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barra\Documents\NIV 2018\data\Eloise\"/>
    </mc:Choice>
  </mc:AlternateContent>
  <bookViews>
    <workbookView xWindow="0" yWindow="0" windowWidth="28800" windowHeight="12300" firstSheet="9" activeTab="17"/>
  </bookViews>
  <sheets>
    <sheet name="Index" sheetId="627" r:id="rId1"/>
    <sheet name="a" sheetId="361" r:id="rId2"/>
    <sheet name="EquityPortfolio" sheetId="15" r:id="rId3"/>
    <sheet name="Close" sheetId="288" r:id="rId4"/>
    <sheet name="Returns" sheetId="584" r:id="rId5"/>
    <sheet name="PF Efficients" sheetId="290" r:id="rId6"/>
    <sheet name="PFGraph" sheetId="291" r:id="rId7"/>
    <sheet name="Fundamentals" sheetId="359" r:id="rId8"/>
    <sheet name="PriceAnalysis" sheetId="570" r:id="rId9"/>
    <sheet name="b" sheetId="362" r:id="rId10"/>
    <sheet name="BondsPortfolio" sheetId="601" r:id="rId11"/>
    <sheet name="BondAnalysis" sheetId="586" r:id="rId12"/>
    <sheet name="c" sheetId="377" r:id="rId13"/>
    <sheet name="OptionPortoflio" sheetId="587" r:id="rId14"/>
    <sheet name="OptionAnalysis" sheetId="600" r:id="rId15"/>
    <sheet name="d" sheetId="379" r:id="rId16"/>
    <sheet name="Settings" sheetId="16" r:id="rId17"/>
    <sheet name="YahooData" sheetId="360" r:id="rId18"/>
  </sheets>
  <functionGroups builtInGroupCount="18"/>
  <externalReferences>
    <externalReference r:id="rId19"/>
    <externalReference r:id="rId20"/>
  </externalReferences>
  <definedNames>
    <definedName name="_xlnm._FilterDatabase" localSheetId="3" hidden="1">Close!$A$1:$A$2761</definedName>
    <definedName name="_xlnm._FilterDatabase" localSheetId="7" hidden="1">Fundamentals!$A$1:$S$5</definedName>
    <definedName name="_xlnm._FilterDatabase" localSheetId="4" hidden="1">Returns!$A$1:$M$2761</definedName>
    <definedName name="_xlnm._FilterDatabase" localSheetId="16" hidden="1">Settings!$E$1:$N$3270</definedName>
    <definedName name="_xlnm.Database" localSheetId="10">#REF!</definedName>
    <definedName name="_xlnm.Database" localSheetId="0">#REF!</definedName>
    <definedName name="_xlnm.Database">#REF!</definedName>
    <definedName name="Bond_Price" localSheetId="0">[1]BondAnalysis!$B$3</definedName>
    <definedName name="Bond_Price">BondAnalysis!$B$3</definedName>
    <definedName name="DatosExternos_1" localSheetId="3">Close!$A$1:$A$2761</definedName>
    <definedName name="DatosExternos_10" localSheetId="3">Close!$A$1:$A$2761</definedName>
    <definedName name="DatosExternos_11" localSheetId="3">Close!$A$1:$A$2761</definedName>
    <definedName name="DatosExternos_12" localSheetId="3">Close!$A$1:$A$2761</definedName>
    <definedName name="DatosExternos_13" localSheetId="3">Close!$A$1:$A$2761</definedName>
    <definedName name="DatosExternos_14" localSheetId="3">Close!$A$1:$A$2761</definedName>
    <definedName name="DatosExternos_15" localSheetId="3">Close!$A$1:$A$2761</definedName>
    <definedName name="DatosExternos_16" localSheetId="3">Close!$A$1:$A$2761</definedName>
    <definedName name="DatosExternos_17" localSheetId="3">Close!$A$1:$A$2761</definedName>
    <definedName name="DatosExternos_18" localSheetId="3">Close!$A$1:$A$2761</definedName>
    <definedName name="DatosExternos_19" localSheetId="3">Close!$A$1:$A$2761</definedName>
    <definedName name="DatosExternos_20" localSheetId="3">Close!$A$1:$A$2761</definedName>
    <definedName name="DatosExternos_21" localSheetId="3">Close!$A$1:$A$2760</definedName>
    <definedName name="DatosExternos_22" localSheetId="3">Close!$A$1:$A$2761</definedName>
    <definedName name="DatosExternos_23" localSheetId="3">Close!$A$1:$A$2761</definedName>
    <definedName name="DatosExternos_24" localSheetId="3">Close!$A$1:$A$2761</definedName>
    <definedName name="DatosExternos_25" localSheetId="3">Close!$A$1:$A$2761</definedName>
    <definedName name="DatosExternos_8" localSheetId="3">Close!$A$1:$A$2761</definedName>
    <definedName name="DatosExternos_9" localSheetId="3">Close!$A$1:$A$2761</definedName>
    <definedName name="end_date" localSheetId="0">[2]PriceAnalysis!#REF!</definedName>
    <definedName name="end_date">[2]PriceAnalysis!#REF!</definedName>
    <definedName name="Mod_Duration" localSheetId="0">[1]BondAnalysis!$B$12</definedName>
    <definedName name="Mod_Duration">BondAnalysis!$B$12</definedName>
    <definedName name="Predicted_Change" localSheetId="0">[1]BondAnalysis!$F$8</definedName>
    <definedName name="Predicted_Change">BondAnalysis!$F$8</definedName>
    <definedName name="SheetList">Settings!$T$2:$T$17</definedName>
    <definedName name="solver_cvg" localSheetId="5" hidden="1">0.0001</definedName>
    <definedName name="solver_drv" localSheetId="5" hidden="1">1</definedName>
    <definedName name="solver_est" localSheetId="5" hidden="1">1</definedName>
    <definedName name="solver_itr" localSheetId="5" hidden="1">100</definedName>
    <definedName name="solver_lin" localSheetId="5" hidden="1">2</definedName>
    <definedName name="solver_neg" localSheetId="5" hidden="1">2</definedName>
    <definedName name="solver_num" localSheetId="5" hidden="1">0</definedName>
    <definedName name="solver_nwt" localSheetId="5" hidden="1">1</definedName>
    <definedName name="solver_opt" localSheetId="5" hidden="1">'PF Efficients'!$A$5</definedName>
    <definedName name="solver_pre" localSheetId="5" hidden="1">0.000001</definedName>
    <definedName name="solver_scl" localSheetId="5" hidden="1">2</definedName>
    <definedName name="solver_sho" localSheetId="5" hidden="1">2</definedName>
    <definedName name="solver_tim" localSheetId="5" hidden="1">100</definedName>
    <definedName name="solver_tol" localSheetId="5" hidden="1">0.05</definedName>
    <definedName name="solver_typ" localSheetId="5" hidden="1">1</definedName>
    <definedName name="solver_val" localSheetId="5" hidden="1">0</definedName>
    <definedName name="SpecialTags" localSheetId="10">[2]YahooData!$E$2:$E$69</definedName>
    <definedName name="SpecialTags" localSheetId="0">[1]YahooData!$E$2:$E$69</definedName>
    <definedName name="SpecialTags">YahooData!$E$2:$E$69</definedName>
    <definedName name="start_date" localSheetId="0">[2]PriceAnalysis!#REF!</definedName>
    <definedName name="start_date">[2]PriceAnalysis!#REF!</definedName>
    <definedName name="StockList" localSheetId="10">INDEX(([2]Settings!$E$2:$E$3148,[2]Settings!$F$2:$F$3270),,,[2]Parameters!$A1)</definedName>
    <definedName name="StockList" localSheetId="0">INDEX(([1]Settings!$E$2:$E$3148,[1]Settings!$F$2:$F$3270),,,[1]EquityPortfolio!$A1)</definedName>
    <definedName name="StockList">INDEX((Settings!$E$2:$E$3148,Settings!$F$2:$F$3270),,,EquityPortfolio!$A1)</definedName>
    <definedName name="str_stock" localSheetId="10">[2]PriceAnalysis!$G$1</definedName>
    <definedName name="str_stock" localSheetId="0">[1]PriceAnalysis!$G$1</definedName>
    <definedName name="str_stock">PriceAnalysis!$G$1</definedName>
    <definedName name="Yield_Change" localSheetId="0">[1]BondAnalysis!$F$3</definedName>
    <definedName name="Yield_Change">BondAnalysis!$F$3</definedName>
  </definedNames>
  <calcPr calcId="162913"/>
</workbook>
</file>

<file path=xl/calcChain.xml><?xml version="1.0" encoding="utf-8"?>
<calcChain xmlns="http://schemas.openxmlformats.org/spreadsheetml/2006/main">
  <c r="P4" i="601" l="1"/>
  <c r="P5" i="601"/>
  <c r="P6" i="601"/>
  <c r="P7" i="601"/>
  <c r="P8" i="601"/>
  <c r="P9" i="601"/>
  <c r="P10" i="601"/>
  <c r="M4" i="601"/>
  <c r="M5" i="601"/>
  <c r="M6" i="601"/>
  <c r="M7" i="601"/>
  <c r="M8" i="601"/>
  <c r="M9" i="601"/>
  <c r="M10" i="601"/>
  <c r="L4" i="601"/>
  <c r="N4" i="601" s="1"/>
  <c r="L5" i="601"/>
  <c r="N5" i="601" s="1"/>
  <c r="L6" i="601"/>
  <c r="N6" i="601" s="1"/>
  <c r="L7" i="601"/>
  <c r="N7" i="601" s="1"/>
  <c r="L8" i="601"/>
  <c r="N8" i="601" s="1"/>
  <c r="L9" i="601"/>
  <c r="N9" i="601" s="1"/>
  <c r="L10" i="601"/>
  <c r="N10" i="601" s="1"/>
  <c r="B9" i="586"/>
  <c r="B7" i="586"/>
  <c r="B6" i="586"/>
  <c r="B5" i="586"/>
  <c r="B4" i="586"/>
  <c r="L3" i="601"/>
  <c r="N3" i="601" s="1"/>
  <c r="M3" i="601"/>
  <c r="P3" i="601"/>
  <c r="O7" i="601" l="1"/>
  <c r="O10" i="601"/>
  <c r="O6" i="601"/>
  <c r="O9" i="601"/>
  <c r="O5" i="601"/>
  <c r="O8" i="601"/>
  <c r="O4" i="601"/>
  <c r="O3" i="601"/>
  <c r="W10" i="601"/>
  <c r="S10" i="601"/>
  <c r="V10" i="601"/>
  <c r="U10" i="601"/>
  <c r="R10" i="601"/>
  <c r="W9" i="601"/>
  <c r="S9" i="601"/>
  <c r="V9" i="601"/>
  <c r="U9" i="601"/>
  <c r="R9" i="601"/>
  <c r="W8" i="601"/>
  <c r="S8" i="601"/>
  <c r="V8" i="601"/>
  <c r="U8" i="601"/>
  <c r="R8" i="601"/>
  <c r="W7" i="601"/>
  <c r="S7" i="601"/>
  <c r="V7" i="601"/>
  <c r="U7" i="601"/>
  <c r="R7" i="601"/>
  <c r="W6" i="601"/>
  <c r="S6" i="601"/>
  <c r="V6" i="601"/>
  <c r="U6" i="601"/>
  <c r="R6" i="601"/>
  <c r="W5" i="601"/>
  <c r="S5" i="601"/>
  <c r="V5" i="601"/>
  <c r="U5" i="601"/>
  <c r="R5" i="601"/>
  <c r="W4" i="601"/>
  <c r="S4" i="601"/>
  <c r="V4" i="601"/>
  <c r="U4" i="601"/>
  <c r="R4" i="601"/>
  <c r="W3" i="601"/>
  <c r="S3" i="601"/>
  <c r="V3" i="601"/>
  <c r="U3" i="601"/>
  <c r="R3" i="601"/>
  <c r="R1" i="601" l="1"/>
  <c r="B13" i="586"/>
  <c r="B3" i="586"/>
  <c r="B12" i="586"/>
  <c r="B11" i="586"/>
  <c r="B2" i="586"/>
  <c r="L11" i="15" l="1"/>
  <c r="M11" i="15" s="1"/>
  <c r="L12" i="15"/>
  <c r="M12" i="15" s="1"/>
  <c r="L13" i="15"/>
  <c r="M13" i="15" s="1"/>
  <c r="L14" i="15"/>
  <c r="M14" i="15" s="1"/>
  <c r="L15" i="15"/>
  <c r="M15" i="15" s="1"/>
  <c r="L16" i="15"/>
  <c r="M16" i="15" s="1"/>
  <c r="L17" i="15"/>
  <c r="M17" i="15" s="1"/>
  <c r="L18" i="15"/>
  <c r="M18" i="15" s="1"/>
  <c r="L19" i="15"/>
  <c r="M19" i="15" s="1"/>
  <c r="L20" i="15"/>
  <c r="M20" i="15" s="1"/>
  <c r="L21" i="15"/>
  <c r="M21" i="15" s="1"/>
  <c r="L10" i="15"/>
  <c r="M10" i="15" s="1"/>
  <c r="C1" i="600"/>
  <c r="J3" i="587"/>
  <c r="S3" i="587"/>
  <c r="S2" i="587"/>
  <c r="J2" i="587"/>
  <c r="K3" i="587"/>
  <c r="T3" i="587"/>
  <c r="K2" i="587"/>
  <c r="T2" i="587"/>
  <c r="V3" i="587" l="1"/>
  <c r="V2" i="587"/>
  <c r="B8" i="586" l="1"/>
  <c r="C8" i="586"/>
  <c r="C7" i="586"/>
  <c r="C6" i="586"/>
  <c r="C5" i="586"/>
  <c r="C4" i="586"/>
  <c r="C3" i="586" l="1"/>
  <c r="F11" i="586" s="1"/>
  <c r="A17" i="586"/>
  <c r="B17" i="586" s="1"/>
  <c r="C17" i="586" s="1"/>
  <c r="D2900" i="570"/>
  <c r="C2900" i="570"/>
  <c r="D2899" i="570"/>
  <c r="C2899" i="570"/>
  <c r="D2898" i="570"/>
  <c r="C2898" i="570"/>
  <c r="D2897" i="570"/>
  <c r="C2897" i="570"/>
  <c r="D2896" i="570"/>
  <c r="C2896" i="570"/>
  <c r="D2895" i="570"/>
  <c r="C2895" i="570"/>
  <c r="D2894" i="570"/>
  <c r="C2894" i="570"/>
  <c r="D2893" i="570"/>
  <c r="C2893" i="570"/>
  <c r="D2892" i="570"/>
  <c r="C2892" i="570"/>
  <c r="D2891" i="570"/>
  <c r="C2891" i="570"/>
  <c r="D2890" i="570"/>
  <c r="C2890" i="570"/>
  <c r="D2889" i="570"/>
  <c r="C2889" i="570"/>
  <c r="D2888" i="570"/>
  <c r="C2888" i="570"/>
  <c r="D2887" i="570"/>
  <c r="C2887" i="570"/>
  <c r="D2886" i="570"/>
  <c r="C2886" i="570"/>
  <c r="D2885" i="570"/>
  <c r="C2885" i="570"/>
  <c r="D2884" i="570"/>
  <c r="C2884" i="570"/>
  <c r="D2883" i="570"/>
  <c r="C2883" i="570"/>
  <c r="D2882" i="570"/>
  <c r="C2882" i="570"/>
  <c r="D2881" i="570"/>
  <c r="C2881" i="570"/>
  <c r="D2880" i="570"/>
  <c r="C2880" i="570"/>
  <c r="D2879" i="570"/>
  <c r="C2879" i="570"/>
  <c r="D2878" i="570"/>
  <c r="C2878" i="570"/>
  <c r="D2877" i="570"/>
  <c r="C2877" i="570"/>
  <c r="D2876" i="570"/>
  <c r="C2876" i="570"/>
  <c r="D2875" i="570"/>
  <c r="C2875" i="570"/>
  <c r="D2874" i="570"/>
  <c r="C2874" i="570"/>
  <c r="D2873" i="570"/>
  <c r="C2873" i="570"/>
  <c r="D2872" i="570"/>
  <c r="C2872" i="570"/>
  <c r="D2871" i="570"/>
  <c r="C2871" i="570"/>
  <c r="D2870" i="570"/>
  <c r="C2870" i="570"/>
  <c r="D2869" i="570"/>
  <c r="C2869" i="570"/>
  <c r="D2868" i="570"/>
  <c r="C2868" i="570"/>
  <c r="D2867" i="570"/>
  <c r="C2867" i="570"/>
  <c r="D2866" i="570"/>
  <c r="C2866" i="570"/>
  <c r="D2865" i="570"/>
  <c r="C2865" i="570"/>
  <c r="D2864" i="570"/>
  <c r="C2864" i="570"/>
  <c r="D2863" i="570"/>
  <c r="C2863" i="570"/>
  <c r="D2862" i="570"/>
  <c r="C2862" i="570"/>
  <c r="D2861" i="570"/>
  <c r="C2861" i="570"/>
  <c r="D2860" i="570"/>
  <c r="C2860" i="570"/>
  <c r="D2859" i="570"/>
  <c r="C2859" i="570"/>
  <c r="D2858" i="570"/>
  <c r="C2858" i="570"/>
  <c r="D2857" i="570"/>
  <c r="C2857" i="570"/>
  <c r="D2856" i="570"/>
  <c r="C2856" i="570"/>
  <c r="D2855" i="570"/>
  <c r="C2855" i="570"/>
  <c r="D2854" i="570"/>
  <c r="C2854" i="570"/>
  <c r="D2853" i="570"/>
  <c r="C2853" i="570"/>
  <c r="D2852" i="570"/>
  <c r="C2852" i="570"/>
  <c r="D2851" i="570"/>
  <c r="C2851" i="570"/>
  <c r="D2850" i="570"/>
  <c r="C2850" i="570"/>
  <c r="D2849" i="570"/>
  <c r="C2849" i="570"/>
  <c r="D2848" i="570"/>
  <c r="C2848" i="570"/>
  <c r="D2847" i="570"/>
  <c r="C2847" i="570"/>
  <c r="D2846" i="570"/>
  <c r="C2846" i="570"/>
  <c r="D2845" i="570"/>
  <c r="C2845" i="570"/>
  <c r="D2844" i="570"/>
  <c r="C2844" i="570"/>
  <c r="D2843" i="570"/>
  <c r="C2843" i="570"/>
  <c r="D2842" i="570"/>
  <c r="C2842" i="570"/>
  <c r="D2841" i="570"/>
  <c r="C2841" i="570"/>
  <c r="D2840" i="570"/>
  <c r="C2840" i="570"/>
  <c r="D2839" i="570"/>
  <c r="C2839" i="570"/>
  <c r="D2838" i="570"/>
  <c r="C2838" i="570"/>
  <c r="D2837" i="570"/>
  <c r="C2837" i="570"/>
  <c r="D2836" i="570"/>
  <c r="C2836" i="570"/>
  <c r="D2835" i="570"/>
  <c r="C2835" i="570"/>
  <c r="D2834" i="570"/>
  <c r="C2834" i="570"/>
  <c r="D2833" i="570"/>
  <c r="C2833" i="570"/>
  <c r="D2832" i="570"/>
  <c r="C2832" i="570"/>
  <c r="D2831" i="570"/>
  <c r="C2831" i="570"/>
  <c r="D2830" i="570"/>
  <c r="C2830" i="570"/>
  <c r="D2829" i="570"/>
  <c r="C2829" i="570"/>
  <c r="D2828" i="570"/>
  <c r="C2828" i="570"/>
  <c r="D2827" i="570"/>
  <c r="C2827" i="570"/>
  <c r="D2826" i="570"/>
  <c r="C2826" i="570"/>
  <c r="D2825" i="570"/>
  <c r="C2825" i="570"/>
  <c r="D2824" i="570"/>
  <c r="C2824" i="570"/>
  <c r="D2823" i="570"/>
  <c r="C2823" i="570"/>
  <c r="D2822" i="570"/>
  <c r="C2822" i="570"/>
  <c r="D2821" i="570"/>
  <c r="C2821" i="570"/>
  <c r="D2820" i="570"/>
  <c r="C2820" i="570"/>
  <c r="D2819" i="570"/>
  <c r="C2819" i="570"/>
  <c r="D2818" i="570"/>
  <c r="C2818" i="570"/>
  <c r="D2817" i="570"/>
  <c r="C2817" i="570"/>
  <c r="D2816" i="570"/>
  <c r="C2816" i="570"/>
  <c r="D2815" i="570"/>
  <c r="C2815" i="570"/>
  <c r="D2814" i="570"/>
  <c r="C2814" i="570"/>
  <c r="D2813" i="570"/>
  <c r="C2813" i="570"/>
  <c r="D2812" i="570"/>
  <c r="C2812" i="570"/>
  <c r="D2811" i="570"/>
  <c r="C2811" i="570"/>
  <c r="D2810" i="570"/>
  <c r="C2810" i="570"/>
  <c r="D2809" i="570"/>
  <c r="C2809" i="570"/>
  <c r="D2808" i="570"/>
  <c r="C2808" i="570"/>
  <c r="D2807" i="570"/>
  <c r="C2807" i="570"/>
  <c r="D2806" i="570"/>
  <c r="C2806" i="570"/>
  <c r="D2805" i="570"/>
  <c r="C2805" i="570"/>
  <c r="D2804" i="570"/>
  <c r="C2804" i="570"/>
  <c r="D2803" i="570"/>
  <c r="C2803" i="570"/>
  <c r="D2802" i="570"/>
  <c r="C2802" i="570"/>
  <c r="D2801" i="570"/>
  <c r="C2801" i="570"/>
  <c r="D2800" i="570"/>
  <c r="C2800" i="570"/>
  <c r="D2799" i="570"/>
  <c r="C2799" i="570"/>
  <c r="D2798" i="570"/>
  <c r="C2798" i="570"/>
  <c r="D2797" i="570"/>
  <c r="C2797" i="570"/>
  <c r="D2796" i="570"/>
  <c r="C2796" i="570"/>
  <c r="D2795" i="570"/>
  <c r="C2795" i="570"/>
  <c r="D2794" i="570"/>
  <c r="C2794" i="570"/>
  <c r="D2793" i="570"/>
  <c r="C2793" i="570"/>
  <c r="D2792" i="570"/>
  <c r="C2792" i="570"/>
  <c r="D2791" i="570"/>
  <c r="C2791" i="570"/>
  <c r="D2790" i="570"/>
  <c r="C2790" i="570"/>
  <c r="D2789" i="570"/>
  <c r="C2789" i="570"/>
  <c r="D2788" i="570"/>
  <c r="C2788" i="570"/>
  <c r="D2787" i="570"/>
  <c r="C2787" i="570"/>
  <c r="D2786" i="570"/>
  <c r="C2786" i="570"/>
  <c r="D2785" i="570"/>
  <c r="C2785" i="570"/>
  <c r="D2784" i="570"/>
  <c r="C2784" i="570"/>
  <c r="D2783" i="570"/>
  <c r="C2783" i="570"/>
  <c r="D2782" i="570"/>
  <c r="C2782" i="570"/>
  <c r="D2781" i="570"/>
  <c r="C2781" i="570"/>
  <c r="D2780" i="570"/>
  <c r="C2780" i="570"/>
  <c r="D2779" i="570"/>
  <c r="C2779" i="570"/>
  <c r="D2778" i="570"/>
  <c r="C2778" i="570"/>
  <c r="D2777" i="570"/>
  <c r="C2777" i="570"/>
  <c r="D2776" i="570"/>
  <c r="C2776" i="570"/>
  <c r="D2775" i="570"/>
  <c r="C2775" i="570"/>
  <c r="D2774" i="570"/>
  <c r="C2774" i="570"/>
  <c r="D2773" i="570"/>
  <c r="C2773" i="570"/>
  <c r="D2772" i="570"/>
  <c r="C2772" i="570"/>
  <c r="D2771" i="570"/>
  <c r="C2771" i="570"/>
  <c r="D2770" i="570"/>
  <c r="C2770" i="570"/>
  <c r="D2769" i="570"/>
  <c r="C2769" i="570"/>
  <c r="D2768" i="570"/>
  <c r="C2768" i="570"/>
  <c r="D2767" i="570"/>
  <c r="C2767" i="570"/>
  <c r="D2766" i="570"/>
  <c r="C2766" i="570"/>
  <c r="D2765" i="570"/>
  <c r="C2765" i="570"/>
  <c r="D2764" i="570"/>
  <c r="C2764" i="570"/>
  <c r="D2763" i="570"/>
  <c r="C2763" i="570"/>
  <c r="D2762" i="570"/>
  <c r="C2762" i="570"/>
  <c r="D2761" i="570"/>
  <c r="C2761" i="570"/>
  <c r="D2760" i="570"/>
  <c r="C2760" i="570"/>
  <c r="D2759" i="570"/>
  <c r="C2759" i="570"/>
  <c r="D2758" i="570"/>
  <c r="C2758" i="570"/>
  <c r="D2757" i="570"/>
  <c r="C2757" i="570"/>
  <c r="D2756" i="570"/>
  <c r="C2756" i="570"/>
  <c r="D2755" i="570"/>
  <c r="C2755" i="570"/>
  <c r="D2754" i="570"/>
  <c r="C2754" i="570"/>
  <c r="D2753" i="570"/>
  <c r="C2753" i="570"/>
  <c r="D2752" i="570"/>
  <c r="C2752" i="570"/>
  <c r="D2751" i="570"/>
  <c r="C2751" i="570"/>
  <c r="D2750" i="570"/>
  <c r="C2750" i="570"/>
  <c r="D2749" i="570"/>
  <c r="C2749" i="570"/>
  <c r="D2748" i="570"/>
  <c r="C2748" i="570"/>
  <c r="D2747" i="570"/>
  <c r="C2747" i="570"/>
  <c r="D2746" i="570"/>
  <c r="C2746" i="570"/>
  <c r="D2745" i="570"/>
  <c r="C2745" i="570"/>
  <c r="D2744" i="570"/>
  <c r="C2744" i="570"/>
  <c r="D2743" i="570"/>
  <c r="C2743" i="570"/>
  <c r="D2742" i="570"/>
  <c r="C2742" i="570"/>
  <c r="D2741" i="570"/>
  <c r="C2741" i="570"/>
  <c r="D2740" i="570"/>
  <c r="C2740" i="570"/>
  <c r="D2739" i="570"/>
  <c r="C2739" i="570"/>
  <c r="D2738" i="570"/>
  <c r="C2738" i="570"/>
  <c r="D2737" i="570"/>
  <c r="C2737" i="570"/>
  <c r="D2736" i="570"/>
  <c r="C2736" i="570"/>
  <c r="D2735" i="570"/>
  <c r="C2735" i="570"/>
  <c r="D2734" i="570"/>
  <c r="C2734" i="570"/>
  <c r="D2733" i="570"/>
  <c r="C2733" i="570"/>
  <c r="D2732" i="570"/>
  <c r="C2732" i="570"/>
  <c r="D2731" i="570"/>
  <c r="C2731" i="570"/>
  <c r="D2730" i="570"/>
  <c r="C2730" i="570"/>
  <c r="D2729" i="570"/>
  <c r="C2729" i="570"/>
  <c r="D2728" i="570"/>
  <c r="C2728" i="570"/>
  <c r="D2727" i="570"/>
  <c r="C2727" i="570"/>
  <c r="D2726" i="570"/>
  <c r="C2726" i="570"/>
  <c r="D2725" i="570"/>
  <c r="C2725" i="570"/>
  <c r="D2724" i="570"/>
  <c r="C2724" i="570"/>
  <c r="D2723" i="570"/>
  <c r="C2723" i="570"/>
  <c r="D2722" i="570"/>
  <c r="C2722" i="570"/>
  <c r="D2721" i="570"/>
  <c r="C2721" i="570"/>
  <c r="D2720" i="570"/>
  <c r="C2720" i="570"/>
  <c r="D2719" i="570"/>
  <c r="C2719" i="570"/>
  <c r="D2718" i="570"/>
  <c r="C2718" i="570"/>
  <c r="D2717" i="570"/>
  <c r="C2717" i="570"/>
  <c r="D2716" i="570"/>
  <c r="C2716" i="570"/>
  <c r="D2715" i="570"/>
  <c r="C2715" i="570"/>
  <c r="D2714" i="570"/>
  <c r="C2714" i="570"/>
  <c r="D2713" i="570"/>
  <c r="C2713" i="570"/>
  <c r="D2712" i="570"/>
  <c r="C2712" i="570"/>
  <c r="D2711" i="570"/>
  <c r="C2711" i="570"/>
  <c r="D2710" i="570"/>
  <c r="C2710" i="570"/>
  <c r="D2709" i="570"/>
  <c r="C2709" i="570"/>
  <c r="D2708" i="570"/>
  <c r="C2708" i="570"/>
  <c r="D2707" i="570"/>
  <c r="C2707" i="570"/>
  <c r="D2706" i="570"/>
  <c r="C2706" i="570"/>
  <c r="D2705" i="570"/>
  <c r="C2705" i="570"/>
  <c r="D2704" i="570"/>
  <c r="C2704" i="570"/>
  <c r="D2703" i="570"/>
  <c r="C2703" i="570"/>
  <c r="D2702" i="570"/>
  <c r="C2702" i="570"/>
  <c r="D2701" i="570"/>
  <c r="C2701" i="570"/>
  <c r="D2700" i="570"/>
  <c r="C2700" i="570"/>
  <c r="D2699" i="570"/>
  <c r="C2699" i="570"/>
  <c r="D2698" i="570"/>
  <c r="C2698" i="570"/>
  <c r="D2697" i="570"/>
  <c r="C2697" i="570"/>
  <c r="D2696" i="570"/>
  <c r="C2696" i="570"/>
  <c r="D2695" i="570"/>
  <c r="C2695" i="570"/>
  <c r="D2694" i="570"/>
  <c r="C2694" i="570"/>
  <c r="D2693" i="570"/>
  <c r="C2693" i="570"/>
  <c r="D2692" i="570"/>
  <c r="C2692" i="570"/>
  <c r="D2691" i="570"/>
  <c r="C2691" i="570"/>
  <c r="D2690" i="570"/>
  <c r="C2690" i="570"/>
  <c r="D2689" i="570"/>
  <c r="C2689" i="570"/>
  <c r="D2688" i="570"/>
  <c r="C2688" i="570"/>
  <c r="D2687" i="570"/>
  <c r="C2687" i="570"/>
  <c r="D2686" i="570"/>
  <c r="C2686" i="570"/>
  <c r="D2685" i="570"/>
  <c r="C2685" i="570"/>
  <c r="D2684" i="570"/>
  <c r="C2684" i="570"/>
  <c r="D2683" i="570"/>
  <c r="C2683" i="570"/>
  <c r="D2682" i="570"/>
  <c r="C2682" i="570"/>
  <c r="D2681" i="570"/>
  <c r="C2681" i="570"/>
  <c r="D2680" i="570"/>
  <c r="C2680" i="570"/>
  <c r="D2679" i="570"/>
  <c r="C2679" i="570"/>
  <c r="D2678" i="570"/>
  <c r="C2678" i="570"/>
  <c r="D2677" i="570"/>
  <c r="C2677" i="570"/>
  <c r="D2676" i="570"/>
  <c r="C2676" i="570"/>
  <c r="D2675" i="570"/>
  <c r="C2675" i="570"/>
  <c r="D2674" i="570"/>
  <c r="C2674" i="570"/>
  <c r="D2673" i="570"/>
  <c r="C2673" i="570"/>
  <c r="D2672" i="570"/>
  <c r="C2672" i="570"/>
  <c r="D2671" i="570"/>
  <c r="C2671" i="570"/>
  <c r="D2670" i="570"/>
  <c r="C2670" i="570"/>
  <c r="D2669" i="570"/>
  <c r="C2669" i="570"/>
  <c r="D2668" i="570"/>
  <c r="C2668" i="570"/>
  <c r="D2667" i="570"/>
  <c r="C2667" i="570"/>
  <c r="D2666" i="570"/>
  <c r="C2666" i="570"/>
  <c r="D2665" i="570"/>
  <c r="C2665" i="570"/>
  <c r="D2664" i="570"/>
  <c r="C2664" i="570"/>
  <c r="D2663" i="570"/>
  <c r="C2663" i="570"/>
  <c r="D2662" i="570"/>
  <c r="C2662" i="570"/>
  <c r="D2661" i="570"/>
  <c r="C2661" i="570"/>
  <c r="D2660" i="570"/>
  <c r="C2660" i="570"/>
  <c r="D2659" i="570"/>
  <c r="C2659" i="570"/>
  <c r="D2658" i="570"/>
  <c r="C2658" i="570"/>
  <c r="D2657" i="570"/>
  <c r="C2657" i="570"/>
  <c r="D2656" i="570"/>
  <c r="C2656" i="570"/>
  <c r="D2655" i="570"/>
  <c r="C2655" i="570"/>
  <c r="D2654" i="570"/>
  <c r="C2654" i="570"/>
  <c r="D2653" i="570"/>
  <c r="C2653" i="570"/>
  <c r="D2652" i="570"/>
  <c r="C2652" i="570"/>
  <c r="D2651" i="570"/>
  <c r="C2651" i="570"/>
  <c r="D2650" i="570"/>
  <c r="C2650" i="570"/>
  <c r="D2649" i="570"/>
  <c r="C2649" i="570"/>
  <c r="D2648" i="570"/>
  <c r="C2648" i="570"/>
  <c r="D2647" i="570"/>
  <c r="C2647" i="570"/>
  <c r="D2646" i="570"/>
  <c r="C2646" i="570"/>
  <c r="D2645" i="570"/>
  <c r="C2645" i="570"/>
  <c r="D2644" i="570"/>
  <c r="C2644" i="570"/>
  <c r="D2643" i="570"/>
  <c r="C2643" i="570"/>
  <c r="D2642" i="570"/>
  <c r="C2642" i="570"/>
  <c r="D2641" i="570"/>
  <c r="C2641" i="570"/>
  <c r="D2640" i="570"/>
  <c r="C2640" i="570"/>
  <c r="D2639" i="570"/>
  <c r="C2639" i="570"/>
  <c r="D2638" i="570"/>
  <c r="C2638" i="570"/>
  <c r="D2637" i="570"/>
  <c r="C2637" i="570"/>
  <c r="D2636" i="570"/>
  <c r="C2636" i="570"/>
  <c r="D2635" i="570"/>
  <c r="C2635" i="570"/>
  <c r="D2634" i="570"/>
  <c r="C2634" i="570"/>
  <c r="D2633" i="570"/>
  <c r="C2633" i="570"/>
  <c r="D2632" i="570"/>
  <c r="C2632" i="570"/>
  <c r="D2631" i="570"/>
  <c r="C2631" i="570"/>
  <c r="D2630" i="570"/>
  <c r="C2630" i="570"/>
  <c r="D2629" i="570"/>
  <c r="C2629" i="570"/>
  <c r="D2628" i="570"/>
  <c r="C2628" i="570"/>
  <c r="D2627" i="570"/>
  <c r="C2627" i="570"/>
  <c r="D2626" i="570"/>
  <c r="C2626" i="570"/>
  <c r="D2625" i="570"/>
  <c r="C2625" i="570"/>
  <c r="D2624" i="570"/>
  <c r="C2624" i="570"/>
  <c r="D2623" i="570"/>
  <c r="C2623" i="570"/>
  <c r="D2622" i="570"/>
  <c r="C2622" i="570"/>
  <c r="D2621" i="570"/>
  <c r="C2621" i="570"/>
  <c r="D2620" i="570"/>
  <c r="C2620" i="570"/>
  <c r="D2619" i="570"/>
  <c r="C2619" i="570"/>
  <c r="D2618" i="570"/>
  <c r="C2618" i="570"/>
  <c r="D2617" i="570"/>
  <c r="C2617" i="570"/>
  <c r="D2616" i="570"/>
  <c r="C2616" i="570"/>
  <c r="D2615" i="570"/>
  <c r="C2615" i="570"/>
  <c r="D2614" i="570"/>
  <c r="C2614" i="570"/>
  <c r="D2613" i="570"/>
  <c r="C2613" i="570"/>
  <c r="D2612" i="570"/>
  <c r="C2612" i="570"/>
  <c r="D2611" i="570"/>
  <c r="C2611" i="570"/>
  <c r="D2610" i="570"/>
  <c r="C2610" i="570"/>
  <c r="D2609" i="570"/>
  <c r="C2609" i="570"/>
  <c r="D2608" i="570"/>
  <c r="C2608" i="570"/>
  <c r="D2607" i="570"/>
  <c r="C2607" i="570"/>
  <c r="D2606" i="570"/>
  <c r="C2606" i="570"/>
  <c r="D2605" i="570"/>
  <c r="C2605" i="570"/>
  <c r="D2604" i="570"/>
  <c r="C2604" i="570"/>
  <c r="D2603" i="570"/>
  <c r="C2603" i="570"/>
  <c r="D2602" i="570"/>
  <c r="C2602" i="570"/>
  <c r="D2601" i="570"/>
  <c r="C2601" i="570"/>
  <c r="D2600" i="570"/>
  <c r="C2600" i="570"/>
  <c r="D2599" i="570"/>
  <c r="C2599" i="570"/>
  <c r="D2598" i="570"/>
  <c r="C2598" i="570"/>
  <c r="D2597" i="570"/>
  <c r="C2597" i="570"/>
  <c r="D2596" i="570"/>
  <c r="C2596" i="570"/>
  <c r="D2595" i="570"/>
  <c r="C2595" i="570"/>
  <c r="D2594" i="570"/>
  <c r="C2594" i="570"/>
  <c r="D2593" i="570"/>
  <c r="C2593" i="570"/>
  <c r="D2592" i="570"/>
  <c r="C2592" i="570"/>
  <c r="D2591" i="570"/>
  <c r="C2591" i="570"/>
  <c r="D2590" i="570"/>
  <c r="C2590" i="570"/>
  <c r="D2589" i="570"/>
  <c r="C2589" i="570"/>
  <c r="D2588" i="570"/>
  <c r="C2588" i="570"/>
  <c r="D2587" i="570"/>
  <c r="C2587" i="570"/>
  <c r="D2586" i="570"/>
  <c r="C2586" i="570"/>
  <c r="D2585" i="570"/>
  <c r="C2585" i="570"/>
  <c r="D2584" i="570"/>
  <c r="C2584" i="570"/>
  <c r="D2583" i="570"/>
  <c r="C2583" i="570"/>
  <c r="D2582" i="570"/>
  <c r="C2582" i="570"/>
  <c r="D2581" i="570"/>
  <c r="C2581" i="570"/>
  <c r="D2580" i="570"/>
  <c r="C2580" i="570"/>
  <c r="D2579" i="570"/>
  <c r="C2579" i="570"/>
  <c r="D2578" i="570"/>
  <c r="C2578" i="570"/>
  <c r="D2577" i="570"/>
  <c r="C2577" i="570"/>
  <c r="D2576" i="570"/>
  <c r="C2576" i="570"/>
  <c r="D2575" i="570"/>
  <c r="C2575" i="570"/>
  <c r="D2574" i="570"/>
  <c r="C2574" i="570"/>
  <c r="D2573" i="570"/>
  <c r="C2573" i="570"/>
  <c r="D2572" i="570"/>
  <c r="C2572" i="570"/>
  <c r="D2571" i="570"/>
  <c r="C2571" i="570"/>
  <c r="D2570" i="570"/>
  <c r="C2570" i="570"/>
  <c r="D2569" i="570"/>
  <c r="C2569" i="570"/>
  <c r="D2568" i="570"/>
  <c r="C2568" i="570"/>
  <c r="D2567" i="570"/>
  <c r="C2567" i="570"/>
  <c r="D2566" i="570"/>
  <c r="C2566" i="570"/>
  <c r="D2565" i="570"/>
  <c r="C2565" i="570"/>
  <c r="D2564" i="570"/>
  <c r="C2564" i="570"/>
  <c r="D2563" i="570"/>
  <c r="C2563" i="570"/>
  <c r="D2562" i="570"/>
  <c r="C2562" i="570"/>
  <c r="D2561" i="570"/>
  <c r="C2561" i="570"/>
  <c r="D2560" i="570"/>
  <c r="C2560" i="570"/>
  <c r="D2559" i="570"/>
  <c r="C2559" i="570"/>
  <c r="D2558" i="570"/>
  <c r="C2558" i="570"/>
  <c r="D2557" i="570"/>
  <c r="C2557" i="570"/>
  <c r="D2556" i="570"/>
  <c r="C2556" i="570"/>
  <c r="D2555" i="570"/>
  <c r="C2555" i="570"/>
  <c r="D2554" i="570"/>
  <c r="C2554" i="570"/>
  <c r="D2553" i="570"/>
  <c r="C2553" i="570"/>
  <c r="D2552" i="570"/>
  <c r="C2552" i="570"/>
  <c r="D2551" i="570"/>
  <c r="C2551" i="570"/>
  <c r="D2550" i="570"/>
  <c r="C2550" i="570"/>
  <c r="D2549" i="570"/>
  <c r="C2549" i="570"/>
  <c r="D2548" i="570"/>
  <c r="C2548" i="570"/>
  <c r="D2547" i="570"/>
  <c r="C2547" i="570"/>
  <c r="D2546" i="570"/>
  <c r="C2546" i="570"/>
  <c r="D2545" i="570"/>
  <c r="C2545" i="570"/>
  <c r="D2544" i="570"/>
  <c r="C2544" i="570"/>
  <c r="D2543" i="570"/>
  <c r="C2543" i="570"/>
  <c r="D2542" i="570"/>
  <c r="C2542" i="570"/>
  <c r="D2541" i="570"/>
  <c r="C2541" i="570"/>
  <c r="D2540" i="570"/>
  <c r="C2540" i="570"/>
  <c r="D2539" i="570"/>
  <c r="C2539" i="570"/>
  <c r="D2538" i="570"/>
  <c r="C2538" i="570"/>
  <c r="D2537" i="570"/>
  <c r="C2537" i="570"/>
  <c r="D2536" i="570"/>
  <c r="C2536" i="570"/>
  <c r="D2535" i="570"/>
  <c r="C2535" i="570"/>
  <c r="D2534" i="570"/>
  <c r="C2534" i="570"/>
  <c r="D2533" i="570"/>
  <c r="C2533" i="570"/>
  <c r="D2532" i="570"/>
  <c r="C2532" i="570"/>
  <c r="D2531" i="570"/>
  <c r="C2531" i="570"/>
  <c r="D2530" i="570"/>
  <c r="C2530" i="570"/>
  <c r="D2529" i="570"/>
  <c r="C2529" i="570"/>
  <c r="D2528" i="570"/>
  <c r="C2528" i="570"/>
  <c r="D2527" i="570"/>
  <c r="C2527" i="570"/>
  <c r="D2526" i="570"/>
  <c r="C2526" i="570"/>
  <c r="D2525" i="570"/>
  <c r="C2525" i="570"/>
  <c r="D2524" i="570"/>
  <c r="C2524" i="570"/>
  <c r="D2523" i="570"/>
  <c r="C2523" i="570"/>
  <c r="D2522" i="570"/>
  <c r="C2522" i="570"/>
  <c r="D2521" i="570"/>
  <c r="C2521" i="570"/>
  <c r="D2520" i="570"/>
  <c r="C2520" i="570"/>
  <c r="D2519" i="570"/>
  <c r="C2519" i="570"/>
  <c r="D2518" i="570"/>
  <c r="C2518" i="570"/>
  <c r="D2517" i="570"/>
  <c r="C2517" i="570"/>
  <c r="D2516" i="570"/>
  <c r="C2516" i="570"/>
  <c r="D2515" i="570"/>
  <c r="C2515" i="570"/>
  <c r="D2514" i="570"/>
  <c r="C2514" i="570"/>
  <c r="D2513" i="570"/>
  <c r="C2513" i="570"/>
  <c r="D2512" i="570"/>
  <c r="C2512" i="570"/>
  <c r="D2511" i="570"/>
  <c r="C2511" i="570"/>
  <c r="D2510" i="570"/>
  <c r="C2510" i="570"/>
  <c r="D2509" i="570"/>
  <c r="C2509" i="570"/>
  <c r="D2508" i="570"/>
  <c r="C2508" i="570"/>
  <c r="D2507" i="570"/>
  <c r="C2507" i="570"/>
  <c r="D2506" i="570"/>
  <c r="C2506" i="570"/>
  <c r="D2505" i="570"/>
  <c r="C2505" i="570"/>
  <c r="D2504" i="570"/>
  <c r="C2504" i="570"/>
  <c r="D2503" i="570"/>
  <c r="C2503" i="570"/>
  <c r="D2502" i="570"/>
  <c r="C2502" i="570"/>
  <c r="D2501" i="570"/>
  <c r="C2501" i="570"/>
  <c r="D2500" i="570"/>
  <c r="C2500" i="570"/>
  <c r="D2499" i="570"/>
  <c r="C2499" i="570"/>
  <c r="D2498" i="570"/>
  <c r="C2498" i="570"/>
  <c r="D2497" i="570"/>
  <c r="C2497" i="570"/>
  <c r="D2496" i="570"/>
  <c r="C2496" i="570"/>
  <c r="D2495" i="570"/>
  <c r="C2495" i="570"/>
  <c r="D2494" i="570"/>
  <c r="C2494" i="570"/>
  <c r="D2493" i="570"/>
  <c r="C2493" i="570"/>
  <c r="D2492" i="570"/>
  <c r="C2492" i="570"/>
  <c r="D2491" i="570"/>
  <c r="C2491" i="570"/>
  <c r="D2490" i="570"/>
  <c r="C2490" i="570"/>
  <c r="D2489" i="570"/>
  <c r="C2489" i="570"/>
  <c r="D2488" i="570"/>
  <c r="C2488" i="570"/>
  <c r="D2487" i="570"/>
  <c r="C2487" i="570"/>
  <c r="D2486" i="570"/>
  <c r="C2486" i="570"/>
  <c r="D2485" i="570"/>
  <c r="C2485" i="570"/>
  <c r="D2484" i="570"/>
  <c r="C2484" i="570"/>
  <c r="D2483" i="570"/>
  <c r="C2483" i="570"/>
  <c r="D2482" i="570"/>
  <c r="C2482" i="570"/>
  <c r="D2481" i="570"/>
  <c r="C2481" i="570"/>
  <c r="D2480" i="570"/>
  <c r="C2480" i="570"/>
  <c r="D2479" i="570"/>
  <c r="C2479" i="570"/>
  <c r="D2478" i="570"/>
  <c r="C2478" i="570"/>
  <c r="D2477" i="570"/>
  <c r="C2477" i="570"/>
  <c r="D2476" i="570"/>
  <c r="C2476" i="570"/>
  <c r="D2475" i="570"/>
  <c r="C2475" i="570"/>
  <c r="D2474" i="570"/>
  <c r="C2474" i="570"/>
  <c r="D2473" i="570"/>
  <c r="C2473" i="570"/>
  <c r="D2472" i="570"/>
  <c r="C2472" i="570"/>
  <c r="D2471" i="570"/>
  <c r="C2471" i="570"/>
  <c r="D2470" i="570"/>
  <c r="C2470" i="570"/>
  <c r="D2469" i="570"/>
  <c r="C2469" i="570"/>
  <c r="D2468" i="570"/>
  <c r="C2468" i="570"/>
  <c r="D2467" i="570"/>
  <c r="C2467" i="570"/>
  <c r="D2466" i="570"/>
  <c r="C2466" i="570"/>
  <c r="D2465" i="570"/>
  <c r="C2465" i="570"/>
  <c r="D2464" i="570"/>
  <c r="C2464" i="570"/>
  <c r="D2463" i="570"/>
  <c r="C2463" i="570"/>
  <c r="D2462" i="570"/>
  <c r="C2462" i="570"/>
  <c r="D2461" i="570"/>
  <c r="C2461" i="570"/>
  <c r="D2460" i="570"/>
  <c r="C2460" i="570"/>
  <c r="D2459" i="570"/>
  <c r="C2459" i="570"/>
  <c r="D2458" i="570"/>
  <c r="C2458" i="570"/>
  <c r="D2457" i="570"/>
  <c r="C2457" i="570"/>
  <c r="D2456" i="570"/>
  <c r="C2456" i="570"/>
  <c r="D2455" i="570"/>
  <c r="C2455" i="570"/>
  <c r="D2454" i="570"/>
  <c r="C2454" i="570"/>
  <c r="D2453" i="570"/>
  <c r="C2453" i="570"/>
  <c r="D2452" i="570"/>
  <c r="C2452" i="570"/>
  <c r="D2451" i="570"/>
  <c r="C2451" i="570"/>
  <c r="D2450" i="570"/>
  <c r="C2450" i="570"/>
  <c r="D2449" i="570"/>
  <c r="C2449" i="570"/>
  <c r="D2448" i="570"/>
  <c r="C2448" i="570"/>
  <c r="D2447" i="570"/>
  <c r="C2447" i="570"/>
  <c r="D2446" i="570"/>
  <c r="C2446" i="570"/>
  <c r="D2445" i="570"/>
  <c r="C2445" i="570"/>
  <c r="D2444" i="570"/>
  <c r="C2444" i="570"/>
  <c r="D2443" i="570"/>
  <c r="C2443" i="570"/>
  <c r="D2442" i="570"/>
  <c r="C2442" i="570"/>
  <c r="D2441" i="570"/>
  <c r="C2441" i="570"/>
  <c r="D2440" i="570"/>
  <c r="C2440" i="570"/>
  <c r="D2439" i="570"/>
  <c r="C2439" i="570"/>
  <c r="D2438" i="570"/>
  <c r="C2438" i="570"/>
  <c r="D2437" i="570"/>
  <c r="C2437" i="570"/>
  <c r="D2436" i="570"/>
  <c r="C2436" i="570"/>
  <c r="D2435" i="570"/>
  <c r="C2435" i="570"/>
  <c r="D2434" i="570"/>
  <c r="C2434" i="570"/>
  <c r="D2433" i="570"/>
  <c r="C2433" i="570"/>
  <c r="D2432" i="570"/>
  <c r="C2432" i="570"/>
  <c r="D2431" i="570"/>
  <c r="C2431" i="570"/>
  <c r="D2430" i="570"/>
  <c r="C2430" i="570"/>
  <c r="D2429" i="570"/>
  <c r="C2429" i="570"/>
  <c r="D2428" i="570"/>
  <c r="C2428" i="570"/>
  <c r="D2427" i="570"/>
  <c r="C2427" i="570"/>
  <c r="D2426" i="570"/>
  <c r="C2426" i="570"/>
  <c r="D2425" i="570"/>
  <c r="C2425" i="570"/>
  <c r="D2424" i="570"/>
  <c r="C2424" i="570"/>
  <c r="D2423" i="570"/>
  <c r="C2423" i="570"/>
  <c r="D2422" i="570"/>
  <c r="C2422" i="570"/>
  <c r="D2421" i="570"/>
  <c r="C2421" i="570"/>
  <c r="D2420" i="570"/>
  <c r="C2420" i="570"/>
  <c r="D2419" i="570"/>
  <c r="C2419" i="570"/>
  <c r="D2418" i="570"/>
  <c r="C2418" i="570"/>
  <c r="D2417" i="570"/>
  <c r="C2417" i="570"/>
  <c r="D2416" i="570"/>
  <c r="C2416" i="570"/>
  <c r="D2415" i="570"/>
  <c r="C2415" i="570"/>
  <c r="D2414" i="570"/>
  <c r="C2414" i="570"/>
  <c r="D2413" i="570"/>
  <c r="C2413" i="570"/>
  <c r="D2412" i="570"/>
  <c r="C2412" i="570"/>
  <c r="D2411" i="570"/>
  <c r="C2411" i="570"/>
  <c r="D2410" i="570"/>
  <c r="C2410" i="570"/>
  <c r="D2409" i="570"/>
  <c r="C2409" i="570"/>
  <c r="D2408" i="570"/>
  <c r="C2408" i="570"/>
  <c r="D2407" i="570"/>
  <c r="C2407" i="570"/>
  <c r="D2406" i="570"/>
  <c r="C2406" i="570"/>
  <c r="D2405" i="570"/>
  <c r="C2405" i="570"/>
  <c r="D2404" i="570"/>
  <c r="C2404" i="570"/>
  <c r="D2403" i="570"/>
  <c r="C2403" i="570"/>
  <c r="D2402" i="570"/>
  <c r="C2402" i="570"/>
  <c r="D2401" i="570"/>
  <c r="C2401" i="570"/>
  <c r="D2400" i="570"/>
  <c r="C2400" i="570"/>
  <c r="D2399" i="570"/>
  <c r="C2399" i="570"/>
  <c r="D2398" i="570"/>
  <c r="C2398" i="570"/>
  <c r="D2397" i="570"/>
  <c r="C2397" i="570"/>
  <c r="D2396" i="570"/>
  <c r="C2396" i="570"/>
  <c r="D2395" i="570"/>
  <c r="C2395" i="570"/>
  <c r="D2394" i="570"/>
  <c r="C2394" i="570"/>
  <c r="D2393" i="570"/>
  <c r="C2393" i="570"/>
  <c r="D2392" i="570"/>
  <c r="C2392" i="570"/>
  <c r="D2391" i="570"/>
  <c r="C2391" i="570"/>
  <c r="D2390" i="570"/>
  <c r="C2390" i="570"/>
  <c r="D2389" i="570"/>
  <c r="C2389" i="570"/>
  <c r="D2388" i="570"/>
  <c r="C2388" i="570"/>
  <c r="D2387" i="570"/>
  <c r="C2387" i="570"/>
  <c r="D2386" i="570"/>
  <c r="C2386" i="570"/>
  <c r="D2385" i="570"/>
  <c r="C2385" i="570"/>
  <c r="D2384" i="570"/>
  <c r="C2384" i="570"/>
  <c r="D2383" i="570"/>
  <c r="C2383" i="570"/>
  <c r="D2382" i="570"/>
  <c r="C2382" i="570"/>
  <c r="D2381" i="570"/>
  <c r="C2381" i="570"/>
  <c r="D2380" i="570"/>
  <c r="C2380" i="570"/>
  <c r="D2379" i="570"/>
  <c r="C2379" i="570"/>
  <c r="D2378" i="570"/>
  <c r="C2378" i="570"/>
  <c r="D2377" i="570"/>
  <c r="C2377" i="570"/>
  <c r="D2376" i="570"/>
  <c r="C2376" i="570"/>
  <c r="D2375" i="570"/>
  <c r="C2375" i="570"/>
  <c r="D2374" i="570"/>
  <c r="C2374" i="570"/>
  <c r="D2373" i="570"/>
  <c r="C2373" i="570"/>
  <c r="D2372" i="570"/>
  <c r="C2372" i="570"/>
  <c r="D2371" i="570"/>
  <c r="C2371" i="570"/>
  <c r="D2370" i="570"/>
  <c r="C2370" i="570"/>
  <c r="D2369" i="570"/>
  <c r="C2369" i="570"/>
  <c r="D2368" i="570"/>
  <c r="C2368" i="570"/>
  <c r="D2367" i="570"/>
  <c r="C2367" i="570"/>
  <c r="D2366" i="570"/>
  <c r="C2366" i="570"/>
  <c r="D2365" i="570"/>
  <c r="C2365" i="570"/>
  <c r="D2364" i="570"/>
  <c r="C2364" i="570"/>
  <c r="D2363" i="570"/>
  <c r="C2363" i="570"/>
  <c r="D2362" i="570"/>
  <c r="C2362" i="570"/>
  <c r="D2361" i="570"/>
  <c r="C2361" i="570"/>
  <c r="D2360" i="570"/>
  <c r="C2360" i="570"/>
  <c r="D2359" i="570"/>
  <c r="C2359" i="570"/>
  <c r="D2358" i="570"/>
  <c r="C2358" i="570"/>
  <c r="D2357" i="570"/>
  <c r="C2357" i="570"/>
  <c r="D2356" i="570"/>
  <c r="C2356" i="570"/>
  <c r="D2355" i="570"/>
  <c r="C2355" i="570"/>
  <c r="D2354" i="570"/>
  <c r="C2354" i="570"/>
  <c r="D2353" i="570"/>
  <c r="C2353" i="570"/>
  <c r="D2352" i="570"/>
  <c r="C2352" i="570"/>
  <c r="D2351" i="570"/>
  <c r="C2351" i="570"/>
  <c r="D2350" i="570"/>
  <c r="C2350" i="570"/>
  <c r="D2349" i="570"/>
  <c r="C2349" i="570"/>
  <c r="D2348" i="570"/>
  <c r="C2348" i="570"/>
  <c r="D2347" i="570"/>
  <c r="C2347" i="570"/>
  <c r="D2346" i="570"/>
  <c r="C2346" i="570"/>
  <c r="D2345" i="570"/>
  <c r="C2345" i="570"/>
  <c r="D2344" i="570"/>
  <c r="C2344" i="570"/>
  <c r="D2343" i="570"/>
  <c r="C2343" i="570"/>
  <c r="D2342" i="570"/>
  <c r="C2342" i="570"/>
  <c r="D2341" i="570"/>
  <c r="C2341" i="570"/>
  <c r="D2340" i="570"/>
  <c r="C2340" i="570"/>
  <c r="D2339" i="570"/>
  <c r="C2339" i="570"/>
  <c r="D2338" i="570"/>
  <c r="C2338" i="570"/>
  <c r="D2337" i="570"/>
  <c r="C2337" i="570"/>
  <c r="D2336" i="570"/>
  <c r="C2336" i="570"/>
  <c r="D2335" i="570"/>
  <c r="C2335" i="570"/>
  <c r="D2334" i="570"/>
  <c r="C2334" i="570"/>
  <c r="D2333" i="570"/>
  <c r="C2333" i="570"/>
  <c r="D2332" i="570"/>
  <c r="C2332" i="570"/>
  <c r="D2331" i="570"/>
  <c r="C2331" i="570"/>
  <c r="D2330" i="570"/>
  <c r="C2330" i="570"/>
  <c r="D2329" i="570"/>
  <c r="C2329" i="570"/>
  <c r="D2328" i="570"/>
  <c r="C2328" i="570"/>
  <c r="D2327" i="570"/>
  <c r="C2327" i="570"/>
  <c r="D2326" i="570"/>
  <c r="C2326" i="570"/>
  <c r="D2325" i="570"/>
  <c r="C2325" i="570"/>
  <c r="D2324" i="570"/>
  <c r="C2324" i="570"/>
  <c r="D2323" i="570"/>
  <c r="C2323" i="570"/>
  <c r="D2322" i="570"/>
  <c r="C2322" i="570"/>
  <c r="D2321" i="570"/>
  <c r="C2321" i="570"/>
  <c r="D2320" i="570"/>
  <c r="C2320" i="570"/>
  <c r="D2319" i="570"/>
  <c r="C2319" i="570"/>
  <c r="D2318" i="570"/>
  <c r="C2318" i="570"/>
  <c r="D2317" i="570"/>
  <c r="C2317" i="570"/>
  <c r="D2316" i="570"/>
  <c r="C2316" i="570"/>
  <c r="D2315" i="570"/>
  <c r="C2315" i="570"/>
  <c r="D2314" i="570"/>
  <c r="C2314" i="570"/>
  <c r="D2313" i="570"/>
  <c r="C2313" i="570"/>
  <c r="D2312" i="570"/>
  <c r="C2312" i="570"/>
  <c r="D2311" i="570"/>
  <c r="C2311" i="570"/>
  <c r="D2310" i="570"/>
  <c r="C2310" i="570"/>
  <c r="D2309" i="570"/>
  <c r="C2309" i="570"/>
  <c r="D2308" i="570"/>
  <c r="C2308" i="570"/>
  <c r="D2307" i="570"/>
  <c r="C2307" i="570"/>
  <c r="D2306" i="570"/>
  <c r="C2306" i="570"/>
  <c r="D2305" i="570"/>
  <c r="C2305" i="570"/>
  <c r="D2304" i="570"/>
  <c r="C2304" i="570"/>
  <c r="D2303" i="570"/>
  <c r="C2303" i="570"/>
  <c r="D2302" i="570"/>
  <c r="C2302" i="570"/>
  <c r="D2301" i="570"/>
  <c r="C2301" i="570"/>
  <c r="D2300" i="570"/>
  <c r="C2300" i="570"/>
  <c r="D2299" i="570"/>
  <c r="C2299" i="570"/>
  <c r="D2298" i="570"/>
  <c r="C2298" i="570"/>
  <c r="D2297" i="570"/>
  <c r="C2297" i="570"/>
  <c r="D2296" i="570"/>
  <c r="C2296" i="570"/>
  <c r="D2295" i="570"/>
  <c r="C2295" i="570"/>
  <c r="D2294" i="570"/>
  <c r="C2294" i="570"/>
  <c r="D2293" i="570"/>
  <c r="C2293" i="570"/>
  <c r="D2292" i="570"/>
  <c r="C2292" i="570"/>
  <c r="D2291" i="570"/>
  <c r="C2291" i="570"/>
  <c r="D2290" i="570"/>
  <c r="C2290" i="570"/>
  <c r="D2289" i="570"/>
  <c r="C2289" i="570"/>
  <c r="D2288" i="570"/>
  <c r="C2288" i="570"/>
  <c r="D2287" i="570"/>
  <c r="C2287" i="570"/>
  <c r="D2286" i="570"/>
  <c r="C2286" i="570"/>
  <c r="D2285" i="570"/>
  <c r="C2285" i="570"/>
  <c r="D2284" i="570"/>
  <c r="C2284" i="570"/>
  <c r="D2283" i="570"/>
  <c r="C2283" i="570"/>
  <c r="D2282" i="570"/>
  <c r="C2282" i="570"/>
  <c r="D2281" i="570"/>
  <c r="C2281" i="570"/>
  <c r="D2280" i="570"/>
  <c r="C2280" i="570"/>
  <c r="D2279" i="570"/>
  <c r="C2279" i="570"/>
  <c r="D2278" i="570"/>
  <c r="C2278" i="570"/>
  <c r="D2277" i="570"/>
  <c r="C2277" i="570"/>
  <c r="D2276" i="570"/>
  <c r="C2276" i="570"/>
  <c r="D2275" i="570"/>
  <c r="C2275" i="570"/>
  <c r="D2274" i="570"/>
  <c r="C2274" i="570"/>
  <c r="D2273" i="570"/>
  <c r="C2273" i="570"/>
  <c r="D2272" i="570"/>
  <c r="C2272" i="570"/>
  <c r="D2271" i="570"/>
  <c r="C2271" i="570"/>
  <c r="D2270" i="570"/>
  <c r="C2270" i="570"/>
  <c r="D2269" i="570"/>
  <c r="C2269" i="570"/>
  <c r="D2268" i="570"/>
  <c r="C2268" i="570"/>
  <c r="D2267" i="570"/>
  <c r="C2267" i="570"/>
  <c r="D2266" i="570"/>
  <c r="C2266" i="570"/>
  <c r="D2265" i="570"/>
  <c r="C2265" i="570"/>
  <c r="D2264" i="570"/>
  <c r="C2264" i="570"/>
  <c r="D2263" i="570"/>
  <c r="C2263" i="570"/>
  <c r="D2262" i="570"/>
  <c r="C2262" i="570"/>
  <c r="D2261" i="570"/>
  <c r="C2261" i="570"/>
  <c r="D2260" i="570"/>
  <c r="C2260" i="570"/>
  <c r="D2259" i="570"/>
  <c r="C2259" i="570"/>
  <c r="D2258" i="570"/>
  <c r="C2258" i="570"/>
  <c r="D2257" i="570"/>
  <c r="C2257" i="570"/>
  <c r="D2256" i="570"/>
  <c r="C2256" i="570"/>
  <c r="D2255" i="570"/>
  <c r="C2255" i="570"/>
  <c r="D2254" i="570"/>
  <c r="C2254" i="570"/>
  <c r="D2253" i="570"/>
  <c r="C2253" i="570"/>
  <c r="D2252" i="570"/>
  <c r="C2252" i="570"/>
  <c r="D2251" i="570"/>
  <c r="C2251" i="570"/>
  <c r="D2250" i="570"/>
  <c r="C2250" i="570"/>
  <c r="D2249" i="570"/>
  <c r="C2249" i="570"/>
  <c r="D2248" i="570"/>
  <c r="C2248" i="570"/>
  <c r="D2247" i="570"/>
  <c r="C2247" i="570"/>
  <c r="D2246" i="570"/>
  <c r="C2246" i="570"/>
  <c r="D2245" i="570"/>
  <c r="C2245" i="570"/>
  <c r="D2244" i="570"/>
  <c r="C2244" i="570"/>
  <c r="D2243" i="570"/>
  <c r="C2243" i="570"/>
  <c r="D2242" i="570"/>
  <c r="C2242" i="570"/>
  <c r="D2241" i="570"/>
  <c r="C2241" i="570"/>
  <c r="D2240" i="570"/>
  <c r="C2240" i="570"/>
  <c r="D2239" i="570"/>
  <c r="C2239" i="570"/>
  <c r="D2238" i="570"/>
  <c r="C2238" i="570"/>
  <c r="D2237" i="570"/>
  <c r="C2237" i="570"/>
  <c r="D2236" i="570"/>
  <c r="C2236" i="570"/>
  <c r="D2235" i="570"/>
  <c r="C2235" i="570"/>
  <c r="D2234" i="570"/>
  <c r="C2234" i="570"/>
  <c r="D2233" i="570"/>
  <c r="C2233" i="570"/>
  <c r="D2232" i="570"/>
  <c r="C2232" i="570"/>
  <c r="D2231" i="570"/>
  <c r="C2231" i="570"/>
  <c r="D2230" i="570"/>
  <c r="C2230" i="570"/>
  <c r="D2229" i="570"/>
  <c r="C2229" i="570"/>
  <c r="D2228" i="570"/>
  <c r="C2228" i="570"/>
  <c r="D2227" i="570"/>
  <c r="C2227" i="570"/>
  <c r="D2226" i="570"/>
  <c r="C2226" i="570"/>
  <c r="D2225" i="570"/>
  <c r="C2225" i="570"/>
  <c r="D2224" i="570"/>
  <c r="C2224" i="570"/>
  <c r="D2223" i="570"/>
  <c r="C2223" i="570"/>
  <c r="D2222" i="570"/>
  <c r="C2222" i="570"/>
  <c r="D2221" i="570"/>
  <c r="C2221" i="570"/>
  <c r="D2220" i="570"/>
  <c r="C2220" i="570"/>
  <c r="D2219" i="570"/>
  <c r="C2219" i="570"/>
  <c r="D2218" i="570"/>
  <c r="C2218" i="570"/>
  <c r="D2217" i="570"/>
  <c r="C2217" i="570"/>
  <c r="D2216" i="570"/>
  <c r="C2216" i="570"/>
  <c r="D2215" i="570"/>
  <c r="C2215" i="570"/>
  <c r="D2214" i="570"/>
  <c r="C2214" i="570"/>
  <c r="D2213" i="570"/>
  <c r="C2213" i="570"/>
  <c r="D2212" i="570"/>
  <c r="C2212" i="570"/>
  <c r="D2211" i="570"/>
  <c r="C2211" i="570"/>
  <c r="D2210" i="570"/>
  <c r="C2210" i="570"/>
  <c r="D2209" i="570"/>
  <c r="C2209" i="570"/>
  <c r="D2208" i="570"/>
  <c r="C2208" i="570"/>
  <c r="D2207" i="570"/>
  <c r="C2207" i="570"/>
  <c r="D2206" i="570"/>
  <c r="C2206" i="570"/>
  <c r="D2205" i="570"/>
  <c r="C2205" i="570"/>
  <c r="D2204" i="570"/>
  <c r="C2204" i="570"/>
  <c r="D2203" i="570"/>
  <c r="C2203" i="570"/>
  <c r="D2202" i="570"/>
  <c r="C2202" i="570"/>
  <c r="D2201" i="570"/>
  <c r="C2201" i="570"/>
  <c r="D2200" i="570"/>
  <c r="C2200" i="570"/>
  <c r="D2199" i="570"/>
  <c r="C2199" i="570"/>
  <c r="D2198" i="570"/>
  <c r="C2198" i="570"/>
  <c r="D2197" i="570"/>
  <c r="C2197" i="570"/>
  <c r="D2196" i="570"/>
  <c r="C2196" i="570"/>
  <c r="D2195" i="570"/>
  <c r="C2195" i="570"/>
  <c r="D2194" i="570"/>
  <c r="C2194" i="570"/>
  <c r="D2193" i="570"/>
  <c r="C2193" i="570"/>
  <c r="D2192" i="570"/>
  <c r="C2192" i="570"/>
  <c r="D2191" i="570"/>
  <c r="C2191" i="570"/>
  <c r="D2190" i="570"/>
  <c r="C2190" i="570"/>
  <c r="D2189" i="570"/>
  <c r="C2189" i="570"/>
  <c r="D2188" i="570"/>
  <c r="C2188" i="570"/>
  <c r="D2187" i="570"/>
  <c r="C2187" i="570"/>
  <c r="D2186" i="570"/>
  <c r="C2186" i="570"/>
  <c r="D2185" i="570"/>
  <c r="C2185" i="570"/>
  <c r="D2184" i="570"/>
  <c r="C2184" i="570"/>
  <c r="D2183" i="570"/>
  <c r="C2183" i="570"/>
  <c r="D2182" i="570"/>
  <c r="C2182" i="570"/>
  <c r="D2181" i="570"/>
  <c r="C2181" i="570"/>
  <c r="D2180" i="570"/>
  <c r="C2180" i="570"/>
  <c r="D2179" i="570"/>
  <c r="C2179" i="570"/>
  <c r="D2178" i="570"/>
  <c r="C2178" i="570"/>
  <c r="D2177" i="570"/>
  <c r="C2177" i="570"/>
  <c r="D2176" i="570"/>
  <c r="C2176" i="570"/>
  <c r="D2175" i="570"/>
  <c r="C2175" i="570"/>
  <c r="D2174" i="570"/>
  <c r="C2174" i="570"/>
  <c r="D2173" i="570"/>
  <c r="C2173" i="570"/>
  <c r="D2172" i="570"/>
  <c r="C2172" i="570"/>
  <c r="D2171" i="570"/>
  <c r="C2171" i="570"/>
  <c r="D2170" i="570"/>
  <c r="C2170" i="570"/>
  <c r="D2169" i="570"/>
  <c r="C2169" i="570"/>
  <c r="D2168" i="570"/>
  <c r="C2168" i="570"/>
  <c r="D2167" i="570"/>
  <c r="C2167" i="570"/>
  <c r="D2166" i="570"/>
  <c r="C2166" i="570"/>
  <c r="D2165" i="570"/>
  <c r="C2165" i="570"/>
  <c r="D2164" i="570"/>
  <c r="C2164" i="570"/>
  <c r="D2163" i="570"/>
  <c r="C2163" i="570"/>
  <c r="D2162" i="570"/>
  <c r="C2162" i="570"/>
  <c r="D2161" i="570"/>
  <c r="C2161" i="570"/>
  <c r="D2160" i="570"/>
  <c r="C2160" i="570"/>
  <c r="D2159" i="570"/>
  <c r="C2159" i="570"/>
  <c r="D2158" i="570"/>
  <c r="C2158" i="570"/>
  <c r="D2157" i="570"/>
  <c r="C2157" i="570"/>
  <c r="D2156" i="570"/>
  <c r="C2156" i="570"/>
  <c r="D2155" i="570"/>
  <c r="C2155" i="570"/>
  <c r="D2154" i="570"/>
  <c r="C2154" i="570"/>
  <c r="D2153" i="570"/>
  <c r="C2153" i="570"/>
  <c r="D2152" i="570"/>
  <c r="C2152" i="570"/>
  <c r="D2151" i="570"/>
  <c r="C2151" i="570"/>
  <c r="D2150" i="570"/>
  <c r="C2150" i="570"/>
  <c r="D2149" i="570"/>
  <c r="C2149" i="570"/>
  <c r="D2148" i="570"/>
  <c r="C2148" i="570"/>
  <c r="D2147" i="570"/>
  <c r="C2147" i="570"/>
  <c r="D2146" i="570"/>
  <c r="C2146" i="570"/>
  <c r="D2145" i="570"/>
  <c r="C2145" i="570"/>
  <c r="D2144" i="570"/>
  <c r="C2144" i="570"/>
  <c r="D2143" i="570"/>
  <c r="C2143" i="570"/>
  <c r="D2142" i="570"/>
  <c r="C2142" i="570"/>
  <c r="D2141" i="570"/>
  <c r="C2141" i="570"/>
  <c r="D2140" i="570"/>
  <c r="C2140" i="570"/>
  <c r="D2139" i="570"/>
  <c r="C2139" i="570"/>
  <c r="D2138" i="570"/>
  <c r="C2138" i="570"/>
  <c r="D2137" i="570"/>
  <c r="C2137" i="570"/>
  <c r="D2136" i="570"/>
  <c r="C2136" i="570"/>
  <c r="D2135" i="570"/>
  <c r="C2135" i="570"/>
  <c r="D2134" i="570"/>
  <c r="C2134" i="570"/>
  <c r="D2133" i="570"/>
  <c r="C2133" i="570"/>
  <c r="D2132" i="570"/>
  <c r="C2132" i="570"/>
  <c r="D2131" i="570"/>
  <c r="C2131" i="570"/>
  <c r="D2130" i="570"/>
  <c r="C2130" i="570"/>
  <c r="D2129" i="570"/>
  <c r="C2129" i="570"/>
  <c r="D2128" i="570"/>
  <c r="C2128" i="570"/>
  <c r="D2127" i="570"/>
  <c r="C2127" i="570"/>
  <c r="D2126" i="570"/>
  <c r="C2126" i="570"/>
  <c r="D2125" i="570"/>
  <c r="C2125" i="570"/>
  <c r="D2124" i="570"/>
  <c r="C2124" i="570"/>
  <c r="D2123" i="570"/>
  <c r="C2123" i="570"/>
  <c r="D2122" i="570"/>
  <c r="C2122" i="570"/>
  <c r="D2121" i="570"/>
  <c r="C2121" i="570"/>
  <c r="D2120" i="570"/>
  <c r="C2120" i="570"/>
  <c r="D2119" i="570"/>
  <c r="C2119" i="570"/>
  <c r="D2118" i="570"/>
  <c r="C2118" i="570"/>
  <c r="D2117" i="570"/>
  <c r="C2117" i="570"/>
  <c r="D2116" i="570"/>
  <c r="C2116" i="570"/>
  <c r="D2115" i="570"/>
  <c r="C2115" i="570"/>
  <c r="D2114" i="570"/>
  <c r="C2114" i="570"/>
  <c r="D2113" i="570"/>
  <c r="C2113" i="570"/>
  <c r="D2112" i="570"/>
  <c r="C2112" i="570"/>
  <c r="D2111" i="570"/>
  <c r="C2111" i="570"/>
  <c r="D2110" i="570"/>
  <c r="C2110" i="570"/>
  <c r="D2109" i="570"/>
  <c r="C2109" i="570"/>
  <c r="D2108" i="570"/>
  <c r="C2108" i="570"/>
  <c r="D2107" i="570"/>
  <c r="C2107" i="570"/>
  <c r="D2106" i="570"/>
  <c r="C2106" i="570"/>
  <c r="D2105" i="570"/>
  <c r="C2105" i="570"/>
  <c r="D2104" i="570"/>
  <c r="C2104" i="570"/>
  <c r="D2103" i="570"/>
  <c r="C2103" i="570"/>
  <c r="D2102" i="570"/>
  <c r="C2102" i="570"/>
  <c r="D2101" i="570"/>
  <c r="C2101" i="570"/>
  <c r="D2100" i="570"/>
  <c r="C2100" i="570"/>
  <c r="D2099" i="570"/>
  <c r="C2099" i="570"/>
  <c r="D2098" i="570"/>
  <c r="C2098" i="570"/>
  <c r="D2097" i="570"/>
  <c r="C2097" i="570"/>
  <c r="D2096" i="570"/>
  <c r="C2096" i="570"/>
  <c r="D2095" i="570"/>
  <c r="C2095" i="570"/>
  <c r="D2094" i="570"/>
  <c r="C2094" i="570"/>
  <c r="D2093" i="570"/>
  <c r="C2093" i="570"/>
  <c r="D2092" i="570"/>
  <c r="C2092" i="570"/>
  <c r="D2091" i="570"/>
  <c r="C2091" i="570"/>
  <c r="D2090" i="570"/>
  <c r="C2090" i="570"/>
  <c r="D2089" i="570"/>
  <c r="C2089" i="570"/>
  <c r="D2088" i="570"/>
  <c r="C2088" i="570"/>
  <c r="D2087" i="570"/>
  <c r="C2087" i="570"/>
  <c r="D2086" i="570"/>
  <c r="C2086" i="570"/>
  <c r="D2085" i="570"/>
  <c r="C2085" i="570"/>
  <c r="D2084" i="570"/>
  <c r="C2084" i="570"/>
  <c r="D2083" i="570"/>
  <c r="C2083" i="570"/>
  <c r="D2082" i="570"/>
  <c r="C2082" i="570"/>
  <c r="D2081" i="570"/>
  <c r="C2081" i="570"/>
  <c r="D2080" i="570"/>
  <c r="C2080" i="570"/>
  <c r="D2079" i="570"/>
  <c r="C2079" i="570"/>
  <c r="D2078" i="570"/>
  <c r="C2078" i="570"/>
  <c r="D2077" i="570"/>
  <c r="C2077" i="570"/>
  <c r="D2076" i="570"/>
  <c r="C2076" i="570"/>
  <c r="D2075" i="570"/>
  <c r="C2075" i="570"/>
  <c r="D2074" i="570"/>
  <c r="C2074" i="570"/>
  <c r="D2073" i="570"/>
  <c r="C2073" i="570"/>
  <c r="D2072" i="570"/>
  <c r="C2072" i="570"/>
  <c r="D2071" i="570"/>
  <c r="C2071" i="570"/>
  <c r="D2070" i="570"/>
  <c r="C2070" i="570"/>
  <c r="D2069" i="570"/>
  <c r="C2069" i="570"/>
  <c r="D2068" i="570"/>
  <c r="C2068" i="570"/>
  <c r="D2067" i="570"/>
  <c r="C2067" i="570"/>
  <c r="D2066" i="570"/>
  <c r="C2066" i="570"/>
  <c r="D2065" i="570"/>
  <c r="C2065" i="570"/>
  <c r="D2064" i="570"/>
  <c r="C2064" i="570"/>
  <c r="D2063" i="570"/>
  <c r="C2063" i="570"/>
  <c r="D2062" i="570"/>
  <c r="C2062" i="570"/>
  <c r="D2061" i="570"/>
  <c r="C2061" i="570"/>
  <c r="D2060" i="570"/>
  <c r="C2060" i="570"/>
  <c r="D2059" i="570"/>
  <c r="C2059" i="570"/>
  <c r="D2058" i="570"/>
  <c r="C2058" i="570"/>
  <c r="D2057" i="570"/>
  <c r="C2057" i="570"/>
  <c r="D2056" i="570"/>
  <c r="C2056" i="570"/>
  <c r="D2055" i="570"/>
  <c r="C2055" i="570"/>
  <c r="D2054" i="570"/>
  <c r="C2054" i="570"/>
  <c r="D2053" i="570"/>
  <c r="C2053" i="570"/>
  <c r="D2052" i="570"/>
  <c r="C2052" i="570"/>
  <c r="D2051" i="570"/>
  <c r="C2051" i="570"/>
  <c r="D2050" i="570"/>
  <c r="C2050" i="570"/>
  <c r="D2049" i="570"/>
  <c r="C2049" i="570"/>
  <c r="D2048" i="570"/>
  <c r="C2048" i="570"/>
  <c r="D2047" i="570"/>
  <c r="C2047" i="570"/>
  <c r="D2046" i="570"/>
  <c r="C2046" i="570"/>
  <c r="D2045" i="570"/>
  <c r="C2045" i="570"/>
  <c r="D2044" i="570"/>
  <c r="C2044" i="570"/>
  <c r="D2043" i="570"/>
  <c r="C2043" i="570"/>
  <c r="D2042" i="570"/>
  <c r="C2042" i="570"/>
  <c r="D2041" i="570"/>
  <c r="C2041" i="570"/>
  <c r="D2040" i="570"/>
  <c r="C2040" i="570"/>
  <c r="D2039" i="570"/>
  <c r="C2039" i="570"/>
  <c r="D2038" i="570"/>
  <c r="C2038" i="570"/>
  <c r="D2037" i="570"/>
  <c r="C2037" i="570"/>
  <c r="D2036" i="570"/>
  <c r="C2036" i="570"/>
  <c r="D2035" i="570"/>
  <c r="C2035" i="570"/>
  <c r="D2034" i="570"/>
  <c r="C2034" i="570"/>
  <c r="D2033" i="570"/>
  <c r="C2033" i="570"/>
  <c r="D2032" i="570"/>
  <c r="C2032" i="570"/>
  <c r="D2031" i="570"/>
  <c r="C2031" i="570"/>
  <c r="D2030" i="570"/>
  <c r="C2030" i="570"/>
  <c r="D2029" i="570"/>
  <c r="C2029" i="570"/>
  <c r="D2028" i="570"/>
  <c r="C2028" i="570"/>
  <c r="D2027" i="570"/>
  <c r="C2027" i="570"/>
  <c r="D2026" i="570"/>
  <c r="C2026" i="570"/>
  <c r="D2025" i="570"/>
  <c r="C2025" i="570"/>
  <c r="D2024" i="570"/>
  <c r="C2024" i="570"/>
  <c r="D2023" i="570"/>
  <c r="C2023" i="570"/>
  <c r="D2022" i="570"/>
  <c r="C2022" i="570"/>
  <c r="D2021" i="570"/>
  <c r="C2021" i="570"/>
  <c r="D2020" i="570"/>
  <c r="C2020" i="570"/>
  <c r="D2019" i="570"/>
  <c r="C2019" i="570"/>
  <c r="D2018" i="570"/>
  <c r="C2018" i="570"/>
  <c r="D2017" i="570"/>
  <c r="C2017" i="570"/>
  <c r="D2016" i="570"/>
  <c r="C2016" i="570"/>
  <c r="D2015" i="570"/>
  <c r="C2015" i="570"/>
  <c r="D2014" i="570"/>
  <c r="C2014" i="570"/>
  <c r="D2013" i="570"/>
  <c r="C2013" i="570"/>
  <c r="D2012" i="570"/>
  <c r="C2012" i="570"/>
  <c r="D2011" i="570"/>
  <c r="C2011" i="570"/>
  <c r="D2010" i="570"/>
  <c r="C2010" i="570"/>
  <c r="D2009" i="570"/>
  <c r="C2009" i="570"/>
  <c r="D2008" i="570"/>
  <c r="C2008" i="570"/>
  <c r="D2007" i="570"/>
  <c r="C2007" i="570"/>
  <c r="D2006" i="570"/>
  <c r="C2006" i="570"/>
  <c r="D2005" i="570"/>
  <c r="C2005" i="570"/>
  <c r="D2004" i="570"/>
  <c r="C2004" i="570"/>
  <c r="D2003" i="570"/>
  <c r="C2003" i="570"/>
  <c r="D2002" i="570"/>
  <c r="C2002" i="570"/>
  <c r="D2001" i="570"/>
  <c r="C2001" i="570"/>
  <c r="D2000" i="570"/>
  <c r="C2000" i="570"/>
  <c r="D1999" i="570"/>
  <c r="C1999" i="570"/>
  <c r="D1998" i="570"/>
  <c r="C1998" i="570"/>
  <c r="D1997" i="570"/>
  <c r="C1997" i="570"/>
  <c r="D1996" i="570"/>
  <c r="C1996" i="570"/>
  <c r="D1995" i="570"/>
  <c r="C1995" i="570"/>
  <c r="D1994" i="570"/>
  <c r="C1994" i="570"/>
  <c r="D1993" i="570"/>
  <c r="C1993" i="570"/>
  <c r="D1992" i="570"/>
  <c r="C1992" i="570"/>
  <c r="D1991" i="570"/>
  <c r="C1991" i="570"/>
  <c r="D1990" i="570"/>
  <c r="C1990" i="570"/>
  <c r="D1989" i="570"/>
  <c r="C1989" i="570"/>
  <c r="D1988" i="570"/>
  <c r="C1988" i="570"/>
  <c r="D1987" i="570"/>
  <c r="C1987" i="570"/>
  <c r="D1986" i="570"/>
  <c r="C1986" i="570"/>
  <c r="D1985" i="570"/>
  <c r="C1985" i="570"/>
  <c r="D1984" i="570"/>
  <c r="C1984" i="570"/>
  <c r="D1983" i="570"/>
  <c r="C1983" i="570"/>
  <c r="D1982" i="570"/>
  <c r="C1982" i="570"/>
  <c r="D1981" i="570"/>
  <c r="C1981" i="570"/>
  <c r="D1980" i="570"/>
  <c r="C1980" i="570"/>
  <c r="D1979" i="570"/>
  <c r="C1979" i="570"/>
  <c r="D1978" i="570"/>
  <c r="C1978" i="570"/>
  <c r="D1977" i="570"/>
  <c r="C1977" i="570"/>
  <c r="D1976" i="570"/>
  <c r="C1976" i="570"/>
  <c r="D1975" i="570"/>
  <c r="C1975" i="570"/>
  <c r="D1974" i="570"/>
  <c r="C1974" i="570"/>
  <c r="D1973" i="570"/>
  <c r="C1973" i="570"/>
  <c r="D1972" i="570"/>
  <c r="C1972" i="570"/>
  <c r="D1971" i="570"/>
  <c r="C1971" i="570"/>
  <c r="D1970" i="570"/>
  <c r="C1970" i="570"/>
  <c r="D1969" i="570"/>
  <c r="C1969" i="570"/>
  <c r="D1968" i="570"/>
  <c r="C1968" i="570"/>
  <c r="D1967" i="570"/>
  <c r="C1967" i="570"/>
  <c r="D1966" i="570"/>
  <c r="C1966" i="570"/>
  <c r="D1965" i="570"/>
  <c r="C1965" i="570"/>
  <c r="D1964" i="570"/>
  <c r="C1964" i="570"/>
  <c r="D1963" i="570"/>
  <c r="C1963" i="570"/>
  <c r="D1962" i="570"/>
  <c r="C1962" i="570"/>
  <c r="D1961" i="570"/>
  <c r="C1961" i="570"/>
  <c r="D1960" i="570"/>
  <c r="C1960" i="570"/>
  <c r="D1959" i="570"/>
  <c r="C1959" i="570"/>
  <c r="D1958" i="570"/>
  <c r="C1958" i="570"/>
  <c r="D1957" i="570"/>
  <c r="C1957" i="570"/>
  <c r="D1956" i="570"/>
  <c r="C1956" i="570"/>
  <c r="D1955" i="570"/>
  <c r="C1955" i="570"/>
  <c r="D1954" i="570"/>
  <c r="C1954" i="570"/>
  <c r="D1953" i="570"/>
  <c r="C1953" i="570"/>
  <c r="D1952" i="570"/>
  <c r="C1952" i="570"/>
  <c r="D1951" i="570"/>
  <c r="C1951" i="570"/>
  <c r="D1950" i="570"/>
  <c r="C1950" i="570"/>
  <c r="D1949" i="570"/>
  <c r="C1949" i="570"/>
  <c r="D1948" i="570"/>
  <c r="C1948" i="570"/>
  <c r="D1947" i="570"/>
  <c r="C1947" i="570"/>
  <c r="D1946" i="570"/>
  <c r="C1946" i="570"/>
  <c r="D1945" i="570"/>
  <c r="C1945" i="570"/>
  <c r="D1944" i="570"/>
  <c r="C1944" i="570"/>
  <c r="D1943" i="570"/>
  <c r="C1943" i="570"/>
  <c r="D1942" i="570"/>
  <c r="C1942" i="570"/>
  <c r="D1941" i="570"/>
  <c r="C1941" i="570"/>
  <c r="D1940" i="570"/>
  <c r="C1940" i="570"/>
  <c r="D1939" i="570"/>
  <c r="C1939" i="570"/>
  <c r="D1938" i="570"/>
  <c r="C1938" i="570"/>
  <c r="D1937" i="570"/>
  <c r="C1937" i="570"/>
  <c r="D1936" i="570"/>
  <c r="C1936" i="570"/>
  <c r="D1935" i="570"/>
  <c r="C1935" i="570"/>
  <c r="D1934" i="570"/>
  <c r="C1934" i="570"/>
  <c r="D1933" i="570"/>
  <c r="C1933" i="570"/>
  <c r="D1932" i="570"/>
  <c r="C1932" i="570"/>
  <c r="D1931" i="570"/>
  <c r="C1931" i="570"/>
  <c r="D1930" i="570"/>
  <c r="C1930" i="570"/>
  <c r="D1929" i="570"/>
  <c r="C1929" i="570"/>
  <c r="D1928" i="570"/>
  <c r="C1928" i="570"/>
  <c r="D1927" i="570"/>
  <c r="C1927" i="570"/>
  <c r="D1926" i="570"/>
  <c r="C1926" i="570"/>
  <c r="D1925" i="570"/>
  <c r="C1925" i="570"/>
  <c r="D1924" i="570"/>
  <c r="C1924" i="570"/>
  <c r="D1923" i="570"/>
  <c r="C1923" i="570"/>
  <c r="D1922" i="570"/>
  <c r="C1922" i="570"/>
  <c r="D1921" i="570"/>
  <c r="C1921" i="570"/>
  <c r="D1920" i="570"/>
  <c r="C1920" i="570"/>
  <c r="D1919" i="570"/>
  <c r="C1919" i="570"/>
  <c r="D1918" i="570"/>
  <c r="C1918" i="570"/>
  <c r="D1917" i="570"/>
  <c r="C1917" i="570"/>
  <c r="D1916" i="570"/>
  <c r="C1916" i="570"/>
  <c r="D1915" i="570"/>
  <c r="C1915" i="570"/>
  <c r="D1914" i="570"/>
  <c r="C1914" i="570"/>
  <c r="D1913" i="570"/>
  <c r="C1913" i="570"/>
  <c r="D1912" i="570"/>
  <c r="C1912" i="570"/>
  <c r="D1911" i="570"/>
  <c r="C1911" i="570"/>
  <c r="D1910" i="570"/>
  <c r="C1910" i="570"/>
  <c r="D1909" i="570"/>
  <c r="C1909" i="570"/>
  <c r="D1908" i="570"/>
  <c r="C1908" i="570"/>
  <c r="D1907" i="570"/>
  <c r="C1907" i="570"/>
  <c r="D1906" i="570"/>
  <c r="C1906" i="570"/>
  <c r="D1905" i="570"/>
  <c r="C1905" i="570"/>
  <c r="D1904" i="570"/>
  <c r="C1904" i="570"/>
  <c r="D1903" i="570"/>
  <c r="C1903" i="570"/>
  <c r="D1902" i="570"/>
  <c r="C1902" i="570"/>
  <c r="D1901" i="570"/>
  <c r="C1901" i="570"/>
  <c r="D1900" i="570"/>
  <c r="C1900" i="570"/>
  <c r="D1899" i="570"/>
  <c r="C1899" i="570"/>
  <c r="D1898" i="570"/>
  <c r="C1898" i="570"/>
  <c r="D1897" i="570"/>
  <c r="C1897" i="570"/>
  <c r="D1896" i="570"/>
  <c r="C1896" i="570"/>
  <c r="D1895" i="570"/>
  <c r="C1895" i="570"/>
  <c r="D1894" i="570"/>
  <c r="C1894" i="570"/>
  <c r="D1893" i="570"/>
  <c r="C1893" i="570"/>
  <c r="D1892" i="570"/>
  <c r="C1892" i="570"/>
  <c r="D1891" i="570"/>
  <c r="C1891" i="570"/>
  <c r="D1890" i="570"/>
  <c r="C1890" i="570"/>
  <c r="D1889" i="570"/>
  <c r="C1889" i="570"/>
  <c r="D1888" i="570"/>
  <c r="C1888" i="570"/>
  <c r="D1887" i="570"/>
  <c r="C1887" i="570"/>
  <c r="D1886" i="570"/>
  <c r="C1886" i="570"/>
  <c r="D1885" i="570"/>
  <c r="C1885" i="570"/>
  <c r="D1884" i="570"/>
  <c r="C1884" i="570"/>
  <c r="D1883" i="570"/>
  <c r="C1883" i="570"/>
  <c r="D1882" i="570"/>
  <c r="C1882" i="570"/>
  <c r="D1881" i="570"/>
  <c r="C1881" i="570"/>
  <c r="D1880" i="570"/>
  <c r="C1880" i="570"/>
  <c r="D1879" i="570"/>
  <c r="C1879" i="570"/>
  <c r="D1878" i="570"/>
  <c r="C1878" i="570"/>
  <c r="D1877" i="570"/>
  <c r="C1877" i="570"/>
  <c r="D1876" i="570"/>
  <c r="C1876" i="570"/>
  <c r="D1875" i="570"/>
  <c r="C1875" i="570"/>
  <c r="D1874" i="570"/>
  <c r="C1874" i="570"/>
  <c r="D1873" i="570"/>
  <c r="C1873" i="570"/>
  <c r="D1872" i="570"/>
  <c r="C1872" i="570"/>
  <c r="D1871" i="570"/>
  <c r="C1871" i="570"/>
  <c r="D1870" i="570"/>
  <c r="C1870" i="570"/>
  <c r="D1869" i="570"/>
  <c r="C1869" i="570"/>
  <c r="D1868" i="570"/>
  <c r="C1868" i="570"/>
  <c r="D1867" i="570"/>
  <c r="C1867" i="570"/>
  <c r="D1866" i="570"/>
  <c r="C1866" i="570"/>
  <c r="D1865" i="570"/>
  <c r="C1865" i="570"/>
  <c r="D1864" i="570"/>
  <c r="C1864" i="570"/>
  <c r="D1863" i="570"/>
  <c r="C1863" i="570"/>
  <c r="D1862" i="570"/>
  <c r="C1862" i="570"/>
  <c r="D1861" i="570"/>
  <c r="C1861" i="570"/>
  <c r="D1860" i="570"/>
  <c r="C1860" i="570"/>
  <c r="D1859" i="570"/>
  <c r="C1859" i="570"/>
  <c r="D1858" i="570"/>
  <c r="C1858" i="570"/>
  <c r="D1857" i="570"/>
  <c r="C1857" i="570"/>
  <c r="D1856" i="570"/>
  <c r="C1856" i="570"/>
  <c r="D1855" i="570"/>
  <c r="C1855" i="570"/>
  <c r="D1854" i="570"/>
  <c r="C1854" i="570"/>
  <c r="D1853" i="570"/>
  <c r="C1853" i="570"/>
  <c r="D1852" i="570"/>
  <c r="C1852" i="570"/>
  <c r="D1851" i="570"/>
  <c r="C1851" i="570"/>
  <c r="D1850" i="570"/>
  <c r="C1850" i="570"/>
  <c r="D1849" i="570"/>
  <c r="C1849" i="570"/>
  <c r="D1848" i="570"/>
  <c r="C1848" i="570"/>
  <c r="D1847" i="570"/>
  <c r="C1847" i="570"/>
  <c r="D1846" i="570"/>
  <c r="C1846" i="570"/>
  <c r="D1845" i="570"/>
  <c r="C1845" i="570"/>
  <c r="D1844" i="570"/>
  <c r="C1844" i="570"/>
  <c r="D1843" i="570"/>
  <c r="C1843" i="570"/>
  <c r="D1842" i="570"/>
  <c r="C1842" i="570"/>
  <c r="D1841" i="570"/>
  <c r="C1841" i="570"/>
  <c r="D1840" i="570"/>
  <c r="C1840" i="570"/>
  <c r="D1839" i="570"/>
  <c r="C1839" i="570"/>
  <c r="D1838" i="570"/>
  <c r="C1838" i="570"/>
  <c r="D1837" i="570"/>
  <c r="C1837" i="570"/>
  <c r="D1836" i="570"/>
  <c r="C1836" i="570"/>
  <c r="D1835" i="570"/>
  <c r="C1835" i="570"/>
  <c r="D1834" i="570"/>
  <c r="C1834" i="570"/>
  <c r="D1833" i="570"/>
  <c r="C1833" i="570"/>
  <c r="D1832" i="570"/>
  <c r="C1832" i="570"/>
  <c r="D1831" i="570"/>
  <c r="C1831" i="570"/>
  <c r="D1830" i="570"/>
  <c r="C1830" i="570"/>
  <c r="D1829" i="570"/>
  <c r="C1829" i="570"/>
  <c r="D1828" i="570"/>
  <c r="C1828" i="570"/>
  <c r="D1827" i="570"/>
  <c r="C1827" i="570"/>
  <c r="D1826" i="570"/>
  <c r="C1826" i="570"/>
  <c r="D1825" i="570"/>
  <c r="C1825" i="570"/>
  <c r="D1824" i="570"/>
  <c r="C1824" i="570"/>
  <c r="D1823" i="570"/>
  <c r="C1823" i="570"/>
  <c r="D1822" i="570"/>
  <c r="C1822" i="570"/>
  <c r="D1821" i="570"/>
  <c r="C1821" i="570"/>
  <c r="D1820" i="570"/>
  <c r="C1820" i="570"/>
  <c r="D1819" i="570"/>
  <c r="C1819" i="570"/>
  <c r="D1818" i="570"/>
  <c r="C1818" i="570"/>
  <c r="D1817" i="570"/>
  <c r="C1817" i="570"/>
  <c r="D1816" i="570"/>
  <c r="C1816" i="570"/>
  <c r="D1815" i="570"/>
  <c r="C1815" i="570"/>
  <c r="D1814" i="570"/>
  <c r="C1814" i="570"/>
  <c r="D1813" i="570"/>
  <c r="C1813" i="570"/>
  <c r="D1812" i="570"/>
  <c r="C1812" i="570"/>
  <c r="D1811" i="570"/>
  <c r="C1811" i="570"/>
  <c r="D1810" i="570"/>
  <c r="C1810" i="570"/>
  <c r="D1809" i="570"/>
  <c r="C1809" i="570"/>
  <c r="D1808" i="570"/>
  <c r="C1808" i="570"/>
  <c r="D1807" i="570"/>
  <c r="C1807" i="570"/>
  <c r="D1806" i="570"/>
  <c r="C1806" i="570"/>
  <c r="D1805" i="570"/>
  <c r="C1805" i="570"/>
  <c r="D1804" i="570"/>
  <c r="C1804" i="570"/>
  <c r="D1803" i="570"/>
  <c r="C1803" i="570"/>
  <c r="D1802" i="570"/>
  <c r="C1802" i="570"/>
  <c r="D1801" i="570"/>
  <c r="C1801" i="570"/>
  <c r="D1800" i="570"/>
  <c r="C1800" i="570"/>
  <c r="D1799" i="570"/>
  <c r="C1799" i="570"/>
  <c r="D1798" i="570"/>
  <c r="C1798" i="570"/>
  <c r="D1797" i="570"/>
  <c r="C1797" i="570"/>
  <c r="D1796" i="570"/>
  <c r="C1796" i="570"/>
  <c r="D1795" i="570"/>
  <c r="C1795" i="570"/>
  <c r="D1794" i="570"/>
  <c r="C1794" i="570"/>
  <c r="D1793" i="570"/>
  <c r="C1793" i="570"/>
  <c r="D1792" i="570"/>
  <c r="C1792" i="570"/>
  <c r="D1791" i="570"/>
  <c r="C1791" i="570"/>
  <c r="D1790" i="570"/>
  <c r="C1790" i="570"/>
  <c r="D1789" i="570"/>
  <c r="C1789" i="570"/>
  <c r="D1788" i="570"/>
  <c r="C1788" i="570"/>
  <c r="D1787" i="570"/>
  <c r="C1787" i="570"/>
  <c r="D1786" i="570"/>
  <c r="C1786" i="570"/>
  <c r="D1785" i="570"/>
  <c r="C1785" i="570"/>
  <c r="D1784" i="570"/>
  <c r="C1784" i="570"/>
  <c r="D1783" i="570"/>
  <c r="C1783" i="570"/>
  <c r="D1782" i="570"/>
  <c r="C1782" i="570"/>
  <c r="D1781" i="570"/>
  <c r="C1781" i="570"/>
  <c r="D1780" i="570"/>
  <c r="C1780" i="570"/>
  <c r="D1779" i="570"/>
  <c r="C1779" i="570"/>
  <c r="D1778" i="570"/>
  <c r="C1778" i="570"/>
  <c r="D1777" i="570"/>
  <c r="C1777" i="570"/>
  <c r="D1776" i="570"/>
  <c r="C1776" i="570"/>
  <c r="D1775" i="570"/>
  <c r="C1775" i="570"/>
  <c r="D1774" i="570"/>
  <c r="C1774" i="570"/>
  <c r="D1773" i="570"/>
  <c r="C1773" i="570"/>
  <c r="D1772" i="570"/>
  <c r="C1772" i="570"/>
  <c r="D1771" i="570"/>
  <c r="C1771" i="570"/>
  <c r="D1770" i="570"/>
  <c r="C1770" i="570"/>
  <c r="D1769" i="570"/>
  <c r="C1769" i="570"/>
  <c r="D1768" i="570"/>
  <c r="C1768" i="570"/>
  <c r="D1767" i="570"/>
  <c r="C1767" i="570"/>
  <c r="D1766" i="570"/>
  <c r="C1766" i="570"/>
  <c r="D1765" i="570"/>
  <c r="C1765" i="570"/>
  <c r="D1764" i="570"/>
  <c r="C1764" i="570"/>
  <c r="D1763" i="570"/>
  <c r="C1763" i="570"/>
  <c r="D1762" i="570"/>
  <c r="C1762" i="570"/>
  <c r="D1761" i="570"/>
  <c r="C1761" i="570"/>
  <c r="D1760" i="570"/>
  <c r="C1760" i="570"/>
  <c r="D1759" i="570"/>
  <c r="C1759" i="570"/>
  <c r="D1758" i="570"/>
  <c r="C1758" i="570"/>
  <c r="D1757" i="570"/>
  <c r="C1757" i="570"/>
  <c r="D1756" i="570"/>
  <c r="C1756" i="570"/>
  <c r="D1755" i="570"/>
  <c r="C1755" i="570"/>
  <c r="D1754" i="570"/>
  <c r="C1754" i="570"/>
  <c r="D1753" i="570"/>
  <c r="C1753" i="570"/>
  <c r="D1752" i="570"/>
  <c r="C1752" i="570"/>
  <c r="D1751" i="570"/>
  <c r="C1751" i="570"/>
  <c r="D1750" i="570"/>
  <c r="C1750" i="570"/>
  <c r="D1749" i="570"/>
  <c r="C1749" i="570"/>
  <c r="D1748" i="570"/>
  <c r="C1748" i="570"/>
  <c r="D1747" i="570"/>
  <c r="C1747" i="570"/>
  <c r="D1746" i="570"/>
  <c r="C1746" i="570"/>
  <c r="D1745" i="570"/>
  <c r="C1745" i="570"/>
  <c r="D1744" i="570"/>
  <c r="C1744" i="570"/>
  <c r="D1743" i="570"/>
  <c r="C1743" i="570"/>
  <c r="D1742" i="570"/>
  <c r="C1742" i="570"/>
  <c r="D1741" i="570"/>
  <c r="C1741" i="570"/>
  <c r="D1740" i="570"/>
  <c r="C1740" i="570"/>
  <c r="D1739" i="570"/>
  <c r="C1739" i="570"/>
  <c r="D1738" i="570"/>
  <c r="C1738" i="570"/>
  <c r="D1737" i="570"/>
  <c r="C1737" i="570"/>
  <c r="D1736" i="570"/>
  <c r="C1736" i="570"/>
  <c r="D1735" i="570"/>
  <c r="C1735" i="570"/>
  <c r="D1734" i="570"/>
  <c r="C1734" i="570"/>
  <c r="D1733" i="570"/>
  <c r="C1733" i="570"/>
  <c r="D1732" i="570"/>
  <c r="C1732" i="570"/>
  <c r="D1731" i="570"/>
  <c r="C1731" i="570"/>
  <c r="D1730" i="570"/>
  <c r="C1730" i="570"/>
  <c r="D1729" i="570"/>
  <c r="C1729" i="570"/>
  <c r="D1728" i="570"/>
  <c r="C1728" i="570"/>
  <c r="D1727" i="570"/>
  <c r="C1727" i="570"/>
  <c r="D1726" i="570"/>
  <c r="C1726" i="570"/>
  <c r="D1725" i="570"/>
  <c r="C1725" i="570"/>
  <c r="D1724" i="570"/>
  <c r="C1724" i="570"/>
  <c r="D1723" i="570"/>
  <c r="C1723" i="570"/>
  <c r="D1722" i="570"/>
  <c r="C1722" i="570"/>
  <c r="D1721" i="570"/>
  <c r="C1721" i="570"/>
  <c r="D1720" i="570"/>
  <c r="C1720" i="570"/>
  <c r="D1719" i="570"/>
  <c r="C1719" i="570"/>
  <c r="D1718" i="570"/>
  <c r="C1718" i="570"/>
  <c r="D1717" i="570"/>
  <c r="C1717" i="570"/>
  <c r="D1716" i="570"/>
  <c r="C1716" i="570"/>
  <c r="D1715" i="570"/>
  <c r="C1715" i="570"/>
  <c r="D1714" i="570"/>
  <c r="C1714" i="570"/>
  <c r="D1713" i="570"/>
  <c r="C1713" i="570"/>
  <c r="D1712" i="570"/>
  <c r="C1712" i="570"/>
  <c r="D1711" i="570"/>
  <c r="C1711" i="570"/>
  <c r="D1710" i="570"/>
  <c r="C1710" i="570"/>
  <c r="D1709" i="570"/>
  <c r="C1709" i="570"/>
  <c r="D1708" i="570"/>
  <c r="C1708" i="570"/>
  <c r="D1707" i="570"/>
  <c r="C1707" i="570"/>
  <c r="D1706" i="570"/>
  <c r="C1706" i="570"/>
  <c r="D1705" i="570"/>
  <c r="C1705" i="570"/>
  <c r="D1704" i="570"/>
  <c r="C1704" i="570"/>
  <c r="D1703" i="570"/>
  <c r="C1703" i="570"/>
  <c r="D1702" i="570"/>
  <c r="C1702" i="570"/>
  <c r="D1701" i="570"/>
  <c r="C1701" i="570"/>
  <c r="D1700" i="570"/>
  <c r="C1700" i="570"/>
  <c r="D1699" i="570"/>
  <c r="C1699" i="570"/>
  <c r="D1698" i="570"/>
  <c r="C1698" i="570"/>
  <c r="D1697" i="570"/>
  <c r="C1697" i="570"/>
  <c r="D1696" i="570"/>
  <c r="C1696" i="570"/>
  <c r="D1695" i="570"/>
  <c r="C1695" i="570"/>
  <c r="D1694" i="570"/>
  <c r="C1694" i="570"/>
  <c r="D1693" i="570"/>
  <c r="C1693" i="570"/>
  <c r="D1692" i="570"/>
  <c r="C1692" i="570"/>
  <c r="D1691" i="570"/>
  <c r="C1691" i="570"/>
  <c r="D1690" i="570"/>
  <c r="C1690" i="570"/>
  <c r="D1689" i="570"/>
  <c r="C1689" i="570"/>
  <c r="D1688" i="570"/>
  <c r="C1688" i="570"/>
  <c r="D1687" i="570"/>
  <c r="C1687" i="570"/>
  <c r="D1686" i="570"/>
  <c r="C1686" i="570"/>
  <c r="D1685" i="570"/>
  <c r="C1685" i="570"/>
  <c r="D1684" i="570"/>
  <c r="C1684" i="570"/>
  <c r="D1683" i="570"/>
  <c r="C1683" i="570"/>
  <c r="D1682" i="570"/>
  <c r="C1682" i="570"/>
  <c r="D1681" i="570"/>
  <c r="C1681" i="570"/>
  <c r="D1680" i="570"/>
  <c r="C1680" i="570"/>
  <c r="D1679" i="570"/>
  <c r="C1679" i="570"/>
  <c r="D1678" i="570"/>
  <c r="C1678" i="570"/>
  <c r="D1677" i="570"/>
  <c r="C1677" i="570"/>
  <c r="D1676" i="570"/>
  <c r="C1676" i="570"/>
  <c r="D1675" i="570"/>
  <c r="C1675" i="570"/>
  <c r="D1674" i="570"/>
  <c r="C1674" i="570"/>
  <c r="D1673" i="570"/>
  <c r="C1673" i="570"/>
  <c r="D1672" i="570"/>
  <c r="C1672" i="570"/>
  <c r="D1671" i="570"/>
  <c r="C1671" i="570"/>
  <c r="D1670" i="570"/>
  <c r="C1670" i="570"/>
  <c r="D1669" i="570"/>
  <c r="C1669" i="570"/>
  <c r="D1668" i="570"/>
  <c r="C1668" i="570"/>
  <c r="D1667" i="570"/>
  <c r="C1667" i="570"/>
  <c r="D1666" i="570"/>
  <c r="C1666" i="570"/>
  <c r="D1665" i="570"/>
  <c r="C1665" i="570"/>
  <c r="D1664" i="570"/>
  <c r="C1664" i="570"/>
  <c r="D1663" i="570"/>
  <c r="C1663" i="570"/>
  <c r="D1662" i="570"/>
  <c r="C1662" i="570"/>
  <c r="D1661" i="570"/>
  <c r="C1661" i="570"/>
  <c r="D1660" i="570"/>
  <c r="C1660" i="570"/>
  <c r="D1659" i="570"/>
  <c r="C1659" i="570"/>
  <c r="D1658" i="570"/>
  <c r="C1658" i="570"/>
  <c r="D1657" i="570"/>
  <c r="C1657" i="570"/>
  <c r="D1656" i="570"/>
  <c r="C1656" i="570"/>
  <c r="D1655" i="570"/>
  <c r="C1655" i="570"/>
  <c r="D1654" i="570"/>
  <c r="C1654" i="570"/>
  <c r="D1653" i="570"/>
  <c r="C1653" i="570"/>
  <c r="D1652" i="570"/>
  <c r="C1652" i="570"/>
  <c r="D1651" i="570"/>
  <c r="C1651" i="570"/>
  <c r="D1650" i="570"/>
  <c r="C1650" i="570"/>
  <c r="D1649" i="570"/>
  <c r="C1649" i="570"/>
  <c r="D1648" i="570"/>
  <c r="C1648" i="570"/>
  <c r="D1647" i="570"/>
  <c r="C1647" i="570"/>
  <c r="D1646" i="570"/>
  <c r="C1646" i="570"/>
  <c r="D1645" i="570"/>
  <c r="C1645" i="570"/>
  <c r="D1644" i="570"/>
  <c r="C1644" i="570"/>
  <c r="D1643" i="570"/>
  <c r="C1643" i="570"/>
  <c r="D1642" i="570"/>
  <c r="C1642" i="570"/>
  <c r="D1641" i="570"/>
  <c r="C1641" i="570"/>
  <c r="D1640" i="570"/>
  <c r="C1640" i="570"/>
  <c r="D1639" i="570"/>
  <c r="C1639" i="570"/>
  <c r="D1638" i="570"/>
  <c r="C1638" i="570"/>
  <c r="D1637" i="570"/>
  <c r="C1637" i="570"/>
  <c r="D1636" i="570"/>
  <c r="C1636" i="570"/>
  <c r="D1635" i="570"/>
  <c r="C1635" i="570"/>
  <c r="D1634" i="570"/>
  <c r="C1634" i="570"/>
  <c r="D1633" i="570"/>
  <c r="C1633" i="570"/>
  <c r="D1632" i="570"/>
  <c r="C1632" i="570"/>
  <c r="D1631" i="570"/>
  <c r="C1631" i="570"/>
  <c r="D1630" i="570"/>
  <c r="C1630" i="570"/>
  <c r="D1629" i="570"/>
  <c r="C1629" i="570"/>
  <c r="D1628" i="570"/>
  <c r="C1628" i="570"/>
  <c r="D1627" i="570"/>
  <c r="C1627" i="570"/>
  <c r="D1626" i="570"/>
  <c r="C1626" i="570"/>
  <c r="D1625" i="570"/>
  <c r="C1625" i="570"/>
  <c r="D1624" i="570"/>
  <c r="C1624" i="570"/>
  <c r="D1623" i="570"/>
  <c r="C1623" i="570"/>
  <c r="D1622" i="570"/>
  <c r="C1622" i="570"/>
  <c r="D1621" i="570"/>
  <c r="C1621" i="570"/>
  <c r="D1620" i="570"/>
  <c r="C1620" i="570"/>
  <c r="D1619" i="570"/>
  <c r="C1619" i="570"/>
  <c r="D1618" i="570"/>
  <c r="C1618" i="570"/>
  <c r="D1617" i="570"/>
  <c r="C1617" i="570"/>
  <c r="D1616" i="570"/>
  <c r="C1616" i="570"/>
  <c r="D1615" i="570"/>
  <c r="C1615" i="570"/>
  <c r="D1614" i="570"/>
  <c r="C1614" i="570"/>
  <c r="D1613" i="570"/>
  <c r="C1613" i="570"/>
  <c r="D1612" i="570"/>
  <c r="C1612" i="570"/>
  <c r="D1611" i="570"/>
  <c r="C1611" i="570"/>
  <c r="D1610" i="570"/>
  <c r="C1610" i="570"/>
  <c r="D1609" i="570"/>
  <c r="C1609" i="570"/>
  <c r="D1608" i="570"/>
  <c r="C1608" i="570"/>
  <c r="D1607" i="570"/>
  <c r="C1607" i="570"/>
  <c r="D1606" i="570"/>
  <c r="C1606" i="570"/>
  <c r="D1605" i="570"/>
  <c r="C1605" i="570"/>
  <c r="D1604" i="570"/>
  <c r="C1604" i="570"/>
  <c r="D1603" i="570"/>
  <c r="C1603" i="570"/>
  <c r="D1602" i="570"/>
  <c r="C1602" i="570"/>
  <c r="D1601" i="570"/>
  <c r="C1601" i="570"/>
  <c r="D1600" i="570"/>
  <c r="C1600" i="570"/>
  <c r="D1599" i="570"/>
  <c r="C1599" i="570"/>
  <c r="D1598" i="570"/>
  <c r="C1598" i="570"/>
  <c r="D1597" i="570"/>
  <c r="C1597" i="570"/>
  <c r="D1596" i="570"/>
  <c r="C1596" i="570"/>
  <c r="D1595" i="570"/>
  <c r="C1595" i="570"/>
  <c r="D1594" i="570"/>
  <c r="C1594" i="570"/>
  <c r="D1593" i="570"/>
  <c r="C1593" i="570"/>
  <c r="D1592" i="570"/>
  <c r="C1592" i="570"/>
  <c r="D1591" i="570"/>
  <c r="C1591" i="570"/>
  <c r="D1590" i="570"/>
  <c r="C1590" i="570"/>
  <c r="D1589" i="570"/>
  <c r="C1589" i="570"/>
  <c r="D1588" i="570"/>
  <c r="C1588" i="570"/>
  <c r="D1587" i="570"/>
  <c r="C1587" i="570"/>
  <c r="D1586" i="570"/>
  <c r="C1586" i="570"/>
  <c r="D1585" i="570"/>
  <c r="C1585" i="570"/>
  <c r="D1584" i="570"/>
  <c r="C1584" i="570"/>
  <c r="D1583" i="570"/>
  <c r="C1583" i="570"/>
  <c r="D1582" i="570"/>
  <c r="C1582" i="570"/>
  <c r="D1581" i="570"/>
  <c r="C1581" i="570"/>
  <c r="D1580" i="570"/>
  <c r="C1580" i="570"/>
  <c r="D1579" i="570"/>
  <c r="C1579" i="570"/>
  <c r="D1578" i="570"/>
  <c r="C1578" i="570"/>
  <c r="D1577" i="570"/>
  <c r="C1577" i="570"/>
  <c r="D1576" i="570"/>
  <c r="C1576" i="570"/>
  <c r="D1575" i="570"/>
  <c r="C1575" i="570"/>
  <c r="D1574" i="570"/>
  <c r="C1574" i="570"/>
  <c r="D1573" i="570"/>
  <c r="C1573" i="570"/>
  <c r="D1572" i="570"/>
  <c r="C1572" i="570"/>
  <c r="D1571" i="570"/>
  <c r="C1571" i="570"/>
  <c r="D1570" i="570"/>
  <c r="C1570" i="570"/>
  <c r="D1569" i="570"/>
  <c r="C1569" i="570"/>
  <c r="D1568" i="570"/>
  <c r="C1568" i="570"/>
  <c r="D1567" i="570"/>
  <c r="C1567" i="570"/>
  <c r="D1566" i="570"/>
  <c r="C1566" i="570"/>
  <c r="D1565" i="570"/>
  <c r="C1565" i="570"/>
  <c r="D1564" i="570"/>
  <c r="C1564" i="570"/>
  <c r="D1563" i="570"/>
  <c r="C1563" i="570"/>
  <c r="D1562" i="570"/>
  <c r="C1562" i="570"/>
  <c r="D1561" i="570"/>
  <c r="C1561" i="570"/>
  <c r="D1560" i="570"/>
  <c r="C1560" i="570"/>
  <c r="D1559" i="570"/>
  <c r="C1559" i="570"/>
  <c r="D1558" i="570"/>
  <c r="C1558" i="570"/>
  <c r="D1557" i="570"/>
  <c r="C1557" i="570"/>
  <c r="D1556" i="570"/>
  <c r="C1556" i="570"/>
  <c r="D1555" i="570"/>
  <c r="C1555" i="570"/>
  <c r="D1554" i="570"/>
  <c r="C1554" i="570"/>
  <c r="D1553" i="570"/>
  <c r="C1553" i="570"/>
  <c r="D1552" i="570"/>
  <c r="C1552" i="570"/>
  <c r="D1551" i="570"/>
  <c r="C1551" i="570"/>
  <c r="D1550" i="570"/>
  <c r="C1550" i="570"/>
  <c r="D1549" i="570"/>
  <c r="C1549" i="570"/>
  <c r="D1548" i="570"/>
  <c r="C1548" i="570"/>
  <c r="D1547" i="570"/>
  <c r="C1547" i="570"/>
  <c r="D1546" i="570"/>
  <c r="C1546" i="570"/>
  <c r="D1545" i="570"/>
  <c r="C1545" i="570"/>
  <c r="D1544" i="570"/>
  <c r="C1544" i="570"/>
  <c r="D1543" i="570"/>
  <c r="C1543" i="570"/>
  <c r="D1542" i="570"/>
  <c r="C1542" i="570"/>
  <c r="D1541" i="570"/>
  <c r="C1541" i="570"/>
  <c r="D1540" i="570"/>
  <c r="C1540" i="570"/>
  <c r="D1539" i="570"/>
  <c r="C1539" i="570"/>
  <c r="D1538" i="570"/>
  <c r="C1538" i="570"/>
  <c r="D1537" i="570"/>
  <c r="C1537" i="570"/>
  <c r="D1536" i="570"/>
  <c r="C1536" i="570"/>
  <c r="D1535" i="570"/>
  <c r="C1535" i="570"/>
  <c r="D1534" i="570"/>
  <c r="C1534" i="570"/>
  <c r="D1533" i="570"/>
  <c r="C1533" i="570"/>
  <c r="D1532" i="570"/>
  <c r="C1532" i="570"/>
  <c r="D1531" i="570"/>
  <c r="C1531" i="570"/>
  <c r="D1530" i="570"/>
  <c r="C1530" i="570"/>
  <c r="D1529" i="570"/>
  <c r="C1529" i="570"/>
  <c r="D1528" i="570"/>
  <c r="C1528" i="570"/>
  <c r="D1527" i="570"/>
  <c r="C1527" i="570"/>
  <c r="D1526" i="570"/>
  <c r="C1526" i="570"/>
  <c r="D1525" i="570"/>
  <c r="C1525" i="570"/>
  <c r="D1524" i="570"/>
  <c r="C1524" i="570"/>
  <c r="D1523" i="570"/>
  <c r="C1523" i="570"/>
  <c r="D1522" i="570"/>
  <c r="C1522" i="570"/>
  <c r="D1521" i="570"/>
  <c r="C1521" i="570"/>
  <c r="D1520" i="570"/>
  <c r="C1520" i="570"/>
  <c r="D1519" i="570"/>
  <c r="C1519" i="570"/>
  <c r="D1518" i="570"/>
  <c r="C1518" i="570"/>
  <c r="D1517" i="570"/>
  <c r="C1517" i="570"/>
  <c r="D1516" i="570"/>
  <c r="C1516" i="570"/>
  <c r="D1515" i="570"/>
  <c r="C1515" i="570"/>
  <c r="D1514" i="570"/>
  <c r="C1514" i="570"/>
  <c r="D1513" i="570"/>
  <c r="C1513" i="570"/>
  <c r="D1512" i="570"/>
  <c r="C1512" i="570"/>
  <c r="D1511" i="570"/>
  <c r="C1511" i="570"/>
  <c r="D1510" i="570"/>
  <c r="C1510" i="570"/>
  <c r="D1509" i="570"/>
  <c r="C1509" i="570"/>
  <c r="D1508" i="570"/>
  <c r="C1508" i="570"/>
  <c r="D1507" i="570"/>
  <c r="C1507" i="570"/>
  <c r="D1506" i="570"/>
  <c r="C1506" i="570"/>
  <c r="D1505" i="570"/>
  <c r="C1505" i="570"/>
  <c r="D1504" i="570"/>
  <c r="C1504" i="570"/>
  <c r="D1503" i="570"/>
  <c r="C1503" i="570"/>
  <c r="D1502" i="570"/>
  <c r="C1502" i="570"/>
  <c r="D1501" i="570"/>
  <c r="C1501" i="570"/>
  <c r="D1500" i="570"/>
  <c r="C1500" i="570"/>
  <c r="D1499" i="570"/>
  <c r="C1499" i="570"/>
  <c r="D1498" i="570"/>
  <c r="C1498" i="570"/>
  <c r="D1497" i="570"/>
  <c r="C1497" i="570"/>
  <c r="D1496" i="570"/>
  <c r="C1496" i="570"/>
  <c r="D1495" i="570"/>
  <c r="C1495" i="570"/>
  <c r="D1494" i="570"/>
  <c r="C1494" i="570"/>
  <c r="D1493" i="570"/>
  <c r="C1493" i="570"/>
  <c r="D1492" i="570"/>
  <c r="C1492" i="570"/>
  <c r="D1491" i="570"/>
  <c r="C1491" i="570"/>
  <c r="D1490" i="570"/>
  <c r="C1490" i="570"/>
  <c r="D1489" i="570"/>
  <c r="C1489" i="570"/>
  <c r="D1488" i="570"/>
  <c r="C1488" i="570"/>
  <c r="D1487" i="570"/>
  <c r="C1487" i="570"/>
  <c r="D1486" i="570"/>
  <c r="C1486" i="570"/>
  <c r="D1485" i="570"/>
  <c r="C1485" i="570"/>
  <c r="D1484" i="570"/>
  <c r="C1484" i="570"/>
  <c r="D1483" i="570"/>
  <c r="C1483" i="570"/>
  <c r="D1482" i="570"/>
  <c r="C1482" i="570"/>
  <c r="D1481" i="570"/>
  <c r="C1481" i="570"/>
  <c r="D1480" i="570"/>
  <c r="C1480" i="570"/>
  <c r="D1479" i="570"/>
  <c r="C1479" i="570"/>
  <c r="D1478" i="570"/>
  <c r="C1478" i="570"/>
  <c r="D1477" i="570"/>
  <c r="C1477" i="570"/>
  <c r="D1476" i="570"/>
  <c r="C1476" i="570"/>
  <c r="D1475" i="570"/>
  <c r="C1475" i="570"/>
  <c r="D1474" i="570"/>
  <c r="C1474" i="570"/>
  <c r="D1473" i="570"/>
  <c r="C1473" i="570"/>
  <c r="D1472" i="570"/>
  <c r="C1472" i="570"/>
  <c r="D1471" i="570"/>
  <c r="C1471" i="570"/>
  <c r="D1470" i="570"/>
  <c r="C1470" i="570"/>
  <c r="D1469" i="570"/>
  <c r="C1469" i="570"/>
  <c r="D1468" i="570"/>
  <c r="C1468" i="570"/>
  <c r="D1467" i="570"/>
  <c r="C1467" i="570"/>
  <c r="D1466" i="570"/>
  <c r="C1466" i="570"/>
  <c r="D1465" i="570"/>
  <c r="C1465" i="570"/>
  <c r="D1464" i="570"/>
  <c r="C1464" i="570"/>
  <c r="D1463" i="570"/>
  <c r="C1463" i="570"/>
  <c r="D1462" i="570"/>
  <c r="C1462" i="570"/>
  <c r="D1461" i="570"/>
  <c r="C1461" i="570"/>
  <c r="D1460" i="570"/>
  <c r="C1460" i="570"/>
  <c r="D1459" i="570"/>
  <c r="C1459" i="570"/>
  <c r="D1458" i="570"/>
  <c r="C1458" i="570"/>
  <c r="D1457" i="570"/>
  <c r="C1457" i="570"/>
  <c r="D1456" i="570"/>
  <c r="C1456" i="570"/>
  <c r="D1455" i="570"/>
  <c r="C1455" i="570"/>
  <c r="D1454" i="570"/>
  <c r="C1454" i="570"/>
  <c r="D1453" i="570"/>
  <c r="C1453" i="570"/>
  <c r="D1452" i="570"/>
  <c r="C1452" i="570"/>
  <c r="D1451" i="570"/>
  <c r="C1451" i="570"/>
  <c r="D1450" i="570"/>
  <c r="C1450" i="570"/>
  <c r="D1449" i="570"/>
  <c r="C1449" i="570"/>
  <c r="D1448" i="570"/>
  <c r="C1448" i="570"/>
  <c r="D1447" i="570"/>
  <c r="C1447" i="570"/>
  <c r="D1446" i="570"/>
  <c r="C1446" i="570"/>
  <c r="D1445" i="570"/>
  <c r="C1445" i="570"/>
  <c r="D1444" i="570"/>
  <c r="C1444" i="570"/>
  <c r="D1443" i="570"/>
  <c r="C1443" i="570"/>
  <c r="D1442" i="570"/>
  <c r="C1442" i="570"/>
  <c r="D1441" i="570"/>
  <c r="C1441" i="570"/>
  <c r="D1440" i="570"/>
  <c r="C1440" i="570"/>
  <c r="D1439" i="570"/>
  <c r="C1439" i="570"/>
  <c r="D1438" i="570"/>
  <c r="C1438" i="570"/>
  <c r="D1437" i="570"/>
  <c r="C1437" i="570"/>
  <c r="D1436" i="570"/>
  <c r="C1436" i="570"/>
  <c r="D1435" i="570"/>
  <c r="C1435" i="570"/>
  <c r="D1434" i="570"/>
  <c r="C1434" i="570"/>
  <c r="D1433" i="570"/>
  <c r="C1433" i="570"/>
  <c r="D1432" i="570"/>
  <c r="C1432" i="570"/>
  <c r="D1431" i="570"/>
  <c r="C1431" i="570"/>
  <c r="D1430" i="570"/>
  <c r="C1430" i="570"/>
  <c r="D1429" i="570"/>
  <c r="C1429" i="570"/>
  <c r="D1428" i="570"/>
  <c r="C1428" i="570"/>
  <c r="D1427" i="570"/>
  <c r="C1427" i="570"/>
  <c r="D1426" i="570"/>
  <c r="C1426" i="570"/>
  <c r="D1425" i="570"/>
  <c r="C1425" i="570"/>
  <c r="D1424" i="570"/>
  <c r="C1424" i="570"/>
  <c r="D1423" i="570"/>
  <c r="C1423" i="570"/>
  <c r="D1422" i="570"/>
  <c r="C1422" i="570"/>
  <c r="D1421" i="570"/>
  <c r="C1421" i="570"/>
  <c r="D1420" i="570"/>
  <c r="C1420" i="570"/>
  <c r="D1419" i="570"/>
  <c r="C1419" i="570"/>
  <c r="D1418" i="570"/>
  <c r="C1418" i="570"/>
  <c r="D1417" i="570"/>
  <c r="C1417" i="570"/>
  <c r="D1416" i="570"/>
  <c r="C1416" i="570"/>
  <c r="D1415" i="570"/>
  <c r="C1415" i="570"/>
  <c r="D1414" i="570"/>
  <c r="C1414" i="570"/>
  <c r="D1413" i="570"/>
  <c r="C1413" i="570"/>
  <c r="D1412" i="570"/>
  <c r="C1412" i="570"/>
  <c r="D1411" i="570"/>
  <c r="C1411" i="570"/>
  <c r="D1410" i="570"/>
  <c r="C1410" i="570"/>
  <c r="D1409" i="570"/>
  <c r="C1409" i="570"/>
  <c r="D1408" i="570"/>
  <c r="C1408" i="570"/>
  <c r="D1407" i="570"/>
  <c r="C1407" i="570"/>
  <c r="D1406" i="570"/>
  <c r="C1406" i="570"/>
  <c r="D1405" i="570"/>
  <c r="C1405" i="570"/>
  <c r="D1404" i="570"/>
  <c r="C1404" i="570"/>
  <c r="D1403" i="570"/>
  <c r="C1403" i="570"/>
  <c r="D1402" i="570"/>
  <c r="C1402" i="570"/>
  <c r="D1401" i="570"/>
  <c r="C1401" i="570"/>
  <c r="D1400" i="570"/>
  <c r="C1400" i="570"/>
  <c r="D1399" i="570"/>
  <c r="C1399" i="570"/>
  <c r="D1398" i="570"/>
  <c r="C1398" i="570"/>
  <c r="D1397" i="570"/>
  <c r="C1397" i="570"/>
  <c r="D1396" i="570"/>
  <c r="C1396" i="570"/>
  <c r="D1395" i="570"/>
  <c r="C1395" i="570"/>
  <c r="D1394" i="570"/>
  <c r="C1394" i="570"/>
  <c r="D1393" i="570"/>
  <c r="C1393" i="570"/>
  <c r="D1392" i="570"/>
  <c r="C1392" i="570"/>
  <c r="D1391" i="570"/>
  <c r="C1391" i="570"/>
  <c r="D1390" i="570"/>
  <c r="C1390" i="570"/>
  <c r="D1389" i="570"/>
  <c r="C1389" i="570"/>
  <c r="D1388" i="570"/>
  <c r="C1388" i="570"/>
  <c r="D1387" i="570"/>
  <c r="C1387" i="570"/>
  <c r="D1386" i="570"/>
  <c r="C1386" i="570"/>
  <c r="D1385" i="570"/>
  <c r="C1385" i="570"/>
  <c r="D1384" i="570"/>
  <c r="C1384" i="570"/>
  <c r="D1383" i="570"/>
  <c r="C1383" i="570"/>
  <c r="D1382" i="570"/>
  <c r="C1382" i="570"/>
  <c r="D1381" i="570"/>
  <c r="C1381" i="570"/>
  <c r="D1380" i="570"/>
  <c r="C1380" i="570"/>
  <c r="D1379" i="570"/>
  <c r="C1379" i="570"/>
  <c r="D1378" i="570"/>
  <c r="C1378" i="570"/>
  <c r="D1377" i="570"/>
  <c r="C1377" i="570"/>
  <c r="D1376" i="570"/>
  <c r="C1376" i="570"/>
  <c r="D1375" i="570"/>
  <c r="C1375" i="570"/>
  <c r="D1374" i="570"/>
  <c r="C1374" i="570"/>
  <c r="D1373" i="570"/>
  <c r="C1373" i="570"/>
  <c r="D1372" i="570"/>
  <c r="C1372" i="570"/>
  <c r="D1371" i="570"/>
  <c r="C1371" i="570"/>
  <c r="D1370" i="570"/>
  <c r="C1370" i="570"/>
  <c r="D1369" i="570"/>
  <c r="C1369" i="570"/>
  <c r="D1368" i="570"/>
  <c r="C1368" i="570"/>
  <c r="D1367" i="570"/>
  <c r="C1367" i="570"/>
  <c r="D1366" i="570"/>
  <c r="C1366" i="570"/>
  <c r="D1365" i="570"/>
  <c r="C1365" i="570"/>
  <c r="D1364" i="570"/>
  <c r="C1364" i="570"/>
  <c r="D1363" i="570"/>
  <c r="C1363" i="570"/>
  <c r="D1362" i="570"/>
  <c r="C1362" i="570"/>
  <c r="D1361" i="570"/>
  <c r="C1361" i="570"/>
  <c r="D1360" i="570"/>
  <c r="C1360" i="570"/>
  <c r="D1359" i="570"/>
  <c r="C1359" i="570"/>
  <c r="D1358" i="570"/>
  <c r="C1358" i="570"/>
  <c r="D1357" i="570"/>
  <c r="C1357" i="570"/>
  <c r="D1356" i="570"/>
  <c r="C1356" i="570"/>
  <c r="D1355" i="570"/>
  <c r="C1355" i="570"/>
  <c r="D1354" i="570"/>
  <c r="C1354" i="570"/>
  <c r="D1353" i="570"/>
  <c r="C1353" i="570"/>
  <c r="D1352" i="570"/>
  <c r="C1352" i="570"/>
  <c r="D1351" i="570"/>
  <c r="C1351" i="570"/>
  <c r="D1350" i="570"/>
  <c r="C1350" i="570"/>
  <c r="D1349" i="570"/>
  <c r="C1349" i="570"/>
  <c r="D1348" i="570"/>
  <c r="C1348" i="570"/>
  <c r="D1347" i="570"/>
  <c r="C1347" i="570"/>
  <c r="D1346" i="570"/>
  <c r="C1346" i="570"/>
  <c r="D1345" i="570"/>
  <c r="C1345" i="570"/>
  <c r="D1344" i="570"/>
  <c r="C1344" i="570"/>
  <c r="D1343" i="570"/>
  <c r="C1343" i="570"/>
  <c r="D1342" i="570"/>
  <c r="C1342" i="570"/>
  <c r="D1341" i="570"/>
  <c r="C1341" i="570"/>
  <c r="D1340" i="570"/>
  <c r="C1340" i="570"/>
  <c r="D1339" i="570"/>
  <c r="C1339" i="570"/>
  <c r="D1338" i="570"/>
  <c r="C1338" i="570"/>
  <c r="D1337" i="570"/>
  <c r="C1337" i="570"/>
  <c r="D1336" i="570"/>
  <c r="C1336" i="570"/>
  <c r="D1335" i="570"/>
  <c r="C1335" i="570"/>
  <c r="D1334" i="570"/>
  <c r="C1334" i="570"/>
  <c r="D1333" i="570"/>
  <c r="C1333" i="570"/>
  <c r="D1332" i="570"/>
  <c r="C1332" i="570"/>
  <c r="D1331" i="570"/>
  <c r="C1331" i="570"/>
  <c r="D1330" i="570"/>
  <c r="C1330" i="570"/>
  <c r="D1329" i="570"/>
  <c r="C1329" i="570"/>
  <c r="D1328" i="570"/>
  <c r="C1328" i="570"/>
  <c r="D1327" i="570"/>
  <c r="C1327" i="570"/>
  <c r="D1326" i="570"/>
  <c r="C1326" i="570"/>
  <c r="D1325" i="570"/>
  <c r="C1325" i="570"/>
  <c r="D1324" i="570"/>
  <c r="C1324" i="570"/>
  <c r="D1323" i="570"/>
  <c r="C1323" i="570"/>
  <c r="D1322" i="570"/>
  <c r="C1322" i="570"/>
  <c r="D1321" i="570"/>
  <c r="C1321" i="570"/>
  <c r="D1320" i="570"/>
  <c r="C1320" i="570"/>
  <c r="D1319" i="570"/>
  <c r="C1319" i="570"/>
  <c r="D1318" i="570"/>
  <c r="C1318" i="570"/>
  <c r="D1317" i="570"/>
  <c r="C1317" i="570"/>
  <c r="D1316" i="570"/>
  <c r="C1316" i="570"/>
  <c r="D1315" i="570"/>
  <c r="C1315" i="570"/>
  <c r="D1314" i="570"/>
  <c r="C1314" i="570"/>
  <c r="D1313" i="570"/>
  <c r="C1313" i="570"/>
  <c r="D1312" i="570"/>
  <c r="C1312" i="570"/>
  <c r="D1311" i="570"/>
  <c r="C1311" i="570"/>
  <c r="D1310" i="570"/>
  <c r="C1310" i="570"/>
  <c r="D1309" i="570"/>
  <c r="C1309" i="570"/>
  <c r="D1308" i="570"/>
  <c r="C1308" i="570"/>
  <c r="D1307" i="570"/>
  <c r="C1307" i="570"/>
  <c r="D1306" i="570"/>
  <c r="C1306" i="570"/>
  <c r="D1305" i="570"/>
  <c r="C1305" i="570"/>
  <c r="D1304" i="570"/>
  <c r="C1304" i="570"/>
  <c r="D1303" i="570"/>
  <c r="C1303" i="570"/>
  <c r="D1302" i="570"/>
  <c r="C1302" i="570"/>
  <c r="D1301" i="570"/>
  <c r="C1301" i="570"/>
  <c r="D1300" i="570"/>
  <c r="C1300" i="570"/>
  <c r="D1299" i="570"/>
  <c r="C1299" i="570"/>
  <c r="D1298" i="570"/>
  <c r="C1298" i="570"/>
  <c r="D1297" i="570"/>
  <c r="C1297" i="570"/>
  <c r="D1296" i="570"/>
  <c r="C1296" i="570"/>
  <c r="D1295" i="570"/>
  <c r="C1295" i="570"/>
  <c r="D1294" i="570"/>
  <c r="C1294" i="570"/>
  <c r="D1293" i="570"/>
  <c r="C1293" i="570"/>
  <c r="D1292" i="570"/>
  <c r="C1292" i="570"/>
  <c r="D1291" i="570"/>
  <c r="C1291" i="570"/>
  <c r="D1290" i="570"/>
  <c r="C1290" i="570"/>
  <c r="D1289" i="570"/>
  <c r="C1289" i="570"/>
  <c r="D1288" i="570"/>
  <c r="C1288" i="570"/>
  <c r="D1287" i="570"/>
  <c r="C1287" i="570"/>
  <c r="D1286" i="570"/>
  <c r="C1286" i="570"/>
  <c r="D1285" i="570"/>
  <c r="C1285" i="570"/>
  <c r="D1284" i="570"/>
  <c r="C1284" i="570"/>
  <c r="D1283" i="570"/>
  <c r="C1283" i="570"/>
  <c r="D1282" i="570"/>
  <c r="C1282" i="570"/>
  <c r="D1281" i="570"/>
  <c r="C1281" i="570"/>
  <c r="D1280" i="570"/>
  <c r="C1280" i="570"/>
  <c r="D1279" i="570"/>
  <c r="C1279" i="570"/>
  <c r="D1278" i="570"/>
  <c r="C1278" i="570"/>
  <c r="D1277" i="570"/>
  <c r="C1277" i="570"/>
  <c r="D1276" i="570"/>
  <c r="C1276" i="570"/>
  <c r="D1275" i="570"/>
  <c r="C1275" i="570"/>
  <c r="D1274" i="570"/>
  <c r="C1274" i="570"/>
  <c r="D1273" i="570"/>
  <c r="C1273" i="570"/>
  <c r="D1272" i="570"/>
  <c r="C1272" i="570"/>
  <c r="D1271" i="570"/>
  <c r="C1271" i="570"/>
  <c r="D1270" i="570"/>
  <c r="C1270" i="570"/>
  <c r="D1269" i="570"/>
  <c r="C1269" i="570"/>
  <c r="D1268" i="570"/>
  <c r="C1268" i="570"/>
  <c r="D1267" i="570"/>
  <c r="C1267" i="570"/>
  <c r="D1266" i="570"/>
  <c r="C1266" i="570"/>
  <c r="D1265" i="570"/>
  <c r="C1265" i="570"/>
  <c r="D1264" i="570"/>
  <c r="C1264" i="570"/>
  <c r="D1263" i="570"/>
  <c r="C1263" i="570"/>
  <c r="D1262" i="570"/>
  <c r="C1262" i="570"/>
  <c r="D1261" i="570"/>
  <c r="C1261" i="570"/>
  <c r="D1260" i="570"/>
  <c r="C1260" i="570"/>
  <c r="D1259" i="570"/>
  <c r="C1259" i="570"/>
  <c r="D1258" i="570"/>
  <c r="C1258" i="570"/>
  <c r="D1257" i="570"/>
  <c r="C1257" i="570"/>
  <c r="D1256" i="570"/>
  <c r="C1256" i="570"/>
  <c r="D1255" i="570"/>
  <c r="C1255" i="570"/>
  <c r="D1254" i="570"/>
  <c r="C1254" i="570"/>
  <c r="D1253" i="570"/>
  <c r="C1253" i="570"/>
  <c r="D1252" i="570"/>
  <c r="C1252" i="570"/>
  <c r="D1251" i="570"/>
  <c r="C1251" i="570"/>
  <c r="D1250" i="570"/>
  <c r="C1250" i="570"/>
  <c r="D1249" i="570"/>
  <c r="C1249" i="570"/>
  <c r="D1248" i="570"/>
  <c r="C1248" i="570"/>
  <c r="D1247" i="570"/>
  <c r="C1247" i="570"/>
  <c r="D1246" i="570"/>
  <c r="C1246" i="570"/>
  <c r="D1245" i="570"/>
  <c r="C1245" i="570"/>
  <c r="D1244" i="570"/>
  <c r="C1244" i="570"/>
  <c r="D1243" i="570"/>
  <c r="C1243" i="570"/>
  <c r="D1242" i="570"/>
  <c r="C1242" i="570"/>
  <c r="D1241" i="570"/>
  <c r="C1241" i="570"/>
  <c r="D1240" i="570"/>
  <c r="C1240" i="570"/>
  <c r="D1239" i="570"/>
  <c r="C1239" i="570"/>
  <c r="D1238" i="570"/>
  <c r="C1238" i="570"/>
  <c r="D1237" i="570"/>
  <c r="C1237" i="570"/>
  <c r="D1236" i="570"/>
  <c r="C1236" i="570"/>
  <c r="D1235" i="570"/>
  <c r="C1235" i="570"/>
  <c r="D1234" i="570"/>
  <c r="C1234" i="570"/>
  <c r="D1233" i="570"/>
  <c r="C1233" i="570"/>
  <c r="D1232" i="570"/>
  <c r="C1232" i="570"/>
  <c r="D1231" i="570"/>
  <c r="C1231" i="570"/>
  <c r="D1230" i="570"/>
  <c r="C1230" i="570"/>
  <c r="D1229" i="570"/>
  <c r="C1229" i="570"/>
  <c r="D1228" i="570"/>
  <c r="C1228" i="570"/>
  <c r="D1227" i="570"/>
  <c r="C1227" i="570"/>
  <c r="D1226" i="570"/>
  <c r="C1226" i="570"/>
  <c r="D1225" i="570"/>
  <c r="C1225" i="570"/>
  <c r="D1224" i="570"/>
  <c r="C1224" i="570"/>
  <c r="D1223" i="570"/>
  <c r="C1223" i="570"/>
  <c r="D1222" i="570"/>
  <c r="C1222" i="570"/>
  <c r="D1221" i="570"/>
  <c r="C1221" i="570"/>
  <c r="D1220" i="570"/>
  <c r="C1220" i="570"/>
  <c r="D1219" i="570"/>
  <c r="C1219" i="570"/>
  <c r="D1218" i="570"/>
  <c r="C1218" i="570"/>
  <c r="D1217" i="570"/>
  <c r="C1217" i="570"/>
  <c r="D1216" i="570"/>
  <c r="C1216" i="570"/>
  <c r="D1215" i="570"/>
  <c r="C1215" i="570"/>
  <c r="D1214" i="570"/>
  <c r="C1214" i="570"/>
  <c r="D1213" i="570"/>
  <c r="C1213" i="570"/>
  <c r="D1212" i="570"/>
  <c r="C1212" i="570"/>
  <c r="D1211" i="570"/>
  <c r="C1211" i="570"/>
  <c r="D1210" i="570"/>
  <c r="C1210" i="570"/>
  <c r="D1209" i="570"/>
  <c r="C1209" i="570"/>
  <c r="D1208" i="570"/>
  <c r="C1208" i="570"/>
  <c r="D1207" i="570"/>
  <c r="C1207" i="570"/>
  <c r="D1206" i="570"/>
  <c r="C1206" i="570"/>
  <c r="D1205" i="570"/>
  <c r="C1205" i="570"/>
  <c r="D1204" i="570"/>
  <c r="C1204" i="570"/>
  <c r="D1203" i="570"/>
  <c r="C1203" i="570"/>
  <c r="D1202" i="570"/>
  <c r="C1202" i="570"/>
  <c r="D1201" i="570"/>
  <c r="C1201" i="570"/>
  <c r="D1200" i="570"/>
  <c r="C1200" i="570"/>
  <c r="D1199" i="570"/>
  <c r="C1199" i="570"/>
  <c r="D1198" i="570"/>
  <c r="C1198" i="570"/>
  <c r="D1197" i="570"/>
  <c r="C1197" i="570"/>
  <c r="D1196" i="570"/>
  <c r="C1196" i="570"/>
  <c r="D1195" i="570"/>
  <c r="C1195" i="570"/>
  <c r="D1194" i="570"/>
  <c r="C1194" i="570"/>
  <c r="D1193" i="570"/>
  <c r="C1193" i="570"/>
  <c r="D1192" i="570"/>
  <c r="C1192" i="570"/>
  <c r="D1191" i="570"/>
  <c r="C1191" i="570"/>
  <c r="D1190" i="570"/>
  <c r="C1190" i="570"/>
  <c r="D1189" i="570"/>
  <c r="C1189" i="570"/>
  <c r="D1188" i="570"/>
  <c r="C1188" i="570"/>
  <c r="D1187" i="570"/>
  <c r="C1187" i="570"/>
  <c r="D1186" i="570"/>
  <c r="C1186" i="570"/>
  <c r="D1185" i="570"/>
  <c r="C1185" i="570"/>
  <c r="D1184" i="570"/>
  <c r="C1184" i="570"/>
  <c r="D1183" i="570"/>
  <c r="C1183" i="570"/>
  <c r="D1182" i="570"/>
  <c r="C1182" i="570"/>
  <c r="D1181" i="570"/>
  <c r="C1181" i="570"/>
  <c r="D1180" i="570"/>
  <c r="C1180" i="570"/>
  <c r="D1179" i="570"/>
  <c r="C1179" i="570"/>
  <c r="D1178" i="570"/>
  <c r="C1178" i="570"/>
  <c r="D1177" i="570"/>
  <c r="C1177" i="570"/>
  <c r="D1176" i="570"/>
  <c r="C1176" i="570"/>
  <c r="D1175" i="570"/>
  <c r="C1175" i="570"/>
  <c r="D1174" i="570"/>
  <c r="C1174" i="570"/>
  <c r="D1173" i="570"/>
  <c r="C1173" i="570"/>
  <c r="D1172" i="570"/>
  <c r="C1172" i="570"/>
  <c r="D1171" i="570"/>
  <c r="C1171" i="570"/>
  <c r="D1170" i="570"/>
  <c r="C1170" i="570"/>
  <c r="D1169" i="570"/>
  <c r="C1169" i="570"/>
  <c r="D1168" i="570"/>
  <c r="C1168" i="570"/>
  <c r="D1167" i="570"/>
  <c r="C1167" i="570"/>
  <c r="D1166" i="570"/>
  <c r="C1166" i="570"/>
  <c r="D1165" i="570"/>
  <c r="C1165" i="570"/>
  <c r="D1164" i="570"/>
  <c r="C1164" i="570"/>
  <c r="D1163" i="570"/>
  <c r="C1163" i="570"/>
  <c r="D1162" i="570"/>
  <c r="C1162" i="570"/>
  <c r="D1161" i="570"/>
  <c r="C1161" i="570"/>
  <c r="D1160" i="570"/>
  <c r="C1160" i="570"/>
  <c r="D1159" i="570"/>
  <c r="C1159" i="570"/>
  <c r="D1158" i="570"/>
  <c r="C1158" i="570"/>
  <c r="D1157" i="570"/>
  <c r="C1157" i="570"/>
  <c r="D1156" i="570"/>
  <c r="C1156" i="570"/>
  <c r="D1155" i="570"/>
  <c r="C1155" i="570"/>
  <c r="D1154" i="570"/>
  <c r="C1154" i="570"/>
  <c r="D1153" i="570"/>
  <c r="C1153" i="570"/>
  <c r="D1152" i="570"/>
  <c r="C1152" i="570"/>
  <c r="D1151" i="570"/>
  <c r="C1151" i="570"/>
  <c r="D1150" i="570"/>
  <c r="C1150" i="570"/>
  <c r="D1149" i="570"/>
  <c r="C1149" i="570"/>
  <c r="D1148" i="570"/>
  <c r="C1148" i="570"/>
  <c r="D1147" i="570"/>
  <c r="C1147" i="570"/>
  <c r="D1146" i="570"/>
  <c r="C1146" i="570"/>
  <c r="D1145" i="570"/>
  <c r="C1145" i="570"/>
  <c r="D1144" i="570"/>
  <c r="C1144" i="570"/>
  <c r="D1143" i="570"/>
  <c r="C1143" i="570"/>
  <c r="D1142" i="570"/>
  <c r="C1142" i="570"/>
  <c r="D1141" i="570"/>
  <c r="C1141" i="570"/>
  <c r="D1140" i="570"/>
  <c r="C1140" i="570"/>
  <c r="D1139" i="570"/>
  <c r="C1139" i="570"/>
  <c r="D1138" i="570"/>
  <c r="C1138" i="570"/>
  <c r="D1137" i="570"/>
  <c r="C1137" i="570"/>
  <c r="D1136" i="570"/>
  <c r="C1136" i="570"/>
  <c r="D1135" i="570"/>
  <c r="C1135" i="570"/>
  <c r="D1134" i="570"/>
  <c r="C1134" i="570"/>
  <c r="D1133" i="570"/>
  <c r="C1133" i="570"/>
  <c r="D1132" i="570"/>
  <c r="C1132" i="570"/>
  <c r="D1131" i="570"/>
  <c r="C1131" i="570"/>
  <c r="D1130" i="570"/>
  <c r="C1130" i="570"/>
  <c r="D1129" i="570"/>
  <c r="C1129" i="570"/>
  <c r="D1128" i="570"/>
  <c r="C1128" i="570"/>
  <c r="D1127" i="570"/>
  <c r="C1127" i="570"/>
  <c r="D1126" i="570"/>
  <c r="C1126" i="570"/>
  <c r="D1125" i="570"/>
  <c r="C1125" i="570"/>
  <c r="D1124" i="570"/>
  <c r="C1124" i="570"/>
  <c r="D1123" i="570"/>
  <c r="C1123" i="570"/>
  <c r="D1122" i="570"/>
  <c r="C1122" i="570"/>
  <c r="D1121" i="570"/>
  <c r="C1121" i="570"/>
  <c r="D1120" i="570"/>
  <c r="C1120" i="570"/>
  <c r="D1119" i="570"/>
  <c r="C1119" i="570"/>
  <c r="D1118" i="570"/>
  <c r="C1118" i="570"/>
  <c r="D1117" i="570"/>
  <c r="C1117" i="570"/>
  <c r="D1116" i="570"/>
  <c r="C1116" i="570"/>
  <c r="D1115" i="570"/>
  <c r="C1115" i="570"/>
  <c r="D1114" i="570"/>
  <c r="C1114" i="570"/>
  <c r="D1113" i="570"/>
  <c r="C1113" i="570"/>
  <c r="D1112" i="570"/>
  <c r="C1112" i="570"/>
  <c r="D1111" i="570"/>
  <c r="C1111" i="570"/>
  <c r="D1110" i="570"/>
  <c r="C1110" i="570"/>
  <c r="D1109" i="570"/>
  <c r="C1109" i="570"/>
  <c r="D1108" i="570"/>
  <c r="C1108" i="570"/>
  <c r="D1107" i="570"/>
  <c r="C1107" i="570"/>
  <c r="D1106" i="570"/>
  <c r="C1106" i="570"/>
  <c r="D1105" i="570"/>
  <c r="C1105" i="570"/>
  <c r="D1104" i="570"/>
  <c r="C1104" i="570"/>
  <c r="D1103" i="570"/>
  <c r="C1103" i="570"/>
  <c r="D1102" i="570"/>
  <c r="C1102" i="570"/>
  <c r="D1101" i="570"/>
  <c r="C1101" i="570"/>
  <c r="D1100" i="570"/>
  <c r="C1100" i="570"/>
  <c r="D1099" i="570"/>
  <c r="C1099" i="570"/>
  <c r="D1098" i="570"/>
  <c r="C1098" i="570"/>
  <c r="D1097" i="570"/>
  <c r="C1097" i="570"/>
  <c r="D1096" i="570"/>
  <c r="C1096" i="570"/>
  <c r="D1095" i="570"/>
  <c r="C1095" i="570"/>
  <c r="D1094" i="570"/>
  <c r="C1094" i="570"/>
  <c r="D1093" i="570"/>
  <c r="C1093" i="570"/>
  <c r="D1092" i="570"/>
  <c r="C1092" i="570"/>
  <c r="D1091" i="570"/>
  <c r="C1091" i="570"/>
  <c r="D1090" i="570"/>
  <c r="C1090" i="570"/>
  <c r="D1089" i="570"/>
  <c r="C1089" i="570"/>
  <c r="D1088" i="570"/>
  <c r="C1088" i="570"/>
  <c r="D1087" i="570"/>
  <c r="C1087" i="570"/>
  <c r="D1086" i="570"/>
  <c r="C1086" i="570"/>
  <c r="D1085" i="570"/>
  <c r="C1085" i="570"/>
  <c r="D1084" i="570"/>
  <c r="C1084" i="570"/>
  <c r="D1083" i="570"/>
  <c r="C1083" i="570"/>
  <c r="D1082" i="570"/>
  <c r="C1082" i="570"/>
  <c r="D1081" i="570"/>
  <c r="C1081" i="570"/>
  <c r="D1080" i="570"/>
  <c r="C1080" i="570"/>
  <c r="D1079" i="570"/>
  <c r="C1079" i="570"/>
  <c r="D1078" i="570"/>
  <c r="C1078" i="570"/>
  <c r="D1077" i="570"/>
  <c r="C1077" i="570"/>
  <c r="D1076" i="570"/>
  <c r="C1076" i="570"/>
  <c r="D1075" i="570"/>
  <c r="C1075" i="570"/>
  <c r="D1074" i="570"/>
  <c r="C1074" i="570"/>
  <c r="D1073" i="570"/>
  <c r="C1073" i="570"/>
  <c r="D1072" i="570"/>
  <c r="C1072" i="570"/>
  <c r="D1071" i="570"/>
  <c r="C1071" i="570"/>
  <c r="D1070" i="570"/>
  <c r="C1070" i="570"/>
  <c r="D1069" i="570"/>
  <c r="C1069" i="570"/>
  <c r="D1068" i="570"/>
  <c r="C1068" i="570"/>
  <c r="D1067" i="570"/>
  <c r="C1067" i="570"/>
  <c r="D1066" i="570"/>
  <c r="C1066" i="570"/>
  <c r="D1065" i="570"/>
  <c r="C1065" i="570"/>
  <c r="D1064" i="570"/>
  <c r="C1064" i="570"/>
  <c r="D1063" i="570"/>
  <c r="C1063" i="570"/>
  <c r="D1062" i="570"/>
  <c r="C1062" i="570"/>
  <c r="D1061" i="570"/>
  <c r="C1061" i="570"/>
  <c r="D1060" i="570"/>
  <c r="C1060" i="570"/>
  <c r="D1059" i="570"/>
  <c r="C1059" i="570"/>
  <c r="D1058" i="570"/>
  <c r="C1058" i="570"/>
  <c r="D1057" i="570"/>
  <c r="C1057" i="570"/>
  <c r="D1056" i="570"/>
  <c r="C1056" i="570"/>
  <c r="D1055" i="570"/>
  <c r="C1055" i="570"/>
  <c r="D1054" i="570"/>
  <c r="C1054" i="570"/>
  <c r="D1053" i="570"/>
  <c r="C1053" i="570"/>
  <c r="D1052" i="570"/>
  <c r="C1052" i="570"/>
  <c r="D1051" i="570"/>
  <c r="C1051" i="570"/>
  <c r="D1050" i="570"/>
  <c r="C1050" i="570"/>
  <c r="D1049" i="570"/>
  <c r="C1049" i="570"/>
  <c r="D1048" i="570"/>
  <c r="C1048" i="570"/>
  <c r="D1047" i="570"/>
  <c r="C1047" i="570"/>
  <c r="D1046" i="570"/>
  <c r="C1046" i="570"/>
  <c r="D1045" i="570"/>
  <c r="C1045" i="570"/>
  <c r="D1044" i="570"/>
  <c r="C1044" i="570"/>
  <c r="D1043" i="570"/>
  <c r="C1043" i="570"/>
  <c r="D1042" i="570"/>
  <c r="C1042" i="570"/>
  <c r="D1041" i="570"/>
  <c r="C1041" i="570"/>
  <c r="D1040" i="570"/>
  <c r="C1040" i="570"/>
  <c r="D1039" i="570"/>
  <c r="C1039" i="570"/>
  <c r="D1038" i="570"/>
  <c r="C1038" i="570"/>
  <c r="D1037" i="570"/>
  <c r="C1037" i="570"/>
  <c r="D1036" i="570"/>
  <c r="C1036" i="570"/>
  <c r="D1035" i="570"/>
  <c r="C1035" i="570"/>
  <c r="D1034" i="570"/>
  <c r="C1034" i="570"/>
  <c r="D1033" i="570"/>
  <c r="C1033" i="570"/>
  <c r="D1032" i="570"/>
  <c r="C1032" i="570"/>
  <c r="D1031" i="570"/>
  <c r="C1031" i="570"/>
  <c r="D1030" i="570"/>
  <c r="C1030" i="570"/>
  <c r="D1029" i="570"/>
  <c r="C1029" i="570"/>
  <c r="D1028" i="570"/>
  <c r="C1028" i="570"/>
  <c r="D1027" i="570"/>
  <c r="C1027" i="570"/>
  <c r="D1026" i="570"/>
  <c r="C1026" i="570"/>
  <c r="D1025" i="570"/>
  <c r="C1025" i="570"/>
  <c r="D1024" i="570"/>
  <c r="C1024" i="570"/>
  <c r="D1023" i="570"/>
  <c r="C1023" i="570"/>
  <c r="D1022" i="570"/>
  <c r="C1022" i="570"/>
  <c r="D1021" i="570"/>
  <c r="C1021" i="570"/>
  <c r="D1020" i="570"/>
  <c r="C1020" i="570"/>
  <c r="D1019" i="570"/>
  <c r="C1019" i="570"/>
  <c r="D1018" i="570"/>
  <c r="C1018" i="570"/>
  <c r="D1017" i="570"/>
  <c r="C1017" i="570"/>
  <c r="D1016" i="570"/>
  <c r="C1016" i="570"/>
  <c r="D1015" i="570"/>
  <c r="C1015" i="570"/>
  <c r="D1014" i="570"/>
  <c r="C1014" i="570"/>
  <c r="D1013" i="570"/>
  <c r="C1013" i="570"/>
  <c r="D1012" i="570"/>
  <c r="C1012" i="570"/>
  <c r="D1011" i="570"/>
  <c r="C1011" i="570"/>
  <c r="D1010" i="570"/>
  <c r="C1010" i="570"/>
  <c r="D1009" i="570"/>
  <c r="C1009" i="570"/>
  <c r="D1008" i="570"/>
  <c r="C1008" i="570"/>
  <c r="D1007" i="570"/>
  <c r="C1007" i="570"/>
  <c r="D1006" i="570"/>
  <c r="C1006" i="570"/>
  <c r="D1005" i="570"/>
  <c r="C1005" i="570"/>
  <c r="D1004" i="570"/>
  <c r="C1004" i="570"/>
  <c r="D1003" i="570"/>
  <c r="C1003" i="570"/>
  <c r="D1002" i="570"/>
  <c r="C1002" i="570"/>
  <c r="D1001" i="570"/>
  <c r="C1001" i="570"/>
  <c r="D1000" i="570"/>
  <c r="C1000" i="570"/>
  <c r="D999" i="570"/>
  <c r="C999" i="570"/>
  <c r="D998" i="570"/>
  <c r="C998" i="570"/>
  <c r="D997" i="570"/>
  <c r="C997" i="570"/>
  <c r="D996" i="570"/>
  <c r="C996" i="570"/>
  <c r="D995" i="570"/>
  <c r="C995" i="570"/>
  <c r="D994" i="570"/>
  <c r="C994" i="570"/>
  <c r="D993" i="570"/>
  <c r="C993" i="570"/>
  <c r="D992" i="570"/>
  <c r="C992" i="570"/>
  <c r="D991" i="570"/>
  <c r="C991" i="570"/>
  <c r="D990" i="570"/>
  <c r="C990" i="570"/>
  <c r="D989" i="570"/>
  <c r="C989" i="570"/>
  <c r="D988" i="570"/>
  <c r="C988" i="570"/>
  <c r="D987" i="570"/>
  <c r="C987" i="570"/>
  <c r="D986" i="570"/>
  <c r="C986" i="570"/>
  <c r="D985" i="570"/>
  <c r="C985" i="570"/>
  <c r="D984" i="570"/>
  <c r="C984" i="570"/>
  <c r="D983" i="570"/>
  <c r="C983" i="570"/>
  <c r="D982" i="570"/>
  <c r="C982" i="570"/>
  <c r="D981" i="570"/>
  <c r="C981" i="570"/>
  <c r="D980" i="570"/>
  <c r="C980" i="570"/>
  <c r="D979" i="570"/>
  <c r="C979" i="570"/>
  <c r="D978" i="570"/>
  <c r="C978" i="570"/>
  <c r="D977" i="570"/>
  <c r="C977" i="570"/>
  <c r="D976" i="570"/>
  <c r="C976" i="570"/>
  <c r="D975" i="570"/>
  <c r="C975" i="570"/>
  <c r="D974" i="570"/>
  <c r="C974" i="570"/>
  <c r="D973" i="570"/>
  <c r="C973" i="570"/>
  <c r="D972" i="570"/>
  <c r="C972" i="570"/>
  <c r="D971" i="570"/>
  <c r="C971" i="570"/>
  <c r="D970" i="570"/>
  <c r="C970" i="570"/>
  <c r="D969" i="570"/>
  <c r="C969" i="570"/>
  <c r="D968" i="570"/>
  <c r="C968" i="570"/>
  <c r="D967" i="570"/>
  <c r="C967" i="570"/>
  <c r="D966" i="570"/>
  <c r="C966" i="570"/>
  <c r="D965" i="570"/>
  <c r="C965" i="570"/>
  <c r="D964" i="570"/>
  <c r="C964" i="570"/>
  <c r="D963" i="570"/>
  <c r="C963" i="570"/>
  <c r="D962" i="570"/>
  <c r="C962" i="570"/>
  <c r="D961" i="570"/>
  <c r="C961" i="570"/>
  <c r="D960" i="570"/>
  <c r="C960" i="570"/>
  <c r="D959" i="570"/>
  <c r="C959" i="570"/>
  <c r="D958" i="570"/>
  <c r="C958" i="570"/>
  <c r="D957" i="570"/>
  <c r="C957" i="570"/>
  <c r="D956" i="570"/>
  <c r="C956" i="570"/>
  <c r="D955" i="570"/>
  <c r="C955" i="570"/>
  <c r="D954" i="570"/>
  <c r="C954" i="570"/>
  <c r="D953" i="570"/>
  <c r="C953" i="570"/>
  <c r="D952" i="570"/>
  <c r="C952" i="570"/>
  <c r="D951" i="570"/>
  <c r="C951" i="570"/>
  <c r="D950" i="570"/>
  <c r="C950" i="570"/>
  <c r="D949" i="570"/>
  <c r="C949" i="570"/>
  <c r="D948" i="570"/>
  <c r="C948" i="570"/>
  <c r="D947" i="570"/>
  <c r="C947" i="570"/>
  <c r="D946" i="570"/>
  <c r="C946" i="570"/>
  <c r="D945" i="570"/>
  <c r="C945" i="570"/>
  <c r="D944" i="570"/>
  <c r="C944" i="570"/>
  <c r="D943" i="570"/>
  <c r="C943" i="570"/>
  <c r="D942" i="570"/>
  <c r="C942" i="570"/>
  <c r="D941" i="570"/>
  <c r="C941" i="570"/>
  <c r="D940" i="570"/>
  <c r="C940" i="570"/>
  <c r="D939" i="570"/>
  <c r="C939" i="570"/>
  <c r="D938" i="570"/>
  <c r="C938" i="570"/>
  <c r="D937" i="570"/>
  <c r="C937" i="570"/>
  <c r="D936" i="570"/>
  <c r="C936" i="570"/>
  <c r="D935" i="570"/>
  <c r="C935" i="570"/>
  <c r="D934" i="570"/>
  <c r="C934" i="570"/>
  <c r="D933" i="570"/>
  <c r="C933" i="570"/>
  <c r="D932" i="570"/>
  <c r="C932" i="570"/>
  <c r="D931" i="570"/>
  <c r="C931" i="570"/>
  <c r="D930" i="570"/>
  <c r="C930" i="570"/>
  <c r="D929" i="570"/>
  <c r="C929" i="570"/>
  <c r="D928" i="570"/>
  <c r="C928" i="570"/>
  <c r="D927" i="570"/>
  <c r="C927" i="570"/>
  <c r="D926" i="570"/>
  <c r="C926" i="570"/>
  <c r="D925" i="570"/>
  <c r="C925" i="570"/>
  <c r="D924" i="570"/>
  <c r="C924" i="570"/>
  <c r="D923" i="570"/>
  <c r="C923" i="570"/>
  <c r="D922" i="570"/>
  <c r="C922" i="570"/>
  <c r="D921" i="570"/>
  <c r="C921" i="570"/>
  <c r="D920" i="570"/>
  <c r="C920" i="570"/>
  <c r="D919" i="570"/>
  <c r="C919" i="570"/>
  <c r="D918" i="570"/>
  <c r="C918" i="570"/>
  <c r="D917" i="570"/>
  <c r="C917" i="570"/>
  <c r="D916" i="570"/>
  <c r="C916" i="570"/>
  <c r="D915" i="570"/>
  <c r="C915" i="570"/>
  <c r="D914" i="570"/>
  <c r="C914" i="570"/>
  <c r="D913" i="570"/>
  <c r="C913" i="570"/>
  <c r="D912" i="570"/>
  <c r="C912" i="570"/>
  <c r="D911" i="570"/>
  <c r="C911" i="570"/>
  <c r="D910" i="570"/>
  <c r="C910" i="570"/>
  <c r="D909" i="570"/>
  <c r="C909" i="570"/>
  <c r="D908" i="570"/>
  <c r="C908" i="570"/>
  <c r="D907" i="570"/>
  <c r="C907" i="570"/>
  <c r="D906" i="570"/>
  <c r="C906" i="570"/>
  <c r="D905" i="570"/>
  <c r="C905" i="570"/>
  <c r="D904" i="570"/>
  <c r="C904" i="570"/>
  <c r="D903" i="570"/>
  <c r="C903" i="570"/>
  <c r="D902" i="570"/>
  <c r="C902" i="570"/>
  <c r="D901" i="570"/>
  <c r="C901" i="570"/>
  <c r="D900" i="570"/>
  <c r="C900" i="570"/>
  <c r="D899" i="570"/>
  <c r="C899" i="570"/>
  <c r="D898" i="570"/>
  <c r="C898" i="570"/>
  <c r="D897" i="570"/>
  <c r="C897" i="570"/>
  <c r="D896" i="570"/>
  <c r="C896" i="570"/>
  <c r="D895" i="570"/>
  <c r="C895" i="570"/>
  <c r="D894" i="570"/>
  <c r="C894" i="570"/>
  <c r="D893" i="570"/>
  <c r="C893" i="570"/>
  <c r="D892" i="570"/>
  <c r="C892" i="570"/>
  <c r="D891" i="570"/>
  <c r="C891" i="570"/>
  <c r="D890" i="570"/>
  <c r="C890" i="570"/>
  <c r="D889" i="570"/>
  <c r="C889" i="570"/>
  <c r="D888" i="570"/>
  <c r="C888" i="570"/>
  <c r="D887" i="570"/>
  <c r="C887" i="570"/>
  <c r="D886" i="570"/>
  <c r="C886" i="570"/>
  <c r="D885" i="570"/>
  <c r="C885" i="570"/>
  <c r="D884" i="570"/>
  <c r="C884" i="570"/>
  <c r="D883" i="570"/>
  <c r="C883" i="570"/>
  <c r="D882" i="570"/>
  <c r="C882" i="570"/>
  <c r="D881" i="570"/>
  <c r="C881" i="570"/>
  <c r="D880" i="570"/>
  <c r="C880" i="570"/>
  <c r="D879" i="570"/>
  <c r="C879" i="570"/>
  <c r="D878" i="570"/>
  <c r="C878" i="570"/>
  <c r="D877" i="570"/>
  <c r="C877" i="570"/>
  <c r="D876" i="570"/>
  <c r="C876" i="570"/>
  <c r="D875" i="570"/>
  <c r="C875" i="570"/>
  <c r="D874" i="570"/>
  <c r="C874" i="570"/>
  <c r="D873" i="570"/>
  <c r="C873" i="570"/>
  <c r="D872" i="570"/>
  <c r="C872" i="570"/>
  <c r="D871" i="570"/>
  <c r="C871" i="570"/>
  <c r="D870" i="570"/>
  <c r="C870" i="570"/>
  <c r="D869" i="570"/>
  <c r="C869" i="570"/>
  <c r="D868" i="570"/>
  <c r="C868" i="570"/>
  <c r="D867" i="570"/>
  <c r="C867" i="570"/>
  <c r="D866" i="570"/>
  <c r="C866" i="570"/>
  <c r="D865" i="570"/>
  <c r="C865" i="570"/>
  <c r="D864" i="570"/>
  <c r="C864" i="570"/>
  <c r="D863" i="570"/>
  <c r="C863" i="570"/>
  <c r="D862" i="570"/>
  <c r="C862" i="570"/>
  <c r="D861" i="570"/>
  <c r="C861" i="570"/>
  <c r="D860" i="570"/>
  <c r="C860" i="570"/>
  <c r="D859" i="570"/>
  <c r="C859" i="570"/>
  <c r="D858" i="570"/>
  <c r="C858" i="570"/>
  <c r="D857" i="570"/>
  <c r="C857" i="570"/>
  <c r="D856" i="570"/>
  <c r="C856" i="570"/>
  <c r="D855" i="570"/>
  <c r="C855" i="570"/>
  <c r="D854" i="570"/>
  <c r="C854" i="570"/>
  <c r="D853" i="570"/>
  <c r="C853" i="570"/>
  <c r="D852" i="570"/>
  <c r="C852" i="570"/>
  <c r="D851" i="570"/>
  <c r="C851" i="570"/>
  <c r="D850" i="570"/>
  <c r="C850" i="570"/>
  <c r="D849" i="570"/>
  <c r="C849" i="570"/>
  <c r="D848" i="570"/>
  <c r="C848" i="570"/>
  <c r="D847" i="570"/>
  <c r="C847" i="570"/>
  <c r="D846" i="570"/>
  <c r="C846" i="570"/>
  <c r="D845" i="570"/>
  <c r="C845" i="570"/>
  <c r="D844" i="570"/>
  <c r="C844" i="570"/>
  <c r="D843" i="570"/>
  <c r="C843" i="570"/>
  <c r="D842" i="570"/>
  <c r="C842" i="570"/>
  <c r="D841" i="570"/>
  <c r="C841" i="570"/>
  <c r="D840" i="570"/>
  <c r="C840" i="570"/>
  <c r="D839" i="570"/>
  <c r="C839" i="570"/>
  <c r="D838" i="570"/>
  <c r="C838" i="570"/>
  <c r="D837" i="570"/>
  <c r="C837" i="570"/>
  <c r="D836" i="570"/>
  <c r="C836" i="570"/>
  <c r="D835" i="570"/>
  <c r="C835" i="570"/>
  <c r="D834" i="570"/>
  <c r="C834" i="570"/>
  <c r="D833" i="570"/>
  <c r="C833" i="570"/>
  <c r="D832" i="570"/>
  <c r="C832" i="570"/>
  <c r="D831" i="570"/>
  <c r="C831" i="570"/>
  <c r="D830" i="570"/>
  <c r="C830" i="570"/>
  <c r="D829" i="570"/>
  <c r="C829" i="570"/>
  <c r="D828" i="570"/>
  <c r="C828" i="570"/>
  <c r="D827" i="570"/>
  <c r="C827" i="570"/>
  <c r="D826" i="570"/>
  <c r="C826" i="570"/>
  <c r="D825" i="570"/>
  <c r="C825" i="570"/>
  <c r="D824" i="570"/>
  <c r="C824" i="570"/>
  <c r="D823" i="570"/>
  <c r="C823" i="570"/>
  <c r="D822" i="570"/>
  <c r="C822" i="570"/>
  <c r="D821" i="570"/>
  <c r="C821" i="570"/>
  <c r="D820" i="570"/>
  <c r="C820" i="570"/>
  <c r="D819" i="570"/>
  <c r="C819" i="570"/>
  <c r="D818" i="570"/>
  <c r="C818" i="570"/>
  <c r="D817" i="570"/>
  <c r="C817" i="570"/>
  <c r="D816" i="570"/>
  <c r="C816" i="570"/>
  <c r="D815" i="570"/>
  <c r="C815" i="570"/>
  <c r="D814" i="570"/>
  <c r="C814" i="570"/>
  <c r="D813" i="570"/>
  <c r="C813" i="570"/>
  <c r="D812" i="570"/>
  <c r="C812" i="570"/>
  <c r="D811" i="570"/>
  <c r="C811" i="570"/>
  <c r="D810" i="570"/>
  <c r="C810" i="570"/>
  <c r="D809" i="570"/>
  <c r="C809" i="570"/>
  <c r="D808" i="570"/>
  <c r="C808" i="570"/>
  <c r="D807" i="570"/>
  <c r="C807" i="570"/>
  <c r="D806" i="570"/>
  <c r="C806" i="570"/>
  <c r="D805" i="570"/>
  <c r="C805" i="570"/>
  <c r="D804" i="570"/>
  <c r="C804" i="570"/>
  <c r="D803" i="570"/>
  <c r="C803" i="570"/>
  <c r="D802" i="570"/>
  <c r="C802" i="570"/>
  <c r="D801" i="570"/>
  <c r="C801" i="570"/>
  <c r="D800" i="570"/>
  <c r="C800" i="570"/>
  <c r="D799" i="570"/>
  <c r="C799" i="570"/>
  <c r="D798" i="570"/>
  <c r="C798" i="570"/>
  <c r="D797" i="570"/>
  <c r="C797" i="570"/>
  <c r="D796" i="570"/>
  <c r="C796" i="570"/>
  <c r="D795" i="570"/>
  <c r="C795" i="570"/>
  <c r="D794" i="570"/>
  <c r="C794" i="570"/>
  <c r="D793" i="570"/>
  <c r="C793" i="570"/>
  <c r="D792" i="570"/>
  <c r="C792" i="570"/>
  <c r="D791" i="570"/>
  <c r="C791" i="570"/>
  <c r="D790" i="570"/>
  <c r="C790" i="570"/>
  <c r="D789" i="570"/>
  <c r="C789" i="570"/>
  <c r="D788" i="570"/>
  <c r="C788" i="570"/>
  <c r="D787" i="570"/>
  <c r="C787" i="570"/>
  <c r="D786" i="570"/>
  <c r="C786" i="570"/>
  <c r="D785" i="570"/>
  <c r="C785" i="570"/>
  <c r="D784" i="570"/>
  <c r="C784" i="570"/>
  <c r="D783" i="570"/>
  <c r="C783" i="570"/>
  <c r="D782" i="570"/>
  <c r="C782" i="570"/>
  <c r="D781" i="570"/>
  <c r="C781" i="570"/>
  <c r="D780" i="570"/>
  <c r="C780" i="570"/>
  <c r="D779" i="570"/>
  <c r="C779" i="570"/>
  <c r="D778" i="570"/>
  <c r="C778" i="570"/>
  <c r="D777" i="570"/>
  <c r="C777" i="570"/>
  <c r="D776" i="570"/>
  <c r="C776" i="570"/>
  <c r="D775" i="570"/>
  <c r="C775" i="570"/>
  <c r="D774" i="570"/>
  <c r="C774" i="570"/>
  <c r="D773" i="570"/>
  <c r="C773" i="570"/>
  <c r="D772" i="570"/>
  <c r="C772" i="570"/>
  <c r="D771" i="570"/>
  <c r="C771" i="570"/>
  <c r="D770" i="570"/>
  <c r="C770" i="570"/>
  <c r="D769" i="570"/>
  <c r="C769" i="570"/>
  <c r="D768" i="570"/>
  <c r="C768" i="570"/>
  <c r="D767" i="570"/>
  <c r="C767" i="570"/>
  <c r="D766" i="570"/>
  <c r="C766" i="570"/>
  <c r="D765" i="570"/>
  <c r="C765" i="570"/>
  <c r="D764" i="570"/>
  <c r="C764" i="570"/>
  <c r="D763" i="570"/>
  <c r="C763" i="570"/>
  <c r="D762" i="570"/>
  <c r="C762" i="570"/>
  <c r="D761" i="570"/>
  <c r="C761" i="570"/>
  <c r="D760" i="570"/>
  <c r="C760" i="570"/>
  <c r="D759" i="570"/>
  <c r="C759" i="570"/>
  <c r="D758" i="570"/>
  <c r="C758" i="570"/>
  <c r="D757" i="570"/>
  <c r="C757" i="570"/>
  <c r="D756" i="570"/>
  <c r="C756" i="570"/>
  <c r="D755" i="570"/>
  <c r="C755" i="570"/>
  <c r="D754" i="570"/>
  <c r="C754" i="570"/>
  <c r="D753" i="570"/>
  <c r="C753" i="570"/>
  <c r="D752" i="570"/>
  <c r="C752" i="570"/>
  <c r="D751" i="570"/>
  <c r="C751" i="570"/>
  <c r="D750" i="570"/>
  <c r="C750" i="570"/>
  <c r="D749" i="570"/>
  <c r="C749" i="570"/>
  <c r="D748" i="570"/>
  <c r="C748" i="570"/>
  <c r="D747" i="570"/>
  <c r="C747" i="570"/>
  <c r="D746" i="570"/>
  <c r="C746" i="570"/>
  <c r="D745" i="570"/>
  <c r="C745" i="570"/>
  <c r="D744" i="570"/>
  <c r="C744" i="570"/>
  <c r="D743" i="570"/>
  <c r="C743" i="570"/>
  <c r="D742" i="570"/>
  <c r="C742" i="570"/>
  <c r="D741" i="570"/>
  <c r="C741" i="570"/>
  <c r="D740" i="570"/>
  <c r="C740" i="570"/>
  <c r="D739" i="570"/>
  <c r="C739" i="570"/>
  <c r="D738" i="570"/>
  <c r="C738" i="570"/>
  <c r="D737" i="570"/>
  <c r="C737" i="570"/>
  <c r="D736" i="570"/>
  <c r="C736" i="570"/>
  <c r="D735" i="570"/>
  <c r="C735" i="570"/>
  <c r="D734" i="570"/>
  <c r="C734" i="570"/>
  <c r="D733" i="570"/>
  <c r="C733" i="570"/>
  <c r="D732" i="570"/>
  <c r="C732" i="570"/>
  <c r="D731" i="570"/>
  <c r="C731" i="570"/>
  <c r="D730" i="570"/>
  <c r="C730" i="570"/>
  <c r="D729" i="570"/>
  <c r="C729" i="570"/>
  <c r="D728" i="570"/>
  <c r="C728" i="570"/>
  <c r="D727" i="570"/>
  <c r="C727" i="570"/>
  <c r="D726" i="570"/>
  <c r="C726" i="570"/>
  <c r="D725" i="570"/>
  <c r="C725" i="570"/>
  <c r="D724" i="570"/>
  <c r="C724" i="570"/>
  <c r="D723" i="570"/>
  <c r="C723" i="570"/>
  <c r="D722" i="570"/>
  <c r="C722" i="570"/>
  <c r="D721" i="570"/>
  <c r="C721" i="570"/>
  <c r="D720" i="570"/>
  <c r="C720" i="570"/>
  <c r="D719" i="570"/>
  <c r="C719" i="570"/>
  <c r="D718" i="570"/>
  <c r="C718" i="570"/>
  <c r="D717" i="570"/>
  <c r="C717" i="570"/>
  <c r="D716" i="570"/>
  <c r="C716" i="570"/>
  <c r="D715" i="570"/>
  <c r="C715" i="570"/>
  <c r="D714" i="570"/>
  <c r="C714" i="570"/>
  <c r="D713" i="570"/>
  <c r="C713" i="570"/>
  <c r="D712" i="570"/>
  <c r="C712" i="570"/>
  <c r="D711" i="570"/>
  <c r="C711" i="570"/>
  <c r="D710" i="570"/>
  <c r="C710" i="570"/>
  <c r="D709" i="570"/>
  <c r="C709" i="570"/>
  <c r="D708" i="570"/>
  <c r="C708" i="570"/>
  <c r="D707" i="570"/>
  <c r="C707" i="570"/>
  <c r="D706" i="570"/>
  <c r="C706" i="570"/>
  <c r="D705" i="570"/>
  <c r="C705" i="570"/>
  <c r="D704" i="570"/>
  <c r="C704" i="570"/>
  <c r="D703" i="570"/>
  <c r="C703" i="570"/>
  <c r="D702" i="570"/>
  <c r="C702" i="570"/>
  <c r="D701" i="570"/>
  <c r="C701" i="570"/>
  <c r="D700" i="570"/>
  <c r="C700" i="570"/>
  <c r="D699" i="570"/>
  <c r="C699" i="570"/>
  <c r="D698" i="570"/>
  <c r="C698" i="570"/>
  <c r="D697" i="570"/>
  <c r="C697" i="570"/>
  <c r="D696" i="570"/>
  <c r="C696" i="570"/>
  <c r="D695" i="570"/>
  <c r="C695" i="570"/>
  <c r="D694" i="570"/>
  <c r="C694" i="570"/>
  <c r="D693" i="570"/>
  <c r="C693" i="570"/>
  <c r="D692" i="570"/>
  <c r="C692" i="570"/>
  <c r="D691" i="570"/>
  <c r="C691" i="570"/>
  <c r="D690" i="570"/>
  <c r="C690" i="570"/>
  <c r="D689" i="570"/>
  <c r="C689" i="570"/>
  <c r="D688" i="570"/>
  <c r="C688" i="570"/>
  <c r="D687" i="570"/>
  <c r="C687" i="570"/>
  <c r="D686" i="570"/>
  <c r="C686" i="570"/>
  <c r="D685" i="570"/>
  <c r="C685" i="570"/>
  <c r="D684" i="570"/>
  <c r="C684" i="570"/>
  <c r="D683" i="570"/>
  <c r="C683" i="570"/>
  <c r="D682" i="570"/>
  <c r="C682" i="570"/>
  <c r="D681" i="570"/>
  <c r="C681" i="570"/>
  <c r="D680" i="570"/>
  <c r="C680" i="570"/>
  <c r="D679" i="570"/>
  <c r="C679" i="570"/>
  <c r="D678" i="570"/>
  <c r="C678" i="570"/>
  <c r="D677" i="570"/>
  <c r="C677" i="570"/>
  <c r="D676" i="570"/>
  <c r="C676" i="570"/>
  <c r="D675" i="570"/>
  <c r="C675" i="570"/>
  <c r="D674" i="570"/>
  <c r="C674" i="570"/>
  <c r="D673" i="570"/>
  <c r="C673" i="570"/>
  <c r="D672" i="570"/>
  <c r="C672" i="570"/>
  <c r="D671" i="570"/>
  <c r="C671" i="570"/>
  <c r="D670" i="570"/>
  <c r="C670" i="570"/>
  <c r="D669" i="570"/>
  <c r="C669" i="570"/>
  <c r="D668" i="570"/>
  <c r="C668" i="570"/>
  <c r="D667" i="570"/>
  <c r="C667" i="570"/>
  <c r="D666" i="570"/>
  <c r="C666" i="570"/>
  <c r="D665" i="570"/>
  <c r="C665" i="570"/>
  <c r="D664" i="570"/>
  <c r="C664" i="570"/>
  <c r="D663" i="570"/>
  <c r="C663" i="570"/>
  <c r="D662" i="570"/>
  <c r="C662" i="570"/>
  <c r="D661" i="570"/>
  <c r="C661" i="570"/>
  <c r="D660" i="570"/>
  <c r="C660" i="570"/>
  <c r="D659" i="570"/>
  <c r="C659" i="570"/>
  <c r="D658" i="570"/>
  <c r="C658" i="570"/>
  <c r="D657" i="570"/>
  <c r="C657" i="570"/>
  <c r="D656" i="570"/>
  <c r="C656" i="570"/>
  <c r="D655" i="570"/>
  <c r="C655" i="570"/>
  <c r="D654" i="570"/>
  <c r="C654" i="570"/>
  <c r="D653" i="570"/>
  <c r="C653" i="570"/>
  <c r="D652" i="570"/>
  <c r="C652" i="570"/>
  <c r="D651" i="570"/>
  <c r="C651" i="570"/>
  <c r="D650" i="570"/>
  <c r="C650" i="570"/>
  <c r="D649" i="570"/>
  <c r="C649" i="570"/>
  <c r="D648" i="570"/>
  <c r="C648" i="570"/>
  <c r="D647" i="570"/>
  <c r="C647" i="570"/>
  <c r="D646" i="570"/>
  <c r="C646" i="570"/>
  <c r="D645" i="570"/>
  <c r="C645" i="570"/>
  <c r="D644" i="570"/>
  <c r="C644" i="570"/>
  <c r="D643" i="570"/>
  <c r="C643" i="570"/>
  <c r="D642" i="570"/>
  <c r="C642" i="570"/>
  <c r="D641" i="570"/>
  <c r="C641" i="570"/>
  <c r="D640" i="570"/>
  <c r="C640" i="570"/>
  <c r="D639" i="570"/>
  <c r="C639" i="570"/>
  <c r="D638" i="570"/>
  <c r="C638" i="570"/>
  <c r="D637" i="570"/>
  <c r="C637" i="570"/>
  <c r="D636" i="570"/>
  <c r="C636" i="570"/>
  <c r="D635" i="570"/>
  <c r="C635" i="570"/>
  <c r="D634" i="570"/>
  <c r="C634" i="570"/>
  <c r="D633" i="570"/>
  <c r="C633" i="570"/>
  <c r="D632" i="570"/>
  <c r="C632" i="570"/>
  <c r="D631" i="570"/>
  <c r="C631" i="570"/>
  <c r="D630" i="570"/>
  <c r="C630" i="570"/>
  <c r="D629" i="570"/>
  <c r="C629" i="570"/>
  <c r="D628" i="570"/>
  <c r="C628" i="570"/>
  <c r="D627" i="570"/>
  <c r="C627" i="570"/>
  <c r="D626" i="570"/>
  <c r="C626" i="570"/>
  <c r="D625" i="570"/>
  <c r="C625" i="570"/>
  <c r="D624" i="570"/>
  <c r="C624" i="570"/>
  <c r="D623" i="570"/>
  <c r="C623" i="570"/>
  <c r="D622" i="570"/>
  <c r="C622" i="570"/>
  <c r="D621" i="570"/>
  <c r="C621" i="570"/>
  <c r="D620" i="570"/>
  <c r="C620" i="570"/>
  <c r="D619" i="570"/>
  <c r="C619" i="570"/>
  <c r="D618" i="570"/>
  <c r="C618" i="570"/>
  <c r="D617" i="570"/>
  <c r="C617" i="570"/>
  <c r="D616" i="570"/>
  <c r="C616" i="570"/>
  <c r="D615" i="570"/>
  <c r="C615" i="570"/>
  <c r="D614" i="570"/>
  <c r="C614" i="570"/>
  <c r="D613" i="570"/>
  <c r="C613" i="570"/>
  <c r="D612" i="570"/>
  <c r="C612" i="570"/>
  <c r="D611" i="570"/>
  <c r="C611" i="570"/>
  <c r="D610" i="570"/>
  <c r="C610" i="570"/>
  <c r="D609" i="570"/>
  <c r="C609" i="570"/>
  <c r="D608" i="570"/>
  <c r="C608" i="570"/>
  <c r="D607" i="570"/>
  <c r="C607" i="570"/>
  <c r="D606" i="570"/>
  <c r="C606" i="570"/>
  <c r="D605" i="570"/>
  <c r="C605" i="570"/>
  <c r="D604" i="570"/>
  <c r="C604" i="570"/>
  <c r="D603" i="570"/>
  <c r="C603" i="570"/>
  <c r="D602" i="570"/>
  <c r="C602" i="570"/>
  <c r="D601" i="570"/>
  <c r="C601" i="570"/>
  <c r="D600" i="570"/>
  <c r="C600" i="570"/>
  <c r="D599" i="570"/>
  <c r="C599" i="570"/>
  <c r="D598" i="570"/>
  <c r="C598" i="570"/>
  <c r="D597" i="570"/>
  <c r="C597" i="570"/>
  <c r="D596" i="570"/>
  <c r="C596" i="570"/>
  <c r="D595" i="570"/>
  <c r="C595" i="570"/>
  <c r="D594" i="570"/>
  <c r="C594" i="570"/>
  <c r="D593" i="570"/>
  <c r="C593" i="570"/>
  <c r="D592" i="570"/>
  <c r="C592" i="570"/>
  <c r="D591" i="570"/>
  <c r="C591" i="570"/>
  <c r="D590" i="570"/>
  <c r="C590" i="570"/>
  <c r="D589" i="570"/>
  <c r="C589" i="570"/>
  <c r="D588" i="570"/>
  <c r="C588" i="570"/>
  <c r="D587" i="570"/>
  <c r="C587" i="570"/>
  <c r="D586" i="570"/>
  <c r="C586" i="570"/>
  <c r="D585" i="570"/>
  <c r="C585" i="570"/>
  <c r="D584" i="570"/>
  <c r="C584" i="570"/>
  <c r="D583" i="570"/>
  <c r="C583" i="570"/>
  <c r="D582" i="570"/>
  <c r="C582" i="570"/>
  <c r="D581" i="570"/>
  <c r="C581" i="570"/>
  <c r="D580" i="570"/>
  <c r="C580" i="570"/>
  <c r="D579" i="570"/>
  <c r="C579" i="570"/>
  <c r="D578" i="570"/>
  <c r="C578" i="570"/>
  <c r="D577" i="570"/>
  <c r="C577" i="570"/>
  <c r="D576" i="570"/>
  <c r="C576" i="570"/>
  <c r="D575" i="570"/>
  <c r="C575" i="570"/>
  <c r="D574" i="570"/>
  <c r="C574" i="570"/>
  <c r="D573" i="570"/>
  <c r="C573" i="570"/>
  <c r="D572" i="570"/>
  <c r="C572" i="570"/>
  <c r="D571" i="570"/>
  <c r="C571" i="570"/>
  <c r="D570" i="570"/>
  <c r="C570" i="570"/>
  <c r="D569" i="570"/>
  <c r="C569" i="570"/>
  <c r="D568" i="570"/>
  <c r="C568" i="570"/>
  <c r="D567" i="570"/>
  <c r="C567" i="570"/>
  <c r="D566" i="570"/>
  <c r="C566" i="570"/>
  <c r="D565" i="570"/>
  <c r="C565" i="570"/>
  <c r="D564" i="570"/>
  <c r="C564" i="570"/>
  <c r="D563" i="570"/>
  <c r="C563" i="570"/>
  <c r="D562" i="570"/>
  <c r="C562" i="570"/>
  <c r="D561" i="570"/>
  <c r="C561" i="570"/>
  <c r="D560" i="570"/>
  <c r="C560" i="570"/>
  <c r="D559" i="570"/>
  <c r="C559" i="570"/>
  <c r="D558" i="570"/>
  <c r="C558" i="570"/>
  <c r="D557" i="570"/>
  <c r="C557" i="570"/>
  <c r="D556" i="570"/>
  <c r="C556" i="570"/>
  <c r="D555" i="570"/>
  <c r="C555" i="570"/>
  <c r="D554" i="570"/>
  <c r="C554" i="570"/>
  <c r="D553" i="570"/>
  <c r="C553" i="570"/>
  <c r="D552" i="570"/>
  <c r="C552" i="570"/>
  <c r="D551" i="570"/>
  <c r="C551" i="570"/>
  <c r="D550" i="570"/>
  <c r="C550" i="570"/>
  <c r="D549" i="570"/>
  <c r="C549" i="570"/>
  <c r="D548" i="570"/>
  <c r="C548" i="570"/>
  <c r="D547" i="570"/>
  <c r="C547" i="570"/>
  <c r="D546" i="570"/>
  <c r="C546" i="570"/>
  <c r="D545" i="570"/>
  <c r="C545" i="570"/>
  <c r="D544" i="570"/>
  <c r="C544" i="570"/>
  <c r="D543" i="570"/>
  <c r="C543" i="570"/>
  <c r="D542" i="570"/>
  <c r="C542" i="570"/>
  <c r="D541" i="570"/>
  <c r="C541" i="570"/>
  <c r="D540" i="570"/>
  <c r="C540" i="570"/>
  <c r="D539" i="570"/>
  <c r="C539" i="570"/>
  <c r="D538" i="570"/>
  <c r="C538" i="570"/>
  <c r="D537" i="570"/>
  <c r="C537" i="570"/>
  <c r="D536" i="570"/>
  <c r="C536" i="570"/>
  <c r="D535" i="570"/>
  <c r="C535" i="570"/>
  <c r="D534" i="570"/>
  <c r="C534" i="570"/>
  <c r="D533" i="570"/>
  <c r="C533" i="570"/>
  <c r="D532" i="570"/>
  <c r="C532" i="570"/>
  <c r="D531" i="570"/>
  <c r="C531" i="570"/>
  <c r="D530" i="570"/>
  <c r="C530" i="570"/>
  <c r="D529" i="570"/>
  <c r="C529" i="570"/>
  <c r="D528" i="570"/>
  <c r="C528" i="570"/>
  <c r="D527" i="570"/>
  <c r="C527" i="570"/>
  <c r="D526" i="570"/>
  <c r="C526" i="570"/>
  <c r="D525" i="570"/>
  <c r="C525" i="570"/>
  <c r="D524" i="570"/>
  <c r="C524" i="570"/>
  <c r="D523" i="570"/>
  <c r="C523" i="570"/>
  <c r="D522" i="570"/>
  <c r="C522" i="570"/>
  <c r="D521" i="570"/>
  <c r="C521" i="570"/>
  <c r="D520" i="570"/>
  <c r="C520" i="570"/>
  <c r="D519" i="570"/>
  <c r="C519" i="570"/>
  <c r="D518" i="570"/>
  <c r="C518" i="570"/>
  <c r="D517" i="570"/>
  <c r="C517" i="570"/>
  <c r="D516" i="570"/>
  <c r="C516" i="570"/>
  <c r="D515" i="570"/>
  <c r="C515" i="570"/>
  <c r="D514" i="570"/>
  <c r="C514" i="570"/>
  <c r="D513" i="570"/>
  <c r="C513" i="570"/>
  <c r="D512" i="570"/>
  <c r="C512" i="570"/>
  <c r="D511" i="570"/>
  <c r="C511" i="570"/>
  <c r="D510" i="570"/>
  <c r="C510" i="570"/>
  <c r="D509" i="570"/>
  <c r="C509" i="570"/>
  <c r="D508" i="570"/>
  <c r="C508" i="570"/>
  <c r="D507" i="570"/>
  <c r="C507" i="570"/>
  <c r="D506" i="570"/>
  <c r="C506" i="570"/>
  <c r="D505" i="570"/>
  <c r="C505" i="570"/>
  <c r="D504" i="570"/>
  <c r="C504" i="570"/>
  <c r="D503" i="570"/>
  <c r="C503" i="570"/>
  <c r="D502" i="570"/>
  <c r="C502" i="570"/>
  <c r="D501" i="570"/>
  <c r="C501" i="570"/>
  <c r="D500" i="570"/>
  <c r="C500" i="570"/>
  <c r="D499" i="570"/>
  <c r="C499" i="570"/>
  <c r="D498" i="570"/>
  <c r="C498" i="570"/>
  <c r="D497" i="570"/>
  <c r="C497" i="570"/>
  <c r="D496" i="570"/>
  <c r="C496" i="570"/>
  <c r="D495" i="570"/>
  <c r="C495" i="570"/>
  <c r="D494" i="570"/>
  <c r="C494" i="570"/>
  <c r="D493" i="570"/>
  <c r="C493" i="570"/>
  <c r="D492" i="570"/>
  <c r="C492" i="570"/>
  <c r="D491" i="570"/>
  <c r="C491" i="570"/>
  <c r="D490" i="570"/>
  <c r="C490" i="570"/>
  <c r="D489" i="570"/>
  <c r="C489" i="570"/>
  <c r="D488" i="570"/>
  <c r="C488" i="570"/>
  <c r="D487" i="570"/>
  <c r="C487" i="570"/>
  <c r="D486" i="570"/>
  <c r="C486" i="570"/>
  <c r="D485" i="570"/>
  <c r="C485" i="570"/>
  <c r="D484" i="570"/>
  <c r="C484" i="570"/>
  <c r="D483" i="570"/>
  <c r="C483" i="570"/>
  <c r="D482" i="570"/>
  <c r="C482" i="570"/>
  <c r="D481" i="570"/>
  <c r="C481" i="570"/>
  <c r="D480" i="570"/>
  <c r="C480" i="570"/>
  <c r="D479" i="570"/>
  <c r="C479" i="570"/>
  <c r="D478" i="570"/>
  <c r="C478" i="570"/>
  <c r="D477" i="570"/>
  <c r="C477" i="570"/>
  <c r="D476" i="570"/>
  <c r="C476" i="570"/>
  <c r="D475" i="570"/>
  <c r="C475" i="570"/>
  <c r="D474" i="570"/>
  <c r="C474" i="570"/>
  <c r="D473" i="570"/>
  <c r="C473" i="570"/>
  <c r="D472" i="570"/>
  <c r="C472" i="570"/>
  <c r="D471" i="570"/>
  <c r="C471" i="570"/>
  <c r="D470" i="570"/>
  <c r="C470" i="570"/>
  <c r="D469" i="570"/>
  <c r="C469" i="570"/>
  <c r="D468" i="570"/>
  <c r="C468" i="570"/>
  <c r="D467" i="570"/>
  <c r="C467" i="570"/>
  <c r="D466" i="570"/>
  <c r="C466" i="570"/>
  <c r="D465" i="570"/>
  <c r="C465" i="570"/>
  <c r="D464" i="570"/>
  <c r="C464" i="570"/>
  <c r="D463" i="570"/>
  <c r="C463" i="570"/>
  <c r="D462" i="570"/>
  <c r="C462" i="570"/>
  <c r="D461" i="570"/>
  <c r="C461" i="570"/>
  <c r="D460" i="570"/>
  <c r="C460" i="570"/>
  <c r="D459" i="570"/>
  <c r="C459" i="570"/>
  <c r="D458" i="570"/>
  <c r="C458" i="570"/>
  <c r="D457" i="570"/>
  <c r="C457" i="570"/>
  <c r="D456" i="570"/>
  <c r="C456" i="570"/>
  <c r="D455" i="570"/>
  <c r="C455" i="570"/>
  <c r="D454" i="570"/>
  <c r="C454" i="570"/>
  <c r="D453" i="570"/>
  <c r="C453" i="570"/>
  <c r="D452" i="570"/>
  <c r="C452" i="570"/>
  <c r="D451" i="570"/>
  <c r="C451" i="570"/>
  <c r="D450" i="570"/>
  <c r="C450" i="570"/>
  <c r="D449" i="570"/>
  <c r="C449" i="570"/>
  <c r="D448" i="570"/>
  <c r="C448" i="570"/>
  <c r="D447" i="570"/>
  <c r="C447" i="570"/>
  <c r="D446" i="570"/>
  <c r="C446" i="570"/>
  <c r="D445" i="570"/>
  <c r="C445" i="570"/>
  <c r="D444" i="570"/>
  <c r="C444" i="570"/>
  <c r="D443" i="570"/>
  <c r="C443" i="570"/>
  <c r="D442" i="570"/>
  <c r="C442" i="570"/>
  <c r="D441" i="570"/>
  <c r="C441" i="570"/>
  <c r="D440" i="570"/>
  <c r="C440" i="570"/>
  <c r="D439" i="570"/>
  <c r="C439" i="570"/>
  <c r="D438" i="570"/>
  <c r="C438" i="570"/>
  <c r="D437" i="570"/>
  <c r="C437" i="570"/>
  <c r="D436" i="570"/>
  <c r="C436" i="570"/>
  <c r="D435" i="570"/>
  <c r="C435" i="570"/>
  <c r="D434" i="570"/>
  <c r="C434" i="570"/>
  <c r="D433" i="570"/>
  <c r="C433" i="570"/>
  <c r="D432" i="570"/>
  <c r="C432" i="570"/>
  <c r="D431" i="570"/>
  <c r="C431" i="570"/>
  <c r="D430" i="570"/>
  <c r="C430" i="570"/>
  <c r="D429" i="570"/>
  <c r="C429" i="570"/>
  <c r="D428" i="570"/>
  <c r="C428" i="570"/>
  <c r="D427" i="570"/>
  <c r="C427" i="570"/>
  <c r="D426" i="570"/>
  <c r="C426" i="570"/>
  <c r="D425" i="570"/>
  <c r="C425" i="570"/>
  <c r="D424" i="570"/>
  <c r="C424" i="570"/>
  <c r="D423" i="570"/>
  <c r="C423" i="570"/>
  <c r="D422" i="570"/>
  <c r="C422" i="570"/>
  <c r="D421" i="570"/>
  <c r="C421" i="570"/>
  <c r="D420" i="570"/>
  <c r="C420" i="570"/>
  <c r="D419" i="570"/>
  <c r="C419" i="570"/>
  <c r="D418" i="570"/>
  <c r="C418" i="570"/>
  <c r="D417" i="570"/>
  <c r="C417" i="570"/>
  <c r="D416" i="570"/>
  <c r="C416" i="570"/>
  <c r="D415" i="570"/>
  <c r="C415" i="570"/>
  <c r="D414" i="570"/>
  <c r="C414" i="570"/>
  <c r="D413" i="570"/>
  <c r="C413" i="570"/>
  <c r="D412" i="570"/>
  <c r="C412" i="570"/>
  <c r="D411" i="570"/>
  <c r="C411" i="570"/>
  <c r="D410" i="570"/>
  <c r="C410" i="570"/>
  <c r="D409" i="570"/>
  <c r="C409" i="570"/>
  <c r="D408" i="570"/>
  <c r="C408" i="570"/>
  <c r="D407" i="570"/>
  <c r="C407" i="570"/>
  <c r="D406" i="570"/>
  <c r="C406" i="570"/>
  <c r="D405" i="570"/>
  <c r="C405" i="570"/>
  <c r="D404" i="570"/>
  <c r="C404" i="570"/>
  <c r="D403" i="570"/>
  <c r="C403" i="570"/>
  <c r="D402" i="570"/>
  <c r="C402" i="570"/>
  <c r="D401" i="570"/>
  <c r="C401" i="570"/>
  <c r="D400" i="570"/>
  <c r="C400" i="570"/>
  <c r="D399" i="570"/>
  <c r="C399" i="570"/>
  <c r="D398" i="570"/>
  <c r="C398" i="570"/>
  <c r="D397" i="570"/>
  <c r="C397" i="570"/>
  <c r="D396" i="570"/>
  <c r="C396" i="570"/>
  <c r="D395" i="570"/>
  <c r="C395" i="570"/>
  <c r="D394" i="570"/>
  <c r="C394" i="570"/>
  <c r="D393" i="570"/>
  <c r="C393" i="570"/>
  <c r="D392" i="570"/>
  <c r="C392" i="570"/>
  <c r="D391" i="570"/>
  <c r="C391" i="570"/>
  <c r="D390" i="570"/>
  <c r="C390" i="570"/>
  <c r="D389" i="570"/>
  <c r="C389" i="570"/>
  <c r="D388" i="570"/>
  <c r="C388" i="570"/>
  <c r="D387" i="570"/>
  <c r="C387" i="570"/>
  <c r="D386" i="570"/>
  <c r="C386" i="570"/>
  <c r="D385" i="570"/>
  <c r="C385" i="570"/>
  <c r="D384" i="570"/>
  <c r="C384" i="570"/>
  <c r="D383" i="570"/>
  <c r="C383" i="570"/>
  <c r="D382" i="570"/>
  <c r="C382" i="570"/>
  <c r="D381" i="570"/>
  <c r="C381" i="570"/>
  <c r="D380" i="570"/>
  <c r="C380" i="570"/>
  <c r="D379" i="570"/>
  <c r="C379" i="570"/>
  <c r="D378" i="570"/>
  <c r="C378" i="570"/>
  <c r="D377" i="570"/>
  <c r="C377" i="570"/>
  <c r="D376" i="570"/>
  <c r="C376" i="570"/>
  <c r="D375" i="570"/>
  <c r="C375" i="570"/>
  <c r="D374" i="570"/>
  <c r="C374" i="570"/>
  <c r="D373" i="570"/>
  <c r="C373" i="570"/>
  <c r="D372" i="570"/>
  <c r="C372" i="570"/>
  <c r="D371" i="570"/>
  <c r="C371" i="570"/>
  <c r="D370" i="570"/>
  <c r="C370" i="570"/>
  <c r="D369" i="570"/>
  <c r="C369" i="570"/>
  <c r="D368" i="570"/>
  <c r="C368" i="570"/>
  <c r="D367" i="570"/>
  <c r="C367" i="570"/>
  <c r="D366" i="570"/>
  <c r="C366" i="570"/>
  <c r="D365" i="570"/>
  <c r="C365" i="570"/>
  <c r="D364" i="570"/>
  <c r="C364" i="570"/>
  <c r="D363" i="570"/>
  <c r="C363" i="570"/>
  <c r="D362" i="570"/>
  <c r="C362" i="570"/>
  <c r="D361" i="570"/>
  <c r="C361" i="570"/>
  <c r="D360" i="570"/>
  <c r="C360" i="570"/>
  <c r="D359" i="570"/>
  <c r="C359" i="570"/>
  <c r="D358" i="570"/>
  <c r="C358" i="570"/>
  <c r="D357" i="570"/>
  <c r="C357" i="570"/>
  <c r="D356" i="570"/>
  <c r="C356" i="570"/>
  <c r="D355" i="570"/>
  <c r="C355" i="570"/>
  <c r="D354" i="570"/>
  <c r="C354" i="570"/>
  <c r="D353" i="570"/>
  <c r="C353" i="570"/>
  <c r="D352" i="570"/>
  <c r="C352" i="570"/>
  <c r="D351" i="570"/>
  <c r="C351" i="570"/>
  <c r="D350" i="570"/>
  <c r="C350" i="570"/>
  <c r="D349" i="570"/>
  <c r="C349" i="570"/>
  <c r="D348" i="570"/>
  <c r="C348" i="570"/>
  <c r="D347" i="570"/>
  <c r="C347" i="570"/>
  <c r="D346" i="570"/>
  <c r="C346" i="570"/>
  <c r="D345" i="570"/>
  <c r="C345" i="570"/>
  <c r="D344" i="570"/>
  <c r="C344" i="570"/>
  <c r="D343" i="570"/>
  <c r="C343" i="570"/>
  <c r="D342" i="570"/>
  <c r="C342" i="570"/>
  <c r="D341" i="570"/>
  <c r="C341" i="570"/>
  <c r="D340" i="570"/>
  <c r="C340" i="570"/>
  <c r="D339" i="570"/>
  <c r="C339" i="570"/>
  <c r="D338" i="570"/>
  <c r="C338" i="570"/>
  <c r="D337" i="570"/>
  <c r="C337" i="570"/>
  <c r="D336" i="570"/>
  <c r="C336" i="570"/>
  <c r="D335" i="570"/>
  <c r="C335" i="570"/>
  <c r="D334" i="570"/>
  <c r="C334" i="570"/>
  <c r="D333" i="570"/>
  <c r="C333" i="570"/>
  <c r="D332" i="570"/>
  <c r="C332" i="570"/>
  <c r="D331" i="570"/>
  <c r="C331" i="570"/>
  <c r="D330" i="570"/>
  <c r="C330" i="570"/>
  <c r="D329" i="570"/>
  <c r="C329" i="570"/>
  <c r="D328" i="570"/>
  <c r="C328" i="570"/>
  <c r="D327" i="570"/>
  <c r="C327" i="570"/>
  <c r="D326" i="570"/>
  <c r="C326" i="570"/>
  <c r="D325" i="570"/>
  <c r="C325" i="570"/>
  <c r="D324" i="570"/>
  <c r="C324" i="570"/>
  <c r="D323" i="570"/>
  <c r="C323" i="570"/>
  <c r="D322" i="570"/>
  <c r="C322" i="570"/>
  <c r="D321" i="570"/>
  <c r="C321" i="570"/>
  <c r="D320" i="570"/>
  <c r="C320" i="570"/>
  <c r="D319" i="570"/>
  <c r="C319" i="570"/>
  <c r="D318" i="570"/>
  <c r="C318" i="570"/>
  <c r="D317" i="570"/>
  <c r="C317" i="570"/>
  <c r="D316" i="570"/>
  <c r="C316" i="570"/>
  <c r="D315" i="570"/>
  <c r="C315" i="570"/>
  <c r="D314" i="570"/>
  <c r="C314" i="570"/>
  <c r="D313" i="570"/>
  <c r="C313" i="570"/>
  <c r="D312" i="570"/>
  <c r="C312" i="570"/>
  <c r="D311" i="570"/>
  <c r="C311" i="570"/>
  <c r="D310" i="570"/>
  <c r="C310" i="570"/>
  <c r="D309" i="570"/>
  <c r="C309" i="570"/>
  <c r="D308" i="570"/>
  <c r="C308" i="570"/>
  <c r="D307" i="570"/>
  <c r="C307" i="570"/>
  <c r="D306" i="570"/>
  <c r="C306" i="570"/>
  <c r="D305" i="570"/>
  <c r="C305" i="570"/>
  <c r="D304" i="570"/>
  <c r="C304" i="570"/>
  <c r="D303" i="570"/>
  <c r="C303" i="570"/>
  <c r="D302" i="570"/>
  <c r="C302" i="570"/>
  <c r="D301" i="570"/>
  <c r="C301" i="570"/>
  <c r="D300" i="570"/>
  <c r="C300" i="570"/>
  <c r="D299" i="570"/>
  <c r="C299" i="570"/>
  <c r="D298" i="570"/>
  <c r="C298" i="570"/>
  <c r="D297" i="570"/>
  <c r="C297" i="570"/>
  <c r="D296" i="570"/>
  <c r="C296" i="570"/>
  <c r="D295" i="570"/>
  <c r="C295" i="570"/>
  <c r="D294" i="570"/>
  <c r="C294" i="570"/>
  <c r="D293" i="570"/>
  <c r="C293" i="570"/>
  <c r="D292" i="570"/>
  <c r="C292" i="570"/>
  <c r="D291" i="570"/>
  <c r="C291" i="570"/>
  <c r="D290" i="570"/>
  <c r="C290" i="570"/>
  <c r="D289" i="570"/>
  <c r="C289" i="570"/>
  <c r="D288" i="570"/>
  <c r="C288" i="570"/>
  <c r="D287" i="570"/>
  <c r="C287" i="570"/>
  <c r="D286" i="570"/>
  <c r="C286" i="570"/>
  <c r="D285" i="570"/>
  <c r="C285" i="570"/>
  <c r="D284" i="570"/>
  <c r="C284" i="570"/>
  <c r="D283" i="570"/>
  <c r="C283" i="570"/>
  <c r="D282" i="570"/>
  <c r="C282" i="570"/>
  <c r="D281" i="570"/>
  <c r="C281" i="570"/>
  <c r="D280" i="570"/>
  <c r="C280" i="570"/>
  <c r="D279" i="570"/>
  <c r="C279" i="570"/>
  <c r="D278" i="570"/>
  <c r="C278" i="570"/>
  <c r="D277" i="570"/>
  <c r="C277" i="570"/>
  <c r="D276" i="570"/>
  <c r="C276" i="570"/>
  <c r="D275" i="570"/>
  <c r="C275" i="570"/>
  <c r="D274" i="570"/>
  <c r="C274" i="570"/>
  <c r="D273" i="570"/>
  <c r="C273" i="570"/>
  <c r="D272" i="570"/>
  <c r="C272" i="570"/>
  <c r="D271" i="570"/>
  <c r="C271" i="570"/>
  <c r="D270" i="570"/>
  <c r="C270" i="570"/>
  <c r="D269" i="570"/>
  <c r="C269" i="570"/>
  <c r="D268" i="570"/>
  <c r="C268" i="570"/>
  <c r="D267" i="570"/>
  <c r="C267" i="570"/>
  <c r="D266" i="570"/>
  <c r="C266" i="570"/>
  <c r="D265" i="570"/>
  <c r="C265" i="570"/>
  <c r="D264" i="570"/>
  <c r="C264" i="570"/>
  <c r="D263" i="570"/>
  <c r="C263" i="570"/>
  <c r="D262" i="570"/>
  <c r="C262" i="570"/>
  <c r="D261" i="570"/>
  <c r="C261" i="570"/>
  <c r="D260" i="570"/>
  <c r="C260" i="570"/>
  <c r="D259" i="570"/>
  <c r="C259" i="570"/>
  <c r="D258" i="570"/>
  <c r="C258" i="570"/>
  <c r="D257" i="570"/>
  <c r="C257" i="570"/>
  <c r="D256" i="570"/>
  <c r="C256" i="570"/>
  <c r="D255" i="570"/>
  <c r="C255" i="570"/>
  <c r="D254" i="570"/>
  <c r="C254" i="570"/>
  <c r="D253" i="570"/>
  <c r="C253" i="570"/>
  <c r="D252" i="570"/>
  <c r="C252" i="570"/>
  <c r="D251" i="570"/>
  <c r="C251" i="570"/>
  <c r="D250" i="570"/>
  <c r="C250" i="570"/>
  <c r="D249" i="570"/>
  <c r="C249" i="570"/>
  <c r="D248" i="570"/>
  <c r="C248" i="570"/>
  <c r="D247" i="570"/>
  <c r="C247" i="570"/>
  <c r="D246" i="570"/>
  <c r="C246" i="570"/>
  <c r="D245" i="570"/>
  <c r="C245" i="570"/>
  <c r="D244" i="570"/>
  <c r="C244" i="570"/>
  <c r="D243" i="570"/>
  <c r="C243" i="570"/>
  <c r="D242" i="570"/>
  <c r="C242" i="570"/>
  <c r="D241" i="570"/>
  <c r="C241" i="570"/>
  <c r="D240" i="570"/>
  <c r="C240" i="570"/>
  <c r="D239" i="570"/>
  <c r="C239" i="570"/>
  <c r="D238" i="570"/>
  <c r="C238" i="570"/>
  <c r="D237" i="570"/>
  <c r="C237" i="570"/>
  <c r="D236" i="570"/>
  <c r="C236" i="570"/>
  <c r="D235" i="570"/>
  <c r="C235" i="570"/>
  <c r="D234" i="570"/>
  <c r="C234" i="570"/>
  <c r="D233" i="570"/>
  <c r="C233" i="570"/>
  <c r="D232" i="570"/>
  <c r="C232" i="570"/>
  <c r="D231" i="570"/>
  <c r="C231" i="570"/>
  <c r="D230" i="570"/>
  <c r="C230" i="570"/>
  <c r="D229" i="570"/>
  <c r="C229" i="570"/>
  <c r="D228" i="570"/>
  <c r="C228" i="570"/>
  <c r="D227" i="570"/>
  <c r="C227" i="570"/>
  <c r="D226" i="570"/>
  <c r="C226" i="570"/>
  <c r="D225" i="570"/>
  <c r="C225" i="570"/>
  <c r="D224" i="570"/>
  <c r="C224" i="570"/>
  <c r="D223" i="570"/>
  <c r="C223" i="570"/>
  <c r="D222" i="570"/>
  <c r="C222" i="570"/>
  <c r="D221" i="570"/>
  <c r="C221" i="570"/>
  <c r="D220" i="570"/>
  <c r="C220" i="570"/>
  <c r="D219" i="570"/>
  <c r="C219" i="570"/>
  <c r="D218" i="570"/>
  <c r="C218" i="570"/>
  <c r="D217" i="570"/>
  <c r="C217" i="570"/>
  <c r="D216" i="570"/>
  <c r="C216" i="570"/>
  <c r="D215" i="570"/>
  <c r="C215" i="570"/>
  <c r="D214" i="570"/>
  <c r="C214" i="570"/>
  <c r="D213" i="570"/>
  <c r="C213" i="570"/>
  <c r="D212" i="570"/>
  <c r="C212" i="570"/>
  <c r="D211" i="570"/>
  <c r="C211" i="570"/>
  <c r="D210" i="570"/>
  <c r="C210" i="570"/>
  <c r="D209" i="570"/>
  <c r="C209" i="570"/>
  <c r="D208" i="570"/>
  <c r="C208" i="570"/>
  <c r="D207" i="570"/>
  <c r="C207" i="570"/>
  <c r="D206" i="570"/>
  <c r="C206" i="570"/>
  <c r="D205" i="570"/>
  <c r="C205" i="570"/>
  <c r="D204" i="570"/>
  <c r="C204" i="570"/>
  <c r="D203" i="570"/>
  <c r="C203" i="570"/>
  <c r="D202" i="570"/>
  <c r="C202" i="570"/>
  <c r="D201" i="570"/>
  <c r="C201" i="570"/>
  <c r="C200" i="570"/>
  <c r="C199" i="570"/>
  <c r="C198" i="570"/>
  <c r="C197" i="570"/>
  <c r="C196" i="570"/>
  <c r="C195" i="570"/>
  <c r="C194" i="570"/>
  <c r="C193" i="570"/>
  <c r="C192" i="570"/>
  <c r="C191" i="570"/>
  <c r="C190" i="570"/>
  <c r="C189" i="570"/>
  <c r="C188" i="570"/>
  <c r="C187" i="570"/>
  <c r="C186" i="570"/>
  <c r="C185" i="570"/>
  <c r="C184" i="570"/>
  <c r="C183" i="570"/>
  <c r="C182" i="570"/>
  <c r="C181" i="570"/>
  <c r="C180" i="570"/>
  <c r="C179" i="570"/>
  <c r="C178" i="570"/>
  <c r="C177" i="570"/>
  <c r="C176" i="570"/>
  <c r="C175" i="570"/>
  <c r="C174" i="570"/>
  <c r="C173" i="570"/>
  <c r="C172" i="570"/>
  <c r="C171" i="570"/>
  <c r="C170" i="570"/>
  <c r="C169" i="570"/>
  <c r="C168" i="570"/>
  <c r="C167" i="570"/>
  <c r="C166" i="570"/>
  <c r="C165" i="570"/>
  <c r="C164" i="570"/>
  <c r="C163" i="570"/>
  <c r="C162" i="570"/>
  <c r="C161" i="570"/>
  <c r="C160" i="570"/>
  <c r="C159" i="570"/>
  <c r="C158" i="570"/>
  <c r="C157" i="570"/>
  <c r="C156" i="570"/>
  <c r="C155" i="570"/>
  <c r="C154" i="570"/>
  <c r="C153" i="570"/>
  <c r="C152" i="570"/>
  <c r="C151" i="570"/>
  <c r="C150" i="570"/>
  <c r="C149" i="570"/>
  <c r="C148" i="570"/>
  <c r="C147" i="570"/>
  <c r="C146" i="570"/>
  <c r="C145" i="570"/>
  <c r="C144" i="570"/>
  <c r="C143" i="570"/>
  <c r="C142" i="570"/>
  <c r="C141" i="570"/>
  <c r="C140" i="570"/>
  <c r="C139" i="570"/>
  <c r="C138" i="570"/>
  <c r="C137" i="570"/>
  <c r="C136" i="570"/>
  <c r="C135" i="570"/>
  <c r="C134" i="570"/>
  <c r="C133" i="570"/>
  <c r="C132" i="570"/>
  <c r="C131" i="570"/>
  <c r="C130" i="570"/>
  <c r="C129" i="570"/>
  <c r="C128" i="570"/>
  <c r="C127" i="570"/>
  <c r="C126" i="570"/>
  <c r="C125" i="570"/>
  <c r="C124" i="570"/>
  <c r="C123" i="570"/>
  <c r="C122" i="570"/>
  <c r="C121" i="570"/>
  <c r="C120" i="570"/>
  <c r="C119" i="570"/>
  <c r="C118" i="570"/>
  <c r="C117" i="570"/>
  <c r="C116" i="570"/>
  <c r="C115" i="570"/>
  <c r="C114" i="570"/>
  <c r="C113" i="570"/>
  <c r="C112" i="570"/>
  <c r="C111" i="570"/>
  <c r="C110" i="570"/>
  <c r="C109" i="570"/>
  <c r="C108" i="570"/>
  <c r="C107" i="570"/>
  <c r="C106" i="570"/>
  <c r="C105" i="570"/>
  <c r="C104" i="570"/>
  <c r="C103" i="570"/>
  <c r="C102" i="570"/>
  <c r="C101" i="570"/>
  <c r="G4" i="570"/>
  <c r="G3" i="570"/>
  <c r="G2" i="570"/>
  <c r="H1" i="570" s="1"/>
  <c r="B26" i="359"/>
  <c r="C25" i="359"/>
  <c r="A25" i="359"/>
  <c r="B25" i="359" s="1"/>
  <c r="C24" i="359"/>
  <c r="A24" i="359"/>
  <c r="B24" i="359" s="1"/>
  <c r="C23" i="359"/>
  <c r="A23" i="359"/>
  <c r="B23" i="359" s="1"/>
  <c r="C22" i="359"/>
  <c r="A22" i="359"/>
  <c r="B22" i="359" s="1"/>
  <c r="C21" i="359"/>
  <c r="A21" i="359"/>
  <c r="B21" i="359" s="1"/>
  <c r="C20" i="359"/>
  <c r="A20" i="359"/>
  <c r="B20" i="359" s="1"/>
  <c r="C19" i="359"/>
  <c r="A19" i="359"/>
  <c r="B19" i="359" s="1"/>
  <c r="C18" i="359"/>
  <c r="A18" i="359"/>
  <c r="B18" i="359" s="1"/>
  <c r="C17" i="359"/>
  <c r="A17" i="359"/>
  <c r="B17" i="359" s="1"/>
  <c r="C16" i="359"/>
  <c r="A16" i="359"/>
  <c r="B16" i="359" s="1"/>
  <c r="C15" i="359"/>
  <c r="A15" i="359"/>
  <c r="B15" i="359" s="1"/>
  <c r="C14" i="359"/>
  <c r="A14" i="359"/>
  <c r="B14" i="359" s="1"/>
  <c r="A13" i="359"/>
  <c r="B13" i="359" s="1"/>
  <c r="A12" i="359"/>
  <c r="B12" i="359" s="1"/>
  <c r="A11" i="359"/>
  <c r="B11" i="359" s="1"/>
  <c r="A10" i="359"/>
  <c r="B10" i="359" s="1"/>
  <c r="A9" i="359"/>
  <c r="B9" i="359" s="1"/>
  <c r="A8" i="359"/>
  <c r="B8" i="359" s="1"/>
  <c r="A7" i="359"/>
  <c r="B7" i="359" s="1"/>
  <c r="A6" i="359"/>
  <c r="B6" i="359" s="1"/>
  <c r="A5" i="359"/>
  <c r="B5" i="359" s="1"/>
  <c r="A4" i="359"/>
  <c r="B4" i="359" s="1"/>
  <c r="A3" i="359"/>
  <c r="B3" i="359" s="1"/>
  <c r="A2" i="359"/>
  <c r="B2" i="359" s="1"/>
  <c r="A21" i="15"/>
  <c r="N21" i="15" s="1"/>
  <c r="A20" i="15"/>
  <c r="N20" i="15" s="1"/>
  <c r="A19" i="15"/>
  <c r="H19" i="15" s="1"/>
  <c r="A18" i="15"/>
  <c r="I18" i="15" s="1"/>
  <c r="A17" i="15"/>
  <c r="N17" i="15" s="1"/>
  <c r="A16" i="15"/>
  <c r="N16" i="15" s="1"/>
  <c r="A15" i="15"/>
  <c r="H15" i="15" s="1"/>
  <c r="A14" i="15"/>
  <c r="I14" i="15" s="1"/>
  <c r="A13" i="15"/>
  <c r="N13" i="15" s="1"/>
  <c r="A12" i="15"/>
  <c r="N12" i="15" s="1"/>
  <c r="A11" i="15"/>
  <c r="H11" i="15" s="1"/>
  <c r="A10" i="15"/>
  <c r="I10" i="15" s="1"/>
  <c r="F5" i="15"/>
  <c r="H20" i="15" l="1"/>
  <c r="H13" i="15"/>
  <c r="H12" i="15"/>
  <c r="H21" i="15"/>
  <c r="I11" i="15"/>
  <c r="I12" i="15"/>
  <c r="D16" i="15"/>
  <c r="C8" i="359" s="1"/>
  <c r="D17" i="15"/>
  <c r="C9" i="359" s="1"/>
  <c r="I19" i="15"/>
  <c r="I20" i="15"/>
  <c r="H16" i="15"/>
  <c r="H17" i="15"/>
  <c r="D12" i="15"/>
  <c r="C4" i="359" s="1"/>
  <c r="D13" i="15"/>
  <c r="C5" i="359" s="1"/>
  <c r="I15" i="15"/>
  <c r="I16" i="15"/>
  <c r="D20" i="15"/>
  <c r="C12" i="359" s="1"/>
  <c r="D21" i="15"/>
  <c r="C13" i="359" s="1"/>
  <c r="N18" i="15"/>
  <c r="N10" i="15"/>
  <c r="D18" i="15"/>
  <c r="C10" i="359" s="1"/>
  <c r="N19" i="15"/>
  <c r="N14" i="15"/>
  <c r="D14" i="15"/>
  <c r="C6" i="359" s="1"/>
  <c r="N15" i="15"/>
  <c r="H10" i="15"/>
  <c r="D11" i="15"/>
  <c r="C3" i="359" s="1"/>
  <c r="I13" i="15"/>
  <c r="H14" i="15"/>
  <c r="D15" i="15"/>
  <c r="C7" i="359" s="1"/>
  <c r="I17" i="15"/>
  <c r="H18" i="15"/>
  <c r="D19" i="15"/>
  <c r="C11" i="359" s="1"/>
  <c r="I21" i="15"/>
  <c r="D10" i="15"/>
  <c r="C2" i="359" s="1"/>
  <c r="N11" i="15"/>
  <c r="A18" i="586"/>
  <c r="A19" i="586" s="1"/>
  <c r="A20" i="586" s="1"/>
  <c r="D17" i="586"/>
  <c r="E17" i="586"/>
  <c r="B18" i="586" l="1"/>
  <c r="C18" i="586" s="1"/>
  <c r="E18" i="586" s="1"/>
  <c r="B19" i="586"/>
  <c r="C19" i="586" s="1"/>
  <c r="D19" i="586" s="1"/>
  <c r="A21" i="586"/>
  <c r="B20" i="586"/>
  <c r="C20" i="586" s="1"/>
  <c r="D20" i="586" s="1"/>
  <c r="F4" i="586" l="1"/>
  <c r="G4" i="586" s="1"/>
  <c r="B16" i="586"/>
  <c r="D18" i="586"/>
  <c r="E19" i="586"/>
  <c r="A22" i="586"/>
  <c r="B21" i="586"/>
  <c r="E20" i="586"/>
  <c r="C21" i="586" l="1"/>
  <c r="E21" i="586" s="1"/>
  <c r="A23" i="586"/>
  <c r="B22" i="586"/>
  <c r="D21" i="586" l="1"/>
  <c r="A24" i="586"/>
  <c r="B23" i="586"/>
  <c r="C22" i="586"/>
  <c r="D22" i="586" s="1"/>
  <c r="E22" i="586" l="1"/>
  <c r="C23" i="586"/>
  <c r="D23" i="586" s="1"/>
  <c r="A25" i="586"/>
  <c r="B24" i="586"/>
  <c r="E23" i="586" l="1"/>
  <c r="C24" i="586"/>
  <c r="E24" i="586" s="1"/>
  <c r="B25" i="586"/>
  <c r="A26" i="586"/>
  <c r="D24" i="586" l="1"/>
  <c r="B26" i="586"/>
  <c r="A27" i="586"/>
  <c r="C25" i="586"/>
  <c r="E25" i="586" s="1"/>
  <c r="D25" i="586" l="1"/>
  <c r="A28" i="586"/>
  <c r="B27" i="586"/>
  <c r="C26" i="586"/>
  <c r="D26" i="586" s="1"/>
  <c r="E26" i="586" l="1"/>
  <c r="C27" i="586"/>
  <c r="E27" i="586" s="1"/>
  <c r="B28" i="586"/>
  <c r="A29" i="586"/>
  <c r="D27" i="586" l="1"/>
  <c r="A30" i="586"/>
  <c r="B29" i="586"/>
  <c r="C28" i="586"/>
  <c r="E28" i="586" s="1"/>
  <c r="D28" i="586" l="1"/>
  <c r="C29" i="586"/>
  <c r="E29" i="586" s="1"/>
  <c r="A31" i="586"/>
  <c r="B30" i="586"/>
  <c r="D29" i="586" l="1"/>
  <c r="A32" i="586"/>
  <c r="B31" i="586"/>
  <c r="C30" i="586"/>
  <c r="D30" i="586" s="1"/>
  <c r="E30" i="586" l="1"/>
  <c r="C31" i="586"/>
  <c r="E31" i="586" s="1"/>
  <c r="A33" i="586"/>
  <c r="B32" i="586"/>
  <c r="D31" i="586" l="1"/>
  <c r="A34" i="586"/>
  <c r="B33" i="586"/>
  <c r="C32" i="586"/>
  <c r="D32" i="586" s="1"/>
  <c r="E32" i="586" l="1"/>
  <c r="C33" i="586"/>
  <c r="D33" i="586" s="1"/>
  <c r="A35" i="586"/>
  <c r="B34" i="586"/>
  <c r="E33" i="586" l="1"/>
  <c r="A36" i="586"/>
  <c r="B35" i="586"/>
  <c r="C34" i="586"/>
  <c r="E34" i="586" s="1"/>
  <c r="D34" i="586" l="1"/>
  <c r="C35" i="586"/>
  <c r="E35" i="586" s="1"/>
  <c r="A37" i="586"/>
  <c r="B36" i="586"/>
  <c r="D35" i="586" l="1"/>
  <c r="A38" i="586"/>
  <c r="B37" i="586"/>
  <c r="C36" i="586"/>
  <c r="D36" i="586" s="1"/>
  <c r="E36" i="586" l="1"/>
  <c r="C37" i="586"/>
  <c r="E37" i="586" s="1"/>
  <c r="A39" i="586"/>
  <c r="B38" i="586"/>
  <c r="D37" i="586" l="1"/>
  <c r="A40" i="586"/>
  <c r="B39" i="586"/>
  <c r="C38" i="586"/>
  <c r="D38" i="586" s="1"/>
  <c r="E38" i="586" l="1"/>
  <c r="C39" i="586"/>
  <c r="D39" i="586" s="1"/>
  <c r="A41" i="586"/>
  <c r="B40" i="586"/>
  <c r="E39" i="586" l="1"/>
  <c r="A42" i="586"/>
  <c r="B41" i="586"/>
  <c r="C40" i="586"/>
  <c r="E40" i="586" s="1"/>
  <c r="D40" i="586" l="1"/>
  <c r="C41" i="586"/>
  <c r="D41" i="586" s="1"/>
  <c r="A43" i="586"/>
  <c r="B42" i="586"/>
  <c r="E41" i="586" l="1"/>
  <c r="C42" i="586"/>
  <c r="D42" i="586" s="1"/>
  <c r="A44" i="586"/>
  <c r="B43" i="586"/>
  <c r="E42" i="586" l="1"/>
  <c r="C43" i="586"/>
  <c r="D43" i="586" s="1"/>
  <c r="A45" i="586"/>
  <c r="B44" i="586"/>
  <c r="E43" i="586" l="1"/>
  <c r="C44" i="586"/>
  <c r="E44" i="586" s="1"/>
  <c r="B45" i="586"/>
  <c r="A46" i="586"/>
  <c r="D44" i="586" l="1"/>
  <c r="C45" i="586"/>
  <c r="D45" i="586" s="1"/>
  <c r="A47" i="586"/>
  <c r="B46" i="586"/>
  <c r="E45" i="586" l="1"/>
  <c r="A48" i="586"/>
  <c r="B47" i="586"/>
  <c r="C46" i="586"/>
  <c r="E46" i="586" s="1"/>
  <c r="D46" i="586" l="1"/>
  <c r="C47" i="586"/>
  <c r="D47" i="586" s="1"/>
  <c r="A49" i="586"/>
  <c r="B48" i="586"/>
  <c r="E47" i="586" l="1"/>
  <c r="A50" i="586"/>
  <c r="B49" i="586"/>
  <c r="C48" i="586"/>
  <c r="D48" i="586" s="1"/>
  <c r="E48" i="586" l="1"/>
  <c r="C49" i="586"/>
  <c r="E49" i="586" s="1"/>
  <c r="B50" i="586"/>
  <c r="A51" i="586"/>
  <c r="D49" i="586" l="1"/>
  <c r="C50" i="586"/>
  <c r="D50" i="586" s="1"/>
  <c r="A52" i="586"/>
  <c r="B51" i="586"/>
  <c r="E50" i="586" l="1"/>
  <c r="A53" i="586"/>
  <c r="B52" i="586"/>
  <c r="C51" i="586"/>
  <c r="E51" i="586" s="1"/>
  <c r="D51" i="586" l="1"/>
  <c r="C52" i="586"/>
  <c r="D52" i="586" s="1"/>
  <c r="B53" i="586"/>
  <c r="A54" i="586"/>
  <c r="E52" i="586" l="1"/>
  <c r="C53" i="586"/>
  <c r="D53" i="586" s="1"/>
  <c r="B54" i="586"/>
  <c r="A55" i="586"/>
  <c r="E53" i="586" l="1"/>
  <c r="C54" i="586"/>
  <c r="E54" i="586" s="1"/>
  <c r="A56" i="586"/>
  <c r="B55" i="586"/>
  <c r="D54" i="586" l="1"/>
  <c r="B56" i="586"/>
  <c r="A57" i="586"/>
  <c r="C55" i="586"/>
  <c r="D55" i="586" s="1"/>
  <c r="E55" i="586" l="1"/>
  <c r="A58" i="586"/>
  <c r="B57" i="586"/>
  <c r="C56" i="586"/>
  <c r="E56" i="586" s="1"/>
  <c r="D56" i="586" l="1"/>
  <c r="C57" i="586"/>
  <c r="E57" i="586" s="1"/>
  <c r="B58" i="586"/>
  <c r="A59" i="586"/>
  <c r="D57" i="586" l="1"/>
  <c r="C58" i="586"/>
  <c r="E58" i="586" s="1"/>
  <c r="A60" i="586"/>
  <c r="B59" i="586"/>
  <c r="D58" i="586" l="1"/>
  <c r="A61" i="586"/>
  <c r="B60" i="586"/>
  <c r="C59" i="586"/>
  <c r="E59" i="586" s="1"/>
  <c r="D59" i="586" l="1"/>
  <c r="C60" i="586"/>
  <c r="D60" i="586" s="1"/>
  <c r="A62" i="586"/>
  <c r="B61" i="586"/>
  <c r="E60" i="586" l="1"/>
  <c r="B62" i="586"/>
  <c r="A63" i="586"/>
  <c r="C61" i="586"/>
  <c r="E61" i="586" s="1"/>
  <c r="D61" i="586" l="1"/>
  <c r="A64" i="586"/>
  <c r="B63" i="586"/>
  <c r="C62" i="586"/>
  <c r="D62" i="586" s="1"/>
  <c r="E62" i="586" l="1"/>
  <c r="C63" i="586"/>
  <c r="E63" i="586" s="1"/>
  <c r="A65" i="586"/>
  <c r="B64" i="586"/>
  <c r="D63" i="586" l="1"/>
  <c r="A66" i="586"/>
  <c r="B65" i="586"/>
  <c r="C64" i="586"/>
  <c r="E64" i="586" s="1"/>
  <c r="D64" i="586" l="1"/>
  <c r="C65" i="586"/>
  <c r="D65" i="586" s="1"/>
  <c r="A67" i="586"/>
  <c r="B66" i="586"/>
  <c r="E65" i="586" l="1"/>
  <c r="A68" i="586"/>
  <c r="B67" i="586"/>
  <c r="C66" i="586"/>
  <c r="E66" i="586" s="1"/>
  <c r="D66" i="586" l="1"/>
  <c r="C67" i="586"/>
  <c r="E67" i="586" s="1"/>
  <c r="A69" i="586"/>
  <c r="B68" i="586"/>
  <c r="D67" i="586" l="1"/>
  <c r="A70" i="586"/>
  <c r="B69" i="586"/>
  <c r="C68" i="586"/>
  <c r="D68" i="586" s="1"/>
  <c r="E68" i="586" l="1"/>
  <c r="C69" i="586"/>
  <c r="E69" i="586" s="1"/>
  <c r="B70" i="586"/>
  <c r="A71" i="586"/>
  <c r="D69" i="586" l="1"/>
  <c r="C70" i="586"/>
  <c r="D70" i="586" s="1"/>
  <c r="A72" i="586"/>
  <c r="B71" i="586"/>
  <c r="E70" i="586" l="1"/>
  <c r="A73" i="586"/>
  <c r="B72" i="586"/>
  <c r="C71" i="586"/>
  <c r="D71" i="586" s="1"/>
  <c r="E71" i="586" l="1"/>
  <c r="C72" i="586"/>
  <c r="E72" i="586" s="1"/>
  <c r="A74" i="586"/>
  <c r="B73" i="586"/>
  <c r="D72" i="586" l="1"/>
  <c r="A75" i="586"/>
  <c r="B74" i="586"/>
  <c r="C73" i="586"/>
  <c r="E73" i="586" s="1"/>
  <c r="D73" i="586" l="1"/>
  <c r="E74" i="586"/>
  <c r="C74" i="586"/>
  <c r="D74" i="586" s="1"/>
  <c r="A76" i="586"/>
  <c r="B75" i="586"/>
  <c r="A77" i="586" l="1"/>
  <c r="B76" i="586"/>
  <c r="C75" i="586"/>
  <c r="D75" i="586" s="1"/>
  <c r="E75" i="586"/>
  <c r="C76" i="586" l="1"/>
  <c r="D76" i="586" s="1"/>
  <c r="A78" i="586"/>
  <c r="B78" i="586" s="1"/>
  <c r="B77" i="586"/>
  <c r="E76" i="586" l="1"/>
  <c r="C78" i="586"/>
  <c r="E78" i="586" s="1"/>
  <c r="C77" i="586"/>
  <c r="D77" i="586" s="1"/>
  <c r="D78" i="586" l="1"/>
  <c r="D80" i="586" s="1"/>
  <c r="F6" i="586" s="1"/>
  <c r="G6" i="586" s="1"/>
  <c r="E77" i="586"/>
  <c r="E80" i="586" s="1"/>
  <c r="F7" i="586" s="1"/>
  <c r="G7" i="586" s="1"/>
  <c r="F8" i="586" l="1"/>
  <c r="G8" i="586" l="1"/>
  <c r="F12" i="586"/>
  <c r="F13" i="586" s="1"/>
</calcChain>
</file>

<file path=xl/connections.xml><?xml version="1.0" encoding="utf-8"?>
<connections xmlns="http://schemas.openxmlformats.org/spreadsheetml/2006/main">
  <connection id="1" name="Conexión1" type="4" refreshedVersion="0" deleted="1" background="1" saveData="1">
    <webPr htmlTables="1" htmlFormat="all"/>
  </connection>
  <connection id="2" name="Conexión211" type="4" refreshedVersion="5" deleted="1" background="1" saveData="1">
    <webPr xl2000="1" htmlTables="1" htmlFormat="all"/>
  </connection>
  <connection id="3" name="Conexión71" type="4" refreshedVersion="5" deleted="1" background="1" saveData="1">
    <webPr xl2000="1" htmlTables="1" htmlFormat="all"/>
  </connection>
  <connection id="4" name="Conexión72" type="4" refreshedVersion="5" deleted="1" background="1" saveData="1">
    <webPr xl2000="1" htmlTables="1" htmlFormat="all"/>
  </connection>
  <connection id="5" name="Conexión73" type="4" refreshedVersion="5" deleted="1" background="1" saveData="1">
    <webPr xl2000="1" htmlTables="1" htmlFormat="all"/>
  </connection>
  <connection id="6" name="Conexión74" type="4" refreshedVersion="5" deleted="1" background="1" saveData="1">
    <webPr xl2000="1" htmlTables="1" htmlFormat="all"/>
  </connection>
  <connection id="7" name="Conexión75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<sst xmlns="http://schemas.openxmlformats.org/spreadsheetml/2006/main" count="35688" uniqueCount="12449">
  <si>
    <t>Name</t>
  </si>
  <si>
    <t>GOOG</t>
  </si>
  <si>
    <t>FB</t>
  </si>
  <si>
    <t>AAPL</t>
  </si>
  <si>
    <t>AMZN</t>
  </si>
  <si>
    <t>TXN</t>
  </si>
  <si>
    <t>YNDX</t>
  </si>
  <si>
    <t>TRIP</t>
  </si>
  <si>
    <t>Exchange</t>
  </si>
  <si>
    <t>NASDAQ</t>
  </si>
  <si>
    <t>NYSE</t>
  </si>
  <si>
    <t>Daily</t>
  </si>
  <si>
    <t>Frequency</t>
  </si>
  <si>
    <t>INTC</t>
  </si>
  <si>
    <t>BIDU</t>
  </si>
  <si>
    <t>MSFT</t>
  </si>
  <si>
    <t>IBM</t>
  </si>
  <si>
    <t>Sector</t>
  </si>
  <si>
    <t>Industry</t>
  </si>
  <si>
    <t>WMT</t>
  </si>
  <si>
    <t>Stock</t>
  </si>
  <si>
    <t>Start Date</t>
  </si>
  <si>
    <t>End Date</t>
  </si>
  <si>
    <t>Month</t>
  </si>
  <si>
    <t>Day</t>
  </si>
  <si>
    <t>Year</t>
  </si>
  <si>
    <t>Check</t>
  </si>
  <si>
    <t>Last Update:</t>
  </si>
  <si>
    <t>Failed for These Tickers</t>
  </si>
  <si>
    <t>Success for These Tickers</t>
  </si>
  <si>
    <t>LOG</t>
  </si>
  <si>
    <t>DDD</t>
  </si>
  <si>
    <t>PIH</t>
  </si>
  <si>
    <t/>
  </si>
  <si>
    <t>3D Systems Corporation</t>
  </si>
  <si>
    <t>Technology</t>
  </si>
  <si>
    <t>Computer Software: Prepackaged Software</t>
  </si>
  <si>
    <t>1347 Property Insurance Holdings, Inc.</t>
  </si>
  <si>
    <t>Finance</t>
  </si>
  <si>
    <t>Property-Casualty Insurers</t>
  </si>
  <si>
    <t>Weekly</t>
  </si>
  <si>
    <t>MMM</t>
  </si>
  <si>
    <t>TURN</t>
  </si>
  <si>
    <t>3M Company</t>
  </si>
  <si>
    <t>Health Care</t>
  </si>
  <si>
    <t>Medical/Dental Instruments</t>
  </si>
  <si>
    <t>180 Degree Capital Corp.</t>
  </si>
  <si>
    <t>Finance/Investors Services</t>
  </si>
  <si>
    <t>Monthly</t>
  </si>
  <si>
    <t>WBAI</t>
  </si>
  <si>
    <t>FLWS</t>
  </si>
  <si>
    <t>500.com Limited</t>
  </si>
  <si>
    <t>Consumer Services</t>
  </si>
  <si>
    <t>Services-Misc. Amusement &amp; Recreation</t>
  </si>
  <si>
    <t>1-800 FLOWERS.COM, Inc.</t>
  </si>
  <si>
    <t>Other Specialty Stores</t>
  </si>
  <si>
    <t>Real-time</t>
  </si>
  <si>
    <t>WUBA</t>
  </si>
  <si>
    <t>FCCY</t>
  </si>
  <si>
    <t>58.com Inc.</t>
  </si>
  <si>
    <t>Computer Software: Programming, Data Processing</t>
  </si>
  <si>
    <t>1st Constitution Bancorp (NJ)</t>
  </si>
  <si>
    <t>Savings Institutions</t>
  </si>
  <si>
    <t>AHC</t>
  </si>
  <si>
    <t>SRCE</t>
  </si>
  <si>
    <t>A.H. Belo Corporation</t>
  </si>
  <si>
    <t>Newspapers/Magazines</t>
  </si>
  <si>
    <t>1st Source Corporation</t>
  </si>
  <si>
    <t>Major Banks</t>
  </si>
  <si>
    <t>ATEN</t>
  </si>
  <si>
    <t>VNET</t>
  </si>
  <si>
    <t>A10 Networks, Inc.</t>
  </si>
  <si>
    <t>Computer Communications Equipment</t>
  </si>
  <si>
    <t>21Vianet Group, Inc.</t>
  </si>
  <si>
    <t>AAC</t>
  </si>
  <si>
    <t>TWOU</t>
  </si>
  <si>
    <t>AAC Holdings, Inc.</t>
  </si>
  <si>
    <t>Medical Specialities</t>
  </si>
  <si>
    <t>2U, Inc.</t>
  </si>
  <si>
    <t>AIR</t>
  </si>
  <si>
    <t>JOBS</t>
  </si>
  <si>
    <t>AAR Corp.</t>
  </si>
  <si>
    <t>Capital Goods</t>
  </si>
  <si>
    <t>Aerospace</t>
  </si>
  <si>
    <t>51job, Inc.</t>
  </si>
  <si>
    <t>Diversified Commercial Services</t>
  </si>
  <si>
    <t>AAN</t>
  </si>
  <si>
    <t>CAFD</t>
  </si>
  <si>
    <t>Aaron&amp;#39</t>
  </si>
  <si>
    <t>n/a</t>
  </si>
  <si>
    <t>8point3 Energy Partners LP</t>
  </si>
  <si>
    <t>Public Utilities</t>
  </si>
  <si>
    <t>Electric Utilities: Central</t>
  </si>
  <si>
    <t>ABB</t>
  </si>
  <si>
    <t>EGHT</t>
  </si>
  <si>
    <t>ABB Ltd</t>
  </si>
  <si>
    <t>Consumer Durables</t>
  </si>
  <si>
    <t>Electrical Products</t>
  </si>
  <si>
    <t>8x8 Inc</t>
  </si>
  <si>
    <t>Telecommunications Equipment</t>
  </si>
  <si>
    <t>ABT</t>
  </si>
  <si>
    <t>AVHI</t>
  </si>
  <si>
    <t>Abbott Laboratories</t>
  </si>
  <si>
    <t>Major Pharmaceuticals</t>
  </si>
  <si>
    <t>A V Homes, Inc.</t>
  </si>
  <si>
    <t>Homebuilding</t>
  </si>
  <si>
    <t>ABBV</t>
  </si>
  <si>
    <t>SHLM</t>
  </si>
  <si>
    <t>AbbVie Inc.</t>
  </si>
  <si>
    <t>A. Schulman, Inc.</t>
  </si>
  <si>
    <t>Basic Industries</t>
  </si>
  <si>
    <t>Major Chemicals</t>
  </si>
  <si>
    <t>ANF</t>
  </si>
  <si>
    <t>AAON</t>
  </si>
  <si>
    <t>Abercrombie &amp; Fitch Company</t>
  </si>
  <si>
    <t>Clothing/Shoe/Accessory Stores</t>
  </si>
  <si>
    <t>AAON, Inc.</t>
  </si>
  <si>
    <t>Industrial Machinery/Components</t>
  </si>
  <si>
    <t>GCH</t>
  </si>
  <si>
    <t>ABAX</t>
  </si>
  <si>
    <t>Aberdeen Greater China Fund, Inc.</t>
  </si>
  <si>
    <t>ABAXIS, Inc.</t>
  </si>
  <si>
    <t>JEQ</t>
  </si>
  <si>
    <t>ABEO</t>
  </si>
  <si>
    <t xml:space="preserve">Aberdeen Japan Equity Fund, Inc. </t>
  </si>
  <si>
    <t>Abeona Therapeutics Inc.</t>
  </si>
  <si>
    <t>SGF</t>
  </si>
  <si>
    <t>ABEOW</t>
  </si>
  <si>
    <t>Aberdeen Singapore Fund, Inc.</t>
  </si>
  <si>
    <t>ABM</t>
  </si>
  <si>
    <t>ABIL</t>
  </si>
  <si>
    <t>ABM Industries Incorporated</t>
  </si>
  <si>
    <t>Ability Inc.</t>
  </si>
  <si>
    <t>Business Services</t>
  </si>
  <si>
    <t>AKR</t>
  </si>
  <si>
    <t>ABMD</t>
  </si>
  <si>
    <t>Acadia Realty Trust</t>
  </si>
  <si>
    <t>Real Estate Investment Trusts</t>
  </si>
  <si>
    <t>ABIOMED, Inc.</t>
  </si>
  <si>
    <t>ACN</t>
  </si>
  <si>
    <t>ABLX</t>
  </si>
  <si>
    <t>Accenture plc</t>
  </si>
  <si>
    <t>Miscellaneous</t>
  </si>
  <si>
    <t>Ablynx NV</t>
  </si>
  <si>
    <t>Biotechnology: Biological Products (No Diagnostic Substances)</t>
  </si>
  <si>
    <t>ACCO</t>
  </si>
  <si>
    <t>AXAS</t>
  </si>
  <si>
    <t>Acco Brands Corporation</t>
  </si>
  <si>
    <t>Publishing</t>
  </si>
  <si>
    <t>Abraxas Petroleum Corporation</t>
  </si>
  <si>
    <t>Energy</t>
  </si>
  <si>
    <t>Oil &amp; Gas Production</t>
  </si>
  <si>
    <t>ATV</t>
  </si>
  <si>
    <t>ACIU</t>
  </si>
  <si>
    <t>Acorn International, Inc.</t>
  </si>
  <si>
    <t>AC Immune SA</t>
  </si>
  <si>
    <t>ATU</t>
  </si>
  <si>
    <t>ACIA</t>
  </si>
  <si>
    <t>Actuant Corporation</t>
  </si>
  <si>
    <t>Acacia Communications, Inc.</t>
  </si>
  <si>
    <t>Semiconductors</t>
  </si>
  <si>
    <t>AYI</t>
  </si>
  <si>
    <t>ACTG</t>
  </si>
  <si>
    <t>Acuity Brands Inc</t>
  </si>
  <si>
    <t>Building Products</t>
  </si>
  <si>
    <t>Acacia Research Corporation</t>
  </si>
  <si>
    <t>Multi-Sector Companies</t>
  </si>
  <si>
    <t>GOLF</t>
  </si>
  <si>
    <t>ACHC</t>
  </si>
  <si>
    <t>Acushnet Holdings Corp.</t>
  </si>
  <si>
    <t>Consumer Non-Durables</t>
  </si>
  <si>
    <t>Recreational Products/Toys</t>
  </si>
  <si>
    <t>Acadia Healthcare Company, Inc.</t>
  </si>
  <si>
    <t>ADX</t>
  </si>
  <si>
    <t>ACAD</t>
  </si>
  <si>
    <t>Adams Diversified Equity Fund, Inc.</t>
  </si>
  <si>
    <t>ACADIA Pharmaceuticals Inc.</t>
  </si>
  <si>
    <t>PEO</t>
  </si>
  <si>
    <t>ACST</t>
  </si>
  <si>
    <t>Adams Natural Resources Fund, Inc.</t>
  </si>
  <si>
    <t>Acasti Pharma, Inc.</t>
  </si>
  <si>
    <t>AGRO</t>
  </si>
  <si>
    <t>AXDX</t>
  </si>
  <si>
    <t>Adecoagro S.A.</t>
  </si>
  <si>
    <t>Farming/Seeds/Milling</t>
  </si>
  <si>
    <t>Accelerate Diagnostics, Inc.</t>
  </si>
  <si>
    <t>Biotechnology: Laboratory Analytical Instruments</t>
  </si>
  <si>
    <t>ADNT</t>
  </si>
  <si>
    <t>XLRN</t>
  </si>
  <si>
    <t>Adient plc</t>
  </si>
  <si>
    <t>Auto Parts:O.E.M.</t>
  </si>
  <si>
    <t>Acceleron Pharma Inc.</t>
  </si>
  <si>
    <t>ATGE</t>
  </si>
  <si>
    <t>ANCX</t>
  </si>
  <si>
    <t>Adtalem Global Education Inc.</t>
  </si>
  <si>
    <t>Other Consumer Services</t>
  </si>
  <si>
    <t>Access National Corporation</t>
  </si>
  <si>
    <t>AAP</t>
  </si>
  <si>
    <t>ARAY</t>
  </si>
  <si>
    <t>Advance Auto Parts Inc</t>
  </si>
  <si>
    <t>Accuray Incorporated</t>
  </si>
  <si>
    <t>ADSW</t>
  </si>
  <si>
    <t>ACRX</t>
  </si>
  <si>
    <t>Advanced Disposal Services, Inc.</t>
  </si>
  <si>
    <t>Environmental Services</t>
  </si>
  <si>
    <t>AcelRx Pharmaceuticals, Inc.</t>
  </si>
  <si>
    <t>WMS</t>
  </si>
  <si>
    <t>ACER</t>
  </si>
  <si>
    <t>Advanced Drainage Systems, Inc.</t>
  </si>
  <si>
    <t>Containers/Packaging</t>
  </si>
  <si>
    <t>Acer Therapeutics Inc.</t>
  </si>
  <si>
    <t>ASX</t>
  </si>
  <si>
    <t>ACERW</t>
  </si>
  <si>
    <t>Advanced Semiconductor Engineering, Inc.</t>
  </si>
  <si>
    <t>ASIX</t>
  </si>
  <si>
    <t>ACET</t>
  </si>
  <si>
    <t>AdvanSix Inc.</t>
  </si>
  <si>
    <t>Aceto Corporation</t>
  </si>
  <si>
    <t>Other Pharmaceuticals</t>
  </si>
  <si>
    <t>AAV</t>
  </si>
  <si>
    <t>AKAO</t>
  </si>
  <si>
    <t>Advantage Oil &amp; Gas Ltd</t>
  </si>
  <si>
    <t>Achaogen, Inc.</t>
  </si>
  <si>
    <t>AVK</t>
  </si>
  <si>
    <t>ACHV</t>
  </si>
  <si>
    <t>Advent Claymore Convertible Securities and Income Fund</t>
  </si>
  <si>
    <t xml:space="preserve">Achieve Life Sciences, Inc. </t>
  </si>
  <si>
    <t>Biotechnology: In Vitro &amp; In Vivo Diagnostic Substances</t>
  </si>
  <si>
    <t>AGC</t>
  </si>
  <si>
    <t>ACHN</t>
  </si>
  <si>
    <t>Advent Claymore Convertible Securities and Income Fund II</t>
  </si>
  <si>
    <t>Achillion Pharmaceuticals, Inc.</t>
  </si>
  <si>
    <t>LCM</t>
  </si>
  <si>
    <t>ACIW</t>
  </si>
  <si>
    <t>Advent/Claymore Enhanced Growth &amp; Income Fund</t>
  </si>
  <si>
    <t>ACI Worldwide, Inc.</t>
  </si>
  <si>
    <t>ACM</t>
  </si>
  <si>
    <t>ACRS</t>
  </si>
  <si>
    <t>AECOM</t>
  </si>
  <si>
    <t>Military/Government/Technical</t>
  </si>
  <si>
    <t>Aclaris Therapeutics, Inc.</t>
  </si>
  <si>
    <t>ANW</t>
  </si>
  <si>
    <t>ACMR</t>
  </si>
  <si>
    <t>Aegean Marine Petroleum Network Inc.</t>
  </si>
  <si>
    <t>Oil Refining/Marketing</t>
  </si>
  <si>
    <t>ACM Research, Inc.</t>
  </si>
  <si>
    <t>AEB</t>
  </si>
  <si>
    <t>ACNB</t>
  </si>
  <si>
    <t>Aegon NV</t>
  </si>
  <si>
    <t>Life Insurance</t>
  </si>
  <si>
    <t>ACNB Corporation</t>
  </si>
  <si>
    <t>AED</t>
  </si>
  <si>
    <t>ACOR</t>
  </si>
  <si>
    <t>Acorda Therapeutics, Inc.</t>
  </si>
  <si>
    <t>AEG</t>
  </si>
  <si>
    <t>SQZZ</t>
  </si>
  <si>
    <t>Active Alts Contrarian ETF</t>
  </si>
  <si>
    <t>AEH</t>
  </si>
  <si>
    <t>ATVI</t>
  </si>
  <si>
    <t>Activision Blizzard, Inc</t>
  </si>
  <si>
    <t>AEK</t>
  </si>
  <si>
    <t>ACTA</t>
  </si>
  <si>
    <t>Actua Corporation</t>
  </si>
  <si>
    <t>EDP Services</t>
  </si>
  <si>
    <t>AER</t>
  </si>
  <si>
    <t>ACXM</t>
  </si>
  <si>
    <t>Aercap Holdings N.V.</t>
  </si>
  <si>
    <t>Acxiom Corporation</t>
  </si>
  <si>
    <t>HIVE</t>
  </si>
  <si>
    <t>ADMS</t>
  </si>
  <si>
    <t>Aerohive Networks, Inc.</t>
  </si>
  <si>
    <t>Adamas Pharmaceuticals, Inc.</t>
  </si>
  <si>
    <t>AJRD</t>
  </si>
  <si>
    <t>ADMP</t>
  </si>
  <si>
    <t xml:space="preserve">Aerojet Rocketdyne Holdings, Inc. </t>
  </si>
  <si>
    <t>Adamis Pharmaceuticals Corporation</t>
  </si>
  <si>
    <t>AET</t>
  </si>
  <si>
    <t>ADAP</t>
  </si>
  <si>
    <t>Aetna Inc.</t>
  </si>
  <si>
    <t>Adaptimmune Therapeutics plc</t>
  </si>
  <si>
    <t>AMG</t>
  </si>
  <si>
    <t>ADUS</t>
  </si>
  <si>
    <t>Affiliated Managers Group, Inc.</t>
  </si>
  <si>
    <t>Investment Managers</t>
  </si>
  <si>
    <t>Addus HomeCare Corporation</t>
  </si>
  <si>
    <t>Medical/Nursing Services</t>
  </si>
  <si>
    <t>AFL</t>
  </si>
  <si>
    <t>AEY</t>
  </si>
  <si>
    <t>Aflac Incorporated</t>
  </si>
  <si>
    <t>Accident &amp;Health Insurance</t>
  </si>
  <si>
    <t>ADDvantage Technologies Group, Inc.</t>
  </si>
  <si>
    <t>Office Equipment/Supplies/Services</t>
  </si>
  <si>
    <t>MITT</t>
  </si>
  <si>
    <t>IOTS</t>
  </si>
  <si>
    <t>AG Mortgage Investment Trust, Inc.</t>
  </si>
  <si>
    <t>Adesto Technologies Corporation</t>
  </si>
  <si>
    <t>MITT^A</t>
  </si>
  <si>
    <t>ADMA</t>
  </si>
  <si>
    <t>ADMA Biologics Inc</t>
  </si>
  <si>
    <t>MITT^B</t>
  </si>
  <si>
    <t>ADBE</t>
  </si>
  <si>
    <t>Adobe Systems Incorporated</t>
  </si>
  <si>
    <t>AGCO</t>
  </si>
  <si>
    <t>ADOM</t>
  </si>
  <si>
    <t>AGCO Corporation</t>
  </si>
  <si>
    <t>ADOMANI, Inc.</t>
  </si>
  <si>
    <t>A</t>
  </si>
  <si>
    <t>ADTN</t>
  </si>
  <si>
    <t>Agilent Technologies, Inc.</t>
  </si>
  <si>
    <t>ADTRAN, Inc.</t>
  </si>
  <si>
    <t>AEM</t>
  </si>
  <si>
    <t>ADRO</t>
  </si>
  <si>
    <t>Agnico Eagle Mines Limited</t>
  </si>
  <si>
    <t>Precious Metals</t>
  </si>
  <si>
    <t>Aduro Biotech, Inc.</t>
  </si>
  <si>
    <t>ADC</t>
  </si>
  <si>
    <t>AAAP</t>
  </si>
  <si>
    <t>Agree Realty Corporation</t>
  </si>
  <si>
    <t>Advanced Accelerator Applications S.A.</t>
  </si>
  <si>
    <t>AGU</t>
  </si>
  <si>
    <t>ADES</t>
  </si>
  <si>
    <t>Agrium Inc.</t>
  </si>
  <si>
    <t>Agricultural Chemicals</t>
  </si>
  <si>
    <t>Advanced Emissions Solutions, Inc.</t>
  </si>
  <si>
    <t>AL</t>
  </si>
  <si>
    <t>AEIS</t>
  </si>
  <si>
    <t>Air Lease Corporation</t>
  </si>
  <si>
    <t>Advanced Energy Industries, Inc.</t>
  </si>
  <si>
    <t>APD</t>
  </si>
  <si>
    <t>AMD</t>
  </si>
  <si>
    <t>Air Products and Chemicals, Inc.</t>
  </si>
  <si>
    <t>Advanced Micro Devices, Inc.</t>
  </si>
  <si>
    <t>AYR</t>
  </si>
  <si>
    <t>ADXS</t>
  </si>
  <si>
    <t>Aircastle Limited</t>
  </si>
  <si>
    <t>Advaxis, Inc.</t>
  </si>
  <si>
    <t>AKS</t>
  </si>
  <si>
    <t>ADXSW</t>
  </si>
  <si>
    <t>AK Steel Holding Corporation</t>
  </si>
  <si>
    <t>Steel/Iron Ore</t>
  </si>
  <si>
    <t>ALP^Q</t>
  </si>
  <si>
    <t>ADVM</t>
  </si>
  <si>
    <t>Alabama Power Company</t>
  </si>
  <si>
    <t>Adverum Biotechnologies, Inc.</t>
  </si>
  <si>
    <t>ALG</t>
  </si>
  <si>
    <t>AEGN</t>
  </si>
  <si>
    <t>Alamo Group, Inc.</t>
  </si>
  <si>
    <t>Aegion Corp</t>
  </si>
  <si>
    <t>Water Supply</t>
  </si>
  <si>
    <t>AGI</t>
  </si>
  <si>
    <t>AGLE</t>
  </si>
  <si>
    <t>Alamos Gold Inc.</t>
  </si>
  <si>
    <t>Aeglea BioTherapeutics, Inc.</t>
  </si>
  <si>
    <t>ALK</t>
  </si>
  <si>
    <t>AEHR</t>
  </si>
  <si>
    <t>Alaska Air Group, Inc.</t>
  </si>
  <si>
    <t>Transportation</t>
  </si>
  <si>
    <t>Air Freight/Delivery Services</t>
  </si>
  <si>
    <t>Aehr Test Systems</t>
  </si>
  <si>
    <t>AIN</t>
  </si>
  <si>
    <t>AMTX</t>
  </si>
  <si>
    <t>Albany International Corporation</t>
  </si>
  <si>
    <t>Textiles</t>
  </si>
  <si>
    <t>Aemetis, Inc</t>
  </si>
  <si>
    <t>ALB</t>
  </si>
  <si>
    <t>AERI</t>
  </si>
  <si>
    <t>Albemarle Corporation</t>
  </si>
  <si>
    <t>Aerie Pharmaceuticals, Inc.</t>
  </si>
  <si>
    <t>AA</t>
  </si>
  <si>
    <t>AVAV</t>
  </si>
  <si>
    <t>Alcoa Corporation</t>
  </si>
  <si>
    <t>Aluminum</t>
  </si>
  <si>
    <t>AeroVironment, Inc.</t>
  </si>
  <si>
    <t>ALEX</t>
  </si>
  <si>
    <t>AEZS</t>
  </si>
  <si>
    <t>Alexander &amp; Baldwin Holdings, Inc.</t>
  </si>
  <si>
    <t>Real Estate</t>
  </si>
  <si>
    <t>AEterna Zentaris Inc.</t>
  </si>
  <si>
    <t>ALX</t>
  </si>
  <si>
    <t>AEMD</t>
  </si>
  <si>
    <t>Alexander&amp;#39</t>
  </si>
  <si>
    <t>Aethlon Medical, Inc.</t>
  </si>
  <si>
    <t>ARE</t>
  </si>
  <si>
    <t>GNMX</t>
  </si>
  <si>
    <t>Alexandria Real Estate Equities, Inc.</t>
  </si>
  <si>
    <t>Aevi Genomic Medicine, Inc.</t>
  </si>
  <si>
    <t>ARE^D</t>
  </si>
  <si>
    <t>AFMD</t>
  </si>
  <si>
    <t>Affimed N.V.</t>
  </si>
  <si>
    <t>AQN</t>
  </si>
  <si>
    <t>AGEN</t>
  </si>
  <si>
    <t>Algonquin Power &amp; Utilities Corp.</t>
  </si>
  <si>
    <t>Agenus Inc.</t>
  </si>
  <si>
    <t>BABA</t>
  </si>
  <si>
    <t>AGRX</t>
  </si>
  <si>
    <t>Alibaba Group Holding Limited</t>
  </si>
  <si>
    <t>Agile Therapeutics, Inc.</t>
  </si>
  <si>
    <t>Y</t>
  </si>
  <si>
    <t>AGYS</t>
  </si>
  <si>
    <t>Alleghany Corporation</t>
  </si>
  <si>
    <t>Agilysys, Inc.</t>
  </si>
  <si>
    <t>ATI</t>
  </si>
  <si>
    <t>AGIO</t>
  </si>
  <si>
    <t>Allegheny Technologies Incorporated</t>
  </si>
  <si>
    <t>Agios Pharmaceuticals, Inc.</t>
  </si>
  <si>
    <t>ALLE</t>
  </si>
  <si>
    <t>AGNC</t>
  </si>
  <si>
    <t>Allegion plc</t>
  </si>
  <si>
    <t>AGNC Investment Corp.</t>
  </si>
  <si>
    <t>AGN</t>
  </si>
  <si>
    <t>AGNCB</t>
  </si>
  <si>
    <t>Allergan plc.</t>
  </si>
  <si>
    <t>AGN^A</t>
  </si>
  <si>
    <t>AGNCN</t>
  </si>
  <si>
    <t>ALE</t>
  </si>
  <si>
    <t>AGFS</t>
  </si>
  <si>
    <t>Allete, Inc.</t>
  </si>
  <si>
    <t>Power Generation</t>
  </si>
  <si>
    <t>AgroFresh Solutions, Inc.</t>
  </si>
  <si>
    <t>AKP</t>
  </si>
  <si>
    <t>AGFSW</t>
  </si>
  <si>
    <t>Alliance California Municipal Income Fund Inc</t>
  </si>
  <si>
    <t>ADS</t>
  </si>
  <si>
    <t>ALRN</t>
  </si>
  <si>
    <t>Alliance Data Systems Corporation</t>
  </si>
  <si>
    <t>Aileron Therapeutics, Inc.</t>
  </si>
  <si>
    <t>AFB</t>
  </si>
  <si>
    <t>AIMT</t>
  </si>
  <si>
    <t>Alliance National Municipal Income Fund Inc</t>
  </si>
  <si>
    <t>Aimmune Therapeutics, Inc.</t>
  </si>
  <si>
    <t>AOI</t>
  </si>
  <si>
    <t>AIRT</t>
  </si>
  <si>
    <t>Alliance One International, Inc.</t>
  </si>
  <si>
    <t>Air T, Inc.</t>
  </si>
  <si>
    <t>AWF</t>
  </si>
  <si>
    <t>ATSG</t>
  </si>
  <si>
    <t>Alliance World Dollar Government Fund II</t>
  </si>
  <si>
    <t>Air Transport Services Group, Inc</t>
  </si>
  <si>
    <t>AB</t>
  </si>
  <si>
    <t>AIRG</t>
  </si>
  <si>
    <t>AllianceBernstein Holding L.P.</t>
  </si>
  <si>
    <t>Airgain, Inc.</t>
  </si>
  <si>
    <t>Radio And Television Broadcasting And Communications Equipment</t>
  </si>
  <si>
    <t>LNT</t>
  </si>
  <si>
    <t>AMCN</t>
  </si>
  <si>
    <t>Alliant Energy Corporation</t>
  </si>
  <si>
    <t>AirMedia Group Inc</t>
  </si>
  <si>
    <t>Advertising</t>
  </si>
  <si>
    <t>CBH</t>
  </si>
  <si>
    <t>AKAM</t>
  </si>
  <si>
    <t>AllianzGI Convertible &amp; Income 2024 Target Term Fund</t>
  </si>
  <si>
    <t>Akamai Technologies, Inc.</t>
  </si>
  <si>
    <t>NCV</t>
  </si>
  <si>
    <t>AKTX</t>
  </si>
  <si>
    <t>AllianzGI Convertible &amp; Income Fund</t>
  </si>
  <si>
    <t>Akari Therapeutics Plc</t>
  </si>
  <si>
    <t>NCZ</t>
  </si>
  <si>
    <t>AKCA</t>
  </si>
  <si>
    <t>AllianzGI Convertible &amp; Income Fund II</t>
  </si>
  <si>
    <t>Akcea Therapeutics, Inc.</t>
  </si>
  <si>
    <t>ACV</t>
  </si>
  <si>
    <t>AKBA</t>
  </si>
  <si>
    <t>AllianzGI Diversified Income &amp; Convertible Fund</t>
  </si>
  <si>
    <t>Akebia Therapeutics, Inc.</t>
  </si>
  <si>
    <t>NIE</t>
  </si>
  <si>
    <t>AKER</t>
  </si>
  <si>
    <t>AllianzGI Equity &amp; Convertible Income Fund</t>
  </si>
  <si>
    <t>Akers Biosciences Inc</t>
  </si>
  <si>
    <t>NFJ</t>
  </si>
  <si>
    <t>AKRX</t>
  </si>
  <si>
    <t>AllianzGI NFJ Dividend, Interest &amp; Premium Strategy Fund</t>
  </si>
  <si>
    <t>Finance: Consumer Services</t>
  </si>
  <si>
    <t>Akorn, Inc.</t>
  </si>
  <si>
    <t>ALSN</t>
  </si>
  <si>
    <t>AKTS</t>
  </si>
  <si>
    <t>Allison Transmission Holdings, Inc.</t>
  </si>
  <si>
    <t>Akoustis Technologies, Inc.</t>
  </si>
  <si>
    <t>ALL</t>
  </si>
  <si>
    <t>ALRM</t>
  </si>
  <si>
    <t>Allstate Corporation (The)</t>
  </si>
  <si>
    <t>Alarm.com Holdings, Inc.</t>
  </si>
  <si>
    <t>ALL^A</t>
  </si>
  <si>
    <t>ALSK</t>
  </si>
  <si>
    <t>Alaska Communications Systems Group, Inc.</t>
  </si>
  <si>
    <t>ALL^B</t>
  </si>
  <si>
    <t>ALBO</t>
  </si>
  <si>
    <t>Albireo Pharma, Inc.</t>
  </si>
  <si>
    <t>ALL^C</t>
  </si>
  <si>
    <t>ABDC</t>
  </si>
  <si>
    <t>Alcentra Capital Corp.</t>
  </si>
  <si>
    <t>ALL^D</t>
  </si>
  <si>
    <t>ALDR</t>
  </si>
  <si>
    <t>Alder BioPharmaceuticals, Inc.</t>
  </si>
  <si>
    <t>ALL^E</t>
  </si>
  <si>
    <t>ALDX</t>
  </si>
  <si>
    <t>Aldeyra Therapeutics, Inc.</t>
  </si>
  <si>
    <t>ALL^F</t>
  </si>
  <si>
    <t>ALXN</t>
  </si>
  <si>
    <t>Alexion Pharmaceuticals, Inc.</t>
  </si>
  <si>
    <t>ALLY</t>
  </si>
  <si>
    <t>ALCO</t>
  </si>
  <si>
    <t>Ally Financial Inc.</t>
  </si>
  <si>
    <t>Alico, Inc.</t>
  </si>
  <si>
    <t>ALLY^A</t>
  </si>
  <si>
    <t>ALGN</t>
  </si>
  <si>
    <t>Align Technology, Inc.</t>
  </si>
  <si>
    <t>Industrial Specialties</t>
  </si>
  <si>
    <t>ALDW</t>
  </si>
  <si>
    <t>ALIM</t>
  </si>
  <si>
    <t>Alon USA Partners, LP</t>
  </si>
  <si>
    <t>Integrated oil Companies</t>
  </si>
  <si>
    <t>Alimera Sciences, Inc.</t>
  </si>
  <si>
    <t>AGD</t>
  </si>
  <si>
    <t>ALJJ</t>
  </si>
  <si>
    <t>Alpine Global Dynamic Dividend Fund</t>
  </si>
  <si>
    <t>ALJ Regional Holdings, Inc.</t>
  </si>
  <si>
    <t>AWP</t>
  </si>
  <si>
    <t>ALKS</t>
  </si>
  <si>
    <t>Alpine Global Premier Properties Fund</t>
  </si>
  <si>
    <t>Alkermes plc</t>
  </si>
  <si>
    <t>AOD</t>
  </si>
  <si>
    <t>ABTX</t>
  </si>
  <si>
    <t>Alpine Total Dynamic Dividend Fund</t>
  </si>
  <si>
    <t>Allegiance Bancshares, Inc.</t>
  </si>
  <si>
    <t>AYX</t>
  </si>
  <si>
    <t>ALGT</t>
  </si>
  <si>
    <t>Alteryx, Inc.</t>
  </si>
  <si>
    <t>Allegiant Travel Company</t>
  </si>
  <si>
    <t>ATUS</t>
  </si>
  <si>
    <t>ALNA</t>
  </si>
  <si>
    <t>Altice USA, Inc.</t>
  </si>
  <si>
    <t>Television Services</t>
  </si>
  <si>
    <t>Allena Pharmaceuticals, Inc.</t>
  </si>
  <si>
    <t>RESI</t>
  </si>
  <si>
    <t>AHGP</t>
  </si>
  <si>
    <t>Altisource Residential Corporation</t>
  </si>
  <si>
    <t>Alliance Holdings GP, L.P.</t>
  </si>
  <si>
    <t>Coal Mining</t>
  </si>
  <si>
    <t>MO</t>
  </si>
  <si>
    <t>AMMA</t>
  </si>
  <si>
    <t>Altria Group</t>
  </si>
  <si>
    <t>Alliance MMA, Inc.</t>
  </si>
  <si>
    <t>ACH</t>
  </si>
  <si>
    <t>ARLP</t>
  </si>
  <si>
    <t>Aluminum Corporation of China Limited</t>
  </si>
  <si>
    <t>Alliance Resource Partners, L.P.</t>
  </si>
  <si>
    <t>AMBR</t>
  </si>
  <si>
    <t>AHPI</t>
  </si>
  <si>
    <t>Amber Road, Inc.</t>
  </si>
  <si>
    <t>Allied Healthcare Products, Inc.</t>
  </si>
  <si>
    <t>ABEV</t>
  </si>
  <si>
    <t>AMOT</t>
  </si>
  <si>
    <t>Ambev S.A.</t>
  </si>
  <si>
    <t>Beverages (Production/Distribution)</t>
  </si>
  <si>
    <t>Allied Motion Technologies, Inc.</t>
  </si>
  <si>
    <t>AMC</t>
  </si>
  <si>
    <t>ALQA</t>
  </si>
  <si>
    <t>AMC Entertainment Holdings, Inc.</t>
  </si>
  <si>
    <t>Movies/Entertainment</t>
  </si>
  <si>
    <t>Alliqua BioMedical, Inc.</t>
  </si>
  <si>
    <t>AEE</t>
  </si>
  <si>
    <t>ALLT</t>
  </si>
  <si>
    <t>Ameren Corporation</t>
  </si>
  <si>
    <t>Allot Communications Ltd.</t>
  </si>
  <si>
    <t>AMRC</t>
  </si>
  <si>
    <t>MDRX</t>
  </si>
  <si>
    <t>Ameresco, Inc.</t>
  </si>
  <si>
    <t>Engineering &amp; Construction</t>
  </si>
  <si>
    <t>Allscripts Healthcare Solutions, Inc.</t>
  </si>
  <si>
    <t>AMOV</t>
  </si>
  <si>
    <t>AFAM</t>
  </si>
  <si>
    <t>America Movil, S.A.B. de C.V.</t>
  </si>
  <si>
    <t>Almost Family Inc</t>
  </si>
  <si>
    <t>AMX</t>
  </si>
  <si>
    <t>ALNY</t>
  </si>
  <si>
    <t>Alnylam Pharmaceuticals, Inc.</t>
  </si>
  <si>
    <t>AAT</t>
  </si>
  <si>
    <t>AOSL</t>
  </si>
  <si>
    <t>American Assets Trust, Inc.</t>
  </si>
  <si>
    <t>Alpha and Omega Semiconductor Limited</t>
  </si>
  <si>
    <t>AXL</t>
  </si>
  <si>
    <t>American Axle &amp; Manufacturing Holdings, Inc.</t>
  </si>
  <si>
    <t>Alphabet Inc.</t>
  </si>
  <si>
    <t>ACC</t>
  </si>
  <si>
    <t>GOOGL</t>
  </si>
  <si>
    <t>American Campus Communities Inc</t>
  </si>
  <si>
    <t>AEO</t>
  </si>
  <si>
    <t>SMCP</t>
  </si>
  <si>
    <t>American Eagle Outfitters, Inc.</t>
  </si>
  <si>
    <t>AlphaMark Actively Managed Small Cap ETF</t>
  </si>
  <si>
    <t>AEP</t>
  </si>
  <si>
    <t>ATEC</t>
  </si>
  <si>
    <t>American Electric Power Company, Inc.</t>
  </si>
  <si>
    <t>Alphatec Holdings, Inc.</t>
  </si>
  <si>
    <t>AEL</t>
  </si>
  <si>
    <t>ALPN</t>
  </si>
  <si>
    <t>American Equity Investment Life Holding Company</t>
  </si>
  <si>
    <t>Alpine Immune Sciences, Inc.</t>
  </si>
  <si>
    <t>AXP</t>
  </si>
  <si>
    <t>SWIN</t>
  </si>
  <si>
    <t>American Express Company</t>
  </si>
  <si>
    <t>ALPS/Dorsey Wright Sector Momentum ETF</t>
  </si>
  <si>
    <t>AFG</t>
  </si>
  <si>
    <t>AABA</t>
  </si>
  <si>
    <t>American Financial Group, Inc.</t>
  </si>
  <si>
    <t>Altaba Inc.</t>
  </si>
  <si>
    <t>AFGE</t>
  </si>
  <si>
    <t>ALTR</t>
  </si>
  <si>
    <t>Altair Engineering Inc.</t>
  </si>
  <si>
    <t>AFGH</t>
  </si>
  <si>
    <t>ALT</t>
  </si>
  <si>
    <t>Altimmune, Inc.</t>
  </si>
  <si>
    <t>AMH</t>
  </si>
  <si>
    <t>ASPS</t>
  </si>
  <si>
    <t>American Homes 4 Rent</t>
  </si>
  <si>
    <t>Altisource Portfolio Solutions S.A.</t>
  </si>
  <si>
    <t>AMH^C</t>
  </si>
  <si>
    <t>AIMC</t>
  </si>
  <si>
    <t>Altra Industrial Motion Corp.</t>
  </si>
  <si>
    <t>AMH^D</t>
  </si>
  <si>
    <t>AMAG</t>
  </si>
  <si>
    <t>AMAG Pharmaceuticals, Inc.</t>
  </si>
  <si>
    <t>AMH^E</t>
  </si>
  <si>
    <t>AMRN</t>
  </si>
  <si>
    <t>Amarin Corporation plc</t>
  </si>
  <si>
    <t>AMH^F</t>
  </si>
  <si>
    <t>AMRK</t>
  </si>
  <si>
    <t>A-Mark Precious Metals, Inc.</t>
  </si>
  <si>
    <t>AMH^G</t>
  </si>
  <si>
    <t>Amazon.com, Inc.</t>
  </si>
  <si>
    <t>Catalog/Specialty Distribution</t>
  </si>
  <si>
    <t>AIG</t>
  </si>
  <si>
    <t>AMBC</t>
  </si>
  <si>
    <t>American International Group, Inc.</t>
  </si>
  <si>
    <t>Ambac Financial Group, Inc.</t>
  </si>
  <si>
    <t>AIG.WS</t>
  </si>
  <si>
    <t>AMBCW</t>
  </si>
  <si>
    <t>AMID</t>
  </si>
  <si>
    <t>AMBA</t>
  </si>
  <si>
    <t>American Midstream Partners, LP</t>
  </si>
  <si>
    <t>Natural Gas Distribution</t>
  </si>
  <si>
    <t>Ambarella, Inc.</t>
  </si>
  <si>
    <t>ARL</t>
  </si>
  <si>
    <t>AMCX</t>
  </si>
  <si>
    <t>American Realty Investors, Inc.</t>
  </si>
  <si>
    <t>AMC Networks Inc.</t>
  </si>
  <si>
    <t>ARA</t>
  </si>
  <si>
    <t>DOX</t>
  </si>
  <si>
    <t>American Renal Associates Holdings, Inc</t>
  </si>
  <si>
    <t>Hospital/Nursing Management</t>
  </si>
  <si>
    <t>Amdocs Limited</t>
  </si>
  <si>
    <t>AWR</t>
  </si>
  <si>
    <t>AMDA</t>
  </si>
  <si>
    <t>American States Water Company</t>
  </si>
  <si>
    <t>Amedica Corporation</t>
  </si>
  <si>
    <t>AMT</t>
  </si>
  <si>
    <t>AMED</t>
  </si>
  <si>
    <t>American Tower Corporation (REIT)</t>
  </si>
  <si>
    <t>Amedisys Inc</t>
  </si>
  <si>
    <t>AMT^B</t>
  </si>
  <si>
    <t>UHAL</t>
  </si>
  <si>
    <t>Amerco</t>
  </si>
  <si>
    <t>Rental/Leasing Companies</t>
  </si>
  <si>
    <t>AVD</t>
  </si>
  <si>
    <t>AMRH</t>
  </si>
  <si>
    <t>American Vanguard Corporation</t>
  </si>
  <si>
    <t>Ameri Holdings, Inc.</t>
  </si>
  <si>
    <t>AWK</t>
  </si>
  <si>
    <t>AMRHW</t>
  </si>
  <si>
    <t>American Water Works</t>
  </si>
  <si>
    <t>APU</t>
  </si>
  <si>
    <t>ATAX</t>
  </si>
  <si>
    <t>AmeriGas Partners, L.P.</t>
  </si>
  <si>
    <t>America First Multifamily Investors, L.P.</t>
  </si>
  <si>
    <t>AMP</t>
  </si>
  <si>
    <t>AMERIPRISE FINANCIAL SERVICES, INC.</t>
  </si>
  <si>
    <t>ABC</t>
  </si>
  <si>
    <t>AAL</t>
  </si>
  <si>
    <t>AmerisourceBergen Corporation (Holding Co)</t>
  </si>
  <si>
    <t>American Airlines Group, Inc.</t>
  </si>
  <si>
    <t>ANFI</t>
  </si>
  <si>
    <t>ACSF</t>
  </si>
  <si>
    <t>Amira Nature Foods Ltd</t>
  </si>
  <si>
    <t>Packaged Foods</t>
  </si>
  <si>
    <t>American Capital Senior Floating, Ltd.</t>
  </si>
  <si>
    <t>AMN</t>
  </si>
  <si>
    <t>AETI</t>
  </si>
  <si>
    <t>AMN Healthcare Services Inc</t>
  </si>
  <si>
    <t>Professional Services</t>
  </si>
  <si>
    <t>American Electric Technologies, Inc.</t>
  </si>
  <si>
    <t>AP</t>
  </si>
  <si>
    <t>AMNB</t>
  </si>
  <si>
    <t>Ampco-Pittsburgh Corporation</t>
  </si>
  <si>
    <t>Fluid Controls</t>
  </si>
  <si>
    <t>American National Bankshares, Inc.</t>
  </si>
  <si>
    <t>APH</t>
  </si>
  <si>
    <t>ANAT</t>
  </si>
  <si>
    <t>Amphenol Corporation</t>
  </si>
  <si>
    <t>American National Insurance Company</t>
  </si>
  <si>
    <t>BETR</t>
  </si>
  <si>
    <t>AOBC</t>
  </si>
  <si>
    <t>Amplify Snack Brands, inc.</t>
  </si>
  <si>
    <t>American Outdoor Brands Corporation</t>
  </si>
  <si>
    <t>Ordnance And Accessories</t>
  </si>
  <si>
    <t>AXR</t>
  </si>
  <si>
    <t>APEI</t>
  </si>
  <si>
    <t>AMREP Corporation</t>
  </si>
  <si>
    <t>American Public Education, Inc.</t>
  </si>
  <si>
    <t>AME</t>
  </si>
  <si>
    <t>ARII</t>
  </si>
  <si>
    <t>AMTEK, Inc.</t>
  </si>
  <si>
    <t>Metal Fabrications</t>
  </si>
  <si>
    <t>American Railcar Industries, Inc.</t>
  </si>
  <si>
    <t>Railroads</t>
  </si>
  <si>
    <t>AFSI^A</t>
  </si>
  <si>
    <t>AMRB</t>
  </si>
  <si>
    <t>AmTrust Financial Services, Inc.</t>
  </si>
  <si>
    <t>American River Bankshares</t>
  </si>
  <si>
    <t>AFSI^B</t>
  </si>
  <si>
    <t>AMSWA</t>
  </si>
  <si>
    <t>American Software, Inc.</t>
  </si>
  <si>
    <t>AFSI^C</t>
  </si>
  <si>
    <t>AMSC</t>
  </si>
  <si>
    <t>American Superconductor Corporation</t>
  </si>
  <si>
    <t>AFSI^D</t>
  </si>
  <si>
    <t>AMWD</t>
  </si>
  <si>
    <t>American Woodmark Corporation</t>
  </si>
  <si>
    <t>Forest Products</t>
  </si>
  <si>
    <t>AFSI^E</t>
  </si>
  <si>
    <t>CRMT</t>
  </si>
  <si>
    <t>America&amp;#39</t>
  </si>
  <si>
    <t>AFSI^F</t>
  </si>
  <si>
    <t>ABCB</t>
  </si>
  <si>
    <t>Ameris Bancorp</t>
  </si>
  <si>
    <t>AFSS</t>
  </si>
  <si>
    <t>AMSF</t>
  </si>
  <si>
    <t>AMERISAFE, Inc.</t>
  </si>
  <si>
    <t>AFST</t>
  </si>
  <si>
    <t>ASRV</t>
  </si>
  <si>
    <t>AmeriServ Financial Inc.</t>
  </si>
  <si>
    <t>AEUA</t>
  </si>
  <si>
    <t>ASRVP</t>
  </si>
  <si>
    <t>Anadarko Petroleum Corporation</t>
  </si>
  <si>
    <t>APC</t>
  </si>
  <si>
    <t>ATLO</t>
  </si>
  <si>
    <t>Ames National Corporation</t>
  </si>
  <si>
    <t>ANDV</t>
  </si>
  <si>
    <t>AMGN</t>
  </si>
  <si>
    <t>Andeavor</t>
  </si>
  <si>
    <t>Amgen Inc.</t>
  </si>
  <si>
    <t>ANDX</t>
  </si>
  <si>
    <t>FOLD</t>
  </si>
  <si>
    <t>Andeavor Logistics LP</t>
  </si>
  <si>
    <t>Amicus Therapeutics, Inc.</t>
  </si>
  <si>
    <t>AU</t>
  </si>
  <si>
    <t>AMKR</t>
  </si>
  <si>
    <t>AngloGold Ashanti Limited</t>
  </si>
  <si>
    <t>Amkor Technology, Inc.</t>
  </si>
  <si>
    <t>BUD</t>
  </si>
  <si>
    <t>AMPH</t>
  </si>
  <si>
    <t>Anheuser-Busch Inbev SA</t>
  </si>
  <si>
    <t>Amphastar Pharmaceuticals, Inc.</t>
  </si>
  <si>
    <t>AXE</t>
  </si>
  <si>
    <t>IBUY</t>
  </si>
  <si>
    <t>Anixter International Inc.</t>
  </si>
  <si>
    <t>Amplify Online Retail ETF</t>
  </si>
  <si>
    <t>NLY</t>
  </si>
  <si>
    <t>ASYS</t>
  </si>
  <si>
    <t>Annaly Capital Management Inc</t>
  </si>
  <si>
    <t>Amtech Systems, Inc.</t>
  </si>
  <si>
    <t>NLY^C</t>
  </si>
  <si>
    <t>AFSI</t>
  </si>
  <si>
    <t>NLY^D</t>
  </si>
  <si>
    <t>AMRS</t>
  </si>
  <si>
    <t>Amyris, Inc.</t>
  </si>
  <si>
    <t>NLY^E</t>
  </si>
  <si>
    <t>ADI</t>
  </si>
  <si>
    <t>Analog Devices, Inc.</t>
  </si>
  <si>
    <t>NLY^F</t>
  </si>
  <si>
    <t>ALOG</t>
  </si>
  <si>
    <t>Analogic Corporation</t>
  </si>
  <si>
    <t>AMGP</t>
  </si>
  <si>
    <t>ANAB</t>
  </si>
  <si>
    <t>Antero Midstream GP LP</t>
  </si>
  <si>
    <t>AnaptysBio, Inc.</t>
  </si>
  <si>
    <t>AM</t>
  </si>
  <si>
    <t>AVXL</t>
  </si>
  <si>
    <t>Antero Midstream Partners LP</t>
  </si>
  <si>
    <t>Anavex Life Sciences Corp.</t>
  </si>
  <si>
    <t>Biotechnology: Commercial Physical &amp; Biological Resarch</t>
  </si>
  <si>
    <t>AR</t>
  </si>
  <si>
    <t>ANCB</t>
  </si>
  <si>
    <t>Antero Resources Corporation</t>
  </si>
  <si>
    <t>Anchor Bancorp</t>
  </si>
  <si>
    <t>Banks</t>
  </si>
  <si>
    <t>ANTM</t>
  </si>
  <si>
    <t>ANDA</t>
  </si>
  <si>
    <t>Anthem, Inc.</t>
  </si>
  <si>
    <t>Andina Acquisition Corp. II</t>
  </si>
  <si>
    <t>ANTX</t>
  </si>
  <si>
    <t>ANDAR</t>
  </si>
  <si>
    <t>ANH</t>
  </si>
  <si>
    <t>ANDAU</t>
  </si>
  <si>
    <t>Anworth Mortgage Asset  Corporation</t>
  </si>
  <si>
    <t>ANH^A</t>
  </si>
  <si>
    <t>ANDAW</t>
  </si>
  <si>
    <t>ANH^B</t>
  </si>
  <si>
    <t>ANGI</t>
  </si>
  <si>
    <t>ANGI Homeservices Inc.</t>
  </si>
  <si>
    <t>ANH^C</t>
  </si>
  <si>
    <t>ANGO</t>
  </si>
  <si>
    <t>AngioDynamics, Inc.</t>
  </si>
  <si>
    <t>AON</t>
  </si>
  <si>
    <t>ANIP</t>
  </si>
  <si>
    <t>Aon plc</t>
  </si>
  <si>
    <t>Specialty Insurers</t>
  </si>
  <si>
    <t>ANI Pharmaceuticals, Inc.</t>
  </si>
  <si>
    <t>APA</t>
  </si>
  <si>
    <t>ANIK</t>
  </si>
  <si>
    <t>Apache Corporation</t>
  </si>
  <si>
    <t>Anika Therapeutics Inc.</t>
  </si>
  <si>
    <t>AIV</t>
  </si>
  <si>
    <t>ANSS</t>
  </si>
  <si>
    <t>Apartment Investment and Management Company</t>
  </si>
  <si>
    <t>ANSYS, Inc.</t>
  </si>
  <si>
    <t>AIV^A</t>
  </si>
  <si>
    <t>ATRS</t>
  </si>
  <si>
    <t>Antares Pharma, Inc.</t>
  </si>
  <si>
    <t>ARI</t>
  </si>
  <si>
    <t>ANTH</t>
  </si>
  <si>
    <t>Apollo Commercial Real Estate Finance</t>
  </si>
  <si>
    <t>Anthera Pharmaceuticals, Inc.</t>
  </si>
  <si>
    <t>ARI^C</t>
  </si>
  <si>
    <t>APLS</t>
  </si>
  <si>
    <t>Apellis Pharmaceuticals, Inc.</t>
  </si>
  <si>
    <t>APO</t>
  </si>
  <si>
    <t>APOG</t>
  </si>
  <si>
    <t>Apollo Global Management, LLC</t>
  </si>
  <si>
    <t>Apogee Enterprises, Inc.</t>
  </si>
  <si>
    <t>APO^A</t>
  </si>
  <si>
    <t>APEN</t>
  </si>
  <si>
    <t>Apollo Endosurgery, Inc.</t>
  </si>
  <si>
    <t>AIY</t>
  </si>
  <si>
    <t>AINV</t>
  </si>
  <si>
    <t>Apollo Investment Corporation</t>
  </si>
  <si>
    <t>AFT</t>
  </si>
  <si>
    <t>APPF</t>
  </si>
  <si>
    <t>Apollo Senior Floating Rate Fund Inc.</t>
  </si>
  <si>
    <t>AppFolio, Inc.</t>
  </si>
  <si>
    <t>AIF</t>
  </si>
  <si>
    <t>APPN</t>
  </si>
  <si>
    <t>Apollo Tactical Income Fund Inc.</t>
  </si>
  <si>
    <t>Appian Corporation</t>
  </si>
  <si>
    <t>APLE</t>
  </si>
  <si>
    <t>Apple Hospitality REIT, Inc.</t>
  </si>
  <si>
    <t>Apple Inc.</t>
  </si>
  <si>
    <t>Computer Manufacturing</t>
  </si>
  <si>
    <t>AIT</t>
  </si>
  <si>
    <t>ARCI</t>
  </si>
  <si>
    <t>Applied Industrial Technologies, Inc.</t>
  </si>
  <si>
    <t>Appliance Recycling Centers of America, Inc.</t>
  </si>
  <si>
    <t>Home Furnishings</t>
  </si>
  <si>
    <t>ATR</t>
  </si>
  <si>
    <t>APDN</t>
  </si>
  <si>
    <t>AptarGroup, Inc.</t>
  </si>
  <si>
    <t>Plastic Products</t>
  </si>
  <si>
    <t>Applied DNA Sciences Inc</t>
  </si>
  <si>
    <t>WTR</t>
  </si>
  <si>
    <t>APDNW</t>
  </si>
  <si>
    <t>Aqua America, Inc.</t>
  </si>
  <si>
    <t>AQ</t>
  </si>
  <si>
    <t>AGTC</t>
  </si>
  <si>
    <t>Aquantia Corp.</t>
  </si>
  <si>
    <t>Applied Genetic Technologies Corporation</t>
  </si>
  <si>
    <t>WAAS</t>
  </si>
  <si>
    <t>AMAT</t>
  </si>
  <si>
    <t>AquaVenture Holdings Limited</t>
  </si>
  <si>
    <t>Applied Materials, Inc.</t>
  </si>
  <si>
    <t>ARMK</t>
  </si>
  <si>
    <t>AAOI</t>
  </si>
  <si>
    <t>Aramark</t>
  </si>
  <si>
    <t>Restaurants</t>
  </si>
  <si>
    <t>Applied Optoelectronics, Inc.</t>
  </si>
  <si>
    <t>ABR</t>
  </si>
  <si>
    <t>AREX</t>
  </si>
  <si>
    <t>Arbor Realty Trust</t>
  </si>
  <si>
    <t>Approach Resources Inc.</t>
  </si>
  <si>
    <t>ABR^A</t>
  </si>
  <si>
    <t>APTI</t>
  </si>
  <si>
    <t>Apptio, Inc.</t>
  </si>
  <si>
    <t>ABR^B</t>
  </si>
  <si>
    <t>APRI</t>
  </si>
  <si>
    <t>Apricus Biosciences, Inc.</t>
  </si>
  <si>
    <t>ABR^C</t>
  </si>
  <si>
    <t>APVO</t>
  </si>
  <si>
    <t>Aptevo Therapeutics Inc.</t>
  </si>
  <si>
    <t>ABRN</t>
  </si>
  <si>
    <t>APTO</t>
  </si>
  <si>
    <t>Aptose Biosciences, Inc.</t>
  </si>
  <si>
    <t>ARC</t>
  </si>
  <si>
    <t>AQMS</t>
  </si>
  <si>
    <t>ARC Document Solutions, Inc.</t>
  </si>
  <si>
    <t>Aqua Metals, Inc.</t>
  </si>
  <si>
    <t>ARCX</t>
  </si>
  <si>
    <t>AQB</t>
  </si>
  <si>
    <t>Arc Logistic Partners LP</t>
  </si>
  <si>
    <t>AquaBounty Technologies, Inc.</t>
  </si>
  <si>
    <t>MT</t>
  </si>
  <si>
    <t>AQXP</t>
  </si>
  <si>
    <t>ArcelorMittal</t>
  </si>
  <si>
    <t>Aquinox Pharmaceuticals, Inc.</t>
  </si>
  <si>
    <t>ARH^C</t>
  </si>
  <si>
    <t>ARDM</t>
  </si>
  <si>
    <t>Arch Capital Group Ltd.</t>
  </si>
  <si>
    <t>Aradigm Corporation</t>
  </si>
  <si>
    <t>Biotechnology: Electromedical &amp; Electrotherapeutic Apparatus</t>
  </si>
  <si>
    <t>ARCH</t>
  </si>
  <si>
    <t>ARLZ</t>
  </si>
  <si>
    <t>Arch Coal, Inc.</t>
  </si>
  <si>
    <t>Aralez Pharmaceuticals Inc.</t>
  </si>
  <si>
    <t>ADM</t>
  </si>
  <si>
    <t>PETX</t>
  </si>
  <si>
    <t>Archer-Daniels-Midland Company</t>
  </si>
  <si>
    <t>Aratana Therapeutics, Inc.</t>
  </si>
  <si>
    <t>AROC</t>
  </si>
  <si>
    <t>ABUS</t>
  </si>
  <si>
    <t>Archrock, Inc.</t>
  </si>
  <si>
    <t>Arbutus Biopharma Corporation</t>
  </si>
  <si>
    <t>ARNC</t>
  </si>
  <si>
    <t>ARCW</t>
  </si>
  <si>
    <t>Arconic Inc.</t>
  </si>
  <si>
    <t>ARC Group Worldwide, Inc.</t>
  </si>
  <si>
    <t>ARCO</t>
  </si>
  <si>
    <t>ABIO</t>
  </si>
  <si>
    <t>Arcos Dorados Holdings Inc.</t>
  </si>
  <si>
    <t>ARCA biopharma, Inc.</t>
  </si>
  <si>
    <t>ARD</t>
  </si>
  <si>
    <t>RKDA</t>
  </si>
  <si>
    <t>Ardagh Group S.A.</t>
  </si>
  <si>
    <t>Arcadia Biosciences, Inc.</t>
  </si>
  <si>
    <t>ASC</t>
  </si>
  <si>
    <t>ARCB</t>
  </si>
  <si>
    <t>Ardmore Shipping Corporation</t>
  </si>
  <si>
    <t>Marine Transportation</t>
  </si>
  <si>
    <t>ArcBest Corporation</t>
  </si>
  <si>
    <t>Trucking Freight/Courier Services</t>
  </si>
  <si>
    <t>AFC</t>
  </si>
  <si>
    <t>ACGL</t>
  </si>
  <si>
    <t>Ares Capital Corporation</t>
  </si>
  <si>
    <t>ACRE</t>
  </si>
  <si>
    <t>ACGLO</t>
  </si>
  <si>
    <t>Ares Commercial Real Estate Corporation</t>
  </si>
  <si>
    <t>ARDC</t>
  </si>
  <si>
    <t>ACGLP</t>
  </si>
  <si>
    <t>Ares Dynamic Credit Allocation Fund, Inc.</t>
  </si>
  <si>
    <t>ARES</t>
  </si>
  <si>
    <t>APLP</t>
  </si>
  <si>
    <t>Ares Management L.P.</t>
  </si>
  <si>
    <t>Archrock Partners, L.P.</t>
  </si>
  <si>
    <t>ARES^A</t>
  </si>
  <si>
    <t>FUV</t>
  </si>
  <si>
    <t>Arcimoto, Inc.</t>
  </si>
  <si>
    <t>Motor Vehicles</t>
  </si>
  <si>
    <t>AGX</t>
  </si>
  <si>
    <t>ARCT</t>
  </si>
  <si>
    <t>Argan, Inc.</t>
  </si>
  <si>
    <t>Arcturus Therapeutics Ltd.</t>
  </si>
  <si>
    <t>ANET</t>
  </si>
  <si>
    <t>ARDX</t>
  </si>
  <si>
    <t>Arista Networks, Inc.</t>
  </si>
  <si>
    <t>Ardelyx, Inc.</t>
  </si>
  <si>
    <t>AI</t>
  </si>
  <si>
    <t>ARNA</t>
  </si>
  <si>
    <t>Arlington Asset Investment Corp</t>
  </si>
  <si>
    <t>Arena Pharmaceuticals, Inc.</t>
  </si>
  <si>
    <t>AI^B</t>
  </si>
  <si>
    <t>ARCC</t>
  </si>
  <si>
    <t>AIC</t>
  </si>
  <si>
    <t>ARGX</t>
  </si>
  <si>
    <t>argenx SE</t>
  </si>
  <si>
    <t>AIW</t>
  </si>
  <si>
    <t>AGII</t>
  </si>
  <si>
    <t>Argo Group International Holdings, Ltd.</t>
  </si>
  <si>
    <t>AHH</t>
  </si>
  <si>
    <t>AGIIL</t>
  </si>
  <si>
    <t>Armada Hoffler Properties, Inc.</t>
  </si>
  <si>
    <t>ARR</t>
  </si>
  <si>
    <t>ARGS</t>
  </si>
  <si>
    <t>ARMOUR Residential REIT, Inc.</t>
  </si>
  <si>
    <t>Argos Therapeutics, Inc.</t>
  </si>
  <si>
    <t>ARR^A</t>
  </si>
  <si>
    <t>ARKR</t>
  </si>
  <si>
    <t>Ark Restaurants Corp.</t>
  </si>
  <si>
    <t>ARR^B</t>
  </si>
  <si>
    <t>ARTX</t>
  </si>
  <si>
    <t>Arotech Corporation</t>
  </si>
  <si>
    <t>AFI</t>
  </si>
  <si>
    <t>ARQL</t>
  </si>
  <si>
    <t>Armstrong Flooring, Inc.</t>
  </si>
  <si>
    <t>ArQule, Inc.</t>
  </si>
  <si>
    <t>AWI</t>
  </si>
  <si>
    <t>ARRY</t>
  </si>
  <si>
    <t>Armstrong World Industries Inc</t>
  </si>
  <si>
    <t>Array BioPharma Inc.</t>
  </si>
  <si>
    <t>ARW</t>
  </si>
  <si>
    <t>ARRS</t>
  </si>
  <si>
    <t>Arrow Electronics, Inc.</t>
  </si>
  <si>
    <t>Electronic Components</t>
  </si>
  <si>
    <t>ARRIS International plc</t>
  </si>
  <si>
    <t>AJG</t>
  </si>
  <si>
    <t>DWAT</t>
  </si>
  <si>
    <t>Arthur J. Gallagher &amp; Co.</t>
  </si>
  <si>
    <t>Arrow DWA Tactical ETF</t>
  </si>
  <si>
    <t>APAM</t>
  </si>
  <si>
    <t>AROW</t>
  </si>
  <si>
    <t>Artisan Partners Asset Management Inc.</t>
  </si>
  <si>
    <t>Arrow Financial Corporation</t>
  </si>
  <si>
    <t>ASA</t>
  </si>
  <si>
    <t>ARWR</t>
  </si>
  <si>
    <t>ASA Gold and Precious Metals Limited</t>
  </si>
  <si>
    <t>Arrowhead Pharmaceuticals, Inc.</t>
  </si>
  <si>
    <t>ABG</t>
  </si>
  <si>
    <t>ASNS</t>
  </si>
  <si>
    <t>Asbury Automotive Group Inc</t>
  </si>
  <si>
    <t>Automotive Aftermarket</t>
  </si>
  <si>
    <t>Arsanis, Inc.</t>
  </si>
  <si>
    <t>AHP</t>
  </si>
  <si>
    <t>ARTNA</t>
  </si>
  <si>
    <t>Ashford Hospitality Prime, Inc.</t>
  </si>
  <si>
    <t>Artesian Resources Corporation</t>
  </si>
  <si>
    <t>AHP^B</t>
  </si>
  <si>
    <t>ARTW</t>
  </si>
  <si>
    <t>Art&amp;#39</t>
  </si>
  <si>
    <t>AHT</t>
  </si>
  <si>
    <t>ASNA</t>
  </si>
  <si>
    <t>Ashford Hospitality Trust Inc</t>
  </si>
  <si>
    <t>Ascena Retail Group, Inc.</t>
  </si>
  <si>
    <t>AHT^D</t>
  </si>
  <si>
    <t>ASND</t>
  </si>
  <si>
    <t>Ascendis Pharma A/S</t>
  </si>
  <si>
    <t>AHT^F</t>
  </si>
  <si>
    <t>ASCMA</t>
  </si>
  <si>
    <t>Ascent Capital Group, Inc.</t>
  </si>
  <si>
    <t>AHT^G</t>
  </si>
  <si>
    <t>APWC</t>
  </si>
  <si>
    <t>Asia Pacific Wire &amp; Cable Corporation Limited</t>
  </si>
  <si>
    <t>AHT^H</t>
  </si>
  <si>
    <t>ASML</t>
  </si>
  <si>
    <t>ASML Holding N.V.</t>
  </si>
  <si>
    <t>AHT^I</t>
  </si>
  <si>
    <t>ASPU</t>
  </si>
  <si>
    <t>Aspen Group Inc.</t>
  </si>
  <si>
    <t>ASH</t>
  </si>
  <si>
    <t>AZPN</t>
  </si>
  <si>
    <t>Ashland Global Holdings Inc.</t>
  </si>
  <si>
    <t>Specialty Chemicals</t>
  </si>
  <si>
    <t>Aspen Technology, Inc.</t>
  </si>
  <si>
    <t>APB</t>
  </si>
  <si>
    <t>ASMB</t>
  </si>
  <si>
    <t>Asia Pacific Fund, Inc. (The)</t>
  </si>
  <si>
    <t>Assembly Biosciences, Inc.</t>
  </si>
  <si>
    <t>GRR</t>
  </si>
  <si>
    <t>ASFI</t>
  </si>
  <si>
    <t>Asia Tigers Fund, Inc. (The)</t>
  </si>
  <si>
    <t>Asta Funding, Inc.</t>
  </si>
  <si>
    <t>Finance Companies</t>
  </si>
  <si>
    <t>ASPN</t>
  </si>
  <si>
    <t>ASTE</t>
  </si>
  <si>
    <t>Aspen Aerogels, Inc.</t>
  </si>
  <si>
    <t>RETAIL: Building Materials</t>
  </si>
  <si>
    <t>Astec Industries, Inc.</t>
  </si>
  <si>
    <t>Construction/Ag Equipment/Trucks</t>
  </si>
  <si>
    <t>AHL</t>
  </si>
  <si>
    <t>ATRO</t>
  </si>
  <si>
    <t>Aspen Insurance Holdings Limited</t>
  </si>
  <si>
    <t>Astronics Corporation</t>
  </si>
  <si>
    <t>AHL^C</t>
  </si>
  <si>
    <t>ALOT</t>
  </si>
  <si>
    <t>AstroNova, Inc.</t>
  </si>
  <si>
    <t>Computer peripheral equipment</t>
  </si>
  <si>
    <t>AHL^D</t>
  </si>
  <si>
    <t>ASTC</t>
  </si>
  <si>
    <t>Astrotech Corporation</t>
  </si>
  <si>
    <t>ASB</t>
  </si>
  <si>
    <t>ASUR</t>
  </si>
  <si>
    <t>Associated Banc-Corp</t>
  </si>
  <si>
    <t>Asure Software Inc</t>
  </si>
  <si>
    <t>ASB^C</t>
  </si>
  <si>
    <t>ASV</t>
  </si>
  <si>
    <t>ASV Holdings, Inc.</t>
  </si>
  <si>
    <t>ASB^D</t>
  </si>
  <si>
    <t>ATAI</t>
  </si>
  <si>
    <t>ATA Inc.</t>
  </si>
  <si>
    <t>AC</t>
  </si>
  <si>
    <t>ATRA</t>
  </si>
  <si>
    <t>Associated Capital Group, Inc.</t>
  </si>
  <si>
    <t>Investment Bankers/Brokers/Service</t>
  </si>
  <si>
    <t>Atara Biotherapeutics, Inc.</t>
  </si>
  <si>
    <t>AIZ</t>
  </si>
  <si>
    <t>ATHN</t>
  </si>
  <si>
    <t>Assurant, Inc.</t>
  </si>
  <si>
    <t>athenahealth, Inc.</t>
  </si>
  <si>
    <t>AGO</t>
  </si>
  <si>
    <t>ATNX</t>
  </si>
  <si>
    <t>Assured Guaranty Ltd.</t>
  </si>
  <si>
    <t>Athenex, Inc.</t>
  </si>
  <si>
    <t>AGO^B</t>
  </si>
  <si>
    <t>ATHX</t>
  </si>
  <si>
    <t>Athersys, Inc.</t>
  </si>
  <si>
    <t>AGO^E</t>
  </si>
  <si>
    <t>ATAC</t>
  </si>
  <si>
    <t>Atlantic Acquisition Corp.</t>
  </si>
  <si>
    <t>AGO^F</t>
  </si>
  <si>
    <t>ATACR</t>
  </si>
  <si>
    <t>AZN</t>
  </si>
  <si>
    <t>ATACU</t>
  </si>
  <si>
    <t>Astrazeneca PLC</t>
  </si>
  <si>
    <t>HOME</t>
  </si>
  <si>
    <t>AAME</t>
  </si>
  <si>
    <t>At Home Group Inc.</t>
  </si>
  <si>
    <t>Atlantic American Corporation</t>
  </si>
  <si>
    <t>T</t>
  </si>
  <si>
    <t>ACBI</t>
  </si>
  <si>
    <t>AT&amp;T Inc.</t>
  </si>
  <si>
    <t>Atlantic Capital Bancshares, Inc.</t>
  </si>
  <si>
    <t>TBB</t>
  </si>
  <si>
    <t>ACFC</t>
  </si>
  <si>
    <t>Atlantic Coast Financial Corporation</t>
  </si>
  <si>
    <t>ATTO</t>
  </si>
  <si>
    <t>AY</t>
  </si>
  <si>
    <t>Atento S.A.</t>
  </si>
  <si>
    <t>Atlantica Yield plc</t>
  </si>
  <si>
    <t>ATH</t>
  </si>
  <si>
    <t>ATLC</t>
  </si>
  <si>
    <t>Athene Holding Ltd.</t>
  </si>
  <si>
    <t>Atlanticus Holdings Corporation</t>
  </si>
  <si>
    <t>ATKR</t>
  </si>
  <si>
    <t>AAWW</t>
  </si>
  <si>
    <t>Atkore International Group Inc.</t>
  </si>
  <si>
    <t>Atlas Air Worldwide Holdings</t>
  </si>
  <si>
    <t>Transportation Services</t>
  </si>
  <si>
    <t>AT</t>
  </si>
  <si>
    <t>AFH</t>
  </si>
  <si>
    <t>Atlantic Power Corporation</t>
  </si>
  <si>
    <t>Atlas Financial Holdings, Inc.</t>
  </si>
  <si>
    <t>ATO</t>
  </si>
  <si>
    <t>AFHBL</t>
  </si>
  <si>
    <t>Atmos Energy Corporation</t>
  </si>
  <si>
    <t>Oil/Gas Transmission</t>
  </si>
  <si>
    <t>AUO</t>
  </si>
  <si>
    <t>TEAM</t>
  </si>
  <si>
    <t>AU Optronics Corp</t>
  </si>
  <si>
    <t>Atlassian Corporation Plc</t>
  </si>
  <si>
    <t>ATHM</t>
  </si>
  <si>
    <t>ATNI</t>
  </si>
  <si>
    <t>Autohome Inc.</t>
  </si>
  <si>
    <t>ATN International, Inc.</t>
  </si>
  <si>
    <t>ALV</t>
  </si>
  <si>
    <t>ATOM</t>
  </si>
  <si>
    <t>Autoliv, Inc.</t>
  </si>
  <si>
    <t>Atomera Incorporated</t>
  </si>
  <si>
    <t>AN</t>
  </si>
  <si>
    <t>ATOS</t>
  </si>
  <si>
    <t>AutoNation, Inc.</t>
  </si>
  <si>
    <t>Atossa Genetics Inc.</t>
  </si>
  <si>
    <t>AZO</t>
  </si>
  <si>
    <t>ATRC</t>
  </si>
  <si>
    <t>AutoZone, Inc.</t>
  </si>
  <si>
    <t>AtriCure, Inc.</t>
  </si>
  <si>
    <t>AVB</t>
  </si>
  <si>
    <t>ATRI</t>
  </si>
  <si>
    <t>AvalonBay Communities, Inc.</t>
  </si>
  <si>
    <t>Atrion Corporation</t>
  </si>
  <si>
    <t>AGR</t>
  </si>
  <si>
    <t>ATTU</t>
  </si>
  <si>
    <t>Avangrid, Inc.</t>
  </si>
  <si>
    <t>Attunity Ltd.</t>
  </si>
  <si>
    <t>ACP</t>
  </si>
  <si>
    <t>LIFE</t>
  </si>
  <si>
    <t>Avenue Income Credit Strategies Fund</t>
  </si>
  <si>
    <t>aTyr Pharma, Inc.</t>
  </si>
  <si>
    <t>AVY</t>
  </si>
  <si>
    <t>AUBN</t>
  </si>
  <si>
    <t>Avery Dennison Corporation</t>
  </si>
  <si>
    <t>Auburn National Bancorporation, Inc.</t>
  </si>
  <si>
    <t>AVH</t>
  </si>
  <si>
    <t>BOLD</t>
  </si>
  <si>
    <t>Avianca Holdings S.A.</t>
  </si>
  <si>
    <t>Audentes Therapeutics, Inc.</t>
  </si>
  <si>
    <t>AVA</t>
  </si>
  <si>
    <t>AUDC</t>
  </si>
  <si>
    <t>Avista Corporation</t>
  </si>
  <si>
    <t>AudioCodes Ltd.</t>
  </si>
  <si>
    <t>AVT</t>
  </si>
  <si>
    <t>AUPH</t>
  </si>
  <si>
    <t>Avnet, Inc.</t>
  </si>
  <si>
    <t>Aurinia Pharmaceuticals Inc</t>
  </si>
  <si>
    <t>AVP</t>
  </si>
  <si>
    <t>EARS</t>
  </si>
  <si>
    <t>Avon Products, Inc.</t>
  </si>
  <si>
    <t>Package Goods/Cosmetics</t>
  </si>
  <si>
    <t>Auris Medical Holding AG</t>
  </si>
  <si>
    <t>AVX</t>
  </si>
  <si>
    <t>ADSK</t>
  </si>
  <si>
    <t>AVX Corporation</t>
  </si>
  <si>
    <t>Autodesk, Inc.</t>
  </si>
  <si>
    <t>AXTA</t>
  </si>
  <si>
    <t>ADP</t>
  </si>
  <si>
    <t>Axalta Coating Systems Ltd.</t>
  </si>
  <si>
    <t>Paints/Coatings</t>
  </si>
  <si>
    <t>Automatic Data Processing, Inc.</t>
  </si>
  <si>
    <t>AXS</t>
  </si>
  <si>
    <t>AUTO</t>
  </si>
  <si>
    <t>Axis Capital Holdings Limited</t>
  </si>
  <si>
    <t>AutoWeb, Inc.</t>
  </si>
  <si>
    <t>AXS^D</t>
  </si>
  <si>
    <t>AVDL</t>
  </si>
  <si>
    <t>Avadel Pharmaceuticals plc</t>
  </si>
  <si>
    <t>AXS^E</t>
  </si>
  <si>
    <t>ATXI</t>
  </si>
  <si>
    <t>Avenue Therapeutics, Inc.</t>
  </si>
  <si>
    <t>AZUL</t>
  </si>
  <si>
    <t>AVEO</t>
  </si>
  <si>
    <t>Azul S.A.</t>
  </si>
  <si>
    <t>AVEO Pharmaceuticals, Inc.</t>
  </si>
  <si>
    <t>AZRE</t>
  </si>
  <si>
    <t>AVXS</t>
  </si>
  <si>
    <t>Azure Power Global Limited</t>
  </si>
  <si>
    <t>AveXis, Inc.</t>
  </si>
  <si>
    <t>AZZ</t>
  </si>
  <si>
    <t>AVNW</t>
  </si>
  <si>
    <t>AZZ Inc.</t>
  </si>
  <si>
    <t>Aviat Networks, Inc.</t>
  </si>
  <si>
    <t>BGS</t>
  </si>
  <si>
    <t>AVID</t>
  </si>
  <si>
    <t>B&amp;G Foods, Inc.</t>
  </si>
  <si>
    <t>Avid Technology, Inc.</t>
  </si>
  <si>
    <t>BW</t>
  </si>
  <si>
    <t>AVGR</t>
  </si>
  <si>
    <t>Babcock</t>
  </si>
  <si>
    <t>Avinger, Inc.</t>
  </si>
  <si>
    <t>BGH</t>
  </si>
  <si>
    <t>AVIR</t>
  </si>
  <si>
    <t>Babson Global Short Duration High Yield Fund</t>
  </si>
  <si>
    <t>Aviragen Therapeutics, Inc.</t>
  </si>
  <si>
    <t>BMI</t>
  </si>
  <si>
    <t>CAR</t>
  </si>
  <si>
    <t>Badger Meter, Inc.</t>
  </si>
  <si>
    <t>Avis Budget Group, Inc.</t>
  </si>
  <si>
    <t>BHGE</t>
  </si>
  <si>
    <t>AHPA</t>
  </si>
  <si>
    <t>Baker Hughes, a GE company</t>
  </si>
  <si>
    <t>Avista Healthcare Public Acquisition Corp.</t>
  </si>
  <si>
    <t>BBN</t>
  </si>
  <si>
    <t>AHPAU</t>
  </si>
  <si>
    <t>BalckRock Taxable Municipal Bond Trust</t>
  </si>
  <si>
    <t>BLL</t>
  </si>
  <si>
    <t>AHPAW</t>
  </si>
  <si>
    <t>Ball Corporation</t>
  </si>
  <si>
    <t>BANC</t>
  </si>
  <si>
    <t>AWRE</t>
  </si>
  <si>
    <t>Banc of California, Inc.</t>
  </si>
  <si>
    <t>Aware, Inc.</t>
  </si>
  <si>
    <t>BANC^C</t>
  </si>
  <si>
    <t>ACLS</t>
  </si>
  <si>
    <t>Axcelis Technologies, Inc.</t>
  </si>
  <si>
    <t>BANC^D</t>
  </si>
  <si>
    <t>AXGN</t>
  </si>
  <si>
    <t>AxoGen, Inc.</t>
  </si>
  <si>
    <t>BANC^E</t>
  </si>
  <si>
    <t>AAXN</t>
  </si>
  <si>
    <t>Axon Enterprise, Inc.</t>
  </si>
  <si>
    <t>BBVA</t>
  </si>
  <si>
    <t xml:space="preserve">AXON          </t>
  </si>
  <si>
    <t>Banco Bilbao Viscaya Argentaria S.A.</t>
  </si>
  <si>
    <t>Commercial Banks</t>
  </si>
  <si>
    <t>Axovant Sciences Ltd.</t>
  </si>
  <si>
    <t>BBD</t>
  </si>
  <si>
    <t>AXSM</t>
  </si>
  <si>
    <t>Banco Bradesco Sa</t>
  </si>
  <si>
    <t>Axsome Therapeutics, Inc.</t>
  </si>
  <si>
    <t>BBDO</t>
  </si>
  <si>
    <t>AXTI</t>
  </si>
  <si>
    <t>AXT Inc</t>
  </si>
  <si>
    <t>BCH</t>
  </si>
  <si>
    <t>AYTU</t>
  </si>
  <si>
    <t>Banco De Chile</t>
  </si>
  <si>
    <t>Aytu BioScience, Inc.</t>
  </si>
  <si>
    <t>BLX</t>
  </si>
  <si>
    <t>AZRX</t>
  </si>
  <si>
    <t>Banco Latinoamericano de Comercio Exterior, S.A.</t>
  </si>
  <si>
    <t>AzurRx BioPharma, Inc.</t>
  </si>
  <si>
    <t>BSBR</t>
  </si>
  <si>
    <t>BCOM</t>
  </si>
  <si>
    <t>Banco Santander Brasil SA</t>
  </si>
  <si>
    <t>B Communications Ltd.</t>
  </si>
  <si>
    <t>BSAC</t>
  </si>
  <si>
    <t>RILY</t>
  </si>
  <si>
    <t>Banco Santander Chile</t>
  </si>
  <si>
    <t>B. Riley Financial, Inc.</t>
  </si>
  <si>
    <t>SAN</t>
  </si>
  <si>
    <t>RILYL</t>
  </si>
  <si>
    <t>Banco Santander, S.A.</t>
  </si>
  <si>
    <t>SAN^A</t>
  </si>
  <si>
    <t>RILYZ</t>
  </si>
  <si>
    <t>SAN^B</t>
  </si>
  <si>
    <t>BOSC</t>
  </si>
  <si>
    <t>B.O.S. Better Online Solutions</t>
  </si>
  <si>
    <t>SAN^C</t>
  </si>
  <si>
    <t>Baidu, Inc.</t>
  </si>
  <si>
    <t>SAN^I</t>
  </si>
  <si>
    <t>BCPC</t>
  </si>
  <si>
    <t>Balchem Corporation</t>
  </si>
  <si>
    <t>CIB</t>
  </si>
  <si>
    <t>BWINA</t>
  </si>
  <si>
    <t>BanColombia S.A.</t>
  </si>
  <si>
    <t>Baldwin &amp; Lyons, Inc.</t>
  </si>
  <si>
    <t>BXS</t>
  </si>
  <si>
    <t>BWINB</t>
  </si>
  <si>
    <t>BancorpSouth Bank</t>
  </si>
  <si>
    <t>BAC</t>
  </si>
  <si>
    <t>BLDP</t>
  </si>
  <si>
    <t>Bank of America Corporation</t>
  </si>
  <si>
    <t>Ballard Power Systems, Inc.</t>
  </si>
  <si>
    <t>BAC.WS.A</t>
  </si>
  <si>
    <t>BANF</t>
  </si>
  <si>
    <t>BancFirst Corporation</t>
  </si>
  <si>
    <t>BAC.WS.B</t>
  </si>
  <si>
    <t>BANFP</t>
  </si>
  <si>
    <t>BAC^A</t>
  </si>
  <si>
    <t>BCTF</t>
  </si>
  <si>
    <t>Bancorp 34, Inc.</t>
  </si>
  <si>
    <t>BAC^C</t>
  </si>
  <si>
    <t>BAND</t>
  </si>
  <si>
    <t>Bandwidth Inc.</t>
  </si>
  <si>
    <t>BAC^D</t>
  </si>
  <si>
    <t>BKMU</t>
  </si>
  <si>
    <t>Bank Mutual Corporation</t>
  </si>
  <si>
    <t>BAC^E</t>
  </si>
  <si>
    <t>BOCH</t>
  </si>
  <si>
    <t>Bank of Commerce Holdings (CA)</t>
  </si>
  <si>
    <t>BAC^I</t>
  </si>
  <si>
    <t>BMRC</t>
  </si>
  <si>
    <t>Bank of Marin Bancorp</t>
  </si>
  <si>
    <t>BAC^L</t>
  </si>
  <si>
    <t>BMLP</t>
  </si>
  <si>
    <t>Bank Of Montreal</t>
  </si>
  <si>
    <t>BAC^W</t>
  </si>
  <si>
    <t>BKSC</t>
  </si>
  <si>
    <t>Bank of South Carolina Corp.</t>
  </si>
  <si>
    <t>BAC^Y</t>
  </si>
  <si>
    <t>BOTJ</t>
  </si>
  <si>
    <t>Bank of the James Financial Group, Inc.</t>
  </si>
  <si>
    <t>BML^G</t>
  </si>
  <si>
    <t>OZRK</t>
  </si>
  <si>
    <t>Bank of the Ozarks</t>
  </si>
  <si>
    <t>BML^H</t>
  </si>
  <si>
    <t>BFIN</t>
  </si>
  <si>
    <t>BankFinancial Corporation</t>
  </si>
  <si>
    <t>BML^I</t>
  </si>
  <si>
    <t>BWFG</t>
  </si>
  <si>
    <t>Bankwell Financial Group, Inc.</t>
  </si>
  <si>
    <t>BML^J</t>
  </si>
  <si>
    <t>BANR</t>
  </si>
  <si>
    <t>Banner Corporation</t>
  </si>
  <si>
    <t>BML^L</t>
  </si>
  <si>
    <t>BZUN</t>
  </si>
  <si>
    <t>Baozun Inc.</t>
  </si>
  <si>
    <t>BOH</t>
  </si>
  <si>
    <t>TAPR</t>
  </si>
  <si>
    <t>Bank of Hawaii Corporation</t>
  </si>
  <si>
    <t>Barclays Inverse US Treasury Composite ETN</t>
  </si>
  <si>
    <t>BMO</t>
  </si>
  <si>
    <t>DLBL</t>
  </si>
  <si>
    <t>Barclays PLC</t>
  </si>
  <si>
    <t>NTB</t>
  </si>
  <si>
    <t>DTYL</t>
  </si>
  <si>
    <t>Bank of N.T. Butterfield &amp; Son Limited (The)</t>
  </si>
  <si>
    <t>BK</t>
  </si>
  <si>
    <t>BHAC</t>
  </si>
  <si>
    <t>Bank Of New York Mellon Corporation (The)</t>
  </si>
  <si>
    <t>Barington/Hilco Acquisition Corp.</t>
  </si>
  <si>
    <t>BK^C</t>
  </si>
  <si>
    <t>BHACR</t>
  </si>
  <si>
    <t>BNS</t>
  </si>
  <si>
    <t>BHACU</t>
  </si>
  <si>
    <t>Bank of Nova Scotia (The)</t>
  </si>
  <si>
    <t>BKU</t>
  </si>
  <si>
    <t>BHACW</t>
  </si>
  <si>
    <t>BankUnited, Inc.</t>
  </si>
  <si>
    <t>BCS</t>
  </si>
  <si>
    <t>BBSI</t>
  </si>
  <si>
    <t>Barrett Business Services, Inc.</t>
  </si>
  <si>
    <t>BCS^D</t>
  </si>
  <si>
    <t>BSET</t>
  </si>
  <si>
    <t>Bassett Furniture Industries, Incorporated</t>
  </si>
  <si>
    <t>MCI</t>
  </si>
  <si>
    <t>BYBK</t>
  </si>
  <si>
    <t>Barings Corporate Investors</t>
  </si>
  <si>
    <t>Bay Bancorp, Inc.</t>
  </si>
  <si>
    <t>MPV</t>
  </si>
  <si>
    <t>BV</t>
  </si>
  <si>
    <t>Barings Participation Investors</t>
  </si>
  <si>
    <t>Bazaarvoice, Inc.</t>
  </si>
  <si>
    <t>BNED</t>
  </si>
  <si>
    <t>BCBP</t>
  </si>
  <si>
    <t>Barnes &amp; Noble Education, Inc</t>
  </si>
  <si>
    <t>BCB Bancorp, Inc. (NJ)</t>
  </si>
  <si>
    <t>BKS</t>
  </si>
  <si>
    <t>BECN</t>
  </si>
  <si>
    <t>Barnes &amp; Noble, Inc.</t>
  </si>
  <si>
    <t>Beacon Roofing Supply, Inc.</t>
  </si>
  <si>
    <t>B</t>
  </si>
  <si>
    <t>BSF</t>
  </si>
  <si>
    <t>Barnes Group, Inc.</t>
  </si>
  <si>
    <t>Bear State Financial, Inc.</t>
  </si>
  <si>
    <t>CUDA</t>
  </si>
  <si>
    <t>BBGI</t>
  </si>
  <si>
    <t>Barracuda Networks, Inc.</t>
  </si>
  <si>
    <t>Beasley Broadcast Group, Inc.</t>
  </si>
  <si>
    <t>Broadcasting</t>
  </si>
  <si>
    <t>ABX</t>
  </si>
  <si>
    <t>BEBE</t>
  </si>
  <si>
    <t>Barrick Gold Corporation</t>
  </si>
  <si>
    <t>bebe stores, inc.</t>
  </si>
  <si>
    <t>Apparel</t>
  </si>
  <si>
    <t>BAS</t>
  </si>
  <si>
    <t>BBBY</t>
  </si>
  <si>
    <t>Basic Energy Services, Inc.</t>
  </si>
  <si>
    <t>Oilfield Services/Equipment</t>
  </si>
  <si>
    <t>Bed Bath &amp; Beyond Inc.</t>
  </si>
  <si>
    <t>BAX</t>
  </si>
  <si>
    <t>BGNE</t>
  </si>
  <si>
    <t>Baxter International Inc.</t>
  </si>
  <si>
    <t>BeiGene, Ltd.</t>
  </si>
  <si>
    <t>BTE</t>
  </si>
  <si>
    <t>BELFA</t>
  </si>
  <si>
    <t>Baytex Energy Corp</t>
  </si>
  <si>
    <t>Bel Fuse Inc.</t>
  </si>
  <si>
    <t>BBT</t>
  </si>
  <si>
    <t>BELFB</t>
  </si>
  <si>
    <t>BB&amp;T Corporation</t>
  </si>
  <si>
    <t>BBT^D</t>
  </si>
  <si>
    <t>BLPH</t>
  </si>
  <si>
    <t>Bellerophon Therapeutics, Inc.</t>
  </si>
  <si>
    <t>BBT^E</t>
  </si>
  <si>
    <t>BLCM</t>
  </si>
  <si>
    <t>Bellicum Pharmaceuticals, Inc.</t>
  </si>
  <si>
    <t>BBT^F</t>
  </si>
  <si>
    <t>BNCL</t>
  </si>
  <si>
    <t>Beneficial Bancorp, Inc.</t>
  </si>
  <si>
    <t>BBT^G</t>
  </si>
  <si>
    <t>BNFT</t>
  </si>
  <si>
    <t>Benefitfocus, Inc.</t>
  </si>
  <si>
    <t>BBT^H</t>
  </si>
  <si>
    <t>BNTC</t>
  </si>
  <si>
    <t>Benitec Biopharma Limited</t>
  </si>
  <si>
    <t>BFR</t>
  </si>
  <si>
    <t>BNTCW</t>
  </si>
  <si>
    <t>BBVA Banco Frances S.A.</t>
  </si>
  <si>
    <t>BBX</t>
  </si>
  <si>
    <t>BYSI</t>
  </si>
  <si>
    <t>BBX Capital Corporation</t>
  </si>
  <si>
    <t>BeyondSpring, Inc.</t>
  </si>
  <si>
    <t>BCE</t>
  </si>
  <si>
    <t>BGCP</t>
  </si>
  <si>
    <t>BCE, Inc.</t>
  </si>
  <si>
    <t>BGC Partners, Inc.</t>
  </si>
  <si>
    <t>BZH</t>
  </si>
  <si>
    <t>BGFV</t>
  </si>
  <si>
    <t>Beazer Homes USA, Inc.</t>
  </si>
  <si>
    <t>Big 5 Sporting Goods Corporation</t>
  </si>
  <si>
    <t>BDX</t>
  </si>
  <si>
    <t>BRPAU</t>
  </si>
  <si>
    <t>Becton, Dickinson and Company</t>
  </si>
  <si>
    <t>Big Rock Partners Acquisition Corp.</t>
  </si>
  <si>
    <t>BDXA</t>
  </si>
  <si>
    <t>BASI</t>
  </si>
  <si>
    <t>Bioanalytical Systems, Inc.</t>
  </si>
  <si>
    <t>BDC</t>
  </si>
  <si>
    <t>ORPN</t>
  </si>
  <si>
    <t>Belden Inc</t>
  </si>
  <si>
    <t>Bioblast Pharma Ltd.</t>
  </si>
  <si>
    <t>BDC^B</t>
  </si>
  <si>
    <t>BIOC</t>
  </si>
  <si>
    <t>Biocept, Inc.</t>
  </si>
  <si>
    <t>BXE</t>
  </si>
  <si>
    <t>BCRX</t>
  </si>
  <si>
    <t>Bellatrix Exploration Ltd</t>
  </si>
  <si>
    <t>BioCryst Pharmaceuticals, Inc.</t>
  </si>
  <si>
    <t>BEL</t>
  </si>
  <si>
    <t>BDSI</t>
  </si>
  <si>
    <t>Belmond Ltd.</t>
  </si>
  <si>
    <t>Hotels/Resorts</t>
  </si>
  <si>
    <t>BioDelivery Sciences International, Inc.</t>
  </si>
  <si>
    <t>BMS</t>
  </si>
  <si>
    <t>BIIB</t>
  </si>
  <si>
    <t>Bemis Company, Inc.</t>
  </si>
  <si>
    <t>Biogen Inc.</t>
  </si>
  <si>
    <t>BHE</t>
  </si>
  <si>
    <t>BKYI</t>
  </si>
  <si>
    <t>Benchmark Electronics, Inc.</t>
  </si>
  <si>
    <t>BIO-key International, Inc.</t>
  </si>
  <si>
    <t>BRK.A</t>
  </si>
  <si>
    <t>BIOL</t>
  </si>
  <si>
    <t>Berkshire Hathaway Inc.</t>
  </si>
  <si>
    <t>Biolase, Inc.</t>
  </si>
  <si>
    <t>BRK.B</t>
  </si>
  <si>
    <t>BLFS</t>
  </si>
  <si>
    <t>BioLife Solutions, Inc.</t>
  </si>
  <si>
    <t>BHLB</t>
  </si>
  <si>
    <t>BLRX</t>
  </si>
  <si>
    <t>Berkshire Hills Bancorp, Inc.</t>
  </si>
  <si>
    <t>BioLineRx Ltd.</t>
  </si>
  <si>
    <t>BERY</t>
  </si>
  <si>
    <t>BMRN</t>
  </si>
  <si>
    <t>Berry Global Group, Inc.</t>
  </si>
  <si>
    <t>BioMarin Pharmaceutical Inc.</t>
  </si>
  <si>
    <t>BBY</t>
  </si>
  <si>
    <t>BMRA</t>
  </si>
  <si>
    <t>Best Buy Co., Inc.</t>
  </si>
  <si>
    <t>Consumer Electronics/Video Chains</t>
  </si>
  <si>
    <t>Biomerica, Inc.</t>
  </si>
  <si>
    <t>BSTI</t>
  </si>
  <si>
    <t>BVXV</t>
  </si>
  <si>
    <t>BEST Inc.</t>
  </si>
  <si>
    <t>BiondVax Pharmaceuticals Ltd.</t>
  </si>
  <si>
    <t>BGCA</t>
  </si>
  <si>
    <t>BVXVW</t>
  </si>
  <si>
    <t>BHP</t>
  </si>
  <si>
    <t>BPTH</t>
  </si>
  <si>
    <t>BHP Billiton Limited</t>
  </si>
  <si>
    <t>Bio-Path Holdings, Inc.</t>
  </si>
  <si>
    <t>BBL</t>
  </si>
  <si>
    <t>BIOS</t>
  </si>
  <si>
    <t>BHP Billiton plc</t>
  </si>
  <si>
    <t>BioScrip, Inc.</t>
  </si>
  <si>
    <t>BIG</t>
  </si>
  <si>
    <t>BSTC</t>
  </si>
  <si>
    <t>Big Lots, Inc.</t>
  </si>
  <si>
    <t>Department/Specialty Retail Stores</t>
  </si>
  <si>
    <t>BioSpecifics Technologies Corp</t>
  </si>
  <si>
    <t>BH</t>
  </si>
  <si>
    <t>BSPM</t>
  </si>
  <si>
    <t>Biglari Holdings Inc.</t>
  </si>
  <si>
    <t>Biostar Pharmaceuticals, Inc.</t>
  </si>
  <si>
    <t>BBG</t>
  </si>
  <si>
    <t>TECH</t>
  </si>
  <si>
    <t>Bill Barrett Corporation</t>
  </si>
  <si>
    <t>Bio-Techne Corp</t>
  </si>
  <si>
    <t>BIOA</t>
  </si>
  <si>
    <t>BEAT</t>
  </si>
  <si>
    <t>BioAmber Inc.</t>
  </si>
  <si>
    <t>BioTelemetry, Inc.</t>
  </si>
  <si>
    <t>BHVN</t>
  </si>
  <si>
    <t>BIVV</t>
  </si>
  <si>
    <t>Biohaven Pharmaceutical Holding Company Ltd.</t>
  </si>
  <si>
    <t>Bioverativ Inc.</t>
  </si>
  <si>
    <t>BIO</t>
  </si>
  <si>
    <t>BCAC</t>
  </si>
  <si>
    <t>Bio-Rad Laboratories, Inc.</t>
  </si>
  <si>
    <t>Bison Capital Acquisition Corp.</t>
  </si>
  <si>
    <t>BIO.B</t>
  </si>
  <si>
    <t>BCACR</t>
  </si>
  <si>
    <t>BITA</t>
  </si>
  <si>
    <t>BCACU</t>
  </si>
  <si>
    <t>Bitauto Holdings Limited</t>
  </si>
  <si>
    <t>BKH</t>
  </si>
  <si>
    <t>BCACW</t>
  </si>
  <si>
    <t>Black Hills Corporation</t>
  </si>
  <si>
    <t>BKHU</t>
  </si>
  <si>
    <t>BJRI</t>
  </si>
  <si>
    <t>BJ&amp;#39</t>
  </si>
  <si>
    <t>BKI</t>
  </si>
  <si>
    <t>BBOX</t>
  </si>
  <si>
    <t>Black Knight, Inc.</t>
  </si>
  <si>
    <t>Black Box Corporation</t>
  </si>
  <si>
    <t>BSM</t>
  </si>
  <si>
    <t>BRAC</t>
  </si>
  <si>
    <t>Black Stone Minerals, L.P.</t>
  </si>
  <si>
    <t>Black Ridge Acquisition Corp.</t>
  </si>
  <si>
    <t>BB</t>
  </si>
  <si>
    <t>BRACR</t>
  </si>
  <si>
    <t>BlackBerry Limited</t>
  </si>
  <si>
    <t>BGIO</t>
  </si>
  <si>
    <t>BRACU</t>
  </si>
  <si>
    <t>BlackRock 2022 Global Income Opportunity Trust</t>
  </si>
  <si>
    <t>BJZ</t>
  </si>
  <si>
    <t>BRACW</t>
  </si>
  <si>
    <t>Blackrock California Municipal 2018 Term Trust</t>
  </si>
  <si>
    <t>BFZ</t>
  </si>
  <si>
    <t>BLKB</t>
  </si>
  <si>
    <t>BlackRock California Municipal Income Trust</t>
  </si>
  <si>
    <t>Blackbaud, Inc.</t>
  </si>
  <si>
    <t>CII</t>
  </si>
  <si>
    <t>HAWK</t>
  </si>
  <si>
    <t>Blackrock Capital and Income Strategies Fund Inc</t>
  </si>
  <si>
    <t>Blackhawk Network Holdings, Inc.</t>
  </si>
  <si>
    <t>BHK</t>
  </si>
  <si>
    <t>BL</t>
  </si>
  <si>
    <t>Blackrock Core Bond Trust</t>
  </si>
  <si>
    <t>BlackLine, Inc.</t>
  </si>
  <si>
    <t>HYT</t>
  </si>
  <si>
    <t>BKCC</t>
  </si>
  <si>
    <t>Blackrock Corporate High Yield Fund, Inc.</t>
  </si>
  <si>
    <t>BlackRock Capital Investment Corporation</t>
  </si>
  <si>
    <t>BTZ</t>
  </si>
  <si>
    <t>ADRA</t>
  </si>
  <si>
    <t>BlackRock Credit Allocation Income Trust</t>
  </si>
  <si>
    <t>BLDRS Asia 50 ADR Index Fund</t>
  </si>
  <si>
    <t>DSU</t>
  </si>
  <si>
    <t>ADRD</t>
  </si>
  <si>
    <t>Blackrock Debt Strategies Fund, Inc.</t>
  </si>
  <si>
    <t>BLDRS Developed Markets 100 ADR Index Fund</t>
  </si>
  <si>
    <t>BGR</t>
  </si>
  <si>
    <t>ADRE</t>
  </si>
  <si>
    <t>BlackRock Energy and Resources Trust</t>
  </si>
  <si>
    <t>BLDRS Emerging Markets 50 ADR Index Fund</t>
  </si>
  <si>
    <t>BDJ</t>
  </si>
  <si>
    <t>ADRU</t>
  </si>
  <si>
    <t>Blackrock Enhanced Equity Dividend Trust</t>
  </si>
  <si>
    <t>BLDRS Europe 100 ADR Index Fund</t>
  </si>
  <si>
    <t>EGF</t>
  </si>
  <si>
    <t>BLMN</t>
  </si>
  <si>
    <t>Blackrock Enhanced Government Fund, Inc</t>
  </si>
  <si>
    <t>Bloomin&amp;#39</t>
  </si>
  <si>
    <t>FRA</t>
  </si>
  <si>
    <t>BCOR</t>
  </si>
  <si>
    <t>Blackrock Floating Rate Income Strategies Fund Inc</t>
  </si>
  <si>
    <t>Blucora, Inc.</t>
  </si>
  <si>
    <t>BFO</t>
  </si>
  <si>
    <t>BLBD</t>
  </si>
  <si>
    <t>Blackrock Florida Municipal 2020 Term Trust</t>
  </si>
  <si>
    <t>Blue Bird Corporation</t>
  </si>
  <si>
    <t>BGT</t>
  </si>
  <si>
    <t>BUFF</t>
  </si>
  <si>
    <t>Blackrock Global</t>
  </si>
  <si>
    <t>Blue Buffalo Pet Products, Inc.</t>
  </si>
  <si>
    <t>BOE</t>
  </si>
  <si>
    <t>BHBK</t>
  </si>
  <si>
    <t>Blue Hills Bancorp, Inc.</t>
  </si>
  <si>
    <t>BME</t>
  </si>
  <si>
    <t>BLUE</t>
  </si>
  <si>
    <t>Blackrock Health Sciences Trust</t>
  </si>
  <si>
    <t>bluebird bio, Inc.</t>
  </si>
  <si>
    <t>BAF</t>
  </si>
  <si>
    <t>BKEP</t>
  </si>
  <si>
    <t>BlackRock Income Investment Quality Trust</t>
  </si>
  <si>
    <t>Blueknight Energy Partners L.P., L.L.C.</t>
  </si>
  <si>
    <t>BKT</t>
  </si>
  <si>
    <t>BKEPP</t>
  </si>
  <si>
    <t>BlackRock Income Trust Inc. (The)</t>
  </si>
  <si>
    <t>BGY</t>
  </si>
  <si>
    <t>BPMC</t>
  </si>
  <si>
    <t>BLACKROCK INTERNATIONAL, LTD.</t>
  </si>
  <si>
    <t>Blueprint Medicines Corporation</t>
  </si>
  <si>
    <t>BKN</t>
  </si>
  <si>
    <t>BMCH</t>
  </si>
  <si>
    <t>BlackRock Investment Quality Municipal Trust Inc. (The)</t>
  </si>
  <si>
    <t>BMC Stock Holdings, Inc.</t>
  </si>
  <si>
    <t>BTA</t>
  </si>
  <si>
    <t>BOBE</t>
  </si>
  <si>
    <t>BlackRock Long-Term Municipal Advantage Trust</t>
  </si>
  <si>
    <t>Bob Evans Farms, Inc.</t>
  </si>
  <si>
    <t>BIT</t>
  </si>
  <si>
    <t>BOFI</t>
  </si>
  <si>
    <t>BlackRock Multi-Sector Income Trust</t>
  </si>
  <si>
    <t>BofI Holding, Inc.</t>
  </si>
  <si>
    <t>MUI</t>
  </si>
  <si>
    <t>BOFIL</t>
  </si>
  <si>
    <t>Blackrock Muni Intermediate Duration Fund Inc</t>
  </si>
  <si>
    <t>MNE</t>
  </si>
  <si>
    <t>WIFI</t>
  </si>
  <si>
    <t>Blackrock Muni New York Intermediate Duration Fund Inc</t>
  </si>
  <si>
    <t>Boingo Wireless, Inc.</t>
  </si>
  <si>
    <t>MUA</t>
  </si>
  <si>
    <t>BOJA</t>
  </si>
  <si>
    <t>Blackrock MuniAssets Fund, Inc.</t>
  </si>
  <si>
    <t>Bojangles&amp;#39</t>
  </si>
  <si>
    <t>BPK</t>
  </si>
  <si>
    <t>BOKF</t>
  </si>
  <si>
    <t>Blackrock Municipal 2018 Term Trust</t>
  </si>
  <si>
    <t>BOK Financial Corporation</t>
  </si>
  <si>
    <t>BKK</t>
  </si>
  <si>
    <t>BOKFL</t>
  </si>
  <si>
    <t>Blackrock Municipal 2020 Term Trust</t>
  </si>
  <si>
    <t>BBK</t>
  </si>
  <si>
    <t>BNSO</t>
  </si>
  <si>
    <t>Blackrock Municipal Bond Trust</t>
  </si>
  <si>
    <t>Bonso Electronics International, Inc.</t>
  </si>
  <si>
    <t>BBF</t>
  </si>
  <si>
    <t>BRQS</t>
  </si>
  <si>
    <t>BlackRock Municipal Income Investment Trust</t>
  </si>
  <si>
    <t xml:space="preserve">Borqs Technologies, Inc. </t>
  </si>
  <si>
    <t>BYM</t>
  </si>
  <si>
    <t>BRQSW</t>
  </si>
  <si>
    <t>Blackrock Municipal Income Quality Trust</t>
  </si>
  <si>
    <t>BFK</t>
  </si>
  <si>
    <t>BOMN</t>
  </si>
  <si>
    <t>BlackRock Municipal Income Trust</t>
  </si>
  <si>
    <t>Boston Omaha Corporation</t>
  </si>
  <si>
    <t>BTT</t>
  </si>
  <si>
    <t>BPFH</t>
  </si>
  <si>
    <t>BlackRock Municipal Target Term Trust Inc. (The)</t>
  </si>
  <si>
    <t>Boston Private Financial Holdings, Inc.</t>
  </si>
  <si>
    <t>MEN</t>
  </si>
  <si>
    <t>BPFHP</t>
  </si>
  <si>
    <t>Blackrock MuniEnhanced Fund, Inc.</t>
  </si>
  <si>
    <t>MUC</t>
  </si>
  <si>
    <t>BPFHW</t>
  </si>
  <si>
    <t>Blackrock MuniHoldings California Quality Fund,  Inc.</t>
  </si>
  <si>
    <t>MUH</t>
  </si>
  <si>
    <t>EPAY</t>
  </si>
  <si>
    <t>Blackrock MuniHoldings Fund II, Inc.</t>
  </si>
  <si>
    <t>Bottomline Technologies, Inc.</t>
  </si>
  <si>
    <t>MHD</t>
  </si>
  <si>
    <t>BLVD</t>
  </si>
  <si>
    <t>Blackrock MuniHoldings Fund, Inc.</t>
  </si>
  <si>
    <t>Boulevard Acquisition Corp. II</t>
  </si>
  <si>
    <t>MFL</t>
  </si>
  <si>
    <t>BLVDU</t>
  </si>
  <si>
    <t>Blackrock MuniHoldings Investment Quality Fund</t>
  </si>
  <si>
    <t>MUJ</t>
  </si>
  <si>
    <t>BLVDW</t>
  </si>
  <si>
    <t>Blackrock MuniHoldings New Jersey Insured Fund, Inc.</t>
  </si>
  <si>
    <t>MHN</t>
  </si>
  <si>
    <t>BCLI</t>
  </si>
  <si>
    <t>Blackrock MuniHoldings New York Quality Fund, Inc.</t>
  </si>
  <si>
    <t>Brainstorm Cell Therapeutics Inc.</t>
  </si>
  <si>
    <t>MUE</t>
  </si>
  <si>
    <t>BBRG</t>
  </si>
  <si>
    <t>Blackrock MuniHoldings Quality Fund II, Inc.</t>
  </si>
  <si>
    <t>Bravo Brio Restaurant Group, Inc.</t>
  </si>
  <si>
    <t>MUS</t>
  </si>
  <si>
    <t>BDGE</t>
  </si>
  <si>
    <t>Blackrock MuniHoldings Quality Fund, Inc.</t>
  </si>
  <si>
    <t>Bridge Bancorp, Inc.</t>
  </si>
  <si>
    <t>MVT</t>
  </si>
  <si>
    <t xml:space="preserve">BLIN          </t>
  </si>
  <si>
    <t>Blackrock MuniVest Fund II, Inc.</t>
  </si>
  <si>
    <t>Bridgeline Digital, Inc.</t>
  </si>
  <si>
    <t>MYC</t>
  </si>
  <si>
    <t>BRID</t>
  </si>
  <si>
    <t>Blackrock MuniYield California Fund, Inc.</t>
  </si>
  <si>
    <t>Bridgford Foods Corporation</t>
  </si>
  <si>
    <t>Specialty Foods</t>
  </si>
  <si>
    <t>MCA</t>
  </si>
  <si>
    <t>BCOV</t>
  </si>
  <si>
    <t>Blackrock MuniYield California Insured Fund, Inc.</t>
  </si>
  <si>
    <t>Brightcove Inc.</t>
  </si>
  <si>
    <t>MYD</t>
  </si>
  <si>
    <t>BHF</t>
  </si>
  <si>
    <t>Blackrock MuniYield Fund, Inc.</t>
  </si>
  <si>
    <t>Brighthouse Financial, Inc.</t>
  </si>
  <si>
    <t>MYF</t>
  </si>
  <si>
    <t>AVGO</t>
  </si>
  <si>
    <t>Blackrock MuniYield Investment Fund</t>
  </si>
  <si>
    <t>Broadcom Limited</t>
  </si>
  <si>
    <t>MFT</t>
  </si>
  <si>
    <t>BSFT</t>
  </si>
  <si>
    <t>Blackrock MuniYield Investment QualityFund</t>
  </si>
  <si>
    <t>BroadSoft, Inc.</t>
  </si>
  <si>
    <t>MIY</t>
  </si>
  <si>
    <t>BVSN</t>
  </si>
  <si>
    <t>Blackrock MuniYield Michigan Quality Fund, Inc.</t>
  </si>
  <si>
    <t>BroadVision, Inc.</t>
  </si>
  <si>
    <t>MYJ</t>
  </si>
  <si>
    <t>BYFC</t>
  </si>
  <si>
    <t>Blackrock MuniYield New Jersey Fund, Inc.</t>
  </si>
  <si>
    <t>Broadway Financial Corporation</t>
  </si>
  <si>
    <t>MYN</t>
  </si>
  <si>
    <t>BWEN</t>
  </si>
  <si>
    <t>Blackrock MuniYield New York Quality Fund, Inc.</t>
  </si>
  <si>
    <t>Broadwind Energy, Inc.</t>
  </si>
  <si>
    <t>MPA</t>
  </si>
  <si>
    <t>BPY</t>
  </si>
  <si>
    <t>Blackrock MuniYield Pennsylvania Quality Fund</t>
  </si>
  <si>
    <t>Brookfield Property Partners L.P.</t>
  </si>
  <si>
    <t>MQT</t>
  </si>
  <si>
    <t>BRKL</t>
  </si>
  <si>
    <t>Blackrock MuniYield Quality Fund II, Inc.</t>
  </si>
  <si>
    <t>Brookline Bancorp, Inc.</t>
  </si>
  <si>
    <t>MYI</t>
  </si>
  <si>
    <t>BRKS</t>
  </si>
  <si>
    <t>Blackrock MuniYield Quality Fund III, Inc.</t>
  </si>
  <si>
    <t>Brooks Automation, Inc.</t>
  </si>
  <si>
    <t>MQY</t>
  </si>
  <si>
    <t>BRKR</t>
  </si>
  <si>
    <t>Blackrock MuniYield Quality Fund, Inc.</t>
  </si>
  <si>
    <t>Bruker Corporation</t>
  </si>
  <si>
    <t>BNJ</t>
  </si>
  <si>
    <t>BMTC</t>
  </si>
  <si>
    <t>BlackRock New Jersey Municipal Income Trust</t>
  </si>
  <si>
    <t>Bryn Mawr Bank Corporation</t>
  </si>
  <si>
    <t>BNY</t>
  </si>
  <si>
    <t>BLMT</t>
  </si>
  <si>
    <t>BlackRock New York Investment Quality Municipal Trust Inc. (Th</t>
  </si>
  <si>
    <t>BSB Bancorp, Inc.</t>
  </si>
  <si>
    <t>BLH</t>
  </si>
  <si>
    <t>BSQR</t>
  </si>
  <si>
    <t>Blackrock New York Municipal 2018 Term Trust</t>
  </si>
  <si>
    <t>BSQUARE Corporation</t>
  </si>
  <si>
    <t>BQH</t>
  </si>
  <si>
    <t>BWLD</t>
  </si>
  <si>
    <t>Blackrock New York Municipal Bond Trust</t>
  </si>
  <si>
    <t>Buffalo Wild Wings, Inc.</t>
  </si>
  <si>
    <t>BSE</t>
  </si>
  <si>
    <t>BLDR</t>
  </si>
  <si>
    <t>Blackrock New York Municipal Income Quality Trust</t>
  </si>
  <si>
    <t>Builders FirstSource, Inc.</t>
  </si>
  <si>
    <t>BCX</t>
  </si>
  <si>
    <t>BUR</t>
  </si>
  <si>
    <t>BlackRock Resources</t>
  </si>
  <si>
    <t>Burcon NutraScience Corp</t>
  </si>
  <si>
    <t>BST</t>
  </si>
  <si>
    <t>CFFI</t>
  </si>
  <si>
    <t>BlackRock Science and Technology Trust</t>
  </si>
  <si>
    <t>C&amp;F Financial Corporation</t>
  </si>
  <si>
    <t>BSD</t>
  </si>
  <si>
    <t>CHRW</t>
  </si>
  <si>
    <t>BlackRock Strategic Municipal Trust Inc. (The)</t>
  </si>
  <si>
    <t>C.H. Robinson Worldwide, Inc.</t>
  </si>
  <si>
    <t>BUI</t>
  </si>
  <si>
    <t>CA</t>
  </si>
  <si>
    <t>BlackRock Utility, Infrastructure &amp; Power Opportun</t>
  </si>
  <si>
    <t>CA Inc.</t>
  </si>
  <si>
    <t>BLK</t>
  </si>
  <si>
    <t>CCMP</t>
  </si>
  <si>
    <t>BlackRock, Inc.</t>
  </si>
  <si>
    <t>Cabot Microelectronics Corporation</t>
  </si>
  <si>
    <t>BGB</t>
  </si>
  <si>
    <t>CDNS</t>
  </si>
  <si>
    <t>Blackstone / GSO Strategic Credit Fund</t>
  </si>
  <si>
    <t>Cadence Design Systems, Inc.</t>
  </si>
  <si>
    <t>BGX</t>
  </si>
  <si>
    <t>CDZI</t>
  </si>
  <si>
    <t>Blackstone GSO Long Short Credit Income Fund</t>
  </si>
  <si>
    <t>Cadiz, Inc.</t>
  </si>
  <si>
    <t>BSL</t>
  </si>
  <si>
    <t>CZR</t>
  </si>
  <si>
    <t>Blackstone GSO Senior Floating Rate Term Fund</t>
  </si>
  <si>
    <t>Caesars Entertainment Corporation</t>
  </si>
  <si>
    <t>APRN</t>
  </si>
  <si>
    <t>CSTE</t>
  </si>
  <si>
    <t>Blue Apron Holdings, Inc.</t>
  </si>
  <si>
    <t>Caesarstone Ltd.</t>
  </si>
  <si>
    <t>Building Materials</t>
  </si>
  <si>
    <t>BCRH</t>
  </si>
  <si>
    <t>PRSS</t>
  </si>
  <si>
    <t>Blue Capital Reinsurance Holdings Ltd.</t>
  </si>
  <si>
    <t>CafePress Inc.</t>
  </si>
  <si>
    <t>BXG</t>
  </si>
  <si>
    <t>CLBS</t>
  </si>
  <si>
    <t>Bluegreen Vacations Corporation</t>
  </si>
  <si>
    <t>Caladrius Biosciences, Inc.</t>
  </si>
  <si>
    <t>BXC</t>
  </si>
  <si>
    <t>CHY</t>
  </si>
  <si>
    <t>BlueLinx Holdings Inc.</t>
  </si>
  <si>
    <t>Wholesale Distributors</t>
  </si>
  <si>
    <t>Calamos Convertible and High Income Fund</t>
  </si>
  <si>
    <t>BWP</t>
  </si>
  <si>
    <t>CHI</t>
  </si>
  <si>
    <t>Boardwalk Pipeline Partners L.P.</t>
  </si>
  <si>
    <t>Calamos Convertible Opportunities and Income Fund</t>
  </si>
  <si>
    <t>BA</t>
  </si>
  <si>
    <t>CCD</t>
  </si>
  <si>
    <t>Boeing Company (The)</t>
  </si>
  <si>
    <t>Calamos Dynamic Convertible &amp; Income Fund</t>
  </si>
  <si>
    <t>BCC</t>
  </si>
  <si>
    <t>CHW</t>
  </si>
  <si>
    <t>Boise Cascade, L.L.C.</t>
  </si>
  <si>
    <t>Calamos Global Dynamic Income Fund</t>
  </si>
  <si>
    <t>BCEI</t>
  </si>
  <si>
    <t>CGO</t>
  </si>
  <si>
    <t>Bonanza Creek Energy, Inc.</t>
  </si>
  <si>
    <t>Calamos Global Total Return Fund</t>
  </si>
  <si>
    <t>BOOT</t>
  </si>
  <si>
    <t>CSQ</t>
  </si>
  <si>
    <t>Boot Barn Holdings, Inc.</t>
  </si>
  <si>
    <t>Calamos Strategic Total Return Fund</t>
  </si>
  <si>
    <t>BAH</t>
  </si>
  <si>
    <t>CAMP</t>
  </si>
  <si>
    <t>Booz Allen Hamilton Holding Corporation</t>
  </si>
  <si>
    <t>CalAmp Corp.</t>
  </si>
  <si>
    <t>BWA</t>
  </si>
  <si>
    <t>CVGW</t>
  </si>
  <si>
    <t>BorgWarner Inc.</t>
  </si>
  <si>
    <t>Calavo Growers, Inc.</t>
  </si>
  <si>
    <t>SAM</t>
  </si>
  <si>
    <t>CALA</t>
  </si>
  <si>
    <t>Boston Beer Company, Inc. (The)</t>
  </si>
  <si>
    <t>Calithera Biosciences, Inc.</t>
  </si>
  <si>
    <t>BXP</t>
  </si>
  <si>
    <t>CALD</t>
  </si>
  <si>
    <t>Boston Properties, Inc.</t>
  </si>
  <si>
    <t>Callidus Software, Inc.</t>
  </si>
  <si>
    <t>BXP^B</t>
  </si>
  <si>
    <t>CALM</t>
  </si>
  <si>
    <t>Cal-Maine Foods, Inc.</t>
  </si>
  <si>
    <t>BSX</t>
  </si>
  <si>
    <t>CLMT</t>
  </si>
  <si>
    <t>Boston Scientific Corporation</t>
  </si>
  <si>
    <t>Calumet Specialty Products Partners, L.P.</t>
  </si>
  <si>
    <t>BOX</t>
  </si>
  <si>
    <t>CLXT</t>
  </si>
  <si>
    <t>Box, Inc.</t>
  </si>
  <si>
    <t>Calyxt, Inc.</t>
  </si>
  <si>
    <t>BYD</t>
  </si>
  <si>
    <t>ABCD</t>
  </si>
  <si>
    <t>Boyd Gaming Corporation</t>
  </si>
  <si>
    <t>Cambium Learning Group, Inc.</t>
  </si>
  <si>
    <t>BPMP</t>
  </si>
  <si>
    <t>CATC</t>
  </si>
  <si>
    <t>BP Midstream Partners LP</t>
  </si>
  <si>
    <t>Cambridge Bancorp</t>
  </si>
  <si>
    <t>BP</t>
  </si>
  <si>
    <t>CAC</t>
  </si>
  <si>
    <t>BP p.l.c.</t>
  </si>
  <si>
    <t>Camden National Corporation</t>
  </si>
  <si>
    <t>BPT</t>
  </si>
  <si>
    <t>CAMT</t>
  </si>
  <si>
    <t>BP Prudhoe Bay Royalty Trust</t>
  </si>
  <si>
    <t>Camtek Ltd.</t>
  </si>
  <si>
    <t>BRC</t>
  </si>
  <si>
    <t>CSIQ</t>
  </si>
  <si>
    <t>Brady Corporation</t>
  </si>
  <si>
    <t>Miscellaneous manufacturing industries</t>
  </si>
  <si>
    <t>Canadian Solar Inc.</t>
  </si>
  <si>
    <t>BDN</t>
  </si>
  <si>
    <t>CGIX</t>
  </si>
  <si>
    <t>Brandywine Realty Trust</t>
  </si>
  <si>
    <t>Cancer Genetics, Inc.</t>
  </si>
  <si>
    <t>LND</t>
  </si>
  <si>
    <t>CPHC</t>
  </si>
  <si>
    <t>Brasilagro Cia Brasileira De Propriedades Agricolas</t>
  </si>
  <si>
    <t>Canterbury Park Holding Corporation</t>
  </si>
  <si>
    <t>BAK</t>
  </si>
  <si>
    <t>CPLA</t>
  </si>
  <si>
    <t>Braskem S.A.</t>
  </si>
  <si>
    <t>Capella Education Company</t>
  </si>
  <si>
    <t>BRFS</t>
  </si>
  <si>
    <t>CBF</t>
  </si>
  <si>
    <t>BRF S.A.</t>
  </si>
  <si>
    <t>Meat/Poultry/Fish</t>
  </si>
  <si>
    <t>Capital Bank Financial Corp.</t>
  </si>
  <si>
    <t>BPI</t>
  </si>
  <si>
    <t>CCBG</t>
  </si>
  <si>
    <t>Bridgepoint Education, Inc.</t>
  </si>
  <si>
    <t>Capital City Bank Group</t>
  </si>
  <si>
    <t>BGG</t>
  </si>
  <si>
    <t>CPLP</t>
  </si>
  <si>
    <t>Briggs &amp; Stratton Corporation</t>
  </si>
  <si>
    <t>Capital Product Partners L.P.</t>
  </si>
  <si>
    <t>BFAM</t>
  </si>
  <si>
    <t>CSWC</t>
  </si>
  <si>
    <t>Bright Horizons Family Solutions Inc.</t>
  </si>
  <si>
    <t>Capital Southwest Corporation</t>
  </si>
  <si>
    <t>BEDU</t>
  </si>
  <si>
    <t>CPTA</t>
  </si>
  <si>
    <t>Bright Scholar Education Holdings Limited</t>
  </si>
  <si>
    <t>Capitala Finance Corp.</t>
  </si>
  <si>
    <t>EAT</t>
  </si>
  <si>
    <t>CPTAG</t>
  </si>
  <si>
    <t>Brinker International, Inc.</t>
  </si>
  <si>
    <t>BCO</t>
  </si>
  <si>
    <t>CPTAL</t>
  </si>
  <si>
    <t>Brink&amp;#39</t>
  </si>
  <si>
    <t>BMY</t>
  </si>
  <si>
    <t>CFFN</t>
  </si>
  <si>
    <t>Bristol-Myers Squibb Company</t>
  </si>
  <si>
    <t>Capitol Federal Financial, Inc.</t>
  </si>
  <si>
    <t>BRS</t>
  </si>
  <si>
    <t>CAPR</t>
  </si>
  <si>
    <t>Bristow Group Inc</t>
  </si>
  <si>
    <t>Capricor Therapeutics, Inc.</t>
  </si>
  <si>
    <t>BTI</t>
  </si>
  <si>
    <t>CSTR</t>
  </si>
  <si>
    <t>British American Tobacco p.l.c.</t>
  </si>
  <si>
    <t>CapStar Financial Holdings, Inc.</t>
  </si>
  <si>
    <t>BRX</t>
  </si>
  <si>
    <t>CPST</t>
  </si>
  <si>
    <t>Brixmor Property Group Inc.</t>
  </si>
  <si>
    <t>Capstone Turbine Corporation</t>
  </si>
  <si>
    <t>BR</t>
  </si>
  <si>
    <t>CARA</t>
  </si>
  <si>
    <t>Broadridge Financial Solutions, Inc.</t>
  </si>
  <si>
    <t>Cara Therapeutics, Inc.</t>
  </si>
  <si>
    <t>BKD</t>
  </si>
  <si>
    <t>CARB</t>
  </si>
  <si>
    <t>Brookdale Senior Living Inc.</t>
  </si>
  <si>
    <t>Carbonite, Inc.</t>
  </si>
  <si>
    <t>BAM</t>
  </si>
  <si>
    <t>CRME</t>
  </si>
  <si>
    <t>Brookfield Asset Management Inc</t>
  </si>
  <si>
    <t>Building operators</t>
  </si>
  <si>
    <t>Cardiome Pharma Corporation</t>
  </si>
  <si>
    <t>BBU</t>
  </si>
  <si>
    <t>CSII</t>
  </si>
  <si>
    <t>Brookfield Business Partners L.P.</t>
  </si>
  <si>
    <t>Cardiovascular Systems, Inc.</t>
  </si>
  <si>
    <t>DTLA^</t>
  </si>
  <si>
    <t>CATM</t>
  </si>
  <si>
    <t>Brookfield DTLA Inc.</t>
  </si>
  <si>
    <t>Cardtronics plc</t>
  </si>
  <si>
    <t>INF</t>
  </si>
  <si>
    <t>CDNA</t>
  </si>
  <si>
    <t>Brookfield Global Listed Infrastructure Income Fund</t>
  </si>
  <si>
    <t>CareDx, Inc.</t>
  </si>
  <si>
    <t>BIP</t>
  </si>
  <si>
    <t>CECO</t>
  </si>
  <si>
    <t>Brookfield Infrastructure Partners LP</t>
  </si>
  <si>
    <t>Career Education Corporation</t>
  </si>
  <si>
    <t>RA</t>
  </si>
  <si>
    <t>CTRE</t>
  </si>
  <si>
    <t>Brookfield Real Assets Income Fund Inc.</t>
  </si>
  <si>
    <t>CareTrust REIT, Inc.</t>
  </si>
  <si>
    <t>BEP</t>
  </si>
  <si>
    <t>CARG</t>
  </si>
  <si>
    <t>Brookfield Renewable Partners L.P.</t>
  </si>
  <si>
    <t>CarGurus, Inc.</t>
  </si>
  <si>
    <t>BRO</t>
  </si>
  <si>
    <t>CARO</t>
  </si>
  <si>
    <t>Brown &amp; Brown, Inc.</t>
  </si>
  <si>
    <t>Carolina Financial Corporation</t>
  </si>
  <si>
    <t>BF.A</t>
  </si>
  <si>
    <t>CART</t>
  </si>
  <si>
    <t>Brown Forman Corporation</t>
  </si>
  <si>
    <t>Carolina Trust BancShares, Inc.</t>
  </si>
  <si>
    <t>BF.B</t>
  </si>
  <si>
    <t>CRZO</t>
  </si>
  <si>
    <t>Carrizo Oil &amp; Gas, Inc.</t>
  </si>
  <si>
    <t>BRT</t>
  </si>
  <si>
    <t>TAST</t>
  </si>
  <si>
    <t>BRT Apartments Corp.</t>
  </si>
  <si>
    <t>Carrols Restaurant Group, Inc.</t>
  </si>
  <si>
    <t>BC</t>
  </si>
  <si>
    <t>CARV</t>
  </si>
  <si>
    <t>Brunswick Corporation</t>
  </si>
  <si>
    <t>Carver Bancorp, Inc.</t>
  </si>
  <si>
    <t>BT</t>
  </si>
  <si>
    <t>CASM</t>
  </si>
  <si>
    <t>BT Group plc</t>
  </si>
  <si>
    <t>CAS Medical Systems, Inc.</t>
  </si>
  <si>
    <t>BPL</t>
  </si>
  <si>
    <t>CASC</t>
  </si>
  <si>
    <t>Buckeye Partners L.P.</t>
  </si>
  <si>
    <t>Cascadian Therapeutics, Inc.</t>
  </si>
  <si>
    <t>BKE</t>
  </si>
  <si>
    <t>CWST</t>
  </si>
  <si>
    <t>Buckle, Inc. (The)</t>
  </si>
  <si>
    <t>Casella Waste Systems, Inc.</t>
  </si>
  <si>
    <t>BVN</t>
  </si>
  <si>
    <t>CASY</t>
  </si>
  <si>
    <t>Buenaventura Mining Company Inc.</t>
  </si>
  <si>
    <t>Caseys General Stores, Inc.</t>
  </si>
  <si>
    <t>BBW</t>
  </si>
  <si>
    <t>CASI</t>
  </si>
  <si>
    <t>Build-A-Bear Workshop, Inc.</t>
  </si>
  <si>
    <t>CASI Pharmaceuticals, Inc.</t>
  </si>
  <si>
    <t>BG</t>
  </si>
  <si>
    <t>CASS</t>
  </si>
  <si>
    <t>Bunge Limited</t>
  </si>
  <si>
    <t>Cass Information Systems, Inc</t>
  </si>
  <si>
    <t>BURL</t>
  </si>
  <si>
    <t>CATB</t>
  </si>
  <si>
    <t>Burlington Stores, Inc.</t>
  </si>
  <si>
    <t>Catabasis Pharmaceuticals, Inc.</t>
  </si>
  <si>
    <t>BWXT</t>
  </si>
  <si>
    <t>CBIO</t>
  </si>
  <si>
    <t>BWX Technologies, Inc.</t>
  </si>
  <si>
    <t xml:space="preserve">Catalyst Biosciences, Inc. </t>
  </si>
  <si>
    <t>BY</t>
  </si>
  <si>
    <t>CPRX</t>
  </si>
  <si>
    <t>Byline Bancorp, Inc.</t>
  </si>
  <si>
    <t>Catalyst Pharmaceuticals, Inc.</t>
  </si>
  <si>
    <t>CJ</t>
  </si>
  <si>
    <t>CATS</t>
  </si>
  <si>
    <t>C&amp;J Energy Services, Inc</t>
  </si>
  <si>
    <t>Catasys, Inc.</t>
  </si>
  <si>
    <t>BCR</t>
  </si>
  <si>
    <t>CATY</t>
  </si>
  <si>
    <t>C.R. Bard, Inc.</t>
  </si>
  <si>
    <t>Cathay General Bancorp</t>
  </si>
  <si>
    <t>GYB</t>
  </si>
  <si>
    <t>CATYW</t>
  </si>
  <si>
    <t>CABCO Series 2004-101 Trust</t>
  </si>
  <si>
    <t>PFH</t>
  </si>
  <si>
    <t>CVCO</t>
  </si>
  <si>
    <t>Cavco Industries, Inc.</t>
  </si>
  <si>
    <t>CABO</t>
  </si>
  <si>
    <t>CAVM</t>
  </si>
  <si>
    <t>Cable One, Inc.</t>
  </si>
  <si>
    <t>Cavium, Inc.</t>
  </si>
  <si>
    <t>CBT</t>
  </si>
  <si>
    <t>CBFV</t>
  </si>
  <si>
    <t>Cabot Corporation</t>
  </si>
  <si>
    <t>CB Financial Services, Inc.</t>
  </si>
  <si>
    <t>COG</t>
  </si>
  <si>
    <t>CBAK</t>
  </si>
  <si>
    <t>Cabot Oil &amp; Gas Corporation</t>
  </si>
  <si>
    <t>CBAK Energy Technology, Inc.</t>
  </si>
  <si>
    <t>CACI</t>
  </si>
  <si>
    <t>CBOE</t>
  </si>
  <si>
    <t>CACI International, Inc.</t>
  </si>
  <si>
    <t>Cboe Global Markets, Inc.</t>
  </si>
  <si>
    <t>CADE</t>
  </si>
  <si>
    <t>CBTX</t>
  </si>
  <si>
    <t>Cadence Bancorporation</t>
  </si>
  <si>
    <t>CBTX, Inc.</t>
  </si>
  <si>
    <t>CAE</t>
  </si>
  <si>
    <t>CDK</t>
  </si>
  <si>
    <t>CAE Inc</t>
  </si>
  <si>
    <t>CDK Global, Inc.</t>
  </si>
  <si>
    <t>CAI</t>
  </si>
  <si>
    <t>CDW</t>
  </si>
  <si>
    <t>CAI International, Inc.</t>
  </si>
  <si>
    <t>CDW Corporation</t>
  </si>
  <si>
    <t>CAA</t>
  </si>
  <si>
    <t>CECE</t>
  </si>
  <si>
    <t>CalAtlantic Group, Inc.</t>
  </si>
  <si>
    <t>CECO Environmental Corp.</t>
  </si>
  <si>
    <t>Pollution Control Equipment</t>
  </si>
  <si>
    <t>CAL</t>
  </si>
  <si>
    <t>CELC</t>
  </si>
  <si>
    <t>Caleres, Inc.</t>
  </si>
  <si>
    <t>Shoe Manufacturing</t>
  </si>
  <si>
    <t>Celcuity Inc.</t>
  </si>
  <si>
    <t>CCC</t>
  </si>
  <si>
    <t>CELG</t>
  </si>
  <si>
    <t>Calgon Carbon Corporation</t>
  </si>
  <si>
    <t>Celgene Corporation</t>
  </si>
  <si>
    <t>CRC</t>
  </si>
  <si>
    <t>CELGZ</t>
  </si>
  <si>
    <t>California Resources Corporation</t>
  </si>
  <si>
    <t>CWT</t>
  </si>
  <si>
    <t>CLDX</t>
  </si>
  <si>
    <t>California Water  Service Group Holding</t>
  </si>
  <si>
    <t>Celldex Therapeutics, Inc.</t>
  </si>
  <si>
    <t>CALX</t>
  </si>
  <si>
    <t>APOP</t>
  </si>
  <si>
    <t>Calix, Inc</t>
  </si>
  <si>
    <t>Cellect Biotechnology Ltd.</t>
  </si>
  <si>
    <t>ELY</t>
  </si>
  <si>
    <t>APOPW</t>
  </si>
  <si>
    <t>Callaway Golf Company</t>
  </si>
  <si>
    <t>CPE</t>
  </si>
  <si>
    <t>CLRB</t>
  </si>
  <si>
    <t>Callon Petroleum Company</t>
  </si>
  <si>
    <t>Cellectar Biosciences, Inc.</t>
  </si>
  <si>
    <t>CPE^A</t>
  </si>
  <si>
    <t>CLRBW</t>
  </si>
  <si>
    <t>CPN</t>
  </si>
  <si>
    <t>CLRBZ</t>
  </si>
  <si>
    <t>Calpine Corporation</t>
  </si>
  <si>
    <t>CBM</t>
  </si>
  <si>
    <t>CLLS</t>
  </si>
  <si>
    <t>Cambrex Corporation</t>
  </si>
  <si>
    <t>Cellectis S.A.</t>
  </si>
  <si>
    <t>CPT</t>
  </si>
  <si>
    <t>CBMG</t>
  </si>
  <si>
    <t>Camden Property Trust</t>
  </si>
  <si>
    <t>Cellular Biomedicine Group, Inc.</t>
  </si>
  <si>
    <t>CCJ</t>
  </si>
  <si>
    <t>CLSN</t>
  </si>
  <si>
    <t>Cameco Corporation</t>
  </si>
  <si>
    <t>Celsion Corporation</t>
  </si>
  <si>
    <t>CPB</t>
  </si>
  <si>
    <t>CELH</t>
  </si>
  <si>
    <t>Campbell Soup Company</t>
  </si>
  <si>
    <t>Celsius Holdings, Inc.</t>
  </si>
  <si>
    <t>CWH</t>
  </si>
  <si>
    <t>CYAD</t>
  </si>
  <si>
    <t>Camping World Holdings, Inc.</t>
  </si>
  <si>
    <t>Celyad SA</t>
  </si>
  <si>
    <t>GOOS</t>
  </si>
  <si>
    <t>CETX</t>
  </si>
  <si>
    <t>Canada Goose Holdings Inc.</t>
  </si>
  <si>
    <t>Cemtrex Inc.</t>
  </si>
  <si>
    <t>CM</t>
  </si>
  <si>
    <t>CETXP</t>
  </si>
  <si>
    <t>Canadian Imperial Bank of Commerce</t>
  </si>
  <si>
    <t>CNI</t>
  </si>
  <si>
    <t>CETXW</t>
  </si>
  <si>
    <t>Canadian National Railway Company</t>
  </si>
  <si>
    <t>CNQ</t>
  </si>
  <si>
    <t>CDEV</t>
  </si>
  <si>
    <t>Canadian Natural Resources Limited</t>
  </si>
  <si>
    <t>Centennial Resource Development, Inc.</t>
  </si>
  <si>
    <t>CP</t>
  </si>
  <si>
    <t>CSFL</t>
  </si>
  <si>
    <t>Canadian Pacific Railway Limited</t>
  </si>
  <si>
    <t>CenterState Bank Corporation</t>
  </si>
  <si>
    <t>CNNE</t>
  </si>
  <si>
    <t>CETV</t>
  </si>
  <si>
    <t>Cannae Holdings, Inc.</t>
  </si>
  <si>
    <t>Central European Media Enterprises Ltd.</t>
  </si>
  <si>
    <t>CAJ</t>
  </si>
  <si>
    <t>CFBK</t>
  </si>
  <si>
    <t>Canon, Inc.</t>
  </si>
  <si>
    <t>Central Federal Corporation</t>
  </si>
  <si>
    <t>CMD</t>
  </si>
  <si>
    <t>CENT</t>
  </si>
  <si>
    <t>Cantel Medical Corp.</t>
  </si>
  <si>
    <t>Central Garden &amp; Pet Company</t>
  </si>
  <si>
    <t>Consumer Specialties</t>
  </si>
  <si>
    <t>COF</t>
  </si>
  <si>
    <t>CENTA</t>
  </si>
  <si>
    <t>Capital One Financial Corporation</t>
  </si>
  <si>
    <t>COF.WS</t>
  </si>
  <si>
    <t>CVCY</t>
  </si>
  <si>
    <t>Central Valley Community Bancorp</t>
  </si>
  <si>
    <t>COF^C</t>
  </si>
  <si>
    <t>CENX</t>
  </si>
  <si>
    <t>Century Aluminum Company</t>
  </si>
  <si>
    <t>COF^D</t>
  </si>
  <si>
    <t>CNBKA</t>
  </si>
  <si>
    <t>Century Bancorp, Inc.</t>
  </si>
  <si>
    <t>COF^F</t>
  </si>
  <si>
    <t>CNTY</t>
  </si>
  <si>
    <t>Century Casinos, Inc.</t>
  </si>
  <si>
    <t>COF^G</t>
  </si>
  <si>
    <t>CVO</t>
  </si>
  <si>
    <t>Cenveo Inc</t>
  </si>
  <si>
    <t>COF^H</t>
  </si>
  <si>
    <t>CRNT</t>
  </si>
  <si>
    <t>Ceragon Networks Ltd.</t>
  </si>
  <si>
    <t>COF^P</t>
  </si>
  <si>
    <t>CERC</t>
  </si>
  <si>
    <t>Cerecor Inc.</t>
  </si>
  <si>
    <t>CSU</t>
  </si>
  <si>
    <t>CERCW</t>
  </si>
  <si>
    <t>Capital Senior Living Corporation</t>
  </si>
  <si>
    <t>BXMT</t>
  </si>
  <si>
    <t>CERN</t>
  </si>
  <si>
    <t>Capital Trust, Inc.</t>
  </si>
  <si>
    <t>Cerner Corporation</t>
  </si>
  <si>
    <t>CIC</t>
  </si>
  <si>
    <t>CERS</t>
  </si>
  <si>
    <t>Capitol Investment Corp. IV</t>
  </si>
  <si>
    <t>Cerus Corporation</t>
  </si>
  <si>
    <t>CIC.U</t>
  </si>
  <si>
    <t>KOOL</t>
  </si>
  <si>
    <t>Cesca Therapeutics Inc.</t>
  </si>
  <si>
    <t>CIC.WS</t>
  </si>
  <si>
    <t>CEVA</t>
  </si>
  <si>
    <t>CEVA, Inc.</t>
  </si>
  <si>
    <t>CMO</t>
  </si>
  <si>
    <t>CFCO</t>
  </si>
  <si>
    <t>Capstead Mortgage Corporation</t>
  </si>
  <si>
    <t>CF Corporation</t>
  </si>
  <si>
    <t>CMO^E</t>
  </si>
  <si>
    <t>CFCOU</t>
  </si>
  <si>
    <t>CRR</t>
  </si>
  <si>
    <t>CFCOW</t>
  </si>
  <si>
    <t>Carbo Ceramics, Inc.</t>
  </si>
  <si>
    <t>CAH</t>
  </si>
  <si>
    <t>CSBR</t>
  </si>
  <si>
    <t>Cardinal Health, Inc.</t>
  </si>
  <si>
    <t>Champions Oncology, Inc.</t>
  </si>
  <si>
    <t>CRCM</t>
  </si>
  <si>
    <t>CYOU</t>
  </si>
  <si>
    <t>Care.com, Inc.</t>
  </si>
  <si>
    <t>Changyou.com Limited</t>
  </si>
  <si>
    <t>CSL</t>
  </si>
  <si>
    <t>BURG</t>
  </si>
  <si>
    <t>Carlisle Companies Incorporated</t>
  </si>
  <si>
    <t>Chanticleer Holdings, Inc.</t>
  </si>
  <si>
    <t>KMX</t>
  </si>
  <si>
    <t>CTHR</t>
  </si>
  <si>
    <t>CarMax Inc</t>
  </si>
  <si>
    <t>Charles &amp; Colvard Ltd.</t>
  </si>
  <si>
    <t>CCL</t>
  </si>
  <si>
    <t>GTLS</t>
  </si>
  <si>
    <t>Carnival Corporation</t>
  </si>
  <si>
    <t>Chart Industries, Inc.</t>
  </si>
  <si>
    <t>CUK</t>
  </si>
  <si>
    <t>CHTR</t>
  </si>
  <si>
    <t>Charter Communications, Inc.</t>
  </si>
  <si>
    <t>CRS</t>
  </si>
  <si>
    <t>CHFN</t>
  </si>
  <si>
    <t>Carpenter Technology Corporation</t>
  </si>
  <si>
    <t>Charter Financial Corp.</t>
  </si>
  <si>
    <t>CSV</t>
  </si>
  <si>
    <t>CHKP</t>
  </si>
  <si>
    <t>Carriage Services, Inc.</t>
  </si>
  <si>
    <t>Check Point Software Technologies Ltd.</t>
  </si>
  <si>
    <t>CARS</t>
  </si>
  <si>
    <t>CHEK</t>
  </si>
  <si>
    <t>Cars.com Inc.</t>
  </si>
  <si>
    <t>Check-Cap Ltd.</t>
  </si>
  <si>
    <t>Medical Electronics</t>
  </si>
  <si>
    <t>CRI</t>
  </si>
  <si>
    <t>CHEKW</t>
  </si>
  <si>
    <t>Carter&amp;#39</t>
  </si>
  <si>
    <t>CVNA</t>
  </si>
  <si>
    <t>CKPT</t>
  </si>
  <si>
    <t>Carvana Co.</t>
  </si>
  <si>
    <t>Checkpoint Therapeutics, Inc.</t>
  </si>
  <si>
    <t>CSLT</t>
  </si>
  <si>
    <t>CEMI</t>
  </si>
  <si>
    <t>Castlight Health, inc.</t>
  </si>
  <si>
    <t>Chembio Diagnostics, Inc.</t>
  </si>
  <si>
    <t>CTLT</t>
  </si>
  <si>
    <t>CHFC</t>
  </si>
  <si>
    <t>Catalent, Inc.</t>
  </si>
  <si>
    <t>Chemical Financial Corporation</t>
  </si>
  <si>
    <t xml:space="preserve">CTT           </t>
  </si>
  <si>
    <t>CCXI</t>
  </si>
  <si>
    <t>CatchMark Timber Trust, Inc.</t>
  </si>
  <si>
    <t>ChemoCentryx, Inc.</t>
  </si>
  <si>
    <t>CAT</t>
  </si>
  <si>
    <t>CHMG</t>
  </si>
  <si>
    <t>Caterpillar, Inc.</t>
  </si>
  <si>
    <t>Chemung Financial Corp</t>
  </si>
  <si>
    <t>CATO</t>
  </si>
  <si>
    <t>CHKE</t>
  </si>
  <si>
    <t>Cato Corporation (The)</t>
  </si>
  <si>
    <t>Cherokee Inc.</t>
  </si>
  <si>
    <t>CBZ</t>
  </si>
  <si>
    <t>CHFS</t>
  </si>
  <si>
    <t>CBIZ, Inc.</t>
  </si>
  <si>
    <t>CHF Solutions, Inc.</t>
  </si>
  <si>
    <t>CBL</t>
  </si>
  <si>
    <t>CHMA</t>
  </si>
  <si>
    <t>CBL &amp; Associates Properties, Inc.</t>
  </si>
  <si>
    <t>Chiasma, Inc.</t>
  </si>
  <si>
    <t>CBL^D</t>
  </si>
  <si>
    <t>CSSE</t>
  </si>
  <si>
    <t>Chicken Soup for the Soul Entertainment, Inc.</t>
  </si>
  <si>
    <t>CBL^E</t>
  </si>
  <si>
    <t>PLCE</t>
  </si>
  <si>
    <t>Children&amp;#39</t>
  </si>
  <si>
    <t>CBO</t>
  </si>
  <si>
    <t>CMRX</t>
  </si>
  <si>
    <t>CBO (Listing Market - NYSE - Networks A/E)</t>
  </si>
  <si>
    <t>Chimerix, Inc.</t>
  </si>
  <si>
    <t>IGR</t>
  </si>
  <si>
    <t>CADC</t>
  </si>
  <si>
    <t>CBRE Clarion Global Real Estate Income Fund</t>
  </si>
  <si>
    <t>China Advanced Construction Materials Group, Inc.</t>
  </si>
  <si>
    <t>CBG</t>
  </si>
  <si>
    <t>CALI</t>
  </si>
  <si>
    <t>CBRE Group, Inc.</t>
  </si>
  <si>
    <t>China Auto Logistics Inc.</t>
  </si>
  <si>
    <t>CBS</t>
  </si>
  <si>
    <t>CAAS</t>
  </si>
  <si>
    <t>CBS Corporation</t>
  </si>
  <si>
    <t>China Automotive Systems, Inc.</t>
  </si>
  <si>
    <t>CBS.A</t>
  </si>
  <si>
    <t>CBPO</t>
  </si>
  <si>
    <t>China Biologic Products Holdings, Inc.</t>
  </si>
  <si>
    <t>CBX</t>
  </si>
  <si>
    <t>CCCL</t>
  </si>
  <si>
    <t>CBX (Listing Market NYSE Networks AE</t>
  </si>
  <si>
    <t>China Ceramics Co., Ltd.</t>
  </si>
  <si>
    <t>FUN</t>
  </si>
  <si>
    <t>CCCR</t>
  </si>
  <si>
    <t>Cedar Fair, L.P.</t>
  </si>
  <si>
    <t>China Commercial Credit, Inc.</t>
  </si>
  <si>
    <t>CDR</t>
  </si>
  <si>
    <t>CCRC</t>
  </si>
  <si>
    <t>Cedar Realty Trust, Inc.</t>
  </si>
  <si>
    <t>China Customer Relations Centers, Inc.</t>
  </si>
  <si>
    <t>CDR^B</t>
  </si>
  <si>
    <t>JRJC</t>
  </si>
  <si>
    <t>China Finance Online Co. Limited</t>
  </si>
  <si>
    <t>CDR^C</t>
  </si>
  <si>
    <t>HGSH</t>
  </si>
  <si>
    <t>China HGS Real Estate, Inc.</t>
  </si>
  <si>
    <t>CGI</t>
  </si>
  <si>
    <t>CNIT</t>
  </si>
  <si>
    <t>Celadon Group, Inc.</t>
  </si>
  <si>
    <t>China Information Technology, Inc.</t>
  </si>
  <si>
    <t>CE</t>
  </si>
  <si>
    <t>CIFS</t>
  </si>
  <si>
    <t>Celanese Corporation</t>
  </si>
  <si>
    <t>China Internet Nationwide Financial Services Inc.</t>
  </si>
  <si>
    <t>CLS</t>
  </si>
  <si>
    <t>CJJD</t>
  </si>
  <si>
    <t>Celestica, Inc.</t>
  </si>
  <si>
    <t>China Jo-Jo Drugstores, Inc.</t>
  </si>
  <si>
    <t>CEL</t>
  </si>
  <si>
    <t>CLDC</t>
  </si>
  <si>
    <t>Cellcom Israel, Ltd.</t>
  </si>
  <si>
    <t>China Lending Corporation</t>
  </si>
  <si>
    <t>Diversified Financial Services</t>
  </si>
  <si>
    <t>CPAC</t>
  </si>
  <si>
    <t>HTHT</t>
  </si>
  <si>
    <t>Cementos Pacasmayo S.A.A.</t>
  </si>
  <si>
    <t>China Lodging Group, Limited</t>
  </si>
  <si>
    <t>CX</t>
  </si>
  <si>
    <t>CHNR</t>
  </si>
  <si>
    <t>Cemex S.A.B. de C.V.</t>
  </si>
  <si>
    <t>China Natural Resources, Inc.</t>
  </si>
  <si>
    <t>CVE</t>
  </si>
  <si>
    <t>CREG</t>
  </si>
  <si>
    <t>Cenovus Energy Inc</t>
  </si>
  <si>
    <t>China Recycling Energy Corporation</t>
  </si>
  <si>
    <t>CNC</t>
  </si>
  <si>
    <t>CNTF</t>
  </si>
  <si>
    <t>Centene Corporation</t>
  </si>
  <si>
    <t>China TechFaith Wireless Communication Technology Limited</t>
  </si>
  <si>
    <t>CEN</t>
  </si>
  <si>
    <t>CXDC</t>
  </si>
  <si>
    <t>Center Coast MLP &amp; Infrastructure Fund</t>
  </si>
  <si>
    <t>China XD Plastics Company Limited</t>
  </si>
  <si>
    <t>CNP</t>
  </si>
  <si>
    <t>CCIH</t>
  </si>
  <si>
    <t>CenterPoint Energy, Inc.</t>
  </si>
  <si>
    <t>ChinaCache International Holdings Ltd.</t>
  </si>
  <si>
    <t>EBR</t>
  </si>
  <si>
    <t>CNET</t>
  </si>
  <si>
    <t>Centrais Electricas Brasileiras S.A.- Eletrobras</t>
  </si>
  <si>
    <t>ChinaNet Online Holdings, Inc.</t>
  </si>
  <si>
    <t>EBR.B</t>
  </si>
  <si>
    <t>IMOS</t>
  </si>
  <si>
    <t>ChipMOS TECHNOLOGIES INC.</t>
  </si>
  <si>
    <t>CCS</t>
  </si>
  <si>
    <t>CDXC</t>
  </si>
  <si>
    <t>Century Communities, Inc.</t>
  </si>
  <si>
    <t>ChromaDex Corporation</t>
  </si>
  <si>
    <t>CTL</t>
  </si>
  <si>
    <t>CHSCL</t>
  </si>
  <si>
    <t>CenturyLink, Inc.</t>
  </si>
  <si>
    <t>CHS Inc</t>
  </si>
  <si>
    <t>CF</t>
  </si>
  <si>
    <t>CHSCM</t>
  </si>
  <si>
    <t>CF Industries Holdings, Inc.</t>
  </si>
  <si>
    <t>CGG</t>
  </si>
  <si>
    <t>CHSCN</t>
  </si>
  <si>
    <t>GIB</t>
  </si>
  <si>
    <t>CHSCO</t>
  </si>
  <si>
    <t>CGI Group, Inc.</t>
  </si>
  <si>
    <t xml:space="preserve">ECOM          </t>
  </si>
  <si>
    <t>CHSCP</t>
  </si>
  <si>
    <t>ChannelAdvisor Corporation</t>
  </si>
  <si>
    <t>CRL</t>
  </si>
  <si>
    <t>CHDN</t>
  </si>
  <si>
    <t>Charles River Laboratories International, Inc.</t>
  </si>
  <si>
    <t>Churchill Downs, Incorporated</t>
  </si>
  <si>
    <t>CLDT</t>
  </si>
  <si>
    <t>CHUY</t>
  </si>
  <si>
    <t>Chatham Lodging Trust (REIT)</t>
  </si>
  <si>
    <t>Chuy&amp;#39</t>
  </si>
  <si>
    <t>CMCM</t>
  </si>
  <si>
    <t>CDTX</t>
  </si>
  <si>
    <t>Cheetah Mobile Inc.</t>
  </si>
  <si>
    <t>Cidara Therapeutics, Inc.</t>
  </si>
  <si>
    <t>CHGG</t>
  </si>
  <si>
    <t>CMCT</t>
  </si>
  <si>
    <t>Chegg, Inc.</t>
  </si>
  <si>
    <t>CIM Commercial Trust Corporation</t>
  </si>
  <si>
    <t>CHE</t>
  </si>
  <si>
    <t>CMCTP</t>
  </si>
  <si>
    <t>Chemed Corp.</t>
  </si>
  <si>
    <t>CC</t>
  </si>
  <si>
    <t>CMPR</t>
  </si>
  <si>
    <t>Chemours Company (The)</t>
  </si>
  <si>
    <t>Cimpress N.V</t>
  </si>
  <si>
    <t>CHMI</t>
  </si>
  <si>
    <t>CINF</t>
  </si>
  <si>
    <t>Cherry Hill Mortgage Investment Corporation</t>
  </si>
  <si>
    <t>Cincinnati Financial Corporation</t>
  </si>
  <si>
    <t>CHMI^A</t>
  </si>
  <si>
    <t>CIDM</t>
  </si>
  <si>
    <t>Cinedigm Corp</t>
  </si>
  <si>
    <t>CHK</t>
  </si>
  <si>
    <t>CTAS</t>
  </si>
  <si>
    <t>Chesapeake Energy Corporation</t>
  </si>
  <si>
    <t>Cintas Corporation</t>
  </si>
  <si>
    <t>CHK^D</t>
  </si>
  <si>
    <t>CRUS</t>
  </si>
  <si>
    <t>Cirrus Logic, Inc.</t>
  </si>
  <si>
    <t>CHKR</t>
  </si>
  <si>
    <t>CSCO</t>
  </si>
  <si>
    <t>Chesapeake Granite Wash Trust</t>
  </si>
  <si>
    <t>Cisco Systems, Inc.</t>
  </si>
  <si>
    <t>CHSP</t>
  </si>
  <si>
    <t>CTRN</t>
  </si>
  <si>
    <t>Chesapeake Lodging Trust</t>
  </si>
  <si>
    <t>Citi Trends, Inc.</t>
  </si>
  <si>
    <t>CPK</t>
  </si>
  <si>
    <t>CTXR</t>
  </si>
  <si>
    <t>Chesapeake Utilities Corporation</t>
  </si>
  <si>
    <t>Citius Pharmaceuticals, Inc.</t>
  </si>
  <si>
    <t>CVX</t>
  </si>
  <si>
    <t>CTXRW</t>
  </si>
  <si>
    <t>Chevron Corporation</t>
  </si>
  <si>
    <t>CBI</t>
  </si>
  <si>
    <t>CZNC</t>
  </si>
  <si>
    <t>Chicago Bridge &amp; Iron Company N.V.</t>
  </si>
  <si>
    <t>Citizens &amp; Northern Corp</t>
  </si>
  <si>
    <t>CHS</t>
  </si>
  <si>
    <t>CZWI</t>
  </si>
  <si>
    <t>Chico&amp;#39</t>
  </si>
  <si>
    <t>Citizens Community Bancorp, Inc.</t>
  </si>
  <si>
    <t>CIM</t>
  </si>
  <si>
    <t>CZFC</t>
  </si>
  <si>
    <t>Chimera Investment Corporation</t>
  </si>
  <si>
    <t>Citizens First Corporation</t>
  </si>
  <si>
    <t>CIM^A</t>
  </si>
  <si>
    <t>CIZN</t>
  </si>
  <si>
    <t>Citizens Holding Company</t>
  </si>
  <si>
    <t>CIM^B</t>
  </si>
  <si>
    <t>CTXS</t>
  </si>
  <si>
    <t>Citrix Systems, Inc.</t>
  </si>
  <si>
    <t>CO</t>
  </si>
  <si>
    <t>CHCO</t>
  </si>
  <si>
    <t>China Cord Blood Corporation</t>
  </si>
  <si>
    <t>City Holding Company</t>
  </si>
  <si>
    <t>DL</t>
  </si>
  <si>
    <t>CIVB</t>
  </si>
  <si>
    <t>China Distance Education Holdings Limited</t>
  </si>
  <si>
    <t xml:space="preserve">Civista Bancshares, Inc. </t>
  </si>
  <si>
    <t>CEA</t>
  </si>
  <si>
    <t>CIVBP</t>
  </si>
  <si>
    <t>China Eastern Airlines Corporation Ltd.</t>
  </si>
  <si>
    <t>CHN</t>
  </si>
  <si>
    <t>CLAR</t>
  </si>
  <si>
    <t>China Fund, Inc. (The)</t>
  </si>
  <si>
    <t>Clarus Corporation</t>
  </si>
  <si>
    <t>CGA</t>
  </si>
  <si>
    <t>CDTI</t>
  </si>
  <si>
    <t>China Green Agriculture, Inc.</t>
  </si>
  <si>
    <t>Clean Diesel Technologies, Inc.</t>
  </si>
  <si>
    <t>LFC</t>
  </si>
  <si>
    <t>CLNE</t>
  </si>
  <si>
    <t>China Life Insurance Company Limited</t>
  </si>
  <si>
    <t>Clean Energy Fuels Corp.</t>
  </si>
  <si>
    <t>CHL</t>
  </si>
  <si>
    <t>CLNT</t>
  </si>
  <si>
    <t>China Mobile (Hong Kong) Ltd.</t>
  </si>
  <si>
    <t>Cleantech Solutions International, Inc.</t>
  </si>
  <si>
    <t>BORN</t>
  </si>
  <si>
    <t>CACG</t>
  </si>
  <si>
    <t>China New Borun Corporation</t>
  </si>
  <si>
    <t>ClearBridge All Cap Growth ETF</t>
  </si>
  <si>
    <t>COE</t>
  </si>
  <si>
    <t>YLDE</t>
  </si>
  <si>
    <t>China Online Education Group</t>
  </si>
  <si>
    <t>ClearBridge Dividend Strategy ESG ETF</t>
  </si>
  <si>
    <t>SNP</t>
  </si>
  <si>
    <t>LRGE</t>
  </si>
  <si>
    <t>China Petroleum &amp; Chemical Corporation</t>
  </si>
  <si>
    <t>ClearBridge Large Cap Growth ESG ETF</t>
  </si>
  <si>
    <t>XRF</t>
  </si>
  <si>
    <t>CLFD</t>
  </si>
  <si>
    <t>China Rapid Finance Limited</t>
  </si>
  <si>
    <t>Clearfield, Inc.</t>
  </si>
  <si>
    <t>ZNH</t>
  </si>
  <si>
    <t>CLRO</t>
  </si>
  <si>
    <t>China Southern Airlines Company Limited</t>
  </si>
  <si>
    <t>ClearOne, Inc.</t>
  </si>
  <si>
    <t>CHA</t>
  </si>
  <si>
    <t>CLSD</t>
  </si>
  <si>
    <t>China Telecom Corp Ltd</t>
  </si>
  <si>
    <t>Clearside Biomedical, Inc.</t>
  </si>
  <si>
    <t>CHU</t>
  </si>
  <si>
    <t>CLIR</t>
  </si>
  <si>
    <t>China Unicom (Hong Kong) Ltd</t>
  </si>
  <si>
    <t>ClearSign Combustion Corporation</t>
  </si>
  <si>
    <t>XNY</t>
  </si>
  <si>
    <t>CLIRW</t>
  </si>
  <si>
    <t>China Xiniya Fashion Limited</t>
  </si>
  <si>
    <t>CYD</t>
  </si>
  <si>
    <t>CMTA</t>
  </si>
  <si>
    <t>China Yuchai International Limited</t>
  </si>
  <si>
    <t>Clementia Pharmaceuticals Inc.</t>
  </si>
  <si>
    <t>ZX</t>
  </si>
  <si>
    <t>CBLI</t>
  </si>
  <si>
    <t>China Zenix Auto International Limited</t>
  </si>
  <si>
    <t>Cleveland BioLabs, Inc.</t>
  </si>
  <si>
    <t>CMG</t>
  </si>
  <si>
    <t>CSBK</t>
  </si>
  <si>
    <t>Chipotle Mexican Grill, Inc.</t>
  </si>
  <si>
    <t>Clifton Bancorp Inc.</t>
  </si>
  <si>
    <t>CHH</t>
  </si>
  <si>
    <t>CLVS</t>
  </si>
  <si>
    <t>Choice Hotels International, Inc.</t>
  </si>
  <si>
    <t>Clovis Oncology, Inc.</t>
  </si>
  <si>
    <t>CBK</t>
  </si>
  <si>
    <t>CMFN</t>
  </si>
  <si>
    <t>Christopher &amp; Banks Corporation</t>
  </si>
  <si>
    <t>CM Finance Inc</t>
  </si>
  <si>
    <t>CB</t>
  </si>
  <si>
    <t>CMSS</t>
  </si>
  <si>
    <t>Chubb Limited</t>
  </si>
  <si>
    <t>CM Seven Star Acquisition Corporation</t>
  </si>
  <si>
    <t>CHT</t>
  </si>
  <si>
    <t>CMSSR</t>
  </si>
  <si>
    <t>Chunghwa Telecom Co., Ltd.</t>
  </si>
  <si>
    <t>CHD</t>
  </si>
  <si>
    <t>CMSSU</t>
  </si>
  <si>
    <t>Church &amp; Dwight Company, Inc.</t>
  </si>
  <si>
    <t>CIEN</t>
  </si>
  <si>
    <t>CMSSW</t>
  </si>
  <si>
    <t>Ciena Corporation</t>
  </si>
  <si>
    <t>CI</t>
  </si>
  <si>
    <t>CME</t>
  </si>
  <si>
    <t>Cigna Corporation</t>
  </si>
  <si>
    <t>CME Group Inc.</t>
  </si>
  <si>
    <t>XEC</t>
  </si>
  <si>
    <t>CCNE</t>
  </si>
  <si>
    <t>Cimarex Energy Co</t>
  </si>
  <si>
    <t>CNB Financial Corporation</t>
  </si>
  <si>
    <t>CBB</t>
  </si>
  <si>
    <t>CWAY</t>
  </si>
  <si>
    <t>Cincinnati Bell Inc</t>
  </si>
  <si>
    <t>Coastway Bancorp, Inc.</t>
  </si>
  <si>
    <t>CBB^B</t>
  </si>
  <si>
    <t>COBZ</t>
  </si>
  <si>
    <t>CoBiz Financial Inc.</t>
  </si>
  <si>
    <t>CNK</t>
  </si>
  <si>
    <t>COKE</t>
  </si>
  <si>
    <t>Cinemark Holdings Inc</t>
  </si>
  <si>
    <t>Coca-Cola Bottling Co. Consolidated</t>
  </si>
  <si>
    <t>CINR</t>
  </si>
  <si>
    <t>CODA</t>
  </si>
  <si>
    <t>Ciner Resources LP</t>
  </si>
  <si>
    <t>Mining &amp; Quarrying of Nonmetallic Minerals (No Fuels)</t>
  </si>
  <si>
    <t>Coda Octopus Group, Inc.</t>
  </si>
  <si>
    <t>CIR</t>
  </si>
  <si>
    <t>CDXS</t>
  </si>
  <si>
    <t>CIRCOR International, Inc.</t>
  </si>
  <si>
    <t>Codexis, Inc.</t>
  </si>
  <si>
    <t>CISN</t>
  </si>
  <si>
    <t>CODX</t>
  </si>
  <si>
    <t>Cision Ltd.</t>
  </si>
  <si>
    <t>Co-Diagnostics, Inc.</t>
  </si>
  <si>
    <t>CIT</t>
  </si>
  <si>
    <t>CVLY</t>
  </si>
  <si>
    <t>CIT Group Inc (DEL)</t>
  </si>
  <si>
    <t>Codorus Valley Bancorp, Inc</t>
  </si>
  <si>
    <t>BLW</t>
  </si>
  <si>
    <t>JVA</t>
  </si>
  <si>
    <t>Citigroup Inc.</t>
  </si>
  <si>
    <t>Coffee Holding Co., Inc.</t>
  </si>
  <si>
    <t>Food Distributors</t>
  </si>
  <si>
    <t>C</t>
  </si>
  <si>
    <t>CCOI</t>
  </si>
  <si>
    <t>Cogent Communications Holdings, Inc.</t>
  </si>
  <si>
    <t>C.WS.A</t>
  </si>
  <si>
    <t>CGNT</t>
  </si>
  <si>
    <t>Cogentix Medical, Inc.</t>
  </si>
  <si>
    <t>C^C</t>
  </si>
  <si>
    <t>COGT</t>
  </si>
  <si>
    <t>Cogint, Inc.</t>
  </si>
  <si>
    <t>C^J</t>
  </si>
  <si>
    <t>CGNX</t>
  </si>
  <si>
    <t>Cognex Corporation</t>
  </si>
  <si>
    <t>C^K</t>
  </si>
  <si>
    <t>CTSH</t>
  </si>
  <si>
    <t>Cognizant Technology Solutions Corporation</t>
  </si>
  <si>
    <t>C^L</t>
  </si>
  <si>
    <t>COHR</t>
  </si>
  <si>
    <t>Coherent, Inc.</t>
  </si>
  <si>
    <t>C^N</t>
  </si>
  <si>
    <t>CHRS</t>
  </si>
  <si>
    <t>Coherus BioSciences, Inc.</t>
  </si>
  <si>
    <t>C^P</t>
  </si>
  <si>
    <t>COHU</t>
  </si>
  <si>
    <t>Cohu, Inc.</t>
  </si>
  <si>
    <t>C^S</t>
  </si>
  <si>
    <t>CLCT</t>
  </si>
  <si>
    <t>Collectors Universe, Inc.</t>
  </si>
  <si>
    <t>CFG</t>
  </si>
  <si>
    <t>COLL</t>
  </si>
  <si>
    <t>Citizens Financial Group, Inc.</t>
  </si>
  <si>
    <t>Collegium Pharmaceutical, Inc.</t>
  </si>
  <si>
    <t>CIA</t>
  </si>
  <si>
    <t>CIGI</t>
  </si>
  <si>
    <t>Citizens, Inc.</t>
  </si>
  <si>
    <t xml:space="preserve">Colliers International Group Inc. </t>
  </si>
  <si>
    <t>CIO</t>
  </si>
  <si>
    <t>CBAN</t>
  </si>
  <si>
    <t>City Office REIT, Inc.</t>
  </si>
  <si>
    <t>Colony Bankcorp, Inc.</t>
  </si>
  <si>
    <t>CIO^A</t>
  </si>
  <si>
    <t>COLB</t>
  </si>
  <si>
    <t>Columbia Banking System, Inc.</t>
  </si>
  <si>
    <t>CVEO</t>
  </si>
  <si>
    <t>COLM</t>
  </si>
  <si>
    <t>Civeo Corporation</t>
  </si>
  <si>
    <t>Columbia Sportswear Company</t>
  </si>
  <si>
    <t>CIVI</t>
  </si>
  <si>
    <t>CMCO</t>
  </si>
  <si>
    <t>Civitas Solutions, Inc.</t>
  </si>
  <si>
    <t>Columbus McKinnon Corporation</t>
  </si>
  <si>
    <t>CLH</t>
  </si>
  <si>
    <t>CMCSA</t>
  </si>
  <si>
    <t>Clean Harbors, Inc.</t>
  </si>
  <si>
    <t>Comcast Corporation</t>
  </si>
  <si>
    <t>CCO</t>
  </si>
  <si>
    <t>CBSH</t>
  </si>
  <si>
    <t>Clear Channel Outdoor Holdings, Inc.</t>
  </si>
  <si>
    <t>Commerce Bancshares, Inc.</t>
  </si>
  <si>
    <t xml:space="preserve">CBA           </t>
  </si>
  <si>
    <t>CBSHP</t>
  </si>
  <si>
    <t>ClearBridge American Energy MLP Fund Inc.</t>
  </si>
  <si>
    <t>CEM</t>
  </si>
  <si>
    <t>CUBN</t>
  </si>
  <si>
    <t>ClearBridge Energy MLP Fund Inc.</t>
  </si>
  <si>
    <t>Commerce Union Bancshares, Inc.</t>
  </si>
  <si>
    <t>EMO</t>
  </si>
  <si>
    <t>CHUBA</t>
  </si>
  <si>
    <t>ClearBridge Energy MLP Opportunity Fund Inc.</t>
  </si>
  <si>
    <t>CommerceHub, Inc.</t>
  </si>
  <si>
    <t>CTR</t>
  </si>
  <si>
    <t>CHUBK</t>
  </si>
  <si>
    <t>ClearBridge Energy MLP Total Return Fund Inc.</t>
  </si>
  <si>
    <t>CLW</t>
  </si>
  <si>
    <t>CVGI</t>
  </si>
  <si>
    <t>Clearwater Paper Corporation</t>
  </si>
  <si>
    <t>Paper</t>
  </si>
  <si>
    <t>Commercial Vehicle Group, Inc.</t>
  </si>
  <si>
    <t>CLF</t>
  </si>
  <si>
    <t>COMM</t>
  </si>
  <si>
    <t>Cleveland-Cliffs Inc.</t>
  </si>
  <si>
    <t>CommScope Holding Company, Inc.</t>
  </si>
  <si>
    <t>CLPR</t>
  </si>
  <si>
    <t>JCS</t>
  </si>
  <si>
    <t>Clipper Realty Inc.</t>
  </si>
  <si>
    <t>Communications Systems, Inc.</t>
  </si>
  <si>
    <t>CLX</t>
  </si>
  <si>
    <t>ESXB</t>
  </si>
  <si>
    <t>Clorox Company (The)</t>
  </si>
  <si>
    <t>Community Bankers Trust Corporation.</t>
  </si>
  <si>
    <t>CLD</t>
  </si>
  <si>
    <t>CFBI</t>
  </si>
  <si>
    <t>Cloud Peak Energy Inc</t>
  </si>
  <si>
    <t>Community First Bancshares, Inc.</t>
  </si>
  <si>
    <t>CLDR</t>
  </si>
  <si>
    <t>CYHHZ</t>
  </si>
  <si>
    <t>Cloudera, Inc.</t>
  </si>
  <si>
    <t>Community Health Systems, Inc.</t>
  </si>
  <si>
    <t>CMS</t>
  </si>
  <si>
    <t>CTBI</t>
  </si>
  <si>
    <t>CMS Energy Corporation</t>
  </si>
  <si>
    <t>Community Trust Bancorp, Inc.</t>
  </si>
  <si>
    <t>CMS^B</t>
  </si>
  <si>
    <t>CWBC</t>
  </si>
  <si>
    <t>Community West Bancshares</t>
  </si>
  <si>
    <t>CNA</t>
  </si>
  <si>
    <t>CVLT</t>
  </si>
  <si>
    <t>CNA Financial Corporation</t>
  </si>
  <si>
    <t>Commvault Systems, Inc.</t>
  </si>
  <si>
    <t>CNHI</t>
  </si>
  <si>
    <t>CGEN</t>
  </si>
  <si>
    <t>CNH Industrial N.V.</t>
  </si>
  <si>
    <t>Compugen Ltd.</t>
  </si>
  <si>
    <t>CNO</t>
  </si>
  <si>
    <t>CPSI</t>
  </si>
  <si>
    <t>CNO Financial Group, Inc.</t>
  </si>
  <si>
    <t>Computer Programs and Systems, Inc.</t>
  </si>
  <si>
    <t>CEO</t>
  </si>
  <si>
    <t>CTG</t>
  </si>
  <si>
    <t>CNOOC Limited</t>
  </si>
  <si>
    <t>Computer Task Group, Incorporated</t>
  </si>
  <si>
    <t>CNXC</t>
  </si>
  <si>
    <t>CHCI</t>
  </si>
  <si>
    <t>CNX Coal Resources LP</t>
  </si>
  <si>
    <t>Comstock Holding Companies, Inc.</t>
  </si>
  <si>
    <t>CIE</t>
  </si>
  <si>
    <t>CMTL</t>
  </si>
  <si>
    <t>Cobalt International Energy, Inc.</t>
  </si>
  <si>
    <t>Comtech Telecommunications Corp.</t>
  </si>
  <si>
    <t>KOF</t>
  </si>
  <si>
    <t>CNAT</t>
  </si>
  <si>
    <t>Coca Cola Femsa S.A.B. de C.V.</t>
  </si>
  <si>
    <t>Conatus Pharmaceuticals Inc.</t>
  </si>
  <si>
    <t>KO</t>
  </si>
  <si>
    <t>CNCE</t>
  </si>
  <si>
    <t>Coca-Cola Company (The)</t>
  </si>
  <si>
    <t>Concert Pharmaceuticals, Inc.</t>
  </si>
  <si>
    <t>CCE</t>
  </si>
  <si>
    <t>CXRX</t>
  </si>
  <si>
    <t>Coca-Cola European Partners plc</t>
  </si>
  <si>
    <t>Concordia International Corp.</t>
  </si>
  <si>
    <t>CDE</t>
  </si>
  <si>
    <t>CCUR</t>
  </si>
  <si>
    <t>Coeur Mining, Inc.</t>
  </si>
  <si>
    <t>Concurrent Computer Corporation</t>
  </si>
  <si>
    <t>FOF</t>
  </si>
  <si>
    <t>CDOR</t>
  </si>
  <si>
    <t>Cohen &amp; Steers Closed-End Opportunity Fund, Inc.</t>
  </si>
  <si>
    <t>Condor Hospitality Trust, Inc.</t>
  </si>
  <si>
    <t>INB</t>
  </si>
  <si>
    <t>CFMS</t>
  </si>
  <si>
    <t>Cohen &amp; Steers Global Income Builder, Inc.</t>
  </si>
  <si>
    <t>ConforMIS, Inc.</t>
  </si>
  <si>
    <t>CNS</t>
  </si>
  <si>
    <t>CNFR</t>
  </si>
  <si>
    <t>Cohen &amp; Steers Inc</t>
  </si>
  <si>
    <t>Conifer Holdings, Inc.</t>
  </si>
  <si>
    <t>UTF</t>
  </si>
  <si>
    <t>CNMD</t>
  </si>
  <si>
    <t>Cohen &amp; Steers Infrastructure Fund, Inc</t>
  </si>
  <si>
    <t>CONMED Corporation</t>
  </si>
  <si>
    <t>LDP</t>
  </si>
  <si>
    <t>CTWS</t>
  </si>
  <si>
    <t>Cohen &amp; Steers Limited Duration Preferred and Income Fund, Inc</t>
  </si>
  <si>
    <t>Connecticut Water Service, Inc.</t>
  </si>
  <si>
    <t>MIE</t>
  </si>
  <si>
    <t>CNOB</t>
  </si>
  <si>
    <t>Cohen &amp; Steers MLP Income and Energy Opportunity Fund, Inc.</t>
  </si>
  <si>
    <t>ConnectOne Bancorp, Inc.</t>
  </si>
  <si>
    <t>RQI</t>
  </si>
  <si>
    <t>CONN</t>
  </si>
  <si>
    <t>Cohen &amp; Steers Quality Income Realty Fund Inc</t>
  </si>
  <si>
    <t>Conn&amp;#39</t>
  </si>
  <si>
    <t>RNP</t>
  </si>
  <si>
    <t>CNSL</t>
  </si>
  <si>
    <t>Cohen &amp; Steers Reit and Preferred Income Fund Inc</t>
  </si>
  <si>
    <t>Consolidated Communications Holdings, Inc.</t>
  </si>
  <si>
    <t>PSF</t>
  </si>
  <si>
    <t>CWCO</t>
  </si>
  <si>
    <t>Cohen &amp; Steers Select Preferred and Income Fund, Inc.</t>
  </si>
  <si>
    <t>Consolidated Water Co. Ltd.</t>
  </si>
  <si>
    <t>RFI</t>
  </si>
  <si>
    <t>CNAC</t>
  </si>
  <si>
    <t>Cohen &amp; Steers Total Return Realty Fund, Inc.</t>
  </si>
  <si>
    <t>Constellation Alpha Capital Corp.</t>
  </si>
  <si>
    <t>CFX</t>
  </si>
  <si>
    <t>CNACR</t>
  </si>
  <si>
    <t>Colfax Corporation</t>
  </si>
  <si>
    <t>CL</t>
  </si>
  <si>
    <t>CNACU</t>
  </si>
  <si>
    <t>Colgate-Palmolive Company</t>
  </si>
  <si>
    <t>CXE</t>
  </si>
  <si>
    <t>CNACW</t>
  </si>
  <si>
    <t>Colonial High Income Municipal Trust</t>
  </si>
  <si>
    <t>CIF</t>
  </si>
  <si>
    <t>CPSS</t>
  </si>
  <si>
    <t>Colonial Intermediate High Income Fund</t>
  </si>
  <si>
    <t>Consumer Portfolio Services, Inc.</t>
  </si>
  <si>
    <t>CXH</t>
  </si>
  <si>
    <t>CFRX</t>
  </si>
  <si>
    <t>Colonial Investment Grade Municipal Trust</t>
  </si>
  <si>
    <t>ContraFect Corporation</t>
  </si>
  <si>
    <t>CMU</t>
  </si>
  <si>
    <t>CTRV</t>
  </si>
  <si>
    <t>Colonial Municipal Income Trust</t>
  </si>
  <si>
    <t>ContraVir Pharmaceuticals Inc</t>
  </si>
  <si>
    <t>CLNS</t>
  </si>
  <si>
    <t>CTRL</t>
  </si>
  <si>
    <t>Colony NorthStar, Inc.</t>
  </si>
  <si>
    <t>Control4 Corporation</t>
  </si>
  <si>
    <t>CLNS^B</t>
  </si>
  <si>
    <t>CPRT</t>
  </si>
  <si>
    <t>Copart, Inc.</t>
  </si>
  <si>
    <t>CLNS^D</t>
  </si>
  <si>
    <t>CRBP</t>
  </si>
  <si>
    <t>Corbus Pharmaceuticals Holdings, Inc.</t>
  </si>
  <si>
    <t>CLNS^E</t>
  </si>
  <si>
    <t>CORT</t>
  </si>
  <si>
    <t>Corcept Therapeutics Incorporated</t>
  </si>
  <si>
    <t>CLNS^G</t>
  </si>
  <si>
    <t>CORE</t>
  </si>
  <si>
    <t>Core-Mark Holding Company, Inc.</t>
  </si>
  <si>
    <t>CLNS^H</t>
  </si>
  <si>
    <t>CORI</t>
  </si>
  <si>
    <t>Corium International, Inc.</t>
  </si>
  <si>
    <t>CLNS^I</t>
  </si>
  <si>
    <t>CSOD</t>
  </si>
  <si>
    <t>Cornerstone OnDemand, Inc.</t>
  </si>
  <si>
    <t>CLNS^J</t>
  </si>
  <si>
    <t>CRVL</t>
  </si>
  <si>
    <t>CorVel Corp.</t>
  </si>
  <si>
    <t>CXP</t>
  </si>
  <si>
    <t>CRVS</t>
  </si>
  <si>
    <t>Columbia Property Trust, Inc.</t>
  </si>
  <si>
    <t>Corvus Pharmaceuticals, Inc.</t>
  </si>
  <si>
    <t>STK</t>
  </si>
  <si>
    <t>CSGP</t>
  </si>
  <si>
    <t>Columbia Seligman Premium Technology Growth Fund, Inc</t>
  </si>
  <si>
    <t>CoStar Group, Inc.</t>
  </si>
  <si>
    <t>CCV.CL</t>
  </si>
  <si>
    <t>COST</t>
  </si>
  <si>
    <t>Costco Wholesale Corporation</t>
  </si>
  <si>
    <t>CCZ</t>
  </si>
  <si>
    <t>CPAH</t>
  </si>
  <si>
    <t>CounterPath Corporation</t>
  </si>
  <si>
    <t>CMA</t>
  </si>
  <si>
    <t>ICBK</t>
  </si>
  <si>
    <t>Comerica Incorporated</t>
  </si>
  <si>
    <t>County Bancorp, Inc.</t>
  </si>
  <si>
    <t>CMA.WS</t>
  </si>
  <si>
    <t>COUP</t>
  </si>
  <si>
    <t>Coupa Software Incorporated</t>
  </si>
  <si>
    <t>FIX</t>
  </si>
  <si>
    <t>CVTI</t>
  </si>
  <si>
    <t>Comfort Systems USA, Inc.</t>
  </si>
  <si>
    <t>Covenant Transportation Group, Inc.</t>
  </si>
  <si>
    <t>CMC</t>
  </si>
  <si>
    <t>COWN</t>
  </si>
  <si>
    <t>Commercial Metals Company</t>
  </si>
  <si>
    <t>Cowen Inc.</t>
  </si>
  <si>
    <t>CBU</t>
  </si>
  <si>
    <t>COWNL</t>
  </si>
  <si>
    <t>Community Bank System, Inc.</t>
  </si>
  <si>
    <t>CYH</t>
  </si>
  <si>
    <t>PMTS</t>
  </si>
  <si>
    <t>CPI Card Group Inc.</t>
  </si>
  <si>
    <t>CHCT</t>
  </si>
  <si>
    <t>CPSH</t>
  </si>
  <si>
    <t>Community Healthcare Trust Incorporated</t>
  </si>
  <si>
    <t>CPS Technologies Corp.</t>
  </si>
  <si>
    <t>CIG</t>
  </si>
  <si>
    <t>CRAI</t>
  </si>
  <si>
    <t>Comp En De Mn Cemig ADS</t>
  </si>
  <si>
    <t>CRA International,Inc.</t>
  </si>
  <si>
    <t>CIG.C</t>
  </si>
  <si>
    <t>CBRL</t>
  </si>
  <si>
    <t>Cracker Barrel Old Country Store, Inc.</t>
  </si>
  <si>
    <t>CBD</t>
  </si>
  <si>
    <t>BREW</t>
  </si>
  <si>
    <t>Companhia Brasileira de Distribuicao</t>
  </si>
  <si>
    <t>Food Chains</t>
  </si>
  <si>
    <t>Craft Brew Alliance, Inc.</t>
  </si>
  <si>
    <t>SBS</t>
  </si>
  <si>
    <t>CRAY</t>
  </si>
  <si>
    <t>Companhia de saneamento Basico Do Estado De Sao Paulo - Sabesp</t>
  </si>
  <si>
    <t>Cray Inc</t>
  </si>
  <si>
    <t>ELP</t>
  </si>
  <si>
    <t>CACC</t>
  </si>
  <si>
    <t>Companhia Paranaense de Energia (COPEL)</t>
  </si>
  <si>
    <t>Credit Acceptance Corporation</t>
  </si>
  <si>
    <t>CCU</t>
  </si>
  <si>
    <t>USOI</t>
  </si>
  <si>
    <t>Compania Cervecerias Unidas, S.A.</t>
  </si>
  <si>
    <t>Credit Suisse AG</t>
  </si>
  <si>
    <t>CODI</t>
  </si>
  <si>
    <t>CREE</t>
  </si>
  <si>
    <t>Compass Diversified Holdings</t>
  </si>
  <si>
    <t>Cree, Inc.</t>
  </si>
  <si>
    <t>CODI^A</t>
  </si>
  <si>
    <t>CRESY</t>
  </si>
  <si>
    <t>Cresud S.A.C.I.F. y A.</t>
  </si>
  <si>
    <t>CMP</t>
  </si>
  <si>
    <t>CRSP</t>
  </si>
  <si>
    <t>Compass Minerals International, Inc.</t>
  </si>
  <si>
    <t>CRISPR Therapeutics AG</t>
  </si>
  <si>
    <t>CRK</t>
  </si>
  <si>
    <t>CRTO</t>
  </si>
  <si>
    <t>Comstock Resources, Inc.</t>
  </si>
  <si>
    <t>Criteo S.A.</t>
  </si>
  <si>
    <t>CAG</t>
  </si>
  <si>
    <t>CROX</t>
  </si>
  <si>
    <t>ConAgra Brands, Inc.</t>
  </si>
  <si>
    <t>Crocs, Inc.</t>
  </si>
  <si>
    <t>CXO</t>
  </si>
  <si>
    <t>CCRN</t>
  </si>
  <si>
    <t>Concho Resources Inc.</t>
  </si>
  <si>
    <t>Cross Country Healthcare, Inc.</t>
  </si>
  <si>
    <t>CCM</t>
  </si>
  <si>
    <t>CRWS</t>
  </si>
  <si>
    <t>Concord Medical Services Holdings Limited</t>
  </si>
  <si>
    <t>Crown Crafts, Inc.</t>
  </si>
  <si>
    <t>CNDT</t>
  </si>
  <si>
    <t>CYRX</t>
  </si>
  <si>
    <t>Conduent Incorporated</t>
  </si>
  <si>
    <t>CryoPort, Inc.</t>
  </si>
  <si>
    <t>CNNX</t>
  </si>
  <si>
    <t>CYRXW</t>
  </si>
  <si>
    <t>Cone Midstream Partners LP</t>
  </si>
  <si>
    <t>COP</t>
  </si>
  <si>
    <t>CSGS</t>
  </si>
  <si>
    <t>ConocoPhillips</t>
  </si>
  <si>
    <t>CSG Systems International, Inc.</t>
  </si>
  <si>
    <t>CEIX$</t>
  </si>
  <si>
    <t>CCLP</t>
  </si>
  <si>
    <t>CONSOL Energy Inc.</t>
  </si>
  <si>
    <t>CSI Compressco LP</t>
  </si>
  <si>
    <t>CNX</t>
  </si>
  <si>
    <t>CSPI</t>
  </si>
  <si>
    <t>CSP Inc.</t>
  </si>
  <si>
    <t>CNX$</t>
  </si>
  <si>
    <t>CSWI</t>
  </si>
  <si>
    <t>CSW Industrials, Inc.</t>
  </si>
  <si>
    <t>ED</t>
  </si>
  <si>
    <t>CSX</t>
  </si>
  <si>
    <t>Consolidated Edison Inc</t>
  </si>
  <si>
    <t>CSX Corporation</t>
  </si>
  <si>
    <t>STZ</t>
  </si>
  <si>
    <t>CTIC</t>
  </si>
  <si>
    <t>Constellation Brands Inc</t>
  </si>
  <si>
    <t>CTI BioPharma Corp.</t>
  </si>
  <si>
    <t>STZ.B</t>
  </si>
  <si>
    <t>CTIB</t>
  </si>
  <si>
    <t>CTI Industries Corporation</t>
  </si>
  <si>
    <t>CSTM</t>
  </si>
  <si>
    <t>CTRP</t>
  </si>
  <si>
    <t>Constellium N.V.</t>
  </si>
  <si>
    <t>Ctrip.com International, Ltd.</t>
  </si>
  <si>
    <t>TCS</t>
  </si>
  <si>
    <t>CUI</t>
  </si>
  <si>
    <t>Container Store (The)</t>
  </si>
  <si>
    <t>CUI Global, Inc.</t>
  </si>
  <si>
    <t>CBPX</t>
  </si>
  <si>
    <t>CPIX</t>
  </si>
  <si>
    <t>Continental Building Products, Inc.</t>
  </si>
  <si>
    <t>Cumberland Pharmaceuticals Inc.</t>
  </si>
  <si>
    <t>CLR</t>
  </si>
  <si>
    <t>CRIS</t>
  </si>
  <si>
    <t>Continental Resources, Inc.</t>
  </si>
  <si>
    <t>Curis, Inc.</t>
  </si>
  <si>
    <t>VLRS</t>
  </si>
  <si>
    <t>CUTR</t>
  </si>
  <si>
    <t>Controladora Vuela Compania de Aviacion, S.A.B. de C.V.</t>
  </si>
  <si>
    <t>Cutera, Inc.</t>
  </si>
  <si>
    <t>CVG</t>
  </si>
  <si>
    <t>CVBF</t>
  </si>
  <si>
    <t>Convergys Corporation</t>
  </si>
  <si>
    <t>CVB Financial Corporation</t>
  </si>
  <si>
    <t>COO</t>
  </si>
  <si>
    <t>CVV</t>
  </si>
  <si>
    <t>Cooper Companies, Inc. (The)</t>
  </si>
  <si>
    <t>Ophthalmic Goods</t>
  </si>
  <si>
    <t>CVD Equipment Corporation</t>
  </si>
  <si>
    <t>CTB</t>
  </si>
  <si>
    <t>CYAN</t>
  </si>
  <si>
    <t>Cooper Tire &amp; Rubber Company</t>
  </si>
  <si>
    <t>Cyanotech Corporation</t>
  </si>
  <si>
    <t>CPS</t>
  </si>
  <si>
    <t>CYBR</t>
  </si>
  <si>
    <t>Cooper-Standard Holdings Inc.</t>
  </si>
  <si>
    <t>CyberArk Software Ltd.</t>
  </si>
  <si>
    <t>CPA</t>
  </si>
  <si>
    <t>CYBE</t>
  </si>
  <si>
    <t>Copa Holdings, S.A.</t>
  </si>
  <si>
    <t>CyberOptics Corporation</t>
  </si>
  <si>
    <t>CLB</t>
  </si>
  <si>
    <t>CYCC</t>
  </si>
  <si>
    <t>Core Laboratories N.V.</t>
  </si>
  <si>
    <t>Cyclacel Pharmaceuticals, Inc.</t>
  </si>
  <si>
    <t>CXW</t>
  </si>
  <si>
    <t>CYCCP</t>
  </si>
  <si>
    <t>CoreCivic, Inc.</t>
  </si>
  <si>
    <t>CLGX</t>
  </si>
  <si>
    <t>CBAY</t>
  </si>
  <si>
    <t>CoreLogic, Inc.</t>
  </si>
  <si>
    <t>CymaBay Therapeutics Inc.</t>
  </si>
  <si>
    <t>CORR</t>
  </si>
  <si>
    <t>CY</t>
  </si>
  <si>
    <t>CorEnergy Infrastructure Trust, Inc.</t>
  </si>
  <si>
    <t>Cypress Semiconductor Corporation</t>
  </si>
  <si>
    <t>CORR^A</t>
  </si>
  <si>
    <t>CYRN</t>
  </si>
  <si>
    <t>CYREN Ltd.</t>
  </si>
  <si>
    <t>COR</t>
  </si>
  <si>
    <t>CONE</t>
  </si>
  <si>
    <t>CoreSite Realty Corporation</t>
  </si>
  <si>
    <t>CyrusOne Inc</t>
  </si>
  <si>
    <t>COR^A.CL</t>
  </si>
  <si>
    <t>CYTK</t>
  </si>
  <si>
    <t>Cytokinetics, Incorporated</t>
  </si>
  <si>
    <t>GLW</t>
  </si>
  <si>
    <t>CTMX</t>
  </si>
  <si>
    <t>Corning Incorporated</t>
  </si>
  <si>
    <t>CytomX Therapeutics, Inc.</t>
  </si>
  <si>
    <t>GYC</t>
  </si>
  <si>
    <t>CYTX</t>
  </si>
  <si>
    <t>Corporate Asset Backed Corp CABCO</t>
  </si>
  <si>
    <t>Cytori Therapeutics Inc</t>
  </si>
  <si>
    <t>CCT</t>
  </si>
  <si>
    <t>CYTXW</t>
  </si>
  <si>
    <t>Corporate Capital Trust, Inc.</t>
  </si>
  <si>
    <t>OFC</t>
  </si>
  <si>
    <t>CTSO</t>
  </si>
  <si>
    <t>Corporate Office Properties Trust</t>
  </si>
  <si>
    <t>Cytosorbents Corporation</t>
  </si>
  <si>
    <t>CZZ</t>
  </si>
  <si>
    <t>CYTR</t>
  </si>
  <si>
    <t>Cosan Limited</t>
  </si>
  <si>
    <t>CytRx Corporation</t>
  </si>
  <si>
    <t>CMRE</t>
  </si>
  <si>
    <t>DJCO</t>
  </si>
  <si>
    <t>Costamare Inc.</t>
  </si>
  <si>
    <t>Daily Journal Corp. (S.C.)</t>
  </si>
  <si>
    <t>CMRE^B</t>
  </si>
  <si>
    <t>DAKT</t>
  </si>
  <si>
    <t>Daktronics, Inc.</t>
  </si>
  <si>
    <t>CMRE^C</t>
  </si>
  <si>
    <t>DARE</t>
  </si>
  <si>
    <t>Dare Bioscience, Inc.</t>
  </si>
  <si>
    <t>CMRE^D</t>
  </si>
  <si>
    <t>DRIO</t>
  </si>
  <si>
    <t>DarioHealth Corp.</t>
  </si>
  <si>
    <t>COTV</t>
  </si>
  <si>
    <t>DRIOW</t>
  </si>
  <si>
    <t>Cotiviti Holdings, Inc.</t>
  </si>
  <si>
    <t>COT</t>
  </si>
  <si>
    <t>DZSI</t>
  </si>
  <si>
    <t>Cott Corporation</t>
  </si>
  <si>
    <t>DASAN Zhone Solutions, Inc.</t>
  </si>
  <si>
    <t>COTY</t>
  </si>
  <si>
    <t>DSKE</t>
  </si>
  <si>
    <t>Coty Inc.</t>
  </si>
  <si>
    <t>Daseke, Inc.</t>
  </si>
  <si>
    <t>CFC^B</t>
  </si>
  <si>
    <t>DSKEW</t>
  </si>
  <si>
    <t>Countrywide Financial Corporation</t>
  </si>
  <si>
    <t>CUZ</t>
  </si>
  <si>
    <t>DAIO</t>
  </si>
  <si>
    <t>Cousins Properties Incorporated</t>
  </si>
  <si>
    <t>Data I/O Corporation</t>
  </si>
  <si>
    <t>CVA</t>
  </si>
  <si>
    <t>DWCH</t>
  </si>
  <si>
    <t>Covanta Holding Corporation</t>
  </si>
  <si>
    <t>Datawatch Corporation</t>
  </si>
  <si>
    <t>CPF</t>
  </si>
  <si>
    <t>PLAY</t>
  </si>
  <si>
    <t>CPB Inc.</t>
  </si>
  <si>
    <t>Dave &amp; Buster&amp;#39</t>
  </si>
  <si>
    <t>CPL</t>
  </si>
  <si>
    <t>DTEA</t>
  </si>
  <si>
    <t>CPFL Energia S.A.</t>
  </si>
  <si>
    <t>DAVIDsTEA Inc.</t>
  </si>
  <si>
    <t>CR</t>
  </si>
  <si>
    <t>DFNL</t>
  </si>
  <si>
    <t>Crane Company</t>
  </si>
  <si>
    <t>Davis Select Financial ETF</t>
  </si>
  <si>
    <t>CRD.A</t>
  </si>
  <si>
    <t>DUSA</t>
  </si>
  <si>
    <t>Crawford &amp; Company</t>
  </si>
  <si>
    <t>Davis Select U.S. Equity ETF</t>
  </si>
  <si>
    <t>CRD.B</t>
  </si>
  <si>
    <t>DWLD</t>
  </si>
  <si>
    <t>Davis Select Worldwide ETF</t>
  </si>
  <si>
    <t>BAP</t>
  </si>
  <si>
    <t>DWSN</t>
  </si>
  <si>
    <t>Credicorp Ltd.</t>
  </si>
  <si>
    <t>Dawson Geophysical Company</t>
  </si>
  <si>
    <t>CS</t>
  </si>
  <si>
    <t>DBVT</t>
  </si>
  <si>
    <t>Credit Suisse Group</t>
  </si>
  <si>
    <t>DBV Technologies S.A.</t>
  </si>
  <si>
    <t>CPG</t>
  </si>
  <si>
    <t>DCPH</t>
  </si>
  <si>
    <t>Crescent Point Energy Corporation</t>
  </si>
  <si>
    <t>Deciphera Pharmaceuticals, Inc.</t>
  </si>
  <si>
    <t>CEQP</t>
  </si>
  <si>
    <t>DFRG</t>
  </si>
  <si>
    <t>Crestwood Equity Partners LP</t>
  </si>
  <si>
    <t>Del Frisco&amp;#39</t>
  </si>
  <si>
    <t>CRH</t>
  </si>
  <si>
    <t>TACO</t>
  </si>
  <si>
    <t>CRH PLC</t>
  </si>
  <si>
    <t>Del Taco Restaurants, Inc.</t>
  </si>
  <si>
    <t>CRT</t>
  </si>
  <si>
    <t>TACOW</t>
  </si>
  <si>
    <t>Cross Timbers Royalty Trust</t>
  </si>
  <si>
    <t>CAPL</t>
  </si>
  <si>
    <t>DMPI</t>
  </si>
  <si>
    <t>CrossAmerica Partners LP</t>
  </si>
  <si>
    <t>DelMar Pharmaceuticals, Inc.</t>
  </si>
  <si>
    <t>CCI</t>
  </si>
  <si>
    <t>DELT</t>
  </si>
  <si>
    <t>Crown Castle International Corporation</t>
  </si>
  <si>
    <t>Delta Technology Holdings Limited</t>
  </si>
  <si>
    <t>CCI^A</t>
  </si>
  <si>
    <t>DELTW</t>
  </si>
  <si>
    <t>CCK</t>
  </si>
  <si>
    <t>DENN</t>
  </si>
  <si>
    <t>Crown Holdings, Inc.</t>
  </si>
  <si>
    <t>Denny&amp;#39</t>
  </si>
  <si>
    <t>CRY</t>
  </si>
  <si>
    <t>XRAY</t>
  </si>
  <si>
    <t>CryoLife, Inc.</t>
  </si>
  <si>
    <t>DENTSPLY SIRONA Inc.</t>
  </si>
  <si>
    <t>CSRA</t>
  </si>
  <si>
    <t>DEPO</t>
  </si>
  <si>
    <t>CSRA Inc.</t>
  </si>
  <si>
    <t>Depomed, Inc.</t>
  </si>
  <si>
    <t>CSS</t>
  </si>
  <si>
    <t>DERM</t>
  </si>
  <si>
    <t>CSS Industries, Inc.</t>
  </si>
  <si>
    <t>Consumer: Greeting Cards</t>
  </si>
  <si>
    <t>Dermira, Inc.</t>
  </si>
  <si>
    <t>CTS</t>
  </si>
  <si>
    <t>DEST</t>
  </si>
  <si>
    <t>CTS Corporation</t>
  </si>
  <si>
    <t>Destination Maternity Corporation</t>
  </si>
  <si>
    <t>CUBE</t>
  </si>
  <si>
    <t>DXLG</t>
  </si>
  <si>
    <t>CubeSmart</t>
  </si>
  <si>
    <t>Destination XL Group, Inc.</t>
  </si>
  <si>
    <t>CUB</t>
  </si>
  <si>
    <t>DSWL</t>
  </si>
  <si>
    <t>Cubic Corporation</t>
  </si>
  <si>
    <t>Deswell Industries, Inc.</t>
  </si>
  <si>
    <t>CFR</t>
  </si>
  <si>
    <t>DTRM</t>
  </si>
  <si>
    <t>Cullen/Frost Bankers, Inc.</t>
  </si>
  <si>
    <t xml:space="preserve">Determine, Inc. </t>
  </si>
  <si>
    <t>CFR^A</t>
  </si>
  <si>
    <t>RNDM</t>
  </si>
  <si>
    <t>Developed International Equity Select ETF</t>
  </si>
  <si>
    <t>CULP</t>
  </si>
  <si>
    <t>DXCM</t>
  </si>
  <si>
    <t>Culp, Inc.</t>
  </si>
  <si>
    <t>DexCom, Inc.</t>
  </si>
  <si>
    <t>CMI</t>
  </si>
  <si>
    <t>DXTR</t>
  </si>
  <si>
    <t>Cummins Inc.</t>
  </si>
  <si>
    <t>Dextera Surgical Inc.</t>
  </si>
  <si>
    <t>CW</t>
  </si>
  <si>
    <t>DHXM</t>
  </si>
  <si>
    <t>Curtiss-Wright Corporation</t>
  </si>
  <si>
    <t>DHX Media Ltd.</t>
  </si>
  <si>
    <t>SRF</t>
  </si>
  <si>
    <t>DHIL</t>
  </si>
  <si>
    <t>Cushing Energy Income Fund (The)</t>
  </si>
  <si>
    <t>Diamond Hill Investment Group, Inc.</t>
  </si>
  <si>
    <t>SZC</t>
  </si>
  <si>
    <t>FANG</t>
  </si>
  <si>
    <t>Cushing Renaissance Fund (The)</t>
  </si>
  <si>
    <t>Diamondback Energy, Inc.</t>
  </si>
  <si>
    <t>CUBI</t>
  </si>
  <si>
    <t>DCIX</t>
  </si>
  <si>
    <t>Customers Bancorp, Inc</t>
  </si>
  <si>
    <t>Diana Containerships Inc.</t>
  </si>
  <si>
    <t>CUBI^C</t>
  </si>
  <si>
    <t>DRNA</t>
  </si>
  <si>
    <t>Dicerna Pharmaceuticals, Inc.</t>
  </si>
  <si>
    <t>CUBI^D</t>
  </si>
  <si>
    <t>DFBG</t>
  </si>
  <si>
    <t>Differential Brands Group Inc.</t>
  </si>
  <si>
    <t>CUBI^E</t>
  </si>
  <si>
    <t>DFFN</t>
  </si>
  <si>
    <t>Diffusion Pharmaceuticals Inc.</t>
  </si>
  <si>
    <t>CUBI^F</t>
  </si>
  <si>
    <t>DGII</t>
  </si>
  <si>
    <t>Digi International Inc.</t>
  </si>
  <si>
    <t>CUBS</t>
  </si>
  <si>
    <t>DMRC</t>
  </si>
  <si>
    <t>Digimarc Corporation</t>
  </si>
  <si>
    <t>CVI</t>
  </si>
  <si>
    <t>DRAD</t>
  </si>
  <si>
    <t>CVR Energy Inc.</t>
  </si>
  <si>
    <t>Digirad Corporation</t>
  </si>
  <si>
    <t>UAN</t>
  </si>
  <si>
    <t>DGLY</t>
  </si>
  <si>
    <t>CVR Partners, LP</t>
  </si>
  <si>
    <t>Digital Ally, Inc.</t>
  </si>
  <si>
    <t>CVRR</t>
  </si>
  <si>
    <t>APPS</t>
  </si>
  <si>
    <t>CVR Refining, LP</t>
  </si>
  <si>
    <t>Digital Turbine, Inc.</t>
  </si>
  <si>
    <t>CVS</t>
  </si>
  <si>
    <t>DCOM</t>
  </si>
  <si>
    <t>CVS Health Corporation</t>
  </si>
  <si>
    <t>Dime Community Bancshares, Inc.</t>
  </si>
  <si>
    <t>CELP</t>
  </si>
  <si>
    <t>DIOD</t>
  </si>
  <si>
    <t>Cypress Energy Partners, L.P.</t>
  </si>
  <si>
    <t>Diodes Incorporated</t>
  </si>
  <si>
    <t>CYS</t>
  </si>
  <si>
    <t>DISCA</t>
  </si>
  <si>
    <t>CYS Investments, Inc.</t>
  </si>
  <si>
    <t>Discovery Communications, Inc.</t>
  </si>
  <si>
    <t>CYS^A</t>
  </si>
  <si>
    <t>DISCB</t>
  </si>
  <si>
    <t>CYS^B</t>
  </si>
  <si>
    <t>DISCK</t>
  </si>
  <si>
    <t>DHI</t>
  </si>
  <si>
    <t>DISH</t>
  </si>
  <si>
    <t>D.R. Horton, Inc.</t>
  </si>
  <si>
    <t>DISH Network Corporation</t>
  </si>
  <si>
    <t>DAN</t>
  </si>
  <si>
    <t>DVCR</t>
  </si>
  <si>
    <t>Dana Incorporated</t>
  </si>
  <si>
    <t>Diversicare Healthcare Services Inc.</t>
  </si>
  <si>
    <t>DHR</t>
  </si>
  <si>
    <t>SAUC</t>
  </si>
  <si>
    <t>Danaher Corporation</t>
  </si>
  <si>
    <t>Diversified Restaurant Holdings, Inc.</t>
  </si>
  <si>
    <t>DAC</t>
  </si>
  <si>
    <t>DLHC</t>
  </si>
  <si>
    <t>Danaos Corporation</t>
  </si>
  <si>
    <t>DLH Holdings Corp.</t>
  </si>
  <si>
    <t>DQ</t>
  </si>
  <si>
    <t>BOOM</t>
  </si>
  <si>
    <t>DAQO New Energy Corp.</t>
  </si>
  <si>
    <t>DMC Global Inc.</t>
  </si>
  <si>
    <t>DRI</t>
  </si>
  <si>
    <t>DNBF</t>
  </si>
  <si>
    <t>Darden Restaurants, Inc.</t>
  </si>
  <si>
    <t>DNB Financial Corp</t>
  </si>
  <si>
    <t>DAR</t>
  </si>
  <si>
    <t>DLTR</t>
  </si>
  <si>
    <t>Darling Ingredients Inc.</t>
  </si>
  <si>
    <t>Dollar Tree, Inc.</t>
  </si>
  <si>
    <t>DVA</t>
  </si>
  <si>
    <t>DGICA</t>
  </si>
  <si>
    <t>DaVita Inc.</t>
  </si>
  <si>
    <t>Donegal Group, Inc.</t>
  </si>
  <si>
    <t>DCP</t>
  </si>
  <si>
    <t>DGICB</t>
  </si>
  <si>
    <t>DCP Midstream LP</t>
  </si>
  <si>
    <t>DCT</t>
  </si>
  <si>
    <t>DMLP</t>
  </si>
  <si>
    <t>DCT Industrial Trust Inc</t>
  </si>
  <si>
    <t>Dorchester Minerals, L.P.</t>
  </si>
  <si>
    <t>DDR</t>
  </si>
  <si>
    <t>DORM</t>
  </si>
  <si>
    <t>DDR Corp.</t>
  </si>
  <si>
    <t>Dorman Products, Inc.</t>
  </si>
  <si>
    <t>DDR^A</t>
  </si>
  <si>
    <t>EAGL</t>
  </si>
  <si>
    <t>Double Eagle Acquisition Corp.</t>
  </si>
  <si>
    <t>DDR^J</t>
  </si>
  <si>
    <t>EAGLU</t>
  </si>
  <si>
    <t>DDR^K</t>
  </si>
  <si>
    <t>EAGLW</t>
  </si>
  <si>
    <t>DF</t>
  </si>
  <si>
    <t>DOVA</t>
  </si>
  <si>
    <t>Dean Foods Company</t>
  </si>
  <si>
    <t>Dova Pharmaceuticals, Inc.</t>
  </si>
  <si>
    <t>DECK</t>
  </si>
  <si>
    <t>LYL</t>
  </si>
  <si>
    <t>Deckers Outdoor Corporation</t>
  </si>
  <si>
    <t>Dragon Victory International Limited</t>
  </si>
  <si>
    <t>DE</t>
  </si>
  <si>
    <t>DOTA</t>
  </si>
  <si>
    <t>Deere &amp; Company</t>
  </si>
  <si>
    <t>Draper Oakwood Technology Acquisition, Inc.</t>
  </si>
  <si>
    <t>DEX</t>
  </si>
  <si>
    <t>DOTAR</t>
  </si>
  <si>
    <t>Delaware Enhanced Global Dividend</t>
  </si>
  <si>
    <t>DDF</t>
  </si>
  <si>
    <t>DOTAU</t>
  </si>
  <si>
    <t>Delaware Investments Dividend &amp; Income Fund, Inc.</t>
  </si>
  <si>
    <t>DKL</t>
  </si>
  <si>
    <t>DOTAW</t>
  </si>
  <si>
    <t>Delek Logistics Partners, L.P.</t>
  </si>
  <si>
    <t>DK</t>
  </si>
  <si>
    <t>DRYS</t>
  </si>
  <si>
    <t>Delek US Holdings, Inc.</t>
  </si>
  <si>
    <t>DryShips Inc.</t>
  </si>
  <si>
    <t>DVMT</t>
  </si>
  <si>
    <t>DSPG</t>
  </si>
  <si>
    <t>Dell Technologies Inc.</t>
  </si>
  <si>
    <t>DSP Group, Inc.</t>
  </si>
  <si>
    <t>APTV$</t>
  </si>
  <si>
    <t>DLTH</t>
  </si>
  <si>
    <t>Delphi Automotive plc</t>
  </si>
  <si>
    <t>Duluth Holdings Inc.</t>
  </si>
  <si>
    <t>DLPH</t>
  </si>
  <si>
    <t>DNKN</t>
  </si>
  <si>
    <t>Dunkin&amp;#39</t>
  </si>
  <si>
    <t>DLPH$</t>
  </si>
  <si>
    <t>DRRX</t>
  </si>
  <si>
    <t>Delphi Technologies PLC</t>
  </si>
  <si>
    <t>DURECT Corporation</t>
  </si>
  <si>
    <t>DAL</t>
  </si>
  <si>
    <t>DXPE</t>
  </si>
  <si>
    <t>Delta Air Lines, Inc.</t>
  </si>
  <si>
    <t>DXP Enterprises, Inc.</t>
  </si>
  <si>
    <t>DEL</t>
  </si>
  <si>
    <t>DYSL</t>
  </si>
  <si>
    <t>Deltic Timber Corporation</t>
  </si>
  <si>
    <t>Dynasil Corporation of America</t>
  </si>
  <si>
    <t>DLX</t>
  </si>
  <si>
    <t>DYNT</t>
  </si>
  <si>
    <t>Deluxe Corporation</t>
  </si>
  <si>
    <t>Dynatronics Corporation</t>
  </si>
  <si>
    <t>DNR</t>
  </si>
  <si>
    <t>DVAX</t>
  </si>
  <si>
    <t>Denbury Resources Inc.</t>
  </si>
  <si>
    <t>Dynavax Technologies Corporation</t>
  </si>
  <si>
    <t>DESP</t>
  </si>
  <si>
    <t>ETFC</t>
  </si>
  <si>
    <t>Despegar.com, Corp.</t>
  </si>
  <si>
    <t>E*TRADE Financial Corporation</t>
  </si>
  <si>
    <t>DKT</t>
  </si>
  <si>
    <t>EBMT</t>
  </si>
  <si>
    <t>Deutsch Bk Contingent Cap Tr V</t>
  </si>
  <si>
    <t>Eagle Bancorp Montana, Inc.</t>
  </si>
  <si>
    <t>DB</t>
  </si>
  <si>
    <t>EGBN</t>
  </si>
  <si>
    <t>Deutsche Bank AG</t>
  </si>
  <si>
    <t>Eagle Bancorp, Inc.</t>
  </si>
  <si>
    <t>DTK</t>
  </si>
  <si>
    <t>EGLE</t>
  </si>
  <si>
    <t>Eagle Bulk Shipping Inc.</t>
  </si>
  <si>
    <t>DXB</t>
  </si>
  <si>
    <t>EFBI</t>
  </si>
  <si>
    <t>Eagle Financial Bancorp, Inc.</t>
  </si>
  <si>
    <t>DVN</t>
  </si>
  <si>
    <t>EGRX</t>
  </si>
  <si>
    <t>Devon Energy Corporation</t>
  </si>
  <si>
    <t>Eagle Pharmaceuticals, Inc.</t>
  </si>
  <si>
    <t>DHX</t>
  </si>
  <si>
    <t>EWBC</t>
  </si>
  <si>
    <t>DHI Group, Inc.</t>
  </si>
  <si>
    <t>East West Bancorp, Inc.</t>
  </si>
  <si>
    <t>DHT</t>
  </si>
  <si>
    <t>EACQ</t>
  </si>
  <si>
    <t>DHT Holdings, Inc.</t>
  </si>
  <si>
    <t>Easterly Acquisition Corp.</t>
  </si>
  <si>
    <t>DEO</t>
  </si>
  <si>
    <t>EACQU</t>
  </si>
  <si>
    <t>Diageo plc</t>
  </si>
  <si>
    <t>DO</t>
  </si>
  <si>
    <t>EACQW</t>
  </si>
  <si>
    <t>Diamond Offshore Drilling, Inc.</t>
  </si>
  <si>
    <t>DRH</t>
  </si>
  <si>
    <t>EML</t>
  </si>
  <si>
    <t>Diamondrock Hospitality Company</t>
  </si>
  <si>
    <t>Eastern Company (The)</t>
  </si>
  <si>
    <t>DSX</t>
  </si>
  <si>
    <t>ESDI</t>
  </si>
  <si>
    <t>Diana Shipping inc.</t>
  </si>
  <si>
    <t>Eastside Distilling, Inc.</t>
  </si>
  <si>
    <t>DSX^B</t>
  </si>
  <si>
    <t>ESDIW</t>
  </si>
  <si>
    <t>DSXN</t>
  </si>
  <si>
    <t>EVGBC</t>
  </si>
  <si>
    <t>Eaton Vance NextShares Trust</t>
  </si>
  <si>
    <t>DKS</t>
  </si>
  <si>
    <t>EVSTC</t>
  </si>
  <si>
    <t>Dick&amp;#39</t>
  </si>
  <si>
    <t>DBD</t>
  </si>
  <si>
    <t>EVLMC</t>
  </si>
  <si>
    <t>Diebold Nixdorf Incorporated</t>
  </si>
  <si>
    <t>Eaton Vance NextShares Trust II</t>
  </si>
  <si>
    <t>DLR</t>
  </si>
  <si>
    <t>OKDCC</t>
  </si>
  <si>
    <t>Digital Realty Trust, Inc.</t>
  </si>
  <si>
    <t>DLR^C</t>
  </si>
  <si>
    <t>EBAY</t>
  </si>
  <si>
    <t>eBay Inc.</t>
  </si>
  <si>
    <t>DLR^G</t>
  </si>
  <si>
    <t>EBAYL</t>
  </si>
  <si>
    <t>DLR^H</t>
  </si>
  <si>
    <t>EBIX</t>
  </si>
  <si>
    <t>Ebix, Inc.</t>
  </si>
  <si>
    <t>DLR^I</t>
  </si>
  <si>
    <t>ELON</t>
  </si>
  <si>
    <t>Echelon Corporation</t>
  </si>
  <si>
    <t>DLR^J</t>
  </si>
  <si>
    <t>ECHO</t>
  </si>
  <si>
    <t>Echo Global Logistics, Inc.</t>
  </si>
  <si>
    <t>DDS</t>
  </si>
  <si>
    <t>SATS</t>
  </si>
  <si>
    <t>Dillard&amp;#39</t>
  </si>
  <si>
    <t>EchoStar Corporation</t>
  </si>
  <si>
    <t>DDT</t>
  </si>
  <si>
    <t>EEI</t>
  </si>
  <si>
    <t>Ecology and Environment, Inc.</t>
  </si>
  <si>
    <t>DIN</t>
  </si>
  <si>
    <t>ESES</t>
  </si>
  <si>
    <t>DineEquity, Inc</t>
  </si>
  <si>
    <t>Eco-Stim Energy Solutions, Inc.</t>
  </si>
  <si>
    <t>DPLO</t>
  </si>
  <si>
    <t>EDAP</t>
  </si>
  <si>
    <t>Diplomat Pharmacy, Inc.</t>
  </si>
  <si>
    <t>EDAP TMS S.A.</t>
  </si>
  <si>
    <t>DFS</t>
  </si>
  <si>
    <t>EDGE</t>
  </si>
  <si>
    <t>Discover Financial Services</t>
  </si>
  <si>
    <t>Edge Therapeutics, Inc.</t>
  </si>
  <si>
    <t>DFS^B.CL</t>
  </si>
  <si>
    <t>EDGW</t>
  </si>
  <si>
    <t>Edgewater Technology, Inc.</t>
  </si>
  <si>
    <t>DNI</t>
  </si>
  <si>
    <t>EDIT</t>
  </si>
  <si>
    <t>Dividend and Income Fund</t>
  </si>
  <si>
    <t>Editas Medicine, Inc.</t>
  </si>
  <si>
    <t>DLB</t>
  </si>
  <si>
    <t>EDUC</t>
  </si>
  <si>
    <t>Dolby Laboratories</t>
  </si>
  <si>
    <t>Educational Development Corporation</t>
  </si>
  <si>
    <t>DG</t>
  </si>
  <si>
    <t>EGAN</t>
  </si>
  <si>
    <t>Dollar General Corporation</t>
  </si>
  <si>
    <t>eGain Corporation</t>
  </si>
  <si>
    <t>DM</t>
  </si>
  <si>
    <t>EGLT</t>
  </si>
  <si>
    <t>Dominion Energy Midstream Partners, LP</t>
  </si>
  <si>
    <t>Egalet Corporation</t>
  </si>
  <si>
    <t>D</t>
  </si>
  <si>
    <t>EHTH</t>
  </si>
  <si>
    <t>Dominion Energy, Inc.</t>
  </si>
  <si>
    <t>eHealth, Inc.</t>
  </si>
  <si>
    <t>DCUD</t>
  </si>
  <si>
    <t>EIGR</t>
  </si>
  <si>
    <t>Eiger BioPharmaceuticals, Inc.</t>
  </si>
  <si>
    <t>DRUA</t>
  </si>
  <si>
    <t>EKSO</t>
  </si>
  <si>
    <t>Ekso Bionics Holdings, Inc.</t>
  </si>
  <si>
    <t>DPZ</t>
  </si>
  <si>
    <t>LOCO</t>
  </si>
  <si>
    <t>Domino&amp;#39</t>
  </si>
  <si>
    <t>El Pollo Loco Holdings, Inc.</t>
  </si>
  <si>
    <t>UFS</t>
  </si>
  <si>
    <t>EMITF</t>
  </si>
  <si>
    <t>Domtar Corporation</t>
  </si>
  <si>
    <t>Elbit Imaging Ltd.</t>
  </si>
  <si>
    <t>DCI</t>
  </si>
  <si>
    <t>ESLT</t>
  </si>
  <si>
    <t>Donaldson Company, Inc.</t>
  </si>
  <si>
    <t>Elbit Systems Ltd.</t>
  </si>
  <si>
    <t>DFIN</t>
  </si>
  <si>
    <t>ERI</t>
  </si>
  <si>
    <t>Donnelley Financial Solutions, Inc.</t>
  </si>
  <si>
    <t>Eldorado Resorts, Inc.</t>
  </si>
  <si>
    <t>LPG</t>
  </si>
  <si>
    <t>ESIO</t>
  </si>
  <si>
    <t>Dorian LPG Ltd.</t>
  </si>
  <si>
    <t>Electro Scientific Industries, Inc.</t>
  </si>
  <si>
    <t>DSL</t>
  </si>
  <si>
    <t>EA</t>
  </si>
  <si>
    <t>DoubleLine Income Solutions Fund</t>
  </si>
  <si>
    <t>Electronic Arts Inc.</t>
  </si>
  <si>
    <t>DBL</t>
  </si>
  <si>
    <t>EFII</t>
  </si>
  <si>
    <t>DoubleLine Opportunistic Credit Fund</t>
  </si>
  <si>
    <t>Electronics for Imaging, Inc.</t>
  </si>
  <si>
    <t>PLOW</t>
  </si>
  <si>
    <t>ELSE</t>
  </si>
  <si>
    <t>Douglas Dynamics, Inc.</t>
  </si>
  <si>
    <t>Electro-Sensors, Inc.</t>
  </si>
  <si>
    <t>DEI</t>
  </si>
  <si>
    <t>ELEC</t>
  </si>
  <si>
    <t>Douglas Emmett, Inc.</t>
  </si>
  <si>
    <t>Electrum Special Acquisition Corporation</t>
  </si>
  <si>
    <t>DOV</t>
  </si>
  <si>
    <t>ELECU</t>
  </si>
  <si>
    <t>Dover Corporation</t>
  </si>
  <si>
    <t>DDE</t>
  </si>
  <si>
    <t>ELECW</t>
  </si>
  <si>
    <t>Dover Downs Gaming &amp; Entertainment Inc</t>
  </si>
  <si>
    <t>DVD</t>
  </si>
  <si>
    <t>EBIO</t>
  </si>
  <si>
    <t>Dover Motorsports, Inc.</t>
  </si>
  <si>
    <t>Eleven Biotherapeutics, Inc.</t>
  </si>
  <si>
    <t>DWDP</t>
  </si>
  <si>
    <t>DWAC</t>
  </si>
  <si>
    <t>DowDuPont Inc.</t>
  </si>
  <si>
    <t>Elkhorn Commodity Rotation Strategy ETF</t>
  </si>
  <si>
    <t>DPS</t>
  </si>
  <si>
    <t>ESBK</t>
  </si>
  <si>
    <t>Dr Pepper Snapple Group, Inc</t>
  </si>
  <si>
    <t>Elmira Savings Bank NY (The)</t>
  </si>
  <si>
    <t>RDY</t>
  </si>
  <si>
    <t>ELTK</t>
  </si>
  <si>
    <t>Dr. Reddy&amp;#39</t>
  </si>
  <si>
    <t>Eltek Ltd.</t>
  </si>
  <si>
    <t>DRD</t>
  </si>
  <si>
    <t>EMCI</t>
  </si>
  <si>
    <t>DRDGOLD Limited</t>
  </si>
  <si>
    <t>EMC Insurance Group Inc.</t>
  </si>
  <si>
    <t>DCF</t>
  </si>
  <si>
    <t>EMCF</t>
  </si>
  <si>
    <t>Dreyfus Alcentra</t>
  </si>
  <si>
    <t>Emclaire Financial Corp</t>
  </si>
  <si>
    <t>DHF</t>
  </si>
  <si>
    <t>EMKR</t>
  </si>
  <si>
    <t>Dreyfus High Yield Strategies Fund</t>
  </si>
  <si>
    <t>EMCORE Corporation</t>
  </si>
  <si>
    <t>DMB</t>
  </si>
  <si>
    <t>RNEM</t>
  </si>
  <si>
    <t>Dreyfus Municipal Bond Infrastructure Fund, Inc.</t>
  </si>
  <si>
    <t>Emerging Markets Equity Select ETF</t>
  </si>
  <si>
    <t>DSM</t>
  </si>
  <si>
    <t>EMMS</t>
  </si>
  <si>
    <t>Dreyfus Strategic Municipal Bond Fund, Inc.</t>
  </si>
  <si>
    <t>Emmis Communications Corporation</t>
  </si>
  <si>
    <t>LEO</t>
  </si>
  <si>
    <t>NYNY</t>
  </si>
  <si>
    <t>Dreyfus Strategic Municipals, Inc.</t>
  </si>
  <si>
    <t>Empire Resorts, Inc.</t>
  </si>
  <si>
    <t>DRQ</t>
  </si>
  <si>
    <t>ENTA</t>
  </si>
  <si>
    <t>Dril-Quip, Inc.</t>
  </si>
  <si>
    <t>Enanta Pharmaceuticals, Inc.</t>
  </si>
  <si>
    <t>DS</t>
  </si>
  <si>
    <t>ECPG</t>
  </si>
  <si>
    <t>Drive Shack Inc.</t>
  </si>
  <si>
    <t>Encore Capital Group Inc</t>
  </si>
  <si>
    <t>DS^B</t>
  </si>
  <si>
    <t>WIRE</t>
  </si>
  <si>
    <t>Encore Wire Corporation</t>
  </si>
  <si>
    <t>DS^C</t>
  </si>
  <si>
    <t>ENDP</t>
  </si>
  <si>
    <t>Endo International plc</t>
  </si>
  <si>
    <t>DS^D</t>
  </si>
  <si>
    <t>ECYT</t>
  </si>
  <si>
    <t>Endocyte, Inc.</t>
  </si>
  <si>
    <t>DST</t>
  </si>
  <si>
    <t>ELGX</t>
  </si>
  <si>
    <t>DST Systems, Inc.</t>
  </si>
  <si>
    <t>Endologix, Inc.</t>
  </si>
  <si>
    <t>DSW</t>
  </si>
  <si>
    <t>NDRA</t>
  </si>
  <si>
    <t>DSW Inc.</t>
  </si>
  <si>
    <t>ENDRA Life Sciences Inc.</t>
  </si>
  <si>
    <t>DTE</t>
  </si>
  <si>
    <t>NDRAW</t>
  </si>
  <si>
    <t>DTE Energy Company</t>
  </si>
  <si>
    <t>DTJ</t>
  </si>
  <si>
    <t>EIGI</t>
  </si>
  <si>
    <t>Endurance International Group Holdings, Inc.</t>
  </si>
  <si>
    <t>DTQ</t>
  </si>
  <si>
    <t>WATT</t>
  </si>
  <si>
    <t>Energous Corporation</t>
  </si>
  <si>
    <t>DTV</t>
  </si>
  <si>
    <t>EFOI</t>
  </si>
  <si>
    <t>Energy Focus, Inc.</t>
  </si>
  <si>
    <t>DTW</t>
  </si>
  <si>
    <t>ERII</t>
  </si>
  <si>
    <t>Energy Recovery, Inc.</t>
  </si>
  <si>
    <t>DTY</t>
  </si>
  <si>
    <t>EXXI</t>
  </si>
  <si>
    <t>Energy XXI Gulf Coast, Inc.</t>
  </si>
  <si>
    <t>DCO</t>
  </si>
  <si>
    <t>ENG</t>
  </si>
  <si>
    <t>Ducommun Incorporated</t>
  </si>
  <si>
    <t>ENGlobal Corporation</t>
  </si>
  <si>
    <t>DPG</t>
  </si>
  <si>
    <t>ENPH</t>
  </si>
  <si>
    <t>Duff &amp; Phelps Global Utility Income Fund Inc.</t>
  </si>
  <si>
    <t>Enphase Energy, Inc.</t>
  </si>
  <si>
    <t>DSE</t>
  </si>
  <si>
    <t>ESGR</t>
  </si>
  <si>
    <t>Duff &amp; Phelps Select Energy MLP Fund Inc.</t>
  </si>
  <si>
    <t>Enstar Group Limited</t>
  </si>
  <si>
    <t>DNP</t>
  </si>
  <si>
    <t>ENFC</t>
  </si>
  <si>
    <t>Duff &amp; Phelps Utilities Income, Inc.</t>
  </si>
  <si>
    <t>Entegra Financial Corp.</t>
  </si>
  <si>
    <t>DTF</t>
  </si>
  <si>
    <t>ENTG</t>
  </si>
  <si>
    <t>Duff &amp; Phelps Utilities Tax-Free Income, Inc.</t>
  </si>
  <si>
    <t>Entegris, Inc.</t>
  </si>
  <si>
    <t>DUC</t>
  </si>
  <si>
    <t>ENTL</t>
  </si>
  <si>
    <t>Duff &amp; Phelps Utility &amp; Corporate Bond Trust, Inc.</t>
  </si>
  <si>
    <t>Entellus Medical, Inc.</t>
  </si>
  <si>
    <t>DUK</t>
  </si>
  <si>
    <t>EBTC</t>
  </si>
  <si>
    <t>Duke Energy Corporation</t>
  </si>
  <si>
    <t>Enterprise Bancorp Inc</t>
  </si>
  <si>
    <t>DUKH</t>
  </si>
  <si>
    <t>EFSC</t>
  </si>
  <si>
    <t>Enterprise Financial Services Corporation</t>
  </si>
  <si>
    <t>DRE</t>
  </si>
  <si>
    <t xml:space="preserve">ENZY          </t>
  </si>
  <si>
    <t>Duke Realty Corporation</t>
  </si>
  <si>
    <t>Enzymotec Ltd.</t>
  </si>
  <si>
    <t>DNB</t>
  </si>
  <si>
    <t>EPZM</t>
  </si>
  <si>
    <t>Dun &amp; Bradstreet Corporation (The)</t>
  </si>
  <si>
    <t>Epizyme, Inc.</t>
  </si>
  <si>
    <t>DHG</t>
  </si>
  <si>
    <t>PLUS</t>
  </si>
  <si>
    <t>DWS High Income Opportunities Fund, Inc.</t>
  </si>
  <si>
    <t>ePlus inc.</t>
  </si>
  <si>
    <t>Retail: Computer Software &amp; Peripheral Equipment</t>
  </si>
  <si>
    <t>DXC</t>
  </si>
  <si>
    <t>EQIX</t>
  </si>
  <si>
    <t>DXC Technology Company</t>
  </si>
  <si>
    <t>Equinix, Inc.</t>
  </si>
  <si>
    <t>DY</t>
  </si>
  <si>
    <t>EQFN</t>
  </si>
  <si>
    <t>Dycom Industries, Inc.</t>
  </si>
  <si>
    <t>Equitable Financial Corp.</t>
  </si>
  <si>
    <t>DLNG</t>
  </si>
  <si>
    <t>EQBK</t>
  </si>
  <si>
    <t>Dynagas LNG Partners LP</t>
  </si>
  <si>
    <t>Equity Bancshares, Inc.</t>
  </si>
  <si>
    <t>DLNG^A</t>
  </si>
  <si>
    <t>ERIC</t>
  </si>
  <si>
    <t>Ericsson</t>
  </si>
  <si>
    <t>DYN</t>
  </si>
  <si>
    <t>ERIE</t>
  </si>
  <si>
    <t>Dynegy Inc.</t>
  </si>
  <si>
    <t>Erie Indemnity Company</t>
  </si>
  <si>
    <t>DYN.WS.A</t>
  </si>
  <si>
    <t>ERYP</t>
  </si>
  <si>
    <t>Erytech Pharma S.A.</t>
  </si>
  <si>
    <t>DYNC</t>
  </si>
  <si>
    <t>ESCA</t>
  </si>
  <si>
    <t>Escalade, Incorporated</t>
  </si>
  <si>
    <t>DX</t>
  </si>
  <si>
    <t>ESPR</t>
  </si>
  <si>
    <t>Dynex Capital, Inc.</t>
  </si>
  <si>
    <t>Esperion Therapeutics, Inc.</t>
  </si>
  <si>
    <t>DX^A</t>
  </si>
  <si>
    <t>ESQ</t>
  </si>
  <si>
    <t>Esquire Financial Holdings, Inc.</t>
  </si>
  <si>
    <t>DX^B</t>
  </si>
  <si>
    <t>ESSA</t>
  </si>
  <si>
    <t>ESSA Bancorp, Inc.</t>
  </si>
  <si>
    <t>DD^A</t>
  </si>
  <si>
    <t>EPIX</t>
  </si>
  <si>
    <t>E.I. du Pont de Nemours and Company</t>
  </si>
  <si>
    <t>ESSA Pharma Inc.</t>
  </si>
  <si>
    <t>DD^B</t>
  </si>
  <si>
    <t>ESND</t>
  </si>
  <si>
    <t>Essendant Inc.</t>
  </si>
  <si>
    <t>ELF</t>
  </si>
  <si>
    <t>ITEQ</t>
  </si>
  <si>
    <t>e.l.f. Beauty, Inc.</t>
  </si>
  <si>
    <t>ETF Managers Trust BlueStar TA-BIGITech Israel Technology ETF</t>
  </si>
  <si>
    <t>SSP</t>
  </si>
  <si>
    <t>ETSY</t>
  </si>
  <si>
    <t>E.W. Scripps Company (The)</t>
  </si>
  <si>
    <t>Etsy, Inc.</t>
  </si>
  <si>
    <t>EGIF</t>
  </si>
  <si>
    <t>CLWT</t>
  </si>
  <si>
    <t>Eagle Growth and Income Opportunities Fund</t>
  </si>
  <si>
    <t>Euro Tech Holdings Company Limited</t>
  </si>
  <si>
    <t>Diversified Electronic Products</t>
  </si>
  <si>
    <t>EXP</t>
  </si>
  <si>
    <t>EEFT</t>
  </si>
  <si>
    <t>Eagle Materials Inc</t>
  </si>
  <si>
    <t>Euronet Worldwide, Inc.</t>
  </si>
  <si>
    <t xml:space="preserve">ECC           </t>
  </si>
  <si>
    <t>ESEA</t>
  </si>
  <si>
    <t>Eagle Point Credit Company Inc.</t>
  </si>
  <si>
    <t>Euroseas Ltd.</t>
  </si>
  <si>
    <t>ECCA</t>
  </si>
  <si>
    <t>EVEP</t>
  </si>
  <si>
    <t>EV Energy Partners, L.P.</t>
  </si>
  <si>
    <t>ECCB</t>
  </si>
  <si>
    <t>EVBG</t>
  </si>
  <si>
    <t>Everbridge, Inc.</t>
  </si>
  <si>
    <t>ECCY</t>
  </si>
  <si>
    <t>EVK</t>
  </si>
  <si>
    <t>Ever-Glory International Group, Inc.</t>
  </si>
  <si>
    <t>ECCZ</t>
  </si>
  <si>
    <t>MRAM</t>
  </si>
  <si>
    <t>Everspin Technologies, Inc.</t>
  </si>
  <si>
    <t>ESTE</t>
  </si>
  <si>
    <t>EVLV</t>
  </si>
  <si>
    <t>Earthstone Energy, Inc.</t>
  </si>
  <si>
    <t>EVINE Live Inc.</t>
  </si>
  <si>
    <t>DEA</t>
  </si>
  <si>
    <t>EVGN</t>
  </si>
  <si>
    <t>Easterly Government Properties, Inc.</t>
  </si>
  <si>
    <t>Evogene Ltd.</t>
  </si>
  <si>
    <t>EGP</t>
  </si>
  <si>
    <t>EVOK</t>
  </si>
  <si>
    <t>EastGroup Properties, Inc.</t>
  </si>
  <si>
    <t>Evoke Pharma, Inc.</t>
  </si>
  <si>
    <t>EMN</t>
  </si>
  <si>
    <t>EVOL</t>
  </si>
  <si>
    <t>Eastman Chemical Company</t>
  </si>
  <si>
    <t>Evolving Systems, Inc.</t>
  </si>
  <si>
    <t>KODK</t>
  </si>
  <si>
    <t>EXAS</t>
  </si>
  <si>
    <t>Eastman Kodak Company</t>
  </si>
  <si>
    <t>Exact Sciences Corporation</t>
  </si>
  <si>
    <t>KODK.WS</t>
  </si>
  <si>
    <t>EXAC</t>
  </si>
  <si>
    <t>Exactech, Inc.</t>
  </si>
  <si>
    <t>KODK.WS.A</t>
  </si>
  <si>
    <t>XELA</t>
  </si>
  <si>
    <t>Exela Technologies, Inc.</t>
  </si>
  <si>
    <t>ETN</t>
  </si>
  <si>
    <t>EXEL</t>
  </si>
  <si>
    <t>Eaton Corporation, PLC</t>
  </si>
  <si>
    <t>Exelixis, Inc.</t>
  </si>
  <si>
    <t>ETV</t>
  </si>
  <si>
    <t>EXFO</t>
  </si>
  <si>
    <t>Eaton Vance Corporation</t>
  </si>
  <si>
    <t>EXFO Inc</t>
  </si>
  <si>
    <t>ETW</t>
  </si>
  <si>
    <t>EXLS</t>
  </si>
  <si>
    <t>ExlService Holdings, Inc.</t>
  </si>
  <si>
    <t>EV</t>
  </si>
  <si>
    <t>EXPE</t>
  </si>
  <si>
    <t>Expedia, Inc.</t>
  </si>
  <si>
    <t>EOI</t>
  </si>
  <si>
    <t>EXPD</t>
  </si>
  <si>
    <t>Eaton Vance Enhance Equity Income Fund</t>
  </si>
  <si>
    <t>Expeditors International of Washington, Inc.</t>
  </si>
  <si>
    <t>EOS</t>
  </si>
  <si>
    <t>EXPO</t>
  </si>
  <si>
    <t>Eaton Vance Enhanced Equity Income Fund II</t>
  </si>
  <si>
    <t>Exponent, Inc.</t>
  </si>
  <si>
    <t>EFT</t>
  </si>
  <si>
    <t>ESRX</t>
  </si>
  <si>
    <t>Eaton Vance Floating Rate Income Trust</t>
  </si>
  <si>
    <t>Express Scripts Holding Company</t>
  </si>
  <si>
    <t>EFL</t>
  </si>
  <si>
    <t>XOG</t>
  </si>
  <si>
    <t>Eaton Vance Floating-Rate 2022 Target Term Trust</t>
  </si>
  <si>
    <t>Extraction Oil &amp; Gas, Inc.</t>
  </si>
  <si>
    <t>EFF</t>
  </si>
  <si>
    <t>EXTR</t>
  </si>
  <si>
    <t>Eaton vance Floating-Rate Income Plus Fund</t>
  </si>
  <si>
    <t>Extreme Networks, Inc.</t>
  </si>
  <si>
    <t>EHT</t>
  </si>
  <si>
    <t>EYEG</t>
  </si>
  <si>
    <t>Eaton Vance High Income 2021 Target Term Trust</t>
  </si>
  <si>
    <t>Eyegate Pharmaceuticals, Inc.</t>
  </si>
  <si>
    <t xml:space="preserve">ETX           </t>
  </si>
  <si>
    <t>EYEGW</t>
  </si>
  <si>
    <t>Eaton Vance Municipal Income 2028 Term Trust</t>
  </si>
  <si>
    <t>EOT</t>
  </si>
  <si>
    <t>EZPW</t>
  </si>
  <si>
    <t>Eaton Vance Municipal Income Trust</t>
  </si>
  <si>
    <t>EZCORP, Inc.</t>
  </si>
  <si>
    <t>EVN</t>
  </si>
  <si>
    <t>FFIV</t>
  </si>
  <si>
    <t>F5 Networks, Inc.</t>
  </si>
  <si>
    <t>ETJ</t>
  </si>
  <si>
    <t>Eaton Vance Risk-Managed Diversified Equity Income Fund</t>
  </si>
  <si>
    <t>Facebook, Inc.</t>
  </si>
  <si>
    <t>EFR</t>
  </si>
  <si>
    <t>DAVE</t>
  </si>
  <si>
    <t>Eaton Vance Senior Floating-Rate Fund</t>
  </si>
  <si>
    <t>Famous Dave&amp;#39</t>
  </si>
  <si>
    <t>EVF</t>
  </si>
  <si>
    <t>FANH</t>
  </si>
  <si>
    <t>Eaton Vance Senior Income Trust</t>
  </si>
  <si>
    <t>Fanhua Inc.</t>
  </si>
  <si>
    <t>EVG</t>
  </si>
  <si>
    <t>FARM</t>
  </si>
  <si>
    <t>Eaton Vance Short Diversified Income Fund</t>
  </si>
  <si>
    <t>Farmer Brothers Company</t>
  </si>
  <si>
    <t>EVT</t>
  </si>
  <si>
    <t>FMAO</t>
  </si>
  <si>
    <t>Eaton Vance Tax Advantaged Dividend Income Fund</t>
  </si>
  <si>
    <t>Farmers &amp; Merchants Bancorp, Inc.</t>
  </si>
  <si>
    <t>ETO</t>
  </si>
  <si>
    <t>FFKT</t>
  </si>
  <si>
    <t>Eaton Vance Tax-Advantage Global Dividend Opp</t>
  </si>
  <si>
    <t>Farmers Capital Bank Corporation</t>
  </si>
  <si>
    <t>EXD</t>
  </si>
  <si>
    <t>FMNB</t>
  </si>
  <si>
    <t>Eaton Vance Tax-Advantaged Bond</t>
  </si>
  <si>
    <t>Farmers National Banc Corp.</t>
  </si>
  <si>
    <t>ETG</t>
  </si>
  <si>
    <t>FARO</t>
  </si>
  <si>
    <t>Eaton Vance Tax-Advantaged Global Dividend Income Fund</t>
  </si>
  <si>
    <t>FARO Technologies, Inc.</t>
  </si>
  <si>
    <t>ETB</t>
  </si>
  <si>
    <t>FAST</t>
  </si>
  <si>
    <t>Eaton Vance Tax-Managed Buy-Write Income Fund</t>
  </si>
  <si>
    <t>Fastenal Company</t>
  </si>
  <si>
    <t>ETY</t>
  </si>
  <si>
    <t>FAT</t>
  </si>
  <si>
    <t>Eaton Vance Tax-Managed Diversified Equity Income Fund</t>
  </si>
  <si>
    <t>FAT Brands Inc.</t>
  </si>
  <si>
    <t>EXG</t>
  </si>
  <si>
    <t>FATE</t>
  </si>
  <si>
    <t>Eaton Vance Tax-Managed Global Diversified Equity Income Fund</t>
  </si>
  <si>
    <t>Fate Therapeutics, Inc.</t>
  </si>
  <si>
    <t>ECT</t>
  </si>
  <si>
    <t>FBSS</t>
  </si>
  <si>
    <t>ECA Marcellus Trust I</t>
  </si>
  <si>
    <t>Fauquier Bankshares, Inc.</t>
  </si>
  <si>
    <t>ECR</t>
  </si>
  <si>
    <t>FCRE</t>
  </si>
  <si>
    <t>Eclipse Resources Corporation</t>
  </si>
  <si>
    <t>FC Global Realty Incorporated</t>
  </si>
  <si>
    <t>ECL</t>
  </si>
  <si>
    <t>FSAC</t>
  </si>
  <si>
    <t>Ecolab Inc.</t>
  </si>
  <si>
    <t>Federal Street Acquisition Corp.</t>
  </si>
  <si>
    <t>EC</t>
  </si>
  <si>
    <t>FSACU</t>
  </si>
  <si>
    <t>Ecopetrol S.A.</t>
  </si>
  <si>
    <t>EIX</t>
  </si>
  <si>
    <t>FSACW</t>
  </si>
  <si>
    <t>Edison International</t>
  </si>
  <si>
    <t>EDR</t>
  </si>
  <si>
    <t>FNHC</t>
  </si>
  <si>
    <t>Education Realty Trust Inc.</t>
  </si>
  <si>
    <t>Federated National Holding Company</t>
  </si>
  <si>
    <t>EW</t>
  </si>
  <si>
    <t>FENC</t>
  </si>
  <si>
    <t>Edwards Lifesciences Corporation</t>
  </si>
  <si>
    <t>Fennec Pharmaceuticals Inc.</t>
  </si>
  <si>
    <t>EHIC</t>
  </si>
  <si>
    <t>GSM</t>
  </si>
  <si>
    <t>eHi Car Services Limited</t>
  </si>
  <si>
    <t>Ferroglobe PLC</t>
  </si>
  <si>
    <t>EP^C</t>
  </si>
  <si>
    <t>FFBW</t>
  </si>
  <si>
    <t>El Paso Corporation</t>
  </si>
  <si>
    <t>FFBW, Inc.</t>
  </si>
  <si>
    <t>EE</t>
  </si>
  <si>
    <t>FCSC</t>
  </si>
  <si>
    <t>El Paso Electric Company</t>
  </si>
  <si>
    <t>Fibrocell Science Inc</t>
  </si>
  <si>
    <t>EGO</t>
  </si>
  <si>
    <t>FGEN</t>
  </si>
  <si>
    <t>Eldorado Gold Corporation</t>
  </si>
  <si>
    <t>FibroGen, Inc</t>
  </si>
  <si>
    <t>ELVT</t>
  </si>
  <si>
    <t>FDBC</t>
  </si>
  <si>
    <t>Elevate Credit, Inc.</t>
  </si>
  <si>
    <t>Fidelity D &amp; D Bancorp, Inc.</t>
  </si>
  <si>
    <t>LLY</t>
  </si>
  <si>
    <t>ONEQ</t>
  </si>
  <si>
    <t>Eli Lilly and Company</t>
  </si>
  <si>
    <t>Fidelity Nasdaq Composite Index Tracking Stock</t>
  </si>
  <si>
    <t>ELLI</t>
  </si>
  <si>
    <t>LION</t>
  </si>
  <si>
    <t>Ellie Mae, Inc.</t>
  </si>
  <si>
    <t>Fidelity Southern Corporation</t>
  </si>
  <si>
    <t>EFC</t>
  </si>
  <si>
    <t>FDUS</t>
  </si>
  <si>
    <t>Ellington Financial LLC</t>
  </si>
  <si>
    <t>Fidus Investment Corporation</t>
  </si>
  <si>
    <t>EARN</t>
  </si>
  <si>
    <t>FRGI</t>
  </si>
  <si>
    <t>Ellington Residential Mortgage REIT</t>
  </si>
  <si>
    <t>Fiesta Restaurant Group, Inc.</t>
  </si>
  <si>
    <t>AKO.A</t>
  </si>
  <si>
    <t>FITB</t>
  </si>
  <si>
    <t>Embotelladora Andina S.A.</t>
  </si>
  <si>
    <t>Fifth Third Bancorp</t>
  </si>
  <si>
    <t>AKO.B</t>
  </si>
  <si>
    <t>FITBI</t>
  </si>
  <si>
    <t>ERJ</t>
  </si>
  <si>
    <t>FNGN</t>
  </si>
  <si>
    <t>Embraer-Empresa Brasileira de Aeronautica</t>
  </si>
  <si>
    <t>Financial Engines, Inc.</t>
  </si>
  <si>
    <t>EME</t>
  </si>
  <si>
    <t>FISI</t>
  </si>
  <si>
    <t>EMCOR Group, Inc.</t>
  </si>
  <si>
    <t>Financial Institutions, Inc.</t>
  </si>
  <si>
    <t>EEX</t>
  </si>
  <si>
    <t>FNSR</t>
  </si>
  <si>
    <t>Emerald Expositions Events, Inc.</t>
  </si>
  <si>
    <t>Finisar Corporation</t>
  </si>
  <si>
    <t>EMES</t>
  </si>
  <si>
    <t>FNJN</t>
  </si>
  <si>
    <t>Emerge Energy Services LP</t>
  </si>
  <si>
    <t>Finjan Holdings, Inc.</t>
  </si>
  <si>
    <t>EBS</t>
  </si>
  <si>
    <t>FNTE</t>
  </si>
  <si>
    <t>Emergent Biosolutions, Inc.</t>
  </si>
  <si>
    <t>FinTech Acquisition Corp. II</t>
  </si>
  <si>
    <t>EMR</t>
  </si>
  <si>
    <t>FNTEU</t>
  </si>
  <si>
    <t>Emerson Electric Company</t>
  </si>
  <si>
    <t>Consumer Electronics/Appliances</t>
  </si>
  <si>
    <t>ESRT</t>
  </si>
  <si>
    <t>FNTEW</t>
  </si>
  <si>
    <t>Empire State Realty Trust, Inc.</t>
  </si>
  <si>
    <t>EIG</t>
  </si>
  <si>
    <t>FEYE</t>
  </si>
  <si>
    <t>Employers Holdings Inc</t>
  </si>
  <si>
    <t>FireEye, Inc.</t>
  </si>
  <si>
    <t>EDN</t>
  </si>
  <si>
    <t>FBNC</t>
  </si>
  <si>
    <t>Empresa Distribuidora Y Comercializadora Norte S.A. (Edenor)</t>
  </si>
  <si>
    <t>First Bancorp</t>
  </si>
  <si>
    <t>ENBL</t>
  </si>
  <si>
    <t>FNLC</t>
  </si>
  <si>
    <t>Enable Midstream Partners, LP</t>
  </si>
  <si>
    <t>First Bancorp, Inc (ME)</t>
  </si>
  <si>
    <t>EEQ</t>
  </si>
  <si>
    <t>FRBA</t>
  </si>
  <si>
    <t>Enbridge Energy Management LLC</t>
  </si>
  <si>
    <t>First Bank</t>
  </si>
  <si>
    <t>EEP</t>
  </si>
  <si>
    <t>BUSE</t>
  </si>
  <si>
    <t>Enbridge Energy, L.P.</t>
  </si>
  <si>
    <t>First Busey Corporation</t>
  </si>
  <si>
    <t>ENB</t>
  </si>
  <si>
    <t>FBIZ</t>
  </si>
  <si>
    <t>Enbridge Inc</t>
  </si>
  <si>
    <t>First Business Financial Services, Inc.</t>
  </si>
  <si>
    <t>ECA</t>
  </si>
  <si>
    <t>FCAP</t>
  </si>
  <si>
    <t>Encana Corporation</t>
  </si>
  <si>
    <t>First Capital, Inc.</t>
  </si>
  <si>
    <t>EXK</t>
  </si>
  <si>
    <t>FCFS</t>
  </si>
  <si>
    <t>Endeavour Silver Corporation</t>
  </si>
  <si>
    <t>First Cash, Inc.</t>
  </si>
  <si>
    <t>NDRO</t>
  </si>
  <si>
    <t>FCNCA</t>
  </si>
  <si>
    <t>Enduro Royalty Trust</t>
  </si>
  <si>
    <t>First Citizens BancShares, Inc.</t>
  </si>
  <si>
    <t>ENIA</t>
  </si>
  <si>
    <t>FCBC</t>
  </si>
  <si>
    <t>Enel Americas S.A.</t>
  </si>
  <si>
    <t>First Community Bancshares, Inc.</t>
  </si>
  <si>
    <t>ENIC</t>
  </si>
  <si>
    <t>FCCO</t>
  </si>
  <si>
    <t>Enel Chile S.A.</t>
  </si>
  <si>
    <t>First Community Corporation</t>
  </si>
  <si>
    <t>EOCC</t>
  </si>
  <si>
    <t>FBNK</t>
  </si>
  <si>
    <t>Enel Generacion Chile S.A.</t>
  </si>
  <si>
    <t>First Connecticut Bancorp, Inc.</t>
  </si>
  <si>
    <t>EGN</t>
  </si>
  <si>
    <t>FDEF</t>
  </si>
  <si>
    <t>Energen Corporation</t>
  </si>
  <si>
    <t>First Defiance Financial Corp.</t>
  </si>
  <si>
    <t>ENR</t>
  </si>
  <si>
    <t>FFBC</t>
  </si>
  <si>
    <t>Energizer Holdings, Inc.</t>
  </si>
  <si>
    <t>First Financial Bancorp.</t>
  </si>
  <si>
    <t>EPC</t>
  </si>
  <si>
    <t>FFBCW</t>
  </si>
  <si>
    <t>ETE</t>
  </si>
  <si>
    <t>FFIN</t>
  </si>
  <si>
    <t>Energy Transfer Equity, L.P.</t>
  </si>
  <si>
    <t>First Financial Bankshares, Inc.</t>
  </si>
  <si>
    <t>ETP</t>
  </si>
  <si>
    <t>THFF</t>
  </si>
  <si>
    <t>Energy Transfer Partners, L.P.</t>
  </si>
  <si>
    <t>First Financial Corporation Indiana</t>
  </si>
  <si>
    <t>ERF</t>
  </si>
  <si>
    <t>FFNW</t>
  </si>
  <si>
    <t>Enerplus Corporation</t>
  </si>
  <si>
    <t>First Financial Northwest, Inc.</t>
  </si>
  <si>
    <t>ENS</t>
  </si>
  <si>
    <t>FFWM</t>
  </si>
  <si>
    <t>Enersys</t>
  </si>
  <si>
    <t>First Foundation Inc.</t>
  </si>
  <si>
    <t>EGL</t>
  </si>
  <si>
    <t>FGBI</t>
  </si>
  <si>
    <t>Engility Holdings, Inc.</t>
  </si>
  <si>
    <t>First Guaranty Bancshares, Inc.</t>
  </si>
  <si>
    <t>E</t>
  </si>
  <si>
    <t>FHB</t>
  </si>
  <si>
    <t>ENI S.p.A.</t>
  </si>
  <si>
    <t>First Hawaiian, Inc.</t>
  </si>
  <si>
    <t>ENLK</t>
  </si>
  <si>
    <t>INBK</t>
  </si>
  <si>
    <t>EnLink Midstream Partners, LP</t>
  </si>
  <si>
    <t>First Internet Bancorp</t>
  </si>
  <si>
    <t>ENLC</t>
  </si>
  <si>
    <t>INBKL</t>
  </si>
  <si>
    <t>EnLink Midstream, LLC</t>
  </si>
  <si>
    <t>EBF</t>
  </si>
  <si>
    <t>FIBK</t>
  </si>
  <si>
    <t>Ennis, Inc.</t>
  </si>
  <si>
    <t>First Interstate BancSystem, Inc.</t>
  </si>
  <si>
    <t>ENVA</t>
  </si>
  <si>
    <t>FRME</t>
  </si>
  <si>
    <t>Enova International, Inc.</t>
  </si>
  <si>
    <t>First Merchants Corporation</t>
  </si>
  <si>
    <t>NPO</t>
  </si>
  <si>
    <t>FMBH</t>
  </si>
  <si>
    <t>EnPro Industries</t>
  </si>
  <si>
    <t>First Mid-Illinois Bancshares, Inc.</t>
  </si>
  <si>
    <t>ESV</t>
  </si>
  <si>
    <t>FMBI</t>
  </si>
  <si>
    <t>ENSCO plc</t>
  </si>
  <si>
    <t>First Midwest Bancorp, Inc.</t>
  </si>
  <si>
    <t>ETM</t>
  </si>
  <si>
    <t>FNWB</t>
  </si>
  <si>
    <t>Entercom Communications Corporation</t>
  </si>
  <si>
    <t>First Northwest Bancorp</t>
  </si>
  <si>
    <t>EAB</t>
  </si>
  <si>
    <t>FSFG</t>
  </si>
  <si>
    <t>Entergy Arkansas, Inc.</t>
  </si>
  <si>
    <t>First Savings Financial Group, Inc.</t>
  </si>
  <si>
    <t>EAE</t>
  </si>
  <si>
    <t>FSLR</t>
  </si>
  <si>
    <t>First Solar, Inc.</t>
  </si>
  <si>
    <t>EAI</t>
  </si>
  <si>
    <t>FAAR</t>
  </si>
  <si>
    <t>First Trust Alternative Absolute Return Strategy ETF</t>
  </si>
  <si>
    <t>ETR</t>
  </si>
  <si>
    <t>FPA</t>
  </si>
  <si>
    <t>Entergy Corporation</t>
  </si>
  <si>
    <t>First Trust Asia Pacific Ex-Japan AlphaDEX Fund</t>
  </si>
  <si>
    <t>ELC</t>
  </si>
  <si>
    <t>BICK</t>
  </si>
  <si>
    <t>Entergy Louisiana, Inc.</t>
  </si>
  <si>
    <t>First Trust BICK Index Fund</t>
  </si>
  <si>
    <t>ELJ</t>
  </si>
  <si>
    <t>FBZ</t>
  </si>
  <si>
    <t>First Trust Brazil AlphaDEX Fund</t>
  </si>
  <si>
    <t>ELU</t>
  </si>
  <si>
    <t>FCAL</t>
  </si>
  <si>
    <t>First Trust California Municipal High income ETF</t>
  </si>
  <si>
    <t>EMP</t>
  </si>
  <si>
    <t>FCAN</t>
  </si>
  <si>
    <t>Entergy Mississippi, Inc.</t>
  </si>
  <si>
    <t>First Trust Canada AlphaDEX Fund</t>
  </si>
  <si>
    <t>ENJ</t>
  </si>
  <si>
    <t>FTCS</t>
  </si>
  <si>
    <t>Entergy New Orleans, Inc.</t>
  </si>
  <si>
    <t>First Trust Capital Strength ETF</t>
  </si>
  <si>
    <t>ENO</t>
  </si>
  <si>
    <t>FCEF</t>
  </si>
  <si>
    <t>First Trust CEF Income Opportunity ETF</t>
  </si>
  <si>
    <t>EZT</t>
  </si>
  <si>
    <t>FCA</t>
  </si>
  <si>
    <t>Entergy Texas Inc</t>
  </si>
  <si>
    <t>First Trust China AlphaDEX Fund</t>
  </si>
  <si>
    <t>EPD</t>
  </si>
  <si>
    <t>SKYY</t>
  </si>
  <si>
    <t>Enterprise Products Partners L.P.</t>
  </si>
  <si>
    <t>First Trust Cloud Computing ETF</t>
  </si>
  <si>
    <t>EVC</t>
  </si>
  <si>
    <t>FDT</t>
  </si>
  <si>
    <t>Entravision Communications Corporation</t>
  </si>
  <si>
    <t>First Trust Developed Markets Ex-US AlphaDEX Fund</t>
  </si>
  <si>
    <t>ENV</t>
  </si>
  <si>
    <t>FDTS</t>
  </si>
  <si>
    <t>Envestnet, Inc</t>
  </si>
  <si>
    <t>First Trust Developed Markets ex-US Small Cap AlphaDEX Fund</t>
  </si>
  <si>
    <t>EVHC</t>
  </si>
  <si>
    <t>FVC</t>
  </si>
  <si>
    <t>Envision Healthcare Corporation</t>
  </si>
  <si>
    <t>First Trust Dorsey Wright Dynamic Focus 5 ETF</t>
  </si>
  <si>
    <t>EVA</t>
  </si>
  <si>
    <t>FV</t>
  </si>
  <si>
    <t>Enviva Partners, LP</t>
  </si>
  <si>
    <t>First Trust Dorsey Wright Focus 5 ETF</t>
  </si>
  <si>
    <t>ENZ</t>
  </si>
  <si>
    <t>IFV</t>
  </si>
  <si>
    <t>Enzo Biochem, Inc.</t>
  </si>
  <si>
    <t>First Trust Dorsey Wright International Focus 5 ETF</t>
  </si>
  <si>
    <t>EOG</t>
  </si>
  <si>
    <t>DWPP</t>
  </si>
  <si>
    <t>EOG Resources, Inc.</t>
  </si>
  <si>
    <t>First Trust Dorsey Wright People&amp;#39</t>
  </si>
  <si>
    <t>EPE</t>
  </si>
  <si>
    <t>FEM</t>
  </si>
  <si>
    <t>EP Energy Corporation</t>
  </si>
  <si>
    <t>First Trust Emerging Markets AlphaDEX Fund</t>
  </si>
  <si>
    <t>EPAM</t>
  </si>
  <si>
    <t>FEMB</t>
  </si>
  <si>
    <t>EPAM Systems, Inc.</t>
  </si>
  <si>
    <t>First Trust Emerging Markets Local Currency Bond ETF</t>
  </si>
  <si>
    <t>EPR</t>
  </si>
  <si>
    <t>FEMS</t>
  </si>
  <si>
    <t>EPR Properties</t>
  </si>
  <si>
    <t>First Trust Emerging Markets Small Cap AlphaDEX Fund</t>
  </si>
  <si>
    <t>EPR^C</t>
  </si>
  <si>
    <t>FTSM</t>
  </si>
  <si>
    <t>First Trust Enhanced Short Maturity ETF</t>
  </si>
  <si>
    <t>EPR^E</t>
  </si>
  <si>
    <t>FEP</t>
  </si>
  <si>
    <t>First Trust Europe AlphaDEX Fund</t>
  </si>
  <si>
    <t>EPR^F.CL</t>
  </si>
  <si>
    <t>FEUZ</t>
  </si>
  <si>
    <t>First Trust Eurozone AlphaDEX ETF</t>
  </si>
  <si>
    <t>EQT</t>
  </si>
  <si>
    <t>FGM</t>
  </si>
  <si>
    <t>EQT Corporation</t>
  </si>
  <si>
    <t>First Trust Germany AlphaDEX Fund</t>
  </si>
  <si>
    <t>EQGP</t>
  </si>
  <si>
    <t>FTGC</t>
  </si>
  <si>
    <t>EQT GP Holdings, LP</t>
  </si>
  <si>
    <t>First Trust Global Tactical Commodity Strategy Fund</t>
  </si>
  <si>
    <t>EQM</t>
  </si>
  <si>
    <t>FTHI</t>
  </si>
  <si>
    <t>EQT Midstream Partners, LP</t>
  </si>
  <si>
    <t>First Trust High Income ETF</t>
  </si>
  <si>
    <t>EFX</t>
  </si>
  <si>
    <t>HYLS</t>
  </si>
  <si>
    <t>Equifax, Inc.</t>
  </si>
  <si>
    <t>First Trust High Yield Long/Short ETF</t>
  </si>
  <si>
    <t>EQC</t>
  </si>
  <si>
    <t>FHK</t>
  </si>
  <si>
    <t>Equity Commonwealth</t>
  </si>
  <si>
    <t>First Trust Hong Kong AlphaDEX Fund</t>
  </si>
  <si>
    <t>EQC^D</t>
  </si>
  <si>
    <t>FTAG</t>
  </si>
  <si>
    <t>First Trust Indxx Global Agriculture ETF</t>
  </si>
  <si>
    <t>EQCO</t>
  </si>
  <si>
    <t>FTRI</t>
  </si>
  <si>
    <t>First Trust Indxx Global Natural Resources Income ETF</t>
  </si>
  <si>
    <t>ELS</t>
  </si>
  <si>
    <t>FPXI</t>
  </si>
  <si>
    <t>Equity Lifestyle Properties, Inc.</t>
  </si>
  <si>
    <t>First Trust International IPO ETF</t>
  </si>
  <si>
    <t>EQR</t>
  </si>
  <si>
    <t>YDIV</t>
  </si>
  <si>
    <t>Equity Residential</t>
  </si>
  <si>
    <t>First Trust International Multi-Asset Diversified Income Index</t>
  </si>
  <si>
    <t>EQS</t>
  </si>
  <si>
    <t>FJP</t>
  </si>
  <si>
    <t>Equus Total Return, Inc.</t>
  </si>
  <si>
    <t>First Trust Japan AlphaDEX Fund</t>
  </si>
  <si>
    <t>ERA</t>
  </si>
  <si>
    <t>FEX</t>
  </si>
  <si>
    <t>Era Group, Inc.</t>
  </si>
  <si>
    <t>First Trust Large Cap Core AlphaDEX Fund</t>
  </si>
  <si>
    <t>EROS</t>
  </si>
  <si>
    <t>FTC</t>
  </si>
  <si>
    <t>Eros International PLC</t>
  </si>
  <si>
    <t>First Trust Large Cap Growth AlphaDEX Fund</t>
  </si>
  <si>
    <t>ESE</t>
  </si>
  <si>
    <t>FTA</t>
  </si>
  <si>
    <t>ESCO Technologies Inc.</t>
  </si>
  <si>
    <t>First Trust Large Cap Value AlphaDEX Fund</t>
  </si>
  <si>
    <t>ESNT</t>
  </si>
  <si>
    <t>FLN</t>
  </si>
  <si>
    <t>Essent Group Ltd.</t>
  </si>
  <si>
    <t>First Trust Latin America AlphaDEX Fund</t>
  </si>
  <si>
    <t>ESS</t>
  </si>
  <si>
    <t>FTLB</t>
  </si>
  <si>
    <t>Essex Property Trust, Inc.</t>
  </si>
  <si>
    <t>First Trust Low Beta Income ETF</t>
  </si>
  <si>
    <t>EL</t>
  </si>
  <si>
    <t>LMBS</t>
  </si>
  <si>
    <t>Estee Lauder Companies, Inc. (The)</t>
  </si>
  <si>
    <t>First Trust Low Duration Opportunities ETF</t>
  </si>
  <si>
    <t>ESL</t>
  </si>
  <si>
    <t>FMB</t>
  </si>
  <si>
    <t>Esterline Technologies Corporation</t>
  </si>
  <si>
    <t>First Trust Managed Municipal ETF</t>
  </si>
  <si>
    <t>ETH</t>
  </si>
  <si>
    <t>FMK</t>
  </si>
  <si>
    <t>Ethan Allen Interiors Inc.</t>
  </si>
  <si>
    <t>First Trust Mega Cap AlphaDEX Fund</t>
  </si>
  <si>
    <t>EURN</t>
  </si>
  <si>
    <t>FNX</t>
  </si>
  <si>
    <t>Euronav NV</t>
  </si>
  <si>
    <t>First Trust Mid Cap Core AlphaDEX Fund</t>
  </si>
  <si>
    <t>EEA</t>
  </si>
  <si>
    <t>FNY</t>
  </si>
  <si>
    <t>European Equity Fund, Inc. (The)</t>
  </si>
  <si>
    <t>First Trust Mid Cap Growth AlphaDEX Fund</t>
  </si>
  <si>
    <t>EVR</t>
  </si>
  <si>
    <t>FNK</t>
  </si>
  <si>
    <t>Evercore Inc.</t>
  </si>
  <si>
    <t>First Trust Mid Cap Value AlphaDEX Fund</t>
  </si>
  <si>
    <t>RE</t>
  </si>
  <si>
    <t>FAD</t>
  </si>
  <si>
    <t>Everest Re Group, Ltd.</t>
  </si>
  <si>
    <t>First Trust Multi Cap Growth AlphaDEX Fund</t>
  </si>
  <si>
    <t>EVRI</t>
  </si>
  <si>
    <t>FAB</t>
  </si>
  <si>
    <t>Everi Holdings Inc.</t>
  </si>
  <si>
    <t>First Trust Multi Cap Value AlphaDEX Fund</t>
  </si>
  <si>
    <t>ES</t>
  </si>
  <si>
    <t>MDIV</t>
  </si>
  <si>
    <t>Eversource Energy</t>
  </si>
  <si>
    <t>First Trust Multi-Asset Diversified Income Index Fund</t>
  </si>
  <si>
    <t>EVTC</t>
  </si>
  <si>
    <t>MCEF</t>
  </si>
  <si>
    <t>Evertec, Inc.</t>
  </si>
  <si>
    <t>First Trust Municipal CEF Income Opportunity ETF</t>
  </si>
  <si>
    <t>EVH</t>
  </si>
  <si>
    <t>FMHI</t>
  </si>
  <si>
    <t>Evolent Health, Inc</t>
  </si>
  <si>
    <t>First Trust Municipal High Income ETF</t>
  </si>
  <si>
    <t>AQUA</t>
  </si>
  <si>
    <t>QABA</t>
  </si>
  <si>
    <t>Evoqua Water Technologies Corp.</t>
  </si>
  <si>
    <t>First Trust NASDAQ ABA Community Bank Index Fund</t>
  </si>
  <si>
    <t>XCO</t>
  </si>
  <si>
    <t>FTXO</t>
  </si>
  <si>
    <t>EXCO Resources NL</t>
  </si>
  <si>
    <t>First Trust Nasdaq Bank ETF</t>
  </si>
  <si>
    <t>EXC</t>
  </si>
  <si>
    <t>QCLN</t>
  </si>
  <si>
    <t>Exelon Corporation</t>
  </si>
  <si>
    <t>First Trust NASDAQ Clean Edge Green Energy Index Fund</t>
  </si>
  <si>
    <t>EXPR</t>
  </si>
  <si>
    <t>GRID</t>
  </si>
  <si>
    <t>Express, Inc.</t>
  </si>
  <si>
    <t xml:space="preserve">First Trust NASDAQ Clean Edge Smart Grid Infrastructure Index </t>
  </si>
  <si>
    <t>STAY</t>
  </si>
  <si>
    <t>CIBR</t>
  </si>
  <si>
    <t>Extended Stay America, Inc.</t>
  </si>
  <si>
    <t>First Trust NASDAQ Cybersecurity ETF</t>
  </si>
  <si>
    <t>EXTN</t>
  </si>
  <si>
    <t>FTXG</t>
  </si>
  <si>
    <t>Exterran Corporation</t>
  </si>
  <si>
    <t>First Trust Nasdaq Food &amp; Beverage ETF</t>
  </si>
  <si>
    <t>EXR</t>
  </si>
  <si>
    <t>CARZ</t>
  </si>
  <si>
    <t>Extra Space Storage Inc</t>
  </si>
  <si>
    <t>First Trust NASDAQ Global Auto Index Fund</t>
  </si>
  <si>
    <t>XOM</t>
  </si>
  <si>
    <t>FTXN</t>
  </si>
  <si>
    <t>Exxon Mobil Corporation</t>
  </si>
  <si>
    <t>First Trust Nasdaq Oil &amp; Gas ETF</t>
  </si>
  <si>
    <t>FNB</t>
  </si>
  <si>
    <t>FTXH</t>
  </si>
  <si>
    <t>F.N.B. Corporation</t>
  </si>
  <si>
    <t>First Trust Nasdaq Pharmaceuticals ETF</t>
  </si>
  <si>
    <t>FNB^E</t>
  </si>
  <si>
    <t>FTXD</t>
  </si>
  <si>
    <t>First Trust Nasdaq Retail ETF</t>
  </si>
  <si>
    <t>FN</t>
  </si>
  <si>
    <t>FTXL</t>
  </si>
  <si>
    <t>Fabrinet</t>
  </si>
  <si>
    <t>First Trust Nasdaq Semiconductor ETF</t>
  </si>
  <si>
    <t>FDS</t>
  </si>
  <si>
    <t>FONE</t>
  </si>
  <si>
    <t>FactSet Research Systems Inc.</t>
  </si>
  <si>
    <t>First Trust NASDAQ Smartphone Index Fund</t>
  </si>
  <si>
    <t>FICO</t>
  </si>
  <si>
    <t>TDIV</t>
  </si>
  <si>
    <t>Fair Isaac Corporation</t>
  </si>
  <si>
    <t>First Trust NASDAQ Technology Dividend Index Fund</t>
  </si>
  <si>
    <t>FMSA</t>
  </si>
  <si>
    <t>FTXR</t>
  </si>
  <si>
    <t>Fairmount Santrol Holdings Inc.</t>
  </si>
  <si>
    <t>First Trust Nasdaq Transportation ETF</t>
  </si>
  <si>
    <t>SFUN</t>
  </si>
  <si>
    <t>QQEW</t>
  </si>
  <si>
    <t>Fang Holdings Limited</t>
  </si>
  <si>
    <t>First Trust NASDAQ-100 Equal Weighted Index Fund</t>
  </si>
  <si>
    <t>FPI</t>
  </si>
  <si>
    <t>QQXT</t>
  </si>
  <si>
    <t>Farmland Partners Inc.</t>
  </si>
  <si>
    <t>First Trust NASDAQ-100 Ex-Technology Sector Index Fund</t>
  </si>
  <si>
    <t>FPI^B</t>
  </si>
  <si>
    <t>QTEC</t>
  </si>
  <si>
    <t>First Trust NASDAQ-100- Technology Index Fund</t>
  </si>
  <si>
    <t>FBK</t>
  </si>
  <si>
    <t>AIRR</t>
  </si>
  <si>
    <t>FB Financial Corporation</t>
  </si>
  <si>
    <t>First Trust RBA American Industrial Renaissance ETF</t>
  </si>
  <si>
    <t>FFG</t>
  </si>
  <si>
    <t>QINC</t>
  </si>
  <si>
    <t>FBL Financial Group, Inc.</t>
  </si>
  <si>
    <t>First Trust RBA Quality Income ETF</t>
  </si>
  <si>
    <t>FCB</t>
  </si>
  <si>
    <t>RDVY</t>
  </si>
  <si>
    <t>FCB Financial Holdings, Inc.</t>
  </si>
  <si>
    <t>First Trust Rising Dividend Achievers ETF</t>
  </si>
  <si>
    <t>AGM</t>
  </si>
  <si>
    <t>RFAP</t>
  </si>
  <si>
    <t>Federal Agricultural Mortgage Corporation</t>
  </si>
  <si>
    <t>First Trust RiverFront Dynamic Asia Pacific ETF</t>
  </si>
  <si>
    <t>AGM.A</t>
  </si>
  <si>
    <t>RFDI</t>
  </si>
  <si>
    <t>First Trust RiverFront Dynamic Developed International ETF</t>
  </si>
  <si>
    <t>AGM^A</t>
  </si>
  <si>
    <t>RFEM</t>
  </si>
  <si>
    <t>First Trust RiverFront Dynamic Emerging Markets ETF</t>
  </si>
  <si>
    <t>AGM^B</t>
  </si>
  <si>
    <t>RFEU</t>
  </si>
  <si>
    <t>First Trust RiverFront Dynamic Europe ETF</t>
  </si>
  <si>
    <t>AGM^C</t>
  </si>
  <si>
    <t>FTSL</t>
  </si>
  <si>
    <t>First Trust Senior Loan Fund ETF</t>
  </si>
  <si>
    <t>FRT</t>
  </si>
  <si>
    <t>FYX</t>
  </si>
  <si>
    <t>Federal Realty Investment Trust</t>
  </si>
  <si>
    <t>First Trust Small Cap Core AlphaDEX Fund</t>
  </si>
  <si>
    <t>FRT^C</t>
  </si>
  <si>
    <t>FYC</t>
  </si>
  <si>
    <t>First Trust Small Cap Growth AlphaDEX Fund</t>
  </si>
  <si>
    <t>FSS</t>
  </si>
  <si>
    <t>FYT</t>
  </si>
  <si>
    <t>Federal Signal Corporation</t>
  </si>
  <si>
    <t>Auto Manufacturing</t>
  </si>
  <si>
    <t>First Trust Small Cap Value AlphaDEX Fund</t>
  </si>
  <si>
    <t>FII</t>
  </si>
  <si>
    <t>SDVY</t>
  </si>
  <si>
    <t>Federated Investors, Inc.</t>
  </si>
  <si>
    <t>First Trust SMID Cap Rising Dividend Achievers ETF</t>
  </si>
  <si>
    <t>FMN</t>
  </si>
  <si>
    <t>FKO</t>
  </si>
  <si>
    <t>Federated Premier Municipal Income Fund</t>
  </si>
  <si>
    <t>First Trust South Korea AlphaDEX Fund</t>
  </si>
  <si>
    <t>FDX</t>
  </si>
  <si>
    <t>FCVT</t>
  </si>
  <si>
    <t>FedEx Corporation</t>
  </si>
  <si>
    <t>First Trust SSI Strategic Convertible Securities ETF</t>
  </si>
  <si>
    <t>RACE</t>
  </si>
  <si>
    <t>FDIV</t>
  </si>
  <si>
    <t>Ferrari N.V.</t>
  </si>
  <si>
    <t>First Trust Strategic Income ETF</t>
  </si>
  <si>
    <t>FGP</t>
  </si>
  <si>
    <t>FSZ</t>
  </si>
  <si>
    <t>Ferrellgas Partners, L.P.</t>
  </si>
  <si>
    <t>First Trust Switzerland AlphaDEX Fund</t>
  </si>
  <si>
    <t>FOE</t>
  </si>
  <si>
    <t>FTW</t>
  </si>
  <si>
    <t>Ferro Corporation</t>
  </si>
  <si>
    <t>First Trust Taiwan AlphaDEX Fund</t>
  </si>
  <si>
    <t>FCAU</t>
  </si>
  <si>
    <t>FIXD</t>
  </si>
  <si>
    <t>Fiat Chrysler Automobiles N.V.</t>
  </si>
  <si>
    <t>First Trust TCW Opportunistic Fixed Income ETF</t>
  </si>
  <si>
    <t>FBR</t>
  </si>
  <si>
    <t>TUSA</t>
  </si>
  <si>
    <t>Fibria Celulose S.A.</t>
  </si>
  <si>
    <t>First Trust Total US Market AlphaDEX ETF</t>
  </si>
  <si>
    <t>FGL</t>
  </si>
  <si>
    <t>FKU</t>
  </si>
  <si>
    <t>Fidelity and Guaranty Life</t>
  </si>
  <si>
    <t>First Trust United Kingdom AlphaDEX Fund</t>
  </si>
  <si>
    <t>FNF</t>
  </si>
  <si>
    <t>FUNC</t>
  </si>
  <si>
    <t>Fidelity National Financial, Inc.</t>
  </si>
  <si>
    <t>First United Corporation</t>
  </si>
  <si>
    <t>FIS</t>
  </si>
  <si>
    <t>FUSB</t>
  </si>
  <si>
    <t>Fidelity National Information Services, Inc.</t>
  </si>
  <si>
    <t>First US Bancshares, Inc.</t>
  </si>
  <si>
    <t>FMO</t>
  </si>
  <si>
    <t>SVVC</t>
  </si>
  <si>
    <t>Fiduciary/Claymore MLP Opportunity Fund</t>
  </si>
  <si>
    <t>Firsthand Technology Value Fund, Inc.</t>
  </si>
  <si>
    <t>FAC</t>
  </si>
  <si>
    <t>FSV</t>
  </si>
  <si>
    <t>First Acceptance Corporation</t>
  </si>
  <si>
    <t>FirstService Corporation</t>
  </si>
  <si>
    <t>FAF</t>
  </si>
  <si>
    <t>FISV</t>
  </si>
  <si>
    <t>First American Corporation (The)</t>
  </si>
  <si>
    <t>Fiserv, Inc.</t>
  </si>
  <si>
    <t>FBP</t>
  </si>
  <si>
    <t>FIVE</t>
  </si>
  <si>
    <t>First BanCorp.</t>
  </si>
  <si>
    <t>Five Below, Inc.</t>
  </si>
  <si>
    <t>FPRX</t>
  </si>
  <si>
    <t>Five Prime Therapeutics, Inc.</t>
  </si>
  <si>
    <t>FCF</t>
  </si>
  <si>
    <t>FVE</t>
  </si>
  <si>
    <t>First Commonwealth Financial Corporation</t>
  </si>
  <si>
    <t>Five Star Senior Living Inc.</t>
  </si>
  <si>
    <t>FDC</t>
  </si>
  <si>
    <t>FIVN</t>
  </si>
  <si>
    <t>First Data Corporation</t>
  </si>
  <si>
    <t>Five9, Inc.</t>
  </si>
  <si>
    <t>FHN</t>
  </si>
  <si>
    <t>FLEX</t>
  </si>
  <si>
    <t>First Horizon National Corporation</t>
  </si>
  <si>
    <t>Flex Ltd.</t>
  </si>
  <si>
    <t>FHN^A</t>
  </si>
  <si>
    <t>FLKS</t>
  </si>
  <si>
    <t>Flex Pharma, Inc.</t>
  </si>
  <si>
    <t>FR</t>
  </si>
  <si>
    <t>FLXN</t>
  </si>
  <si>
    <t>First Industrial Realty Trust, Inc.</t>
  </si>
  <si>
    <t>Flexion Therapeutics, Inc.</t>
  </si>
  <si>
    <t>AG</t>
  </si>
  <si>
    <t>SKOR</t>
  </si>
  <si>
    <t>First Majestic Silver Corp.</t>
  </si>
  <si>
    <t>FlexShares Credit-Scored US Corporate Bond Index Fund</t>
  </si>
  <si>
    <t>FRC</t>
  </si>
  <si>
    <t>LKOR</t>
  </si>
  <si>
    <t>FIRST REPUBLIC BANK</t>
  </si>
  <si>
    <t>FlexShares Credit-Scored US Long Corporate Bond Index Fund</t>
  </si>
  <si>
    <t>FRC^C</t>
  </si>
  <si>
    <t>MBSD</t>
  </si>
  <si>
    <t>FlexShares Disciplined Duration MBS Index Fund</t>
  </si>
  <si>
    <t>FRC^D</t>
  </si>
  <si>
    <t>ASET</t>
  </si>
  <si>
    <t>FlexShares Real Assets Allocation Index Fund</t>
  </si>
  <si>
    <t>FRC^E</t>
  </si>
  <si>
    <t>ESGG</t>
  </si>
  <si>
    <t>FlexShares STOXX Global ESG Impact Index Fund</t>
  </si>
  <si>
    <t>FRC^F</t>
  </si>
  <si>
    <t>ESG</t>
  </si>
  <si>
    <t>FlexShares STOXX US ESG Impact Index Fund</t>
  </si>
  <si>
    <t>FRC^G</t>
  </si>
  <si>
    <t>QLC</t>
  </si>
  <si>
    <t>FlexShares US Quality Large Cap Index Fund</t>
  </si>
  <si>
    <t>FRC^H</t>
  </si>
  <si>
    <t>FPAY</t>
  </si>
  <si>
    <t>FlexShopper, Inc.</t>
  </si>
  <si>
    <t>FFA</t>
  </si>
  <si>
    <t>FLXS</t>
  </si>
  <si>
    <t>First Trust</t>
  </si>
  <si>
    <t>Flexsteel Industries, Inc.</t>
  </si>
  <si>
    <t>FMY</t>
  </si>
  <si>
    <t>FLIR</t>
  </si>
  <si>
    <t>FLIR Systems, Inc.</t>
  </si>
  <si>
    <t>FDEU</t>
  </si>
  <si>
    <t>FLDM</t>
  </si>
  <si>
    <t>First Trust Dynamic Europe Equity Income Fund</t>
  </si>
  <si>
    <t>Fluidigm Corporation</t>
  </si>
  <si>
    <t>FIF</t>
  </si>
  <si>
    <t>FFIC</t>
  </si>
  <si>
    <t>First Trust Energy Infrastructure Fund</t>
  </si>
  <si>
    <t>Flushing Financial Corporation</t>
  </si>
  <si>
    <t>FSD</t>
  </si>
  <si>
    <t>FNBG</t>
  </si>
  <si>
    <t>First Trust High Income Long Short Fund</t>
  </si>
  <si>
    <t>FNB Bancorp</t>
  </si>
  <si>
    <t>FPF</t>
  </si>
  <si>
    <t>FOMX</t>
  </si>
  <si>
    <t>First Trust Intermediate Duration Preferred &amp; Income Fund</t>
  </si>
  <si>
    <t>Foamix Pharmaceuticals Ltd.</t>
  </si>
  <si>
    <t xml:space="preserve">FEI           </t>
  </si>
  <si>
    <t>FOGO</t>
  </si>
  <si>
    <t>First Trust MLP and Energy Income Fund</t>
  </si>
  <si>
    <t>Fogo de Chao, Inc.</t>
  </si>
  <si>
    <t>FPL</t>
  </si>
  <si>
    <t>FONR</t>
  </si>
  <si>
    <t>First Trust New Opportunities MLP &amp; Energy Fund</t>
  </si>
  <si>
    <t>Fonar Corporation</t>
  </si>
  <si>
    <t>FIV</t>
  </si>
  <si>
    <t>FSCT</t>
  </si>
  <si>
    <t>First Trust Senior Floating Rate 2022 Target Term Fund</t>
  </si>
  <si>
    <t>ForeScout Technologies, Inc.</t>
  </si>
  <si>
    <t>FCT</t>
  </si>
  <si>
    <t>FRSX</t>
  </si>
  <si>
    <t>First Trust Senior Floating Rate Income Fund II</t>
  </si>
  <si>
    <t>Foresight Autonomous Holdings Ltd.</t>
  </si>
  <si>
    <t>FGB</t>
  </si>
  <si>
    <t>FH</t>
  </si>
  <si>
    <t>First Trust Specialty Finance and Financial Opportunities Fund</t>
  </si>
  <si>
    <t>FORM Holdings Corp.</t>
  </si>
  <si>
    <t>FHY</t>
  </si>
  <si>
    <t>FORM</t>
  </si>
  <si>
    <t>First Trust Strategic High Income Fund II</t>
  </si>
  <si>
    <t>FormFactor, Inc.</t>
  </si>
  <si>
    <t>FEO</t>
  </si>
  <si>
    <t>FORTY</t>
  </si>
  <si>
    <t>First Trust/Aberdeen Emerging Opportunity Fund</t>
  </si>
  <si>
    <t>Formula Systems (1985) Ltd.</t>
  </si>
  <si>
    <t>FAM</t>
  </si>
  <si>
    <t>FORR</t>
  </si>
  <si>
    <t>First Trust/Aberdeen Global Opportunity Income Fund</t>
  </si>
  <si>
    <t>Forrester Research, Inc.</t>
  </si>
  <si>
    <t>FE</t>
  </si>
  <si>
    <t>FRTA</t>
  </si>
  <si>
    <t>FirstEnergy Corporation</t>
  </si>
  <si>
    <t>Forterra, Inc.</t>
  </si>
  <si>
    <t>FIT</t>
  </si>
  <si>
    <t>FTNT</t>
  </si>
  <si>
    <t>Fitbit, Inc.</t>
  </si>
  <si>
    <t>Fortinet, Inc.</t>
  </si>
  <si>
    <t>OAKS</t>
  </si>
  <si>
    <t>FBIO</t>
  </si>
  <si>
    <t>Five Oaks Investment Corp.</t>
  </si>
  <si>
    <t>Fortress Biotech, Inc.</t>
  </si>
  <si>
    <t>OAKS^A</t>
  </si>
  <si>
    <t>FBIOP</t>
  </si>
  <si>
    <t>FPH</t>
  </si>
  <si>
    <t>FMCI</t>
  </si>
  <si>
    <t>Five Point Holdings, LLC</t>
  </si>
  <si>
    <t>Forum Merger Corporation</t>
  </si>
  <si>
    <t>FBC</t>
  </si>
  <si>
    <t>FMCIR</t>
  </si>
  <si>
    <t>Flagstar Bancorp, Inc.</t>
  </si>
  <si>
    <t>DFP</t>
  </si>
  <si>
    <t>FMCIU</t>
  </si>
  <si>
    <t>Flaherty &amp; Crumrine Dynamic Preferred and Income Fund Inc.</t>
  </si>
  <si>
    <t>PFD</t>
  </si>
  <si>
    <t>FMCIW</t>
  </si>
  <si>
    <t>Flaherty &amp; Crumrine Preferred Income Fund Incorporated</t>
  </si>
  <si>
    <t>PFO</t>
  </si>
  <si>
    <t>FWRD</t>
  </si>
  <si>
    <t>Flaherty &amp; Crumrine Preferred Income Opportunity Fund Inc</t>
  </si>
  <si>
    <t>Forward Air Corporation</t>
  </si>
  <si>
    <t>FFC</t>
  </si>
  <si>
    <t>FORD</t>
  </si>
  <si>
    <t>Flaherty &amp; Crumrine Preferred Securities Income Fund Inc</t>
  </si>
  <si>
    <t>Forward Industries, Inc.</t>
  </si>
  <si>
    <t>FLC</t>
  </si>
  <si>
    <t>FWP</t>
  </si>
  <si>
    <t>Flaherty &amp; Crumrine Total Return Fund Inc</t>
  </si>
  <si>
    <t>Forward Pharma A/S</t>
  </si>
  <si>
    <t>FLT</t>
  </si>
  <si>
    <t>FOSL</t>
  </si>
  <si>
    <t>FleetCor Technologies, Inc.</t>
  </si>
  <si>
    <t>Fossil Group, Inc.</t>
  </si>
  <si>
    <t>FND</t>
  </si>
  <si>
    <t>FMI</t>
  </si>
  <si>
    <t>Floor &amp; Decor Holdings, Inc.</t>
  </si>
  <si>
    <t>Foundation Medicine, Inc.</t>
  </si>
  <si>
    <t>FTK</t>
  </si>
  <si>
    <t>FOXF</t>
  </si>
  <si>
    <t>Flotek Industries, Inc.</t>
  </si>
  <si>
    <t>Fox Factory Holding Corp.</t>
  </si>
  <si>
    <t>FLO</t>
  </si>
  <si>
    <t>FRAN</t>
  </si>
  <si>
    <t>Flowers Foods, Inc.</t>
  </si>
  <si>
    <t>Francesca&amp;#39</t>
  </si>
  <si>
    <t>FLS</t>
  </si>
  <si>
    <t>FELE</t>
  </si>
  <si>
    <t>Flowserve Corporation</t>
  </si>
  <si>
    <t>Franklin Electric Co., Inc.</t>
  </si>
  <si>
    <t>FLR</t>
  </si>
  <si>
    <t>FRED</t>
  </si>
  <si>
    <t>Fluor Corporation</t>
  </si>
  <si>
    <t>Fred&amp;#39</t>
  </si>
  <si>
    <t>FLY</t>
  </si>
  <si>
    <t>RAIL</t>
  </si>
  <si>
    <t>Fly Leasing Limited</t>
  </si>
  <si>
    <t>Freightcar America, Inc.</t>
  </si>
  <si>
    <t>FMC</t>
  </si>
  <si>
    <t>FEIM</t>
  </si>
  <si>
    <t>FMC Corporation</t>
  </si>
  <si>
    <t>Frequency Electronics, Inc.</t>
  </si>
  <si>
    <t>FMX</t>
  </si>
  <si>
    <t>FRPT</t>
  </si>
  <si>
    <t>Fomento Economico Mexicano S.A.B. de C.V.</t>
  </si>
  <si>
    <t>Freshpet, Inc.</t>
  </si>
  <si>
    <t>FL</t>
  </si>
  <si>
    <t>FTEO</t>
  </si>
  <si>
    <t>Foot Locker, Inc.</t>
  </si>
  <si>
    <t>FRONTEO, Inc.</t>
  </si>
  <si>
    <t>F</t>
  </si>
  <si>
    <t>FTR</t>
  </si>
  <si>
    <t>Ford Motor Company</t>
  </si>
  <si>
    <t>Frontier Communications Corporation</t>
  </si>
  <si>
    <t>FELP</t>
  </si>
  <si>
    <t>FTRPR</t>
  </si>
  <si>
    <t>Foresight Energy LP</t>
  </si>
  <si>
    <t>FCE.A</t>
  </si>
  <si>
    <t>FRPH</t>
  </si>
  <si>
    <t>Forest City Realty Trust, Inc.</t>
  </si>
  <si>
    <t>FRP Holdings, Inc.</t>
  </si>
  <si>
    <t>FOR</t>
  </si>
  <si>
    <t>FSBW</t>
  </si>
  <si>
    <t>Forestar Group Inc</t>
  </si>
  <si>
    <t>FS Bancorp, Inc.</t>
  </si>
  <si>
    <t>FTS</t>
  </si>
  <si>
    <t>FSBC</t>
  </si>
  <si>
    <t>Fortis Inc.</t>
  </si>
  <si>
    <t>FSB Bancorp, Inc.</t>
  </si>
  <si>
    <t>FTV</t>
  </si>
  <si>
    <t>FTD</t>
  </si>
  <si>
    <t>Fortive Corporation</t>
  </si>
  <si>
    <t>FTD Companies, Inc.</t>
  </si>
  <si>
    <t>FIG</t>
  </si>
  <si>
    <t>FTEK</t>
  </si>
  <si>
    <t>Fortress Investment Group LLC</t>
  </si>
  <si>
    <t>Fuel Tech, Inc.</t>
  </si>
  <si>
    <t>FTAI</t>
  </si>
  <si>
    <t>FCEL</t>
  </si>
  <si>
    <t>Fortress Transportation and Infrastructure Investors LLC</t>
  </si>
  <si>
    <t>FuelCell Energy, Inc.</t>
  </si>
  <si>
    <t>FSM</t>
  </si>
  <si>
    <t>FLGT</t>
  </si>
  <si>
    <t>Fortuna Silver Mines Inc.</t>
  </si>
  <si>
    <t>Fulgent Genetics, Inc.</t>
  </si>
  <si>
    <t>FBHS</t>
  </si>
  <si>
    <t>FORK</t>
  </si>
  <si>
    <t>Fortune Brands Home &amp; Security, Inc.</t>
  </si>
  <si>
    <t>Fuling Global Inc.</t>
  </si>
  <si>
    <t>FET</t>
  </si>
  <si>
    <t>FLL</t>
  </si>
  <si>
    <t>Forum Energy Technologies, Inc.</t>
  </si>
  <si>
    <t>Full House Resorts, Inc.</t>
  </si>
  <si>
    <t>FBM</t>
  </si>
  <si>
    <t>FULT</t>
  </si>
  <si>
    <t>Foundation Building Materials, Inc.</t>
  </si>
  <si>
    <t>Fulton Financial Corporation</t>
  </si>
  <si>
    <t>FCPT</t>
  </si>
  <si>
    <t>FNKO</t>
  </si>
  <si>
    <t>Four Corners Property Trust, Inc.</t>
  </si>
  <si>
    <t>Funko, Inc.</t>
  </si>
  <si>
    <t>FEDU</t>
  </si>
  <si>
    <t>FSNN</t>
  </si>
  <si>
    <t>Four Seasons Education (Cayman) Inc.</t>
  </si>
  <si>
    <t>Fusion Telecommunications International, Inc.</t>
  </si>
  <si>
    <t>FNV</t>
  </si>
  <si>
    <t>FTFT</t>
  </si>
  <si>
    <t>Franco-Nevada Corporation</t>
  </si>
  <si>
    <t>Future FinTech Group Inc.</t>
  </si>
  <si>
    <t>FC</t>
  </si>
  <si>
    <t>FFHL</t>
  </si>
  <si>
    <t>Franklin Covey Company</t>
  </si>
  <si>
    <t>Fuwei Films (Holdings) Co., Ltd.</t>
  </si>
  <si>
    <t>FSB</t>
  </si>
  <si>
    <t>WILC</t>
  </si>
  <si>
    <t>Franklin Financial Network, Inc.</t>
  </si>
  <si>
    <t>G. Willi-Food International,  Ltd.</t>
  </si>
  <si>
    <t>BEN</t>
  </si>
  <si>
    <t>GTHX</t>
  </si>
  <si>
    <t>Franklin Resources, Inc.</t>
  </si>
  <si>
    <t>G1 Therapeutics, Inc.</t>
  </si>
  <si>
    <t>FT</t>
  </si>
  <si>
    <t>FOANC</t>
  </si>
  <si>
    <t>Franklin Universal Trust</t>
  </si>
  <si>
    <t>Gabelli NextShares Trust</t>
  </si>
  <si>
    <t>FI</t>
  </si>
  <si>
    <t>MOGLC</t>
  </si>
  <si>
    <t>Frank&amp;#39</t>
  </si>
  <si>
    <t>FCX</t>
  </si>
  <si>
    <t>GAIA</t>
  </si>
  <si>
    <t>Freeport-McMoran, Inc.</t>
  </si>
  <si>
    <t>Gaia, Inc.</t>
  </si>
  <si>
    <t>FMS</t>
  </si>
  <si>
    <t>GLPG</t>
  </si>
  <si>
    <t>Fresenius Medical Care Corporation</t>
  </si>
  <si>
    <t>Galapagos NV</t>
  </si>
  <si>
    <t>FDP</t>
  </si>
  <si>
    <t>GALT</t>
  </si>
  <si>
    <t>Fresh Del Monte Produce, Inc.</t>
  </si>
  <si>
    <t>Galectin Therapeutics Inc.</t>
  </si>
  <si>
    <t>FRO</t>
  </si>
  <si>
    <t>GALE</t>
  </si>
  <si>
    <t>Frontline Ltd.</t>
  </si>
  <si>
    <t>Galena Biopharma, Inc.</t>
  </si>
  <si>
    <t>FSIC</t>
  </si>
  <si>
    <t>GLMD</t>
  </si>
  <si>
    <t>FS Investment Corporation</t>
  </si>
  <si>
    <t>Galmed Pharmaceuticals Ltd.</t>
  </si>
  <si>
    <t>FCN</t>
  </si>
  <si>
    <t>GLPI</t>
  </si>
  <si>
    <t>FTI Consulting, Inc.</t>
  </si>
  <si>
    <t>Gaming and Leisure Properties, Inc.</t>
  </si>
  <si>
    <t>FF</t>
  </si>
  <si>
    <t>GPIC</t>
  </si>
  <si>
    <t>FutureFuel Corp.</t>
  </si>
  <si>
    <t>Gaming Partners International Corporation</t>
  </si>
  <si>
    <t>GCV</t>
  </si>
  <si>
    <t>GRMN</t>
  </si>
  <si>
    <t>Gabelli Convertible and Income Securities Fund, Inc. (The)</t>
  </si>
  <si>
    <t>Garmin Ltd.</t>
  </si>
  <si>
    <t>GCV^B</t>
  </si>
  <si>
    <t>GARS</t>
  </si>
  <si>
    <t>Garrison Capital Inc.</t>
  </si>
  <si>
    <t>GDV</t>
  </si>
  <si>
    <t>GDS</t>
  </si>
  <si>
    <t>Gabelli Dividend</t>
  </si>
  <si>
    <t>GDS Holdings Limited</t>
  </si>
  <si>
    <t>GDV^A</t>
  </si>
  <si>
    <t>GEMP</t>
  </si>
  <si>
    <t>Gemphire Therapeutics Inc.</t>
  </si>
  <si>
    <t>GDV^D</t>
  </si>
  <si>
    <t>GENC</t>
  </si>
  <si>
    <t>Gencor Industries Inc.</t>
  </si>
  <si>
    <t>GDV^G</t>
  </si>
  <si>
    <t>GNCMA</t>
  </si>
  <si>
    <t>General Communication, Inc.</t>
  </si>
  <si>
    <t>GAB</t>
  </si>
  <si>
    <t>GFN</t>
  </si>
  <si>
    <t>Gabelli Equity Trust, Inc. (The)</t>
  </si>
  <si>
    <t>General Finance Corporation</t>
  </si>
  <si>
    <t>GAB^D</t>
  </si>
  <si>
    <t>GFNCP</t>
  </si>
  <si>
    <t>GAB^G</t>
  </si>
  <si>
    <t>GFNSL</t>
  </si>
  <si>
    <t>GAB^H</t>
  </si>
  <si>
    <t>GENE</t>
  </si>
  <si>
    <t>Genetic Technologies Ltd</t>
  </si>
  <si>
    <t>GAB^J</t>
  </si>
  <si>
    <t>GNUS</t>
  </si>
  <si>
    <t>Genius Brands International, Inc.</t>
  </si>
  <si>
    <t>GAB~</t>
  </si>
  <si>
    <t>GNMK</t>
  </si>
  <si>
    <t>GenMark Diagnostics, Inc.</t>
  </si>
  <si>
    <t>GGZ</t>
  </si>
  <si>
    <t>GNCA</t>
  </si>
  <si>
    <t>Gabelli Global Small and Mid Cap Value Trust (The)</t>
  </si>
  <si>
    <t>Genocea Biosciences, Inc.</t>
  </si>
  <si>
    <t>GGZ^A</t>
  </si>
  <si>
    <t>GHDX</t>
  </si>
  <si>
    <t>Genomic Health, Inc.</t>
  </si>
  <si>
    <t>GGZ~</t>
  </si>
  <si>
    <t>GNTX</t>
  </si>
  <si>
    <t>Gentex Corporation</t>
  </si>
  <si>
    <t>GGT</t>
  </si>
  <si>
    <t>THRM</t>
  </si>
  <si>
    <t>Gabelli Multi-Media Trust Inc. (The)</t>
  </si>
  <si>
    <t>Gentherm Inc</t>
  </si>
  <si>
    <t>GGT^B</t>
  </si>
  <si>
    <t>GEOS</t>
  </si>
  <si>
    <t>Geospace Technologies Corporation</t>
  </si>
  <si>
    <t>GGT^E</t>
  </si>
  <si>
    <t>GABC</t>
  </si>
  <si>
    <t>German American Bancorp, Inc.</t>
  </si>
  <si>
    <t>GUT</t>
  </si>
  <si>
    <t>GERN</t>
  </si>
  <si>
    <t>Gabelli Utility Trust (The)</t>
  </si>
  <si>
    <t>Geron Corporation</t>
  </si>
  <si>
    <t>GUT^A</t>
  </si>
  <si>
    <t>GEVO</t>
  </si>
  <si>
    <t>Gevo, Inc.</t>
  </si>
  <si>
    <t>GUT^C</t>
  </si>
  <si>
    <t>ROCK</t>
  </si>
  <si>
    <t>Gibraltar Industries, Inc.</t>
  </si>
  <si>
    <t>GFA</t>
  </si>
  <si>
    <t>GIGM</t>
  </si>
  <si>
    <t>Gafisa SA</t>
  </si>
  <si>
    <t>GigaMedia Limited</t>
  </si>
  <si>
    <t>GCAP</t>
  </si>
  <si>
    <t>GIII</t>
  </si>
  <si>
    <t>GAIN Capital Holdings, Inc.</t>
  </si>
  <si>
    <t>G-III Apparel Group, LTD.</t>
  </si>
  <si>
    <t>GBL</t>
  </si>
  <si>
    <t>GILT</t>
  </si>
  <si>
    <t>Gamco Investors, Inc.</t>
  </si>
  <si>
    <t>Gilat Satellite Networks Ltd.</t>
  </si>
  <si>
    <t>GNT</t>
  </si>
  <si>
    <t>GILD</t>
  </si>
  <si>
    <t xml:space="preserve">GAMCO Natural Resources, Gold &amp; Income Tust </t>
  </si>
  <si>
    <t>Gilead Sciences, Inc.</t>
  </si>
  <si>
    <t>GNT^A</t>
  </si>
  <si>
    <t>GBCI</t>
  </si>
  <si>
    <t>Glacier Bancorp, Inc.</t>
  </si>
  <si>
    <t>GME</t>
  </si>
  <si>
    <t>GLAD</t>
  </si>
  <si>
    <t>Gamestop Corporation</t>
  </si>
  <si>
    <t>Electronics Distribution</t>
  </si>
  <si>
    <t>Gladstone Capital Corporation</t>
  </si>
  <si>
    <t>GPS</t>
  </si>
  <si>
    <t>GLADN</t>
  </si>
  <si>
    <t>Gap, Inc. (The)</t>
  </si>
  <si>
    <t>GDI</t>
  </si>
  <si>
    <t>GOOD</t>
  </si>
  <si>
    <t>Gardner Denver Holdings, Inc.</t>
  </si>
  <si>
    <t>Gladstone Commercial Corporation</t>
  </si>
  <si>
    <t>IT</t>
  </si>
  <si>
    <t>GOODM</t>
  </si>
  <si>
    <t>Gartner, Inc.</t>
  </si>
  <si>
    <t>GLOG</t>
  </si>
  <si>
    <t>GOODO</t>
  </si>
  <si>
    <t>GasLog LP.</t>
  </si>
  <si>
    <t>GLOG^A</t>
  </si>
  <si>
    <t>GOODP</t>
  </si>
  <si>
    <t>GLOP</t>
  </si>
  <si>
    <t>GAIN</t>
  </si>
  <si>
    <t>GasLog Partners LP</t>
  </si>
  <si>
    <t>Gladstone Investment Corporation</t>
  </si>
  <si>
    <t>GLOP^A</t>
  </si>
  <si>
    <t>GAINM</t>
  </si>
  <si>
    <t>GATX</t>
  </si>
  <si>
    <t>GAINN</t>
  </si>
  <si>
    <t>GATX Corporation</t>
  </si>
  <si>
    <t>GMTA</t>
  </si>
  <si>
    <t>GAINO</t>
  </si>
  <si>
    <t>GZT</t>
  </si>
  <si>
    <t>LAND</t>
  </si>
  <si>
    <t>Gazit-Globe Ltd.</t>
  </si>
  <si>
    <t>Gladstone Land Corporation</t>
  </si>
  <si>
    <t>GCP</t>
  </si>
  <si>
    <t>LANDP</t>
  </si>
  <si>
    <t>GCP Applied Technologies Inc.</t>
  </si>
  <si>
    <t>GNK</t>
  </si>
  <si>
    <t>GLBZ</t>
  </si>
  <si>
    <t xml:space="preserve">Genco Shipping &amp; Trading Limited </t>
  </si>
  <si>
    <t>Glen Burnie Bancorp</t>
  </si>
  <si>
    <t>GNRT</t>
  </si>
  <si>
    <t>GBT</t>
  </si>
  <si>
    <t>Gener8 Maritime, Inc.</t>
  </si>
  <si>
    <t>Global Blood Therapeutics, Inc.</t>
  </si>
  <si>
    <t>GNRC</t>
  </si>
  <si>
    <t>GLBR</t>
  </si>
  <si>
    <t>Generac Holdlings Inc.</t>
  </si>
  <si>
    <t>Global Brokerage, Inc.</t>
  </si>
  <si>
    <t>GAM</t>
  </si>
  <si>
    <t>ENT</t>
  </si>
  <si>
    <t>General American Investors, Inc.</t>
  </si>
  <si>
    <t>Global Eagle Entertainment Inc.</t>
  </si>
  <si>
    <t>GAM^B</t>
  </si>
  <si>
    <t>GBLI</t>
  </si>
  <si>
    <t>Global Indemnity Limited</t>
  </si>
  <si>
    <t>BGC</t>
  </si>
  <si>
    <t>GBLIL</t>
  </si>
  <si>
    <t>General Cable Corporation</t>
  </si>
  <si>
    <t>GD</t>
  </si>
  <si>
    <t>GBLIZ</t>
  </si>
  <si>
    <t>General Dynamics Corporation</t>
  </si>
  <si>
    <t>GEH</t>
  </si>
  <si>
    <t>GPAC</t>
  </si>
  <si>
    <t>General Electric Capital Corporation</t>
  </si>
  <si>
    <t>Global Partner Acquisition Corp.</t>
  </si>
  <si>
    <t>GEK</t>
  </si>
  <si>
    <t>GPACU</t>
  </si>
  <si>
    <t>GE</t>
  </si>
  <si>
    <t>GPACW</t>
  </si>
  <si>
    <t>General Electric Company</t>
  </si>
  <si>
    <t>GEB</t>
  </si>
  <si>
    <t>SELF</t>
  </si>
  <si>
    <t>Global Self Storage, Inc.</t>
  </si>
  <si>
    <t>GIS</t>
  </si>
  <si>
    <t>GWRS</t>
  </si>
  <si>
    <t>General Mills, Inc.</t>
  </si>
  <si>
    <t>Global Water Resources, Inc.</t>
  </si>
  <si>
    <t>GM</t>
  </si>
  <si>
    <t>KRMA</t>
  </si>
  <si>
    <t>General Motors Company</t>
  </si>
  <si>
    <t>Global X Conscious Companies ETF</t>
  </si>
  <si>
    <t>GM.WS.B</t>
  </si>
  <si>
    <t>FINX</t>
  </si>
  <si>
    <t>Global X FinTech ETF</t>
  </si>
  <si>
    <t>GCO</t>
  </si>
  <si>
    <t>BFIT</t>
  </si>
  <si>
    <t>Genesco Inc.</t>
  </si>
  <si>
    <t>Global X Health &amp; Wellness Thematic ETF</t>
  </si>
  <si>
    <t>GWR</t>
  </si>
  <si>
    <t>SNSR</t>
  </si>
  <si>
    <t>Genesee &amp; Wyoming, Inc.</t>
  </si>
  <si>
    <t>Global X Internet of Things ETF</t>
  </si>
  <si>
    <t>GEL</t>
  </si>
  <si>
    <t>LNGR</t>
  </si>
  <si>
    <t>Genesis Energy, L.P.</t>
  </si>
  <si>
    <t>Global X Longevity Thematic ETF</t>
  </si>
  <si>
    <t xml:space="preserve">GEN           </t>
  </si>
  <si>
    <t>MILN</t>
  </si>
  <si>
    <t>Genesis Healthcare, Inc.</t>
  </si>
  <si>
    <t>Global X Millennials Thematic ETF</t>
  </si>
  <si>
    <t>GNE</t>
  </si>
  <si>
    <t>EFAS</t>
  </si>
  <si>
    <t>Genie Energy Ltd.</t>
  </si>
  <si>
    <t>Global X MSCI SuperDividend EAFE ETF</t>
  </si>
  <si>
    <t>GNE^A</t>
  </si>
  <si>
    <t>QQQC</t>
  </si>
  <si>
    <t>Global X NASDAQ China Technology ETF</t>
  </si>
  <si>
    <t>G</t>
  </si>
  <si>
    <t>BOTZ</t>
  </si>
  <si>
    <t>Genpact Limited</t>
  </si>
  <si>
    <t>Global X Robotics &amp; Artificial Intelligence ETF</t>
  </si>
  <si>
    <t>GPC</t>
  </si>
  <si>
    <t>CATH</t>
  </si>
  <si>
    <t>Genuine Parts Company</t>
  </si>
  <si>
    <t>Global X S&amp;P 500 Catholic Values ETF</t>
  </si>
  <si>
    <t>GNW</t>
  </si>
  <si>
    <t>SOCL</t>
  </si>
  <si>
    <t>Genworth Financial Inc</t>
  </si>
  <si>
    <t>Global X Social Media ETF</t>
  </si>
  <si>
    <t>GEO</t>
  </si>
  <si>
    <t>ALTY</t>
  </si>
  <si>
    <t>Geo Group Inc (The)</t>
  </si>
  <si>
    <t>Global X SuperDividend Alternatives ETF</t>
  </si>
  <si>
    <t>GPRK</t>
  </si>
  <si>
    <t>SRET</t>
  </si>
  <si>
    <t>Geopark Ltd</t>
  </si>
  <si>
    <t>Global X SuperDividend REIT ETF</t>
  </si>
  <si>
    <t>GPJA</t>
  </si>
  <si>
    <t>YLCO</t>
  </si>
  <si>
    <t>Georgia Power Company</t>
  </si>
  <si>
    <t>Global X Yieldco Index ETF</t>
  </si>
  <si>
    <t>GGB</t>
  </si>
  <si>
    <t>GLBS</t>
  </si>
  <si>
    <t>Gerdau S.A.</t>
  </si>
  <si>
    <t>Globus Maritime Limited</t>
  </si>
  <si>
    <t>GTY</t>
  </si>
  <si>
    <t>GLUU</t>
  </si>
  <si>
    <t>Getty Realty Corporation</t>
  </si>
  <si>
    <t>Glu Mobile Inc.</t>
  </si>
  <si>
    <t>GGP</t>
  </si>
  <si>
    <t>GLYC</t>
  </si>
  <si>
    <t>GGP Inc.</t>
  </si>
  <si>
    <t>GlycoMimetics, Inc.</t>
  </si>
  <si>
    <t>GGP^A</t>
  </si>
  <si>
    <t>GOGO</t>
  </si>
  <si>
    <t>Gogo Inc.</t>
  </si>
  <si>
    <t>GIMO</t>
  </si>
  <si>
    <t>GLNG</t>
  </si>
  <si>
    <t>Gigamon Inc.</t>
  </si>
  <si>
    <t>Golar LNG Limited</t>
  </si>
  <si>
    <t>GIL</t>
  </si>
  <si>
    <t>GMLP</t>
  </si>
  <si>
    <t>Gildan Activewear, Inc.</t>
  </si>
  <si>
    <t>Golar LNG Partners LP</t>
  </si>
  <si>
    <t>GLT</t>
  </si>
  <si>
    <t>GMLPP</t>
  </si>
  <si>
    <t>Glatfelter</t>
  </si>
  <si>
    <t>GKOS</t>
  </si>
  <si>
    <t>GDEN</t>
  </si>
  <si>
    <t>Glaukos Corporation</t>
  </si>
  <si>
    <t>Golden Entertainment, Inc.</t>
  </si>
  <si>
    <t>GSK</t>
  </si>
  <si>
    <t>GOGL</t>
  </si>
  <si>
    <t>GlaxoSmithKline PLC</t>
  </si>
  <si>
    <t>Golden Ocean Group Limited</t>
  </si>
  <si>
    <t>BRSS</t>
  </si>
  <si>
    <t>GBDC</t>
  </si>
  <si>
    <t>Global Brass and Copper Holdings, Inc.</t>
  </si>
  <si>
    <t>Golub Capital BDC, Inc.</t>
  </si>
  <si>
    <t>GMRE</t>
  </si>
  <si>
    <t>GTIM</t>
  </si>
  <si>
    <t>Global Medical REIT Inc.</t>
  </si>
  <si>
    <t>Good Times Restaurants Inc.</t>
  </si>
  <si>
    <t>GMRE^A</t>
  </si>
  <si>
    <t>GPRO</t>
  </si>
  <si>
    <t>GoPro, Inc.</t>
  </si>
  <si>
    <t>GNL</t>
  </si>
  <si>
    <t>GSHT</t>
  </si>
  <si>
    <t>Global Net Lease, Inc.</t>
  </si>
  <si>
    <t>Gores Holdings II, Inc.</t>
  </si>
  <si>
    <t>GNL^A</t>
  </si>
  <si>
    <t>GSHTU</t>
  </si>
  <si>
    <t>GLP</t>
  </si>
  <si>
    <t>GSHTW</t>
  </si>
  <si>
    <t>Global Partners LP</t>
  </si>
  <si>
    <t>GPN</t>
  </si>
  <si>
    <t>GOV</t>
  </si>
  <si>
    <t>Global Payments Inc.</t>
  </si>
  <si>
    <t>Government Properties Income Trust</t>
  </si>
  <si>
    <t>GSL</t>
  </si>
  <si>
    <t>GOVNI</t>
  </si>
  <si>
    <t>Global Ship Lease, Inc.</t>
  </si>
  <si>
    <t>GSL^B</t>
  </si>
  <si>
    <t>LOPE</t>
  </si>
  <si>
    <t>Grand Canyon Education, Inc.</t>
  </si>
  <si>
    <t>GLOB</t>
  </si>
  <si>
    <t>GRVY</t>
  </si>
  <si>
    <t>Globant S.A.</t>
  </si>
  <si>
    <t>GRAVITY Co., Ltd.</t>
  </si>
  <si>
    <t>GMED</t>
  </si>
  <si>
    <t>GECC</t>
  </si>
  <si>
    <t>Globus Medical, Inc.</t>
  </si>
  <si>
    <t>Great Elm Capital Corp.</t>
  </si>
  <si>
    <t>GMS</t>
  </si>
  <si>
    <t>GECCL</t>
  </si>
  <si>
    <t>GMS Inc.</t>
  </si>
  <si>
    <t>GNC</t>
  </si>
  <si>
    <t>GEC</t>
  </si>
  <si>
    <t>GNC Holdings, Inc.</t>
  </si>
  <si>
    <t xml:space="preserve">Great Elm Capital Group, Inc. </t>
  </si>
  <si>
    <t>GDDY</t>
  </si>
  <si>
    <t>GLDD</t>
  </si>
  <si>
    <t>GoDaddy Inc.</t>
  </si>
  <si>
    <t>Great Lakes Dredge &amp; Dock Corporation</t>
  </si>
  <si>
    <t>GOL</t>
  </si>
  <si>
    <t>GSBC</t>
  </si>
  <si>
    <t>Gol Linhas Aereas Inteligentes S.A.</t>
  </si>
  <si>
    <t>Great Southern Bancorp, Inc.</t>
  </si>
  <si>
    <t>GFI</t>
  </si>
  <si>
    <t>GNBC</t>
  </si>
  <si>
    <t>Gold Fields Limited</t>
  </si>
  <si>
    <t>Green Bancorp, Inc.</t>
  </si>
  <si>
    <t>GG</t>
  </si>
  <si>
    <t>GRBK</t>
  </si>
  <si>
    <t>Goldcorp Inc.</t>
  </si>
  <si>
    <t>Green Brick Partners, Inc.</t>
  </si>
  <si>
    <t>GSBD</t>
  </si>
  <si>
    <t>GPP</t>
  </si>
  <si>
    <t>Goldman Sachs BDC, Inc.</t>
  </si>
  <si>
    <t>Green Plains Partners LP</t>
  </si>
  <si>
    <t>GS</t>
  </si>
  <si>
    <t>GPRE</t>
  </si>
  <si>
    <t>Goldman Sachs Group, Inc. (The)</t>
  </si>
  <si>
    <t>Green Plains, Inc.</t>
  </si>
  <si>
    <t>GS^A</t>
  </si>
  <si>
    <t>GCBC</t>
  </si>
  <si>
    <t>Greene County Bancorp, Inc.</t>
  </si>
  <si>
    <t>GS^B</t>
  </si>
  <si>
    <t>GLRE</t>
  </si>
  <si>
    <t>Greenlight Reinsurance, Ltd.</t>
  </si>
  <si>
    <t>GS^C</t>
  </si>
  <si>
    <t>GSUM</t>
  </si>
  <si>
    <t>Gridsum Holding Inc.</t>
  </si>
  <si>
    <t>GS^D</t>
  </si>
  <si>
    <t>GRIF</t>
  </si>
  <si>
    <t>Griffin Industrial Realty, Inc.</t>
  </si>
  <si>
    <t>GS^J</t>
  </si>
  <si>
    <t>GRFS</t>
  </si>
  <si>
    <t>Grifols, S.A.</t>
  </si>
  <si>
    <t>GS^K</t>
  </si>
  <si>
    <t>GRPN</t>
  </si>
  <si>
    <t>Groupon, Inc.</t>
  </si>
  <si>
    <t>GS^N</t>
  </si>
  <si>
    <t>OMAB</t>
  </si>
  <si>
    <t>Grupo Aeroportuario del Centro Norte S.A.B. de C.V.</t>
  </si>
  <si>
    <t>GER</t>
  </si>
  <si>
    <t>GGAL</t>
  </si>
  <si>
    <t>Goldman Sachs MLP Energy Renaissance Fund</t>
  </si>
  <si>
    <t>Grupo Financiero Galicia S.A.</t>
  </si>
  <si>
    <t>GMZ</t>
  </si>
  <si>
    <t>GSIT</t>
  </si>
  <si>
    <t>Goldman Sachs MLP Income Opportunities Fund</t>
  </si>
  <si>
    <t>GSI Technology, Inc.</t>
  </si>
  <si>
    <t>GRC</t>
  </si>
  <si>
    <t>GSVC</t>
  </si>
  <si>
    <t>Gorman-Rupp Company (The)</t>
  </si>
  <si>
    <t>GSV Capital Corp</t>
  </si>
  <si>
    <t>GPX</t>
  </si>
  <si>
    <t>GTXI</t>
  </si>
  <si>
    <t>GP Strategies Corporation</t>
  </si>
  <si>
    <t>GTx, Inc.</t>
  </si>
  <si>
    <t>GGG</t>
  </si>
  <si>
    <t>GTYH</t>
  </si>
  <si>
    <t>Graco Inc.</t>
  </si>
  <si>
    <t>GTY Technology Holdings, Inc.</t>
  </si>
  <si>
    <t>GHM</t>
  </si>
  <si>
    <t>GTYHU</t>
  </si>
  <si>
    <t>Graham Corporation</t>
  </si>
  <si>
    <t>GHC</t>
  </si>
  <si>
    <t>GTYHW</t>
  </si>
  <si>
    <t>Graham Holdings Company</t>
  </si>
  <si>
    <t>GPT</t>
  </si>
  <si>
    <t>GBNK</t>
  </si>
  <si>
    <t>Gramercy Property Trust</t>
  </si>
  <si>
    <t>Guaranty Bancorp</t>
  </si>
  <si>
    <t>GPT^A</t>
  </si>
  <si>
    <t>GNTY</t>
  </si>
  <si>
    <t>Gramercy Property Trust Inc.</t>
  </si>
  <si>
    <t>Guaranty Bancshares, Inc.</t>
  </si>
  <si>
    <t>GRAM</t>
  </si>
  <si>
    <t>GFED</t>
  </si>
  <si>
    <t>Grana y Montero S.A.A.</t>
  </si>
  <si>
    <t>Guaranty Federal Bancshares, Inc.</t>
  </si>
  <si>
    <t>GVA</t>
  </si>
  <si>
    <t>GIFI</t>
  </si>
  <si>
    <t>Granite Construction Incorporated</t>
  </si>
  <si>
    <t>Gulf Island Fabrication, Inc.</t>
  </si>
  <si>
    <t>GPMT</t>
  </si>
  <si>
    <t>GURE</t>
  </si>
  <si>
    <t>Granite Point Mortgage Trust Inc.</t>
  </si>
  <si>
    <t>Gulf Resources, Inc.</t>
  </si>
  <si>
    <t>GRP.U</t>
  </si>
  <si>
    <t>GPOR</t>
  </si>
  <si>
    <t>Granite Real Estate Inc.</t>
  </si>
  <si>
    <t>Gulfport Energy Corporation</t>
  </si>
  <si>
    <t>GPK</t>
  </si>
  <si>
    <t>GWPH</t>
  </si>
  <si>
    <t>Graphic Packaging Holding Company</t>
  </si>
  <si>
    <t>GW Pharmaceuticals Plc</t>
  </si>
  <si>
    <t>GTN</t>
  </si>
  <si>
    <t>GWGH</t>
  </si>
  <si>
    <t>Gray Television, Inc.</t>
  </si>
  <si>
    <t>GWG Holdings, Inc</t>
  </si>
  <si>
    <t>GTN.A</t>
  </si>
  <si>
    <t>GYRO</t>
  </si>
  <si>
    <t>Gyrodyne , LLC</t>
  </si>
  <si>
    <t>AJX</t>
  </si>
  <si>
    <t>HEES</t>
  </si>
  <si>
    <t>Great Ajax Corp.</t>
  </si>
  <si>
    <t>H&amp;E Equipment Services, Inc.</t>
  </si>
  <si>
    <t>AJXA</t>
  </si>
  <si>
    <t>HLG</t>
  </si>
  <si>
    <t>Hailiang Education Group Inc.</t>
  </si>
  <si>
    <t>GXP</t>
  </si>
  <si>
    <t>HNRG</t>
  </si>
  <si>
    <t>Great Plains Energy Inc</t>
  </si>
  <si>
    <t>Hallador Energy Company</t>
  </si>
  <si>
    <t>GWB</t>
  </si>
  <si>
    <t>HALL</t>
  </si>
  <si>
    <t>Great Western Bancorp, Inc.</t>
  </si>
  <si>
    <t>Hallmark Financial Services, Inc.</t>
  </si>
  <si>
    <t>GDOT</t>
  </si>
  <si>
    <t>HALO</t>
  </si>
  <si>
    <t>Green Dot Corporation</t>
  </si>
  <si>
    <t>Halozyme Therapeutics, Inc.</t>
  </si>
  <si>
    <t>GBX</t>
  </si>
  <si>
    <t>HBK</t>
  </si>
  <si>
    <t>Greenbrier Companies, Inc. (The)</t>
  </si>
  <si>
    <t>Hamilton Bancorp, Inc.</t>
  </si>
  <si>
    <t>GHL</t>
  </si>
  <si>
    <t>HLNE</t>
  </si>
  <si>
    <t>Greenhill &amp; Co., Inc.</t>
  </si>
  <si>
    <t>Hamilton Lane Incorporated</t>
  </si>
  <si>
    <t>GEF</t>
  </si>
  <si>
    <t>HBHC</t>
  </si>
  <si>
    <t>Greif Bros. Corporation</t>
  </si>
  <si>
    <t>Hancock Holding Company</t>
  </si>
  <si>
    <t>GEF.B</t>
  </si>
  <si>
    <t>HBHCL</t>
  </si>
  <si>
    <t>GFF</t>
  </si>
  <si>
    <t>HAFC</t>
  </si>
  <si>
    <t>Griffon Corporation</t>
  </si>
  <si>
    <t>Hanmi Financial Corporation</t>
  </si>
  <si>
    <t>GPI</t>
  </si>
  <si>
    <t>HQCL</t>
  </si>
  <si>
    <t>Group 1 Automotive, Inc.</t>
  </si>
  <si>
    <t xml:space="preserve">Hanwha Q CELLS Co., Ltd. </t>
  </si>
  <si>
    <t>GRUB</t>
  </si>
  <si>
    <t>HONE</t>
  </si>
  <si>
    <t>GrubHub Inc.</t>
  </si>
  <si>
    <t>HarborOne Bancorp, Inc.</t>
  </si>
  <si>
    <t>PAC</t>
  </si>
  <si>
    <t>HDNG</t>
  </si>
  <si>
    <t>Grupo Aeroportuario Del Pacifico, S.A. de C.V.</t>
  </si>
  <si>
    <t>Hardinge Inc.</t>
  </si>
  <si>
    <t>ASR</t>
  </si>
  <si>
    <t>HLIT</t>
  </si>
  <si>
    <t>Grupo Aeroportuario del Sureste, S.A. de C.V.</t>
  </si>
  <si>
    <t>Harmonic Inc.</t>
  </si>
  <si>
    <t>AVAL</t>
  </si>
  <si>
    <t>HBIO</t>
  </si>
  <si>
    <t>Grupo Aval Acciones y Valores S.A.</t>
  </si>
  <si>
    <t>Harvard Bioscience, Inc.</t>
  </si>
  <si>
    <t>BSMX</t>
  </si>
  <si>
    <t>HCAP</t>
  </si>
  <si>
    <t>Grupo Financiero Santander Mexico S.A. B. de C.V.</t>
  </si>
  <si>
    <t>Harvest Capital Credit Corporation</t>
  </si>
  <si>
    <t>SUPV</t>
  </si>
  <si>
    <t>HCAPZ</t>
  </si>
  <si>
    <t>Grupo Supervielle S.A.</t>
  </si>
  <si>
    <t>TV</t>
  </si>
  <si>
    <t>HAS</t>
  </si>
  <si>
    <t>Grupo Televisa S.A.</t>
  </si>
  <si>
    <t>Hasbro, Inc.</t>
  </si>
  <si>
    <t>GTT</t>
  </si>
  <si>
    <t>HA</t>
  </si>
  <si>
    <t>GTT Communications, Inc.</t>
  </si>
  <si>
    <t>Hawaiian Holdings, Inc.</t>
  </si>
  <si>
    <t>GSH</t>
  </si>
  <si>
    <t>HCOM</t>
  </si>
  <si>
    <t>Guangshen Railway Company Limited</t>
  </si>
  <si>
    <t>Hawaiian Telcom Holdco, Inc.</t>
  </si>
  <si>
    <t>GES</t>
  </si>
  <si>
    <t>HWKN</t>
  </si>
  <si>
    <t>Guess?, Inc.</t>
  </si>
  <si>
    <t>Hawkins, Inc.</t>
  </si>
  <si>
    <t>GGM</t>
  </si>
  <si>
    <t>HWBK</t>
  </si>
  <si>
    <t>Guggenheim Credit Allocation Fund</t>
  </si>
  <si>
    <t>Hawthorn Bancshares, Inc.</t>
  </si>
  <si>
    <t>GPM</t>
  </si>
  <si>
    <t>HYAC</t>
  </si>
  <si>
    <t>Guggenheim Enhanced Equity Income Fund</t>
  </si>
  <si>
    <t>Haymaker Acquisition Corp.</t>
  </si>
  <si>
    <t>GOF</t>
  </si>
  <si>
    <t>HYACU</t>
  </si>
  <si>
    <t>Guggenheim Strategic Opportunities Fund</t>
  </si>
  <si>
    <t>GBAB</t>
  </si>
  <si>
    <t>HYACW</t>
  </si>
  <si>
    <t>Guggenheim Taxable Municipal Managed Duration Trst</t>
  </si>
  <si>
    <t>GWRE</t>
  </si>
  <si>
    <t>HAYN</t>
  </si>
  <si>
    <t>Guidewire Software, Inc.</t>
  </si>
  <si>
    <t>Haynes International, Inc.</t>
  </si>
  <si>
    <t>HRB</t>
  </si>
  <si>
    <t>HDS</t>
  </si>
  <si>
    <t>H&amp;R Block, Inc.</t>
  </si>
  <si>
    <t>HD Supply Holdings, Inc.</t>
  </si>
  <si>
    <t>FUL</t>
  </si>
  <si>
    <t>HIIQ</t>
  </si>
  <si>
    <t>H. B. Fuller Company</t>
  </si>
  <si>
    <t>Health Insurance Innovations, Inc.</t>
  </si>
  <si>
    <t>HAE</t>
  </si>
  <si>
    <t>HCSG</t>
  </si>
  <si>
    <t>Haemonetics Corporation</t>
  </si>
  <si>
    <t>Healthcare Services Group, Inc.</t>
  </si>
  <si>
    <t>HK</t>
  </si>
  <si>
    <t>HQY</t>
  </si>
  <si>
    <t>Halcon Resources Corporation</t>
  </si>
  <si>
    <t>HealthEquity, Inc.</t>
  </si>
  <si>
    <t>HK.WS</t>
  </si>
  <si>
    <t>HSTM</t>
  </si>
  <si>
    <t>HealthStream, Inc.</t>
  </si>
  <si>
    <t>HAL</t>
  </si>
  <si>
    <t>HTLD</t>
  </si>
  <si>
    <t>Halliburton Company</t>
  </si>
  <si>
    <t>Heartland Express, Inc.</t>
  </si>
  <si>
    <t>HYH</t>
  </si>
  <si>
    <t>HTLF</t>
  </si>
  <si>
    <t>Halyard Health, Inc.</t>
  </si>
  <si>
    <t>Heartland Financial USA, Inc.</t>
  </si>
  <si>
    <t>HBB</t>
  </si>
  <si>
    <t>HTBX</t>
  </si>
  <si>
    <t>Hamilton Beach Brands Holding Company</t>
  </si>
  <si>
    <t>Heat Biologics, Inc.</t>
  </si>
  <si>
    <t>HBI</t>
  </si>
  <si>
    <t>HEBT</t>
  </si>
  <si>
    <t>Hanesbrands Inc.</t>
  </si>
  <si>
    <t>Hebron Technology Co., Ltd.</t>
  </si>
  <si>
    <t>HASI</t>
  </si>
  <si>
    <t>HSII</t>
  </si>
  <si>
    <t>Hannon Armstrong Sustainable Infrastructure Capital, Inc.</t>
  </si>
  <si>
    <t>Heidrick &amp; Struggles International, Inc.</t>
  </si>
  <si>
    <t>HOG</t>
  </si>
  <si>
    <t>HELE</t>
  </si>
  <si>
    <t>Harley-Davidson, Inc.</t>
  </si>
  <si>
    <t>Helen of Troy Limited</t>
  </si>
  <si>
    <t>HMY</t>
  </si>
  <si>
    <t>HMNY</t>
  </si>
  <si>
    <t>Harmony Gold Mining Company Limited</t>
  </si>
  <si>
    <t>Helios and Matheson Analytics Inc</t>
  </si>
  <si>
    <t>HRS</t>
  </si>
  <si>
    <t>HMTV</t>
  </si>
  <si>
    <t>Harris Corporation</t>
  </si>
  <si>
    <t>Hemisphere Media Group, Inc.</t>
  </si>
  <si>
    <t>HSC</t>
  </si>
  <si>
    <t>HNNA</t>
  </si>
  <si>
    <t>Harsco Corporation</t>
  </si>
  <si>
    <t>Hennessy Advisors, Inc.</t>
  </si>
  <si>
    <t>HHS</t>
  </si>
  <si>
    <t>HSIC</t>
  </si>
  <si>
    <t>Harte-Hanks, Inc.</t>
  </si>
  <si>
    <t>Henry Schein, Inc.</t>
  </si>
  <si>
    <t>HGH</t>
  </si>
  <si>
    <t>HTBK</t>
  </si>
  <si>
    <t>Hartford Financial Services Group, Inc. (The)</t>
  </si>
  <si>
    <t>Heritage Commerce Corp</t>
  </si>
  <si>
    <t>HIG</t>
  </si>
  <si>
    <t>HFWA</t>
  </si>
  <si>
    <t>Heritage Financial Corporation</t>
  </si>
  <si>
    <t>HIG.WS</t>
  </si>
  <si>
    <t>HCCI</t>
  </si>
  <si>
    <t>Heritage-Crystal Clean, Inc.</t>
  </si>
  <si>
    <t>HVT</t>
  </si>
  <si>
    <t>MLHR</t>
  </si>
  <si>
    <t>Haverty Furniture Companies, Inc.</t>
  </si>
  <si>
    <t>Herman Miller, Inc.</t>
  </si>
  <si>
    <t>HVT.A</t>
  </si>
  <si>
    <t>HRTX</t>
  </si>
  <si>
    <t xml:space="preserve">Heron Therapeutics, Inc.  </t>
  </si>
  <si>
    <t>HE</t>
  </si>
  <si>
    <t>HSKA</t>
  </si>
  <si>
    <t>Hawaiian Electric Industries, Inc.</t>
  </si>
  <si>
    <t>Heska Corporation</t>
  </si>
  <si>
    <t>HE^U</t>
  </si>
  <si>
    <t>HX</t>
  </si>
  <si>
    <t>Hexindai Inc.</t>
  </si>
  <si>
    <t>HCHC</t>
  </si>
  <si>
    <t>HIBB</t>
  </si>
  <si>
    <t>HC2 Holdings, Inc.</t>
  </si>
  <si>
    <t>Hibbett Sports, Inc.</t>
  </si>
  <si>
    <t>HCA</t>
  </si>
  <si>
    <t>SNLN</t>
  </si>
  <si>
    <t>HCA Healthcare, Inc.</t>
  </si>
  <si>
    <t>Highland/iBoxx Senior Loan ETF</t>
  </si>
  <si>
    <t>HCI</t>
  </si>
  <si>
    <t>HPJ</t>
  </si>
  <si>
    <t>HCI Group, Inc.</t>
  </si>
  <si>
    <t>Highpower International Inc</t>
  </si>
  <si>
    <t>HCP</t>
  </si>
  <si>
    <t>HIHO</t>
  </si>
  <si>
    <t>HCP, Inc.</t>
  </si>
  <si>
    <t>Highway Holdings Limited</t>
  </si>
  <si>
    <t>HDB</t>
  </si>
  <si>
    <t>HIMX</t>
  </si>
  <si>
    <t>HDFC Bank Limited</t>
  </si>
  <si>
    <t>Himax Technologies, Inc.</t>
  </si>
  <si>
    <t>HR</t>
  </si>
  <si>
    <t>HIFS</t>
  </si>
  <si>
    <t>Healthcare Realty Trust Incorporated</t>
  </si>
  <si>
    <t>Hingham Institution for Savings</t>
  </si>
  <si>
    <t>HTA</t>
  </si>
  <si>
    <t>HSGX</t>
  </si>
  <si>
    <t>Healthcare Trust of America, Inc.</t>
  </si>
  <si>
    <t>Histogenics Corporation</t>
  </si>
  <si>
    <t>HLS</t>
  </si>
  <si>
    <t>HMNF</t>
  </si>
  <si>
    <t>HealthSouth Corporation</t>
  </si>
  <si>
    <t>HMN Financial, Inc.</t>
  </si>
  <si>
    <t>HL</t>
  </si>
  <si>
    <t>HMSY</t>
  </si>
  <si>
    <t>Hecla Mining Company</t>
  </si>
  <si>
    <t>HMS Holdings Corp</t>
  </si>
  <si>
    <t>HL^B</t>
  </si>
  <si>
    <t>HOLI</t>
  </si>
  <si>
    <t>Hollysys Automation Technologies, Ltd.</t>
  </si>
  <si>
    <t>HEI</t>
  </si>
  <si>
    <t>HOLX</t>
  </si>
  <si>
    <t>Heico Corporation</t>
  </si>
  <si>
    <t>Hologic, Inc.</t>
  </si>
  <si>
    <t>HEI.A</t>
  </si>
  <si>
    <t>HBCP</t>
  </si>
  <si>
    <t>Home Bancorp, Inc.</t>
  </si>
  <si>
    <t>HLX</t>
  </si>
  <si>
    <t>HOMB</t>
  </si>
  <si>
    <t>Helix Energy Solutions Group, Inc.</t>
  </si>
  <si>
    <t>Home BancShares, Inc.</t>
  </si>
  <si>
    <t>HP</t>
  </si>
  <si>
    <t>HFBL</t>
  </si>
  <si>
    <t>Helmerich &amp; Payne, Inc.</t>
  </si>
  <si>
    <t>Home Federal Bancorp, Inc. of Louisiana</t>
  </si>
  <si>
    <t>HLF</t>
  </si>
  <si>
    <t>HMST</t>
  </si>
  <si>
    <t>Herbalife LTD.</t>
  </si>
  <si>
    <t>HomeStreet, Inc.</t>
  </si>
  <si>
    <t>HRI</t>
  </si>
  <si>
    <t>HMTA</t>
  </si>
  <si>
    <t>Herc Holdings Inc.</t>
  </si>
  <si>
    <t>HomeTown Bankshares Corporation</t>
  </si>
  <si>
    <t>HTGC</t>
  </si>
  <si>
    <t>HTBI</t>
  </si>
  <si>
    <t>Hercules Capital, Inc.</t>
  </si>
  <si>
    <t>HomeTrust Bancshares, Inc.</t>
  </si>
  <si>
    <t>HTGX</t>
  </si>
  <si>
    <t>HOFT</t>
  </si>
  <si>
    <t>Hooker Furniture Corporation</t>
  </si>
  <si>
    <t>HRTG</t>
  </si>
  <si>
    <t>HOPE</t>
  </si>
  <si>
    <t>Heritage Insurance Holdings, Inc.</t>
  </si>
  <si>
    <t>Hope Bancorp, Inc.</t>
  </si>
  <si>
    <t>HT</t>
  </si>
  <si>
    <t>HFBC</t>
  </si>
  <si>
    <t>Hersha Hospitality Trust</t>
  </si>
  <si>
    <t>HopFed Bancorp, Inc.</t>
  </si>
  <si>
    <t>HT^C</t>
  </si>
  <si>
    <t>HBNC</t>
  </si>
  <si>
    <t>Horizon Bancorp (IN)</t>
  </si>
  <si>
    <t>HT^D</t>
  </si>
  <si>
    <t>HZNP</t>
  </si>
  <si>
    <t>Horizon Pharma plc</t>
  </si>
  <si>
    <t>HT^E</t>
  </si>
  <si>
    <t>HRZN</t>
  </si>
  <si>
    <t>Horizon Technology Finance Corporation</t>
  </si>
  <si>
    <t>HSY</t>
  </si>
  <si>
    <t>DAX</t>
  </si>
  <si>
    <t>Hershey Company (The)</t>
  </si>
  <si>
    <t>Horizons DAX Germany ETF</t>
  </si>
  <si>
    <t>HTZ</t>
  </si>
  <si>
    <t>QYLD</t>
  </si>
  <si>
    <t>Hertz Global Holdings, Inc</t>
  </si>
  <si>
    <t>Horizons NASDAQ-100 Covered Call ETF</t>
  </si>
  <si>
    <t>HES</t>
  </si>
  <si>
    <t>HDP</t>
  </si>
  <si>
    <t>Hess Corporation</t>
  </si>
  <si>
    <t>Hortonworks, Inc.</t>
  </si>
  <si>
    <t>HES^A</t>
  </si>
  <si>
    <t>HPT</t>
  </si>
  <si>
    <t>Hospitality Properties Trust</t>
  </si>
  <si>
    <t>HESM</t>
  </si>
  <si>
    <t>TWNK</t>
  </si>
  <si>
    <t>Hess Midstream Partners LP</t>
  </si>
  <si>
    <t>Hostess Brands, Inc.</t>
  </si>
  <si>
    <t>HPE</t>
  </si>
  <si>
    <t>TWNKW</t>
  </si>
  <si>
    <t>Hewlett Packard Enterprise Company</t>
  </si>
  <si>
    <t>HXL</t>
  </si>
  <si>
    <t>HMHC</t>
  </si>
  <si>
    <t>Hexcel Corporation</t>
  </si>
  <si>
    <t>Houghton Mifflin Harcourt Company</t>
  </si>
  <si>
    <t>Books</t>
  </si>
  <si>
    <t>HF</t>
  </si>
  <si>
    <t>HWCC</t>
  </si>
  <si>
    <t>HFF, Inc.</t>
  </si>
  <si>
    <t>Houston Wire &amp; Cable Company</t>
  </si>
  <si>
    <t>HCLP</t>
  </si>
  <si>
    <t>HOVNP</t>
  </si>
  <si>
    <t>Hi-Crush Partners LP</t>
  </si>
  <si>
    <t>Hovnanian Enterprises Inc</t>
  </si>
  <si>
    <t>HFRO</t>
  </si>
  <si>
    <t>HBMD</t>
  </si>
  <si>
    <t>Highland Floating Rate Opportunities Fund</t>
  </si>
  <si>
    <t>Howard Bancorp, Inc.</t>
  </si>
  <si>
    <t>HIW</t>
  </si>
  <si>
    <t>HSNI</t>
  </si>
  <si>
    <t>Highwoods Properties, Inc.</t>
  </si>
  <si>
    <t>HSN, Inc.</t>
  </si>
  <si>
    <t>HIL</t>
  </si>
  <si>
    <t>HTGM</t>
  </si>
  <si>
    <t>Hill International, Inc.</t>
  </si>
  <si>
    <t>HTG Molecular Diagnostics, Inc.</t>
  </si>
  <si>
    <t>HI</t>
  </si>
  <si>
    <t>HUBG</t>
  </si>
  <si>
    <t>Hillenbrand Inc</t>
  </si>
  <si>
    <t>Hub Group, Inc.</t>
  </si>
  <si>
    <t>HRC</t>
  </si>
  <si>
    <t>HSON</t>
  </si>
  <si>
    <t>Hill-Rom Holdings Inc</t>
  </si>
  <si>
    <t>Hudson Global, Inc.</t>
  </si>
  <si>
    <t>HTH</t>
  </si>
  <si>
    <t>HDSN</t>
  </si>
  <si>
    <t>Hilltop Holdings Inc.</t>
  </si>
  <si>
    <t>Hudson Technologies, Inc.</t>
  </si>
  <si>
    <t>HGV</t>
  </si>
  <si>
    <t>HUNT</t>
  </si>
  <si>
    <t>Hilton Grand Vacations Inc.</t>
  </si>
  <si>
    <t>Hunter Maritime Acquisition Corp.</t>
  </si>
  <si>
    <t>HLT</t>
  </si>
  <si>
    <t>HUNTU</t>
  </si>
  <si>
    <t>Hilton Worldwide Holdings Inc.</t>
  </si>
  <si>
    <t>HNI</t>
  </si>
  <si>
    <t>HUNTW</t>
  </si>
  <si>
    <t>HNI Corporation</t>
  </si>
  <si>
    <t>HMLP</t>
  </si>
  <si>
    <t>HBAN</t>
  </si>
  <si>
    <t>Hoegh LNG Partners LP</t>
  </si>
  <si>
    <t>Huntington Bancshares Incorporated</t>
  </si>
  <si>
    <t>HMLP^A</t>
  </si>
  <si>
    <t>HBANN</t>
  </si>
  <si>
    <t>HEP</t>
  </si>
  <si>
    <t>HBANO</t>
  </si>
  <si>
    <t>Holly Energy Partners, L.P.</t>
  </si>
  <si>
    <t>HFC</t>
  </si>
  <si>
    <t>HBANP</t>
  </si>
  <si>
    <t>HollyFrontier Corporation</t>
  </si>
  <si>
    <t>HD</t>
  </si>
  <si>
    <t>HURC</t>
  </si>
  <si>
    <t>Home Depot, Inc. (The)</t>
  </si>
  <si>
    <t>Hurco Companies, Inc.</t>
  </si>
  <si>
    <t>HMC</t>
  </si>
  <si>
    <t>HURN</t>
  </si>
  <si>
    <t>Honda Motor Company, Ltd.</t>
  </si>
  <si>
    <t>Huron Consulting Group Inc.</t>
  </si>
  <si>
    <t>HON</t>
  </si>
  <si>
    <t>HCM</t>
  </si>
  <si>
    <t>Honeywell International Inc.</t>
  </si>
  <si>
    <t>Hutchison China MediTech Limited</t>
  </si>
  <si>
    <t>HMN</t>
  </si>
  <si>
    <t>HBP</t>
  </si>
  <si>
    <t>Horace Mann Educators Corporation</t>
  </si>
  <si>
    <t>Huttig Building Products, Inc.</t>
  </si>
  <si>
    <t>HZN</t>
  </si>
  <si>
    <t>HVBC</t>
  </si>
  <si>
    <t>Horizon Global Corporation</t>
  </si>
  <si>
    <t>HV Bancorp, Inc.</t>
  </si>
  <si>
    <t>HTFA</t>
  </si>
  <si>
    <t>HYGS</t>
  </si>
  <si>
    <t>Hydrogenics Corporation</t>
  </si>
  <si>
    <t>HRL</t>
  </si>
  <si>
    <t>IDSY</t>
  </si>
  <si>
    <t>Hormel Foods Corporation</t>
  </si>
  <si>
    <t>I.D. Systems, Inc.</t>
  </si>
  <si>
    <t>HOS</t>
  </si>
  <si>
    <t>IAC</t>
  </si>
  <si>
    <t>Hornbeck Offshore Services</t>
  </si>
  <si>
    <t>IAC/InterActiveCorp</t>
  </si>
  <si>
    <t>HST</t>
  </si>
  <si>
    <t>IAM</t>
  </si>
  <si>
    <t>Host Hotels &amp; Resorts, Inc.</t>
  </si>
  <si>
    <t>I-AM Capital Acquisition Company</t>
  </si>
  <si>
    <t>HLI</t>
  </si>
  <si>
    <t>IAMXR</t>
  </si>
  <si>
    <t>Houlihan Lokey, Inc.</t>
  </si>
  <si>
    <t>HOV</t>
  </si>
  <si>
    <t>IAMXW</t>
  </si>
  <si>
    <t>HHC</t>
  </si>
  <si>
    <t>IBKC</t>
  </si>
  <si>
    <t>Howard Hughes Corporation (The)</t>
  </si>
  <si>
    <t>IBERIABANK Corporation</t>
  </si>
  <si>
    <t>HPQ</t>
  </si>
  <si>
    <t>IBKCO</t>
  </si>
  <si>
    <t>HP Inc.</t>
  </si>
  <si>
    <t>HRG</t>
  </si>
  <si>
    <t>IBKCP</t>
  </si>
  <si>
    <t>HRG Group, Inc.</t>
  </si>
  <si>
    <t>HSBC</t>
  </si>
  <si>
    <t>ICAD</t>
  </si>
  <si>
    <t>HSBC Holdings plc</t>
  </si>
  <si>
    <t>icad inc.</t>
  </si>
  <si>
    <t>HSBC^A</t>
  </si>
  <si>
    <t>IEP</t>
  </si>
  <si>
    <t>Icahn Enterprises L.P.</t>
  </si>
  <si>
    <t>HSEA</t>
  </si>
  <si>
    <t>ICCH</t>
  </si>
  <si>
    <t>ICC Holdings, Inc.</t>
  </si>
  <si>
    <t>HSEB</t>
  </si>
  <si>
    <t>ICFI</t>
  </si>
  <si>
    <t>ICF International, Inc.</t>
  </si>
  <si>
    <t>HNP</t>
  </si>
  <si>
    <t>ICHR</t>
  </si>
  <si>
    <t>Huaneng Power International, Inc.</t>
  </si>
  <si>
    <t>Ichor Holdings</t>
  </si>
  <si>
    <t>HUBB</t>
  </si>
  <si>
    <t>ICLR</t>
  </si>
  <si>
    <t>Hubbell Inc</t>
  </si>
  <si>
    <t>ICON plc</t>
  </si>
  <si>
    <t>HUBS</t>
  </si>
  <si>
    <t>ICON</t>
  </si>
  <si>
    <t>HubSpot, Inc.</t>
  </si>
  <si>
    <t>Iconix Brand Group, Inc.</t>
  </si>
  <si>
    <t>HBM</t>
  </si>
  <si>
    <t>ICUI</t>
  </si>
  <si>
    <t>Hudbay Minerals Inc.</t>
  </si>
  <si>
    <t>ICU Medical, Inc.</t>
  </si>
  <si>
    <t>HBM.WS</t>
  </si>
  <si>
    <t>IPWR</t>
  </si>
  <si>
    <t>Ideal Power Inc.</t>
  </si>
  <si>
    <t>HPP</t>
  </si>
  <si>
    <t>INVE</t>
  </si>
  <si>
    <t>Hudson Pacific Properties, Inc.</t>
  </si>
  <si>
    <t>Identiv, Inc.</t>
  </si>
  <si>
    <t>HGT</t>
  </si>
  <si>
    <t>IDRA</t>
  </si>
  <si>
    <t>Hugoton Royalty Trust</t>
  </si>
  <si>
    <t>Idera Pharmaceuticals, Inc.</t>
  </si>
  <si>
    <t>HUM</t>
  </si>
  <si>
    <t>IDXX</t>
  </si>
  <si>
    <t>Humana Inc.</t>
  </si>
  <si>
    <t>IDEXX Laboratories, Inc.</t>
  </si>
  <si>
    <t>HII</t>
  </si>
  <si>
    <t>IESC</t>
  </si>
  <si>
    <t>Huntington Ingalls Industries, Inc.</t>
  </si>
  <si>
    <t>IES Holdings, Inc.</t>
  </si>
  <si>
    <t>HUN</t>
  </si>
  <si>
    <t>IROQ</t>
  </si>
  <si>
    <t>Huntsman Corporation</t>
  </si>
  <si>
    <t>IF Bancorp, Inc.</t>
  </si>
  <si>
    <t>H</t>
  </si>
  <si>
    <t>IFMK</t>
  </si>
  <si>
    <t>Hyatt Hotels Corporation</t>
  </si>
  <si>
    <t>iFresh Inc.</t>
  </si>
  <si>
    <t>HY</t>
  </si>
  <si>
    <t>RXDX</t>
  </si>
  <si>
    <t>Hyster-Yale Materials Handling, Inc.</t>
  </si>
  <si>
    <t>Ignyta, Inc.</t>
  </si>
  <si>
    <t>IAG</t>
  </si>
  <si>
    <t>INFO</t>
  </si>
  <si>
    <t>Iamgold Corporation</t>
  </si>
  <si>
    <t>IHS Markit Ltd.</t>
  </si>
  <si>
    <t>IBN</t>
  </si>
  <si>
    <t>IIVI</t>
  </si>
  <si>
    <t>ICICI Bank Limited</t>
  </si>
  <si>
    <t>II-VI Incorporated</t>
  </si>
  <si>
    <t>IDA</t>
  </si>
  <si>
    <t>KANG</t>
  </si>
  <si>
    <t>IDACORP, Inc.</t>
  </si>
  <si>
    <t>iKang Healthcare Group, Inc.</t>
  </si>
  <si>
    <t>IEX</t>
  </si>
  <si>
    <t>IKNX</t>
  </si>
  <si>
    <t>IDEX Corporation</t>
  </si>
  <si>
    <t>Ikonics Corporation</t>
  </si>
  <si>
    <t>IDT</t>
  </si>
  <si>
    <t>ILG</t>
  </si>
  <si>
    <t>IDT Corporation</t>
  </si>
  <si>
    <t>ILG, Inc</t>
  </si>
  <si>
    <t>ITW</t>
  </si>
  <si>
    <t>ILMN</t>
  </si>
  <si>
    <t>Illinois Tool Works Inc.</t>
  </si>
  <si>
    <t>Illumina, Inc.</t>
  </si>
  <si>
    <t>IMAX</t>
  </si>
  <si>
    <t>ISNS</t>
  </si>
  <si>
    <t>Imax Corporation</t>
  </si>
  <si>
    <t>Image Sensing Systems, Inc.</t>
  </si>
  <si>
    <t>ICD</t>
  </si>
  <si>
    <t>IMMR</t>
  </si>
  <si>
    <t>Independence Contract Drilling, Inc.</t>
  </si>
  <si>
    <t>Immersion Corporation</t>
  </si>
  <si>
    <t>IHC</t>
  </si>
  <si>
    <t>ICCC</t>
  </si>
  <si>
    <t>Independence Holding Company</t>
  </si>
  <si>
    <t>ImmuCell Corporation</t>
  </si>
  <si>
    <t>IRT</t>
  </si>
  <si>
    <t>IMDZ</t>
  </si>
  <si>
    <t>Independence Realty Trust, Inc.</t>
  </si>
  <si>
    <t>Immune Design Corp.</t>
  </si>
  <si>
    <t>IFN</t>
  </si>
  <si>
    <t xml:space="preserve">IMNP          </t>
  </si>
  <si>
    <t>India Fund, Inc. (The)</t>
  </si>
  <si>
    <t>Immune Pharmaceuticals Inc.</t>
  </si>
  <si>
    <t>IBA</t>
  </si>
  <si>
    <t>IMGN</t>
  </si>
  <si>
    <t>Industrias Bachoco, S.A. de C.V.</t>
  </si>
  <si>
    <t>ImmunoGen, Inc.</t>
  </si>
  <si>
    <t>INFY</t>
  </si>
  <si>
    <t>IMMU</t>
  </si>
  <si>
    <t>Infosys Limited</t>
  </si>
  <si>
    <t>Immunomedics, Inc.</t>
  </si>
  <si>
    <t>HIFR</t>
  </si>
  <si>
    <t>IMRN</t>
  </si>
  <si>
    <t>InfraREIT, Inc.</t>
  </si>
  <si>
    <t>Immuron Limited</t>
  </si>
  <si>
    <t>ING</t>
  </si>
  <si>
    <t>IMRNW</t>
  </si>
  <si>
    <t>ING Group, N.V.</t>
  </si>
  <si>
    <t>ISF</t>
  </si>
  <si>
    <t>IPXL</t>
  </si>
  <si>
    <t>Impax Laboratories, Inc.</t>
  </si>
  <si>
    <t>ISG</t>
  </si>
  <si>
    <t>IMPV</t>
  </si>
  <si>
    <t>Imperva, Inc.</t>
  </si>
  <si>
    <t>IR</t>
  </si>
  <si>
    <t>PI</t>
  </si>
  <si>
    <t>Ingersoll-Rand plc (Ireland)</t>
  </si>
  <si>
    <t>Impinj, Inc.</t>
  </si>
  <si>
    <t>NGVT</t>
  </si>
  <si>
    <t>IMMY</t>
  </si>
  <si>
    <t>Ingevity Corporation</t>
  </si>
  <si>
    <t>Imprimis Pharmaceuticals, Inc.</t>
  </si>
  <si>
    <t>INGR</t>
  </si>
  <si>
    <t>INCR</t>
  </si>
  <si>
    <t>Ingredion Incorporated</t>
  </si>
  <si>
    <t>INC Research Holdings, Inc.</t>
  </si>
  <si>
    <t>IIPR</t>
  </si>
  <si>
    <t>INCY</t>
  </si>
  <si>
    <t>Innovative Industrial Properties, Inc.</t>
  </si>
  <si>
    <t>Incyte Corporation</t>
  </si>
  <si>
    <t>IIPR^A</t>
  </si>
  <si>
    <t>INDB</t>
  </si>
  <si>
    <t>Independent Bank Corp.</t>
  </si>
  <si>
    <t>IPHI</t>
  </si>
  <si>
    <t>IBCP</t>
  </si>
  <si>
    <t>Inphi Corporation</t>
  </si>
  <si>
    <t>Independent Bank Corporation</t>
  </si>
  <si>
    <t>INSI</t>
  </si>
  <si>
    <t>IBTX</t>
  </si>
  <si>
    <t>Insight Select Income Fund</t>
  </si>
  <si>
    <t>Independent Bank Group, Inc</t>
  </si>
  <si>
    <t>NSP</t>
  </si>
  <si>
    <t>INDU</t>
  </si>
  <si>
    <t>Insperity, Inc.</t>
  </si>
  <si>
    <t>Industrea Acquisition Corp.</t>
  </si>
  <si>
    <t>IBP</t>
  </si>
  <si>
    <t>INDUU</t>
  </si>
  <si>
    <t>Installed Building Products, Inc.</t>
  </si>
  <si>
    <t>INST</t>
  </si>
  <si>
    <t>INDUW</t>
  </si>
  <si>
    <t>Instructure, Inc.</t>
  </si>
  <si>
    <t>ITGR</t>
  </si>
  <si>
    <t>IDSA</t>
  </si>
  <si>
    <t>Integer Holdings Corporation</t>
  </si>
  <si>
    <t>Industrial Services of America, Inc.</t>
  </si>
  <si>
    <t>I</t>
  </si>
  <si>
    <t>INFN</t>
  </si>
  <si>
    <t>Intelsat S.A.</t>
  </si>
  <si>
    <t>Infinera Corporation</t>
  </si>
  <si>
    <t>ICE</t>
  </si>
  <si>
    <t>INFI</t>
  </si>
  <si>
    <t>Intercontinental Exchange Inc.</t>
  </si>
  <si>
    <t>Infinity Pharmaceuticals, Inc.</t>
  </si>
  <si>
    <t>IHG</t>
  </si>
  <si>
    <t>IPCC</t>
  </si>
  <si>
    <t>Intercontinental Hotels Group</t>
  </si>
  <si>
    <t>Infinity Property and Casualty Corporation</t>
  </si>
  <si>
    <t>IFF</t>
  </si>
  <si>
    <t>IFRX</t>
  </si>
  <si>
    <t>Internationa Flavors &amp; Fragrances, Inc.</t>
  </si>
  <si>
    <t>InflaRx N.V.</t>
  </si>
  <si>
    <t>III</t>
  </si>
  <si>
    <t>International Business Machines Corporation</t>
  </si>
  <si>
    <t>Information Services Group, Inc.</t>
  </si>
  <si>
    <t>IGT</t>
  </si>
  <si>
    <t>IFON</t>
  </si>
  <si>
    <t>International Game Technology</t>
  </si>
  <si>
    <t>InfoSonics Corp</t>
  </si>
  <si>
    <t>IP</t>
  </si>
  <si>
    <t>IMKTA</t>
  </si>
  <si>
    <t>International Paper Company</t>
  </si>
  <si>
    <t>Ingles Markets, Incorporated</t>
  </si>
  <si>
    <t>INSW</t>
  </si>
  <si>
    <t>INWK</t>
  </si>
  <si>
    <t>International Seaways, Inc.</t>
  </si>
  <si>
    <t>InnerWorkings, Inc.</t>
  </si>
  <si>
    <t>IPG</t>
  </si>
  <si>
    <t>INOD</t>
  </si>
  <si>
    <t>Interpublic Group of Companies, Inc. (The)</t>
  </si>
  <si>
    <t>Innodata Inc.</t>
  </si>
  <si>
    <t>IPL^D</t>
  </si>
  <si>
    <t>IPHS</t>
  </si>
  <si>
    <t>Interstate Power and Light Company</t>
  </si>
  <si>
    <t>Innophos Holdings, Inc.</t>
  </si>
  <si>
    <t>INXN</t>
  </si>
  <si>
    <t>IOSP</t>
  </si>
  <si>
    <t>InterXion Holding N.V.</t>
  </si>
  <si>
    <t>Innospec Inc.</t>
  </si>
  <si>
    <t>IPI</t>
  </si>
  <si>
    <t>ISSC</t>
  </si>
  <si>
    <t>Intrepid Potash, Inc</t>
  </si>
  <si>
    <t>Innovative Solutions and Support, Inc.</t>
  </si>
  <si>
    <t>XON</t>
  </si>
  <si>
    <t>INVA</t>
  </si>
  <si>
    <t>Intrexon Corporation</t>
  </si>
  <si>
    <t>Innoviva, Inc.</t>
  </si>
  <si>
    <t>IVC</t>
  </si>
  <si>
    <t>INGN</t>
  </si>
  <si>
    <t>Invacare Corporation</t>
  </si>
  <si>
    <t>Inogen, Inc</t>
  </si>
  <si>
    <t>VBF</t>
  </si>
  <si>
    <t>ITEK</t>
  </si>
  <si>
    <t>Invesco Bond Fund</t>
  </si>
  <si>
    <t>Inotek Pharmaceuticals Corporation</t>
  </si>
  <si>
    <t>VCV</t>
  </si>
  <si>
    <t>INOV</t>
  </si>
  <si>
    <t>Invesco California Value Municipal Income Trust</t>
  </si>
  <si>
    <t>Inovalon Holdings, Inc.</t>
  </si>
  <si>
    <t>VTA</t>
  </si>
  <si>
    <t>INO</t>
  </si>
  <si>
    <t>Invesco Credit Opportunities Fund</t>
  </si>
  <si>
    <t>Inovio Pharmaceuticals, Inc.</t>
  </si>
  <si>
    <t>IHIT</t>
  </si>
  <si>
    <t>INPX</t>
  </si>
  <si>
    <t>Invesco High Income 2023 Target Term Fund</t>
  </si>
  <si>
    <t xml:space="preserve">Inpixon </t>
  </si>
  <si>
    <t>VLT</t>
  </si>
  <si>
    <t>INSG</t>
  </si>
  <si>
    <t>Invesco High Income Trust II</t>
  </si>
  <si>
    <t>Inseego Corp.</t>
  </si>
  <si>
    <t>IVR</t>
  </si>
  <si>
    <t>NSIT</t>
  </si>
  <si>
    <t>INVESCO MORTGAGE CAPITAL INC</t>
  </si>
  <si>
    <t>Insight Enterprises, Inc.</t>
  </si>
  <si>
    <t>IVR^B</t>
  </si>
  <si>
    <t>ISIG</t>
  </si>
  <si>
    <t>Insignia Systems, Inc.</t>
  </si>
  <si>
    <t>IVR^C</t>
  </si>
  <si>
    <t>INSM</t>
  </si>
  <si>
    <t>Insmed, Inc.</t>
  </si>
  <si>
    <t>IVR^A</t>
  </si>
  <si>
    <t>INSE</t>
  </si>
  <si>
    <t>Invesco Mortgage Capital Inc.</t>
  </si>
  <si>
    <t>Inspired Entertainment, Inc.</t>
  </si>
  <si>
    <t>OIA</t>
  </si>
  <si>
    <t>IIIN</t>
  </si>
  <si>
    <t>Invesco Municipal Income Opportunities Trust</t>
  </si>
  <si>
    <t>Insteel Industries, Inc.</t>
  </si>
  <si>
    <t>VMO</t>
  </si>
  <si>
    <t>PODD</t>
  </si>
  <si>
    <t>Invesco Municipal Opportunity Trust</t>
  </si>
  <si>
    <t>Insulet Corporation</t>
  </si>
  <si>
    <t>VKQ</t>
  </si>
  <si>
    <t>INSY</t>
  </si>
  <si>
    <t>Invesco Municipal Trust</t>
  </si>
  <si>
    <t>Insys Therapeutics, Inc.</t>
  </si>
  <si>
    <t>VPV</t>
  </si>
  <si>
    <t>NTEC</t>
  </si>
  <si>
    <t>Invesco Pennsylvania Value Municipal Income Trust</t>
  </si>
  <si>
    <t>Intec Pharma Ltd.</t>
  </si>
  <si>
    <t>IVZ</t>
  </si>
  <si>
    <t>IART</t>
  </si>
  <si>
    <t>Invesco Plc</t>
  </si>
  <si>
    <t>Integra LifeSciences Holdings Corporation</t>
  </si>
  <si>
    <t>IQI</t>
  </si>
  <si>
    <t>IDTI</t>
  </si>
  <si>
    <t>Invesco Quality Municipal Income Trust</t>
  </si>
  <si>
    <t>Integrated Device Technology, Inc.</t>
  </si>
  <si>
    <t>VVR</t>
  </si>
  <si>
    <t>IMTE</t>
  </si>
  <si>
    <t>Invesco Senior Income Trust</t>
  </si>
  <si>
    <t>Integrated Media Technology Limited</t>
  </si>
  <si>
    <t>VTN</t>
  </si>
  <si>
    <t>Invesco Trust  for Investment Grade New York Municipal</t>
  </si>
  <si>
    <t>Intel Corporation</t>
  </si>
  <si>
    <t>VGM</t>
  </si>
  <si>
    <t>NTLA</t>
  </si>
  <si>
    <t>Invesco Trust for Investment Grade Municipals</t>
  </si>
  <si>
    <t>Intellia Therapeutics, Inc.</t>
  </si>
  <si>
    <t>IIM</t>
  </si>
  <si>
    <t>IPCI</t>
  </si>
  <si>
    <t>Invesco Value Municipal Income Trust</t>
  </si>
  <si>
    <t>Intellipharmaceutics International Inc.</t>
  </si>
  <si>
    <t>ITG</t>
  </si>
  <si>
    <t>IPAR</t>
  </si>
  <si>
    <t>Investment Technology Group, Inc.</t>
  </si>
  <si>
    <t>Inter Parfums, Inc.</t>
  </si>
  <si>
    <t>IRET</t>
  </si>
  <si>
    <t>IBKR</t>
  </si>
  <si>
    <t>Investors Real Estate Trust</t>
  </si>
  <si>
    <t>Interactive Brokers Group, Inc.</t>
  </si>
  <si>
    <t>IRET^C</t>
  </si>
  <si>
    <t>ICPT</t>
  </si>
  <si>
    <t>Intercept Pharmaceuticals, Inc.</t>
  </si>
  <si>
    <t>NVTA</t>
  </si>
  <si>
    <t>IDCC</t>
  </si>
  <si>
    <t>Invitae Corporation</t>
  </si>
  <si>
    <t>InterDigital, Inc.</t>
  </si>
  <si>
    <t>INVH</t>
  </si>
  <si>
    <t>TILE</t>
  </si>
  <si>
    <t>Invitation Homes Inc.</t>
  </si>
  <si>
    <t>Interface, Inc.</t>
  </si>
  <si>
    <t>IO</t>
  </si>
  <si>
    <t>LINK</t>
  </si>
  <si>
    <t>Ion Geophysical Corporation</t>
  </si>
  <si>
    <t>Interlink Electronics, Inc.</t>
  </si>
  <si>
    <t>IQV</t>
  </si>
  <si>
    <t>IMI</t>
  </si>
  <si>
    <t>IQVIA Holdings, Inc.</t>
  </si>
  <si>
    <t>Intermolecular, Inc.</t>
  </si>
  <si>
    <t>IRM</t>
  </si>
  <si>
    <t>INAP</t>
  </si>
  <si>
    <t>Iron Mountain Incorporated</t>
  </si>
  <si>
    <t>Internap Corporation</t>
  </si>
  <si>
    <t>IRS</t>
  </si>
  <si>
    <t>IBOC</t>
  </si>
  <si>
    <t>IRSA Inversiones Y Representaciones S.A.</t>
  </si>
  <si>
    <t>International Bancshares Corporation</t>
  </si>
  <si>
    <t>ICL</t>
  </si>
  <si>
    <t>ISCA</t>
  </si>
  <si>
    <t>Israel Chemicals Shs</t>
  </si>
  <si>
    <t>International Speedway Corporation</t>
  </si>
  <si>
    <t xml:space="preserve">STAR          </t>
  </si>
  <si>
    <t>IGLD</t>
  </si>
  <si>
    <t>iStar Financial Inc.</t>
  </si>
  <si>
    <t>Internet Gold Golden Lines Ltd.</t>
  </si>
  <si>
    <t>STAR^D</t>
  </si>
  <si>
    <t>IIJI</t>
  </si>
  <si>
    <t>Internet Initiative Japan, Inc.</t>
  </si>
  <si>
    <t>STAR^G</t>
  </si>
  <si>
    <t>IDXG</t>
  </si>
  <si>
    <t>Interpace Diagnostics Group, Inc.</t>
  </si>
  <si>
    <t>STAR^I</t>
  </si>
  <si>
    <t>XENT</t>
  </si>
  <si>
    <t>Intersect ENT, Inc.</t>
  </si>
  <si>
    <t>ITCB</t>
  </si>
  <si>
    <t>INTX</t>
  </si>
  <si>
    <t>Ita? CorpBanca</t>
  </si>
  <si>
    <t>Intersections, Inc.</t>
  </si>
  <si>
    <t>ITUB</t>
  </si>
  <si>
    <t>IVAC</t>
  </si>
  <si>
    <t>Itau Unibanco Banco Holding SA</t>
  </si>
  <si>
    <t>Intevac, Inc.</t>
  </si>
  <si>
    <t>ITT</t>
  </si>
  <si>
    <t>INTL</t>
  </si>
  <si>
    <t>ITT Inc.</t>
  </si>
  <si>
    <t>INTL FCStone Inc.</t>
  </si>
  <si>
    <t>IVH</t>
  </si>
  <si>
    <t>ITCI</t>
  </si>
  <si>
    <t>Ivy High Income Opportunities Fund</t>
  </si>
  <si>
    <t>Intra-Cellular Therapies Inc.</t>
  </si>
  <si>
    <t>JPM</t>
  </si>
  <si>
    <t>IIN</t>
  </si>
  <si>
    <t>J P Morgan Chase &amp; Co</t>
  </si>
  <si>
    <t>IntriCon Corporation</t>
  </si>
  <si>
    <t>JPM.WS</t>
  </si>
  <si>
    <t>INTU</t>
  </si>
  <si>
    <t>Intuit Inc.</t>
  </si>
  <si>
    <t>JPM^A</t>
  </si>
  <si>
    <t>ISRG</t>
  </si>
  <si>
    <t>Intuitive Surgical, Inc.</t>
  </si>
  <si>
    <t>JPM^B</t>
  </si>
  <si>
    <t>SNAK</t>
  </si>
  <si>
    <t>Inventure Foods, Inc.</t>
  </si>
  <si>
    <t>JPM^D.CL</t>
  </si>
  <si>
    <t>ISTR</t>
  </si>
  <si>
    <t>Investar Holding Corporation</t>
  </si>
  <si>
    <t>JPM^E</t>
  </si>
  <si>
    <t>ISBC</t>
  </si>
  <si>
    <t>Investors Bancorp, Inc.</t>
  </si>
  <si>
    <t>JPM^F</t>
  </si>
  <si>
    <t>ITIC</t>
  </si>
  <si>
    <t>Investors Title Company</t>
  </si>
  <si>
    <t>JPM^G</t>
  </si>
  <si>
    <t>NVIV</t>
  </si>
  <si>
    <t>InVivo Therapeutics Holdings Corp.</t>
  </si>
  <si>
    <t>JPM^H</t>
  </si>
  <si>
    <t>IVTY</t>
  </si>
  <si>
    <t>Invuity, Inc.</t>
  </si>
  <si>
    <t>JAX</t>
  </si>
  <si>
    <t>IONS</t>
  </si>
  <si>
    <t>J. Alexander&amp;#39</t>
  </si>
  <si>
    <t>Ionis Pharmaceuticals, Inc.</t>
  </si>
  <si>
    <t>JILL</t>
  </si>
  <si>
    <t>IOVA</t>
  </si>
  <si>
    <t>J. Jill, Inc.</t>
  </si>
  <si>
    <t>Iovance Biotherapeutics, Inc.</t>
  </si>
  <si>
    <t>JCP</t>
  </si>
  <si>
    <t>IPAS</t>
  </si>
  <si>
    <t>J.C. Penney Company, Inc. Holding Company</t>
  </si>
  <si>
    <t>iPass Inc.</t>
  </si>
  <si>
    <t>SJM</t>
  </si>
  <si>
    <t>DTYS</t>
  </si>
  <si>
    <t>J.M. Smucker Company (The)</t>
  </si>
  <si>
    <t>iPath US Treasury 10-year Bear ETN</t>
  </si>
  <si>
    <t>JBL</t>
  </si>
  <si>
    <t>DTUS</t>
  </si>
  <si>
    <t>Jabil Inc.</t>
  </si>
  <si>
    <t>iPath US Treasury 2-year Bear ETN</t>
  </si>
  <si>
    <t>JEC</t>
  </si>
  <si>
    <t>DTUL</t>
  </si>
  <si>
    <t>Jacobs Engineering Group Inc.</t>
  </si>
  <si>
    <t>iPath US Treasury 2-year Bull ETN</t>
  </si>
  <si>
    <t>JAG</t>
  </si>
  <si>
    <t>DFVS</t>
  </si>
  <si>
    <t>Jagged Peak Energy Inc.</t>
  </si>
  <si>
    <t>iPath US Treasury 5-year Bear ETN</t>
  </si>
  <si>
    <t>JHX</t>
  </si>
  <si>
    <t>DFVL</t>
  </si>
  <si>
    <t>James Hardie Industries plc.</t>
  </si>
  <si>
    <t>iPath US Treasury 5-year Bull ETN</t>
  </si>
  <si>
    <t>JHG</t>
  </si>
  <si>
    <t>FLAT</t>
  </si>
  <si>
    <t>Janus Henderson Group plc</t>
  </si>
  <si>
    <t>iPath US Treasury Flattener ETN</t>
  </si>
  <si>
    <t>JOF</t>
  </si>
  <si>
    <t>DLBS</t>
  </si>
  <si>
    <t>Japan Smaller Capitalization Fund Inc</t>
  </si>
  <si>
    <t>iPath US Treasury Long Bond Bear ETN</t>
  </si>
  <si>
    <t>JBGS</t>
  </si>
  <si>
    <t>STPP</t>
  </si>
  <si>
    <t>JBG SMITH Properties</t>
  </si>
  <si>
    <t>iPath US Treasury Steepener ETN</t>
  </si>
  <si>
    <t>JELD</t>
  </si>
  <si>
    <t>IPGP</t>
  </si>
  <si>
    <t>JELD-WEN Holding, Inc.</t>
  </si>
  <si>
    <t>IPG Photonics Corporation</t>
  </si>
  <si>
    <t>JCAP</t>
  </si>
  <si>
    <t>CSML</t>
  </si>
  <si>
    <t>Jernigan Capital, Inc.</t>
  </si>
  <si>
    <t>IQ Chaikin U.S. Small Cap ETF</t>
  </si>
  <si>
    <t>JT</t>
  </si>
  <si>
    <t>IRMD</t>
  </si>
  <si>
    <t>Jianpu Technology Inc.</t>
  </si>
  <si>
    <t>iRadimed Corporation</t>
  </si>
  <si>
    <t>JKS</t>
  </si>
  <si>
    <t>IRTC</t>
  </si>
  <si>
    <t>JinkoSolar Holding Company Limited</t>
  </si>
  <si>
    <t>iRhythm Technologies, Inc.</t>
  </si>
  <si>
    <t>JMP</t>
  </si>
  <si>
    <t>IRIX</t>
  </si>
  <si>
    <t>JMP Group LLC</t>
  </si>
  <si>
    <t>IRIDEX Corporation</t>
  </si>
  <si>
    <t>JMPB</t>
  </si>
  <si>
    <t>IRDM</t>
  </si>
  <si>
    <t>Iridium Communications Inc</t>
  </si>
  <si>
    <t>JMPC</t>
  </si>
  <si>
    <t>IRDMB</t>
  </si>
  <si>
    <t>JBT</t>
  </si>
  <si>
    <t>IRBT</t>
  </si>
  <si>
    <t>John Bean Technologies Corporation</t>
  </si>
  <si>
    <t>iRobot Corporation</t>
  </si>
  <si>
    <t>BTO</t>
  </si>
  <si>
    <t>IRWD</t>
  </si>
  <si>
    <t>John Hancock Financial Opportunities Fund</t>
  </si>
  <si>
    <t>Ironwood Pharmaceuticals, Inc.</t>
  </si>
  <si>
    <t>HEQ</t>
  </si>
  <si>
    <t>IRCP</t>
  </si>
  <si>
    <t>John Hancock Hedged Equity &amp; Income Fund</t>
  </si>
  <si>
    <t>IRSA Propiedades Comerciales S.A.</t>
  </si>
  <si>
    <t>JHS</t>
  </si>
  <si>
    <t>PMPT</t>
  </si>
  <si>
    <t>John Hancock Income Securities Trust</t>
  </si>
  <si>
    <t>iSectors Post-MPT Growth ETF</t>
  </si>
  <si>
    <t>JHI</t>
  </si>
  <si>
    <t>SLQD</t>
  </si>
  <si>
    <t>John Hancock Investors Trust</t>
  </si>
  <si>
    <t>iShares 0-5 Year Investment Grade Corporate Bond ETF</t>
  </si>
  <si>
    <t>HPF</t>
  </si>
  <si>
    <t>CSJ</t>
  </si>
  <si>
    <t>John Hancock Pfd Income Fund II</t>
  </si>
  <si>
    <t>iShares 1-3 Year Credit Bond ETF</t>
  </si>
  <si>
    <t>HPI</t>
  </si>
  <si>
    <t>ISHG</t>
  </si>
  <si>
    <t>John Hancock Preferred Income Fund</t>
  </si>
  <si>
    <t>iShares 1-3 Year International Treasury Bond ETF</t>
  </si>
  <si>
    <t>HPS</t>
  </si>
  <si>
    <t>SHY</t>
  </si>
  <si>
    <t>John Hancock Preferred Income Fund III</t>
  </si>
  <si>
    <t>iShares 1-3 Year Treasury Bond ETF</t>
  </si>
  <si>
    <t>PDT</t>
  </si>
  <si>
    <t>TLT</t>
  </si>
  <si>
    <t>John Hancock Premium Dividend Fund</t>
  </si>
  <si>
    <t>iShares 20+ Year Treasury Bond ETF</t>
  </si>
  <si>
    <t>HTD</t>
  </si>
  <si>
    <t>IEI</t>
  </si>
  <si>
    <t>John Hancock Tax Advantaged Dividend Income Fund</t>
  </si>
  <si>
    <t>iShares 3-7 Year Treasury Bond ETF</t>
  </si>
  <si>
    <t>HTY</t>
  </si>
  <si>
    <t>IEF</t>
  </si>
  <si>
    <t>John Hancock Tax-Advantaged Global Shareholder Yield Fund</t>
  </si>
  <si>
    <t>iShares 7-10 Year Treasury Bond ETF</t>
  </si>
  <si>
    <t>JW.A</t>
  </si>
  <si>
    <t>AIA</t>
  </si>
  <si>
    <t>John Wiley &amp; Sons, Inc.</t>
  </si>
  <si>
    <t>iShares Asia 50 ETF</t>
  </si>
  <si>
    <t>JW.B</t>
  </si>
  <si>
    <t>COMT</t>
  </si>
  <si>
    <t>iShares Commodities Select Strategy ETF</t>
  </si>
  <si>
    <t>JNJ</t>
  </si>
  <si>
    <t>ISTB</t>
  </si>
  <si>
    <t>Johnson &amp; Johnson</t>
  </si>
  <si>
    <t>iShares Core 1-5 Year USD Bond ETF</t>
  </si>
  <si>
    <t>JCI</t>
  </si>
  <si>
    <t>IXUS</t>
  </si>
  <si>
    <t>Johnson Controls International plc</t>
  </si>
  <si>
    <t>iShares Core MSCI Total International Stock ETF</t>
  </si>
  <si>
    <t>JONE</t>
  </si>
  <si>
    <t>IUSG</t>
  </si>
  <si>
    <t>Jones Energy, Inc.</t>
  </si>
  <si>
    <t>iShares Core S&amp;P U.S. Growth ETF</t>
  </si>
  <si>
    <t>JLL</t>
  </si>
  <si>
    <t>IUSV</t>
  </si>
  <si>
    <t>Jones Lang LaSalle Incorporated</t>
  </si>
  <si>
    <t>iShares Core S&amp;P U.S. Value ETF</t>
  </si>
  <si>
    <t>JMEI</t>
  </si>
  <si>
    <t>IUSB</t>
  </si>
  <si>
    <t>Jumei International Holding Limited</t>
  </si>
  <si>
    <t>iShares Core Total USD Bond Market ETF</t>
  </si>
  <si>
    <t>JNPR</t>
  </si>
  <si>
    <t>HEWG</t>
  </si>
  <si>
    <t>Juniper Networks, Inc.</t>
  </si>
  <si>
    <t>iShares Currency Hedged MSCI Germany ETF</t>
  </si>
  <si>
    <t>JP</t>
  </si>
  <si>
    <t>SUSB</t>
  </si>
  <si>
    <t>Jupai Holdings Limited</t>
  </si>
  <si>
    <t>iShares ESG 1-5 Year USD Corporate Bond ETF</t>
  </si>
  <si>
    <t>JE</t>
  </si>
  <si>
    <t>SUSC</t>
  </si>
  <si>
    <t>Just Energy Group, Inc.</t>
  </si>
  <si>
    <t>iShares ESG USD Corporate Bond ETF</t>
  </si>
  <si>
    <t>JE^A</t>
  </si>
  <si>
    <t>XT</t>
  </si>
  <si>
    <t>iShares Exponential Technologies ETF</t>
  </si>
  <si>
    <t>LRN</t>
  </si>
  <si>
    <t>FALN</t>
  </si>
  <si>
    <t>K12 Inc</t>
  </si>
  <si>
    <t>iShares Fallen Angels USD Bond ETF</t>
  </si>
  <si>
    <t>KAI</t>
  </si>
  <si>
    <t>IFEU</t>
  </si>
  <si>
    <t>Kadant Inc</t>
  </si>
  <si>
    <t>iShares FTSE EPRA/NAREIT Europe Index Fund</t>
  </si>
  <si>
    <t>KDMN</t>
  </si>
  <si>
    <t>IFGL</t>
  </si>
  <si>
    <t>Kadmon Holdings, Inc.</t>
  </si>
  <si>
    <t>iShares FTSE EPRA/NAREIT Global Real Estate ex-U.S. Index Fund</t>
  </si>
  <si>
    <t>KAMN</t>
  </si>
  <si>
    <t>IGF</t>
  </si>
  <si>
    <t>Kaman Corporation</t>
  </si>
  <si>
    <t>iShares Global Infrastructure ETF</t>
  </si>
  <si>
    <t>KSU</t>
  </si>
  <si>
    <t>GNMA</t>
  </si>
  <si>
    <t>Kansas City Southern</t>
  </si>
  <si>
    <t>iShares GNMA Bond ETF</t>
  </si>
  <si>
    <t>KSU^</t>
  </si>
  <si>
    <t>HYXE</t>
  </si>
  <si>
    <t>iShares iBoxx $ High Yield ex Oil &amp; Gas Corporate Bond ETF</t>
  </si>
  <si>
    <t>KS</t>
  </si>
  <si>
    <t>CIU</t>
  </si>
  <si>
    <t>KapStone Paper and Packaging Corporation</t>
  </si>
  <si>
    <t>iShares Intermediate Credit Bond ETF</t>
  </si>
  <si>
    <t>KAR</t>
  </si>
  <si>
    <t>IGOV</t>
  </si>
  <si>
    <t>KAR Auction Services, Inc</t>
  </si>
  <si>
    <t>iShares International Treasury Bond ETF</t>
  </si>
  <si>
    <t>KED</t>
  </si>
  <si>
    <t>EMB</t>
  </si>
  <si>
    <t>Kayne Anderson Energy Development Company</t>
  </si>
  <si>
    <t>iShares J.P. Morgan USD Emerging Markets Bond ETF</t>
  </si>
  <si>
    <t>KYE</t>
  </si>
  <si>
    <t>MBB</t>
  </si>
  <si>
    <t>Kayne Anderson Energy Total Return Fund, Inc.</t>
  </si>
  <si>
    <t>iShares MBS ETF</t>
  </si>
  <si>
    <t>KMF</t>
  </si>
  <si>
    <t>JKI</t>
  </si>
  <si>
    <t>Kayne Anderson Midstream Energy Fund, Inc</t>
  </si>
  <si>
    <t>iShares Morningstar Mid-Cap ETF</t>
  </si>
  <si>
    <t>KYN</t>
  </si>
  <si>
    <t>ACWX</t>
  </si>
  <si>
    <t>Kayne Anderson MLP Investment Company</t>
  </si>
  <si>
    <t>iShares MSCI ACWI ex US Index Fund</t>
  </si>
  <si>
    <t>KYN^F</t>
  </si>
  <si>
    <t>ACWI</t>
  </si>
  <si>
    <t>iShares MSCI ACWI Index Fund</t>
  </si>
  <si>
    <t>KB</t>
  </si>
  <si>
    <t>AAXJ</t>
  </si>
  <si>
    <t>KB Financial Group Inc</t>
  </si>
  <si>
    <t>iShares MSCI All Country Asia ex Japan Index Fund</t>
  </si>
  <si>
    <t>KBH</t>
  </si>
  <si>
    <t>EWZS</t>
  </si>
  <si>
    <t>KB Home</t>
  </si>
  <si>
    <t>iShares MSCI Brazil Small-Cap ETF</t>
  </si>
  <si>
    <t>KBR</t>
  </si>
  <si>
    <t>MCHI</t>
  </si>
  <si>
    <t>KBR, Inc.</t>
  </si>
  <si>
    <t>iShares MSCI China ETF</t>
  </si>
  <si>
    <t>KAP</t>
  </si>
  <si>
    <t>ESGD</t>
  </si>
  <si>
    <t>KCAP Financial, Inc.</t>
  </si>
  <si>
    <t>iShares MSCI EAFE ESG Optimized ETF</t>
  </si>
  <si>
    <t>FRAC</t>
  </si>
  <si>
    <t>SCZ</t>
  </si>
  <si>
    <t>Keane Group, Inc.</t>
  </si>
  <si>
    <t>iShares MSCI EAFE Small-Cap ETF</t>
  </si>
  <si>
    <t>K</t>
  </si>
  <si>
    <t>ESGE</t>
  </si>
  <si>
    <t>Kellogg Company</t>
  </si>
  <si>
    <t>iShares MSCI EM ESG Optimized ETF</t>
  </si>
  <si>
    <t>KEM</t>
  </si>
  <si>
    <t>EEMA</t>
  </si>
  <si>
    <t>Kemet Corporation</t>
  </si>
  <si>
    <t>iShares MSCI Emerging Markets Asia Index Fund</t>
  </si>
  <si>
    <t>KMPA</t>
  </si>
  <si>
    <t>EMXC</t>
  </si>
  <si>
    <t>Kemper Corporation</t>
  </si>
  <si>
    <t>iShares MSCI Emerging Markets ex China ETF</t>
  </si>
  <si>
    <t>KMPR</t>
  </si>
  <si>
    <t>EUFN</t>
  </si>
  <si>
    <t>iShares MSCI Europe Financials Sector Index Fund</t>
  </si>
  <si>
    <t>KMT</t>
  </si>
  <si>
    <t>IEUS</t>
  </si>
  <si>
    <t>Kennametal Inc.</t>
  </si>
  <si>
    <t>iShares MSCI Europe Small-Cap ETF</t>
  </si>
  <si>
    <t>KW</t>
  </si>
  <si>
    <t>RING</t>
  </si>
  <si>
    <t>Kennedy-Wilson Holdings Inc.</t>
  </si>
  <si>
    <t>iShares MSCI Global Gold Miners ETF</t>
  </si>
  <si>
    <t>KWN.CL</t>
  </si>
  <si>
    <t>MPCT</t>
  </si>
  <si>
    <t>iShares MSCI Global Impact ETF</t>
  </si>
  <si>
    <t>KEN</t>
  </si>
  <si>
    <t>ENZL</t>
  </si>
  <si>
    <t>Kenon Holdings Ltd.</t>
  </si>
  <si>
    <t>iShares MSCI New Zealand Capped ETF</t>
  </si>
  <si>
    <t>KEG</t>
  </si>
  <si>
    <t>QAT</t>
  </si>
  <si>
    <t>Key Energy Services, Inc.</t>
  </si>
  <si>
    <t>iShares MSCI Qatar Capped ETF</t>
  </si>
  <si>
    <t>KEY</t>
  </si>
  <si>
    <t>TUR</t>
  </si>
  <si>
    <t>KeyCorp</t>
  </si>
  <si>
    <t>iShares MSCI Turkey ETF</t>
  </si>
  <si>
    <t>KEY^I</t>
  </si>
  <si>
    <t>UAE</t>
  </si>
  <si>
    <t>iShares MSCI UAE Capped ETF</t>
  </si>
  <si>
    <t>KEYS</t>
  </si>
  <si>
    <t>ESGU</t>
  </si>
  <si>
    <t>Keysight Technologies Inc.</t>
  </si>
  <si>
    <t>iShares MSCI USA ESG Optimized ETF</t>
  </si>
  <si>
    <t>KRC</t>
  </si>
  <si>
    <t>IBB</t>
  </si>
  <si>
    <t>Kilroy Realty Corporation</t>
  </si>
  <si>
    <t>iShares Nasdaq Biotechnology Index Fund</t>
  </si>
  <si>
    <t>KRP</t>
  </si>
  <si>
    <t>SOXX</t>
  </si>
  <si>
    <t>Kimbell Royalty Partners</t>
  </si>
  <si>
    <t>iShares PHLX SOX Semiconductor Sector Index Fund</t>
  </si>
  <si>
    <t>KMB</t>
  </si>
  <si>
    <t>AMCA</t>
  </si>
  <si>
    <t>Kimberly-Clark Corporation</t>
  </si>
  <si>
    <t>iShares Russell 1000 Pure U.S. Revenue ETF</t>
  </si>
  <si>
    <t>KIM</t>
  </si>
  <si>
    <t>EMIF</t>
  </si>
  <si>
    <t>Kimco Realty Corporation</t>
  </si>
  <si>
    <t>iShares S&amp;P Emerging Markets Infrastructure Index Fund</t>
  </si>
  <si>
    <t>KIM^I</t>
  </si>
  <si>
    <t>ICLN</t>
  </si>
  <si>
    <t>iShares S&amp;P Global Clean Energy Index Fund</t>
  </si>
  <si>
    <t>KIM^J</t>
  </si>
  <si>
    <t>WOOD</t>
  </si>
  <si>
    <t>iShares S&amp;P Global Timber &amp; Forestry Index Fund</t>
  </si>
  <si>
    <t>KIM^K</t>
  </si>
  <si>
    <t>INDY</t>
  </si>
  <si>
    <t>iShares S&amp;P India Nifty 50 Index Fund</t>
  </si>
  <si>
    <t>KIM^L</t>
  </si>
  <si>
    <t>IJT</t>
  </si>
  <si>
    <t>iShares S&amp;P Small-Cap 600 Growth ETF</t>
  </si>
  <si>
    <t>KMI</t>
  </si>
  <si>
    <t>DVY</t>
  </si>
  <si>
    <t>Kinder Morgan, Inc.</t>
  </si>
  <si>
    <t>iShares Select Dividend ETF</t>
  </si>
  <si>
    <t>KMI^A</t>
  </si>
  <si>
    <t>SHV</t>
  </si>
  <si>
    <t>iShares Short Treasury Bond ETF</t>
  </si>
  <si>
    <t>KND</t>
  </si>
  <si>
    <t>CRED</t>
  </si>
  <si>
    <t>Kindred Healthcare, Inc.</t>
  </si>
  <si>
    <t>iShares U.S. Credit Bond ETF</t>
  </si>
  <si>
    <t>KFS</t>
  </si>
  <si>
    <t>PFF</t>
  </si>
  <si>
    <t>Kingsway Financial Services, Inc.</t>
  </si>
  <si>
    <t>iShares U.S. Preferred Stock ETF</t>
  </si>
  <si>
    <t>KGC</t>
  </si>
  <si>
    <t>ISRL</t>
  </si>
  <si>
    <t>Kinross Gold Corporation</t>
  </si>
  <si>
    <t>Isramco, Inc.</t>
  </si>
  <si>
    <t>KEX</t>
  </si>
  <si>
    <t>ITI</t>
  </si>
  <si>
    <t>Kirby Corporation</t>
  </si>
  <si>
    <t>Iteris, Inc.</t>
  </si>
  <si>
    <t>KL</t>
  </si>
  <si>
    <t>ITRI</t>
  </si>
  <si>
    <t>Kirkland Lake Gold Ltd.</t>
  </si>
  <si>
    <t>Itron, Inc.</t>
  </si>
  <si>
    <t>KRG</t>
  </si>
  <si>
    <t>ITRN</t>
  </si>
  <si>
    <t>Kite Realty Group Trust</t>
  </si>
  <si>
    <t>Ituran Location and Control Ltd.</t>
  </si>
  <si>
    <t>KKR</t>
  </si>
  <si>
    <t>ITUS</t>
  </si>
  <si>
    <t>KKR &amp; Co. L.P.</t>
  </si>
  <si>
    <t>ITUS Corporation</t>
  </si>
  <si>
    <t>KKR^A</t>
  </si>
  <si>
    <t>IVENC</t>
  </si>
  <si>
    <t>Ivy NextShares</t>
  </si>
  <si>
    <t>KKR^B</t>
  </si>
  <si>
    <t>IVFGC</t>
  </si>
  <si>
    <t>KFN^</t>
  </si>
  <si>
    <t>IVFVC</t>
  </si>
  <si>
    <t>KKR Financial Holdings LLC</t>
  </si>
  <si>
    <t>KIO</t>
  </si>
  <si>
    <t>IXYS</t>
  </si>
  <si>
    <t>KKR Income Opportunities Fund</t>
  </si>
  <si>
    <t>IXYS Corporation</t>
  </si>
  <si>
    <t>KREF</t>
  </si>
  <si>
    <t>IZEA</t>
  </si>
  <si>
    <t>KKR Real Estate Finance Trust Inc.</t>
  </si>
  <si>
    <t>IZEA Inc.</t>
  </si>
  <si>
    <t>KMG</t>
  </si>
  <si>
    <t>JJSF</t>
  </si>
  <si>
    <t>KMG Chemicals, Inc.</t>
  </si>
  <si>
    <t>J &amp; J Snack Foods Corp.</t>
  </si>
  <si>
    <t>KNX</t>
  </si>
  <si>
    <t>MAYS</t>
  </si>
  <si>
    <t>Knight Transportation, Inc.</t>
  </si>
  <si>
    <t>J. W. Mays, Inc.</t>
  </si>
  <si>
    <t>KNL</t>
  </si>
  <si>
    <t>JBHT</t>
  </si>
  <si>
    <t>Knoll, Inc.</t>
  </si>
  <si>
    <t>J.B. Hunt Transport Services, Inc.</t>
  </si>
  <si>
    <t>KNOP</t>
  </si>
  <si>
    <t>JCOM</t>
  </si>
  <si>
    <t>KNOT Offshore Partners LP</t>
  </si>
  <si>
    <t>j2 Global, Inc.</t>
  </si>
  <si>
    <t>KN</t>
  </si>
  <si>
    <t>JASO</t>
  </si>
  <si>
    <t>Knowles Corporation</t>
  </si>
  <si>
    <t>JA Solar Holdings, Co., Ltd.</t>
  </si>
  <si>
    <t>KSS</t>
  </si>
  <si>
    <t>JKHY</t>
  </si>
  <si>
    <t>Kohl&amp;#39</t>
  </si>
  <si>
    <t>Jack Henry &amp; Associates, Inc.</t>
  </si>
  <si>
    <t>PHG</t>
  </si>
  <si>
    <t>JACK</t>
  </si>
  <si>
    <t>Koninklijke Philips N.V.</t>
  </si>
  <si>
    <t>Jack In The Box Inc.</t>
  </si>
  <si>
    <t>KOP</t>
  </si>
  <si>
    <t>JXSB</t>
  </si>
  <si>
    <t>Koppers Holdings Inc.</t>
  </si>
  <si>
    <t>Jacksonville Bancorp Inc.</t>
  </si>
  <si>
    <t>KEP</t>
  </si>
  <si>
    <t>JAGX</t>
  </si>
  <si>
    <t>Korea Electric Power Corporation</t>
  </si>
  <si>
    <t>Jaguar Health, Inc.</t>
  </si>
  <si>
    <t>KF</t>
  </si>
  <si>
    <t>JAKK</t>
  </si>
  <si>
    <t>Korea Fund, Inc. (The)</t>
  </si>
  <si>
    <t>JAKKS Pacific, Inc.</t>
  </si>
  <si>
    <t>KFY</t>
  </si>
  <si>
    <t>JMBA</t>
  </si>
  <si>
    <t>Korn/Ferry International</t>
  </si>
  <si>
    <t>Jamba, Inc.</t>
  </si>
  <si>
    <t>KOS</t>
  </si>
  <si>
    <t>JRVR</t>
  </si>
  <si>
    <t>Kosmos Energy Ltd.</t>
  </si>
  <si>
    <t>James River Group Holdings, Ltd.</t>
  </si>
  <si>
    <t>KRA</t>
  </si>
  <si>
    <t>SGQI</t>
  </si>
  <si>
    <t>Kraton Corporation</t>
  </si>
  <si>
    <t>Janus Henderson SG Global Quality Income ETF</t>
  </si>
  <si>
    <t>KR</t>
  </si>
  <si>
    <t>JSML</t>
  </si>
  <si>
    <t>Kroger Company (The)</t>
  </si>
  <si>
    <t>Janus Henderson Small Cap Growth Alpha ETF</t>
  </si>
  <si>
    <t>KRO</t>
  </si>
  <si>
    <t>JSMD</t>
  </si>
  <si>
    <t>Kronos Worldwide Inc</t>
  </si>
  <si>
    <t>Janus Henderson Small/Mid Cap Growth Alpha ETF</t>
  </si>
  <si>
    <t>KT</t>
  </si>
  <si>
    <t>JASN</t>
  </si>
  <si>
    <t>KT Corporation</t>
  </si>
  <si>
    <t>Jason Industries, Inc.</t>
  </si>
  <si>
    <t>KYO</t>
  </si>
  <si>
    <t>JASNW</t>
  </si>
  <si>
    <t>Kyocera Corporation</t>
  </si>
  <si>
    <t>LB</t>
  </si>
  <si>
    <t>JAZZ</t>
  </si>
  <si>
    <t>L Brands, Inc.</t>
  </si>
  <si>
    <t>Jazz Pharmaceuticals plc</t>
  </si>
  <si>
    <t>SCX</t>
  </si>
  <si>
    <t>JD</t>
  </si>
  <si>
    <t>L.S. Starrett Company (The)</t>
  </si>
  <si>
    <t>JD.com, Inc.</t>
  </si>
  <si>
    <t>LLL</t>
  </si>
  <si>
    <t>JSYN</t>
  </si>
  <si>
    <t>L3 Technologies, Inc.</t>
  </si>
  <si>
    <t>Jensyn Acquistion Corp.</t>
  </si>
  <si>
    <t>LQ</t>
  </si>
  <si>
    <t>JSYNR</t>
  </si>
  <si>
    <t>La Quinta Holdings Inc.</t>
  </si>
  <si>
    <t>LH</t>
  </si>
  <si>
    <t>JSYNU</t>
  </si>
  <si>
    <t>Laboratory Corporation of America Holdings</t>
  </si>
  <si>
    <t>LADR</t>
  </si>
  <si>
    <t>JSYNW</t>
  </si>
  <si>
    <t>Ladder Capital Corp</t>
  </si>
  <si>
    <t>LW</t>
  </si>
  <si>
    <t>JBLU</t>
  </si>
  <si>
    <t>Lamb Weston Holdings, Inc.</t>
  </si>
  <si>
    <t>JetBlue Airways Corporation</t>
  </si>
  <si>
    <t>LCI</t>
  </si>
  <si>
    <t>JTPY</t>
  </si>
  <si>
    <t>Lannett Co Inc</t>
  </si>
  <si>
    <t>JetPay Corporation</t>
  </si>
  <si>
    <t>LPI</t>
  </si>
  <si>
    <t>JCTCF</t>
  </si>
  <si>
    <t>Laredo Petroleum, Inc.</t>
  </si>
  <si>
    <t>Jewett-Cameron Trading Company</t>
  </si>
  <si>
    <t>LVS</t>
  </si>
  <si>
    <t>WYIG</t>
  </si>
  <si>
    <t>Las Vegas Sands Corp.</t>
  </si>
  <si>
    <t>JM Global Holding Company</t>
  </si>
  <si>
    <t>LHO</t>
  </si>
  <si>
    <t>WYIGU</t>
  </si>
  <si>
    <t>LaSalle Hotel Properties</t>
  </si>
  <si>
    <t>LHO^I</t>
  </si>
  <si>
    <t>WYIGW</t>
  </si>
  <si>
    <t>LHO^J</t>
  </si>
  <si>
    <t>JMU</t>
  </si>
  <si>
    <t>JMU Limited</t>
  </si>
  <si>
    <t>LTM</t>
  </si>
  <si>
    <t>JBSS</t>
  </si>
  <si>
    <t>LATAM Airlines Group S.A.</t>
  </si>
  <si>
    <t>John B. Sanfilippo &amp; Son, Inc.</t>
  </si>
  <si>
    <t>LDF</t>
  </si>
  <si>
    <t>JOUT</t>
  </si>
  <si>
    <t>Latin American Discovery Fund, Inc. (The)</t>
  </si>
  <si>
    <t>Johnson Outdoors Inc.</t>
  </si>
  <si>
    <t>LGI</t>
  </si>
  <si>
    <t>JNCE</t>
  </si>
  <si>
    <t>Lazard Global Total Return and Income Fund</t>
  </si>
  <si>
    <t>Jounce Therapeutics, Inc.</t>
  </si>
  <si>
    <t>LAZ</t>
  </si>
  <si>
    <t>JNP</t>
  </si>
  <si>
    <t>Lazard Ltd.</t>
  </si>
  <si>
    <t>Juniper Pharmaceuticals, Inc.</t>
  </si>
  <si>
    <t>LOR</t>
  </si>
  <si>
    <t>JUNO</t>
  </si>
  <si>
    <t>Lazard World Dividend &amp; Income Fund, Inc.</t>
  </si>
  <si>
    <t>Juno Therapeutics, Inc.</t>
  </si>
  <si>
    <t>LZB</t>
  </si>
  <si>
    <t>KTWO</t>
  </si>
  <si>
    <t>La-Z-Boy Incorporated</t>
  </si>
  <si>
    <t>K2M Group Holdings, Inc.</t>
  </si>
  <si>
    <t>LCII</t>
  </si>
  <si>
    <t>KALU</t>
  </si>
  <si>
    <t xml:space="preserve">LCI Industries </t>
  </si>
  <si>
    <t>Kaiser Aluminum Corporation</t>
  </si>
  <si>
    <t>LFGR</t>
  </si>
  <si>
    <t>KALA</t>
  </si>
  <si>
    <t>Leaf Group Ltd.</t>
  </si>
  <si>
    <t>Kala Pharmaceuticals, Inc.</t>
  </si>
  <si>
    <t>LEA</t>
  </si>
  <si>
    <t>KALV</t>
  </si>
  <si>
    <t>Lear Corporation</t>
  </si>
  <si>
    <t>KalVista Pharmaceuticals, Inc.</t>
  </si>
  <si>
    <t>LEE</t>
  </si>
  <si>
    <t>KMDA</t>
  </si>
  <si>
    <t>Lee Enterprises, Incorporated</t>
  </si>
  <si>
    <t>Kamada Ltd.</t>
  </si>
  <si>
    <t>LGC.U</t>
  </si>
  <si>
    <t>KNDI</t>
  </si>
  <si>
    <t>Legacy Acquisition Corp.</t>
  </si>
  <si>
    <t>Kandi Technologies Group, Inc.</t>
  </si>
  <si>
    <t>BWG</t>
  </si>
  <si>
    <t>KPTI</t>
  </si>
  <si>
    <t>Legg Mason BW Global Income Opportunities Fund Inc.</t>
  </si>
  <si>
    <t>Karyopharm Therapeutics Inc.</t>
  </si>
  <si>
    <t>LM</t>
  </si>
  <si>
    <t>KAAC</t>
  </si>
  <si>
    <t>Legg Mason, Inc.</t>
  </si>
  <si>
    <t>Kayne Anderson Acquisition Corp.</t>
  </si>
  <si>
    <t>LMHA</t>
  </si>
  <si>
    <t>KAACU</t>
  </si>
  <si>
    <t>LMHB</t>
  </si>
  <si>
    <t>KAACW</t>
  </si>
  <si>
    <t>LEG</t>
  </si>
  <si>
    <t>KZIA</t>
  </si>
  <si>
    <t>Leggett &amp; Platt, Incorporated</t>
  </si>
  <si>
    <t>Kazia Therapeutics Limited</t>
  </si>
  <si>
    <t>JBK</t>
  </si>
  <si>
    <t>KBLM</t>
  </si>
  <si>
    <t>Lehman ABS Corporation</t>
  </si>
  <si>
    <t>KBL Merger Corp. IV</t>
  </si>
  <si>
    <t>KTH</t>
  </si>
  <si>
    <t>KBLMR</t>
  </si>
  <si>
    <t>KTN</t>
  </si>
  <si>
    <t>KBLMU</t>
  </si>
  <si>
    <t>KTP</t>
  </si>
  <si>
    <t>KBLMW</t>
  </si>
  <si>
    <t>LDOS</t>
  </si>
  <si>
    <t>KBSF</t>
  </si>
  <si>
    <t>Leidos Holdings, Inc.</t>
  </si>
  <si>
    <t>KBS Fashion Group Limited</t>
  </si>
  <si>
    <t>LEJU</t>
  </si>
  <si>
    <t>KCAP</t>
  </si>
  <si>
    <t>Leju Holdings Limited</t>
  </si>
  <si>
    <t>LC</t>
  </si>
  <si>
    <t>KCAPL</t>
  </si>
  <si>
    <t>LendingClub Corporation</t>
  </si>
  <si>
    <t>LEN</t>
  </si>
  <si>
    <t>KRNY</t>
  </si>
  <si>
    <t>Lennar Corporation</t>
  </si>
  <si>
    <t>Kearny Financial</t>
  </si>
  <si>
    <t>LEN.B</t>
  </si>
  <si>
    <t>KELYA</t>
  </si>
  <si>
    <t>Kelly Services, Inc.</t>
  </si>
  <si>
    <t>LII</t>
  </si>
  <si>
    <t>KELYB</t>
  </si>
  <si>
    <t>Lennox International, Inc.</t>
  </si>
  <si>
    <t>LUK</t>
  </si>
  <si>
    <t>KMPH</t>
  </si>
  <si>
    <t>Leucadia National Corporation</t>
  </si>
  <si>
    <t>KemPharm, Inc.</t>
  </si>
  <si>
    <t>LXP</t>
  </si>
  <si>
    <t>KFFB</t>
  </si>
  <si>
    <t>Lexington Realty Trust</t>
  </si>
  <si>
    <t>Kentucky First Federal Bancorp</t>
  </si>
  <si>
    <t>LXP^C</t>
  </si>
  <si>
    <t>KERX</t>
  </si>
  <si>
    <t>Keryx Biopharmaceuticals, Inc.</t>
  </si>
  <si>
    <t>LPL</t>
  </si>
  <si>
    <t>KEQU</t>
  </si>
  <si>
    <t>LG Display Co., Ltd.</t>
  </si>
  <si>
    <t>Kewaunee Scientific Corporation</t>
  </si>
  <si>
    <t>USA</t>
  </si>
  <si>
    <t>KTEC</t>
  </si>
  <si>
    <t>Liberty All-Star Equity Fund</t>
  </si>
  <si>
    <t>Key Technology, Inc.</t>
  </si>
  <si>
    <t>ASG</t>
  </si>
  <si>
    <t>KTCC</t>
  </si>
  <si>
    <t>Liberty All-Star Growth Fund, Inc.</t>
  </si>
  <si>
    <t>Key Tronic Corporation</t>
  </si>
  <si>
    <t>LPT</t>
  </si>
  <si>
    <t>KFRC</t>
  </si>
  <si>
    <t>Liberty Property Trust</t>
  </si>
  <si>
    <t>Kforce, Inc.</t>
  </si>
  <si>
    <t>LSI</t>
  </si>
  <si>
    <t>KE</t>
  </si>
  <si>
    <t>Life Storage, Inc.</t>
  </si>
  <si>
    <t>Kimball Electronics, Inc.</t>
  </si>
  <si>
    <t>LITB</t>
  </si>
  <si>
    <t>KBAL</t>
  </si>
  <si>
    <t>LightInTheBox Holding Co., Ltd.</t>
  </si>
  <si>
    <t>Kimball International, Inc.</t>
  </si>
  <si>
    <t>LNC</t>
  </si>
  <si>
    <t>KIN</t>
  </si>
  <si>
    <t>Lincoln National Corporation</t>
  </si>
  <si>
    <t>Kindred Biosciences, Inc.</t>
  </si>
  <si>
    <t>LNC.WS</t>
  </si>
  <si>
    <t>KGJI</t>
  </si>
  <si>
    <t>Kingold Jewelry Inc.</t>
  </si>
  <si>
    <t>LNN</t>
  </si>
  <si>
    <t>KINS</t>
  </si>
  <si>
    <t>Lindsay Corporation</t>
  </si>
  <si>
    <t>Kingstone Companies, Inc</t>
  </si>
  <si>
    <t>LN</t>
  </si>
  <si>
    <t>KONE</t>
  </si>
  <si>
    <t>LINE Corporation</t>
  </si>
  <si>
    <t>Kingtone Wirelessinfo Solution Holding Ltd</t>
  </si>
  <si>
    <t>LGF.A</t>
  </si>
  <si>
    <t>KNSL</t>
  </si>
  <si>
    <t>Lions Gate Entertainment Corporation</t>
  </si>
  <si>
    <t>Kinsale Capital Group, Inc.</t>
  </si>
  <si>
    <t>LGF.B</t>
  </si>
  <si>
    <t>KIRK</t>
  </si>
  <si>
    <t>Kirkland&amp;#39</t>
  </si>
  <si>
    <t>LAD</t>
  </si>
  <si>
    <t>KTOV</t>
  </si>
  <si>
    <t>Lithia Motors, Inc.</t>
  </si>
  <si>
    <t>Kitov Pharmaceuticals Holdings Ltd.</t>
  </si>
  <si>
    <t>LYV</t>
  </si>
  <si>
    <t>KTOVW</t>
  </si>
  <si>
    <t>Live Nation Entertainment, Inc.</t>
  </si>
  <si>
    <t>LYG</t>
  </si>
  <si>
    <t>KLAC</t>
  </si>
  <si>
    <t>Lloyds Banking Group Plc</t>
  </si>
  <si>
    <t>KLA-Tencor Corporation</t>
  </si>
  <si>
    <t>SCD</t>
  </si>
  <si>
    <t>KLXI</t>
  </si>
  <si>
    <t>LMP Capital and Income Fund Inc.</t>
  </si>
  <si>
    <t>KLX Inc.</t>
  </si>
  <si>
    <t>LMT</t>
  </si>
  <si>
    <t>KONA</t>
  </si>
  <si>
    <t>Lockheed Martin Corporation</t>
  </si>
  <si>
    <t>Kona Grill, Inc.</t>
  </si>
  <si>
    <t>L</t>
  </si>
  <si>
    <t>KOPN</t>
  </si>
  <si>
    <t>Loews Corporation</t>
  </si>
  <si>
    <t>Kopin Corporation</t>
  </si>
  <si>
    <t>LOMA</t>
  </si>
  <si>
    <t>KRNT</t>
  </si>
  <si>
    <t xml:space="preserve">Loma Negra Compania Industrial Argentina Sociedad </t>
  </si>
  <si>
    <t>Kornit Digital Ltd.</t>
  </si>
  <si>
    <t>LPX</t>
  </si>
  <si>
    <t>KOSS</t>
  </si>
  <si>
    <t>Louisiana-Pacific Corporation</t>
  </si>
  <si>
    <t>Koss Corporation</t>
  </si>
  <si>
    <t>LOW</t>
  </si>
  <si>
    <t>KWEB</t>
  </si>
  <si>
    <t>Lowe&amp;#39</t>
  </si>
  <si>
    <t>KraneShares Trust KraneShares CSI China Internet ETF</t>
  </si>
  <si>
    <t>LXU</t>
  </si>
  <si>
    <t>KTOS</t>
  </si>
  <si>
    <t>Lsb Industries Inc.</t>
  </si>
  <si>
    <t>Kratos Defense &amp; Security Solutions, Inc.</t>
  </si>
  <si>
    <t>LKSD</t>
  </si>
  <si>
    <t>KRYS</t>
  </si>
  <si>
    <t>LSC Communications, Inc.</t>
  </si>
  <si>
    <t>Krystal Biotech, Inc.</t>
  </si>
  <si>
    <t>LTC</t>
  </si>
  <si>
    <t>KLIC</t>
  </si>
  <si>
    <t>LTC Properties, Inc.</t>
  </si>
  <si>
    <t>Kulicke and Soffa Industries, Inc.</t>
  </si>
  <si>
    <t>LUB</t>
  </si>
  <si>
    <t>KURA</t>
  </si>
  <si>
    <t>Luby&amp;#39</t>
  </si>
  <si>
    <t>Kura Oncology, Inc.</t>
  </si>
  <si>
    <t>LL</t>
  </si>
  <si>
    <t>KVHI</t>
  </si>
  <si>
    <t>Lumber Liquidators Holdings, Inc</t>
  </si>
  <si>
    <t>KVH Industries, Inc.</t>
  </si>
  <si>
    <t>LXFR</t>
  </si>
  <si>
    <t>FSTR</t>
  </si>
  <si>
    <t>Luxfer Holdings PLC</t>
  </si>
  <si>
    <t>L.B. Foster Company</t>
  </si>
  <si>
    <t>LXFT</t>
  </si>
  <si>
    <t>LJPC</t>
  </si>
  <si>
    <t>Luxoft Holding, Inc.</t>
  </si>
  <si>
    <t>La Jolla Pharmaceutical Company</t>
  </si>
  <si>
    <t>LDL</t>
  </si>
  <si>
    <t>LSBK</t>
  </si>
  <si>
    <t>Lydall, Inc.</t>
  </si>
  <si>
    <t>Lake Shore Bancorp, Inc.</t>
  </si>
  <si>
    <t>WLH</t>
  </si>
  <si>
    <t>LBAI</t>
  </si>
  <si>
    <t>Lyon William Homes</t>
  </si>
  <si>
    <t>Lakeland Bancorp, Inc.</t>
  </si>
  <si>
    <t>LYB</t>
  </si>
  <si>
    <t>LKFN</t>
  </si>
  <si>
    <t>LyondellBasell Industries NV</t>
  </si>
  <si>
    <t>Lakeland Financial Corporation</t>
  </si>
  <si>
    <t>MTB</t>
  </si>
  <si>
    <t>LAKE</t>
  </si>
  <si>
    <t>M&amp;T Bank Corporation</t>
  </si>
  <si>
    <t>Lakeland Industries, Inc.</t>
  </si>
  <si>
    <t>MTB.WS</t>
  </si>
  <si>
    <t>LRCX</t>
  </si>
  <si>
    <t>Lam Research Corporation</t>
  </si>
  <si>
    <t>MTB^</t>
  </si>
  <si>
    <t>LAMR</t>
  </si>
  <si>
    <t>Lamar Advertising Company</t>
  </si>
  <si>
    <t>MTB^C</t>
  </si>
  <si>
    <t>LANC</t>
  </si>
  <si>
    <t>Lancaster Colony Corporation</t>
  </si>
  <si>
    <t>MDC</t>
  </si>
  <si>
    <t>LCA</t>
  </si>
  <si>
    <t>M.D.C. Holdings, Inc.</t>
  </si>
  <si>
    <t>Landcadia Holdings, Inc.</t>
  </si>
  <si>
    <t>MHO</t>
  </si>
  <si>
    <t>LCAHU</t>
  </si>
  <si>
    <t>M/I Homes, Inc.</t>
  </si>
  <si>
    <t>MAC</t>
  </si>
  <si>
    <t>LCAHW</t>
  </si>
  <si>
    <t>Macerich Company (The)</t>
  </si>
  <si>
    <t>CLI</t>
  </si>
  <si>
    <t>LNDC</t>
  </si>
  <si>
    <t>Mack-Cali Realty Corporation</t>
  </si>
  <si>
    <t>Landec Corporation</t>
  </si>
  <si>
    <t>MGU</t>
  </si>
  <si>
    <t>LARK</t>
  </si>
  <si>
    <t>Macquarie Global Infrastructure Total Return Fund Inc.</t>
  </si>
  <si>
    <t>Landmark Bancorp Inc.</t>
  </si>
  <si>
    <t>MIC</t>
  </si>
  <si>
    <t>LMRK</t>
  </si>
  <si>
    <t xml:space="preserve">Macquarie Infrastructure Corporation </t>
  </si>
  <si>
    <t>Landmark Infrastructure Partners LP</t>
  </si>
  <si>
    <t>MFD</t>
  </si>
  <si>
    <t>LMRKO</t>
  </si>
  <si>
    <t>Macquarie/First Trust Global</t>
  </si>
  <si>
    <t>BMA</t>
  </si>
  <si>
    <t>LMRKP</t>
  </si>
  <si>
    <t>Macro Bank Inc.</t>
  </si>
  <si>
    <t>M</t>
  </si>
  <si>
    <t>LE</t>
  </si>
  <si>
    <t>Macy&amp;#39</t>
  </si>
  <si>
    <t>Lands&amp;#39</t>
  </si>
  <si>
    <t>MCN</t>
  </si>
  <si>
    <t>LSTR</t>
  </si>
  <si>
    <t>Madison Covered Call &amp; Equity Strategy Fund</t>
  </si>
  <si>
    <t>Landstar System, Inc.</t>
  </si>
  <si>
    <t>MSP</t>
  </si>
  <si>
    <t>LNTH</t>
  </si>
  <si>
    <t>Madison Strategic Sector Premium Fund</t>
  </si>
  <si>
    <t>Lantheus Holdings, Inc.</t>
  </si>
  <si>
    <t>MMP</t>
  </si>
  <si>
    <t>LTRX</t>
  </si>
  <si>
    <t>Magellan Midstream Partners L.P.</t>
  </si>
  <si>
    <t>Lantronix, Inc.</t>
  </si>
  <si>
    <t>MGA</t>
  </si>
  <si>
    <t>RNLC</t>
  </si>
  <si>
    <t>Magna International, Inc.</t>
  </si>
  <si>
    <t>Large Cap US Equity Select ETF</t>
  </si>
  <si>
    <t>MX</t>
  </si>
  <si>
    <t>LSCC</t>
  </si>
  <si>
    <t>MagnaChip Semiconductor Corporation</t>
  </si>
  <si>
    <t>Lattice Semiconductor Corporation</t>
  </si>
  <si>
    <t>MH^A</t>
  </si>
  <si>
    <t>LAUR</t>
  </si>
  <si>
    <t>Maiden Holdings, Ltd.</t>
  </si>
  <si>
    <t>Laureate Education, Inc.</t>
  </si>
  <si>
    <t>MH^C</t>
  </si>
  <si>
    <t>LAWS</t>
  </si>
  <si>
    <t>Lawson Products, Inc.</t>
  </si>
  <si>
    <t>MH^D</t>
  </si>
  <si>
    <t>LAYN</t>
  </si>
  <si>
    <t>Layne Christensen Company</t>
  </si>
  <si>
    <t>MHLA</t>
  </si>
  <si>
    <t>LCNB</t>
  </si>
  <si>
    <t>LCNB Corporation</t>
  </si>
  <si>
    <t>MHNC</t>
  </si>
  <si>
    <t>LBIX</t>
  </si>
  <si>
    <t>Leading Brands Inc</t>
  </si>
  <si>
    <t>MAIN</t>
  </si>
  <si>
    <t>LPTX</t>
  </si>
  <si>
    <t>Main Street Capital Corporation</t>
  </si>
  <si>
    <t>LEAP THERAPEUTICS, INC.</t>
  </si>
  <si>
    <t>MSCA</t>
  </si>
  <si>
    <t>LGCY</t>
  </si>
  <si>
    <t>Legacy Reserves LP</t>
  </si>
  <si>
    <t>MMD</t>
  </si>
  <si>
    <t>LGCYO</t>
  </si>
  <si>
    <t>MainStay DefinedTerm Municipal Opportunities Fund</t>
  </si>
  <si>
    <t>MNK</t>
  </si>
  <si>
    <t>LGCYP</t>
  </si>
  <si>
    <t>Mallinckrodt plc</t>
  </si>
  <si>
    <t>MZF</t>
  </si>
  <si>
    <t>LTXB</t>
  </si>
  <si>
    <t>Managed Duration Investment Grade Municipal Fund</t>
  </si>
  <si>
    <t>LegacyTexas Financial Group, Inc.</t>
  </si>
  <si>
    <t>MANU</t>
  </si>
  <si>
    <t>DDBI</t>
  </si>
  <si>
    <t>Manchester United Ltd.</t>
  </si>
  <si>
    <t>Legg Mason Developed EX-US Diversified Core ETF</t>
  </si>
  <si>
    <t>MTW</t>
  </si>
  <si>
    <t>EDBI</t>
  </si>
  <si>
    <t>Manitowoc Company, Inc. (The)</t>
  </si>
  <si>
    <t>Legg Mason Emerging Markets Diversified Core ETF</t>
  </si>
  <si>
    <t>MN</t>
  </si>
  <si>
    <t>INFR</t>
  </si>
  <si>
    <t>Manning &amp; Napier, Inc.</t>
  </si>
  <si>
    <t>Legg Mason Global Infrastructure ETF</t>
  </si>
  <si>
    <t>MAN</t>
  </si>
  <si>
    <t>LVHD</t>
  </si>
  <si>
    <t>ManpowerGroup</t>
  </si>
  <si>
    <t>Legg Mason Low Volatility High Dividend ETF</t>
  </si>
  <si>
    <t>MFC</t>
  </si>
  <si>
    <t>SQLV</t>
  </si>
  <si>
    <t>Manulife Financial Corp</t>
  </si>
  <si>
    <t>Legg Mason Small-Cap Quality Value ETF</t>
  </si>
  <si>
    <t>MRO</t>
  </si>
  <si>
    <t>UDBI</t>
  </si>
  <si>
    <t>Marathon Oil Corporation</t>
  </si>
  <si>
    <t>Legg Mason US Diversified Core ETF</t>
  </si>
  <si>
    <t>MPC</t>
  </si>
  <si>
    <t>LMAT</t>
  </si>
  <si>
    <t>Marathon Petroleum Corporation</t>
  </si>
  <si>
    <t>LeMaitre Vascular, Inc.</t>
  </si>
  <si>
    <t>MMI</t>
  </si>
  <si>
    <t>TREE</t>
  </si>
  <si>
    <t>Marcus &amp; Millichap, Inc.</t>
  </si>
  <si>
    <t>LendingTree, Inc.</t>
  </si>
  <si>
    <t>MCS</t>
  </si>
  <si>
    <t>LXRX</t>
  </si>
  <si>
    <t>Marcus Corporation (The)</t>
  </si>
  <si>
    <t>Lexicon Pharmaceuticals, Inc.</t>
  </si>
  <si>
    <t>MRIN</t>
  </si>
  <si>
    <t>LGIH</t>
  </si>
  <si>
    <t>Marin Software Incorporated</t>
  </si>
  <si>
    <t>LGI Homes, Inc.</t>
  </si>
  <si>
    <t>MPX</t>
  </si>
  <si>
    <t>LHCG</t>
  </si>
  <si>
    <t>Marine Products Corporation</t>
  </si>
  <si>
    <t>LHC Group</t>
  </si>
  <si>
    <t>HZO</t>
  </si>
  <si>
    <t>LLIT</t>
  </si>
  <si>
    <t>MarineMax, Inc.</t>
  </si>
  <si>
    <t>Lianluo Smart Limited</t>
  </si>
  <si>
    <t>MKL</t>
  </si>
  <si>
    <t>LBRDA</t>
  </si>
  <si>
    <t>Markel Corporation</t>
  </si>
  <si>
    <t>Liberty Broadband Corporation</t>
  </si>
  <si>
    <t>VAC</t>
  </si>
  <si>
    <t>LBRDK</t>
  </si>
  <si>
    <t>Marriot Vacations Worldwide Corporation</t>
  </si>
  <si>
    <t>MMC</t>
  </si>
  <si>
    <t>LEXEA</t>
  </si>
  <si>
    <t>Marsh &amp; McLennan Companies, Inc.</t>
  </si>
  <si>
    <t>Liberty Expedia Holdings, Inc.</t>
  </si>
  <si>
    <t>MLM</t>
  </si>
  <si>
    <t>LEXEB</t>
  </si>
  <si>
    <t>Martin Marietta Materials, Inc.</t>
  </si>
  <si>
    <t>MAS</t>
  </si>
  <si>
    <t>LBTYA</t>
  </si>
  <si>
    <t>Masco Corporation</t>
  </si>
  <si>
    <t>Liberty Global plc</t>
  </si>
  <si>
    <t>DOOR</t>
  </si>
  <si>
    <t>LBTYB</t>
  </si>
  <si>
    <t>Masonite International Corporation</t>
  </si>
  <si>
    <t>MTZ</t>
  </si>
  <si>
    <t>LBTYK</t>
  </si>
  <si>
    <t>MasTec, Inc.</t>
  </si>
  <si>
    <t>MA</t>
  </si>
  <si>
    <t>LILA</t>
  </si>
  <si>
    <t>Mastercard Incorporated</t>
  </si>
  <si>
    <t>MTDR</t>
  </si>
  <si>
    <t>LILAK</t>
  </si>
  <si>
    <t>Matador Resources Company</t>
  </si>
  <si>
    <t>MTRN</t>
  </si>
  <si>
    <t>LVNTA</t>
  </si>
  <si>
    <t>Materion Corporation</t>
  </si>
  <si>
    <t>Liberty Interactive Corporation</t>
  </si>
  <si>
    <t>MATX</t>
  </si>
  <si>
    <t>LVNTB</t>
  </si>
  <si>
    <t>Matson, Inc.</t>
  </si>
  <si>
    <t>MLP</t>
  </si>
  <si>
    <t>QVCA</t>
  </si>
  <si>
    <t>Maui Land &amp; Pineapple Company, Inc.</t>
  </si>
  <si>
    <t>MAXR</t>
  </si>
  <si>
    <t>QVCB</t>
  </si>
  <si>
    <t>Maxar Technologies Ltd.</t>
  </si>
  <si>
    <t>MMS</t>
  </si>
  <si>
    <t>BATRA</t>
  </si>
  <si>
    <t>Maximus, Inc.</t>
  </si>
  <si>
    <t>Liberty Media Corporation</t>
  </si>
  <si>
    <t>MXL</t>
  </si>
  <si>
    <t>BATRK</t>
  </si>
  <si>
    <t>MaxLinear, Inc</t>
  </si>
  <si>
    <t>MBI</t>
  </si>
  <si>
    <t>FWONA</t>
  </si>
  <si>
    <t>MBIA, Inc.</t>
  </si>
  <si>
    <t>MKC</t>
  </si>
  <si>
    <t>FWONK</t>
  </si>
  <si>
    <t>McCormick &amp; Company, Incorporated</t>
  </si>
  <si>
    <t>MKC.V</t>
  </si>
  <si>
    <t>LSXMA</t>
  </si>
  <si>
    <t>MDR</t>
  </si>
  <si>
    <t>LSXMB</t>
  </si>
  <si>
    <t>McDermott International, Inc.</t>
  </si>
  <si>
    <t>MCD</t>
  </si>
  <si>
    <t>LSXMK</t>
  </si>
  <si>
    <t>McDonald&amp;#39</t>
  </si>
  <si>
    <t>MUX</t>
  </si>
  <si>
    <t>TAX</t>
  </si>
  <si>
    <t>McEwen Mining Inc.</t>
  </si>
  <si>
    <t>Liberty Tax, Inc.</t>
  </si>
  <si>
    <t>MCK</t>
  </si>
  <si>
    <t>LTRPA</t>
  </si>
  <si>
    <t>McKesson Corporation</t>
  </si>
  <si>
    <t>Liberty TripAdvisor Holdings, Inc.</t>
  </si>
  <si>
    <t>MDU</t>
  </si>
  <si>
    <t>LTRPB</t>
  </si>
  <si>
    <t>MDU Resources Group, Inc.</t>
  </si>
  <si>
    <t>MTL</t>
  </si>
  <si>
    <t>LPNT</t>
  </si>
  <si>
    <t>Mechel PAO</t>
  </si>
  <si>
    <t>LifePoint Health, Inc.</t>
  </si>
  <si>
    <t>MTL^</t>
  </si>
  <si>
    <t>LCUT</t>
  </si>
  <si>
    <t>Lifetime Brands, Inc.</t>
  </si>
  <si>
    <t>MRT</t>
  </si>
  <si>
    <t>LFVN</t>
  </si>
  <si>
    <t>MedEquities Realty Trust, Inc.</t>
  </si>
  <si>
    <t>Lifevantage Corporation</t>
  </si>
  <si>
    <t>MPW</t>
  </si>
  <si>
    <t>LWAY</t>
  </si>
  <si>
    <t>Medical Properties Trust, Inc.</t>
  </si>
  <si>
    <t>Lifeway Foods, Inc.</t>
  </si>
  <si>
    <t>MED</t>
  </si>
  <si>
    <t>LGND</t>
  </si>
  <si>
    <t>MEDIFAST INC</t>
  </si>
  <si>
    <t>Ligand Pharmaceuticals Incorporated</t>
  </si>
  <si>
    <t>MCC</t>
  </si>
  <si>
    <t>LTBR</t>
  </si>
  <si>
    <t>Medley Capital Corporation</t>
  </si>
  <si>
    <t>Lightbridge Corporation</t>
  </si>
  <si>
    <t>MCV</t>
  </si>
  <si>
    <t>LPTH</t>
  </si>
  <si>
    <t>LightPath Technologies, Inc.</t>
  </si>
  <si>
    <t>MCX</t>
  </si>
  <si>
    <t>LLEX</t>
  </si>
  <si>
    <t>Lilis Energy, Inc.</t>
  </si>
  <si>
    <t>MDLQ</t>
  </si>
  <si>
    <t>LMB</t>
  </si>
  <si>
    <t>Medley LLC</t>
  </si>
  <si>
    <t>Limbach Holdings, Inc.</t>
  </si>
  <si>
    <t>MDLX</t>
  </si>
  <si>
    <t>LLNW</t>
  </si>
  <si>
    <t>Limelight Networks, Inc.</t>
  </si>
  <si>
    <t>MDLY</t>
  </si>
  <si>
    <t>LMNR</t>
  </si>
  <si>
    <t>Medley Management Inc.</t>
  </si>
  <si>
    <t>Limoneira Co</t>
  </si>
  <si>
    <t>MD</t>
  </si>
  <si>
    <t>LINC</t>
  </si>
  <si>
    <t>Mednax, Inc</t>
  </si>
  <si>
    <t>Lincoln Educational Services Corporation</t>
  </si>
  <si>
    <t>MDT</t>
  </si>
  <si>
    <t>LECO</t>
  </si>
  <si>
    <t>Medtronic plc</t>
  </si>
  <si>
    <t>Lincoln Electric Holdings, Inc.</t>
  </si>
  <si>
    <t>MRK</t>
  </si>
  <si>
    <t>LIND</t>
  </si>
  <si>
    <t>Merck &amp; Company, Inc.</t>
  </si>
  <si>
    <t xml:space="preserve">Lindblad Expeditions Holdings Inc. </t>
  </si>
  <si>
    <t>MCY</t>
  </si>
  <si>
    <t>LINDW</t>
  </si>
  <si>
    <t>Mercury General Corporation</t>
  </si>
  <si>
    <t>MDP</t>
  </si>
  <si>
    <t>LINU</t>
  </si>
  <si>
    <t>Meredith Corporation</t>
  </si>
  <si>
    <t>LiNiu Technology Group</t>
  </si>
  <si>
    <t>MTH</t>
  </si>
  <si>
    <t>LPCN</t>
  </si>
  <si>
    <t>Meritage Corporation</t>
  </si>
  <si>
    <t>Lipocine Inc.</t>
  </si>
  <si>
    <t>MTOR</t>
  </si>
  <si>
    <t>LQDT</t>
  </si>
  <si>
    <t>Meritor, Inc.</t>
  </si>
  <si>
    <t>Liquidity Services, Inc.</t>
  </si>
  <si>
    <t>MER^K</t>
  </si>
  <si>
    <t>LFUS</t>
  </si>
  <si>
    <t>Merrill Lynch &amp; Co., Inc.</t>
  </si>
  <si>
    <t>Littelfuse, Inc.</t>
  </si>
  <si>
    <t>MER^P</t>
  </si>
  <si>
    <t>LIVN</t>
  </si>
  <si>
    <t>LivaNova PLC</t>
  </si>
  <si>
    <t>PIY</t>
  </si>
  <si>
    <t>LOB</t>
  </si>
  <si>
    <t>Merrill Lynch Depositor, Inc.</t>
  </si>
  <si>
    <t>Live Oak Bancshares, Inc.</t>
  </si>
  <si>
    <t>MTR</t>
  </si>
  <si>
    <t>LIVE</t>
  </si>
  <si>
    <t>Mesa Royalty Trust</t>
  </si>
  <si>
    <t>Live Ventures Incorporated</t>
  </si>
  <si>
    <t>MSB</t>
  </si>
  <si>
    <t>LPSN</t>
  </si>
  <si>
    <t>Mesabi Trust</t>
  </si>
  <si>
    <t>LivePerson, Inc.</t>
  </si>
  <si>
    <t>MEI</t>
  </si>
  <si>
    <t>LKQ</t>
  </si>
  <si>
    <t>Methode Electronics, Inc.</t>
  </si>
  <si>
    <t>LKQ Corporation</t>
  </si>
  <si>
    <t>MET</t>
  </si>
  <si>
    <t>LMFA</t>
  </si>
  <si>
    <t>MetLife, Inc.</t>
  </si>
  <si>
    <t>LM Funding America, Inc.</t>
  </si>
  <si>
    <t>MET^A</t>
  </si>
  <si>
    <t>LMFAW</t>
  </si>
  <si>
    <t>MCB</t>
  </si>
  <si>
    <t>LOGI</t>
  </si>
  <si>
    <t>Metropolitan Bank Holding Corp.</t>
  </si>
  <si>
    <t>Logitech International S.A.</t>
  </si>
  <si>
    <t>MTD</t>
  </si>
  <si>
    <t>LOGM</t>
  </si>
  <si>
    <t>Mettler-Toledo International, Inc.</t>
  </si>
  <si>
    <t>LogMein, Inc.</t>
  </si>
  <si>
    <t>MXE</t>
  </si>
  <si>
    <t>CNCR</t>
  </si>
  <si>
    <t>Mexico Equity and Income Fund, Inc. (The)</t>
  </si>
  <si>
    <t>Loncar Cancer Immunotherapy ETF</t>
  </si>
  <si>
    <t>MXF</t>
  </si>
  <si>
    <t>LONE</t>
  </si>
  <si>
    <t>Mexico Fund, Inc. (The)</t>
  </si>
  <si>
    <t>Lonestar Resources US Inc.</t>
  </si>
  <si>
    <t>MFA</t>
  </si>
  <si>
    <t>LTEA</t>
  </si>
  <si>
    <t>MFA Financial, Inc.</t>
  </si>
  <si>
    <t>Long Island Iced Tea Corp.</t>
  </si>
  <si>
    <t>MFA^B</t>
  </si>
  <si>
    <t>LOOP</t>
  </si>
  <si>
    <t>Loop Industries, Inc.</t>
  </si>
  <si>
    <t>MFO</t>
  </si>
  <si>
    <t>LORL</t>
  </si>
  <si>
    <t>Loral Space and Communications, Inc.</t>
  </si>
  <si>
    <t>MFCB</t>
  </si>
  <si>
    <t>LOXO</t>
  </si>
  <si>
    <t>MFC Bancorp Ltd.</t>
  </si>
  <si>
    <t>Loxo Oncology, Inc.</t>
  </si>
  <si>
    <t>MCR</t>
  </si>
  <si>
    <t>LPLA</t>
  </si>
  <si>
    <t>MFS Charter Income Trust</t>
  </si>
  <si>
    <t>LPL Financial Holdings Inc.</t>
  </si>
  <si>
    <t>MGF</t>
  </si>
  <si>
    <t>LRAD</t>
  </si>
  <si>
    <t>MFS Government Markets Income Trust</t>
  </si>
  <si>
    <t>LRAD Corporation</t>
  </si>
  <si>
    <t>MIN</t>
  </si>
  <si>
    <t>LYTS</t>
  </si>
  <si>
    <t>MFS Intermediate Income Trust</t>
  </si>
  <si>
    <t>LSI Industries Inc.</t>
  </si>
  <si>
    <t>MMT</t>
  </si>
  <si>
    <t>LULU</t>
  </si>
  <si>
    <t>MFS Multimarket Income Trust</t>
  </si>
  <si>
    <t>lululemon athletica inc.</t>
  </si>
  <si>
    <t>MFM</t>
  </si>
  <si>
    <t>LITE</t>
  </si>
  <si>
    <t>MFS Municipal Income Trust</t>
  </si>
  <si>
    <t>Lumentum Holdings Inc.</t>
  </si>
  <si>
    <t>MFV</t>
  </si>
  <si>
    <t>LMNX</t>
  </si>
  <si>
    <t>MFS Special Value Trust</t>
  </si>
  <si>
    <t>Luminex Corporation</t>
  </si>
  <si>
    <t>MTG</t>
  </si>
  <si>
    <t>LUNA</t>
  </si>
  <si>
    <t>MGIC Investment Corporation</t>
  </si>
  <si>
    <t>Luna Innovations Incorporated</t>
  </si>
  <si>
    <t>MGP</t>
  </si>
  <si>
    <t>MBTF</t>
  </si>
  <si>
    <t>MGM Growth Properties LLC</t>
  </si>
  <si>
    <t>M B T Financial Corp</t>
  </si>
  <si>
    <t>MGM</t>
  </si>
  <si>
    <t>MACQ</t>
  </si>
  <si>
    <t>MGM Resorts International</t>
  </si>
  <si>
    <t>M I Acquisitions, Inc.</t>
  </si>
  <si>
    <t>KORS</t>
  </si>
  <si>
    <t>MACQU</t>
  </si>
  <si>
    <t>Michael Kors Holdings Limited</t>
  </si>
  <si>
    <t>MFGP</t>
  </si>
  <si>
    <t>MACQW</t>
  </si>
  <si>
    <t>Micro Focus Intl PLC</t>
  </si>
  <si>
    <t>MAA</t>
  </si>
  <si>
    <t>MIII</t>
  </si>
  <si>
    <t>Mid-America Apartment Communities, Inc.</t>
  </si>
  <si>
    <t>M III Acquisition Corp.</t>
  </si>
  <si>
    <t>MAA^I</t>
  </si>
  <si>
    <t>MIIIU</t>
  </si>
  <si>
    <t>MSL</t>
  </si>
  <si>
    <t>MIIIW</t>
  </si>
  <si>
    <t>MidSouth Bancorp</t>
  </si>
  <si>
    <t>MPO</t>
  </si>
  <si>
    <t>MBVX</t>
  </si>
  <si>
    <t>MIDSTATES PETROLEUM COMPANY, INC.</t>
  </si>
  <si>
    <t>MabVax Therapeutics Holdings, Inc.</t>
  </si>
  <si>
    <t>MCRN</t>
  </si>
  <si>
    <t>MCBC</t>
  </si>
  <si>
    <t>Milacron Holdings Corp.</t>
  </si>
  <si>
    <t>Macatawa Bank Corporation</t>
  </si>
  <si>
    <t>MLR</t>
  </si>
  <si>
    <t>MFNC</t>
  </si>
  <si>
    <t>Miller Industries, Inc.</t>
  </si>
  <si>
    <t>Mackinac Financial Corporation</t>
  </si>
  <si>
    <t>HIE</t>
  </si>
  <si>
    <t>MTSI</t>
  </si>
  <si>
    <t>Miller/Howard High Income Equity Fund</t>
  </si>
  <si>
    <t>MACOM Technology Solutions Holdings, Inc.</t>
  </si>
  <si>
    <t>MTX</t>
  </si>
  <si>
    <t>MGNX</t>
  </si>
  <si>
    <t>Minerals Technologies Inc.</t>
  </si>
  <si>
    <t>MacroGenics, Inc.</t>
  </si>
  <si>
    <t>MP^D</t>
  </si>
  <si>
    <t>MDGL</t>
  </si>
  <si>
    <t>Mississippi Power Company</t>
  </si>
  <si>
    <t>Madrigal Pharmaceuticals, Inc.</t>
  </si>
  <si>
    <t>MG</t>
  </si>
  <si>
    <t>MAGS</t>
  </si>
  <si>
    <t>Mistras Group Inc</t>
  </si>
  <si>
    <t>Magal Security Systems Ltd.</t>
  </si>
  <si>
    <t>MTU</t>
  </si>
  <si>
    <t>MGLN</t>
  </si>
  <si>
    <t>Mitsubishi UFJ Financial Group Inc</t>
  </si>
  <si>
    <t>Magellan Health, Inc.</t>
  </si>
  <si>
    <t>MIXT</t>
  </si>
  <si>
    <t>MGIC</t>
  </si>
  <si>
    <t>MiX Telematics Limited</t>
  </si>
  <si>
    <t>Magic Software Enterprises Ltd.</t>
  </si>
  <si>
    <t>MFG</t>
  </si>
  <si>
    <t>CALL</t>
  </si>
  <si>
    <t>Mizuho Financial Group, Inc.</t>
  </si>
  <si>
    <t>magicJack VocalTec Ltd</t>
  </si>
  <si>
    <t>MBT</t>
  </si>
  <si>
    <t>MNGA</t>
  </si>
  <si>
    <t>Mobile TeleSystems OJSC</t>
  </si>
  <si>
    <t>MagneGas Corporation</t>
  </si>
  <si>
    <t>MODN</t>
  </si>
  <si>
    <t>MGYR</t>
  </si>
  <si>
    <t>Model N, Inc.</t>
  </si>
  <si>
    <t>Magyar Bancorp, Inc.</t>
  </si>
  <si>
    <t>MOD</t>
  </si>
  <si>
    <t>MHLD</t>
  </si>
  <si>
    <t>Modine Manufacturing Company</t>
  </si>
  <si>
    <t>MC</t>
  </si>
  <si>
    <t>MSFG</t>
  </si>
  <si>
    <t>Moelis &amp; Company</t>
  </si>
  <si>
    <t>MainSource Financial Group, Inc.</t>
  </si>
  <si>
    <t>MHK</t>
  </si>
  <si>
    <t>MMYT</t>
  </si>
  <si>
    <t>Mohawk Industries, Inc.</t>
  </si>
  <si>
    <t>MakeMyTrip Limited</t>
  </si>
  <si>
    <t>MOH</t>
  </si>
  <si>
    <t>MBUU</t>
  </si>
  <si>
    <t>Molina Healthcare Inc</t>
  </si>
  <si>
    <t>Malibu Boats, Inc.</t>
  </si>
  <si>
    <t>MOLC</t>
  </si>
  <si>
    <t>MLVF</t>
  </si>
  <si>
    <t>Molino Canuelas S A C I F I A</t>
  </si>
  <si>
    <t>Malvern Bancorp, Inc.</t>
  </si>
  <si>
    <t>TAP</t>
  </si>
  <si>
    <t>MAMS</t>
  </si>
  <si>
    <t>Molson Coors Brewing  Company</t>
  </si>
  <si>
    <t>MAM Software Group, Inc.</t>
  </si>
  <si>
    <t>TAP.A</t>
  </si>
  <si>
    <t>TUSK</t>
  </si>
  <si>
    <t>Mammoth Energy Services, Inc.</t>
  </si>
  <si>
    <t>MNR</t>
  </si>
  <si>
    <t>MANH</t>
  </si>
  <si>
    <t>Monmouth Real Estate Investment Corporation</t>
  </si>
  <si>
    <t>Manhattan Associates, Inc.</t>
  </si>
  <si>
    <t>MNR^C</t>
  </si>
  <si>
    <t>LOAN</t>
  </si>
  <si>
    <t>Manhattan Bridge Capital, Inc</t>
  </si>
  <si>
    <t>MON</t>
  </si>
  <si>
    <t>MNTX</t>
  </si>
  <si>
    <t>Monsanto Company</t>
  </si>
  <si>
    <t>Manitex International, Inc.</t>
  </si>
  <si>
    <t>MCO</t>
  </si>
  <si>
    <t>MTEX</t>
  </si>
  <si>
    <t>Moody&amp;#39</t>
  </si>
  <si>
    <t>Mannatech, Incorporated</t>
  </si>
  <si>
    <t>MOG.A</t>
  </si>
  <si>
    <t>MNKD</t>
  </si>
  <si>
    <t>Moog Inc.</t>
  </si>
  <si>
    <t>MannKind Corporation</t>
  </si>
  <si>
    <t>MOG.B</t>
  </si>
  <si>
    <t>MANT</t>
  </si>
  <si>
    <t>ManTech International Corporation</t>
  </si>
  <si>
    <t>MS</t>
  </si>
  <si>
    <t>MARA</t>
  </si>
  <si>
    <t>Morgan Stanley</t>
  </si>
  <si>
    <t>Marathon Patent Group, Inc.</t>
  </si>
  <si>
    <t>MS^A</t>
  </si>
  <si>
    <t>MCHX</t>
  </si>
  <si>
    <t>Marchex, Inc.</t>
  </si>
  <si>
    <t>MS^E</t>
  </si>
  <si>
    <t>MARPS</t>
  </si>
  <si>
    <t>Marine Petroleum Trust</t>
  </si>
  <si>
    <t>MS^F</t>
  </si>
  <si>
    <t>MRNS</t>
  </si>
  <si>
    <t>Marinus Pharmaceuticals, Inc.</t>
  </si>
  <si>
    <t>MS^G</t>
  </si>
  <si>
    <t>MKTX</t>
  </si>
  <si>
    <t>MarketAxess Holdings, Inc.</t>
  </si>
  <si>
    <t>MS^I</t>
  </si>
  <si>
    <t>MRLN</t>
  </si>
  <si>
    <t>Marlin Business Services Corp.</t>
  </si>
  <si>
    <t>MS^K</t>
  </si>
  <si>
    <t>MAR</t>
  </si>
  <si>
    <t>Marriott International</t>
  </si>
  <si>
    <t>APF</t>
  </si>
  <si>
    <t>MBII</t>
  </si>
  <si>
    <t>Morgan Stanley Asia-Pacific Fund, Inc.</t>
  </si>
  <si>
    <t>Marrone Bio Innovations, Inc.</t>
  </si>
  <si>
    <t>CAF</t>
  </si>
  <si>
    <t>MRTN</t>
  </si>
  <si>
    <t>Morgan Stanley China A Share Fund Inc.</t>
  </si>
  <si>
    <t>Marten Transport, Ltd.</t>
  </si>
  <si>
    <t>MSD</t>
  </si>
  <si>
    <t>MMLP</t>
  </si>
  <si>
    <t>Morgan Stanley Emerging Markets Debt Fund, Inc.</t>
  </si>
  <si>
    <t>Martin Midstream Partners L.P.</t>
  </si>
  <si>
    <t>EDD</t>
  </si>
  <si>
    <t>MRVL</t>
  </si>
  <si>
    <t>Morgan Stanley Emerging Markets Domestic Debt Fund, Inc.</t>
  </si>
  <si>
    <t>Marvell Technology Group Ltd.</t>
  </si>
  <si>
    <t>MSF</t>
  </si>
  <si>
    <t>MASI</t>
  </si>
  <si>
    <t>Morgan Stanley Emerging Markets Fund, Inc.</t>
  </si>
  <si>
    <t>Masimo Corporation</t>
  </si>
  <si>
    <t>IIF</t>
  </si>
  <si>
    <t>MTCH</t>
  </si>
  <si>
    <t>Morgan Stanley India Investment Fund, Inc.</t>
  </si>
  <si>
    <t>Match Group, Inc.</t>
  </si>
  <si>
    <t>MOSC.U</t>
  </si>
  <si>
    <t>MTLS</t>
  </si>
  <si>
    <t>Mosaic Acquisition Corp.</t>
  </si>
  <si>
    <t>Materialise NV</t>
  </si>
  <si>
    <t>MOS</t>
  </si>
  <si>
    <t>MPAC</t>
  </si>
  <si>
    <t>Mosaic Company (The)</t>
  </si>
  <si>
    <t>Matlin &amp; Partners Acquisition Corporation</t>
  </si>
  <si>
    <t>MSI</t>
  </si>
  <si>
    <t>MPACU</t>
  </si>
  <si>
    <t>Motorola Solutions, Inc.</t>
  </si>
  <si>
    <t>MOV</t>
  </si>
  <si>
    <t>MPACW</t>
  </si>
  <si>
    <t>Movado Group Inc.</t>
  </si>
  <si>
    <t>MPLX</t>
  </si>
  <si>
    <t>MTRX</t>
  </si>
  <si>
    <t>MPLX LP</t>
  </si>
  <si>
    <t>Matrix Service Company</t>
  </si>
  <si>
    <t>MRC</t>
  </si>
  <si>
    <t>MAT</t>
  </si>
  <si>
    <t>MRC Global Inc.</t>
  </si>
  <si>
    <t>Mattel, Inc.</t>
  </si>
  <si>
    <t>ICB</t>
  </si>
  <si>
    <t>MATR</t>
  </si>
  <si>
    <t>MS Income Securities, Inc.</t>
  </si>
  <si>
    <t>Mattersight Corporation</t>
  </si>
  <si>
    <t>HJV</t>
  </si>
  <si>
    <t>MATW</t>
  </si>
  <si>
    <t>MS Structured Asset Corp Saturns GE Cap Corp Series 2002-14</t>
  </si>
  <si>
    <t>Matthews International Corporation</t>
  </si>
  <si>
    <t>MSA</t>
  </si>
  <si>
    <t>MXIM</t>
  </si>
  <si>
    <t>MSA Safety Incorporporated</t>
  </si>
  <si>
    <t>Maxim Integrated Products, Inc.</t>
  </si>
  <si>
    <t>MSM</t>
  </si>
  <si>
    <t>MXWL</t>
  </si>
  <si>
    <t>MSC Industrial Direct Company, Inc.</t>
  </si>
  <si>
    <t>Maxwell Technologies, Inc.</t>
  </si>
  <si>
    <t>MSCI</t>
  </si>
  <si>
    <t>MZOR</t>
  </si>
  <si>
    <t>MSCI Inc</t>
  </si>
  <si>
    <t>Mazor Robotics Ltd.</t>
  </si>
  <si>
    <t>MSGN</t>
  </si>
  <si>
    <t>MBFI</t>
  </si>
  <si>
    <t>MSG Networks Inc.</t>
  </si>
  <si>
    <t>MB Financial Inc.</t>
  </si>
  <si>
    <t>MLI</t>
  </si>
  <si>
    <t>MBFIO</t>
  </si>
  <si>
    <t>Mueller Industries, Inc.</t>
  </si>
  <si>
    <t>MWA</t>
  </si>
  <si>
    <t>MBFIP</t>
  </si>
  <si>
    <t>MUELLER WATER PRODUCTS</t>
  </si>
  <si>
    <t>MULE</t>
  </si>
  <si>
    <t>MCFT</t>
  </si>
  <si>
    <t>MuleSoft, Inc.</t>
  </si>
  <si>
    <t>MCBC Holdings, Inc.</t>
  </si>
  <si>
    <t>MUR</t>
  </si>
  <si>
    <t>MGRC</t>
  </si>
  <si>
    <t>Murphy Oil Corporation</t>
  </si>
  <si>
    <t>McGrath RentCorp</t>
  </si>
  <si>
    <t>MUSA</t>
  </si>
  <si>
    <t>MDCA</t>
  </si>
  <si>
    <t>Murphy USA Inc.</t>
  </si>
  <si>
    <t>MDC Partners Inc.</t>
  </si>
  <si>
    <t>MVO</t>
  </si>
  <si>
    <t>MFIN</t>
  </si>
  <si>
    <t>MV Oil Trust</t>
  </si>
  <si>
    <t>Medallion Financial Corp.</t>
  </si>
  <si>
    <t>MVC</t>
  </si>
  <si>
    <t>MFINL</t>
  </si>
  <si>
    <t>MVC Capital, Inc.</t>
  </si>
  <si>
    <t>MVCB</t>
  </si>
  <si>
    <t>MTBC</t>
  </si>
  <si>
    <t>Medical Transcription Billing, Corp.</t>
  </si>
  <si>
    <t>MVCD</t>
  </si>
  <si>
    <t>MTBCP</t>
  </si>
  <si>
    <t>MYE</t>
  </si>
  <si>
    <t>MNOV</t>
  </si>
  <si>
    <t>Myers Industries, Inc.</t>
  </si>
  <si>
    <t>MediciNova, Inc.</t>
  </si>
  <si>
    <t>MYOV</t>
  </si>
  <si>
    <t>MDSO</t>
  </si>
  <si>
    <t>Myovant Sciences Ltd.</t>
  </si>
  <si>
    <t>Medidata Solutions, Inc.</t>
  </si>
  <si>
    <t>NBR</t>
  </si>
  <si>
    <t>MDGS</t>
  </si>
  <si>
    <t>Nabors Industries Ltd.</t>
  </si>
  <si>
    <t>Medigus Ltd.</t>
  </si>
  <si>
    <t>NC</t>
  </si>
  <si>
    <t>MDWD</t>
  </si>
  <si>
    <t>NACCO Industries, Inc.</t>
  </si>
  <si>
    <t>MediWound Ltd.</t>
  </si>
  <si>
    <t>NTP</t>
  </si>
  <si>
    <t>MEDP</t>
  </si>
  <si>
    <t>Nam Tai Property Inc.</t>
  </si>
  <si>
    <t>Medpace Holdings, Inc.</t>
  </si>
  <si>
    <t>NTEST</t>
  </si>
  <si>
    <t>MEIP</t>
  </si>
  <si>
    <t>NASDAQ TEST STOCK</t>
  </si>
  <si>
    <t>MEI Pharma, Inc.</t>
  </si>
  <si>
    <t>NTEST.A</t>
  </si>
  <si>
    <t>MLCO</t>
  </si>
  <si>
    <t>Melco Resorts &amp; Entertainment Limited</t>
  </si>
  <si>
    <t>NTEST.B</t>
  </si>
  <si>
    <t>MLNT</t>
  </si>
  <si>
    <t>Melinta Therapeutics, Inc.</t>
  </si>
  <si>
    <t>NTEST.C</t>
  </si>
  <si>
    <t>MLNX</t>
  </si>
  <si>
    <t>Mellanox Technologies, Ltd.</t>
  </si>
  <si>
    <t>NBHC</t>
  </si>
  <si>
    <t>MELR</t>
  </si>
  <si>
    <t>National Bank Holdings Corporation</t>
  </si>
  <si>
    <t>Melrose Bancorp, Inc.</t>
  </si>
  <si>
    <t>NFG</t>
  </si>
  <si>
    <t>MTSL</t>
  </si>
  <si>
    <t>National Fuel Gas Company</t>
  </si>
  <si>
    <t>MER Telemanagement Solutions Ltd.</t>
  </si>
  <si>
    <t>NGG</t>
  </si>
  <si>
    <t>MELI</t>
  </si>
  <si>
    <t>National Grid Transco, PLC</t>
  </si>
  <si>
    <t>MercadoLibre, Inc.</t>
  </si>
  <si>
    <t>NHI</t>
  </si>
  <si>
    <t>MBWM</t>
  </si>
  <si>
    <t>National Health Investors, Inc.</t>
  </si>
  <si>
    <t>Mercantile Bank Corporation</t>
  </si>
  <si>
    <t>NOV</t>
  </si>
  <si>
    <t>MERC</t>
  </si>
  <si>
    <t>National Oilwell Varco, Inc.</t>
  </si>
  <si>
    <t>Mercer International Inc.</t>
  </si>
  <si>
    <t>NPK</t>
  </si>
  <si>
    <t>MBIN</t>
  </si>
  <si>
    <t>National Presto Industries, Inc.</t>
  </si>
  <si>
    <t>Merchants Bancorp</t>
  </si>
  <si>
    <t>NNN</t>
  </si>
  <si>
    <t>MRCY</t>
  </si>
  <si>
    <t>National Retail Properties</t>
  </si>
  <si>
    <t>Mercury Systems Inc</t>
  </si>
  <si>
    <t>NNN^E</t>
  </si>
  <si>
    <t>EBSB</t>
  </si>
  <si>
    <t>Meridian Bancorp, Inc.</t>
  </si>
  <si>
    <t>NNN^F</t>
  </si>
  <si>
    <t>MRBK</t>
  </si>
  <si>
    <t>Meridian Bank</t>
  </si>
  <si>
    <t>SID</t>
  </si>
  <si>
    <t>VIVO</t>
  </si>
  <si>
    <t>National Steel Company</t>
  </si>
  <si>
    <t>Meridian Bioscience Inc.</t>
  </si>
  <si>
    <t>NSA</t>
  </si>
  <si>
    <t>MRDN</t>
  </si>
  <si>
    <t>National Storage Affiliates Trust</t>
  </si>
  <si>
    <t>Meridian Waste Solutions, Inc</t>
  </si>
  <si>
    <t>NSA^A</t>
  </si>
  <si>
    <t>MRDNW</t>
  </si>
  <si>
    <t>NSM</t>
  </si>
  <si>
    <t>MMSI</t>
  </si>
  <si>
    <t>Nationstar Mortgage Holdings Inc.</t>
  </si>
  <si>
    <t>Merit Medical Systems, Inc.</t>
  </si>
  <si>
    <t>NGS</t>
  </si>
  <si>
    <t>MACK</t>
  </si>
  <si>
    <t>Natural Gas Services Group, Inc.</t>
  </si>
  <si>
    <t>Merrimack Pharmaceuticals, Inc.</t>
  </si>
  <si>
    <t>NGVC</t>
  </si>
  <si>
    <t>MRSN</t>
  </si>
  <si>
    <t>Natural Grocers by Vitamin Cottage, Inc.</t>
  </si>
  <si>
    <t>Mersana Therapeutics, Inc.</t>
  </si>
  <si>
    <t>NRP</t>
  </si>
  <si>
    <t>MRUS</t>
  </si>
  <si>
    <t>Natural Resource Partners LP</t>
  </si>
  <si>
    <t>Merus N.V.</t>
  </si>
  <si>
    <t>NTZ</t>
  </si>
  <si>
    <t>MLAB</t>
  </si>
  <si>
    <t>Natuzzi, S.p.A.</t>
  </si>
  <si>
    <t>Mesa Laboratories, Inc.</t>
  </si>
  <si>
    <t>NLS</t>
  </si>
  <si>
    <t>MESO</t>
  </si>
  <si>
    <t>Nautilus Group, Inc. (The)</t>
  </si>
  <si>
    <t>Mesoblast Limited</t>
  </si>
  <si>
    <t>NCI</t>
  </si>
  <si>
    <t>CASH</t>
  </si>
  <si>
    <t>Navigant Consulting, Inc.</t>
  </si>
  <si>
    <t>Meta Financial Group, Inc.</t>
  </si>
  <si>
    <t>NVGS</t>
  </si>
  <si>
    <t>MEOH</t>
  </si>
  <si>
    <t>Navigator Holdings Ltd.</t>
  </si>
  <si>
    <t>Methanex Corporation</t>
  </si>
  <si>
    <t>NNA</t>
  </si>
  <si>
    <t>MGCD</t>
  </si>
  <si>
    <t>Navios Maritime Acquisition Corporation</t>
  </si>
  <si>
    <t>MGC Diagnostics Corporation</t>
  </si>
  <si>
    <t>NM</t>
  </si>
  <si>
    <t>MGEE</t>
  </si>
  <si>
    <t>Navios Maritime Holdings Inc.</t>
  </si>
  <si>
    <t>MGE Energy Inc.</t>
  </si>
  <si>
    <t>NM^G</t>
  </si>
  <si>
    <t>MGPI</t>
  </si>
  <si>
    <t>MGP Ingredients, Inc.</t>
  </si>
  <si>
    <t>NM^H</t>
  </si>
  <si>
    <t>MBOT</t>
  </si>
  <si>
    <t xml:space="preserve">Microbot Medical Inc. </t>
  </si>
  <si>
    <t>NAP</t>
  </si>
  <si>
    <t>MCHP</t>
  </si>
  <si>
    <t>Navios Maritime Midstream Partners LP</t>
  </si>
  <si>
    <t>Microchip Technology Incorporated</t>
  </si>
  <si>
    <t>NMM</t>
  </si>
  <si>
    <t>MU</t>
  </si>
  <si>
    <t>Navios Maritime Partners LP</t>
  </si>
  <si>
    <t>Micron Technology, Inc.</t>
  </si>
  <si>
    <t>NAV</t>
  </si>
  <si>
    <t>MICT</t>
  </si>
  <si>
    <t>Navistar International Corporation</t>
  </si>
  <si>
    <t>Micronet Enertec Technologies, Inc.</t>
  </si>
  <si>
    <t>NAV^D</t>
  </si>
  <si>
    <t>MICTW</t>
  </si>
  <si>
    <t>NCS</t>
  </si>
  <si>
    <t>MSCC</t>
  </si>
  <si>
    <t>NCI Building Systems, Inc.</t>
  </si>
  <si>
    <t>Microsemi Corporation</t>
  </si>
  <si>
    <t>NCR</t>
  </si>
  <si>
    <t>NCR Corporation</t>
  </si>
  <si>
    <t>Microsoft Corporation</t>
  </si>
  <si>
    <t>NP</t>
  </si>
  <si>
    <t>MSTR</t>
  </si>
  <si>
    <t>Neenah Paper, Inc.</t>
  </si>
  <si>
    <t>MicroStrategy Incorporated</t>
  </si>
  <si>
    <t>NNI</t>
  </si>
  <si>
    <t>MVIS</t>
  </si>
  <si>
    <t>Nelnet, Inc.</t>
  </si>
  <si>
    <t>Microvision, Inc.</t>
  </si>
  <si>
    <t>NPTN</t>
  </si>
  <si>
    <t>RNMC</t>
  </si>
  <si>
    <t>NeoPhotonics Corporation</t>
  </si>
  <si>
    <t>Mid Cap US Equity Select ETF</t>
  </si>
  <si>
    <t>NETS</t>
  </si>
  <si>
    <t>MPB</t>
  </si>
  <si>
    <t>Netshoes (Cayman) Limited</t>
  </si>
  <si>
    <t>Mid Penn Bancorp</t>
  </si>
  <si>
    <t>NVRO</t>
  </si>
  <si>
    <t>MTP</t>
  </si>
  <si>
    <t>Nevro Corp.</t>
  </si>
  <si>
    <t>Midatech Pharma PLC</t>
  </si>
  <si>
    <t>HYB</t>
  </si>
  <si>
    <t>MCEP</t>
  </si>
  <si>
    <t>New America High Income Fund, Inc. (The)</t>
  </si>
  <si>
    <t>Mid-Con Energy Partners, LP</t>
  </si>
  <si>
    <t>GF</t>
  </si>
  <si>
    <t>MBCN</t>
  </si>
  <si>
    <t>New Germany Fund, Inc. (The)</t>
  </si>
  <si>
    <t>Middlefield Banc Corp.</t>
  </si>
  <si>
    <t>NWHM</t>
  </si>
  <si>
    <t>MSEX</t>
  </si>
  <si>
    <t>New Home Company Inc. (The)</t>
  </si>
  <si>
    <t>Middlesex Water Company</t>
  </si>
  <si>
    <t>IRL</t>
  </si>
  <si>
    <t>MSBI</t>
  </si>
  <si>
    <t>New Ireland Fund, Inc. (The)</t>
  </si>
  <si>
    <t>Midland States Bancorp, Inc.</t>
  </si>
  <si>
    <t>IRL~</t>
  </si>
  <si>
    <t>MOFG</t>
  </si>
  <si>
    <t>MidWestOne Financial Group, Inc.</t>
  </si>
  <si>
    <t>NEWM</t>
  </si>
  <si>
    <t>MIME</t>
  </si>
  <si>
    <t>New Media Investment Group Inc.</t>
  </si>
  <si>
    <t>Mimecast Limited</t>
  </si>
  <si>
    <t>NMFC</t>
  </si>
  <si>
    <t>MDXG</t>
  </si>
  <si>
    <t>New Mountain Finance Corporation</t>
  </si>
  <si>
    <t>MiMedx Group, Inc</t>
  </si>
  <si>
    <t>EDU</t>
  </si>
  <si>
    <t>MNDO</t>
  </si>
  <si>
    <t>New Oriental Education &amp; Technology Group, Inc.</t>
  </si>
  <si>
    <t>MIND C.T.I. Ltd.</t>
  </si>
  <si>
    <t>NEWR</t>
  </si>
  <si>
    <t>MB</t>
  </si>
  <si>
    <t>New Relic, Inc.</t>
  </si>
  <si>
    <t>MINDBODY, Inc.</t>
  </si>
  <si>
    <t>NRZ</t>
  </si>
  <si>
    <t>NERV</t>
  </si>
  <si>
    <t>New Residential Investment Corp.</t>
  </si>
  <si>
    <t>Minerva Neurosciences, Inc</t>
  </si>
  <si>
    <t>SNR</t>
  </si>
  <si>
    <t>MGEN</t>
  </si>
  <si>
    <t>New Senior Investment Group Inc.</t>
  </si>
  <si>
    <t>Miragen Therapeutics, Inc.</t>
  </si>
  <si>
    <t>NWY</t>
  </si>
  <si>
    <t>MRTX</t>
  </si>
  <si>
    <t>New York &amp; Company, Inc.</t>
  </si>
  <si>
    <t>Mirati Therapeutics, Inc.</t>
  </si>
  <si>
    <t>NYCB</t>
  </si>
  <si>
    <t>MSON</t>
  </si>
  <si>
    <t>New York Community Bancorp, Inc.</t>
  </si>
  <si>
    <t>MISONIX, Inc.</t>
  </si>
  <si>
    <t>NYCB^A</t>
  </si>
  <si>
    <t>MIND</t>
  </si>
  <si>
    <t>Mitcham Industries, Inc.</t>
  </si>
  <si>
    <t>NYCB^U</t>
  </si>
  <si>
    <t>MINDP</t>
  </si>
  <si>
    <t>NYRT</t>
  </si>
  <si>
    <t>MITK</t>
  </si>
  <si>
    <t>New York REIT, Inc.</t>
  </si>
  <si>
    <t>Mitek Systems, Inc.</t>
  </si>
  <si>
    <t>NYT</t>
  </si>
  <si>
    <t>MITL</t>
  </si>
  <si>
    <t>New York Times Company (The)</t>
  </si>
  <si>
    <t>Mitel Networks Corporation</t>
  </si>
  <si>
    <t>NWL</t>
  </si>
  <si>
    <t>MKSI</t>
  </si>
  <si>
    <t>Newell Brands Inc.</t>
  </si>
  <si>
    <t>MKS Instruments, Inc.</t>
  </si>
  <si>
    <t>NFX</t>
  </si>
  <si>
    <t>MMAC</t>
  </si>
  <si>
    <t>Newfield Exploration Company</t>
  </si>
  <si>
    <t>MMA Capital Management, LLC</t>
  </si>
  <si>
    <t>NJR</t>
  </si>
  <si>
    <t>MINI</t>
  </si>
  <si>
    <t>NewJersey Resources Corporation</t>
  </si>
  <si>
    <t>Mobile Mini, Inc.</t>
  </si>
  <si>
    <t>NEU</t>
  </si>
  <si>
    <t>MOBL</t>
  </si>
  <si>
    <t>NewMarket Corporation</t>
  </si>
  <si>
    <t>MobileIron, Inc.</t>
  </si>
  <si>
    <t>NEM</t>
  </si>
  <si>
    <t>MMDM</t>
  </si>
  <si>
    <t>Newmont Mining Corporation</t>
  </si>
  <si>
    <t>Modern Media Acquisition Corp.</t>
  </si>
  <si>
    <t>NR</t>
  </si>
  <si>
    <t>MMDMR</t>
  </si>
  <si>
    <t>Newpark Resources, Inc.</t>
  </si>
  <si>
    <t>NEXA</t>
  </si>
  <si>
    <t>MMDMU</t>
  </si>
  <si>
    <t>Nexa Resources S.A.</t>
  </si>
  <si>
    <t>NHF</t>
  </si>
  <si>
    <t>MMDMW</t>
  </si>
  <si>
    <t>NexPoint credit Strategies Fund</t>
  </si>
  <si>
    <t>NXRT</t>
  </si>
  <si>
    <t>MLNK</t>
  </si>
  <si>
    <t>NexPoint Residential Trust, Inc.</t>
  </si>
  <si>
    <t>ModusLink Global Solutions, Inc</t>
  </si>
  <si>
    <t>NEP</t>
  </si>
  <si>
    <t>MTEM</t>
  </si>
  <si>
    <t>NextEra Energy Partners, LP</t>
  </si>
  <si>
    <t>Molecular Templates, Inc.</t>
  </si>
  <si>
    <t>NEE</t>
  </si>
  <si>
    <t>MBRX</t>
  </si>
  <si>
    <t>NextEra Energy, Inc.</t>
  </si>
  <si>
    <t>Moleculin Biotech, Inc.</t>
  </si>
  <si>
    <t>NEE^I</t>
  </si>
  <si>
    <t>MNTA</t>
  </si>
  <si>
    <t>Momenta Pharmaceuticals, Inc.</t>
  </si>
  <si>
    <t>NEE^J</t>
  </si>
  <si>
    <t>MOMO</t>
  </si>
  <si>
    <t>Momo Inc.</t>
  </si>
  <si>
    <t>NEE^K</t>
  </si>
  <si>
    <t>MCRI</t>
  </si>
  <si>
    <t>Monarch Casino &amp; Resort, Inc.</t>
  </si>
  <si>
    <t>NEE^Q</t>
  </si>
  <si>
    <t>MDLZ</t>
  </si>
  <si>
    <t>Mondelez International, Inc.</t>
  </si>
  <si>
    <t>NEE^R</t>
  </si>
  <si>
    <t>MGI</t>
  </si>
  <si>
    <t>Moneygram International, Inc.</t>
  </si>
  <si>
    <t>NGL</t>
  </si>
  <si>
    <t>MDB</t>
  </si>
  <si>
    <t>NGL ENERGY PARTNERS LP</t>
  </si>
  <si>
    <t>MongoDB, Inc.</t>
  </si>
  <si>
    <t>NGL^B</t>
  </si>
  <si>
    <t>MPWR</t>
  </si>
  <si>
    <t>Monolithic Power Systems, Inc.</t>
  </si>
  <si>
    <t>NMK^B</t>
  </si>
  <si>
    <t>TYPE</t>
  </si>
  <si>
    <t>Niagara Mohawk Holdings, Inc.</t>
  </si>
  <si>
    <t>Monotype Imaging Holdings Inc.</t>
  </si>
  <si>
    <t>NMK^C</t>
  </si>
  <si>
    <t>MNRO</t>
  </si>
  <si>
    <t xml:space="preserve">Monro, Inc. </t>
  </si>
  <si>
    <t>NLSN</t>
  </si>
  <si>
    <t>MRCC</t>
  </si>
  <si>
    <t>Nielsen N.V.</t>
  </si>
  <si>
    <t>Monroe Capital Corporation</t>
  </si>
  <si>
    <t>NKE</t>
  </si>
  <si>
    <t>MNST</t>
  </si>
  <si>
    <t>Nike, Inc.</t>
  </si>
  <si>
    <t>Monster Beverage Corporation</t>
  </si>
  <si>
    <t>NI</t>
  </si>
  <si>
    <t>MSDI</t>
  </si>
  <si>
    <t>NiSource, Inc</t>
  </si>
  <si>
    <t>Monster Digital, Inc.</t>
  </si>
  <si>
    <t>NL</t>
  </si>
  <si>
    <t>MSDIW</t>
  </si>
  <si>
    <t>NL Industries, Inc.</t>
  </si>
  <si>
    <t>NOAH</t>
  </si>
  <si>
    <t>MORN</t>
  </si>
  <si>
    <t>Noah Holdings Ltd.</t>
  </si>
  <si>
    <t>Morningstar, Inc.</t>
  </si>
  <si>
    <t>NE</t>
  </si>
  <si>
    <t>MOSY</t>
  </si>
  <si>
    <t>Noble Corporation</t>
  </si>
  <si>
    <t>MoSys, Inc.</t>
  </si>
  <si>
    <t>NBL</t>
  </si>
  <si>
    <t>MTFB</t>
  </si>
  <si>
    <t>Noble Energy Inc.</t>
  </si>
  <si>
    <t>Motif Bio plc</t>
  </si>
  <si>
    <t>NBLX</t>
  </si>
  <si>
    <t>MTFBW</t>
  </si>
  <si>
    <t>Noble Midstream Partners LP</t>
  </si>
  <si>
    <t>NOK</t>
  </si>
  <si>
    <t>MPAA</t>
  </si>
  <si>
    <t>Nokia Corporation</t>
  </si>
  <si>
    <t>Motorcar Parts of America, Inc.</t>
  </si>
  <si>
    <t>NOMD</t>
  </si>
  <si>
    <t>MPVD</t>
  </si>
  <si>
    <t>Nomad Foods Limited</t>
  </si>
  <si>
    <t>Mountain Province Diamonds Inc.</t>
  </si>
  <si>
    <t>NMR</t>
  </si>
  <si>
    <t>MOXC</t>
  </si>
  <si>
    <t>Nomura Holdings Inc ADR</t>
  </si>
  <si>
    <t>Moxian, Inc.</t>
  </si>
  <si>
    <t>OSB</t>
  </si>
  <si>
    <t>MSBF</t>
  </si>
  <si>
    <t>Norbord Inc.</t>
  </si>
  <si>
    <t>MSB Financial Corp.</t>
  </si>
  <si>
    <t>NAO</t>
  </si>
  <si>
    <t>MTGE</t>
  </si>
  <si>
    <t>Nordic American Offshore Ltd</t>
  </si>
  <si>
    <t>MTGE Investment Corp.</t>
  </si>
  <si>
    <t>NAT</t>
  </si>
  <si>
    <t>MTGEP</t>
  </si>
  <si>
    <t>Nordic American Tankers Limited</t>
  </si>
  <si>
    <t>JWN</t>
  </si>
  <si>
    <t>MTSC</t>
  </si>
  <si>
    <t>Nordstrom, Inc.</t>
  </si>
  <si>
    <t>MTS Systems Corporation</t>
  </si>
  <si>
    <t>NSC</t>
  </si>
  <si>
    <t>LABL</t>
  </si>
  <si>
    <t>Norfolk Souther Corporation</t>
  </si>
  <si>
    <t>Multi-Color Corporation</t>
  </si>
  <si>
    <t>NTL</t>
  </si>
  <si>
    <t>MBIO</t>
  </si>
  <si>
    <t>Nortel Inversora SA</t>
  </si>
  <si>
    <t>Mustang Bio, Inc.</t>
  </si>
  <si>
    <t>NOA</t>
  </si>
  <si>
    <t>MFSF</t>
  </si>
  <si>
    <t>North American Energy Partners, Inc.</t>
  </si>
  <si>
    <t>MutualFirst Financial Inc.</t>
  </si>
  <si>
    <t>NRT</t>
  </si>
  <si>
    <t>MYSZ</t>
  </si>
  <si>
    <t>North European Oil Royality Trust</t>
  </si>
  <si>
    <t>My Size, Inc.</t>
  </si>
  <si>
    <t>NOC</t>
  </si>
  <si>
    <t>MYL</t>
  </si>
  <si>
    <t>Northrop Grumman Corporation</t>
  </si>
  <si>
    <t>Mylan N.V.</t>
  </si>
  <si>
    <t>NRE</t>
  </si>
  <si>
    <t>MYND</t>
  </si>
  <si>
    <t>NorthStar Realty Europe Corp.</t>
  </si>
  <si>
    <t>MYnd Analytics, Inc.</t>
  </si>
  <si>
    <t>NWN</t>
  </si>
  <si>
    <t>MYNDW</t>
  </si>
  <si>
    <t>Northwest Natural Gas Company</t>
  </si>
  <si>
    <t>NWE</t>
  </si>
  <si>
    <t>MYOK</t>
  </si>
  <si>
    <t>NorthWestern Corporation</t>
  </si>
  <si>
    <t>MyoKardia, Inc.</t>
  </si>
  <si>
    <t>NVS</t>
  </si>
  <si>
    <t>MYOS</t>
  </si>
  <si>
    <t>Novartis AG</t>
  </si>
  <si>
    <t>MYOS RENS Technology Inc.</t>
  </si>
  <si>
    <t>NVO</t>
  </si>
  <si>
    <t>MYRG</t>
  </si>
  <si>
    <t>Novo Nordisk A/S</t>
  </si>
  <si>
    <t>MYR Group, Inc.</t>
  </si>
  <si>
    <t>DNOW</t>
  </si>
  <si>
    <t>MYGN</t>
  </si>
  <si>
    <t>NOW Inc.</t>
  </si>
  <si>
    <t>Myriad Genetics, Inc.</t>
  </si>
  <si>
    <t>NQ</t>
  </si>
  <si>
    <t>NBRV</t>
  </si>
  <si>
    <t>NQ Mobile Inc.</t>
  </si>
  <si>
    <t>Nabriva Therapeutics plc</t>
  </si>
  <si>
    <t>NRG</t>
  </si>
  <si>
    <t>NAKD</t>
  </si>
  <si>
    <t>NRG Energy, Inc.</t>
  </si>
  <si>
    <t>Naked Brand Group Inc.</t>
  </si>
  <si>
    <t>NYLD</t>
  </si>
  <si>
    <t>NNDM</t>
  </si>
  <si>
    <t>NRG Yield, Inc.</t>
  </si>
  <si>
    <t>Nano Dimension Ltd.</t>
  </si>
  <si>
    <t>NYLD.A</t>
  </si>
  <si>
    <t>NANO</t>
  </si>
  <si>
    <t>Nanometrics Incorporated</t>
  </si>
  <si>
    <t>DCM</t>
  </si>
  <si>
    <t>NSTG</t>
  </si>
  <si>
    <t>NTT DOCOMO, Inc</t>
  </si>
  <si>
    <t>NanoString Technologies, Inc.</t>
  </si>
  <si>
    <t>NUS</t>
  </si>
  <si>
    <t>NAOV</t>
  </si>
  <si>
    <t>Nu Skin Enterprises, Inc.</t>
  </si>
  <si>
    <t>NanoVibronix, Inc.</t>
  </si>
  <si>
    <t>NUE</t>
  </si>
  <si>
    <t>NH</t>
  </si>
  <si>
    <t>Nucor Corporation</t>
  </si>
  <si>
    <t>NantHealth, Inc.</t>
  </si>
  <si>
    <t>NS</t>
  </si>
  <si>
    <t>NK</t>
  </si>
  <si>
    <t>Nustar Energy L.P.</t>
  </si>
  <si>
    <t>NantKwest, Inc.</t>
  </si>
  <si>
    <t>NS^A</t>
  </si>
  <si>
    <t>NSSC</t>
  </si>
  <si>
    <t>NAPCO Security Technologies, Inc.</t>
  </si>
  <si>
    <t>NS^B</t>
  </si>
  <si>
    <t>NDAQ</t>
  </si>
  <si>
    <t>Nasdaq, Inc.</t>
  </si>
  <si>
    <t>NSH</t>
  </si>
  <si>
    <t>NTRA</t>
  </si>
  <si>
    <t>Nustar GP Holdings, LLC</t>
  </si>
  <si>
    <t>Natera, Inc.</t>
  </si>
  <si>
    <t>NSS</t>
  </si>
  <si>
    <t>NATH</t>
  </si>
  <si>
    <t>NuStar Logistics, L.P.</t>
  </si>
  <si>
    <t>Nathan&amp;#39</t>
  </si>
  <si>
    <t>JMLP</t>
  </si>
  <si>
    <t>NAUH</t>
  </si>
  <si>
    <t>Nuveen All Cap Energy MLP Opportunities Fund</t>
  </si>
  <si>
    <t>National American University Holdings, Inc.</t>
  </si>
  <si>
    <t>NVG</t>
  </si>
  <si>
    <t>NKSH</t>
  </si>
  <si>
    <t>Nuveen AMT-Free Municipal Credit Income Fund</t>
  </si>
  <si>
    <t>National Bankshares, Inc.</t>
  </si>
  <si>
    <t>NUV</t>
  </si>
  <si>
    <t>FIZZ</t>
  </si>
  <si>
    <t>Nuveen AMT-Free Municipal Value Fund</t>
  </si>
  <si>
    <t>National Beverage Corp.</t>
  </si>
  <si>
    <t>NUW</t>
  </si>
  <si>
    <t>NCMI</t>
  </si>
  <si>
    <t>National CineMedia, Inc.</t>
  </si>
  <si>
    <t>NEA</t>
  </si>
  <si>
    <t>NCOM</t>
  </si>
  <si>
    <t>Nuveen AMT-Free Quality Municipal Income Fund</t>
  </si>
  <si>
    <t>National Commerce Corporation</t>
  </si>
  <si>
    <t>NAZ</t>
  </si>
  <si>
    <t>NESR</t>
  </si>
  <si>
    <t>Nuveen Arizona Quality Municipal Income Fund</t>
  </si>
  <si>
    <t>National Energy Services Reunited Corp.</t>
  </si>
  <si>
    <t>NBB</t>
  </si>
  <si>
    <t>NESRW</t>
  </si>
  <si>
    <t>Nuveen Build America Bond Fund</t>
  </si>
  <si>
    <t>NBD</t>
  </si>
  <si>
    <t>NGHC</t>
  </si>
  <si>
    <t>Nuveen Build America Bond Opportunity Fund</t>
  </si>
  <si>
    <t>National General Holdings Corp</t>
  </si>
  <si>
    <t>NKX</t>
  </si>
  <si>
    <t>NGHCN</t>
  </si>
  <si>
    <t>Nuveen California AMT-Free Quality Municipal Income Fund</t>
  </si>
  <si>
    <t>NCB</t>
  </si>
  <si>
    <t>NGHCO</t>
  </si>
  <si>
    <t>Nuveen California Municipal Value Fund 2</t>
  </si>
  <si>
    <t>NCA</t>
  </si>
  <si>
    <t>NGHCP</t>
  </si>
  <si>
    <t>Nuveen California Municipal Value Fund, Inc.</t>
  </si>
  <si>
    <t>NAC</t>
  </si>
  <si>
    <t>NGHCZ</t>
  </si>
  <si>
    <t>Nuveen California Quality Municipal Income Fund</t>
  </si>
  <si>
    <t>NTC</t>
  </si>
  <si>
    <t>NHLD</t>
  </si>
  <si>
    <t>Nuveen Connecticut Quality Municipal Income Fund</t>
  </si>
  <si>
    <t>National Holdings Corporation</t>
  </si>
  <si>
    <t>JCE</t>
  </si>
  <si>
    <t>NHLDW</t>
  </si>
  <si>
    <t>Nuveen Core Equity Alpha Fund</t>
  </si>
  <si>
    <t>JCO</t>
  </si>
  <si>
    <t>NATI</t>
  </si>
  <si>
    <t>Nuveen Credit Opportunities 2022 Target Term Fund</t>
  </si>
  <si>
    <t>National Instruments Corporation</t>
  </si>
  <si>
    <t>JQC</t>
  </si>
  <si>
    <t>NRCIA</t>
  </si>
  <si>
    <t>Nuveen Credit Strategies Income Fund</t>
  </si>
  <si>
    <t>National Research Corporation</t>
  </si>
  <si>
    <t>JDD</t>
  </si>
  <si>
    <t>NRCIB</t>
  </si>
  <si>
    <t>Nuveen Diversified Dividend and Income Fund</t>
  </si>
  <si>
    <t>DIAX</t>
  </si>
  <si>
    <t>NSEC</t>
  </si>
  <si>
    <t>Nuveen Dow 30SM Dynamic Overwrite Fund</t>
  </si>
  <si>
    <t>National Security Group, Inc.</t>
  </si>
  <si>
    <t>JEMD</t>
  </si>
  <si>
    <t>EYE</t>
  </si>
  <si>
    <t>Nuveen Emerging Markets Debt 2022 Target Term Fund</t>
  </si>
  <si>
    <t>National Vision Holdings, Inc.</t>
  </si>
  <si>
    <t>JMF</t>
  </si>
  <si>
    <t>NWLI</t>
  </si>
  <si>
    <t>Nuveen Energy MLP Total Return Fund</t>
  </si>
  <si>
    <t>National Western Life Group, Inc.</t>
  </si>
  <si>
    <t>NEV</t>
  </si>
  <si>
    <t>NAII</t>
  </si>
  <si>
    <t>Nuveen Enhanced Municipal Value Fund</t>
  </si>
  <si>
    <t>Natural Alternatives International, Inc.</t>
  </si>
  <si>
    <t>JFR</t>
  </si>
  <si>
    <t>NHTC</t>
  </si>
  <si>
    <t>Nuveen Floating Rate Income Fund</t>
  </si>
  <si>
    <t>Natural Health Trends Corp.</t>
  </si>
  <si>
    <t>JRO</t>
  </si>
  <si>
    <t>NATR</t>
  </si>
  <si>
    <t>Nuveen Floating Rate Income Opportuntiy Fund</t>
  </si>
  <si>
    <t>Nature&amp;#39</t>
  </si>
  <si>
    <t>NKG</t>
  </si>
  <si>
    <t>BABY</t>
  </si>
  <si>
    <t xml:space="preserve">Nuveen Georgia Quality Municipal Income Fund </t>
  </si>
  <si>
    <t>Natus Medical Incorporated</t>
  </si>
  <si>
    <t>JGH</t>
  </si>
  <si>
    <t>ISM</t>
  </si>
  <si>
    <t>Nuveen Global High Income Fund</t>
  </si>
  <si>
    <t>Navient Corporation</t>
  </si>
  <si>
    <t>JHA</t>
  </si>
  <si>
    <t>JSM</t>
  </si>
  <si>
    <t>Nuveen High Income 2020 Target Term Fund</t>
  </si>
  <si>
    <t>JHY</t>
  </si>
  <si>
    <t>NAVI</t>
  </si>
  <si>
    <t>JHD</t>
  </si>
  <si>
    <t>NBTB</t>
  </si>
  <si>
    <t>Nuveen High Income December 2019 Target Term Fund</t>
  </si>
  <si>
    <t>NBT Bancorp Inc.</t>
  </si>
  <si>
    <t>JHB</t>
  </si>
  <si>
    <t>NCSM</t>
  </si>
  <si>
    <t>Nuveen High Income November 2021 Target Term Fund</t>
  </si>
  <si>
    <t>NCS Multistage Holdings, Inc.</t>
  </si>
  <si>
    <t>NXC</t>
  </si>
  <si>
    <t>NKTR</t>
  </si>
  <si>
    <t>Nuveen Insured California Select Tax-Free Income Portfolio</t>
  </si>
  <si>
    <t>Nektar Therapeutics</t>
  </si>
  <si>
    <t>NXN</t>
  </si>
  <si>
    <t>NEOG</t>
  </si>
  <si>
    <t>Nuveen Insured New York Select Tax-Free Income Portfolio</t>
  </si>
  <si>
    <t>Neogen Corporation</t>
  </si>
  <si>
    <t>NID</t>
  </si>
  <si>
    <t>NEO</t>
  </si>
  <si>
    <t>Nuveen Intermediate Duration Municipal Term Fund</t>
  </si>
  <si>
    <t>NeoGenomics, Inc.</t>
  </si>
  <si>
    <t>Precision Instruments</t>
  </si>
  <si>
    <t>NMY</t>
  </si>
  <si>
    <t>NEON</t>
  </si>
  <si>
    <t>Nuveen Maryland Quality Municipal Income Fund</t>
  </si>
  <si>
    <t>Neonode Inc.</t>
  </si>
  <si>
    <t>NMT</t>
  </si>
  <si>
    <t>NEOS</t>
  </si>
  <si>
    <t>Nuveen Massachusetts Municipal Income Fund</t>
  </si>
  <si>
    <t>Neos Therapeutics, Inc.</t>
  </si>
  <si>
    <t>NUM</t>
  </si>
  <si>
    <t>NEOT</t>
  </si>
  <si>
    <t>Nuveen Michigan Quality Municipal Income Fund</t>
  </si>
  <si>
    <t>Neothetics, Inc.</t>
  </si>
  <si>
    <t>NMS</t>
  </si>
  <si>
    <t>NVCN</t>
  </si>
  <si>
    <t>Nuveen Minnesota Quality Municipal Income Fund</t>
  </si>
  <si>
    <t>Neovasc Inc.</t>
  </si>
  <si>
    <t>NOM</t>
  </si>
  <si>
    <t>NEPT</t>
  </si>
  <si>
    <t>Nuveen Missouri Quality Municipal Income Fund</t>
  </si>
  <si>
    <t>Neptune Technologies &amp; Bioresources Inc</t>
  </si>
  <si>
    <t>JLS</t>
  </si>
  <si>
    <t>UEPS</t>
  </si>
  <si>
    <t>Nuveen Mortgage Opportunity Term Fund</t>
  </si>
  <si>
    <t>Net 1 UEPS Technologies, Inc.</t>
  </si>
  <si>
    <t>JMM</t>
  </si>
  <si>
    <t>NETE</t>
  </si>
  <si>
    <t>Nuveen Multi-Market Income Fund</t>
  </si>
  <si>
    <t>Net Element, Inc.</t>
  </si>
  <si>
    <t>NHA</t>
  </si>
  <si>
    <t>NTAP</t>
  </si>
  <si>
    <t>Nuveen Municipal 2021 Target Term Fund</t>
  </si>
  <si>
    <t>NetApp, Inc.</t>
  </si>
  <si>
    <t>NZF</t>
  </si>
  <si>
    <t>NTES</t>
  </si>
  <si>
    <t>Nuveen Municipal Credit Income Fund</t>
  </si>
  <si>
    <t>NetEase, Inc.</t>
  </si>
  <si>
    <t>NMZ</t>
  </si>
  <si>
    <t>NFLX</t>
  </si>
  <si>
    <t>Nuveen Municipal High Income Opportunity Fund</t>
  </si>
  <si>
    <t>Netflix, Inc.</t>
  </si>
  <si>
    <t>NMI</t>
  </si>
  <si>
    <t>NTGR</t>
  </si>
  <si>
    <t>Nuveen Municipal Income Fund, Inc.</t>
  </si>
  <si>
    <t>NETGEAR, Inc.</t>
  </si>
  <si>
    <t>NJV</t>
  </si>
  <si>
    <t>NLST</t>
  </si>
  <si>
    <t>Nuveen New Jersey Municipal Value Fund</t>
  </si>
  <si>
    <t>Netlist, Inc.</t>
  </si>
  <si>
    <t>NXJ</t>
  </si>
  <si>
    <t>NTCT</t>
  </si>
  <si>
    <t>Nuveen New Jersey Quality Municipal Income Fund</t>
  </si>
  <si>
    <t>NetScout Systems, Inc.</t>
  </si>
  <si>
    <t>NRK</t>
  </si>
  <si>
    <t>NTWK</t>
  </si>
  <si>
    <t>Nuveen New York AMT-Free Quality Municipal</t>
  </si>
  <si>
    <t>NetSol Technologies Inc.</t>
  </si>
  <si>
    <t>NYV</t>
  </si>
  <si>
    <t>CUR</t>
  </si>
  <si>
    <t>Nuveen New York Municipal Value Fund 2</t>
  </si>
  <si>
    <t>Neuralstem, Inc.</t>
  </si>
  <si>
    <t>NNY</t>
  </si>
  <si>
    <t>NBIX</t>
  </si>
  <si>
    <t>Nuveen New York Municipal Value Fund, Inc.</t>
  </si>
  <si>
    <t>Neurocrine Biosciences, Inc.</t>
  </si>
  <si>
    <t>NAN</t>
  </si>
  <si>
    <t>NURO</t>
  </si>
  <si>
    <t>Nuveen New York Quality Municipal Income Fund</t>
  </si>
  <si>
    <t>NeuroMetrix, Inc.</t>
  </si>
  <si>
    <t>NNC</t>
  </si>
  <si>
    <t>NUROW</t>
  </si>
  <si>
    <t>Nuveen North Carolina Quality Municipal Income Fd</t>
  </si>
  <si>
    <t>NUO</t>
  </si>
  <si>
    <t>NTRP</t>
  </si>
  <si>
    <t>Nuveen Ohio Quality Municipal Income Fund</t>
  </si>
  <si>
    <t>Neurotrope, Inc.</t>
  </si>
  <si>
    <t>NPN</t>
  </si>
  <si>
    <t>NBEV</t>
  </si>
  <si>
    <t>Nuveen Pennsylvania Municipal Value Fund</t>
  </si>
  <si>
    <t>New Age Beverages Corporation</t>
  </si>
  <si>
    <t>NQP</t>
  </si>
  <si>
    <t>NYMT</t>
  </si>
  <si>
    <t>Nuveen Pennsylvania Quality Municipal Income Fund</t>
  </si>
  <si>
    <t>New York Mortgage Trust, Inc.</t>
  </si>
  <si>
    <t>JPC</t>
  </si>
  <si>
    <t>NYMTN</t>
  </si>
  <si>
    <t>Nuveen Preferred &amp; Income Opportunities Fund</t>
  </si>
  <si>
    <t>JPS</t>
  </si>
  <si>
    <t>NYMTO</t>
  </si>
  <si>
    <t>Nuveen Preferred &amp; Income Securities Fund</t>
  </si>
  <si>
    <t>JPT</t>
  </si>
  <si>
    <t>NYMTP</t>
  </si>
  <si>
    <t>Nuveen Preferred and Income 2022 Term Fund</t>
  </si>
  <si>
    <t>JPI</t>
  </si>
  <si>
    <t>NEWA</t>
  </si>
  <si>
    <t>Nuveen Preferred and Income Term Fund</t>
  </si>
  <si>
    <t>Newater Technology, Inc.</t>
  </si>
  <si>
    <t>NAD</t>
  </si>
  <si>
    <t>NLNK</t>
  </si>
  <si>
    <t>Nuveen Quality Municipal Income Fund</t>
  </si>
  <si>
    <t>NewLink Genetics Corporation</t>
  </si>
  <si>
    <t>JRI</t>
  </si>
  <si>
    <t>NWS</t>
  </si>
  <si>
    <t>Nuveen Real Asset Income and Growth Fund</t>
  </si>
  <si>
    <t>News Corporation</t>
  </si>
  <si>
    <t>JRS</t>
  </si>
  <si>
    <t>NWSA</t>
  </si>
  <si>
    <t>Nuveen Real Estate Fund</t>
  </si>
  <si>
    <t>BXMX</t>
  </si>
  <si>
    <t>NEWS</t>
  </si>
  <si>
    <t>Nuveen S&amp;P 500 Buy-Write Income Fund</t>
  </si>
  <si>
    <t>NewStar Financial, Inc.</t>
  </si>
  <si>
    <t>SPXX</t>
  </si>
  <si>
    <t>NEWT</t>
  </si>
  <si>
    <t>Nuveen S&amp;P 500 Dynamic Overwrite Fund</t>
  </si>
  <si>
    <t>Newtek Business Services Corp.</t>
  </si>
  <si>
    <t>NIM</t>
  </si>
  <si>
    <t>NEWTL</t>
  </si>
  <si>
    <t>Nuveen Select Maturities Municipal Fund</t>
  </si>
  <si>
    <t>NXP</t>
  </si>
  <si>
    <t>NEWTZ</t>
  </si>
  <si>
    <t>Nuveen Select Tax Free Income Portfolio</t>
  </si>
  <si>
    <t>NXQ</t>
  </si>
  <si>
    <t>NXEO</t>
  </si>
  <si>
    <t>Nuveen Select Tax Free Income Portfolio II</t>
  </si>
  <si>
    <t>Nexeo Solutions, Inc.</t>
  </si>
  <si>
    <t>NXR</t>
  </si>
  <si>
    <t>NXEOU</t>
  </si>
  <si>
    <t>Nuveen Select Tax Free Income Portfolio III</t>
  </si>
  <si>
    <t>NSL</t>
  </si>
  <si>
    <t>NXEOW</t>
  </si>
  <si>
    <t>Nuveen Senior Income Fund</t>
  </si>
  <si>
    <t>JSD</t>
  </si>
  <si>
    <t>NXST</t>
  </si>
  <si>
    <t>Nuveen Short Duration Credit Opportunities Fund</t>
  </si>
  <si>
    <t>Nexstar Media Group, Inc.</t>
  </si>
  <si>
    <t>JTD</t>
  </si>
  <si>
    <t>NEXT</t>
  </si>
  <si>
    <t>Nuveen Tax-Advantaged Dividend Growth Fund</t>
  </si>
  <si>
    <t>NextDecade Corporation</t>
  </si>
  <si>
    <t>JTA</t>
  </si>
  <si>
    <t>NEXTW</t>
  </si>
  <si>
    <t>Nuveen Tax-Advantaged Total Return Strategy Fund</t>
  </si>
  <si>
    <t>NTX</t>
  </si>
  <si>
    <t>NFEC</t>
  </si>
  <si>
    <t>Nuveen Texas Quality Municipal Income Fund</t>
  </si>
  <si>
    <t>NF Energy Saving Corporation</t>
  </si>
  <si>
    <t>NPV</t>
  </si>
  <si>
    <t>NODK</t>
  </si>
  <si>
    <t>Nuveen Virginia Quality Municipal Income Fund</t>
  </si>
  <si>
    <t>NI Holdings, Inc.</t>
  </si>
  <si>
    <t>NIQ</t>
  </si>
  <si>
    <t>EGOV</t>
  </si>
  <si>
    <t>Nuveenn Intermediate Duration Quality Municipal Term Fund</t>
  </si>
  <si>
    <t>NIC Inc.</t>
  </si>
  <si>
    <t>JMT</t>
  </si>
  <si>
    <t>NICE</t>
  </si>
  <si>
    <t>Nuven Mortgage Opportunity Term Fund 2</t>
  </si>
  <si>
    <t>NICE Ltd</t>
  </si>
  <si>
    <t>NVR</t>
  </si>
  <si>
    <t>NICK</t>
  </si>
  <si>
    <t>NVR, Inc.</t>
  </si>
  <si>
    <t>Nicholas Financial, Inc.</t>
  </si>
  <si>
    <t>OAK</t>
  </si>
  <si>
    <t>NCBS</t>
  </si>
  <si>
    <t>Oaktree Capital Group, LLC</t>
  </si>
  <si>
    <t>Nicolet Bankshares Inc.</t>
  </si>
  <si>
    <t>OSLE</t>
  </si>
  <si>
    <t>NITE</t>
  </si>
  <si>
    <t>Oaktree Specialty Lending Corporation</t>
  </si>
  <si>
    <t>Nightstar Therapeutics plc</t>
  </si>
  <si>
    <t>OMP</t>
  </si>
  <si>
    <t>NIHD</t>
  </si>
  <si>
    <t>Oasis Midstream Partners LP</t>
  </si>
  <si>
    <t>NII Holdings, Inc.</t>
  </si>
  <si>
    <t>OAS</t>
  </si>
  <si>
    <t>NMIH</t>
  </si>
  <si>
    <t>Oasis Petroleum Inc.</t>
  </si>
  <si>
    <t>NMI Holdings Inc</t>
  </si>
  <si>
    <t>OBE</t>
  </si>
  <si>
    <t>NNBR</t>
  </si>
  <si>
    <t>Obsidian Energy Ltd.</t>
  </si>
  <si>
    <t>NN, Inc.</t>
  </si>
  <si>
    <t>OXY</t>
  </si>
  <si>
    <t>NDLS</t>
  </si>
  <si>
    <t>Occidental Petroleum Corporation</t>
  </si>
  <si>
    <t>Noodles &amp; Company</t>
  </si>
  <si>
    <t>OII</t>
  </si>
  <si>
    <t>NDSN</t>
  </si>
  <si>
    <t>Oceaneering International, Inc.</t>
  </si>
  <si>
    <t>Nordson Corporation</t>
  </si>
  <si>
    <t>OZM</t>
  </si>
  <si>
    <t>NSYS</t>
  </si>
  <si>
    <t>Och-Ziff Capital Management Group LLC</t>
  </si>
  <si>
    <t>Nortech Systems Incorporated</t>
  </si>
  <si>
    <t>OCIP</t>
  </si>
  <si>
    <t>NBN</t>
  </si>
  <si>
    <t>OCI Partners LP</t>
  </si>
  <si>
    <t>Northeast Bancorp</t>
  </si>
  <si>
    <t>OCN</t>
  </si>
  <si>
    <t>NTIC</t>
  </si>
  <si>
    <t>Ocwen Financial Corporation</t>
  </si>
  <si>
    <t>Northern Technologies International Corporation</t>
  </si>
  <si>
    <t>OFG</t>
  </si>
  <si>
    <t>NTRS</t>
  </si>
  <si>
    <t>OFG Bancorp</t>
  </si>
  <si>
    <t>Northern Trust Corporation</t>
  </si>
  <si>
    <t>OFG^A</t>
  </si>
  <si>
    <t>NTRSP</t>
  </si>
  <si>
    <t>OFG^B</t>
  </si>
  <si>
    <t>NFBK</t>
  </si>
  <si>
    <t>Northfield Bancorp, Inc.</t>
  </si>
  <si>
    <t>OFG^D</t>
  </si>
  <si>
    <t>NRIM</t>
  </si>
  <si>
    <t>Northrim BanCorp Inc</t>
  </si>
  <si>
    <t>OGE</t>
  </si>
  <si>
    <t>NWBI</t>
  </si>
  <si>
    <t>OGE Energy Corporation</t>
  </si>
  <si>
    <t>Northwest Bancshares, Inc.</t>
  </si>
  <si>
    <t>OIBR.C</t>
  </si>
  <si>
    <t>NWPX</t>
  </si>
  <si>
    <t>Oi S.A.</t>
  </si>
  <si>
    <t>Northwest Pipe Company</t>
  </si>
  <si>
    <t>OIS</t>
  </si>
  <si>
    <t>NCLH</t>
  </si>
  <si>
    <t>Oil States International, Inc.</t>
  </si>
  <si>
    <t>Norwegian Cruise Line Holdings Ltd.</t>
  </si>
  <si>
    <t>ODC</t>
  </si>
  <si>
    <t>NWFL</t>
  </si>
  <si>
    <t>Oil-Dri Corporation Of America</t>
  </si>
  <si>
    <t>Norwood Financial Corp.</t>
  </si>
  <si>
    <t>ORI</t>
  </si>
  <si>
    <t>NVFY</t>
  </si>
  <si>
    <t>Old Republic International Corporation</t>
  </si>
  <si>
    <t>Nova Lifestyle, Inc</t>
  </si>
  <si>
    <t>OLN</t>
  </si>
  <si>
    <t>NVMI</t>
  </si>
  <si>
    <t>Olin Corporation</t>
  </si>
  <si>
    <t>Nova Measuring Instruments Ltd.</t>
  </si>
  <si>
    <t>OMAA</t>
  </si>
  <si>
    <t>NOVN</t>
  </si>
  <si>
    <t>OM Asset Management plc</t>
  </si>
  <si>
    <t>Novan, Inc.</t>
  </si>
  <si>
    <t>OMAM</t>
  </si>
  <si>
    <t>NOVT</t>
  </si>
  <si>
    <t>Novanta Inc.</t>
  </si>
  <si>
    <t>OHI</t>
  </si>
  <si>
    <t>NVAX</t>
  </si>
  <si>
    <t>Omega Healthcare Investors, Inc.</t>
  </si>
  <si>
    <t>Novavax, Inc.</t>
  </si>
  <si>
    <t>OME</t>
  </si>
  <si>
    <t>NVLN</t>
  </si>
  <si>
    <t>Omega Protein Corporation</t>
  </si>
  <si>
    <t xml:space="preserve">Novelion Therapeutics Inc. </t>
  </si>
  <si>
    <t>OMC</t>
  </si>
  <si>
    <t>NVCR</t>
  </si>
  <si>
    <t>Omnicom Group Inc.</t>
  </si>
  <si>
    <t>NovoCure Limited</t>
  </si>
  <si>
    <t>OMN</t>
  </si>
  <si>
    <t>NVUS</t>
  </si>
  <si>
    <t>OMNOVA Solutions Inc.</t>
  </si>
  <si>
    <t>Novus Therapeutics, Inc.</t>
  </si>
  <si>
    <t>ASGN</t>
  </si>
  <si>
    <t>NUAN</t>
  </si>
  <si>
    <t>On Assignment, Inc.</t>
  </si>
  <si>
    <t>Nuance Communications, Inc.</t>
  </si>
  <si>
    <t>ONDK</t>
  </si>
  <si>
    <t>NCNA</t>
  </si>
  <si>
    <t>On Deck Capital, Inc.</t>
  </si>
  <si>
    <t>NuCana plc</t>
  </si>
  <si>
    <t>OGS</t>
  </si>
  <si>
    <t>NMRX</t>
  </si>
  <si>
    <t>ONE Gas, Inc.</t>
  </si>
  <si>
    <t>Numerex Corp.</t>
  </si>
  <si>
    <t>OLP</t>
  </si>
  <si>
    <t>NTNX</t>
  </si>
  <si>
    <t>One Liberty Properties, Inc.</t>
  </si>
  <si>
    <t>Nutanix, Inc.</t>
  </si>
  <si>
    <t>OMF</t>
  </si>
  <si>
    <t>NTRI</t>
  </si>
  <si>
    <t>OneMain Holdings, Inc.</t>
  </si>
  <si>
    <t>NutriSystem Inc</t>
  </si>
  <si>
    <t>OKE</t>
  </si>
  <si>
    <t>NUVA</t>
  </si>
  <si>
    <t>ONEOK, Inc.</t>
  </si>
  <si>
    <t>NuVasive, Inc.</t>
  </si>
  <si>
    <t>OOMA</t>
  </si>
  <si>
    <t>NVTR</t>
  </si>
  <si>
    <t>Ooma, Inc.</t>
  </si>
  <si>
    <t>Nuvectra Corporation</t>
  </si>
  <si>
    <t>OPY</t>
  </si>
  <si>
    <t>QQQX</t>
  </si>
  <si>
    <t>Oppenheimer Holdings, Inc.</t>
  </si>
  <si>
    <t>Nuveen NASDAQ 100 Dynamic Overwrite Fund</t>
  </si>
  <si>
    <t>ORCL</t>
  </si>
  <si>
    <t>NVEE</t>
  </si>
  <si>
    <t>Oracle Corporation</t>
  </si>
  <si>
    <t>NV5 Global, Inc.</t>
  </si>
  <si>
    <t>ORAN</t>
  </si>
  <si>
    <t>NVEC</t>
  </si>
  <si>
    <t>Orange</t>
  </si>
  <si>
    <t>NVE Corporation</t>
  </si>
  <si>
    <t>OA</t>
  </si>
  <si>
    <t>NVDA</t>
  </si>
  <si>
    <t>Orbital ATK, Inc.</t>
  </si>
  <si>
    <t>NVIDIA Corporation</t>
  </si>
  <si>
    <t>ORC</t>
  </si>
  <si>
    <t>NXPI</t>
  </si>
  <si>
    <t>Orchid Island Capital, Inc.</t>
  </si>
  <si>
    <t>NXP Semiconductors N.V.</t>
  </si>
  <si>
    <t>OEC</t>
  </si>
  <si>
    <t>NXTM</t>
  </si>
  <si>
    <t>Orion Engineered Carbons S.A</t>
  </si>
  <si>
    <t>NxStage Medical, Inc.</t>
  </si>
  <si>
    <t>ORN</t>
  </si>
  <si>
    <t>NXTD</t>
  </si>
  <si>
    <t>Orion Group Holdings, Inc.</t>
  </si>
  <si>
    <t>NXT-ID Inc.</t>
  </si>
  <si>
    <t>IX</t>
  </si>
  <si>
    <t>NXTDW</t>
  </si>
  <si>
    <t>Orix Corp Ads</t>
  </si>
  <si>
    <t>ORA</t>
  </si>
  <si>
    <t>NYMX</t>
  </si>
  <si>
    <t>Ormat Technologies, Inc.</t>
  </si>
  <si>
    <t>Nymox Pharmaceutical Corporation</t>
  </si>
  <si>
    <t>OSK</t>
  </si>
  <si>
    <t>OIIM</t>
  </si>
  <si>
    <t>Oshkosh Corporation</t>
  </si>
  <si>
    <t>O2Micro International Limited</t>
  </si>
  <si>
    <t>OR</t>
  </si>
  <si>
    <t>OVLY</t>
  </si>
  <si>
    <t>Osisko Gold Royalties Ltd</t>
  </si>
  <si>
    <t>Oak Valley Bancorp (CA)</t>
  </si>
  <si>
    <t>OUT</t>
  </si>
  <si>
    <t>OCSL</t>
  </si>
  <si>
    <t>OUTFRONT Media Inc.</t>
  </si>
  <si>
    <t>OSG</t>
  </si>
  <si>
    <t>OCSLL</t>
  </si>
  <si>
    <t>Overseas Shipholding Group, Inc.</t>
  </si>
  <si>
    <t>OMI</t>
  </si>
  <si>
    <t>OCSI</t>
  </si>
  <si>
    <t>Owens &amp; Minor, Inc.</t>
  </si>
  <si>
    <t>Oaktree Strategic Income Corporation</t>
  </si>
  <si>
    <t>OC</t>
  </si>
  <si>
    <t>OASM</t>
  </si>
  <si>
    <t>Owens Corning Inc</t>
  </si>
  <si>
    <t>Oasmia Pharmaceutical AB</t>
  </si>
  <si>
    <t>OI</t>
  </si>
  <si>
    <t>OBLN</t>
  </si>
  <si>
    <t>Owens-Illinois, Inc.</t>
  </si>
  <si>
    <t>Obalon Therapeutics, Inc.</t>
  </si>
  <si>
    <t>OXM</t>
  </si>
  <si>
    <t>OBSV</t>
  </si>
  <si>
    <t>Oxford Industries, Inc.</t>
  </si>
  <si>
    <t>ObsEva SA</t>
  </si>
  <si>
    <t>PAI</t>
  </si>
  <si>
    <t>OBCI</t>
  </si>
  <si>
    <t>Pacific American Income Shares, Inc.</t>
  </si>
  <si>
    <t>Ocean Bio-Chem, Inc.</t>
  </si>
  <si>
    <t>ROYT</t>
  </si>
  <si>
    <t>OPTT</t>
  </si>
  <si>
    <t>Pacific Coast Oil Trust</t>
  </si>
  <si>
    <t>Ocean Power Technologies, Inc.</t>
  </si>
  <si>
    <t>PCG</t>
  </si>
  <si>
    <t>ORIG</t>
  </si>
  <si>
    <t>Pacific Gas &amp; Electric Co.</t>
  </si>
  <si>
    <t>Ocean Rig UDW Inc.</t>
  </si>
  <si>
    <t>PKG</t>
  </si>
  <si>
    <t>OCFC</t>
  </si>
  <si>
    <t>Packaging Corporation of America</t>
  </si>
  <si>
    <t>OceanFirst Financial Corp.</t>
  </si>
  <si>
    <t>PANW</t>
  </si>
  <si>
    <t>OCRX</t>
  </si>
  <si>
    <t>Palo Alto Networks, Inc.</t>
  </si>
  <si>
    <t>Ocera Therapeutics, Inc.</t>
  </si>
  <si>
    <t>PAM</t>
  </si>
  <si>
    <t>OCLR</t>
  </si>
  <si>
    <t>Pampa Energia S.A.</t>
  </si>
  <si>
    <t>Oclaro, Inc.</t>
  </si>
  <si>
    <t>P</t>
  </si>
  <si>
    <t>OFED</t>
  </si>
  <si>
    <t>Pandora Media, Inc.</t>
  </si>
  <si>
    <t>Oconee Federal Financial Corp.</t>
  </si>
  <si>
    <t>PHX</t>
  </si>
  <si>
    <t>OCUL</t>
  </si>
  <si>
    <t>Panhandle Royalty Company</t>
  </si>
  <si>
    <t>Ocular Therapeutix, Inc.</t>
  </si>
  <si>
    <t>PAR</t>
  </si>
  <si>
    <t>OMEX</t>
  </si>
  <si>
    <t>PAR Technology Corporation</t>
  </si>
  <si>
    <t>Odyssey Marine Exploration, Inc.</t>
  </si>
  <si>
    <t>PGRE</t>
  </si>
  <si>
    <t>ODP</t>
  </si>
  <si>
    <t>Paramount Group, Inc.</t>
  </si>
  <si>
    <t>Office Depot, Inc.</t>
  </si>
  <si>
    <t>PKE</t>
  </si>
  <si>
    <t>OFS</t>
  </si>
  <si>
    <t>Park Electrochemical Corporation</t>
  </si>
  <si>
    <t>OFS Capital Corporation</t>
  </si>
  <si>
    <t>PK</t>
  </si>
  <si>
    <t>OHAI</t>
  </si>
  <si>
    <t>Park Hotels &amp; Resorts Inc.</t>
  </si>
  <si>
    <t>OHA Investment Corporation</t>
  </si>
  <si>
    <t>PKD</t>
  </si>
  <si>
    <t>OVBC</t>
  </si>
  <si>
    <t>Parker Drilling Company</t>
  </si>
  <si>
    <t>Ohio Valley Banc Corp.</t>
  </si>
  <si>
    <t>PH</t>
  </si>
  <si>
    <t>OHRP</t>
  </si>
  <si>
    <t>Parker-Hannifin Corporation</t>
  </si>
  <si>
    <t>Ohr Pharmaceuticals, Inc.</t>
  </si>
  <si>
    <t>PE</t>
  </si>
  <si>
    <t>OKTA</t>
  </si>
  <si>
    <t>Parsley Energy, Inc.</t>
  </si>
  <si>
    <t>Okta, Inc.</t>
  </si>
  <si>
    <t>PRE^F</t>
  </si>
  <si>
    <t>ODFL</t>
  </si>
  <si>
    <t>PartnerRe Ltd.</t>
  </si>
  <si>
    <t>Old Dominion Freight Line, Inc.</t>
  </si>
  <si>
    <t>PRE^G</t>
  </si>
  <si>
    <t>OLBK</t>
  </si>
  <si>
    <t>Old Line Bancshares, Inc.</t>
  </si>
  <si>
    <t>PRE^H</t>
  </si>
  <si>
    <t>ONB</t>
  </si>
  <si>
    <t>Old National Bancorp</t>
  </si>
  <si>
    <t>PRE^I</t>
  </si>
  <si>
    <t>OPOF</t>
  </si>
  <si>
    <t>Old Point Financial Corporation</t>
  </si>
  <si>
    <t>PRTY</t>
  </si>
  <si>
    <t>OSBC</t>
  </si>
  <si>
    <t>Party City Holdco Inc.</t>
  </si>
  <si>
    <t>Old Second Bancorp, Inc.</t>
  </si>
  <si>
    <t>PN</t>
  </si>
  <si>
    <t>OSBCP</t>
  </si>
  <si>
    <t>Patriot National, Inc.</t>
  </si>
  <si>
    <t>PAYC</t>
  </si>
  <si>
    <t>OLLI</t>
  </si>
  <si>
    <t>Paycom Software, Inc.</t>
  </si>
  <si>
    <t>Ollie&amp;#39</t>
  </si>
  <si>
    <t>PBF</t>
  </si>
  <si>
    <t>ZEUS</t>
  </si>
  <si>
    <t>PBF Energy Inc.</t>
  </si>
  <si>
    <t>Olympic Steel, Inc.</t>
  </si>
  <si>
    <t>PBFX</t>
  </si>
  <si>
    <t>OFLX</t>
  </si>
  <si>
    <t>PBF Logistics LP</t>
  </si>
  <si>
    <t>Omega Flex, Inc.</t>
  </si>
  <si>
    <t>BTU</t>
  </si>
  <si>
    <t>OMER</t>
  </si>
  <si>
    <t>Peabody Energy Corporation</t>
  </si>
  <si>
    <t>Omeros Corporation</t>
  </si>
  <si>
    <t>PSO</t>
  </si>
  <si>
    <t>OMNT</t>
  </si>
  <si>
    <t>Pearson, Plc</t>
  </si>
  <si>
    <t>Ominto, Inc.</t>
  </si>
  <si>
    <t>PEB</t>
  </si>
  <si>
    <t>OMCL</t>
  </si>
  <si>
    <t>Pebblebrook Hotel Trust</t>
  </si>
  <si>
    <t>Omnicell, Inc.</t>
  </si>
  <si>
    <t>PEB^C</t>
  </si>
  <si>
    <t>ON</t>
  </si>
  <si>
    <t>ON Semiconductor Corporation</t>
  </si>
  <si>
    <t>PEB^D</t>
  </si>
  <si>
    <t>OTIV</t>
  </si>
  <si>
    <t>On Track Innovations Ltd</t>
  </si>
  <si>
    <t>PBA</t>
  </si>
  <si>
    <t>ONS</t>
  </si>
  <si>
    <t>Pembina Pipeline Corp.</t>
  </si>
  <si>
    <t>Oncobiologics, Inc.</t>
  </si>
  <si>
    <t>PGH</t>
  </si>
  <si>
    <t>ONSIW</t>
  </si>
  <si>
    <t>Pengrowth Energy Corporation</t>
  </si>
  <si>
    <t>PEI</t>
  </si>
  <si>
    <t>ONSIZ</t>
  </si>
  <si>
    <t>Pennsylvania Real Estate Investment Trust</t>
  </si>
  <si>
    <t>PEI^B</t>
  </si>
  <si>
    <t>OMED</t>
  </si>
  <si>
    <t>OncoMed Pharmaceuticals, Inc.</t>
  </si>
  <si>
    <t>PEI^C</t>
  </si>
  <si>
    <t>ONTX</t>
  </si>
  <si>
    <t>Onconova Therapeutics, Inc.</t>
  </si>
  <si>
    <t>PEI^D</t>
  </si>
  <si>
    <t>ONTXW</t>
  </si>
  <si>
    <t>PFSI</t>
  </si>
  <si>
    <t>ONCS</t>
  </si>
  <si>
    <t>PennyMac Financial Services, Inc.</t>
  </si>
  <si>
    <t>OncoSec Medical Incorporated</t>
  </si>
  <si>
    <t>PMT</t>
  </si>
  <si>
    <t>OHGI</t>
  </si>
  <si>
    <t>PennyMac Mortgage Investment Trust</t>
  </si>
  <si>
    <t>One Horizon Group, Inc.</t>
  </si>
  <si>
    <t>PMT^A</t>
  </si>
  <si>
    <t>OTEX</t>
  </si>
  <si>
    <t>Open Text Corporation</t>
  </si>
  <si>
    <t>PMT^B</t>
  </si>
  <si>
    <t>OPGN</t>
  </si>
  <si>
    <t>OpGen, Inc.</t>
  </si>
  <si>
    <t>PAG</t>
  </si>
  <si>
    <t>OPGNW</t>
  </si>
  <si>
    <t>Penske Automotive Group, Inc.</t>
  </si>
  <si>
    <t>PNR</t>
  </si>
  <si>
    <t>OPHT</t>
  </si>
  <si>
    <t>Pentair plc.</t>
  </si>
  <si>
    <t>Ophthotech Corporation</t>
  </si>
  <si>
    <t>PEN</t>
  </si>
  <si>
    <t>OPNT</t>
  </si>
  <si>
    <t>Penumbra, Inc.</t>
  </si>
  <si>
    <t>Opiant Pharmaceuticals, Inc.</t>
  </si>
  <si>
    <t>PEP</t>
  </si>
  <si>
    <t>OPK</t>
  </si>
  <si>
    <t>Pepsico, Inc.</t>
  </si>
  <si>
    <t>Opko Health, Inc.</t>
  </si>
  <si>
    <t>PFGC</t>
  </si>
  <si>
    <t>OBAS</t>
  </si>
  <si>
    <t>Performance Food Group Company</t>
  </si>
  <si>
    <t>Optibase Ltd.</t>
  </si>
  <si>
    <t>PKI</t>
  </si>
  <si>
    <t>OCC</t>
  </si>
  <si>
    <t>PerkinElmer, Inc.</t>
  </si>
  <si>
    <t>Optical Cable Corporation</t>
  </si>
  <si>
    <t>PBT</t>
  </si>
  <si>
    <t>OPHC</t>
  </si>
  <si>
    <t>Permian Basin Royalty Trust</t>
  </si>
  <si>
    <t>OptimumBank Holdings, Inc.</t>
  </si>
  <si>
    <t>PRGO</t>
  </si>
  <si>
    <t>OPTN</t>
  </si>
  <si>
    <t>Perrigo Company</t>
  </si>
  <si>
    <t>OptiNose, Inc.</t>
  </si>
  <si>
    <t>PZE</t>
  </si>
  <si>
    <t>OPB</t>
  </si>
  <si>
    <t>Petrobras Argentina S.A.</t>
  </si>
  <si>
    <t>Opus Bank</t>
  </si>
  <si>
    <t>PTR</t>
  </si>
  <si>
    <t>ORMP</t>
  </si>
  <si>
    <t>PetroChina Company Limited</t>
  </si>
  <si>
    <t>Oramed Pharmaceuticals Inc.</t>
  </si>
  <si>
    <t>PBR</t>
  </si>
  <si>
    <t>OSUR</t>
  </si>
  <si>
    <t>Petroleo Brasileiro S.A.- Petrobras</t>
  </si>
  <si>
    <t>OraSure Technologies, Inc.</t>
  </si>
  <si>
    <t>PBR.A</t>
  </si>
  <si>
    <t>ORBC</t>
  </si>
  <si>
    <t>ORBCOMM Inc.</t>
  </si>
  <si>
    <t>PQ</t>
  </si>
  <si>
    <t>ORBK</t>
  </si>
  <si>
    <t>PetroQuest Energy, Inc.</t>
  </si>
  <si>
    <t>Orbotech Ltd.</t>
  </si>
  <si>
    <t>PFE</t>
  </si>
  <si>
    <t>ORLY</t>
  </si>
  <si>
    <t>Pfizer, Inc.</t>
  </si>
  <si>
    <t>O&amp;#39</t>
  </si>
  <si>
    <t>PGTI</t>
  </si>
  <si>
    <t>OREX</t>
  </si>
  <si>
    <t>PGT Innovations, Inc.</t>
  </si>
  <si>
    <t>Orexigen Therapeutics, Inc.</t>
  </si>
  <si>
    <t>PMC</t>
  </si>
  <si>
    <t>ONVO</t>
  </si>
  <si>
    <t>Pharmerica Corporation</t>
  </si>
  <si>
    <t>Organovo Holdings, Inc.</t>
  </si>
  <si>
    <t>PHH</t>
  </si>
  <si>
    <t>SEED</t>
  </si>
  <si>
    <t>PHH Corp</t>
  </si>
  <si>
    <t>Origin Agritech Limited</t>
  </si>
  <si>
    <t>PM</t>
  </si>
  <si>
    <t>OACQ</t>
  </si>
  <si>
    <t>Philip Morris International Inc</t>
  </si>
  <si>
    <t>Origo Acquisition Corporation</t>
  </si>
  <si>
    <t>PSX</t>
  </si>
  <si>
    <t>OACQR</t>
  </si>
  <si>
    <t>Phillips 66</t>
  </si>
  <si>
    <t>PSXP</t>
  </si>
  <si>
    <t>OACQU</t>
  </si>
  <si>
    <t>Phillips 66 Partners LP</t>
  </si>
  <si>
    <t>FENG</t>
  </si>
  <si>
    <t>OACQW</t>
  </si>
  <si>
    <t>Phoenix New Media Limited</t>
  </si>
  <si>
    <t>DOC</t>
  </si>
  <si>
    <t>OESX</t>
  </si>
  <si>
    <t>Physicians Realty Trust</t>
  </si>
  <si>
    <t>Orion Energy Systems, Inc.</t>
  </si>
  <si>
    <t>PDM</t>
  </si>
  <si>
    <t>ORIT</t>
  </si>
  <si>
    <t>Piedmont Office Realty Trust, Inc.</t>
  </si>
  <si>
    <t>Oritani Financial Corp.</t>
  </si>
  <si>
    <t>PIR</t>
  </si>
  <si>
    <t>ORRF</t>
  </si>
  <si>
    <t>Pier 1 Imports, Inc.</t>
  </si>
  <si>
    <t>Orrstown Financial Services Inc</t>
  </si>
  <si>
    <t>PCQ</t>
  </si>
  <si>
    <t>OFIX</t>
  </si>
  <si>
    <t>PIMCO California Municipal Income Fund</t>
  </si>
  <si>
    <t>Orthofix International N.V.</t>
  </si>
  <si>
    <t>PCK</t>
  </si>
  <si>
    <t>KIDS</t>
  </si>
  <si>
    <t>Pimco California Municipal Income Fund II</t>
  </si>
  <si>
    <t>OrthoPediatrics Corp.</t>
  </si>
  <si>
    <t>PZC</t>
  </si>
  <si>
    <t>OSIS</t>
  </si>
  <si>
    <t>PIMCO California Municipal Income Fund III</t>
  </si>
  <si>
    <t>OSI Systems, Inc.</t>
  </si>
  <si>
    <t>PCM</t>
  </si>
  <si>
    <t>OSPR</t>
  </si>
  <si>
    <t>PIMCO Commercial Mortgage Securities Trust, Inc.</t>
  </si>
  <si>
    <t>Osprey Energy Acquisition Corp.</t>
  </si>
  <si>
    <t>PTY</t>
  </si>
  <si>
    <t>OSPRU</t>
  </si>
  <si>
    <t>Pimco Corporate &amp; Income Opportunity Fund</t>
  </si>
  <si>
    <t>PCN</t>
  </si>
  <si>
    <t>OSPRW</t>
  </si>
  <si>
    <t>Pimco Corporate &amp; Income Stategy Fund</t>
  </si>
  <si>
    <t>PCI</t>
  </si>
  <si>
    <t>OSN</t>
  </si>
  <si>
    <t>PIMCO Dynamic Credit and Mortgage Income Fund</t>
  </si>
  <si>
    <t>Ossen Innovation Co., Ltd.</t>
  </si>
  <si>
    <t>PDI</t>
  </si>
  <si>
    <t>OTEL</t>
  </si>
  <si>
    <t>PIMCO Dynamic Income Fund</t>
  </si>
  <si>
    <t>Otelco Inc.</t>
  </si>
  <si>
    <t>PGP</t>
  </si>
  <si>
    <t>OTIC</t>
  </si>
  <si>
    <t>Pimco Global Stocksplus &amp; Income Fund</t>
  </si>
  <si>
    <t>Otonomy, Inc.</t>
  </si>
  <si>
    <t>PHK</t>
  </si>
  <si>
    <t>OTTW</t>
  </si>
  <si>
    <t>Pimco High Income Fund</t>
  </si>
  <si>
    <t>Ottawa Bancorp, Inc.</t>
  </si>
  <si>
    <t>PKO</t>
  </si>
  <si>
    <t>OTTR</t>
  </si>
  <si>
    <t>Pimco Income Opportunity Fund</t>
  </si>
  <si>
    <t>Otter Tail Corporation</t>
  </si>
  <si>
    <t>PFL</t>
  </si>
  <si>
    <t>OVAS</t>
  </si>
  <si>
    <t>PIMCO Income Strategy Fund</t>
  </si>
  <si>
    <t>OvaScience Inc.</t>
  </si>
  <si>
    <t>PFN</t>
  </si>
  <si>
    <t>OSTK</t>
  </si>
  <si>
    <t>PIMCO Income Strategy Fund II</t>
  </si>
  <si>
    <t>Overstock.com, Inc.</t>
  </si>
  <si>
    <t>PMF</t>
  </si>
  <si>
    <t>OVID</t>
  </si>
  <si>
    <t>PIMCO Municipal Income Fund</t>
  </si>
  <si>
    <t>Ovid Therapeutics Inc.</t>
  </si>
  <si>
    <t>PML</t>
  </si>
  <si>
    <t>OXBR</t>
  </si>
  <si>
    <t>Pimco Municipal Income Fund II</t>
  </si>
  <si>
    <t>Oxbridge Re Holdings Limited</t>
  </si>
  <si>
    <t>PMX</t>
  </si>
  <si>
    <t>OXBRW</t>
  </si>
  <si>
    <t>PIMCO Municipal Income Fund III</t>
  </si>
  <si>
    <t>PNF</t>
  </si>
  <si>
    <t>OXFD</t>
  </si>
  <si>
    <t>PIMCO New York Municipal Income Fund</t>
  </si>
  <si>
    <t>Oxford Immunotec Global PLC</t>
  </si>
  <si>
    <t>PNI</t>
  </si>
  <si>
    <t>OXLC</t>
  </si>
  <si>
    <t>Pimco New York Municipal Income Fund II</t>
  </si>
  <si>
    <t>Oxford Lane Capital Corp.</t>
  </si>
  <si>
    <t>PYN</t>
  </si>
  <si>
    <t>OXLCM</t>
  </si>
  <si>
    <t>PIMCO New York Municipal Income Fund III</t>
  </si>
  <si>
    <t>RCS</t>
  </si>
  <si>
    <t>OXLCO</t>
  </si>
  <si>
    <t>PIMCO Strategic Income Fund, Inc.</t>
  </si>
  <si>
    <t>PF</t>
  </si>
  <si>
    <t>PFIN</t>
  </si>
  <si>
    <t>Pinnacle Foods, Inc.</t>
  </si>
  <si>
    <t>P &amp; F Industries, Inc.</t>
  </si>
  <si>
    <t>PNW</t>
  </si>
  <si>
    <t>PTSI</t>
  </si>
  <si>
    <t>Pinnacle West Capital Corporation</t>
  </si>
  <si>
    <t>P.A.M. Transportation Services, Inc.</t>
  </si>
  <si>
    <t>PES</t>
  </si>
  <si>
    <t>PCAR</t>
  </si>
  <si>
    <t>Pioneer Energy Services Corp.</t>
  </si>
  <si>
    <t>PACCAR Inc.</t>
  </si>
  <si>
    <t>PHD</t>
  </si>
  <si>
    <t>PACB</t>
  </si>
  <si>
    <t>Pioneer Floating Rate Trust</t>
  </si>
  <si>
    <t>Pacific Biosciences of California, Inc.</t>
  </si>
  <si>
    <t>PHT</t>
  </si>
  <si>
    <t>PEIX</t>
  </si>
  <si>
    <t>Pioneer High Income Trust</t>
  </si>
  <si>
    <t>Pacific Ethanol, Inc.</t>
  </si>
  <si>
    <t>MAV</t>
  </si>
  <si>
    <t>PMBC</t>
  </si>
  <si>
    <t>Pioneer Municipal High Income Advantage Trust</t>
  </si>
  <si>
    <t>Pacific Mercantile Bancorp</t>
  </si>
  <si>
    <t>MHI</t>
  </si>
  <si>
    <t>PPBI</t>
  </si>
  <si>
    <t>Pioneer Municipal High Income Trust</t>
  </si>
  <si>
    <t>Pacific Premier Bancorp Inc</t>
  </si>
  <si>
    <t>PXD</t>
  </si>
  <si>
    <t>PCRX</t>
  </si>
  <si>
    <t>Pioneer Natural Resources Company</t>
  </si>
  <si>
    <t>Pacira Pharmaceuticals, Inc.</t>
  </si>
  <si>
    <t>PJC</t>
  </si>
  <si>
    <t>PACW</t>
  </si>
  <si>
    <t>Piper Jaffray Companies</t>
  </si>
  <si>
    <t>PacWest Bancorp</t>
  </si>
  <si>
    <t>PBI</t>
  </si>
  <si>
    <t>PTIE</t>
  </si>
  <si>
    <t>Pitney Bowes Inc.</t>
  </si>
  <si>
    <t>Pain Therapeutics, Inc.</t>
  </si>
  <si>
    <t>PBI^B</t>
  </si>
  <si>
    <t>PAAS</t>
  </si>
  <si>
    <t>Pan American Silver Corp.</t>
  </si>
  <si>
    <t>PJT</t>
  </si>
  <si>
    <t>PANL</t>
  </si>
  <si>
    <t>PJT Partners Inc.</t>
  </si>
  <si>
    <t>Pangaea Logistics Solutions Ltd.</t>
  </si>
  <si>
    <t>PAA</t>
  </si>
  <si>
    <t>PZZA</t>
  </si>
  <si>
    <t>Plains All American Pipeline, L.P.</t>
  </si>
  <si>
    <t>Papa John&amp;#39</t>
  </si>
  <si>
    <t>PAGP</t>
  </si>
  <si>
    <t>FRSH</t>
  </si>
  <si>
    <t>Plains Group Holdings, L.P.</t>
  </si>
  <si>
    <t>Papa Murphy&amp;#39</t>
  </si>
  <si>
    <t>PLNT</t>
  </si>
  <si>
    <t>PBNC</t>
  </si>
  <si>
    <t>Planet Fitness, Inc.</t>
  </si>
  <si>
    <t>Paragon Commercial Corporation</t>
  </si>
  <si>
    <t>PLT</t>
  </si>
  <si>
    <t>PRTK</t>
  </si>
  <si>
    <t>Plantronics, Inc.</t>
  </si>
  <si>
    <t xml:space="preserve">Paratek Pharmaceuticals, Inc. </t>
  </si>
  <si>
    <t>PAH</t>
  </si>
  <si>
    <t>PCYG</t>
  </si>
  <si>
    <t>Platform Specialty Products Corporation</t>
  </si>
  <si>
    <t>Park City Group, Inc.</t>
  </si>
  <si>
    <t>PHI</t>
  </si>
  <si>
    <t>PSTB</t>
  </si>
  <si>
    <t>PLDT Inc.</t>
  </si>
  <si>
    <t>Park Sterling Corporation</t>
  </si>
  <si>
    <t>PGEM</t>
  </si>
  <si>
    <t>PKBK</t>
  </si>
  <si>
    <t>Ply Gem Holdings, Inc.</t>
  </si>
  <si>
    <t>Parke Bancorp, Inc.</t>
  </si>
  <si>
    <t>PNC</t>
  </si>
  <si>
    <t>PRKR</t>
  </si>
  <si>
    <t>PNC Financial Services Group, Inc. (The)</t>
  </si>
  <si>
    <t>ParkerVision, Inc.</t>
  </si>
  <si>
    <t>PNC.WS</t>
  </si>
  <si>
    <t>PKOH</t>
  </si>
  <si>
    <t>Park-Ohio Holdings Corp.</t>
  </si>
  <si>
    <t>PNC^P</t>
  </si>
  <si>
    <t>PTNR</t>
  </si>
  <si>
    <t>Partner Communications Company Ltd.</t>
  </si>
  <si>
    <t>PNC^Q</t>
  </si>
  <si>
    <t>PBHC</t>
  </si>
  <si>
    <t>Pathfinder Bancorp, Inc.</t>
  </si>
  <si>
    <t>PNM</t>
  </si>
  <si>
    <t>PATK</t>
  </si>
  <si>
    <t>PNM Resources, Inc. (Holding Co.)</t>
  </si>
  <si>
    <t>Patrick Industries, Inc.</t>
  </si>
  <si>
    <t>PII</t>
  </si>
  <si>
    <t>PNBK</t>
  </si>
  <si>
    <t>Polaris Industries Inc.</t>
  </si>
  <si>
    <t>Patriot National Bancorp Inc.</t>
  </si>
  <si>
    <t>POL</t>
  </si>
  <si>
    <t>PATI</t>
  </si>
  <si>
    <t>PolyOne Corporation</t>
  </si>
  <si>
    <t>Patriot Transportation Holding, Inc.</t>
  </si>
  <si>
    <t>POR</t>
  </si>
  <si>
    <t>PEGI</t>
  </si>
  <si>
    <t>Portland General Electric Company</t>
  </si>
  <si>
    <t>Pattern Energy Group Inc.</t>
  </si>
  <si>
    <t>PKX</t>
  </si>
  <si>
    <t>PDCO</t>
  </si>
  <si>
    <t>POSCO</t>
  </si>
  <si>
    <t>Patterson Companies, Inc.</t>
  </si>
  <si>
    <t>POST</t>
  </si>
  <si>
    <t>PTEN</t>
  </si>
  <si>
    <t>Post Holdings, Inc.</t>
  </si>
  <si>
    <t>Patterson-UTI Energy, Inc.</t>
  </si>
  <si>
    <t>POT</t>
  </si>
  <si>
    <t>PAVM</t>
  </si>
  <si>
    <t>Potash Corporation of Saskatchewan Inc.</t>
  </si>
  <si>
    <t>PAVmed Inc.</t>
  </si>
  <si>
    <t>PPDF</t>
  </si>
  <si>
    <t>PAVMW</t>
  </si>
  <si>
    <t>PPDAI Group Inc.</t>
  </si>
  <si>
    <t>PPG</t>
  </si>
  <si>
    <t>PAYX</t>
  </si>
  <si>
    <t>PPG Industries, Inc.</t>
  </si>
  <si>
    <t>Paychex, Inc.</t>
  </si>
  <si>
    <t>PPX</t>
  </si>
  <si>
    <t>PCTY</t>
  </si>
  <si>
    <t>PPL Capital Funding, Inc.</t>
  </si>
  <si>
    <t>Paylocity Holding Corporation</t>
  </si>
  <si>
    <t>PPL</t>
  </si>
  <si>
    <t>PYDS</t>
  </si>
  <si>
    <t>PPL Corporation</t>
  </si>
  <si>
    <t>Payment Data Systems, Inc.</t>
  </si>
  <si>
    <t>PYS</t>
  </si>
  <si>
    <t>PYPL</t>
  </si>
  <si>
    <t>PPlus Trust</t>
  </si>
  <si>
    <t>PayPal Holdings, Inc.</t>
  </si>
  <si>
    <t>PYT</t>
  </si>
  <si>
    <t>PBBI</t>
  </si>
  <si>
    <t>PB Bancorp, Inc.</t>
  </si>
  <si>
    <t>PQG</t>
  </si>
  <si>
    <t>CNXN</t>
  </si>
  <si>
    <t>PQ Group Holdings Inc.</t>
  </si>
  <si>
    <t>PC Connection, Inc.</t>
  </si>
  <si>
    <t>PX</t>
  </si>
  <si>
    <t>PCMI</t>
  </si>
  <si>
    <t>Praxair, Inc.</t>
  </si>
  <si>
    <t>PCM, Inc.</t>
  </si>
  <si>
    <t>PDS</t>
  </si>
  <si>
    <t>PCSB</t>
  </si>
  <si>
    <t>Precision Drilling Corporation</t>
  </si>
  <si>
    <t>PCSB Financial Corporation</t>
  </si>
  <si>
    <t>APTS</t>
  </si>
  <si>
    <t>PCTI</t>
  </si>
  <si>
    <t>Preferred Apartment Communities, Inc.</t>
  </si>
  <si>
    <t>PC-Tel, Inc.</t>
  </si>
  <si>
    <t>PBH</t>
  </si>
  <si>
    <t>PDCE</t>
  </si>
  <si>
    <t>Prestige Brand Holdings, Inc.</t>
  </si>
  <si>
    <t>PDC Energy, Inc.</t>
  </si>
  <si>
    <t>PVG</t>
  </si>
  <si>
    <t>PDFS</t>
  </si>
  <si>
    <t>Pretium Resources, Inc.</t>
  </si>
  <si>
    <t>PDF Solutions, Inc.</t>
  </si>
  <si>
    <t>PRI</t>
  </si>
  <si>
    <t>PDLI</t>
  </si>
  <si>
    <t>Primerica, Inc.</t>
  </si>
  <si>
    <t>PDL BioPharma, Inc.</t>
  </si>
  <si>
    <t>PFG</t>
  </si>
  <si>
    <t>PDLB</t>
  </si>
  <si>
    <t>Principal Financial Group Inc</t>
  </si>
  <si>
    <t>PDL Community Bancorp</t>
  </si>
  <si>
    <t>PGZ</t>
  </si>
  <si>
    <t>PDVW</t>
  </si>
  <si>
    <t>Principal Real Estate Income Fund</t>
  </si>
  <si>
    <t>pdvWireless, Inc.</t>
  </si>
  <si>
    <t>PRA</t>
  </si>
  <si>
    <t>SKIS</t>
  </si>
  <si>
    <t>ProAssurance Corporation</t>
  </si>
  <si>
    <t>Peak Resorts, Inc.</t>
  </si>
  <si>
    <t>PG</t>
  </si>
  <si>
    <t>PGC</t>
  </si>
  <si>
    <t>Procter &amp; Gamble Company (The)</t>
  </si>
  <si>
    <t>Peapack-Gladstone Financial Corporation</t>
  </si>
  <si>
    <t>PGR</t>
  </si>
  <si>
    <t>PEGA</t>
  </si>
  <si>
    <t>Progressive Corporation (The)</t>
  </si>
  <si>
    <t>Pegasystems Inc.</t>
  </si>
  <si>
    <t>PLD</t>
  </si>
  <si>
    <t>PCO</t>
  </si>
  <si>
    <t>Prologis, Inc.</t>
  </si>
  <si>
    <t>Pendrell Corporation</t>
  </si>
  <si>
    <t>PUMP</t>
  </si>
  <si>
    <t>PENN</t>
  </si>
  <si>
    <t>ProPetro Holding Corp.</t>
  </si>
  <si>
    <t>Penn National Gaming, Inc.</t>
  </si>
  <si>
    <t>PRO</t>
  </si>
  <si>
    <t>PVAC</t>
  </si>
  <si>
    <t>PROS Holdings, Inc.</t>
  </si>
  <si>
    <t>Penn Virginia Corporation</t>
  </si>
  <si>
    <t>PBB</t>
  </si>
  <si>
    <t>PFLT</t>
  </si>
  <si>
    <t>Prospect Capital Corporation</t>
  </si>
  <si>
    <t>PennantPark Floating Rate Capital Ltd.</t>
  </si>
  <si>
    <t>PB</t>
  </si>
  <si>
    <t>PNNT</t>
  </si>
  <si>
    <t>Prosperity Bancshares, Inc.</t>
  </si>
  <si>
    <t>PennantPark Investment Corporation</t>
  </si>
  <si>
    <t>PRLB</t>
  </si>
  <si>
    <t>PWOD</t>
  </si>
  <si>
    <t>Proto Labs, Inc.</t>
  </si>
  <si>
    <t>Penns Woods Bancorp, Inc.</t>
  </si>
  <si>
    <t>PFS</t>
  </si>
  <si>
    <t>WRLS</t>
  </si>
  <si>
    <t>Provident Financial Services, Inc</t>
  </si>
  <si>
    <t>Pensare Acquisition Corp.</t>
  </si>
  <si>
    <t>PFK</t>
  </si>
  <si>
    <t>WRLSR</t>
  </si>
  <si>
    <t>Prudential Financial, Inc.</t>
  </si>
  <si>
    <t>PJH</t>
  </si>
  <si>
    <t>WRLSU</t>
  </si>
  <si>
    <t>PRH</t>
  </si>
  <si>
    <t>WRLSW</t>
  </si>
  <si>
    <t>PRU</t>
  </si>
  <si>
    <t>PEBO</t>
  </si>
  <si>
    <t>Peoples Bancorp Inc.</t>
  </si>
  <si>
    <t>GHY</t>
  </si>
  <si>
    <t>PEBK</t>
  </si>
  <si>
    <t>Prudential Global Short Duration High Yield Fund, Inc.</t>
  </si>
  <si>
    <t>Peoples Bancorp of North Carolina, Inc.</t>
  </si>
  <si>
    <t>PUK</t>
  </si>
  <si>
    <t>PFBX</t>
  </si>
  <si>
    <t>Prudential Public Limited Company</t>
  </si>
  <si>
    <t>Peoples Financial Corporation</t>
  </si>
  <si>
    <t>PUK^</t>
  </si>
  <si>
    <t>PFIS</t>
  </si>
  <si>
    <t xml:space="preserve">Peoples Financial Services Corp. </t>
  </si>
  <si>
    <t>PUK^A</t>
  </si>
  <si>
    <t>PBCT</t>
  </si>
  <si>
    <t>People&amp;#39</t>
  </si>
  <si>
    <t>ISD</t>
  </si>
  <si>
    <t>PBCTP</t>
  </si>
  <si>
    <t>Prudential Short Duration High Yield Fund, Inc.</t>
  </si>
  <si>
    <t>PSB</t>
  </si>
  <si>
    <t>PUB</t>
  </si>
  <si>
    <t>PS Business Parks, Inc.</t>
  </si>
  <si>
    <t>PSB^T</t>
  </si>
  <si>
    <t>PRCP</t>
  </si>
  <si>
    <t>Perceptron, Inc.</t>
  </si>
  <si>
    <t>PSB^U</t>
  </si>
  <si>
    <t>PPHM</t>
  </si>
  <si>
    <t>Peregrine Pharmaceuticals Inc.</t>
  </si>
  <si>
    <t>PSB^V</t>
  </si>
  <si>
    <t>PPHMP</t>
  </si>
  <si>
    <t>PSB^W</t>
  </si>
  <si>
    <t>PRFT</t>
  </si>
  <si>
    <t>Perficient, Inc.</t>
  </si>
  <si>
    <t>PSB^X</t>
  </si>
  <si>
    <t>PFMT</t>
  </si>
  <si>
    <t>Performant Financial Corporation</t>
  </si>
  <si>
    <t>TLK</t>
  </si>
  <si>
    <t>PERI</t>
  </si>
  <si>
    <t>PT Telekomunikasi Indonesia, Tbk</t>
  </si>
  <si>
    <t>Perion Network Ltd</t>
  </si>
  <si>
    <t>PEG</t>
  </si>
  <si>
    <t>PESI</t>
  </si>
  <si>
    <t>Public Service Enterprise Group Incorporated</t>
  </si>
  <si>
    <t>Perma-Fix Environmental Services, Inc.</t>
  </si>
  <si>
    <t>PSA</t>
  </si>
  <si>
    <t>PPIH</t>
  </si>
  <si>
    <t>Public Storage</t>
  </si>
  <si>
    <t>Perma-Pipe International Holdings, Inc.</t>
  </si>
  <si>
    <t>PSA^A</t>
  </si>
  <si>
    <t>PTX</t>
  </si>
  <si>
    <t>Pernix Therapeutics Holdings, Inc.</t>
  </si>
  <si>
    <t>PSA^B</t>
  </si>
  <si>
    <t>PERY</t>
  </si>
  <si>
    <t>Perry Ellis International Inc.</t>
  </si>
  <si>
    <t>PSA^C</t>
  </si>
  <si>
    <t>PGLC</t>
  </si>
  <si>
    <t>Pershing Gold Corporation</t>
  </si>
  <si>
    <t>PSA^D</t>
  </si>
  <si>
    <t>PETQ</t>
  </si>
  <si>
    <t>PetIQ, Inc.</t>
  </si>
  <si>
    <t>PSA^E</t>
  </si>
  <si>
    <t>PETS</t>
  </si>
  <si>
    <t>PetMed Express, Inc.</t>
  </si>
  <si>
    <t>PSA^F</t>
  </si>
  <si>
    <t>PFSW</t>
  </si>
  <si>
    <t>PFSweb, Inc.</t>
  </si>
  <si>
    <t>PSA^G</t>
  </si>
  <si>
    <t>PSA^U</t>
  </si>
  <si>
    <t>PZRX</t>
  </si>
  <si>
    <t>PhaseRx, Inc.</t>
  </si>
  <si>
    <t>PSA^V</t>
  </si>
  <si>
    <t>PHII</t>
  </si>
  <si>
    <t>PHI, Inc.</t>
  </si>
  <si>
    <t>PSA^W</t>
  </si>
  <si>
    <t>PHIIK</t>
  </si>
  <si>
    <t>PSA^X</t>
  </si>
  <si>
    <t>PAHC</t>
  </si>
  <si>
    <t>Phibro Animal Health Corporation</t>
  </si>
  <si>
    <t>PSA^Y</t>
  </si>
  <si>
    <t>PLAB</t>
  </si>
  <si>
    <t>Photronics, Inc.</t>
  </si>
  <si>
    <t>PSA^Z</t>
  </si>
  <si>
    <t>PICO</t>
  </si>
  <si>
    <t>PICO Holdings Inc.</t>
  </si>
  <si>
    <t>PHM</t>
  </si>
  <si>
    <t>PIRS</t>
  </si>
  <si>
    <t>PulteGroup, Inc.</t>
  </si>
  <si>
    <t>Pieris Pharmaceuticals, Inc.</t>
  </si>
  <si>
    <t>PSTG</t>
  </si>
  <si>
    <t>PPC</t>
  </si>
  <si>
    <t xml:space="preserve">Pure Storage, Inc. </t>
  </si>
  <si>
    <t>Pilgrim&amp;#39</t>
  </si>
  <si>
    <t>PCF</t>
  </si>
  <si>
    <t>PME</t>
  </si>
  <si>
    <t>Putnam High Income Bond Fund</t>
  </si>
  <si>
    <t>Pingtan Marine Enterprise Ltd.</t>
  </si>
  <si>
    <t>PMM</t>
  </si>
  <si>
    <t>PNK</t>
  </si>
  <si>
    <t>Putnam Managed Municipal Income Trust</t>
  </si>
  <si>
    <t>Pinnacle Entertainment, Inc.</t>
  </si>
  <si>
    <t>PIM</t>
  </si>
  <si>
    <t>PNFP</t>
  </si>
  <si>
    <t>Putnam Master Intermediate Income Trust</t>
  </si>
  <si>
    <t>Pinnacle Financial Partners, Inc.</t>
  </si>
  <si>
    <t>PMO</t>
  </si>
  <si>
    <t>PPSI</t>
  </si>
  <si>
    <t>Putnam Municipal Opportunities Trust</t>
  </si>
  <si>
    <t>Pioneer Power Solutions, Inc.</t>
  </si>
  <si>
    <t>PPT</t>
  </si>
  <si>
    <t>PXLW</t>
  </si>
  <si>
    <t>Putnam Premier Income Trust</t>
  </si>
  <si>
    <t>Pixelworks, Inc.</t>
  </si>
  <si>
    <t>PVH</t>
  </si>
  <si>
    <t>PLPM</t>
  </si>
  <si>
    <t>PVH Corp.</t>
  </si>
  <si>
    <t>Planet Payment, Inc.</t>
  </si>
  <si>
    <t>PZN</t>
  </si>
  <si>
    <t>PLYA</t>
  </si>
  <si>
    <t>Pzena Investment Management Inc</t>
  </si>
  <si>
    <t>Playa Hotels &amp; Resorts N.V.</t>
  </si>
  <si>
    <t>QTWO</t>
  </si>
  <si>
    <t>PLXS</t>
  </si>
  <si>
    <t>Q2 Holdings, Inc.</t>
  </si>
  <si>
    <t>Plexus Corp.</t>
  </si>
  <si>
    <t>QEP</t>
  </si>
  <si>
    <t>PLUG</t>
  </si>
  <si>
    <t>QEP Resources, Inc.</t>
  </si>
  <si>
    <t>Plug Power, Inc.</t>
  </si>
  <si>
    <t>QTS</t>
  </si>
  <si>
    <t>PLBC</t>
  </si>
  <si>
    <t>QTS Realty Trust, Inc.</t>
  </si>
  <si>
    <t>Plumas Bancorp</t>
  </si>
  <si>
    <t>QUAD</t>
  </si>
  <si>
    <t>PSTI</t>
  </si>
  <si>
    <t>Quad Graphics, Inc</t>
  </si>
  <si>
    <t>Pluristem Therapeutics, Inc.</t>
  </si>
  <si>
    <t>KWR</t>
  </si>
  <si>
    <t>PLXP</t>
  </si>
  <si>
    <t>Quaker Chemical Corporation</t>
  </si>
  <si>
    <t>PLx Pharma Inc.</t>
  </si>
  <si>
    <t>QCP</t>
  </si>
  <si>
    <t>PBSK</t>
  </si>
  <si>
    <t>Quality Care Properties, Inc.</t>
  </si>
  <si>
    <t>Poage Bankshares, Inc.</t>
  </si>
  <si>
    <t>NX</t>
  </si>
  <si>
    <t>PNTR</t>
  </si>
  <si>
    <t>Quanex Building Products Corporation</t>
  </si>
  <si>
    <t>Pointer Telocation Ltd.</t>
  </si>
  <si>
    <t>PWR</t>
  </si>
  <si>
    <t>PCOM</t>
  </si>
  <si>
    <t>Quanta Services, Inc.</t>
  </si>
  <si>
    <t>Points International, Ltd.</t>
  </si>
  <si>
    <t>QTM</t>
  </si>
  <si>
    <t>POLA</t>
  </si>
  <si>
    <t>Quantum Corporation</t>
  </si>
  <si>
    <t>Polar Power, Inc.</t>
  </si>
  <si>
    <t>QD</t>
  </si>
  <si>
    <t>COOL</t>
  </si>
  <si>
    <t>Qudian Inc.</t>
  </si>
  <si>
    <t>PolarityTE, Inc.</t>
  </si>
  <si>
    <t>DGX</t>
  </si>
  <si>
    <t>POOL</t>
  </si>
  <si>
    <t>Quest Diagnostics Incorporated</t>
  </si>
  <si>
    <t>Pool Corporation</t>
  </si>
  <si>
    <t>QHC</t>
  </si>
  <si>
    <t>POPE</t>
  </si>
  <si>
    <t>Quorum Health Corporation</t>
  </si>
  <si>
    <t>Pope Resources</t>
  </si>
  <si>
    <t>QUOT</t>
  </si>
  <si>
    <t>BPOP</t>
  </si>
  <si>
    <t>Quotient Technology Inc.</t>
  </si>
  <si>
    <t>Popular, Inc.</t>
  </si>
  <si>
    <t>CTAA</t>
  </si>
  <si>
    <t>BPOPM</t>
  </si>
  <si>
    <t>Qwest Corporation</t>
  </si>
  <si>
    <t>CTBB</t>
  </si>
  <si>
    <t>BPOPN</t>
  </si>
  <si>
    <t>CTDD</t>
  </si>
  <si>
    <t>PBIB</t>
  </si>
  <si>
    <t>Porter Bancorp, Inc.</t>
  </si>
  <si>
    <t>CTU</t>
  </si>
  <si>
    <t>PTLA</t>
  </si>
  <si>
    <t>Portola Pharmaceuticals, Inc.</t>
  </si>
  <si>
    <t>CTV</t>
  </si>
  <si>
    <t>PBPB</t>
  </si>
  <si>
    <t>Potbelly Corporation</t>
  </si>
  <si>
    <t>CTW</t>
  </si>
  <si>
    <t>PCH</t>
  </si>
  <si>
    <t>Potlatch Corporation</t>
  </si>
  <si>
    <t>CTX</t>
  </si>
  <si>
    <t>POWL</t>
  </si>
  <si>
    <t>Powell Industries, Inc.</t>
  </si>
  <si>
    <t>CTY</t>
  </si>
  <si>
    <t>POWI</t>
  </si>
  <si>
    <t>Power Integrations, Inc.</t>
  </si>
  <si>
    <t>CTZ</t>
  </si>
  <si>
    <t>PLW</t>
  </si>
  <si>
    <t>PowerShares 1-30 Laddered Treasury Portfolio</t>
  </si>
  <si>
    <t>RRD</t>
  </si>
  <si>
    <t>PKW</t>
  </si>
  <si>
    <t>R.R. Donnelley &amp; Sons Company</t>
  </si>
  <si>
    <t>PowerShares BuyBack Achievers Portfolio</t>
  </si>
  <si>
    <t>RDN</t>
  </si>
  <si>
    <t>PFM</t>
  </si>
  <si>
    <t>Radian Group Inc.</t>
  </si>
  <si>
    <t>PowerShares Dividend Achievers Portfolio</t>
  </si>
  <si>
    <t>RAS</t>
  </si>
  <si>
    <t>PYZ</t>
  </si>
  <si>
    <t>RAIT Financial Trust</t>
  </si>
  <si>
    <t>PowerShares DWA Basic Materials Momentum Portfolio</t>
  </si>
  <si>
    <t>RAS^A</t>
  </si>
  <si>
    <t>PEZ</t>
  </si>
  <si>
    <t>PowerShares DWA Consumer Cyclicals Momentum Portfolio</t>
  </si>
  <si>
    <t>RAS^B</t>
  </si>
  <si>
    <t>PSL</t>
  </si>
  <si>
    <t>PowerShares DWA Consumer Staples Momentum Portfolio</t>
  </si>
  <si>
    <t>RAS^C</t>
  </si>
  <si>
    <t>PIZ</t>
  </si>
  <si>
    <t>PowerShares DWA Developed Markets Momentum Portfolio</t>
  </si>
  <si>
    <t>RFT</t>
  </si>
  <si>
    <t>PIE</t>
  </si>
  <si>
    <t>PowerShares DWA Emerging Markets Momentum Portfolio</t>
  </si>
  <si>
    <t>RFTA</t>
  </si>
  <si>
    <t>PXI</t>
  </si>
  <si>
    <t>PowerShares DWA Energy Momentum Portfolio</t>
  </si>
  <si>
    <t>RL</t>
  </si>
  <si>
    <t>PFI</t>
  </si>
  <si>
    <t>Ralph Lauren Corporation</t>
  </si>
  <si>
    <t>PowerShares DWA Financial Momentum Portfolio</t>
  </si>
  <si>
    <t>RPT</t>
  </si>
  <si>
    <t>PTH</t>
  </si>
  <si>
    <t>Ramco-Gershenson Properties Trust</t>
  </si>
  <si>
    <t>PowerShares DWA Healthcare Momentum Portfolio</t>
  </si>
  <si>
    <t>RPT^D</t>
  </si>
  <si>
    <t>PRN</t>
  </si>
  <si>
    <t>PowerShares DWA Industrials Momentum Portfolio</t>
  </si>
  <si>
    <t>RRC</t>
  </si>
  <si>
    <t>DWLV</t>
  </si>
  <si>
    <t>Range Resources Corporation</t>
  </si>
  <si>
    <t>PowerShares DWA Momentum &amp; Low Volatility Rotation Portfolio</t>
  </si>
  <si>
    <t>RNGR</t>
  </si>
  <si>
    <t>PDP</t>
  </si>
  <si>
    <t>Ranger Energy Services, Inc.</t>
  </si>
  <si>
    <t>PowerShares DWA Momentum Portfolio</t>
  </si>
  <si>
    <t>RJF</t>
  </si>
  <si>
    <t>DWAQ</t>
  </si>
  <si>
    <t>Raymond James Financial, Inc.</t>
  </si>
  <si>
    <t>PowerShares DWA NASDAQ Momentum Portfolio</t>
  </si>
  <si>
    <t>RYAM</t>
  </si>
  <si>
    <t>DWAS</t>
  </si>
  <si>
    <t>Rayonier Advanced Materials Inc.</t>
  </si>
  <si>
    <t>PowerShares DWA SmallCap Momentum Portfolio</t>
  </si>
  <si>
    <t>RYAM^A</t>
  </si>
  <si>
    <t>DWIN</t>
  </si>
  <si>
    <t>PowerShares DWA Tactical Multi-Asset Income Portfolio</t>
  </si>
  <si>
    <t>RYN</t>
  </si>
  <si>
    <t>DWTR</t>
  </si>
  <si>
    <t>Rayonier Inc.</t>
  </si>
  <si>
    <t>PowerShares DWA Tactical Sector Rotation Portfolio</t>
  </si>
  <si>
    <t>RTN</t>
  </si>
  <si>
    <t>PTF</t>
  </si>
  <si>
    <t>Raytheon Company</t>
  </si>
  <si>
    <t>PowerShares DWA Technology Momenum Portfolio</t>
  </si>
  <si>
    <t>RMAX</t>
  </si>
  <si>
    <t>PUI</t>
  </si>
  <si>
    <t>RE/MAX Holdings, Inc.</t>
  </si>
  <si>
    <t>PowerShares DWA Utilities Momentum Portfolio</t>
  </si>
  <si>
    <t>RLGY</t>
  </si>
  <si>
    <t>IDLB</t>
  </si>
  <si>
    <t>Realogy Holdings Corp.</t>
  </si>
  <si>
    <t>PowerShares FTSE International Low Beta Equal Weight Portfolio</t>
  </si>
  <si>
    <t>O</t>
  </si>
  <si>
    <t>PRFZ</t>
  </si>
  <si>
    <t>Realty Income Corporation</t>
  </si>
  <si>
    <t>PowerShares FTSE RAFI US 1500 Small-Mid Portfolio</t>
  </si>
  <si>
    <t>RHT</t>
  </si>
  <si>
    <t>PAGG</t>
  </si>
  <si>
    <t>Red Hat, Inc.</t>
  </si>
  <si>
    <t>PowerShares Global Agriculture Portfolio</t>
  </si>
  <si>
    <t>RLH</t>
  </si>
  <si>
    <t>PSAU</t>
  </si>
  <si>
    <t>Red Lion Hotels Corporation</t>
  </si>
  <si>
    <t>PowerShares Global Gold &amp; Precious Metals Portfolio</t>
  </si>
  <si>
    <t>RWT</t>
  </si>
  <si>
    <t>PIO</t>
  </si>
  <si>
    <t>Redwood Trust, Inc.</t>
  </si>
  <si>
    <t>PowerShares Global Water Portfolio</t>
  </si>
  <si>
    <t>RBC</t>
  </si>
  <si>
    <t>PGJ</t>
  </si>
  <si>
    <t>Regal Beloit Corporation</t>
  </si>
  <si>
    <t>PowerShares Golden Dragon China Portfolio</t>
  </si>
  <si>
    <t>RGC</t>
  </si>
  <si>
    <t>PEY</t>
  </si>
  <si>
    <t>Regal Entertainment Group</t>
  </si>
  <si>
    <t>PowerShares High Yield Equity Dividend Achievers Portfolio</t>
  </si>
  <si>
    <t>REG</t>
  </si>
  <si>
    <t>IPKW</t>
  </si>
  <si>
    <t>Regency Centers Corporation</t>
  </si>
  <si>
    <t>PowerShares International BuyBack Achievers Portfolio</t>
  </si>
  <si>
    <t>RM</t>
  </si>
  <si>
    <t>PID</t>
  </si>
  <si>
    <t>Regional Management Corp.</t>
  </si>
  <si>
    <t>PowerShares International Dividend Achievers Portfolio</t>
  </si>
  <si>
    <t>RF</t>
  </si>
  <si>
    <t>KBWB</t>
  </si>
  <si>
    <t>Regions Financial Corporation</t>
  </si>
  <si>
    <t>PowerShares KBW Bank Portfolio</t>
  </si>
  <si>
    <t>RF^A</t>
  </si>
  <si>
    <t>KBWD</t>
  </si>
  <si>
    <t>PowerShares KBW High Dividend Yield Financial Portfolio</t>
  </si>
  <si>
    <t>RF^B</t>
  </si>
  <si>
    <t>KBWY</t>
  </si>
  <si>
    <t>PowerShares KBW Premium Yield Equity REIT Portfolio</t>
  </si>
  <si>
    <t>RGS</t>
  </si>
  <si>
    <t>KBWP</t>
  </si>
  <si>
    <t>Regis Corporation</t>
  </si>
  <si>
    <t>PowerShares KBW Property &amp; Casualty Insurance Portfolio</t>
  </si>
  <si>
    <t>RGA</t>
  </si>
  <si>
    <t>KBWR</t>
  </si>
  <si>
    <t>Reinsurance Group of America, Incorporated</t>
  </si>
  <si>
    <t>PowerShares KBW Regional Banking Portfolio</t>
  </si>
  <si>
    <t>RZA</t>
  </si>
  <si>
    <t>LDRI</t>
  </si>
  <si>
    <t>PowerShares LadderRite 0-5 Year Corporate Bond Portfolio</t>
  </si>
  <si>
    <t>RZB</t>
  </si>
  <si>
    <t>LALT</t>
  </si>
  <si>
    <t>PowerShares Multi-Strategy Alternative Portfolio</t>
  </si>
  <si>
    <t>RS</t>
  </si>
  <si>
    <t>PNQI</t>
  </si>
  <si>
    <t>Reliance Steel &amp; Aluminum Co.</t>
  </si>
  <si>
    <t>PowerShares Nasdaq Internet Portfolio</t>
  </si>
  <si>
    <t>RENX</t>
  </si>
  <si>
    <t>PDBC</t>
  </si>
  <si>
    <t>RELX N.V.</t>
  </si>
  <si>
    <t>PowerShares Optimum Yield Diversified Commodity Strategy No K-</t>
  </si>
  <si>
    <t>RELX</t>
  </si>
  <si>
    <t>QQQ</t>
  </si>
  <si>
    <t>RELX PLC</t>
  </si>
  <si>
    <t>PowerShares QQQ Trust, Series 1</t>
  </si>
  <si>
    <t>RNR</t>
  </si>
  <si>
    <t>USLB</t>
  </si>
  <si>
    <t>RenaissanceRe Holdings Ltd.</t>
  </si>
  <si>
    <t>PowerShares Russell 1000 Low Beta Equal Weight Portfolio</t>
  </si>
  <si>
    <t>RNR^C</t>
  </si>
  <si>
    <t>PSCD</t>
  </si>
  <si>
    <t>PowerShares S&amp;P SmallCap Consumer Discretionary Portfolio</t>
  </si>
  <si>
    <t>RNR^E</t>
  </si>
  <si>
    <t>PSCC</t>
  </si>
  <si>
    <t>PowerShares S&amp;P SmallCap Consumer Staples Portfolio</t>
  </si>
  <si>
    <t>SOL</t>
  </si>
  <si>
    <t>PSCE</t>
  </si>
  <si>
    <t>Renesola Ltd.</t>
  </si>
  <si>
    <t>PowerShares S&amp;P SmallCap Energy Portfolio</t>
  </si>
  <si>
    <t>RENN</t>
  </si>
  <si>
    <t>PSCF</t>
  </si>
  <si>
    <t>Renren Inc.</t>
  </si>
  <si>
    <t>PowerShares S&amp;P SmallCap Financials Portfolio</t>
  </si>
  <si>
    <t>RSG</t>
  </si>
  <si>
    <t>PSCH</t>
  </si>
  <si>
    <t>Republic Services, Inc.</t>
  </si>
  <si>
    <t>PowerShares S&amp;P SmallCap Health Care Portfolio</t>
  </si>
  <si>
    <t>RMD</t>
  </si>
  <si>
    <t>PSCI</t>
  </si>
  <si>
    <t>ResMed Inc.</t>
  </si>
  <si>
    <t>PowerShares S&amp;P SmallCap Industrials Portfolio</t>
  </si>
  <si>
    <t xml:space="preserve">REN           </t>
  </si>
  <si>
    <t>PSCT</t>
  </si>
  <si>
    <t>Resolute Energy Corporation</t>
  </si>
  <si>
    <t>PowerShares S&amp;P SmallCap Information Technology Portfolio</t>
  </si>
  <si>
    <t>RFP</t>
  </si>
  <si>
    <t>PSCM</t>
  </si>
  <si>
    <t>Resolute Forest Products Inc.</t>
  </si>
  <si>
    <t>PowerShares S&amp;P SmallCap Materials Portfolio</t>
  </si>
  <si>
    <t>RSO</t>
  </si>
  <si>
    <t>PSCU</t>
  </si>
  <si>
    <t>Resource Capital Corp.</t>
  </si>
  <si>
    <t>PowerShares S&amp;P SmallCap Utilities Portfolio</t>
  </si>
  <si>
    <t>RSO^A</t>
  </si>
  <si>
    <t>VRIG</t>
  </si>
  <si>
    <t>PowerShares Variable Rate Investment Grade Portfolio</t>
  </si>
  <si>
    <t>RSO^B</t>
  </si>
  <si>
    <t>PHO</t>
  </si>
  <si>
    <t>PowerShares Water Resources Portfolio</t>
  </si>
  <si>
    <t>RSO^C</t>
  </si>
  <si>
    <t>PRAA</t>
  </si>
  <si>
    <t>PRA Group, Inc.</t>
  </si>
  <si>
    <t>QSR</t>
  </si>
  <si>
    <t>PRAH</t>
  </si>
  <si>
    <t>Restaurant Brands International Inc.</t>
  </si>
  <si>
    <t>PRA Health Sciences, Inc.</t>
  </si>
  <si>
    <t>RPAI</t>
  </si>
  <si>
    <t>PRAN</t>
  </si>
  <si>
    <t>Retail Properties of America, Inc.</t>
  </si>
  <si>
    <t>Prana Biotechnology Ltd</t>
  </si>
  <si>
    <t>RPAI^A.CL</t>
  </si>
  <si>
    <t>PRPO</t>
  </si>
  <si>
    <t>Precipio, Inc.</t>
  </si>
  <si>
    <t>REVG</t>
  </si>
  <si>
    <t>PFBC</t>
  </si>
  <si>
    <t>REV Group, Inc.</t>
  </si>
  <si>
    <t>Preferred Bank</t>
  </si>
  <si>
    <t>REV</t>
  </si>
  <si>
    <t>PLPC</t>
  </si>
  <si>
    <t>Revlon, Inc.</t>
  </si>
  <si>
    <t>Preformed Line Products Company</t>
  </si>
  <si>
    <t>REX</t>
  </si>
  <si>
    <t>PFBI</t>
  </si>
  <si>
    <t>REX American Resources Corporation</t>
  </si>
  <si>
    <t>Premier Financial Bancorp, Inc.</t>
  </si>
  <si>
    <t>REXR</t>
  </si>
  <si>
    <t>PINC</t>
  </si>
  <si>
    <t>Rexford Industrial Realty, Inc.</t>
  </si>
  <si>
    <t>Premier, Inc.</t>
  </si>
  <si>
    <t>REXR^A</t>
  </si>
  <si>
    <t>LENS</t>
  </si>
  <si>
    <t>Presbia PLC</t>
  </si>
  <si>
    <t>REXR^B</t>
  </si>
  <si>
    <t>PSDO</t>
  </si>
  <si>
    <t>Presidio, Inc.</t>
  </si>
  <si>
    <t>RXN</t>
  </si>
  <si>
    <t>PRGX</t>
  </si>
  <si>
    <t>Rexnord Corporation</t>
  </si>
  <si>
    <t>PRGX Global, Inc.</t>
  </si>
  <si>
    <t>RXN^A</t>
  </si>
  <si>
    <t>PSMT</t>
  </si>
  <si>
    <t>PriceSmart, Inc.</t>
  </si>
  <si>
    <t>RH</t>
  </si>
  <si>
    <t>PBMD</t>
  </si>
  <si>
    <t>Prima BioMed Ltd</t>
  </si>
  <si>
    <t>RMP</t>
  </si>
  <si>
    <t>PNRG</t>
  </si>
  <si>
    <t>Rice Midstream Partners LP</t>
  </si>
  <si>
    <t>PrimeEnergy Corporation</t>
  </si>
  <si>
    <t>RNG</t>
  </si>
  <si>
    <t>PRMW</t>
  </si>
  <si>
    <t>Ringcentral, Inc.</t>
  </si>
  <si>
    <t>Primo Water Corporation</t>
  </si>
  <si>
    <t>RIO</t>
  </si>
  <si>
    <t>PRIM</t>
  </si>
  <si>
    <t>Rio Tinto Plc</t>
  </si>
  <si>
    <t>Primoris Services Corporation</t>
  </si>
  <si>
    <t>RBA</t>
  </si>
  <si>
    <t>PVAL</t>
  </si>
  <si>
    <t>Ritchie Bros. Auctioneers Incorporated</t>
  </si>
  <si>
    <t>Principal Contrarian Value Index ETF</t>
  </si>
  <si>
    <t>RAD</t>
  </si>
  <si>
    <t>BTEC</t>
  </si>
  <si>
    <t>Rite Aid Corporation</t>
  </si>
  <si>
    <t>Principal Healthcare Innovators Index ETF</t>
  </si>
  <si>
    <t>RMPL^</t>
  </si>
  <si>
    <t>PXUS</t>
  </si>
  <si>
    <t>RiverNorth Marketplace Lending Corporation</t>
  </si>
  <si>
    <t>Principal International Multi-Factor Index ETF</t>
  </si>
  <si>
    <t>RIV</t>
  </si>
  <si>
    <t>GENY</t>
  </si>
  <si>
    <t>RiverNorth Opportunities Fund, Inc.</t>
  </si>
  <si>
    <t>Principal Millennials Index ETF</t>
  </si>
  <si>
    <t>OPP</t>
  </si>
  <si>
    <t>PSET</t>
  </si>
  <si>
    <t>RiverNorth/DoubleLine Strategic Opportunity Fund, Inc.</t>
  </si>
  <si>
    <t>Principal Price Setters Index ETF</t>
  </si>
  <si>
    <t>RLI</t>
  </si>
  <si>
    <t>PY</t>
  </si>
  <si>
    <t>RLI Corp.</t>
  </si>
  <si>
    <t>Principal Shareholder Yield Index ETF</t>
  </si>
  <si>
    <t>RLJ</t>
  </si>
  <si>
    <t>PMOM</t>
  </si>
  <si>
    <t>RLJ Lodging Trust</t>
  </si>
  <si>
    <t>Principal Sustainable Momentum Index ETF</t>
  </si>
  <si>
    <t>RLJ^A</t>
  </si>
  <si>
    <t>USMC</t>
  </si>
  <si>
    <t>Principal U.S. Mega-Cap Multi-Factor Index ETF</t>
  </si>
  <si>
    <t>RRTS</t>
  </si>
  <si>
    <t>PSC</t>
  </si>
  <si>
    <t>Roadrunner Transportation Systems, Inc</t>
  </si>
  <si>
    <t>Principal U.S. Small-Cap Multi-Factor Index ETF</t>
  </si>
  <si>
    <t>RHI</t>
  </si>
  <si>
    <t>PDEX</t>
  </si>
  <si>
    <t>Robert Half International Inc.</t>
  </si>
  <si>
    <t>Pro-Dex, Inc.</t>
  </si>
  <si>
    <t>ROK</t>
  </si>
  <si>
    <t>IPDN</t>
  </si>
  <si>
    <t>Rockwell Automation, Inc.</t>
  </si>
  <si>
    <t>Professional Diversity Network, Inc.</t>
  </si>
  <si>
    <t>COL</t>
  </si>
  <si>
    <t>PFIE</t>
  </si>
  <si>
    <t>Rockwell Collins, Inc.</t>
  </si>
  <si>
    <t>Profire Energy, Inc.</t>
  </si>
  <si>
    <t>RCI</t>
  </si>
  <si>
    <t>PGNX</t>
  </si>
  <si>
    <t>Rogers Communication, Inc.</t>
  </si>
  <si>
    <t>Progenics Pharmaceuticals Inc.</t>
  </si>
  <si>
    <t>ROG</t>
  </si>
  <si>
    <t>PRGS</t>
  </si>
  <si>
    <t>Rogers Corporation</t>
  </si>
  <si>
    <t>Progress Software Corporation</t>
  </si>
  <si>
    <t>ROL</t>
  </si>
  <si>
    <t>PFPT</t>
  </si>
  <si>
    <t>Rollins, Inc.</t>
  </si>
  <si>
    <t>Proofpoint, Inc.</t>
  </si>
  <si>
    <t>ROP</t>
  </si>
  <si>
    <t>PRPH</t>
  </si>
  <si>
    <t>Roper Technologies, Inc.</t>
  </si>
  <si>
    <t>ProPhase Labs, Inc.</t>
  </si>
  <si>
    <t>RST</t>
  </si>
  <si>
    <t>PRQR</t>
  </si>
  <si>
    <t>Rosetta Stone</t>
  </si>
  <si>
    <t>ProQR Therapeutics N.V.</t>
  </si>
  <si>
    <t>RDC</t>
  </si>
  <si>
    <t>EQRR</t>
  </si>
  <si>
    <t>Rowan Companies plc</t>
  </si>
  <si>
    <t>ProShares Equities for Rising Rates ETF</t>
  </si>
  <si>
    <t>RY</t>
  </si>
  <si>
    <t>BIB</t>
  </si>
  <si>
    <t>Royal Bank Of Canada</t>
  </si>
  <si>
    <t>ProShares Ultra Nasdaq Biotechnology</t>
  </si>
  <si>
    <t>RY^T</t>
  </si>
  <si>
    <t>UBIO</t>
  </si>
  <si>
    <t>Proshares UltraPro Nasdaq Biotechnology</t>
  </si>
  <si>
    <t>RBS</t>
  </si>
  <si>
    <t>TQQQ</t>
  </si>
  <si>
    <t>Royal Bank Scotland plc (The)</t>
  </si>
  <si>
    <t>ProShares UltraPro QQQ</t>
  </si>
  <si>
    <t>RBS^S</t>
  </si>
  <si>
    <t>ZBIO</t>
  </si>
  <si>
    <t>ProShares UltraPro Short NASDAQ Biotechnology</t>
  </si>
  <si>
    <t>RCL</t>
  </si>
  <si>
    <t>SQQQ</t>
  </si>
  <si>
    <t>Royal Caribbean Cruises Ltd.</t>
  </si>
  <si>
    <t>ProShares UltraPro Short QQQ</t>
  </si>
  <si>
    <t>RDS.A</t>
  </si>
  <si>
    <t>BIS</t>
  </si>
  <si>
    <t>Royal Dutch Shell PLC</t>
  </si>
  <si>
    <t>ProShares UltraShort Nasdaq Biotechnology</t>
  </si>
  <si>
    <t>RDS.B</t>
  </si>
  <si>
    <t>PSEC</t>
  </si>
  <si>
    <t>RGT</t>
  </si>
  <si>
    <t>PTGX</t>
  </si>
  <si>
    <t>Royce Global Value Trust, Inc.</t>
  </si>
  <si>
    <t>Protagonist Therapeutics, Inc.</t>
  </si>
  <si>
    <t>RMT</t>
  </si>
  <si>
    <t>PRTO</t>
  </si>
  <si>
    <t>Royce Micro-Cap Trust, Inc.</t>
  </si>
  <si>
    <t>Proteon Therapeutics, Inc.</t>
  </si>
  <si>
    <t>RVT</t>
  </si>
  <si>
    <t>PTI</t>
  </si>
  <si>
    <t>Royce Value Trust, Inc.</t>
  </si>
  <si>
    <t>Proteostasis Therapeutics, Inc.</t>
  </si>
  <si>
    <t>RES</t>
  </si>
  <si>
    <t>PRTA</t>
  </si>
  <si>
    <t>RPC, Inc.</t>
  </si>
  <si>
    <t>Prothena Corporation plc</t>
  </si>
  <si>
    <t>RPM</t>
  </si>
  <si>
    <t>PVBC</t>
  </si>
  <si>
    <t>RPM International Inc.</t>
  </si>
  <si>
    <t>Provident Bancorp, Inc.</t>
  </si>
  <si>
    <t>RSPP</t>
  </si>
  <si>
    <t>PROV</t>
  </si>
  <si>
    <t>RSP Permian, Inc.</t>
  </si>
  <si>
    <t>Provident Financial Holdings, Inc.</t>
  </si>
  <si>
    <t>RT</t>
  </si>
  <si>
    <t>PBIP</t>
  </si>
  <si>
    <t>Ruby Tuesday, Inc.</t>
  </si>
  <si>
    <t>Prudential Bancorp, Inc.</t>
  </si>
  <si>
    <t>RTEC</t>
  </si>
  <si>
    <t>PSDV</t>
  </si>
  <si>
    <t>Rudolph Technologies, Inc.</t>
  </si>
  <si>
    <t>pSivida Corp.</t>
  </si>
  <si>
    <t>RYB</t>
  </si>
  <si>
    <t>PMD</t>
  </si>
  <si>
    <t>RYB Education, Inc.</t>
  </si>
  <si>
    <t>Psychemedics Corporation</t>
  </si>
  <si>
    <t>R</t>
  </si>
  <si>
    <t>PTC</t>
  </si>
  <si>
    <t>Ryder System, Inc.</t>
  </si>
  <si>
    <t>PTC Inc.</t>
  </si>
  <si>
    <t>RYI</t>
  </si>
  <si>
    <t>PTCT</t>
  </si>
  <si>
    <t>Ryerson Holding Corporation</t>
  </si>
  <si>
    <t>PTC Therapeutics, Inc.</t>
  </si>
  <si>
    <t>RHP</t>
  </si>
  <si>
    <t>PULM</t>
  </si>
  <si>
    <t>Ryman Hospitality Properties, Inc.</t>
  </si>
  <si>
    <t>Pulmatrix, Inc.</t>
  </si>
  <si>
    <t>SPGI</t>
  </si>
  <si>
    <t>PLSE</t>
  </si>
  <si>
    <t>S&amp;P Global Inc.</t>
  </si>
  <si>
    <t>Pulse Biosciences, Inc</t>
  </si>
  <si>
    <t>SBR</t>
  </si>
  <si>
    <t>PBYI</t>
  </si>
  <si>
    <t>Sabine Royalty Trust</t>
  </si>
  <si>
    <t>Puma Biotechnology Inc</t>
  </si>
  <si>
    <t>SB</t>
  </si>
  <si>
    <t>PCYO</t>
  </si>
  <si>
    <t>Safe Bulkers, Inc</t>
  </si>
  <si>
    <t>Pure Cycle Corporation</t>
  </si>
  <si>
    <t>SB^B</t>
  </si>
  <si>
    <t>PXS</t>
  </si>
  <si>
    <t>Pyxis Tankers Inc.</t>
  </si>
  <si>
    <t>SB^C</t>
  </si>
  <si>
    <t>QADA</t>
  </si>
  <si>
    <t>QAD Inc.</t>
  </si>
  <si>
    <t>SB^D</t>
  </si>
  <si>
    <t>QADB</t>
  </si>
  <si>
    <t>SFE</t>
  </si>
  <si>
    <t>QCRH</t>
  </si>
  <si>
    <t>Safeguard Scientifics, Inc.</t>
  </si>
  <si>
    <t>QCR Holdings, Inc.</t>
  </si>
  <si>
    <t>SAFE</t>
  </si>
  <si>
    <t>QGEN</t>
  </si>
  <si>
    <t>Safety, Income and Growth, Inc.</t>
  </si>
  <si>
    <t>Qiagen N.V.</t>
  </si>
  <si>
    <t>SAIL</t>
  </si>
  <si>
    <t>QIWI</t>
  </si>
  <si>
    <t>SailPoint Technologies Holdings, Inc.</t>
  </si>
  <si>
    <t>QIWI plc</t>
  </si>
  <si>
    <t>CRM</t>
  </si>
  <si>
    <t>QRVO</t>
  </si>
  <si>
    <t>Salesforce.com Inc</t>
  </si>
  <si>
    <t>Qorvo, Inc.</t>
  </si>
  <si>
    <t>SMM</t>
  </si>
  <si>
    <t>QCOM</t>
  </si>
  <si>
    <t>Salient Midstream &amp; MLP Fund</t>
  </si>
  <si>
    <t>QUALCOMM Incorporated</t>
  </si>
  <si>
    <t>SBH</t>
  </si>
  <si>
    <t>QSII</t>
  </si>
  <si>
    <t>Sally Beauty Holdings, Inc.</t>
  </si>
  <si>
    <t>Quality Systems, Inc.</t>
  </si>
  <si>
    <t>SJT</t>
  </si>
  <si>
    <t>QBAK</t>
  </si>
  <si>
    <t>San Juan Basin Royalty Trust</t>
  </si>
  <si>
    <t>Qualstar Corporation</t>
  </si>
  <si>
    <t>SN</t>
  </si>
  <si>
    <t>QLYS</t>
  </si>
  <si>
    <t>Sanchez Energy Corporation</t>
  </si>
  <si>
    <t>Qualys, Inc.</t>
  </si>
  <si>
    <t>SD</t>
  </si>
  <si>
    <t>QTNA</t>
  </si>
  <si>
    <t>SandRidge Energy, Inc.</t>
  </si>
  <si>
    <t>Quantenna Communications, Inc.</t>
  </si>
  <si>
    <t>SDT</t>
  </si>
  <si>
    <t>QTRH</t>
  </si>
  <si>
    <t>SandRidge Mississippian Trust I</t>
  </si>
  <si>
    <t>Quarterhill Inc.</t>
  </si>
  <si>
    <t>SDR</t>
  </si>
  <si>
    <t>QRHC</t>
  </si>
  <si>
    <t>SandRidge Mississippian Trust II</t>
  </si>
  <si>
    <t>Quest Resource Holding Corporation.</t>
  </si>
  <si>
    <t>PER</t>
  </si>
  <si>
    <t>QUIK</t>
  </si>
  <si>
    <t>SandRidge Permian Trust</t>
  </si>
  <si>
    <t>QuickLogic Corporation</t>
  </si>
  <si>
    <t>SNY</t>
  </si>
  <si>
    <t>QDEL</t>
  </si>
  <si>
    <t>Sanofi</t>
  </si>
  <si>
    <t>Quidel Corporation</t>
  </si>
  <si>
    <t>SC</t>
  </si>
  <si>
    <t>QNST</t>
  </si>
  <si>
    <t>Santander Consumer USA Holdings Inc.</t>
  </si>
  <si>
    <t>QuinStreet, Inc.</t>
  </si>
  <si>
    <t>SOV^C</t>
  </si>
  <si>
    <t>QUMU</t>
  </si>
  <si>
    <t>Santander Holdings USA, Inc.</t>
  </si>
  <si>
    <t>Qumu Corporation</t>
  </si>
  <si>
    <t>SAP</t>
  </si>
  <si>
    <t>QTNT</t>
  </si>
  <si>
    <t>SAP SE</t>
  </si>
  <si>
    <t>Quotient Limited</t>
  </si>
  <si>
    <t>SAB</t>
  </si>
  <si>
    <t>Saratoga Investment Corp</t>
  </si>
  <si>
    <t>SAR</t>
  </si>
  <si>
    <t>RCM</t>
  </si>
  <si>
    <t>R1 RCM Inc.</t>
  </si>
  <si>
    <t>SSL</t>
  </si>
  <si>
    <t>RARX</t>
  </si>
  <si>
    <t>Sasol Ltd.</t>
  </si>
  <si>
    <t>Ra Pharmaceuticals, Inc.</t>
  </si>
  <si>
    <t>BFS</t>
  </si>
  <si>
    <t>RADA</t>
  </si>
  <si>
    <t>Saul Centers, Inc.</t>
  </si>
  <si>
    <t>RADA Electronic Industries Ltd.</t>
  </si>
  <si>
    <t>BFS^C</t>
  </si>
  <si>
    <t>RDCM</t>
  </si>
  <si>
    <t>Radcom Ltd.</t>
  </si>
  <si>
    <t>SCG</t>
  </si>
  <si>
    <t>RSYS</t>
  </si>
  <si>
    <t>Scana Corporation</t>
  </si>
  <si>
    <t>RadiSys Corporation</t>
  </si>
  <si>
    <t>SLB</t>
  </si>
  <si>
    <t>RDUS</t>
  </si>
  <si>
    <t>Schlumberger N.V.</t>
  </si>
  <si>
    <t>Radius Health, Inc.</t>
  </si>
  <si>
    <t>SNDR</t>
  </si>
  <si>
    <t>RDNT</t>
  </si>
  <si>
    <t>Schneider National, Inc.</t>
  </si>
  <si>
    <t>RadNet, Inc.</t>
  </si>
  <si>
    <t>SWM</t>
  </si>
  <si>
    <t>RDWR</t>
  </si>
  <si>
    <t>Schweitzer-Mauduit International, Inc.</t>
  </si>
  <si>
    <t>Radware Ltd.</t>
  </si>
  <si>
    <t>SAIC</t>
  </si>
  <si>
    <t>METC</t>
  </si>
  <si>
    <t>SCIENCE APPLICATIONS INTERNATIONAL CORPORATION</t>
  </si>
  <si>
    <t>Ramaco Resources, Inc.</t>
  </si>
  <si>
    <t>SALT</t>
  </si>
  <si>
    <t>RMBS</t>
  </si>
  <si>
    <t>Scorpio Bulkers Inc.</t>
  </si>
  <si>
    <t>Rambus, Inc.</t>
  </si>
  <si>
    <t>SLTB</t>
  </si>
  <si>
    <t>RAND</t>
  </si>
  <si>
    <t>Rand Capital Corporation</t>
  </si>
  <si>
    <t>SBBC</t>
  </si>
  <si>
    <t>RLOG</t>
  </si>
  <si>
    <t>Scorpio Tankers Inc.</t>
  </si>
  <si>
    <t>Rand Logistics, Inc.</t>
  </si>
  <si>
    <t>SBNA</t>
  </si>
  <si>
    <t>GOLD</t>
  </si>
  <si>
    <t>Randgold Resources Limited</t>
  </si>
  <si>
    <t>STNG</t>
  </si>
  <si>
    <t>RNDB</t>
  </si>
  <si>
    <t>Randolph Bancorp, Inc.</t>
  </si>
  <si>
    <t>SMG</t>
  </si>
  <si>
    <t>RPD</t>
  </si>
  <si>
    <t>Scotts Miracle-Gro Company (The)</t>
  </si>
  <si>
    <t>Rapid7, Inc.</t>
  </si>
  <si>
    <t>KMM</t>
  </si>
  <si>
    <t>RAVE</t>
  </si>
  <si>
    <t>Scudder Multi-Market Income Trust</t>
  </si>
  <si>
    <t>Rave Restaurant Group, Inc.</t>
  </si>
  <si>
    <t>KTF</t>
  </si>
  <si>
    <t>RAVN</t>
  </si>
  <si>
    <t>Scudder Municiple Income Trust</t>
  </si>
  <si>
    <t>Raven Industries, Inc.</t>
  </si>
  <si>
    <t>KST</t>
  </si>
  <si>
    <t>RBB</t>
  </si>
  <si>
    <t>Scudder Strategic Income Trust</t>
  </si>
  <si>
    <t>RBB Bancorp</t>
  </si>
  <si>
    <t>KSM</t>
  </si>
  <si>
    <t>ROLL</t>
  </si>
  <si>
    <t>Scudder Strategic Municiple Income Trust</t>
  </si>
  <si>
    <t>RBC Bearings Incorporated</t>
  </si>
  <si>
    <t>SE</t>
  </si>
  <si>
    <t>RICK</t>
  </si>
  <si>
    <t>Sea Limited</t>
  </si>
  <si>
    <t>RCI Hospitality Holdings, Inc.</t>
  </si>
  <si>
    <t>SA</t>
  </si>
  <si>
    <t>RCMT</t>
  </si>
  <si>
    <t>Seabridge Gold, Inc.</t>
  </si>
  <si>
    <t>RCM Technologies, Inc.</t>
  </si>
  <si>
    <t>CKH</t>
  </si>
  <si>
    <t>RDI</t>
  </si>
  <si>
    <t>SEACOR Holdings, Inc.</t>
  </si>
  <si>
    <t>Reading International Inc</t>
  </si>
  <si>
    <t>SMHI</t>
  </si>
  <si>
    <t>RDIB</t>
  </si>
  <si>
    <t>SEACOR Marine Holdings Inc.</t>
  </si>
  <si>
    <t>SDRL</t>
  </si>
  <si>
    <t>RGSE</t>
  </si>
  <si>
    <t>Seadrill Limited</t>
  </si>
  <si>
    <t>Real Goods Solar, Inc.</t>
  </si>
  <si>
    <t>SDLP</t>
  </si>
  <si>
    <t>RNWK</t>
  </si>
  <si>
    <t>Seadrill Partners LLC</t>
  </si>
  <si>
    <t>RealNetworks, Inc.</t>
  </si>
  <si>
    <t>SEE</t>
  </si>
  <si>
    <t>RP</t>
  </si>
  <si>
    <t>Sealed Air Corporation</t>
  </si>
  <si>
    <t>RealPage, Inc.</t>
  </si>
  <si>
    <t>SSW</t>
  </si>
  <si>
    <t>RETA</t>
  </si>
  <si>
    <t>Seaspan Corporation</t>
  </si>
  <si>
    <t>Reata Pharmaceuticals, Inc.</t>
  </si>
  <si>
    <t>SSW^D</t>
  </si>
  <si>
    <t>RCON</t>
  </si>
  <si>
    <t>Recon Technology, Ltd.</t>
  </si>
  <si>
    <t>SSW^E</t>
  </si>
  <si>
    <t>REPH</t>
  </si>
  <si>
    <t>Recro Pharma, Inc.</t>
  </si>
  <si>
    <t>SSW^G</t>
  </si>
  <si>
    <t>RRGB</t>
  </si>
  <si>
    <t>Red Robin Gourmet Burgers, Inc.</t>
  </si>
  <si>
    <t>SSW^H</t>
  </si>
  <si>
    <t>RRR</t>
  </si>
  <si>
    <t>Red Rock Resorts, Inc.</t>
  </si>
  <si>
    <t>SSWA</t>
  </si>
  <si>
    <t>RDFN</t>
  </si>
  <si>
    <t>Redfin Corporation</t>
  </si>
  <si>
    <t>SSWN</t>
  </si>
  <si>
    <t>RDHL</t>
  </si>
  <si>
    <t>Redhill Biopharma Ltd.</t>
  </si>
  <si>
    <t>SEAS</t>
  </si>
  <si>
    <t>REGN</t>
  </si>
  <si>
    <t>SeaWorld Entertainment, Inc.</t>
  </si>
  <si>
    <t>Regeneron Pharmaceuticals, Inc.</t>
  </si>
  <si>
    <t>JBN</t>
  </si>
  <si>
    <t>RGNX</t>
  </si>
  <si>
    <t>Select Asset Inc.</t>
  </si>
  <si>
    <t>REGENXBIO Inc.</t>
  </si>
  <si>
    <t>JBR</t>
  </si>
  <si>
    <t>RGLS</t>
  </si>
  <si>
    <t>Regulus Therapeutics Inc.</t>
  </si>
  <si>
    <t>WTTR</t>
  </si>
  <si>
    <t>REIS</t>
  </si>
  <si>
    <t>Select Energy Services, Inc.</t>
  </si>
  <si>
    <t>Reis, Inc</t>
  </si>
  <si>
    <t>SEM</t>
  </si>
  <si>
    <t>RELV</t>
  </si>
  <si>
    <t>Select Medical Holdings Corporation</t>
  </si>
  <si>
    <t>Reliv&amp;#39</t>
  </si>
  <si>
    <t>SGZA</t>
  </si>
  <si>
    <t>MARK</t>
  </si>
  <si>
    <t>Selective Insurance Group, Inc.</t>
  </si>
  <si>
    <t>Remark Holdings, Inc.</t>
  </si>
  <si>
    <t>SEMG</t>
  </si>
  <si>
    <t>RNST</t>
  </si>
  <si>
    <t>Semgroup Corporation</t>
  </si>
  <si>
    <t>Renasant Corporation</t>
  </si>
  <si>
    <t>SMI</t>
  </si>
  <si>
    <t>REGI</t>
  </si>
  <si>
    <t>Semiconductor  Manufacturing International Corporation</t>
  </si>
  <si>
    <t>Renewable Energy Group, Inc.</t>
  </si>
  <si>
    <t>SRE</t>
  </si>
  <si>
    <t>ABAC</t>
  </si>
  <si>
    <t>Sempra Energy</t>
  </si>
  <si>
    <t>Renmin Tianli Group, Inc.</t>
  </si>
  <si>
    <t>SEND</t>
  </si>
  <si>
    <t>RCII</t>
  </si>
  <si>
    <t>SendGrid, Inc.</t>
  </si>
  <si>
    <t>Rent-A-Center Inc.</t>
  </si>
  <si>
    <t>ST</t>
  </si>
  <si>
    <t>RGEN</t>
  </si>
  <si>
    <t>Sensata Technologies Holding N.V.</t>
  </si>
  <si>
    <t>Repligen Corporation</t>
  </si>
  <si>
    <t>SXT</t>
  </si>
  <si>
    <t>RPRX</t>
  </si>
  <si>
    <t>Sensient Technologies Corporation</t>
  </si>
  <si>
    <t>Repros Therapeutics Inc.</t>
  </si>
  <si>
    <t>SQNS</t>
  </si>
  <si>
    <t>RBCAA</t>
  </si>
  <si>
    <t>Sequans Communications S.A.</t>
  </si>
  <si>
    <t>Republic Bancorp, Inc.</t>
  </si>
  <si>
    <t>SRG</t>
  </si>
  <si>
    <t>FRBK</t>
  </si>
  <si>
    <t>Seritage Growth Properties</t>
  </si>
  <si>
    <t>Republic First Bancorp, Inc.</t>
  </si>
  <si>
    <t>SCI</t>
  </si>
  <si>
    <t>REFR</t>
  </si>
  <si>
    <t>Service Corporation International</t>
  </si>
  <si>
    <t>Research Frontiers Incorporated</t>
  </si>
  <si>
    <t>SERV</t>
  </si>
  <si>
    <t>RSLS</t>
  </si>
  <si>
    <t>ServiceMaster Global Holdings, Inc.</t>
  </si>
  <si>
    <t>ReShape Lifesciences Inc.</t>
  </si>
  <si>
    <t>NOW</t>
  </si>
  <si>
    <t>RESN</t>
  </si>
  <si>
    <t>ServiceNow, Inc.</t>
  </si>
  <si>
    <t>Resonant Inc.</t>
  </si>
  <si>
    <t>SHAK</t>
  </si>
  <si>
    <t>RECN</t>
  </si>
  <si>
    <t>Shake Shack, Inc.</t>
  </si>
  <si>
    <t>Resources Connection, Inc.</t>
  </si>
  <si>
    <t>SJR</t>
  </si>
  <si>
    <t>HAIR</t>
  </si>
  <si>
    <t>Shaw Communications Inc.</t>
  </si>
  <si>
    <t>Restoration Robotics, Inc.</t>
  </si>
  <si>
    <t>SHLX</t>
  </si>
  <si>
    <t>ROIC</t>
  </si>
  <si>
    <t>Shell Midstream Partners, L.P.</t>
  </si>
  <si>
    <t>Retail Opportunity Investments Corp.</t>
  </si>
  <si>
    <t>SHW</t>
  </si>
  <si>
    <t>RTRX</t>
  </si>
  <si>
    <t>Sherwin-Williams Company (The)</t>
  </si>
  <si>
    <t>Retrophin, Inc.</t>
  </si>
  <si>
    <t>SHG</t>
  </si>
  <si>
    <t>RVNC</t>
  </si>
  <si>
    <t>Shinhan Financial Group Co Ltd</t>
  </si>
  <si>
    <t>Revance Therapeutics, Inc.</t>
  </si>
  <si>
    <t>SFL</t>
  </si>
  <si>
    <t>RVEN</t>
  </si>
  <si>
    <t>Ship Finance International Limited</t>
  </si>
  <si>
    <t>Reven Housing REIT, Inc.</t>
  </si>
  <si>
    <t>SHOP</t>
  </si>
  <si>
    <t>RVLT</t>
  </si>
  <si>
    <t>Shopify Inc.</t>
  </si>
  <si>
    <t>Revolution Lighting Technologies, Inc.</t>
  </si>
  <si>
    <t>SSTK</t>
  </si>
  <si>
    <t>RWLK</t>
  </si>
  <si>
    <t>Shutterstock, Inc.</t>
  </si>
  <si>
    <t>ReWalk Robotics Ltd</t>
  </si>
  <si>
    <t>SBGL</t>
  </si>
  <si>
    <t>REXX</t>
  </si>
  <si>
    <t>Sibanye Gold Limited</t>
  </si>
  <si>
    <t>Rex Energy Corporation</t>
  </si>
  <si>
    <t>SIG</t>
  </si>
  <si>
    <t>RFIL</t>
  </si>
  <si>
    <t>Signet Jewelers Limited</t>
  </si>
  <si>
    <t>RF Industries, Ltd.</t>
  </si>
  <si>
    <t>SSNI</t>
  </si>
  <si>
    <t>RGCO</t>
  </si>
  <si>
    <t>Silver Spring Networks, Inc.</t>
  </si>
  <si>
    <t>RGC Resources Inc.</t>
  </si>
  <si>
    <t>SBOW</t>
  </si>
  <si>
    <t>RYTM</t>
  </si>
  <si>
    <t>SilverBow Resorces, Inc.</t>
  </si>
  <si>
    <t>Rhythm Pharmaceuticals, Inc.</t>
  </si>
  <si>
    <t>SPG</t>
  </si>
  <si>
    <t>RIBT</t>
  </si>
  <si>
    <t>Simon Property Group, Inc.</t>
  </si>
  <si>
    <t>RiceBran Technologies</t>
  </si>
  <si>
    <t>SPG^J</t>
  </si>
  <si>
    <t>RIBTW</t>
  </si>
  <si>
    <t>SSD</t>
  </si>
  <si>
    <t>RELL</t>
  </si>
  <si>
    <t>Simpson Manufacturing Company, Inc.</t>
  </si>
  <si>
    <t>Richardson Electronics, Ltd.</t>
  </si>
  <si>
    <t>SHI</t>
  </si>
  <si>
    <t>RIGL</t>
  </si>
  <si>
    <t>SINOPEC Shangai Petrochemical Company, Ltd.</t>
  </si>
  <si>
    <t>Rigel Pharmaceuticals, Inc.</t>
  </si>
  <si>
    <t>SITE</t>
  </si>
  <si>
    <t>RNET</t>
  </si>
  <si>
    <t>SiteOne Landscape Supply, Inc.</t>
  </si>
  <si>
    <t>RigNet, Inc.</t>
  </si>
  <si>
    <t>SIX</t>
  </si>
  <si>
    <t>RMNI</t>
  </si>
  <si>
    <t>Six Flags Entertainment Corporation New</t>
  </si>
  <si>
    <t>Rimini Street, Inc.</t>
  </si>
  <si>
    <t>SJW</t>
  </si>
  <si>
    <t>RIOT</t>
  </si>
  <si>
    <t>SJW Group</t>
  </si>
  <si>
    <t>Riot Blockchain, Inc</t>
  </si>
  <si>
    <t>SKM</t>
  </si>
  <si>
    <t>REDU</t>
  </si>
  <si>
    <t>SK Telecom Co., Ltd.</t>
  </si>
  <si>
    <t>RISE Education Cayman Ltd</t>
  </si>
  <si>
    <t>SKX</t>
  </si>
  <si>
    <t>RTTR</t>
  </si>
  <si>
    <t>Skechers U.S.A., Inc.</t>
  </si>
  <si>
    <t>Ritter Pharmaceuticals, Inc.</t>
  </si>
  <si>
    <t>SLG</t>
  </si>
  <si>
    <t>RVSB</t>
  </si>
  <si>
    <t>SL Green Realty Corporation</t>
  </si>
  <si>
    <t>Riverview Bancorp Inc</t>
  </si>
  <si>
    <t>SLG^I</t>
  </si>
  <si>
    <t>RLJE</t>
  </si>
  <si>
    <t>RLJ Entertainment, Inc.</t>
  </si>
  <si>
    <t>SM</t>
  </si>
  <si>
    <t>RMGN</t>
  </si>
  <si>
    <t>SM Energy Company</t>
  </si>
  <si>
    <t>RMG Networks Holding Corporation</t>
  </si>
  <si>
    <t>SFS</t>
  </si>
  <si>
    <t>ROBO</t>
  </si>
  <si>
    <t>Smart</t>
  </si>
  <si>
    <t>ROBO Global Robotics and Automation Index ETF</t>
  </si>
  <si>
    <t>SNN</t>
  </si>
  <si>
    <t>RMTI</t>
  </si>
  <si>
    <t>Smith &amp; Nephew SNATS, Inc.</t>
  </si>
  <si>
    <t>Rockwell Medical, Inc.</t>
  </si>
  <si>
    <t>AOS</t>
  </si>
  <si>
    <t>RCKY</t>
  </si>
  <si>
    <t>Smith (A.O.) Corporation</t>
  </si>
  <si>
    <t>Rocky Brands, Inc.</t>
  </si>
  <si>
    <t>SNAP</t>
  </si>
  <si>
    <t>RMCF</t>
  </si>
  <si>
    <t>Snap Inc.</t>
  </si>
  <si>
    <t>Rocky Mountain Chocolate Factory, Inc.</t>
  </si>
  <si>
    <t>SNA</t>
  </si>
  <si>
    <t>ROKU</t>
  </si>
  <si>
    <t>Snap-On Incorporated</t>
  </si>
  <si>
    <t>Roku, Inc.</t>
  </si>
  <si>
    <t>IPOA</t>
  </si>
  <si>
    <t>ROSE</t>
  </si>
  <si>
    <t>Social Capital Hedosophia Holdings Corp.</t>
  </si>
  <si>
    <t>Rosehill Resources Inc.</t>
  </si>
  <si>
    <t>IPOA.U</t>
  </si>
  <si>
    <t>ROSEU</t>
  </si>
  <si>
    <t>IPOA.WS</t>
  </si>
  <si>
    <t>ROSEW</t>
  </si>
  <si>
    <t>SQM</t>
  </si>
  <si>
    <t>ROSG</t>
  </si>
  <si>
    <t>Sociedad Quimica y Minera S.A.</t>
  </si>
  <si>
    <t>Rosetta Genomics Ltd.</t>
  </si>
  <si>
    <t>SOGO</t>
  </si>
  <si>
    <t>ROST</t>
  </si>
  <si>
    <t>Sogou Inc.</t>
  </si>
  <si>
    <t>Ross Stores, Inc.</t>
  </si>
  <si>
    <t>SLRA.CL</t>
  </si>
  <si>
    <t>RBPAA</t>
  </si>
  <si>
    <t>Solar Capital Ltd.</t>
  </si>
  <si>
    <t>Royal Bancshares of Pennsylvania, Inc.</t>
  </si>
  <si>
    <t>SOI</t>
  </si>
  <si>
    <t>RGLD</t>
  </si>
  <si>
    <t>Solaris Oilfield Infrastructure, Inc.</t>
  </si>
  <si>
    <t>Royal Gold, Inc.</t>
  </si>
  <si>
    <t>SAH</t>
  </si>
  <si>
    <t>RPXC</t>
  </si>
  <si>
    <t>Sonic Automotive, Inc.</t>
  </si>
  <si>
    <t>RPX Corporation</t>
  </si>
  <si>
    <t>SON</t>
  </si>
  <si>
    <t>RTIX</t>
  </si>
  <si>
    <t>Sonoco Products Company</t>
  </si>
  <si>
    <t>RTI Surgical, Inc.</t>
  </si>
  <si>
    <t>SNE</t>
  </si>
  <si>
    <t>RBCN</t>
  </si>
  <si>
    <t>Sony Corp Ord</t>
  </si>
  <si>
    <t>Rubicon Technology, Inc.</t>
  </si>
  <si>
    <t>BID</t>
  </si>
  <si>
    <t>RMBL</t>
  </si>
  <si>
    <t>Sotheby&amp;#39</t>
  </si>
  <si>
    <t>RumbleOn, Inc.</t>
  </si>
  <si>
    <t>SOR</t>
  </si>
  <si>
    <t>RUSHA</t>
  </si>
  <si>
    <t>Source Capital, Inc.</t>
  </si>
  <si>
    <t>Rush Enterprises, Inc.</t>
  </si>
  <si>
    <t>SJI</t>
  </si>
  <si>
    <t>RUSHB</t>
  </si>
  <si>
    <t>South Jersey Industries, Inc.</t>
  </si>
  <si>
    <t>SXE</t>
  </si>
  <si>
    <t>RUTH</t>
  </si>
  <si>
    <t>Southcross Energy Partners, L.P.</t>
  </si>
  <si>
    <t>Ruth&amp;#39</t>
  </si>
  <si>
    <t>SCE^G</t>
  </si>
  <si>
    <t>RXII</t>
  </si>
  <si>
    <t>Southern California Edison Company</t>
  </si>
  <si>
    <t>RXi Pharmaceuticals Corporation</t>
  </si>
  <si>
    <t>SCE^H</t>
  </si>
  <si>
    <t>RXIIW</t>
  </si>
  <si>
    <t>SCE^J</t>
  </si>
  <si>
    <t>RYAAY</t>
  </si>
  <si>
    <t>Ryanair Holdings plc</t>
  </si>
  <si>
    <t>SCE^K</t>
  </si>
  <si>
    <t>STBA</t>
  </si>
  <si>
    <t>S&amp;T Bancorp, Inc.</t>
  </si>
  <si>
    <t>SCE^L</t>
  </si>
  <si>
    <t>SANW</t>
  </si>
  <si>
    <t>S&amp;W Seed Company</t>
  </si>
  <si>
    <t>SO</t>
  </si>
  <si>
    <t>SCAC</t>
  </si>
  <si>
    <t>Southern Company (The)</t>
  </si>
  <si>
    <t>Saban Capital Acquisition Corp.</t>
  </si>
  <si>
    <t>SOJA</t>
  </si>
  <si>
    <t>SCACU</t>
  </si>
  <si>
    <t>SOJB</t>
  </si>
  <si>
    <t>SCACW</t>
  </si>
  <si>
    <t>SCCO</t>
  </si>
  <si>
    <t>SBRA</t>
  </si>
  <si>
    <t>Southern Copper Corporation</t>
  </si>
  <si>
    <t>Sabra Health Care REIT, Inc.</t>
  </si>
  <si>
    <t>LUV</t>
  </si>
  <si>
    <t>SBRAP</t>
  </si>
  <si>
    <t>Southwest Airlines Company</t>
  </si>
  <si>
    <t>SWX</t>
  </si>
  <si>
    <t>SABR</t>
  </si>
  <si>
    <t>Southwest Gas Holdings, Inc.</t>
  </si>
  <si>
    <t>Sabre Corporation</t>
  </si>
  <si>
    <t>SWN</t>
  </si>
  <si>
    <t>SAEX</t>
  </si>
  <si>
    <t>Southwestern Energy Company</t>
  </si>
  <si>
    <t>SAExploration Holdings, Inc.</t>
  </si>
  <si>
    <t>SWNC</t>
  </si>
  <si>
    <t>SAFT</t>
  </si>
  <si>
    <t>Safety Insurance Group, Inc.</t>
  </si>
  <si>
    <t>SPA</t>
  </si>
  <si>
    <t>SAGE</t>
  </si>
  <si>
    <t>Sparton Corporation</t>
  </si>
  <si>
    <t>Sage Therapeutics, Inc.</t>
  </si>
  <si>
    <t>SPE</t>
  </si>
  <si>
    <t>SAIA</t>
  </si>
  <si>
    <t>Special Opportunities Fund Inc.</t>
  </si>
  <si>
    <t>Saia, Inc.</t>
  </si>
  <si>
    <t>SPE^B</t>
  </si>
  <si>
    <t>SALM</t>
  </si>
  <si>
    <t>Salem Media Group, Inc.</t>
  </si>
  <si>
    <t>SEP</t>
  </si>
  <si>
    <t>SAL</t>
  </si>
  <si>
    <t>Spectra Energy Partners, LP</t>
  </si>
  <si>
    <t>Salisbury Bancorp, Inc.</t>
  </si>
  <si>
    <t xml:space="preserve">SPB           </t>
  </si>
  <si>
    <t>SAFM</t>
  </si>
  <si>
    <t>Spectrum Brands Holdings, Inc.</t>
  </si>
  <si>
    <t>Sanderson Farms, Inc.</t>
  </si>
  <si>
    <t>TRK</t>
  </si>
  <si>
    <t>SASR</t>
  </si>
  <si>
    <t>Speedway Motorsports, Inc.</t>
  </si>
  <si>
    <t>Sandy Spring Bancorp, Inc.</t>
  </si>
  <si>
    <t>SR</t>
  </si>
  <si>
    <t>SGMO</t>
  </si>
  <si>
    <t>Spire Inc.</t>
  </si>
  <si>
    <t>Sangamo Therapeutics, Inc.</t>
  </si>
  <si>
    <t>SPR</t>
  </si>
  <si>
    <t>SANM</t>
  </si>
  <si>
    <t>Spirit Aerosystems Holdings, Inc.</t>
  </si>
  <si>
    <t>Sanmina Corporation</t>
  </si>
  <si>
    <t>SRC</t>
  </si>
  <si>
    <t>GCVRZ</t>
  </si>
  <si>
    <t>Spirit Realty Capital, Inc.</t>
  </si>
  <si>
    <t>SRC^A</t>
  </si>
  <si>
    <t>SPNS</t>
  </si>
  <si>
    <t>Sapiens International Corporation N.V.</t>
  </si>
  <si>
    <t>SRLP</t>
  </si>
  <si>
    <t>SRPT</t>
  </si>
  <si>
    <t>Sprague Resources LP</t>
  </si>
  <si>
    <t>Sarepta Therapeutics, Inc.</t>
  </si>
  <si>
    <t>S</t>
  </si>
  <si>
    <t>SVRA</t>
  </si>
  <si>
    <t>Sprint Corporation</t>
  </si>
  <si>
    <t>Savara, Inc.</t>
  </si>
  <si>
    <t>SPXC</t>
  </si>
  <si>
    <t>SBFG</t>
  </si>
  <si>
    <t>SPX Corporation</t>
  </si>
  <si>
    <t>SB Financial Group, Inc.</t>
  </si>
  <si>
    <t>FLOW</t>
  </si>
  <si>
    <t>SBFGP</t>
  </si>
  <si>
    <t>SPX FLOW, Inc.</t>
  </si>
  <si>
    <t>SQ</t>
  </si>
  <si>
    <t>SBAC</t>
  </si>
  <si>
    <t>Square, Inc.</t>
  </si>
  <si>
    <t>SBA Communications Corporation</t>
  </si>
  <si>
    <t>JOE</t>
  </si>
  <si>
    <t>SCSC</t>
  </si>
  <si>
    <t>St. Joe Company (The)</t>
  </si>
  <si>
    <t>ScanSource, Inc.</t>
  </si>
  <si>
    <t>STAG</t>
  </si>
  <si>
    <t>SMIT</t>
  </si>
  <si>
    <t>Stag Industrial, Inc.</t>
  </si>
  <si>
    <t>Schmitt Industries, Inc.</t>
  </si>
  <si>
    <t>STAG^B</t>
  </si>
  <si>
    <t>SCHN</t>
  </si>
  <si>
    <t>Schnitzer Steel Industries, Inc.</t>
  </si>
  <si>
    <t>STAG^C</t>
  </si>
  <si>
    <t>SCHL</t>
  </si>
  <si>
    <t>Scholastic Corporation</t>
  </si>
  <si>
    <t>SSI</t>
  </si>
  <si>
    <t>SGMS</t>
  </si>
  <si>
    <t>Stage Stores, Inc.</t>
  </si>
  <si>
    <t>Scientific Games Corp</t>
  </si>
  <si>
    <t>SMP</t>
  </si>
  <si>
    <t>SCPH</t>
  </si>
  <si>
    <t>Standard Motor Products, Inc.</t>
  </si>
  <si>
    <t>scPharmaceuticals Inc.</t>
  </si>
  <si>
    <t>SXI</t>
  </si>
  <si>
    <t>SNI</t>
  </si>
  <si>
    <t>Standex International Corporation</t>
  </si>
  <si>
    <t>Scripps Networks Interactive, Inc</t>
  </si>
  <si>
    <t>SWJ</t>
  </si>
  <si>
    <t>SCYX</t>
  </si>
  <si>
    <t>Stanley Black &amp; Decker, Inc.</t>
  </si>
  <si>
    <t>SCYNEXIS, Inc.</t>
  </si>
  <si>
    <t>SWK</t>
  </si>
  <si>
    <t>SEAC</t>
  </si>
  <si>
    <t>SeaChange International, Inc.</t>
  </si>
  <si>
    <t>SWP</t>
  </si>
  <si>
    <t>SBCF</t>
  </si>
  <si>
    <t>Seacoast Banking Corporation of Florida</t>
  </si>
  <si>
    <t>STN</t>
  </si>
  <si>
    <t>STX</t>
  </si>
  <si>
    <t>Stantec Inc</t>
  </si>
  <si>
    <t>Seagate Technology PLC</t>
  </si>
  <si>
    <t>SGU</t>
  </si>
  <si>
    <t>SHIP</t>
  </si>
  <si>
    <t>Star Group, L.P.</t>
  </si>
  <si>
    <t>Seanergy Maritime Holdings Corp</t>
  </si>
  <si>
    <t>SRT</t>
  </si>
  <si>
    <t>SHIPW</t>
  </si>
  <si>
    <t>StarTek, Inc.</t>
  </si>
  <si>
    <t>STWD</t>
  </si>
  <si>
    <t>SHLD</t>
  </si>
  <si>
    <t>STARWOOD PROPERTY TRUST, INC.</t>
  </si>
  <si>
    <t>Sears Holdings Corporation</t>
  </si>
  <si>
    <t>STT</t>
  </si>
  <si>
    <t>SHLDW</t>
  </si>
  <si>
    <t>State Street Corporation</t>
  </si>
  <si>
    <t>STT^C</t>
  </si>
  <si>
    <t>SHOS</t>
  </si>
  <si>
    <t>Sears Hometown and Outlet Stores, Inc.</t>
  </si>
  <si>
    <t>STT^D</t>
  </si>
  <si>
    <t>SPNE</t>
  </si>
  <si>
    <t>SeaSpine Holdings Corporation</t>
  </si>
  <si>
    <t>STT^E</t>
  </si>
  <si>
    <t>SGEN</t>
  </si>
  <si>
    <t>Seattle Genetics, Inc.</t>
  </si>
  <si>
    <t>STT^G</t>
  </si>
  <si>
    <t>EYES</t>
  </si>
  <si>
    <t>Second Sight Medical Products, Inc.</t>
  </si>
  <si>
    <t>STO</t>
  </si>
  <si>
    <t>EYESW</t>
  </si>
  <si>
    <t>Statoil ASA</t>
  </si>
  <si>
    <t>SPLP</t>
  </si>
  <si>
    <t>SECO</t>
  </si>
  <si>
    <t>Steel Partners Holdings LP</t>
  </si>
  <si>
    <t>Secoo Holding Limited</t>
  </si>
  <si>
    <t>SPLP^A</t>
  </si>
  <si>
    <t>SCWX</t>
  </si>
  <si>
    <t>SecureWorks Corp.</t>
  </si>
  <si>
    <t>SPLP^T</t>
  </si>
  <si>
    <t>SNFCA</t>
  </si>
  <si>
    <t>Security National Financial Corporation</t>
  </si>
  <si>
    <t>SCS</t>
  </si>
  <si>
    <t>SEIC</t>
  </si>
  <si>
    <t>Steelcase Inc.</t>
  </si>
  <si>
    <t>SEI Investments Company</t>
  </si>
  <si>
    <t>SCA</t>
  </si>
  <si>
    <t>SLCT</t>
  </si>
  <si>
    <t>Stellus Capital Investment Corporation</t>
  </si>
  <si>
    <t>Select Bancorp, Inc.</t>
  </si>
  <si>
    <t>SCM</t>
  </si>
  <si>
    <t>SIR</t>
  </si>
  <si>
    <t>Select Income REIT</t>
  </si>
  <si>
    <t>SCL</t>
  </si>
  <si>
    <t>SELB</t>
  </si>
  <si>
    <t>Stepan Company</t>
  </si>
  <si>
    <t>Selecta Biosciences, Inc.</t>
  </si>
  <si>
    <t>STE</t>
  </si>
  <si>
    <t>SIGI</t>
  </si>
  <si>
    <t>STERIS plc</t>
  </si>
  <si>
    <t>STL</t>
  </si>
  <si>
    <t>LEDS</t>
  </si>
  <si>
    <t>Sterling Bancorp</t>
  </si>
  <si>
    <t>SemiLEDS Corporation</t>
  </si>
  <si>
    <t>STL^A</t>
  </si>
  <si>
    <t>SMTC</t>
  </si>
  <si>
    <t>Semtech Corporation</t>
  </si>
  <si>
    <t>STC</t>
  </si>
  <si>
    <t>SENEA</t>
  </si>
  <si>
    <t>Stewart Information Services Corporation</t>
  </si>
  <si>
    <t>Seneca Foods Corp.</t>
  </si>
  <si>
    <t>SF</t>
  </si>
  <si>
    <t>SENEB</t>
  </si>
  <si>
    <t>Stifel Financial Corporation</t>
  </si>
  <si>
    <t>SF^A</t>
  </si>
  <si>
    <t>SNES</t>
  </si>
  <si>
    <t>SenesTech, Inc.</t>
  </si>
  <si>
    <t>SFB</t>
  </si>
  <si>
    <t>SNH</t>
  </si>
  <si>
    <t>Senior Housing Properties Trust</t>
  </si>
  <si>
    <t>STM</t>
  </si>
  <si>
    <t>SNHNI</t>
  </si>
  <si>
    <t>STMicroelectronics N.V.</t>
  </si>
  <si>
    <t>SGY</t>
  </si>
  <si>
    <t>SNHNL</t>
  </si>
  <si>
    <t>Stone Energy Corporation</t>
  </si>
  <si>
    <t>EDF</t>
  </si>
  <si>
    <t>SNMX</t>
  </si>
  <si>
    <t>Stone Harbor Emerging Markets Income Fund</t>
  </si>
  <si>
    <t>Senomyx, Inc.</t>
  </si>
  <si>
    <t>EDI</t>
  </si>
  <si>
    <t>SRTS</t>
  </si>
  <si>
    <t>Stone Harbor Emerging Markets Total Income Fund</t>
  </si>
  <si>
    <t>Sensus Healthcare, Inc.</t>
  </si>
  <si>
    <t>STON</t>
  </si>
  <si>
    <t>SRTSW</t>
  </si>
  <si>
    <t>StoneMor Partners L.P.</t>
  </si>
  <si>
    <t>SRI</t>
  </si>
  <si>
    <t>STNLU</t>
  </si>
  <si>
    <t>Stoneridge, Inc.</t>
  </si>
  <si>
    <t>Sentinel Energy Services Inc.</t>
  </si>
  <si>
    <t>STOR</t>
  </si>
  <si>
    <t>SQBG</t>
  </si>
  <si>
    <t>STORE Capital Corporation</t>
  </si>
  <si>
    <t>Sequential Brands Group, Inc.</t>
  </si>
  <si>
    <t>GJH</t>
  </si>
  <si>
    <t>MCRB</t>
  </si>
  <si>
    <t>STRATS Trust</t>
  </si>
  <si>
    <t>Seres Therapeutics, Inc.</t>
  </si>
  <si>
    <t>GJO</t>
  </si>
  <si>
    <t>SREV</t>
  </si>
  <si>
    <t>ServiceSource International, Inc.</t>
  </si>
  <si>
    <t>GJS</t>
  </si>
  <si>
    <t>SFBS</t>
  </si>
  <si>
    <t>ServisFirst Bancshares, Inc.</t>
  </si>
  <si>
    <t>SYK</t>
  </si>
  <si>
    <t>SSC</t>
  </si>
  <si>
    <t>Stryker Corporation</t>
  </si>
  <si>
    <t>Seven Stars Cloud Group, Inc.</t>
  </si>
  <si>
    <t>RGR</t>
  </si>
  <si>
    <t>SVBI</t>
  </si>
  <si>
    <t>Sturm, Ruger &amp; Company, Inc.</t>
  </si>
  <si>
    <t>Severn Bancorp Inc</t>
  </si>
  <si>
    <t>SPH</t>
  </si>
  <si>
    <t>SGBX</t>
  </si>
  <si>
    <t>Suburban Propane Partners, L.P.</t>
  </si>
  <si>
    <t>SG Blocks, Inc.</t>
  </si>
  <si>
    <t>SMFG</t>
  </si>
  <si>
    <t>SGOC</t>
  </si>
  <si>
    <t>Sumitomo Mitsui Financial Group Inc</t>
  </si>
  <si>
    <t>SGOCO Group, Ltd</t>
  </si>
  <si>
    <t>INN</t>
  </si>
  <si>
    <t>SMED</t>
  </si>
  <si>
    <t>Summit Hotel Properties, Inc.</t>
  </si>
  <si>
    <t>Sharps Compliance Corp</t>
  </si>
  <si>
    <t>INN^B.CL</t>
  </si>
  <si>
    <t>SHSP</t>
  </si>
  <si>
    <t>SharpSpring, Inc.</t>
  </si>
  <si>
    <t>INN^C</t>
  </si>
  <si>
    <t>SHEN</t>
  </si>
  <si>
    <t>Shenandoah Telecommunications Co</t>
  </si>
  <si>
    <t>INN^D</t>
  </si>
  <si>
    <t>PIXY</t>
  </si>
  <si>
    <t>ShiftPixy, Inc.</t>
  </si>
  <si>
    <t>INN^E</t>
  </si>
  <si>
    <t>SHLO</t>
  </si>
  <si>
    <t>Shiloh Industries, Inc.</t>
  </si>
  <si>
    <t>SUM</t>
  </si>
  <si>
    <t>TYHT</t>
  </si>
  <si>
    <t>Summit Materials, Inc.</t>
  </si>
  <si>
    <t>Shineco, Inc.</t>
  </si>
  <si>
    <t>SMLP</t>
  </si>
  <si>
    <t>SHPG</t>
  </si>
  <si>
    <t>Summit Midstream Partners, LP</t>
  </si>
  <si>
    <t>Shire plc</t>
  </si>
  <si>
    <t>SUI</t>
  </si>
  <si>
    <t>SCVL</t>
  </si>
  <si>
    <t>Sun Communities, Inc.</t>
  </si>
  <si>
    <t>Shoe Carnival, Inc.</t>
  </si>
  <si>
    <t>SLF</t>
  </si>
  <si>
    <t>SHBI</t>
  </si>
  <si>
    <t>Sun Life Financial Inc.</t>
  </si>
  <si>
    <t>Shore Bancshares Inc</t>
  </si>
  <si>
    <t>SXCP</t>
  </si>
  <si>
    <t>SSTI</t>
  </si>
  <si>
    <t>SunCoke Energy Partners, L.P.</t>
  </si>
  <si>
    <t>ShotSpotter, Inc.</t>
  </si>
  <si>
    <t>SXC</t>
  </si>
  <si>
    <t>SFLY</t>
  </si>
  <si>
    <t>SunCoke Energy, Inc.</t>
  </si>
  <si>
    <t>Shutterfly, Inc.</t>
  </si>
  <si>
    <t>SU</t>
  </si>
  <si>
    <t>SIFI</t>
  </si>
  <si>
    <t>Suncor Energy  Inc.</t>
  </si>
  <si>
    <t>SI Financial Group, Inc.</t>
  </si>
  <si>
    <t>SUN</t>
  </si>
  <si>
    <t>SIEB</t>
  </si>
  <si>
    <t>Sunoco LP</t>
  </si>
  <si>
    <t>Siebert Financial Corp.</t>
  </si>
  <si>
    <t>SHO</t>
  </si>
  <si>
    <t>SNNA</t>
  </si>
  <si>
    <t>Sunstone Hotel Investors, Inc.</t>
  </si>
  <si>
    <t>Sienna Biopharmaceuticals, Inc.</t>
  </si>
  <si>
    <t>SHO^E</t>
  </si>
  <si>
    <t>SIEN</t>
  </si>
  <si>
    <t>Sientra, Inc.</t>
  </si>
  <si>
    <t>SHO^F</t>
  </si>
  <si>
    <t>BSRR</t>
  </si>
  <si>
    <t>Sierra Bancorp</t>
  </si>
  <si>
    <t>STI</t>
  </si>
  <si>
    <t>SRRA</t>
  </si>
  <si>
    <t>SunTrust Banks, Inc.</t>
  </si>
  <si>
    <t>Sierra Oncology, Inc.</t>
  </si>
  <si>
    <t>STI.WS.A</t>
  </si>
  <si>
    <t>SWIR</t>
  </si>
  <si>
    <t>Sierra Wireless, Inc.</t>
  </si>
  <si>
    <t>STI.WS.B</t>
  </si>
  <si>
    <t>SIFY</t>
  </si>
  <si>
    <t>Sify Technologies Limited</t>
  </si>
  <si>
    <t>STI^A</t>
  </si>
  <si>
    <t>SIGM</t>
  </si>
  <si>
    <t>Sigma Designs, Inc.</t>
  </si>
  <si>
    <t>STI^E</t>
  </si>
  <si>
    <t>SGLB</t>
  </si>
  <si>
    <t>Sigma Labs, Inc.</t>
  </si>
  <si>
    <t>SPN</t>
  </si>
  <si>
    <t>SGLBW</t>
  </si>
  <si>
    <t>Superior Energy Services, Inc.</t>
  </si>
  <si>
    <t>SUP</t>
  </si>
  <si>
    <t>SGMA</t>
  </si>
  <si>
    <t>Superior Industries International, Inc.</t>
  </si>
  <si>
    <t>SigmaTron International, Inc.</t>
  </si>
  <si>
    <t>SVU</t>
  </si>
  <si>
    <t>SBNY</t>
  </si>
  <si>
    <t>SuperValu Inc.</t>
  </si>
  <si>
    <t>Signature Bank</t>
  </si>
  <si>
    <t>SLD</t>
  </si>
  <si>
    <t>SBNYW</t>
  </si>
  <si>
    <t>Sutherland Asset Management Corporation</t>
  </si>
  <si>
    <t>SLDA</t>
  </si>
  <si>
    <t>SLGN</t>
  </si>
  <si>
    <t>Silgan Holdings Inc.</t>
  </si>
  <si>
    <t>SWZ</t>
  </si>
  <si>
    <t>SILC</t>
  </si>
  <si>
    <t>Swiss Helvetia Fund, Inc. (The)</t>
  </si>
  <si>
    <t>Silicom Ltd</t>
  </si>
  <si>
    <t>SWCH</t>
  </si>
  <si>
    <t>SLAB</t>
  </si>
  <si>
    <t>Switch, Inc.</t>
  </si>
  <si>
    <t>Silicon Laboratories, Inc.</t>
  </si>
  <si>
    <t>SYF</t>
  </si>
  <si>
    <t>SIMO</t>
  </si>
  <si>
    <t>Synchrony Financial</t>
  </si>
  <si>
    <t>Silicon Motion Technology Corporation</t>
  </si>
  <si>
    <t>SYT</t>
  </si>
  <si>
    <t>SPIL</t>
  </si>
  <si>
    <t>Syngenta AG</t>
  </si>
  <si>
    <t>Siliconware Precision Industries Company, Ltd.</t>
  </si>
  <si>
    <t>SNX</t>
  </si>
  <si>
    <t>SRUN</t>
  </si>
  <si>
    <t>Synnex Corporation</t>
  </si>
  <si>
    <t>Silver Run Acquisition Corporation II</t>
  </si>
  <si>
    <t>SNV</t>
  </si>
  <si>
    <t>SRUNU</t>
  </si>
  <si>
    <t>Synovus Financial Corp.</t>
  </si>
  <si>
    <t>SNV^C</t>
  </si>
  <si>
    <t>SRUNW</t>
  </si>
  <si>
    <t>GJP</t>
  </si>
  <si>
    <t>SAMG</t>
  </si>
  <si>
    <t>Synthetic Fixed-Income Securities, Inc.</t>
  </si>
  <si>
    <t>Silvercrest Asset Management Group Inc.</t>
  </si>
  <si>
    <t>GJR</t>
  </si>
  <si>
    <t>SSNT</t>
  </si>
  <si>
    <t>SilverSun Technologies, Inc.</t>
  </si>
  <si>
    <t>GJT</t>
  </si>
  <si>
    <t>SFNC</t>
  </si>
  <si>
    <t>Simmons First National Corporation</t>
  </si>
  <si>
    <t>GJV</t>
  </si>
  <si>
    <t>SLP</t>
  </si>
  <si>
    <t>Simulations Plus, Inc.</t>
  </si>
  <si>
    <t>SYY</t>
  </si>
  <si>
    <t>SINA</t>
  </si>
  <si>
    <t>Sysco Corporation</t>
  </si>
  <si>
    <t>Sina Corporation</t>
  </si>
  <si>
    <t>SYX</t>
  </si>
  <si>
    <t>SBGI</t>
  </si>
  <si>
    <t>Systemax Inc.</t>
  </si>
  <si>
    <t>Sinclair Broadcast Group, Inc.</t>
  </si>
  <si>
    <t>DATA</t>
  </si>
  <si>
    <t>SINO</t>
  </si>
  <si>
    <t>Tableau Software, Inc.</t>
  </si>
  <si>
    <t>Sino-Global Shipping America, Ltd.</t>
  </si>
  <si>
    <t>TAHO</t>
  </si>
  <si>
    <t>SVA</t>
  </si>
  <si>
    <t>Tahoe Resources, Inc.</t>
  </si>
  <si>
    <t>Sinovac Biotech, Ltd.</t>
  </si>
  <si>
    <t>TLRD</t>
  </si>
  <si>
    <t>SIRI</t>
  </si>
  <si>
    <t>Tailored Brands, Inc.</t>
  </si>
  <si>
    <t>Sirius XM Holdings Inc.</t>
  </si>
  <si>
    <t>TWN</t>
  </si>
  <si>
    <t>SITO</t>
  </si>
  <si>
    <t>Taiwan Fund, Inc. (The)</t>
  </si>
  <si>
    <t>SITO Mobile, Ltd.</t>
  </si>
  <si>
    <t>TSM</t>
  </si>
  <si>
    <t>SKYS</t>
  </si>
  <si>
    <t>Taiwan Semiconductor Manufacturing Company Ltd.</t>
  </si>
  <si>
    <t>Sky Solar Holdings, Ltd.</t>
  </si>
  <si>
    <t>TAL</t>
  </si>
  <si>
    <t>SKLN</t>
  </si>
  <si>
    <t>TAL Education Group</t>
  </si>
  <si>
    <t>Skyline Medical Inc.</t>
  </si>
  <si>
    <t>TEGP</t>
  </si>
  <si>
    <t>SKYW</t>
  </si>
  <si>
    <t>Tallgrass Energy GP, LP</t>
  </si>
  <si>
    <t>SkyWest, Inc.</t>
  </si>
  <si>
    <t>TEP</t>
  </si>
  <si>
    <t>SWKS</t>
  </si>
  <si>
    <t>Tallgrass Energy Partners, LP</t>
  </si>
  <si>
    <t>Skyworks Solutions, Inc.</t>
  </si>
  <si>
    <t>SKT</t>
  </si>
  <si>
    <t>SNBR</t>
  </si>
  <si>
    <t>Tanger Factory Outlet Centers, Inc.</t>
  </si>
  <si>
    <t>Sleep Number Corporation</t>
  </si>
  <si>
    <t>TPR</t>
  </si>
  <si>
    <t>SLM</t>
  </si>
  <si>
    <t>Tapestry, Inc.</t>
  </si>
  <si>
    <t>SLM Corporation</t>
  </si>
  <si>
    <t>NGLS^A</t>
  </si>
  <si>
    <t>SLMBP</t>
  </si>
  <si>
    <t>Targa Resources Partners LP</t>
  </si>
  <si>
    <t>TRGP</t>
  </si>
  <si>
    <t>RNSC</t>
  </si>
  <si>
    <t>Targa Resources, Inc.</t>
  </si>
  <si>
    <t>Small Cap US Equity Select ETF</t>
  </si>
  <si>
    <t>TGT</t>
  </si>
  <si>
    <t>SGH</t>
  </si>
  <si>
    <t>Target Corporation</t>
  </si>
  <si>
    <t>SMART Global Holdings, Inc.</t>
  </si>
  <si>
    <t>TARO</t>
  </si>
  <si>
    <t>SND</t>
  </si>
  <si>
    <t>Taro Pharmaceutical Industries Ltd.</t>
  </si>
  <si>
    <t>Smart Sand, Inc.</t>
  </si>
  <si>
    <t>TTM</t>
  </si>
  <si>
    <t>SMBK</t>
  </si>
  <si>
    <t>Tata Motors Ltd</t>
  </si>
  <si>
    <t>SmartFinancial, Inc.</t>
  </si>
  <si>
    <t>TCO</t>
  </si>
  <si>
    <t>SMSI</t>
  </si>
  <si>
    <t>Taubman Centers, Inc.</t>
  </si>
  <si>
    <t>Smith Micro Software, Inc.</t>
  </si>
  <si>
    <t>TCO^J</t>
  </si>
  <si>
    <t>SMTX</t>
  </si>
  <si>
    <t>SMTC Corporation</t>
  </si>
  <si>
    <t>TCO^K</t>
  </si>
  <si>
    <t>LNCE</t>
  </si>
  <si>
    <t>Snyder&amp;#39</t>
  </si>
  <si>
    <t>TMHC</t>
  </si>
  <si>
    <t>SRAX</t>
  </si>
  <si>
    <t>Taylor Morrison Home Corporation</t>
  </si>
  <si>
    <t>Social Reality, Inc.</t>
  </si>
  <si>
    <t>TCP</t>
  </si>
  <si>
    <t>SCKT</t>
  </si>
  <si>
    <t>TC PipeLines, LP</t>
  </si>
  <si>
    <t>Socket Mobile, Inc.</t>
  </si>
  <si>
    <t>TCF</t>
  </si>
  <si>
    <t>SODA</t>
  </si>
  <si>
    <t>TCF Financial Corporation</t>
  </si>
  <si>
    <t>SodaStream International Ltd.</t>
  </si>
  <si>
    <t>TCF.WS</t>
  </si>
  <si>
    <t>SOHU</t>
  </si>
  <si>
    <t>Sohu.com Inc.</t>
  </si>
  <si>
    <t>TCF^C</t>
  </si>
  <si>
    <t>SLRC</t>
  </si>
  <si>
    <t>TCF^D</t>
  </si>
  <si>
    <t>SUNS</t>
  </si>
  <si>
    <t>Solar Senior Capital Ltd.</t>
  </si>
  <si>
    <t>TSI</t>
  </si>
  <si>
    <t>SEDG</t>
  </si>
  <si>
    <t>TCW Strategic Income Fund, Inc.</t>
  </si>
  <si>
    <t>SolarEdge Technologies, Inc.</t>
  </si>
  <si>
    <t>TEL</t>
  </si>
  <si>
    <t>SLNO</t>
  </si>
  <si>
    <t>TE Connectivity Ltd.</t>
  </si>
  <si>
    <t>Soleno Therapeutics, Inc.</t>
  </si>
  <si>
    <t>TISI</t>
  </si>
  <si>
    <t>SLNOW</t>
  </si>
  <si>
    <t>Team, Inc.</t>
  </si>
  <si>
    <t>FTI</t>
  </si>
  <si>
    <t>SNGX</t>
  </si>
  <si>
    <t>TechnipFMC plc</t>
  </si>
  <si>
    <t>Soligenix, Inc.</t>
  </si>
  <si>
    <t>TECK</t>
  </si>
  <si>
    <t>SNGXW</t>
  </si>
  <si>
    <t>Teck Resources Ltd</t>
  </si>
  <si>
    <t>TK</t>
  </si>
  <si>
    <t>SONC</t>
  </si>
  <si>
    <t>Teekay Corporation</t>
  </si>
  <si>
    <t>Sonic Corp.</t>
  </si>
  <si>
    <t>TGP</t>
  </si>
  <si>
    <t>SOFO</t>
  </si>
  <si>
    <t>Teekay LNG Partners L.P.</t>
  </si>
  <si>
    <t>Sonic Foundry, Inc.</t>
  </si>
  <si>
    <t>TGP^A</t>
  </si>
  <si>
    <t>SNOA</t>
  </si>
  <si>
    <t>Sonoma Pharmaceuticals, Inc.</t>
  </si>
  <si>
    <t>TGP^B</t>
  </si>
  <si>
    <t>SNOAW</t>
  </si>
  <si>
    <t>TOO</t>
  </si>
  <si>
    <t>SONS</t>
  </si>
  <si>
    <t>Teekay Offshore Partners L.P.</t>
  </si>
  <si>
    <t>Sonus Networks, Inc.</t>
  </si>
  <si>
    <t>TOO^A</t>
  </si>
  <si>
    <t>SPHS</t>
  </si>
  <si>
    <t>Sophiris Bio, Inc.</t>
  </si>
  <si>
    <t>TOO^B</t>
  </si>
  <si>
    <t>SORL</t>
  </si>
  <si>
    <t>SORL Auto Parts, Inc.</t>
  </si>
  <si>
    <t>TNK</t>
  </si>
  <si>
    <t>ROKA</t>
  </si>
  <si>
    <t>Teekay Tankers Ltd.</t>
  </si>
  <si>
    <t>Sorrento Tech, Inc.</t>
  </si>
  <si>
    <t>GCI</t>
  </si>
  <si>
    <t>SRNE</t>
  </si>
  <si>
    <t>TEGNA Inc.</t>
  </si>
  <si>
    <t>Sorrento Therapeutics, Inc.</t>
  </si>
  <si>
    <t>TGNA</t>
  </si>
  <si>
    <t>SOHO</t>
  </si>
  <si>
    <t>Sotherly Hotels Inc.</t>
  </si>
  <si>
    <t>TRC</t>
  </si>
  <si>
    <t>SOHOB</t>
  </si>
  <si>
    <t>Tejon Ranch Co</t>
  </si>
  <si>
    <t>HQH</t>
  </si>
  <si>
    <t>SOHOO</t>
  </si>
  <si>
    <t>Tekla Healthcare Investors</t>
  </si>
  <si>
    <t>THQ</t>
  </si>
  <si>
    <t>SFBC</t>
  </si>
  <si>
    <t>Tekla Healthcare Opportunies Fund</t>
  </si>
  <si>
    <t>Sound Financial Bancorp, Inc.</t>
  </si>
  <si>
    <t>HQL</t>
  </si>
  <si>
    <t>SSB</t>
  </si>
  <si>
    <t>Tekla Life Sciences Investors</t>
  </si>
  <si>
    <t>South State Corporation</t>
  </si>
  <si>
    <t>THW</t>
  </si>
  <si>
    <t>SFST</t>
  </si>
  <si>
    <t>Tekla World Healthcare Fund</t>
  </si>
  <si>
    <t>Southern First Bancshares, Inc.</t>
  </si>
  <si>
    <t>TDOC</t>
  </si>
  <si>
    <t>SMBC</t>
  </si>
  <si>
    <t>Teladoc, Inc.</t>
  </si>
  <si>
    <t>Southern Missouri Bancorp, Inc.</t>
  </si>
  <si>
    <t>TLRA</t>
  </si>
  <si>
    <t>SONA</t>
  </si>
  <si>
    <t>Telaria, Inc.</t>
  </si>
  <si>
    <t>Southern National Bancorp of Virginia, Inc.</t>
  </si>
  <si>
    <t>TEO</t>
  </si>
  <si>
    <t>SBSI</t>
  </si>
  <si>
    <t>Telecom Argentina Stet - France Telecom S.A.</t>
  </si>
  <si>
    <t>Southside Bancshares, Inc.</t>
  </si>
  <si>
    <t>TI</t>
  </si>
  <si>
    <t>SP</t>
  </si>
  <si>
    <t>Telecom Italia S.P.A.</t>
  </si>
  <si>
    <t>SP Plus Corporation</t>
  </si>
  <si>
    <t>TI.A</t>
  </si>
  <si>
    <t>SGRP</t>
  </si>
  <si>
    <t>SPAR Group, Inc.</t>
  </si>
  <si>
    <t>TDY</t>
  </si>
  <si>
    <t>SPKE</t>
  </si>
  <si>
    <t>Teledyne Technologies Incorporated</t>
  </si>
  <si>
    <t>Spark Energy, Inc.</t>
  </si>
  <si>
    <t>TFX</t>
  </si>
  <si>
    <t>SPKEP</t>
  </si>
  <si>
    <t>Teleflex Incorporated</t>
  </si>
  <si>
    <t>VIV</t>
  </si>
  <si>
    <t>ONCE</t>
  </si>
  <si>
    <t>Telefonica Brasil S.A.</t>
  </si>
  <si>
    <t>Spark Therapeutics, Inc.</t>
  </si>
  <si>
    <t>TEF</t>
  </si>
  <si>
    <t>SPAR</t>
  </si>
  <si>
    <t>Telefonica SA</t>
  </si>
  <si>
    <t>Spartan Motors, Inc.</t>
  </si>
  <si>
    <t>TDA</t>
  </si>
  <si>
    <t>SPTN</t>
  </si>
  <si>
    <t>Telephone and Data Systems, Inc.</t>
  </si>
  <si>
    <t>SpartanNash Company</t>
  </si>
  <si>
    <t>TDE</t>
  </si>
  <si>
    <t>DWFI</t>
  </si>
  <si>
    <t>SPDR Dorsey Wright Fixed Income Allocation ETF</t>
  </si>
  <si>
    <t>TDI</t>
  </si>
  <si>
    <t>SPPI</t>
  </si>
  <si>
    <t>Spectrum Pharmaceuticals, Inc.</t>
  </si>
  <si>
    <t>TDJ</t>
  </si>
  <si>
    <t>SPRO</t>
  </si>
  <si>
    <t>Spero Therapeutics, Inc.</t>
  </si>
  <si>
    <t>TDS</t>
  </si>
  <si>
    <t>ANY</t>
  </si>
  <si>
    <t>Sphere 3D Corp.</t>
  </si>
  <si>
    <t>TU</t>
  </si>
  <si>
    <t>SPEX</t>
  </si>
  <si>
    <t>TELUS Corporation</t>
  </si>
  <si>
    <t>Spherix Incorporated</t>
  </si>
  <si>
    <t>TDF</t>
  </si>
  <si>
    <t>SPI</t>
  </si>
  <si>
    <t>Templeton Dragon Fund, Inc.</t>
  </si>
  <si>
    <t>SPI Energy Co., Ltd.</t>
  </si>
  <si>
    <t>EMF</t>
  </si>
  <si>
    <t>SAVE</t>
  </si>
  <si>
    <t>Templeton Emerging Markets Fund</t>
  </si>
  <si>
    <t>Spirit Airlines, Inc.</t>
  </si>
  <si>
    <t>TEI</t>
  </si>
  <si>
    <t>SPLK</t>
  </si>
  <si>
    <t>Templeton Emerging Markets Income Fund, Inc.</t>
  </si>
  <si>
    <t>Splunk Inc.</t>
  </si>
  <si>
    <t>GIM</t>
  </si>
  <si>
    <t>SPOK</t>
  </si>
  <si>
    <t>Templeton Global Income Fund, Inc.</t>
  </si>
  <si>
    <t>Spok Holdings, Inc.</t>
  </si>
  <si>
    <t>TPX</t>
  </si>
  <si>
    <t>SPWH</t>
  </si>
  <si>
    <t>Tempur Sealy International, Inc.</t>
  </si>
  <si>
    <t>Sportsman&amp;#39</t>
  </si>
  <si>
    <t>TS</t>
  </si>
  <si>
    <t>SBPH</t>
  </si>
  <si>
    <t>Tenaris S.A.</t>
  </si>
  <si>
    <t>Spring Bank Pharmaceuticals, Inc.</t>
  </si>
  <si>
    <t>THC</t>
  </si>
  <si>
    <t>FUND</t>
  </si>
  <si>
    <t>Tenet Healthcare Corporation</t>
  </si>
  <si>
    <t>Sprott Focus Trust, Inc.</t>
  </si>
  <si>
    <t>TNC</t>
  </si>
  <si>
    <t>SFM</t>
  </si>
  <si>
    <t>Tennant Company</t>
  </si>
  <si>
    <t>Sprouts Farmers Market, Inc.</t>
  </si>
  <si>
    <t>TEN</t>
  </si>
  <si>
    <t>SPSC</t>
  </si>
  <si>
    <t>Tenneco Inc.</t>
  </si>
  <si>
    <t>SPS Commerce, Inc.</t>
  </si>
  <si>
    <t>TVC</t>
  </si>
  <si>
    <t>SSNC</t>
  </si>
  <si>
    <t>Tennessee Valley Authority</t>
  </si>
  <si>
    <t>SS&amp;C Technologies Holdings, Inc.</t>
  </si>
  <si>
    <t>TVE</t>
  </si>
  <si>
    <t>SSRM</t>
  </si>
  <si>
    <t>SSR Mining Inc.</t>
  </si>
  <si>
    <t>TDC</t>
  </si>
  <si>
    <t>STAA</t>
  </si>
  <si>
    <t>Teradata Corporation</t>
  </si>
  <si>
    <t>STAAR Surgical Company</t>
  </si>
  <si>
    <t>TER</t>
  </si>
  <si>
    <t>STAF</t>
  </si>
  <si>
    <t>Teradyne, Inc.</t>
  </si>
  <si>
    <t>Staffing 360 Solutions, Inc.</t>
  </si>
  <si>
    <t>TEX</t>
  </si>
  <si>
    <t>STMP</t>
  </si>
  <si>
    <t>Terex Corporation</t>
  </si>
  <si>
    <t>Stamps.com Inc.</t>
  </si>
  <si>
    <t>TX</t>
  </si>
  <si>
    <t>STLY</t>
  </si>
  <si>
    <t>Ternium S.A.</t>
  </si>
  <si>
    <t>Stanley Furniture Company, Inc.</t>
  </si>
  <si>
    <t>TNH</t>
  </si>
  <si>
    <t>SBLK</t>
  </si>
  <si>
    <t>Terra Nitrogen Company, L.P.</t>
  </si>
  <si>
    <t>Star Bulk Carriers Corp.</t>
  </si>
  <si>
    <t>TRNO</t>
  </si>
  <si>
    <t>SBLKL</t>
  </si>
  <si>
    <t>Terreno Realty Corporation</t>
  </si>
  <si>
    <t>TTI</t>
  </si>
  <si>
    <t>SBLKZ</t>
  </si>
  <si>
    <t>Tetra Technologies, Inc.</t>
  </si>
  <si>
    <t>TEVA</t>
  </si>
  <si>
    <t>SBUX</t>
  </si>
  <si>
    <t>Teva Pharmaceutical Industries Limited</t>
  </si>
  <si>
    <t>Starbucks Corporation</t>
  </si>
  <si>
    <t>TPL</t>
  </si>
  <si>
    <t>STFC</t>
  </si>
  <si>
    <t>Texas Pacific Land Trust</t>
  </si>
  <si>
    <t>State Auto Financial Corporation</t>
  </si>
  <si>
    <t>TGH</t>
  </si>
  <si>
    <t>STBZ</t>
  </si>
  <si>
    <t>Textainer Group Holdings Limited</t>
  </si>
  <si>
    <t>State Bank Financial Corporation.</t>
  </si>
  <si>
    <t>TXT</t>
  </si>
  <si>
    <t>STDY</t>
  </si>
  <si>
    <t>Textron Inc.</t>
  </si>
  <si>
    <t>SteadyMed Ltd.</t>
  </si>
  <si>
    <t>TTF</t>
  </si>
  <si>
    <t>GASS</t>
  </si>
  <si>
    <t>Thai Fund, Inc. (The)</t>
  </si>
  <si>
    <t>StealthGas, Inc.</t>
  </si>
  <si>
    <t>AES</t>
  </si>
  <si>
    <t>STLD</t>
  </si>
  <si>
    <t>The AES Corporation</t>
  </si>
  <si>
    <t>Steel Dynamics, Inc.</t>
  </si>
  <si>
    <t>BX</t>
  </si>
  <si>
    <t>SMRT</t>
  </si>
  <si>
    <t>The Blackstone Group L.P.</t>
  </si>
  <si>
    <t>Stein Mart, Inc.</t>
  </si>
  <si>
    <t>CEE</t>
  </si>
  <si>
    <t>STLR</t>
  </si>
  <si>
    <t>The Central and Eastern Europe Fund, Inc.</t>
  </si>
  <si>
    <t>Stellar Acquisition III Inc.</t>
  </si>
  <si>
    <t>SCHW</t>
  </si>
  <si>
    <t>STLRU</t>
  </si>
  <si>
    <t>The Charles Schwab Corporation</t>
  </si>
  <si>
    <t>SCHW^B.CL</t>
  </si>
  <si>
    <t>STLRW</t>
  </si>
  <si>
    <t>SCHW^C</t>
  </si>
  <si>
    <t>SBOT</t>
  </si>
  <si>
    <t>Stellar Biotechnologies, Inc.</t>
  </si>
  <si>
    <t>SCHW^D</t>
  </si>
  <si>
    <t>STML</t>
  </si>
  <si>
    <t>Stemline Therapeutics, Inc.</t>
  </si>
  <si>
    <t>SRV</t>
  </si>
  <si>
    <t>SRCL</t>
  </si>
  <si>
    <t>The Cushing MLP Total Return Fund</t>
  </si>
  <si>
    <t>Stericycle, Inc.</t>
  </si>
  <si>
    <t>GRX</t>
  </si>
  <si>
    <t>SRCLP</t>
  </si>
  <si>
    <t>The Gabelli Healthcare &amp; Wellness Trust</t>
  </si>
  <si>
    <t>GRX^A</t>
  </si>
  <si>
    <t>SBT</t>
  </si>
  <si>
    <t>Sterling Bancorp, Inc.</t>
  </si>
  <si>
    <t>GRX^B</t>
  </si>
  <si>
    <t>STRL</t>
  </si>
  <si>
    <t>Sterling Construction Company Inc</t>
  </si>
  <si>
    <t>GDL</t>
  </si>
  <si>
    <t>SHOO</t>
  </si>
  <si>
    <t>The GDL Fund</t>
  </si>
  <si>
    <t>Steven Madden, Ltd.</t>
  </si>
  <si>
    <t>GDL^B</t>
  </si>
  <si>
    <t>SSFN</t>
  </si>
  <si>
    <t>Stewardship Financial Corp</t>
  </si>
  <si>
    <t>THG</t>
  </si>
  <si>
    <t>SFIX</t>
  </si>
  <si>
    <t>The Hanover Insurance Group, Inc.</t>
  </si>
  <si>
    <t>Stitch Fix, Inc.</t>
  </si>
  <si>
    <t>THGA</t>
  </si>
  <si>
    <t>SYBT</t>
  </si>
  <si>
    <t>Stock Yards Bancorp, Inc.</t>
  </si>
  <si>
    <t>MSG</t>
  </si>
  <si>
    <t>BANX</t>
  </si>
  <si>
    <t>The Madison Square Garden Company</t>
  </si>
  <si>
    <t>StoneCastle Financial Corp</t>
  </si>
  <si>
    <t>RUBI</t>
  </si>
  <si>
    <t>SSKN</t>
  </si>
  <si>
    <t>The Rubicon Project, Inc.</t>
  </si>
  <si>
    <t>Strata Skin Sciences, Inc.</t>
  </si>
  <si>
    <t>TRV</t>
  </si>
  <si>
    <t>SSYS</t>
  </si>
  <si>
    <t>The Travelers Companies, Inc.</t>
  </si>
  <si>
    <t>Stratasys, Ltd.</t>
  </si>
  <si>
    <t>TMO</t>
  </si>
  <si>
    <t>STRT</t>
  </si>
  <si>
    <t>Thermo Fisher Scientific Inc</t>
  </si>
  <si>
    <t>Strattec Security Corporation</t>
  </si>
  <si>
    <t>THR</t>
  </si>
  <si>
    <t>STRS</t>
  </si>
  <si>
    <t>Thermon Group Holdings, Inc.</t>
  </si>
  <si>
    <t>Stratus Properties Inc.</t>
  </si>
  <si>
    <t>TPRE</t>
  </si>
  <si>
    <t>STRA</t>
  </si>
  <si>
    <t>Third Point Reinsurance Ltd.</t>
  </si>
  <si>
    <t>Strayer Education, Inc.</t>
  </si>
  <si>
    <t>TSLF</t>
  </si>
  <si>
    <t>STRM</t>
  </si>
  <si>
    <t>THL Credit Senior Loan Fund</t>
  </si>
  <si>
    <t>Streamline Health Solutions, Inc.</t>
  </si>
  <si>
    <t>TCRX</t>
  </si>
  <si>
    <t>SBBP</t>
  </si>
  <si>
    <t>THL Credit, Inc.</t>
  </si>
  <si>
    <t>Strongbridge Biopharma plc</t>
  </si>
  <si>
    <t>TCRZ</t>
  </si>
  <si>
    <t>STB</t>
  </si>
  <si>
    <t>Student Transportation Inc</t>
  </si>
  <si>
    <t>Other Transportation</t>
  </si>
  <si>
    <t>TRI</t>
  </si>
  <si>
    <t>SCMP</t>
  </si>
  <si>
    <t>Thomson Reuters Corp</t>
  </si>
  <si>
    <t>Sucampo Pharmaceuticals, Inc.</t>
  </si>
  <si>
    <t>THO</t>
  </si>
  <si>
    <t>SUMR</t>
  </si>
  <si>
    <t>Thor Industries, Inc.</t>
  </si>
  <si>
    <t>Summer Infant, Inc.</t>
  </si>
  <si>
    <t>TDW</t>
  </si>
  <si>
    <t>SMMF</t>
  </si>
  <si>
    <t>Tidewater Inc.</t>
  </si>
  <si>
    <t>Summit Financial Group, Inc.</t>
  </si>
  <si>
    <t>TDW.WS.A</t>
  </si>
  <si>
    <t>SSBI</t>
  </si>
  <si>
    <t>Summit State Bank</t>
  </si>
  <si>
    <t>TDW.WS.B</t>
  </si>
  <si>
    <t>SMMT</t>
  </si>
  <si>
    <t>Summit Therapeutics plc</t>
  </si>
  <si>
    <t>TIER</t>
  </si>
  <si>
    <t>SNBC</t>
  </si>
  <si>
    <t>TIER REIT, Inc.</t>
  </si>
  <si>
    <t>Sun Bancorp, Inc.</t>
  </si>
  <si>
    <t>TIF</t>
  </si>
  <si>
    <t>SNHY</t>
  </si>
  <si>
    <t>Tiffany &amp; Co.</t>
  </si>
  <si>
    <t>Sun Hydraulics Corporation</t>
  </si>
  <si>
    <t>TLYS</t>
  </si>
  <si>
    <t>SNDE</t>
  </si>
  <si>
    <t>Tilly&amp;#39</t>
  </si>
  <si>
    <t>Sundance Energy Australia Limited</t>
  </si>
  <si>
    <t>TSU</t>
  </si>
  <si>
    <t>SNSS</t>
  </si>
  <si>
    <t>TIM Participacoes S.A.</t>
  </si>
  <si>
    <t>Sunesis Pharmaceuticals, Inc.</t>
  </si>
  <si>
    <t>TIME</t>
  </si>
  <si>
    <t>STKL</t>
  </si>
  <si>
    <t>Time Inc.</t>
  </si>
  <si>
    <t>SunOpta, Inc.</t>
  </si>
  <si>
    <t>TWX</t>
  </si>
  <si>
    <t>SPWR</t>
  </si>
  <si>
    <t>Time Warner Inc.</t>
  </si>
  <si>
    <t>SunPower Corporation</t>
  </si>
  <si>
    <t>TKR</t>
  </si>
  <si>
    <t>RUN</t>
  </si>
  <si>
    <t>Timken Company (The)</t>
  </si>
  <si>
    <t>Sunrun Inc.</t>
  </si>
  <si>
    <t>TMST</t>
  </si>
  <si>
    <t>SBCP</t>
  </si>
  <si>
    <t>Timken Steel Corporation</t>
  </si>
  <si>
    <t>Sunshine Bancorp, Inc.</t>
  </si>
  <si>
    <t>TWI</t>
  </si>
  <si>
    <t>SUNW</t>
  </si>
  <si>
    <t>Titan International, Inc.</t>
  </si>
  <si>
    <t>Sunworks, Inc.</t>
  </si>
  <si>
    <t>TJX</t>
  </si>
  <si>
    <t>SMCI</t>
  </si>
  <si>
    <t>TJX Companies, Inc. (The)</t>
  </si>
  <si>
    <t>Super Micro Computer, Inc.</t>
  </si>
  <si>
    <t>TOL</t>
  </si>
  <si>
    <t>SPCB</t>
  </si>
  <si>
    <t>Toll Brothers Inc.</t>
  </si>
  <si>
    <t>SuperCom, Ltd.</t>
  </si>
  <si>
    <t>TR</t>
  </si>
  <si>
    <t>SCON</t>
  </si>
  <si>
    <t>Tootsie Roll Industries, Inc.</t>
  </si>
  <si>
    <t>Superconductor Technologies Inc.</t>
  </si>
  <si>
    <t>BLD</t>
  </si>
  <si>
    <t>SGC</t>
  </si>
  <si>
    <t>TopBuild Corp.</t>
  </si>
  <si>
    <t>Superior Uniform Group, Inc.</t>
  </si>
  <si>
    <t>TMK</t>
  </si>
  <si>
    <t>SUPN</t>
  </si>
  <si>
    <t>Torchmark Corporation</t>
  </si>
  <si>
    <t>Supernus Pharmaceuticals, Inc.</t>
  </si>
  <si>
    <t>TMK^B</t>
  </si>
  <si>
    <t>SPRT</t>
  </si>
  <si>
    <t>support.com, Inc.</t>
  </si>
  <si>
    <t>TMK^C</t>
  </si>
  <si>
    <t>SGRY</t>
  </si>
  <si>
    <t>Surgery Partners, Inc.</t>
  </si>
  <si>
    <t>TTC</t>
  </si>
  <si>
    <t>SRDX</t>
  </si>
  <si>
    <t>Toro Company (The)</t>
  </si>
  <si>
    <t>Tools/Hardware</t>
  </si>
  <si>
    <t>Surmodics, Inc.</t>
  </si>
  <si>
    <t>TD</t>
  </si>
  <si>
    <t>SBBX</t>
  </si>
  <si>
    <t>Toronto Dominion Bank (The)</t>
  </si>
  <si>
    <t>Sussex Bancorp</t>
  </si>
  <si>
    <t>NDP</t>
  </si>
  <si>
    <t>SIVB</t>
  </si>
  <si>
    <t>Tortoise Energy Independence Fund, Inc.</t>
  </si>
  <si>
    <t>SVB Financial Group</t>
  </si>
  <si>
    <t>TYG</t>
  </si>
  <si>
    <t>SIVBO</t>
  </si>
  <si>
    <t>Tortoise Energy Infrastructure Corporation</t>
  </si>
  <si>
    <t>NTG</t>
  </si>
  <si>
    <t>SYKE</t>
  </si>
  <si>
    <t>Tortoise MLP Fund, Inc.</t>
  </si>
  <si>
    <t>Sykes Enterprises, Incorporated</t>
  </si>
  <si>
    <t>TTP</t>
  </si>
  <si>
    <t>SYMC</t>
  </si>
  <si>
    <t>Tortoise Pipeline &amp; Energy Fund, Inc.</t>
  </si>
  <si>
    <t>Symantec Corporation</t>
  </si>
  <si>
    <t>TPZ</t>
  </si>
  <si>
    <t>SYNC</t>
  </si>
  <si>
    <t>Tortoise Power and Energy Infrastructure Fund, Inc</t>
  </si>
  <si>
    <t>Synacor, Inc.</t>
  </si>
  <si>
    <t>TOT</t>
  </si>
  <si>
    <t>SYNL</t>
  </si>
  <si>
    <t>Total S.A.</t>
  </si>
  <si>
    <t>Synalloy Corporation</t>
  </si>
  <si>
    <t>TSS</t>
  </si>
  <si>
    <t>SYNA</t>
  </si>
  <si>
    <t>Total System Services, Inc.</t>
  </si>
  <si>
    <t>Synaptics Incorporated</t>
  </si>
  <si>
    <t>TOWR</t>
  </si>
  <si>
    <t>SNCR</t>
  </si>
  <si>
    <t>Tower International, Inc.</t>
  </si>
  <si>
    <t>Synchronoss Technologies, Inc.</t>
  </si>
  <si>
    <t>TSQ</t>
  </si>
  <si>
    <t>SNDX</t>
  </si>
  <si>
    <t>Townsquare Media, Inc.</t>
  </si>
  <si>
    <t>Syndax Pharmaceuticals, Inc.</t>
  </si>
  <si>
    <t>TM</t>
  </si>
  <si>
    <t>SGYP</t>
  </si>
  <si>
    <t>Toyota Motor Corp Ltd Ord</t>
  </si>
  <si>
    <t>Synergy Pharmaceuticals, Inc.</t>
  </si>
  <si>
    <t>TPGE</t>
  </si>
  <si>
    <t>SYBX</t>
  </si>
  <si>
    <t>TPG Pace Energy Holdings Corp.</t>
  </si>
  <si>
    <t>Synlogic, Inc.</t>
  </si>
  <si>
    <t>TPGE.U</t>
  </si>
  <si>
    <t>SNPS</t>
  </si>
  <si>
    <t>Synopsys, Inc.</t>
  </si>
  <si>
    <t>TPGE.WS</t>
  </si>
  <si>
    <t>SYNT</t>
  </si>
  <si>
    <t>Syntel, Inc.</t>
  </si>
  <si>
    <t>TPGH</t>
  </si>
  <si>
    <t>SYMX</t>
  </si>
  <si>
    <t>TPG Pace Holdings Corp.</t>
  </si>
  <si>
    <t>Synthesis Energy Systems, Inc.</t>
  </si>
  <si>
    <t>TPGH.U</t>
  </si>
  <si>
    <t>SYPR</t>
  </si>
  <si>
    <t>Sypris Solutions, Inc.</t>
  </si>
  <si>
    <t>TPGH.WS</t>
  </si>
  <si>
    <t>SYRS</t>
  </si>
  <si>
    <t>Syros Pharmaceuticals, Inc.</t>
  </si>
  <si>
    <t>TRTX</t>
  </si>
  <si>
    <t>TROW</t>
  </si>
  <si>
    <t>TPG RE Finance Trust, Inc.</t>
  </si>
  <si>
    <t>T. Rowe Price Group, Inc.</t>
  </si>
  <si>
    <t>TSLX</t>
  </si>
  <si>
    <t>TTOO</t>
  </si>
  <si>
    <t>TPG Specialty Lending, Inc.</t>
  </si>
  <si>
    <t>T2 Biosystems, Inc.</t>
  </si>
  <si>
    <t>TAC</t>
  </si>
  <si>
    <t>TRHC</t>
  </si>
  <si>
    <t>TransAlta Corporation</t>
  </si>
  <si>
    <t>Tabula Rasa HealthCare, Inc.</t>
  </si>
  <si>
    <t>TRP</t>
  </si>
  <si>
    <t>TCMD</t>
  </si>
  <si>
    <t>TransCanada Corporation</t>
  </si>
  <si>
    <t>Tactile Systems Technology, Inc.</t>
  </si>
  <si>
    <t>TCI</t>
  </si>
  <si>
    <t>TAIT</t>
  </si>
  <si>
    <t>Transcontinental Realty Investors, Inc.</t>
  </si>
  <si>
    <t>Taitron Components Incorporated</t>
  </si>
  <si>
    <t>TDG</t>
  </si>
  <si>
    <t>TTWO</t>
  </si>
  <si>
    <t>Transdigm Group Incorporated</t>
  </si>
  <si>
    <t>Take-Two Interactive Software, Inc.</t>
  </si>
  <si>
    <t>TLP</t>
  </si>
  <si>
    <t>TLND</t>
  </si>
  <si>
    <t>TransMontaigne Partners L.P.</t>
  </si>
  <si>
    <t>Talend S.A.</t>
  </si>
  <si>
    <t>RIG</t>
  </si>
  <si>
    <t>TNDM</t>
  </si>
  <si>
    <t>Transocean Ltd.</t>
  </si>
  <si>
    <t>Tandem Diabetes Care, Inc.</t>
  </si>
  <si>
    <t>TGS</t>
  </si>
  <si>
    <t>TLF</t>
  </si>
  <si>
    <t>Transportadora De Gas Sa Ord B</t>
  </si>
  <si>
    <t>Tandy Leather Factory, Inc.</t>
  </si>
  <si>
    <t>TRU</t>
  </si>
  <si>
    <t>TANH</t>
  </si>
  <si>
    <t>TransUnion</t>
  </si>
  <si>
    <t>Tantech Holdings Ltd.</t>
  </si>
  <si>
    <t>TVPT</t>
  </si>
  <si>
    <t>TPIV</t>
  </si>
  <si>
    <t>Travelport Worldwide Limited</t>
  </si>
  <si>
    <t>TapImmune Inc.</t>
  </si>
  <si>
    <t>TREC</t>
  </si>
  <si>
    <t>TEDU</t>
  </si>
  <si>
    <t>Trecora Resources</t>
  </si>
  <si>
    <t>Tarena International, Inc.</t>
  </si>
  <si>
    <t>TG</t>
  </si>
  <si>
    <t>TATT</t>
  </si>
  <si>
    <t>Tredegar Corporation</t>
  </si>
  <si>
    <t>TAT Technologies Ltd.</t>
  </si>
  <si>
    <t>THS</t>
  </si>
  <si>
    <t>TAYD</t>
  </si>
  <si>
    <t>Treehouse Foods, Inc.</t>
  </si>
  <si>
    <t>Taylor Devices, Inc.</t>
  </si>
  <si>
    <t>TREX</t>
  </si>
  <si>
    <t>CGBD</t>
  </si>
  <si>
    <t>Trex Company, Inc.</t>
  </si>
  <si>
    <t>TCG BDC, Inc.</t>
  </si>
  <si>
    <t>TY</t>
  </si>
  <si>
    <t>TCPC</t>
  </si>
  <si>
    <t>Tri Continental Corporation</t>
  </si>
  <si>
    <t>TCP Capital Corp.</t>
  </si>
  <si>
    <t>TY^</t>
  </si>
  <si>
    <t>AMTD</t>
  </si>
  <si>
    <t>TD Ameritrade Holding Corporation</t>
  </si>
  <si>
    <t>TPH</t>
  </si>
  <si>
    <t>PETZ</t>
  </si>
  <si>
    <t>TRI Pointe Group, Inc.</t>
  </si>
  <si>
    <t>TDH Holdings, Inc.</t>
  </si>
  <si>
    <t>TCAP</t>
  </si>
  <si>
    <t>TECD</t>
  </si>
  <si>
    <t>Triangle Capital Corporation</t>
  </si>
  <si>
    <t>Tech Data Corporation</t>
  </si>
  <si>
    <t>TCCA</t>
  </si>
  <si>
    <t>TCCO</t>
  </si>
  <si>
    <t>Technical Communications Corporation</t>
  </si>
  <si>
    <t>TCCB</t>
  </si>
  <si>
    <t>TTGT</t>
  </si>
  <si>
    <t>TechTarget, Inc.</t>
  </si>
  <si>
    <t>TRCO</t>
  </si>
  <si>
    <t>TGLS</t>
  </si>
  <si>
    <t>Tribune Media Company</t>
  </si>
  <si>
    <t>Tecnoglass Inc.</t>
  </si>
  <si>
    <t>TNET</t>
  </si>
  <si>
    <t>TGEN</t>
  </si>
  <si>
    <t>TriNet Group, Inc.</t>
  </si>
  <si>
    <t>Tecogen Inc.</t>
  </si>
  <si>
    <t>TRN</t>
  </si>
  <si>
    <t>TNAV</t>
  </si>
  <si>
    <t>Trinity Industries, Inc.</t>
  </si>
  <si>
    <t>Telenav, Inc.</t>
  </si>
  <si>
    <t>TSE</t>
  </si>
  <si>
    <t>TTEC</t>
  </si>
  <si>
    <t>Trinseo S.A.</t>
  </si>
  <si>
    <t>TeleTech Holdings, Inc.</t>
  </si>
  <si>
    <t>TPVG</t>
  </si>
  <si>
    <t>TLGT</t>
  </si>
  <si>
    <t>TriplePoint Venture Growth BDC Corp.</t>
  </si>
  <si>
    <t>Teligent, Inc.</t>
  </si>
  <si>
    <t>TPVY</t>
  </si>
  <si>
    <t>TELL</t>
  </si>
  <si>
    <t>Tellurian Inc.</t>
  </si>
  <si>
    <t>GTS</t>
  </si>
  <si>
    <t>TENX</t>
  </si>
  <si>
    <t>Triple-S Management Corporation</t>
  </si>
  <si>
    <t>Tenax Therapeutics, Inc.</t>
  </si>
  <si>
    <t>TRTN</t>
  </si>
  <si>
    <t>GLBL</t>
  </si>
  <si>
    <t>Triton International Limited</t>
  </si>
  <si>
    <t>TerraForm Global, Inc.</t>
  </si>
  <si>
    <t>TGI</t>
  </si>
  <si>
    <t>TERP</t>
  </si>
  <si>
    <t>Triumph Group, Inc.</t>
  </si>
  <si>
    <t>TerraForm Power, Inc.</t>
  </si>
  <si>
    <t>TROX</t>
  </si>
  <si>
    <t>TBNK</t>
  </si>
  <si>
    <t>Tronox Limited</t>
  </si>
  <si>
    <t>Territorial Bancorp Inc.</t>
  </si>
  <si>
    <t>TBI</t>
  </si>
  <si>
    <t>TSRO</t>
  </si>
  <si>
    <t>TrueBlue, Inc.</t>
  </si>
  <si>
    <t>TESARO, Inc.</t>
  </si>
  <si>
    <t>TNP</t>
  </si>
  <si>
    <t>TESO</t>
  </si>
  <si>
    <t>Tsakos Energy Navigation Ltd</t>
  </si>
  <si>
    <t>Tesco Corporation</t>
  </si>
  <si>
    <t>TNP^B</t>
  </si>
  <si>
    <t>TSLA</t>
  </si>
  <si>
    <t xml:space="preserve">Tesla, Inc. </t>
  </si>
  <si>
    <t>TNP^C</t>
  </si>
  <si>
    <t>TESS</t>
  </si>
  <si>
    <t>TESSCO Technologies Incorporated</t>
  </si>
  <si>
    <t>TNP^D</t>
  </si>
  <si>
    <t>TTEK</t>
  </si>
  <si>
    <t>Tetra Tech, Inc.</t>
  </si>
  <si>
    <t>TNP^E</t>
  </si>
  <si>
    <t>TTPH</t>
  </si>
  <si>
    <t>Tetraphase Pharmaceuticals, Inc.</t>
  </si>
  <si>
    <t>TUP</t>
  </si>
  <si>
    <t>TCBI</t>
  </si>
  <si>
    <t>Tupperware Brands Corporation</t>
  </si>
  <si>
    <t>Texas Capital Bancshares, Inc.</t>
  </si>
  <si>
    <t>TKC</t>
  </si>
  <si>
    <t>TCBIL</t>
  </si>
  <si>
    <t>Turkcell Iletisim Hizmetleri AS</t>
  </si>
  <si>
    <t>TKF</t>
  </si>
  <si>
    <t>TCBIP</t>
  </si>
  <si>
    <t>Turkish Investment Fund, Inc. (The)</t>
  </si>
  <si>
    <t>TPB</t>
  </si>
  <si>
    <t>TCBIW</t>
  </si>
  <si>
    <t>Turning Point Brands, Inc.</t>
  </si>
  <si>
    <t>Tobacco</t>
  </si>
  <si>
    <t>TRQ</t>
  </si>
  <si>
    <t>Turquoise Hill Resources Ltd.</t>
  </si>
  <si>
    <t>Texas Instruments Incorporated</t>
  </si>
  <si>
    <t>TPC</t>
  </si>
  <si>
    <t>TXRH</t>
  </si>
  <si>
    <t>Tutor Perini Corporation</t>
  </si>
  <si>
    <t>General Bldg Contractors - Nonresidential Bldgs</t>
  </si>
  <si>
    <t>Texas Roadhouse, Inc.</t>
  </si>
  <si>
    <t>TWLO</t>
  </si>
  <si>
    <t>TFSL</t>
  </si>
  <si>
    <t>Twilio Inc.</t>
  </si>
  <si>
    <t>TFS Financial Corporation</t>
  </si>
  <si>
    <t>TWTR</t>
  </si>
  <si>
    <t>TGTX</t>
  </si>
  <si>
    <t>Twitter, Inc.</t>
  </si>
  <si>
    <t>TG Therapeutics, Inc.</t>
  </si>
  <si>
    <t>TWO</t>
  </si>
  <si>
    <t>ANDE</t>
  </si>
  <si>
    <t>Two Harbors Investments Corp</t>
  </si>
  <si>
    <t>The Andersons, Inc.</t>
  </si>
  <si>
    <t>TWO^A</t>
  </si>
  <si>
    <t>TBBK</t>
  </si>
  <si>
    <t>The Bancorp, Inc.</t>
  </si>
  <si>
    <t>TWO^B</t>
  </si>
  <si>
    <t>BPRN</t>
  </si>
  <si>
    <t>The Bank of Princeton</t>
  </si>
  <si>
    <t>TYL</t>
  </si>
  <si>
    <t>CG</t>
  </si>
  <si>
    <t>Tyler Technologies, Inc.</t>
  </si>
  <si>
    <t>The Carlyle Group L.P.</t>
  </si>
  <si>
    <t>TSN</t>
  </si>
  <si>
    <t>TCGP</t>
  </si>
  <si>
    <t>Tyson Foods, Inc.</t>
  </si>
  <si>
    <t>USB</t>
  </si>
  <si>
    <t>CAKE</t>
  </si>
  <si>
    <t>U.S. Bancorp</t>
  </si>
  <si>
    <t>The Cheesecake Factory Incorporated</t>
  </si>
  <si>
    <t>USB^A</t>
  </si>
  <si>
    <t>CHEF</t>
  </si>
  <si>
    <t>The Chefs&amp;#39</t>
  </si>
  <si>
    <t>USB^H</t>
  </si>
  <si>
    <t>TCFC</t>
  </si>
  <si>
    <t>The Community Financial Corporation</t>
  </si>
  <si>
    <t>USB^M</t>
  </si>
  <si>
    <t>DSGX</t>
  </si>
  <si>
    <t>The Descartes Systems Group Inc.</t>
  </si>
  <si>
    <t>USB^O</t>
  </si>
  <si>
    <t>DXYN</t>
  </si>
  <si>
    <t>The Dixie Group, Inc.</t>
  </si>
  <si>
    <t>USPH</t>
  </si>
  <si>
    <t>ENSG</t>
  </si>
  <si>
    <t>U.S. Physical Therapy, Inc.</t>
  </si>
  <si>
    <t>The Ensign Group, Inc.</t>
  </si>
  <si>
    <t>SLCA</t>
  </si>
  <si>
    <t>XONE</t>
  </si>
  <si>
    <t>U.S. Silica Holdings, Inc.</t>
  </si>
  <si>
    <t>The ExOne Company</t>
  </si>
  <si>
    <t>UBS</t>
  </si>
  <si>
    <t>FINL</t>
  </si>
  <si>
    <t>UBS AG</t>
  </si>
  <si>
    <t>The Finish Line, Inc.</t>
  </si>
  <si>
    <t>UGI</t>
  </si>
  <si>
    <t>FBMS</t>
  </si>
  <si>
    <t>UGI Corporation</t>
  </si>
  <si>
    <t>The First Bancshares, Inc.</t>
  </si>
  <si>
    <t>UGP</t>
  </si>
  <si>
    <t>FLIC</t>
  </si>
  <si>
    <t>Ultrapar Participacoes S.A.</t>
  </si>
  <si>
    <t>The First of Long Island Corporation</t>
  </si>
  <si>
    <t>UMH</t>
  </si>
  <si>
    <t>GT</t>
  </si>
  <si>
    <t>UMH Properties, Inc.</t>
  </si>
  <si>
    <t>The Goodyear Tire &amp; Rubber Company</t>
  </si>
  <si>
    <t>UMH^B</t>
  </si>
  <si>
    <t>HABT</t>
  </si>
  <si>
    <t>The Habit Restaurants, Inc.</t>
  </si>
  <si>
    <t>UMH^C</t>
  </si>
  <si>
    <t>HCKT</t>
  </si>
  <si>
    <t>The Hackett Group, Inc.</t>
  </si>
  <si>
    <t>UA</t>
  </si>
  <si>
    <t>HAIN</t>
  </si>
  <si>
    <t>Under Armour, Inc.</t>
  </si>
  <si>
    <t>The Hain Celestial Group, Inc.</t>
  </si>
  <si>
    <t>UAA</t>
  </si>
  <si>
    <t>CUBA</t>
  </si>
  <si>
    <t>The Herzfeld Caribbean Basin Fund, Inc.</t>
  </si>
  <si>
    <t>UFI</t>
  </si>
  <si>
    <t>INTG</t>
  </si>
  <si>
    <t>Unifi, Inc.</t>
  </si>
  <si>
    <t>The Intergroup Corporation</t>
  </si>
  <si>
    <t>UNF</t>
  </si>
  <si>
    <t>JYNT</t>
  </si>
  <si>
    <t>Unifirst Corporation</t>
  </si>
  <si>
    <t>The Joint Corp.</t>
  </si>
  <si>
    <t>UN</t>
  </si>
  <si>
    <t>KEYW</t>
  </si>
  <si>
    <t>Unilever NV</t>
  </si>
  <si>
    <t>The KEYW Holding Corporation</t>
  </si>
  <si>
    <t>UL</t>
  </si>
  <si>
    <t>KHC</t>
  </si>
  <si>
    <t>Unilever PLC</t>
  </si>
  <si>
    <t>The Kraft Heinz Company</t>
  </si>
  <si>
    <t>UNP</t>
  </si>
  <si>
    <t>OLD</t>
  </si>
  <si>
    <t>Union Pacific Corporation</t>
  </si>
  <si>
    <t>The Long-Term Care ETF</t>
  </si>
  <si>
    <t>UIS</t>
  </si>
  <si>
    <t>Unisys Corporation</t>
  </si>
  <si>
    <t>UNT</t>
  </si>
  <si>
    <t>MDCO</t>
  </si>
  <si>
    <t>Unit Corporation</t>
  </si>
  <si>
    <t>The Medicines Company</t>
  </si>
  <si>
    <t>UAL</t>
  </si>
  <si>
    <t>MEET</t>
  </si>
  <si>
    <t>United Continental Holdings, Inc.</t>
  </si>
  <si>
    <t>The Meet Group, Inc.</t>
  </si>
  <si>
    <t>UDR</t>
  </si>
  <si>
    <t>MIK</t>
  </si>
  <si>
    <t>United Dominion Realty Trust, Inc.</t>
  </si>
  <si>
    <t>The Michaels Companies, Inc.</t>
  </si>
  <si>
    <t>UMC</t>
  </si>
  <si>
    <t>MIDD</t>
  </si>
  <si>
    <t>United Microelectronics Corporation</t>
  </si>
  <si>
    <t>The Middleby Corporation</t>
  </si>
  <si>
    <t>UPS</t>
  </si>
  <si>
    <t>NAVG</t>
  </si>
  <si>
    <t>United Parcel Service, Inc.</t>
  </si>
  <si>
    <t>The Navigators Group, Inc.</t>
  </si>
  <si>
    <t>URI</t>
  </si>
  <si>
    <t>SLIM</t>
  </si>
  <si>
    <t>United Rentals, Inc.</t>
  </si>
  <si>
    <t>The Obesity ETF</t>
  </si>
  <si>
    <t>USM</t>
  </si>
  <si>
    <t>STKS</t>
  </si>
  <si>
    <t>United States Cellular Corporation</t>
  </si>
  <si>
    <t>The ONE Group Hospitality, Inc.</t>
  </si>
  <si>
    <t>UZA</t>
  </si>
  <si>
    <t>ORG</t>
  </si>
  <si>
    <t>The Organics ETF</t>
  </si>
  <si>
    <t>UZB</t>
  </si>
  <si>
    <t>PCLN</t>
  </si>
  <si>
    <t xml:space="preserve">The Priceline Group Inc. </t>
  </si>
  <si>
    <t>UZC</t>
  </si>
  <si>
    <t>PRSC</t>
  </si>
  <si>
    <t>The Providence Service Corporation</t>
  </si>
  <si>
    <t>X</t>
  </si>
  <si>
    <t>RMR</t>
  </si>
  <si>
    <t>United States Steel Corporation</t>
  </si>
  <si>
    <t>The RMR Group Inc.</t>
  </si>
  <si>
    <t>UTX</t>
  </si>
  <si>
    <t>SMPL</t>
  </si>
  <si>
    <t>United Technologies Corporation</t>
  </si>
  <si>
    <t>The Simply Good Foods Company</t>
  </si>
  <si>
    <t>UNH</t>
  </si>
  <si>
    <t>SMPLW</t>
  </si>
  <si>
    <t>UnitedHealth Group Incorporated</t>
  </si>
  <si>
    <t>UTL</t>
  </si>
  <si>
    <t>TSG</t>
  </si>
  <si>
    <t>UNITIL Corporation</t>
  </si>
  <si>
    <t>The Stars Group Inc.</t>
  </si>
  <si>
    <t>UNVR</t>
  </si>
  <si>
    <t>TTD</t>
  </si>
  <si>
    <t>Univar Inc.</t>
  </si>
  <si>
    <t>The Trade Desk, Inc.</t>
  </si>
  <si>
    <t>UVV</t>
  </si>
  <si>
    <t>ULTI</t>
  </si>
  <si>
    <t>Universal Corporation</t>
  </si>
  <si>
    <t>The Ultimate Software Group, Inc.</t>
  </si>
  <si>
    <t>UHT</t>
  </si>
  <si>
    <t>YORW</t>
  </si>
  <si>
    <t>Universal Health Realty Income Trust</t>
  </si>
  <si>
    <t>The York Water Company</t>
  </si>
  <si>
    <t>UHS</t>
  </si>
  <si>
    <t>NCTY</t>
  </si>
  <si>
    <t>Universal Health Services, Inc.</t>
  </si>
  <si>
    <t>The9 Limited</t>
  </si>
  <si>
    <t>UVE</t>
  </si>
  <si>
    <t>TXMD</t>
  </si>
  <si>
    <t>UNIVERSAL INSURANCE HOLDINGS INC</t>
  </si>
  <si>
    <t>TherapeuticsMD, Inc.</t>
  </si>
  <si>
    <t>UTI</t>
  </si>
  <si>
    <t>TRPX</t>
  </si>
  <si>
    <t>Universal Technical Institute Inc</t>
  </si>
  <si>
    <t>Therapix Biosciences Ltd.</t>
  </si>
  <si>
    <t>UNM</t>
  </si>
  <si>
    <t>TBPH</t>
  </si>
  <si>
    <t>Unum Group</t>
  </si>
  <si>
    <t>Theravance Biopharma, Inc.</t>
  </si>
  <si>
    <t>UE</t>
  </si>
  <si>
    <t>TST</t>
  </si>
  <si>
    <t>Urban Edge Properties</t>
  </si>
  <si>
    <t>TheStreet, Inc.</t>
  </si>
  <si>
    <t>UBA</t>
  </si>
  <si>
    <t>TCRD</t>
  </si>
  <si>
    <t>Urstadt Biddle Properties Inc.</t>
  </si>
  <si>
    <t>UBP</t>
  </si>
  <si>
    <t>TICC</t>
  </si>
  <si>
    <t>TICC Capital Corp.</t>
  </si>
  <si>
    <t>UBP^G</t>
  </si>
  <si>
    <t>TICCL</t>
  </si>
  <si>
    <t>UBP^H</t>
  </si>
  <si>
    <t>TIG</t>
  </si>
  <si>
    <t>TiGenix</t>
  </si>
  <si>
    <t>USFD</t>
  </si>
  <si>
    <t>TTS</t>
  </si>
  <si>
    <t>US Foods Holding Corp.</t>
  </si>
  <si>
    <t>Tile Shop Hldgs, Inc.</t>
  </si>
  <si>
    <t>USAC</t>
  </si>
  <si>
    <t>TIL</t>
  </si>
  <si>
    <t>USA Compression Partners, LP</t>
  </si>
  <si>
    <t>Till Capital Ltd.</t>
  </si>
  <si>
    <t>USNA</t>
  </si>
  <si>
    <t>TSBK</t>
  </si>
  <si>
    <t>USANA Health Sciences, Inc.</t>
  </si>
  <si>
    <t>Timberland Bancorp, Inc.</t>
  </si>
  <si>
    <t>USDP</t>
  </si>
  <si>
    <t>TNTR</t>
  </si>
  <si>
    <t>USD Partners LP</t>
  </si>
  <si>
    <t>Tintri, Inc.</t>
  </si>
  <si>
    <t>USG</t>
  </si>
  <si>
    <t>TIPT</t>
  </si>
  <si>
    <t>USG Corporation</t>
  </si>
  <si>
    <t>Tiptree Inc.</t>
  </si>
  <si>
    <t>BIF</t>
  </si>
  <si>
    <t>TITN</t>
  </si>
  <si>
    <t>USLIFE Income Fund, Inc.</t>
  </si>
  <si>
    <t>Titan Machinery Inc.</t>
  </si>
  <si>
    <t>VFC</t>
  </si>
  <si>
    <t>TTNP</t>
  </si>
  <si>
    <t>V.F. Corporation</t>
  </si>
  <si>
    <t>Titan Pharmaceuticals, Inc.</t>
  </si>
  <si>
    <t>EGY</t>
  </si>
  <si>
    <t>TVTY</t>
  </si>
  <si>
    <t>Vaalco Energy Inc</t>
  </si>
  <si>
    <t>Tivity Health, Inc.</t>
  </si>
  <si>
    <t>MTN</t>
  </si>
  <si>
    <t>TIVO</t>
  </si>
  <si>
    <t>Vail Resorts, Inc.</t>
  </si>
  <si>
    <t>TiVo Corporation</t>
  </si>
  <si>
    <t>VALE</t>
  </si>
  <si>
    <t>TMUS</t>
  </si>
  <si>
    <t>VALE S.A.</t>
  </si>
  <si>
    <t>T-Mobile US, Inc.</t>
  </si>
  <si>
    <t>VALE$</t>
  </si>
  <si>
    <t>TMUSP</t>
  </si>
  <si>
    <t>VRX</t>
  </si>
  <si>
    <t>TOCA</t>
  </si>
  <si>
    <t>Valeant Pharmaceuticals International, Inc.</t>
  </si>
  <si>
    <t>Tocagen Inc.</t>
  </si>
  <si>
    <t>VLO</t>
  </si>
  <si>
    <t>TNXP</t>
  </si>
  <si>
    <t>Valero Energy Corporation</t>
  </si>
  <si>
    <t>Tonix Pharmaceuticals Holding Corp.</t>
  </si>
  <si>
    <t>VLP</t>
  </si>
  <si>
    <t>TISA</t>
  </si>
  <si>
    <t>Valero Energy Partners LP</t>
  </si>
  <si>
    <t>Top Image Systems, Ltd.</t>
  </si>
  <si>
    <t>VHI</t>
  </si>
  <si>
    <t>TOPS</t>
  </si>
  <si>
    <t>Valhi, Inc.</t>
  </si>
  <si>
    <t>TOP Ships Inc.</t>
  </si>
  <si>
    <t>VR</t>
  </si>
  <si>
    <t xml:space="preserve">TORM          </t>
  </si>
  <si>
    <t>Validus Holdings, Ltd.</t>
  </si>
  <si>
    <t>TOR Minerals International Inc</t>
  </si>
  <si>
    <t>VR^A</t>
  </si>
  <si>
    <t>TRCH</t>
  </si>
  <si>
    <t>Torchlight Energy Resources, Inc.</t>
  </si>
  <si>
    <t>VR^B</t>
  </si>
  <si>
    <t>TSEM</t>
  </si>
  <si>
    <t>Tower Semiconductor Ltd.</t>
  </si>
  <si>
    <t>VLY</t>
  </si>
  <si>
    <t>CLUB</t>
  </si>
  <si>
    <t>Valley National Bancorp</t>
  </si>
  <si>
    <t>Town Sports International Holdings, Inc.</t>
  </si>
  <si>
    <t>VLY.WS</t>
  </si>
  <si>
    <t>TOWN</t>
  </si>
  <si>
    <t>Towne Bank</t>
  </si>
  <si>
    <t>VLY^A</t>
  </si>
  <si>
    <t>TPIC</t>
  </si>
  <si>
    <t>TPI Composites, Inc.</t>
  </si>
  <si>
    <t>VLY^B</t>
  </si>
  <si>
    <t>TCON</t>
  </si>
  <si>
    <t>TRACON Pharmaceuticals, Inc.</t>
  </si>
  <si>
    <t>VMI</t>
  </si>
  <si>
    <t>TSCO</t>
  </si>
  <si>
    <t>Valmont Industries, Inc.</t>
  </si>
  <si>
    <t>Tractor Supply Company</t>
  </si>
  <si>
    <t>VVV</t>
  </si>
  <si>
    <t>TWMC</t>
  </si>
  <si>
    <t>Valvoline Inc.</t>
  </si>
  <si>
    <t>Trans World Entertainment Corp.</t>
  </si>
  <si>
    <t>VNTV</t>
  </si>
  <si>
    <t>TACT</t>
  </si>
  <si>
    <t>Vantiv, Inc.</t>
  </si>
  <si>
    <t>TransAct Technologies Incorporated</t>
  </si>
  <si>
    <t>VAR</t>
  </si>
  <si>
    <t>TRNS</t>
  </si>
  <si>
    <t>Varian Medical Systems, Inc.</t>
  </si>
  <si>
    <t>Transcat, Inc.</t>
  </si>
  <si>
    <t>VGR</t>
  </si>
  <si>
    <t>TGA</t>
  </si>
  <si>
    <t>Vector Group Ltd.</t>
  </si>
  <si>
    <t>TransGlobe Energy Corporation</t>
  </si>
  <si>
    <t>VVC</t>
  </si>
  <si>
    <t>TA</t>
  </si>
  <si>
    <t>Vectren Corporation</t>
  </si>
  <si>
    <t>TravelCenters of America LLC</t>
  </si>
  <si>
    <t>VEC</t>
  </si>
  <si>
    <t>TANNI</t>
  </si>
  <si>
    <t>Vectrus, Inc.</t>
  </si>
  <si>
    <t>VEDL</t>
  </si>
  <si>
    <t>TANNL</t>
  </si>
  <si>
    <t>Vedanta  Limited</t>
  </si>
  <si>
    <t>VEEV</t>
  </si>
  <si>
    <t>TANNZ</t>
  </si>
  <si>
    <t>Veeva Systems Inc.</t>
  </si>
  <si>
    <t>VNTR</t>
  </si>
  <si>
    <t>TZOO</t>
  </si>
  <si>
    <t>Venator Materials PLC</t>
  </si>
  <si>
    <t>Travelzoo</t>
  </si>
  <si>
    <t>VTRB</t>
  </si>
  <si>
    <t>TRMT</t>
  </si>
  <si>
    <t>Ventas Realty, Limited Partnership // Ventas Capital Corporati</t>
  </si>
  <si>
    <t>Tremont Mortgage Trust</t>
  </si>
  <si>
    <t>VTR</t>
  </si>
  <si>
    <t>TRVN</t>
  </si>
  <si>
    <t>Ventas, Inc.</t>
  </si>
  <si>
    <t>Trevena, Inc.</t>
  </si>
  <si>
    <t>VER</t>
  </si>
  <si>
    <t>TCBK</t>
  </si>
  <si>
    <t>VEREIT Inc.</t>
  </si>
  <si>
    <t>TriCo Bancshares</t>
  </si>
  <si>
    <t>VER^F</t>
  </si>
  <si>
    <t>TRIL</t>
  </si>
  <si>
    <t>Trillium Therapeutics Inc.</t>
  </si>
  <si>
    <t>PAY</t>
  </si>
  <si>
    <t>TRS</t>
  </si>
  <si>
    <t>Verifone Systems, Inc.</t>
  </si>
  <si>
    <t>TriMas Corporation</t>
  </si>
  <si>
    <t>VRTV</t>
  </si>
  <si>
    <t>TRMB</t>
  </si>
  <si>
    <t>Veritiv Corporation</t>
  </si>
  <si>
    <t>Trimble Inc.</t>
  </si>
  <si>
    <t>VZ</t>
  </si>
  <si>
    <t>TRIB</t>
  </si>
  <si>
    <t>Verizon Communications Inc.</t>
  </si>
  <si>
    <t>Trinity Biotech plc</t>
  </si>
  <si>
    <t>VZA</t>
  </si>
  <si>
    <t>TripAdvisor, Inc.</t>
  </si>
  <si>
    <t>VET</t>
  </si>
  <si>
    <t>TSC</t>
  </si>
  <si>
    <t>Vermilion Energy Inc.</t>
  </si>
  <si>
    <t>TriState Capital Holdings, Inc.</t>
  </si>
  <si>
    <t>VRS</t>
  </si>
  <si>
    <t>TBK</t>
  </si>
  <si>
    <t>Verso Corporation</t>
  </si>
  <si>
    <t>Triumph Bancorp, Inc.</t>
  </si>
  <si>
    <t>VSM</t>
  </si>
  <si>
    <t>TRVG</t>
  </si>
  <si>
    <t>Versum Materials, Inc.</t>
  </si>
  <si>
    <t>trivago N.V.</t>
  </si>
  <si>
    <t>VVI</t>
  </si>
  <si>
    <t>TRNC</t>
  </si>
  <si>
    <t>Viad Corp</t>
  </si>
  <si>
    <t>tronc, Inc.</t>
  </si>
  <si>
    <t>VCO</t>
  </si>
  <si>
    <t>TROV</t>
  </si>
  <si>
    <t>Vina Concha Y Toro</t>
  </si>
  <si>
    <t>TrovaGene, Inc.</t>
  </si>
  <si>
    <t>VNCE</t>
  </si>
  <si>
    <t>TRUE</t>
  </si>
  <si>
    <t>Vince Holding Corp.</t>
  </si>
  <si>
    <t>TrueCar, Inc.</t>
  </si>
  <si>
    <t>VIPS</t>
  </si>
  <si>
    <t>THST</t>
  </si>
  <si>
    <t>Vipshop Holdings Limited</t>
  </si>
  <si>
    <t>Truett-Hurst, Inc.</t>
  </si>
  <si>
    <t>ZTR</t>
  </si>
  <si>
    <t>TRUP</t>
  </si>
  <si>
    <t>Virtus Global Dividend &amp; Income Fund Inc.</t>
  </si>
  <si>
    <t>Trupanion, Inc.</t>
  </si>
  <si>
    <t>VGI</t>
  </si>
  <si>
    <t>TRST</t>
  </si>
  <si>
    <t>Virtus Global Multi-Sector Income Fund</t>
  </si>
  <si>
    <t>TrustCo Bank Corp NY</t>
  </si>
  <si>
    <t>ZF</t>
  </si>
  <si>
    <t>TRMK</t>
  </si>
  <si>
    <t>Virtus Total Return Fund Inc.</t>
  </si>
  <si>
    <t>Trustmark Corporation</t>
  </si>
  <si>
    <t>V</t>
  </si>
  <si>
    <t>TSRI</t>
  </si>
  <si>
    <t>Visa Inc.</t>
  </si>
  <si>
    <t>TSR, Inc.</t>
  </si>
  <si>
    <t>VSH</t>
  </si>
  <si>
    <t>TTMI</t>
  </si>
  <si>
    <t>Vishay Intertechnology, Inc.</t>
  </si>
  <si>
    <t>TTM Technologies, Inc.</t>
  </si>
  <si>
    <t>VPG</t>
  </si>
  <si>
    <t>TCX</t>
  </si>
  <si>
    <t>Vishay Precision Group, Inc.</t>
  </si>
  <si>
    <t>Tucows Inc.</t>
  </si>
  <si>
    <t>VSTO</t>
  </si>
  <si>
    <t>TUES</t>
  </si>
  <si>
    <t>Vista Outdoor Inc.</t>
  </si>
  <si>
    <t>Tuesday Morning Corp.</t>
  </si>
  <si>
    <t>VC</t>
  </si>
  <si>
    <t>TOUR</t>
  </si>
  <si>
    <t>Visteon Corporation</t>
  </si>
  <si>
    <t>Tuniu Corporation</t>
  </si>
  <si>
    <t>VST</t>
  </si>
  <si>
    <t>HEAR</t>
  </si>
  <si>
    <t>Vistra Energy Corp.</t>
  </si>
  <si>
    <t>Turtle Beach Corporation</t>
  </si>
  <si>
    <t>VSI</t>
  </si>
  <si>
    <t>FOX</t>
  </si>
  <si>
    <t>Vitamin Shoppe, Inc</t>
  </si>
  <si>
    <t>Twenty-First Century Fox, Inc.</t>
  </si>
  <si>
    <t>VSLR</t>
  </si>
  <si>
    <t>FOXA</t>
  </si>
  <si>
    <t>Vivint Solar, Inc.</t>
  </si>
  <si>
    <t>VMW</t>
  </si>
  <si>
    <t>TWIN</t>
  </si>
  <si>
    <t>Vmware, Inc.</t>
  </si>
  <si>
    <t>Twin Disc, Incorporated</t>
  </si>
  <si>
    <t>VOC</t>
  </si>
  <si>
    <t>TRCB</t>
  </si>
  <si>
    <t>VOC Energy Trust</t>
  </si>
  <si>
    <t>Two River Bancorp</t>
  </si>
  <si>
    <t>VCRA</t>
  </si>
  <si>
    <t>TYME</t>
  </si>
  <si>
    <t>Vocera Communications, Inc.</t>
  </si>
  <si>
    <t>Tyme Technologies, Inc.</t>
  </si>
  <si>
    <t>VG</t>
  </si>
  <si>
    <t>USCR</t>
  </si>
  <si>
    <t>Vonage Holdings Corp.</t>
  </si>
  <si>
    <t>U S Concrete, Inc.</t>
  </si>
  <si>
    <t>VNO</t>
  </si>
  <si>
    <t>PRTS</t>
  </si>
  <si>
    <t>Vornado Realty Trust</t>
  </si>
  <si>
    <t>U.S. Auto Parts Network, Inc.</t>
  </si>
  <si>
    <t>VNO^G</t>
  </si>
  <si>
    <t>USEG</t>
  </si>
  <si>
    <t>U.S. Energy Corp.</t>
  </si>
  <si>
    <t>VNO^I</t>
  </si>
  <si>
    <t>GROW</t>
  </si>
  <si>
    <t>U.S. Global Investors, Inc.</t>
  </si>
  <si>
    <t>VNO^K</t>
  </si>
  <si>
    <t>USAU</t>
  </si>
  <si>
    <t>U.S. Gold Corp.</t>
  </si>
  <si>
    <t>VNO^L</t>
  </si>
  <si>
    <t>UBNT</t>
  </si>
  <si>
    <t>Ubiquiti Networks, Inc.</t>
  </si>
  <si>
    <t>VJET</t>
  </si>
  <si>
    <t>UFPT</t>
  </si>
  <si>
    <t>voxeljet AG</t>
  </si>
  <si>
    <t>UFP Technologies, Inc.</t>
  </si>
  <si>
    <t>IAE</t>
  </si>
  <si>
    <t>ULTA</t>
  </si>
  <si>
    <t>Voya Asia Pacific High Dividend Equity Income Fund</t>
  </si>
  <si>
    <t>Ulta Beauty, Inc.</t>
  </si>
  <si>
    <t>IHD</t>
  </si>
  <si>
    <t>UCTT</t>
  </si>
  <si>
    <t>Voya Emerging Markets High Income Dividend Equity Fund</t>
  </si>
  <si>
    <t>Ultra Clean Holdings, Inc.</t>
  </si>
  <si>
    <t>VOYA</t>
  </si>
  <si>
    <t>UPL</t>
  </si>
  <si>
    <t>Voya Financial, Inc.</t>
  </si>
  <si>
    <t>Ultra Petroleum Corp.</t>
  </si>
  <si>
    <t>IGA</t>
  </si>
  <si>
    <t>RARE</t>
  </si>
  <si>
    <t>Voya Global Advantage and Premium Opportunity Fund</t>
  </si>
  <si>
    <t>Ultragenyx Pharmaceutical Inc.</t>
  </si>
  <si>
    <t>IGD</t>
  </si>
  <si>
    <t>ULBI</t>
  </si>
  <si>
    <t>Voya Global Equity Dividend and Premium Opportunity Fund</t>
  </si>
  <si>
    <t>Ultralife Corporation</t>
  </si>
  <si>
    <t>IDE</t>
  </si>
  <si>
    <t>UMBF</t>
  </si>
  <si>
    <t>Voya Infrastructure, Industrials and Materials Fund</t>
  </si>
  <si>
    <t>UMB Financial Corporation</t>
  </si>
  <si>
    <t>IID</t>
  </si>
  <si>
    <t>UMPQ</t>
  </si>
  <si>
    <t>Voya International High Dividend Equity Income Fund</t>
  </si>
  <si>
    <t>Umpqua Holdings Corporation</t>
  </si>
  <si>
    <t>IRR</t>
  </si>
  <si>
    <t>UNAM</t>
  </si>
  <si>
    <t>Voya Natural Resources Equity Income Fund</t>
  </si>
  <si>
    <t>Unico American Corporation</t>
  </si>
  <si>
    <t>PPR</t>
  </si>
  <si>
    <t>UBSH</t>
  </si>
  <si>
    <t>Voya Prime Rate Trust</t>
  </si>
  <si>
    <t>Union Bankshares Corporation</t>
  </si>
  <si>
    <t>VMC</t>
  </si>
  <si>
    <t>UNB</t>
  </si>
  <si>
    <t>Vulcan Materials Company</t>
  </si>
  <si>
    <t>Union Bankshares, Inc.</t>
  </si>
  <si>
    <t>WTI</t>
  </si>
  <si>
    <t>QURE</t>
  </si>
  <si>
    <t>W&amp;T Offshore, Inc.</t>
  </si>
  <si>
    <t>uniQure N.V.</t>
  </si>
  <si>
    <t>WPC</t>
  </si>
  <si>
    <t>UBCP</t>
  </si>
  <si>
    <t>W.P. Carey Inc.</t>
  </si>
  <si>
    <t>United Bancorp, Inc.</t>
  </si>
  <si>
    <t>WRB</t>
  </si>
  <si>
    <t>UBOH</t>
  </si>
  <si>
    <t>W.R. Berkley Corporation</t>
  </si>
  <si>
    <t>United Bancshares, Inc.</t>
  </si>
  <si>
    <t>WRB^B</t>
  </si>
  <si>
    <t>UBSI</t>
  </si>
  <si>
    <t>United Bankshares, Inc.</t>
  </si>
  <si>
    <t>WRB^C</t>
  </si>
  <si>
    <t>UCBA</t>
  </si>
  <si>
    <t>United Community Bancorp</t>
  </si>
  <si>
    <t>WRB^D</t>
  </si>
  <si>
    <t>UCBI</t>
  </si>
  <si>
    <t>United Community Banks, Inc.</t>
  </si>
  <si>
    <t>GRA</t>
  </si>
  <si>
    <t>UCFC</t>
  </si>
  <si>
    <t>W.R. Grace &amp; Co.</t>
  </si>
  <si>
    <t>United Community Financial Corp.</t>
  </si>
  <si>
    <t>GWW</t>
  </si>
  <si>
    <t>UBNK</t>
  </si>
  <si>
    <t>W.W. Grainger, Inc.</t>
  </si>
  <si>
    <t xml:space="preserve">United Financial Bancorp, Inc. </t>
  </si>
  <si>
    <t>WNC</t>
  </si>
  <si>
    <t>UFCS</t>
  </si>
  <si>
    <t>Wabash National Corporation</t>
  </si>
  <si>
    <t>United Fire Group, Inc</t>
  </si>
  <si>
    <t>WBC</t>
  </si>
  <si>
    <t>UIHC</t>
  </si>
  <si>
    <t>Wabco Holdings Inc.</t>
  </si>
  <si>
    <t>United Insurance Holdings Corp.</t>
  </si>
  <si>
    <t>WDR</t>
  </si>
  <si>
    <t>UNFI</t>
  </si>
  <si>
    <t>Waddell &amp; Reed Financial, Inc.</t>
  </si>
  <si>
    <t>United Natural Foods, Inc.</t>
  </si>
  <si>
    <t>WAGE</t>
  </si>
  <si>
    <t>UBFO</t>
  </si>
  <si>
    <t>WageWorks, Inc.</t>
  </si>
  <si>
    <t>United Security Bancshares</t>
  </si>
  <si>
    <t>WD</t>
  </si>
  <si>
    <t>USLM</t>
  </si>
  <si>
    <t>Walker &amp; Dunlop, Inc.</t>
  </si>
  <si>
    <t>United States Lime &amp; Minerals, Inc.</t>
  </si>
  <si>
    <t>UTHR</t>
  </si>
  <si>
    <t>Wal-Mart Stores, Inc.</t>
  </si>
  <si>
    <t>United Therapeutics Corporation</t>
  </si>
  <si>
    <t>DIS</t>
  </si>
  <si>
    <t>UG</t>
  </si>
  <si>
    <t>Walt Disney Company (The)</t>
  </si>
  <si>
    <t>United-Guardian, Inc.</t>
  </si>
  <si>
    <t>WAC</t>
  </si>
  <si>
    <t>UNIT</t>
  </si>
  <si>
    <t>Walter Investment Management Corp.</t>
  </si>
  <si>
    <t>Uniti Group Inc.</t>
  </si>
  <si>
    <t>HCC</t>
  </si>
  <si>
    <t>UNTY</t>
  </si>
  <si>
    <t>Warrior Met Coal, Inc.</t>
  </si>
  <si>
    <t>Unity Bancorp, Inc.</t>
  </si>
  <si>
    <t>WPG</t>
  </si>
  <si>
    <t>OLED</t>
  </si>
  <si>
    <t>Washington Prime Group Inc.</t>
  </si>
  <si>
    <t>Universal Display Corporation</t>
  </si>
  <si>
    <t>WPG^H</t>
  </si>
  <si>
    <t>UEIC</t>
  </si>
  <si>
    <t>Universal Electronics Inc.</t>
  </si>
  <si>
    <t>WPG^I</t>
  </si>
  <si>
    <t>UFPI</t>
  </si>
  <si>
    <t>Universal Forest Products, Inc.</t>
  </si>
  <si>
    <t>WRE</t>
  </si>
  <si>
    <t>ULH</t>
  </si>
  <si>
    <t>Washington Real Estate Investment Trust</t>
  </si>
  <si>
    <t>Universal Logistics Holdings, Inc.</t>
  </si>
  <si>
    <t>WCN</t>
  </si>
  <si>
    <t>USAP</t>
  </si>
  <si>
    <t>Waste Connections, Inc.</t>
  </si>
  <si>
    <t>Universal Stainless &amp; Alloy Products, Inc.</t>
  </si>
  <si>
    <t>WM</t>
  </si>
  <si>
    <t>UVSP</t>
  </si>
  <si>
    <t>Waste Management, Inc.</t>
  </si>
  <si>
    <t>Univest Corporation of Pennsylvania</t>
  </si>
  <si>
    <t>WAT</t>
  </si>
  <si>
    <t>UPLD</t>
  </si>
  <si>
    <t>Waters Corporation</t>
  </si>
  <si>
    <t>Upland Software, Inc.</t>
  </si>
  <si>
    <t>WSO</t>
  </si>
  <si>
    <t>UONE</t>
  </si>
  <si>
    <t>Watsco, Inc.</t>
  </si>
  <si>
    <t xml:space="preserve">Urban One, Inc. </t>
  </si>
  <si>
    <t>WSO.B</t>
  </si>
  <si>
    <t>UONEK</t>
  </si>
  <si>
    <t>WTS</t>
  </si>
  <si>
    <t>URBN</t>
  </si>
  <si>
    <t>Watts Water Technologies, Inc.</t>
  </si>
  <si>
    <t>Urban Outfitters, Inc.</t>
  </si>
  <si>
    <t>W</t>
  </si>
  <si>
    <t>URGN</t>
  </si>
  <si>
    <t>Wayfair Inc.</t>
  </si>
  <si>
    <t>UroGen Pharma Ltd.</t>
  </si>
  <si>
    <t>WFT</t>
  </si>
  <si>
    <t>ECOL</t>
  </si>
  <si>
    <t>Weatherford International plc</t>
  </si>
  <si>
    <t>US Ecology, Inc.</t>
  </si>
  <si>
    <t>WBS</t>
  </si>
  <si>
    <t>RNDV</t>
  </si>
  <si>
    <t>Webster Financial Corporation</t>
  </si>
  <si>
    <t>US Equity Dividend Select ETF</t>
  </si>
  <si>
    <t>WBS^E.CL</t>
  </si>
  <si>
    <t>USAT</t>
  </si>
  <si>
    <t>USA Technologies, Inc.</t>
  </si>
  <si>
    <t>WEC</t>
  </si>
  <si>
    <t>USATP</t>
  </si>
  <si>
    <t>WEC Energy Group, Inc.</t>
  </si>
  <si>
    <t>WTW</t>
  </si>
  <si>
    <t>USAK</t>
  </si>
  <si>
    <t>Weight Watchers International Inc</t>
  </si>
  <si>
    <t>USA Truck, Inc.</t>
  </si>
  <si>
    <t>WRI</t>
  </si>
  <si>
    <t>UTMD</t>
  </si>
  <si>
    <t>Weingarten Realty Investors</t>
  </si>
  <si>
    <t>Utah Medical Products, Inc.</t>
  </si>
  <si>
    <t>WMK</t>
  </si>
  <si>
    <t>UTSI</t>
  </si>
  <si>
    <t>Weis Markets, Inc.</t>
  </si>
  <si>
    <t>UTStarcom Holdings Corp</t>
  </si>
  <si>
    <t>WBT</t>
  </si>
  <si>
    <t>VLRX</t>
  </si>
  <si>
    <t>Welbilt, Inc.</t>
  </si>
  <si>
    <t>Valeritas Holdings, Inc.</t>
  </si>
  <si>
    <t>WCG</t>
  </si>
  <si>
    <t>VALX</t>
  </si>
  <si>
    <t>WellCare Health Plans, Inc.</t>
  </si>
  <si>
    <t>Validea Market Legends ETF</t>
  </si>
  <si>
    <t>WFC</t>
  </si>
  <si>
    <t>VALU</t>
  </si>
  <si>
    <t>Wells Fargo &amp; Company</t>
  </si>
  <si>
    <t>Value Line, Inc.</t>
  </si>
  <si>
    <t>WFC.WS</t>
  </si>
  <si>
    <t>VNDA</t>
  </si>
  <si>
    <t>Vanda Pharmaceuticals Inc.</t>
  </si>
  <si>
    <t>WFC^J</t>
  </si>
  <si>
    <t>BBH</t>
  </si>
  <si>
    <t>VanEck Vectors Biotech ETF</t>
  </si>
  <si>
    <t>WFC^L</t>
  </si>
  <si>
    <t>GNRX</t>
  </si>
  <si>
    <t>VanEck Vectors Generic Drugs ETF</t>
  </si>
  <si>
    <t>WFC^N</t>
  </si>
  <si>
    <t>PPH</t>
  </si>
  <si>
    <t>VanEck Vectors Pharmaceutical ETF</t>
  </si>
  <si>
    <t>WFC^O</t>
  </si>
  <si>
    <t>VWOB</t>
  </si>
  <si>
    <t>Vanguard Emerging Markets Government Bond ETF</t>
  </si>
  <si>
    <t>WFC^P</t>
  </si>
  <si>
    <t>VNQI</t>
  </si>
  <si>
    <t>Vanguard Global ex-U.S. Real Estate ETF</t>
  </si>
  <si>
    <t>WFC^Q</t>
  </si>
  <si>
    <t>VGIT</t>
  </si>
  <si>
    <t>Vanguard Intermediate -Term Government Bond ETF</t>
  </si>
  <si>
    <t>WFC^R</t>
  </si>
  <si>
    <t>VCIT</t>
  </si>
  <si>
    <t>Vanguard Intermediate-Term Corporate Bond ETF</t>
  </si>
  <si>
    <t>WFC^T</t>
  </si>
  <si>
    <t>VIGI</t>
  </si>
  <si>
    <t>Vanguard International Dividend Appreciation ETF</t>
  </si>
  <si>
    <t>WFC^V</t>
  </si>
  <si>
    <t>VYMI</t>
  </si>
  <si>
    <t>Vanguard International High Dividend Yield ETF</t>
  </si>
  <si>
    <t>WFC^W</t>
  </si>
  <si>
    <t>VCLT</t>
  </si>
  <si>
    <t>Vanguard Long-Term Corporate Bond ETF</t>
  </si>
  <si>
    <t>WFC^X</t>
  </si>
  <si>
    <t>VGLT</t>
  </si>
  <si>
    <t>Vanguard Long-Term Government Bond ETF</t>
  </si>
  <si>
    <t>WFC^Y</t>
  </si>
  <si>
    <t>VMBS</t>
  </si>
  <si>
    <t>Vanguard Mortgage-Backed Securities ETF</t>
  </si>
  <si>
    <t>WFE^A</t>
  </si>
  <si>
    <t>VONE</t>
  </si>
  <si>
    <t>Vanguard Russell 1000 ETF</t>
  </si>
  <si>
    <t>EOD</t>
  </si>
  <si>
    <t>VONG</t>
  </si>
  <si>
    <t>Wells Fargo Global Dividend Opportunity Fund</t>
  </si>
  <si>
    <t>Vanguard Russell 1000 Growth ETF</t>
  </si>
  <si>
    <t>HCN</t>
  </si>
  <si>
    <t>VONV</t>
  </si>
  <si>
    <t>Welltower Inc.</t>
  </si>
  <si>
    <t>Vanguard Russell 1000 Value ETF</t>
  </si>
  <si>
    <t>HCN^I</t>
  </si>
  <si>
    <t>VTWO</t>
  </si>
  <si>
    <t>Vanguard Russell 2000 ETF</t>
  </si>
  <si>
    <t>WAIR</t>
  </si>
  <si>
    <t>VTWG</t>
  </si>
  <si>
    <t>Wesco Aircraft Holdings, Inc.</t>
  </si>
  <si>
    <t>Vanguard Russell 2000 Growth ETF</t>
  </si>
  <si>
    <t>WCC</t>
  </si>
  <si>
    <t>VTWV</t>
  </si>
  <si>
    <t>WESCO International, Inc.</t>
  </si>
  <si>
    <t>Vanguard Russell 2000 Value ETF</t>
  </si>
  <si>
    <t>WST</t>
  </si>
  <si>
    <t>VTHR</t>
  </si>
  <si>
    <t>West Pharmaceutical Services, Inc.</t>
  </si>
  <si>
    <t>Vanguard Russell 3000 ETF</t>
  </si>
  <si>
    <t>WR</t>
  </si>
  <si>
    <t>VCSH</t>
  </si>
  <si>
    <t>Westar Energy, Inc.</t>
  </si>
  <si>
    <t>Vanguard Short-Term Corporate Bond ETF</t>
  </si>
  <si>
    <t>WAL</t>
  </si>
  <si>
    <t>VGSH</t>
  </si>
  <si>
    <t>Western Alliance Bancorporation</t>
  </si>
  <si>
    <t>Vanguard Short-Term Government ETF</t>
  </si>
  <si>
    <t>WALA</t>
  </si>
  <si>
    <t>VTIP</t>
  </si>
  <si>
    <t>Vanguard Short-Term Inflation-Protected Securities Index Fund</t>
  </si>
  <si>
    <t>WEA</t>
  </si>
  <si>
    <t>VTC</t>
  </si>
  <si>
    <t>Western Asset Bond Fund</t>
  </si>
  <si>
    <t>Vanguard Total Corporate Bond ETF</t>
  </si>
  <si>
    <t>TLI</t>
  </si>
  <si>
    <t>BNDX</t>
  </si>
  <si>
    <t>Western Asset Corporate Loan Fund Inc</t>
  </si>
  <si>
    <t>Vanguard Total International Bond ETF</t>
  </si>
  <si>
    <t>EMD</t>
  </si>
  <si>
    <t>VXUS</t>
  </si>
  <si>
    <t>Western Asset Emerging Markets Debt Fund Inc</t>
  </si>
  <si>
    <t>Vanguard Total International Stock ETF</t>
  </si>
  <si>
    <t>GDO</t>
  </si>
  <si>
    <t>VEAC</t>
  </si>
  <si>
    <t>Western Asset Global Corporate Defined Opportunity Fund Inc.</t>
  </si>
  <si>
    <t>Vantage Energy Acquisition Corp.</t>
  </si>
  <si>
    <t>EHI</t>
  </si>
  <si>
    <t>VEACU</t>
  </si>
  <si>
    <t>Western Asset Global High Income Fund Inc</t>
  </si>
  <si>
    <t>HIX</t>
  </si>
  <si>
    <t>VEACW</t>
  </si>
  <si>
    <t>Western Asset High Income Fund II Inc.</t>
  </si>
  <si>
    <t>HIO</t>
  </si>
  <si>
    <t>VREX</t>
  </si>
  <si>
    <t>Western Asset High Income Opportunity Fund, Inc.</t>
  </si>
  <si>
    <t>Varex Imaging Corporation</t>
  </si>
  <si>
    <t>HYI</t>
  </si>
  <si>
    <t>VRNS</t>
  </si>
  <si>
    <t>Western Asset High Yield Defined Opportunity Fund Inc.</t>
  </si>
  <si>
    <t>Varonis Systems, Inc.</t>
  </si>
  <si>
    <t>SBI</t>
  </si>
  <si>
    <t>VDSI</t>
  </si>
  <si>
    <t>Western Asset Intermediate Muni Fund Inc</t>
  </si>
  <si>
    <t>VASCO Data Security International, Inc.</t>
  </si>
  <si>
    <t>IGI</t>
  </si>
  <si>
    <t>VBLT</t>
  </si>
  <si>
    <t>Western Asset Investment Grade Defined Opportunity Trust Inc.</t>
  </si>
  <si>
    <t>Vascular Biogenics Ltd.</t>
  </si>
  <si>
    <t>MMU</t>
  </si>
  <si>
    <t>VBIV</t>
  </si>
  <si>
    <t>Western Asset Managed Municipals Fund, Inc.</t>
  </si>
  <si>
    <t>VBI Vaccines, Inc.</t>
  </si>
  <si>
    <t>WMC</t>
  </si>
  <si>
    <t>VECO</t>
  </si>
  <si>
    <t>Western Asset Mortgage Capital Corporation</t>
  </si>
  <si>
    <t>Veeco Instruments Inc.</t>
  </si>
  <si>
    <t>DMO</t>
  </si>
  <si>
    <t>DGLD</t>
  </si>
  <si>
    <t>Western Asset Mortgage Defined Opportunity Fund Inc</t>
  </si>
  <si>
    <t>VelocityShares 3x Inverse Gold ETN</t>
  </si>
  <si>
    <t>MTT</t>
  </si>
  <si>
    <t>DSLV</t>
  </si>
  <si>
    <t>Western Asset Municipal Defined Opportunity Trust Inc</t>
  </si>
  <si>
    <t>VelocityShares 3x Inverse Silver ETN</t>
  </si>
  <si>
    <t>MHF</t>
  </si>
  <si>
    <t>UGLD</t>
  </si>
  <si>
    <t>Western Asset Municipal High Income Fund, Inc.</t>
  </si>
  <si>
    <t>VelocityShares 3x Long Gold ETN</t>
  </si>
  <si>
    <t>MNP</t>
  </si>
  <si>
    <t>USLV</t>
  </si>
  <si>
    <t>Western Asset Municipal Partners Fund, Inc.</t>
  </si>
  <si>
    <t>VelocityShares 3x Long Silver ETN</t>
  </si>
  <si>
    <t>GFY</t>
  </si>
  <si>
    <t>TVIZ</t>
  </si>
  <si>
    <t>Western Asset Variable Rate Strategic Fund Inc.</t>
  </si>
  <si>
    <t>VelocityShares Daily 2x VIX Medium-Term ETN</t>
  </si>
  <si>
    <t>WIW</t>
  </si>
  <si>
    <t>TVIX</t>
  </si>
  <si>
    <t>Western Asset/Claymore U.S Treasury Inflation Prot Secs Fd 2</t>
  </si>
  <si>
    <t>VelocityShares Daily 2x VIX Short-Term ETN</t>
  </si>
  <si>
    <t>WIA</t>
  </si>
  <si>
    <t>ZIV</t>
  </si>
  <si>
    <t>Western Asset/Claymore U.S. Treasury Inflation Prot Secs Fd</t>
  </si>
  <si>
    <t>VelocityShares Daily Inverse VIX Medium-Term ETN</t>
  </si>
  <si>
    <t>WGP</t>
  </si>
  <si>
    <t>XIV</t>
  </si>
  <si>
    <t>Western Gas Equity Partners, LP</t>
  </si>
  <si>
    <t>VelocityShares Daily Inverse VIX Short-Term ETN</t>
  </si>
  <si>
    <t>WES</t>
  </si>
  <si>
    <t>VIIZ</t>
  </si>
  <si>
    <t>Western Gas Partners, LP</t>
  </si>
  <si>
    <t>VelocityShares VIX Medium-Term ETN</t>
  </si>
  <si>
    <t>WU</t>
  </si>
  <si>
    <t>VIIX</t>
  </si>
  <si>
    <t>Western Union Company (The)</t>
  </si>
  <si>
    <t>VelocityShares VIX Short-Term ETN</t>
  </si>
  <si>
    <t>WAB</t>
  </si>
  <si>
    <t>VEON</t>
  </si>
  <si>
    <t>Westinghouse Air Brake Technologies Corporation</t>
  </si>
  <si>
    <t>VEON Ltd.</t>
  </si>
  <si>
    <t>WLK</t>
  </si>
  <si>
    <t>VRA</t>
  </si>
  <si>
    <t>Westlake Chemical Corporation</t>
  </si>
  <si>
    <t>Vera Bradley, Inc.</t>
  </si>
  <si>
    <t>WLKP</t>
  </si>
  <si>
    <t>VCYT</t>
  </si>
  <si>
    <t>Westlake Chemical Partners LP</t>
  </si>
  <si>
    <t>Veracyte, Inc.</t>
  </si>
  <si>
    <t>WMLP</t>
  </si>
  <si>
    <t>VSTM</t>
  </si>
  <si>
    <t>Westmoreland Resource Partners, LP</t>
  </si>
  <si>
    <t>Verastem, Inc.</t>
  </si>
  <si>
    <t>WBK</t>
  </si>
  <si>
    <t>VCEL</t>
  </si>
  <si>
    <t>Westpac Banking Corporation</t>
  </si>
  <si>
    <t>Vericel Corporation</t>
  </si>
  <si>
    <t>WRK</t>
  </si>
  <si>
    <t>VRNT</t>
  </si>
  <si>
    <t>Westrock Company</t>
  </si>
  <si>
    <t>Verint Systems Inc.</t>
  </si>
  <si>
    <t>WHG</t>
  </si>
  <si>
    <t>VRSN</t>
  </si>
  <si>
    <t>Westwood Holdings Group Inc</t>
  </si>
  <si>
    <t>VeriSign, Inc.</t>
  </si>
  <si>
    <t>WEX</t>
  </si>
  <si>
    <t>VRSK</t>
  </si>
  <si>
    <t>WEX Inc.</t>
  </si>
  <si>
    <t>Verisk Analytics, Inc.</t>
  </si>
  <si>
    <t>WY</t>
  </si>
  <si>
    <t>VBTX</t>
  </si>
  <si>
    <t>Weyerhaeuser Company</t>
  </si>
  <si>
    <t>Veritex Holdings, Inc.</t>
  </si>
  <si>
    <t>WGL</t>
  </si>
  <si>
    <t>VERI</t>
  </si>
  <si>
    <t>WGL Holdings Inc</t>
  </si>
  <si>
    <t>Veritone, Inc.</t>
  </si>
  <si>
    <t>WPM</t>
  </si>
  <si>
    <t>VRML</t>
  </si>
  <si>
    <t>Wheaton Precious Metals Corp.</t>
  </si>
  <si>
    <t>Vermillion, Inc.</t>
  </si>
  <si>
    <t>WHR</t>
  </si>
  <si>
    <t>VRNA</t>
  </si>
  <si>
    <t>Whirlpool Corporation</t>
  </si>
  <si>
    <t>Verona Pharma plc</t>
  </si>
  <si>
    <t>WTM</t>
  </si>
  <si>
    <t>VSAR</t>
  </si>
  <si>
    <t>White Mountains Insurance Group, Ltd.</t>
  </si>
  <si>
    <t>Versartis, Inc.</t>
  </si>
  <si>
    <t>WSR</t>
  </si>
  <si>
    <t>VTNR</t>
  </si>
  <si>
    <t>Whitestone REIT</t>
  </si>
  <si>
    <t>Vertex Energy, Inc</t>
  </si>
  <si>
    <t>WLL</t>
  </si>
  <si>
    <t>VRTX</t>
  </si>
  <si>
    <t>Whiting Petroleum Corporation</t>
  </si>
  <si>
    <t>Vertex Pharmaceuticals Incorporated</t>
  </si>
  <si>
    <t>WOW</t>
  </si>
  <si>
    <t>VERU</t>
  </si>
  <si>
    <t>WideOpenWest, Inc.</t>
  </si>
  <si>
    <t>Veru Inc.</t>
  </si>
  <si>
    <t>WRD</t>
  </si>
  <si>
    <t>VIA</t>
  </si>
  <si>
    <t>WildHorse Resource Development Corporation</t>
  </si>
  <si>
    <t>Viacom Inc.</t>
  </si>
  <si>
    <t>WG</t>
  </si>
  <si>
    <t>VIAB</t>
  </si>
  <si>
    <t>Willbros Group, Inc.</t>
  </si>
  <si>
    <t>WMB</t>
  </si>
  <si>
    <t>VSAT</t>
  </si>
  <si>
    <t>Williams Companies, Inc. (The)</t>
  </si>
  <si>
    <t>ViaSat, Inc.</t>
  </si>
  <si>
    <t>WPZ</t>
  </si>
  <si>
    <t>VIAV</t>
  </si>
  <si>
    <t>Williams Partners LP</t>
  </si>
  <si>
    <t>Viavi Solutions Inc.</t>
  </si>
  <si>
    <t>WSM</t>
  </si>
  <si>
    <t>VICL</t>
  </si>
  <si>
    <t>Williams-Sonoma, Inc.</t>
  </si>
  <si>
    <t>Vical Incorporated</t>
  </si>
  <si>
    <t>WGO</t>
  </si>
  <si>
    <t>VICR</t>
  </si>
  <si>
    <t>Winnebago Industries, Inc.</t>
  </si>
  <si>
    <t>Vicor Corporation</t>
  </si>
  <si>
    <t>WIT</t>
  </si>
  <si>
    <t>CIZ</t>
  </si>
  <si>
    <t>Wipro Limited</t>
  </si>
  <si>
    <t>VictoryShares Developed Enhanced Volatility Wtd ETF</t>
  </si>
  <si>
    <t>WNS</t>
  </si>
  <si>
    <t>VSDA</t>
  </si>
  <si>
    <t>WNS (Holdings) Limited</t>
  </si>
  <si>
    <t>VictoryShares Dividend Accelerator ETF</t>
  </si>
  <si>
    <t>WWW</t>
  </si>
  <si>
    <t>CEY</t>
  </si>
  <si>
    <t>Wolverine World Wide, Inc.</t>
  </si>
  <si>
    <t>VictoryShares Emerging Market High Div Volatility Wtd ETF</t>
  </si>
  <si>
    <t>WF</t>
  </si>
  <si>
    <t>CEZ</t>
  </si>
  <si>
    <t>Woori Bank</t>
  </si>
  <si>
    <t>VictoryShares Emerging Market Volatility Wtd ETF</t>
  </si>
  <si>
    <t>WK</t>
  </si>
  <si>
    <t>CID</t>
  </si>
  <si>
    <t>Workiva Inc.</t>
  </si>
  <si>
    <t>VictoryShares International High Div Volatility Wtd ETF</t>
  </si>
  <si>
    <t>INT</t>
  </si>
  <si>
    <t>CIL</t>
  </si>
  <si>
    <t>World Fuel Services Corporation</t>
  </si>
  <si>
    <t>VictoryShares International Volatility Wtd ETF</t>
  </si>
  <si>
    <t>WWE</t>
  </si>
  <si>
    <t>CFO</t>
  </si>
  <si>
    <t>World Wrestling Entertainment, Inc.</t>
  </si>
  <si>
    <t>VictoryShares US 500 Enhanced Volatility Wtd ETF</t>
  </si>
  <si>
    <t>WOR</t>
  </si>
  <si>
    <t>CFA</t>
  </si>
  <si>
    <t>Worthington Industries, Inc.</t>
  </si>
  <si>
    <t>VictoryShares US 500 Volatility Wtd ETF</t>
  </si>
  <si>
    <t>WPX</t>
  </si>
  <si>
    <t>CSF</t>
  </si>
  <si>
    <t>WPX Energy, Inc.</t>
  </si>
  <si>
    <t>VictoryShares US Discovery Enhanced Volatility Wtd ETF</t>
  </si>
  <si>
    <t>WPXP</t>
  </si>
  <si>
    <t>CDC</t>
  </si>
  <si>
    <t>VictoryShares US EQ Income Enhanced Volatility Wtd ETF</t>
  </si>
  <si>
    <t>WYN</t>
  </si>
  <si>
    <t>CDL</t>
  </si>
  <si>
    <t>Wyndham Worldwide Corp</t>
  </si>
  <si>
    <t>VictoryShares US Large Cap High Div Volatility Wtd ETF</t>
  </si>
  <si>
    <t>XFLT</t>
  </si>
  <si>
    <t>VSMV</t>
  </si>
  <si>
    <t>XAI Octagon Floating Rate &amp; Alternative Income Term Trust</t>
  </si>
  <si>
    <t>VictoryShares US Multi-Factor Minimum Volatility ETF</t>
  </si>
  <si>
    <t>XEL</t>
  </si>
  <si>
    <t>CSB</t>
  </si>
  <si>
    <t>Xcel Energy Inc.</t>
  </si>
  <si>
    <t>VictoryShares US Small Cap High Div Volatility Wtd ETF</t>
  </si>
  <si>
    <t>XHR</t>
  </si>
  <si>
    <t>CSA</t>
  </si>
  <si>
    <t>Xenia Hotels &amp; Resorts, Inc.</t>
  </si>
  <si>
    <t>VictoryShares US Small Cap Volatility Wtd ETF</t>
  </si>
  <si>
    <t>XRM</t>
  </si>
  <si>
    <t>VBND</t>
  </si>
  <si>
    <t>Xerium Technologies, Inc.</t>
  </si>
  <si>
    <t>Vident Core U.S. Bond Strategy Fund</t>
  </si>
  <si>
    <t>XRX</t>
  </si>
  <si>
    <t>VUSE</t>
  </si>
  <si>
    <t>Xerox Corporation</t>
  </si>
  <si>
    <t>Vident Core US Equity ETF</t>
  </si>
  <si>
    <t>XIN</t>
  </si>
  <si>
    <t>VIDI</t>
  </si>
  <si>
    <t>Xinyuan Real Estate Co Ltd</t>
  </si>
  <si>
    <t>Vident International Equity Fund</t>
  </si>
  <si>
    <t>XL</t>
  </si>
  <si>
    <t>VDTH</t>
  </si>
  <si>
    <t>XL Group Ltd.</t>
  </si>
  <si>
    <t>Videocon d2h Limited</t>
  </si>
  <si>
    <t>XOXO</t>
  </si>
  <si>
    <t>VRAY</t>
  </si>
  <si>
    <t>XO Group, Inc.</t>
  </si>
  <si>
    <t>ViewRay, Inc.</t>
  </si>
  <si>
    <t>XPO</t>
  </si>
  <si>
    <t>VKTX</t>
  </si>
  <si>
    <t>XPO Logistics, Inc.</t>
  </si>
  <si>
    <t>Viking Therapeutics, Inc.</t>
  </si>
  <si>
    <t>XYL</t>
  </si>
  <si>
    <t>VKTXW</t>
  </si>
  <si>
    <t>Xylem Inc.</t>
  </si>
  <si>
    <t>AUY</t>
  </si>
  <si>
    <t>VBFC</t>
  </si>
  <si>
    <t>Yamana Gold Inc.</t>
  </si>
  <si>
    <t>Village Bank and Trust Financial Corp.</t>
  </si>
  <si>
    <t>YELP</t>
  </si>
  <si>
    <t>VLGEA</t>
  </si>
  <si>
    <t>Yelp Inc.</t>
  </si>
  <si>
    <t>Village Super Market, Inc.</t>
  </si>
  <si>
    <t>YEXT</t>
  </si>
  <si>
    <t>VNOM</t>
  </si>
  <si>
    <t>Yext, Inc.</t>
  </si>
  <si>
    <t>Viper Energy Partners LP</t>
  </si>
  <si>
    <t>YGE</t>
  </si>
  <si>
    <t>VIRC</t>
  </si>
  <si>
    <t>Yingli Green Energy Holding Company Limited</t>
  </si>
  <si>
    <t>Virco Manufacturing Corporation</t>
  </si>
  <si>
    <t>YRD</t>
  </si>
  <si>
    <t>VIRT</t>
  </si>
  <si>
    <t>Yirendai Ltd.</t>
  </si>
  <si>
    <t>Virtu Financial, Inc.</t>
  </si>
  <si>
    <t>YPF</t>
  </si>
  <si>
    <t>VRTS</t>
  </si>
  <si>
    <t>YPF Sociedad Anonima</t>
  </si>
  <si>
    <t>Virtus Investment Partners, Inc.</t>
  </si>
  <si>
    <t>YUMC</t>
  </si>
  <si>
    <t>VRTSP</t>
  </si>
  <si>
    <t>Yum China Holdings, Inc.</t>
  </si>
  <si>
    <t>YUM</t>
  </si>
  <si>
    <t>BBC</t>
  </si>
  <si>
    <t>Yum! Brands, Inc.</t>
  </si>
  <si>
    <t>Virtus LifeSci Biotech Clinical Trials ETF</t>
  </si>
  <si>
    <t>YUME</t>
  </si>
  <si>
    <t>BBP</t>
  </si>
  <si>
    <t>YuMe, Inc.</t>
  </si>
  <si>
    <t>Virtus LifeSci Biotech Products ETF</t>
  </si>
  <si>
    <t>ZAYO</t>
  </si>
  <si>
    <t>VRTU</t>
  </si>
  <si>
    <t>Zayo Group Holdings, Inc.</t>
  </si>
  <si>
    <t>Virtusa Corporation</t>
  </si>
  <si>
    <t>ZEN</t>
  </si>
  <si>
    <t>VTGN</t>
  </si>
  <si>
    <t>Zendesk, Inc.</t>
  </si>
  <si>
    <t>VistaGen Therapeutics, Inc.</t>
  </si>
  <si>
    <t>ZBH</t>
  </si>
  <si>
    <t>VTL</t>
  </si>
  <si>
    <t>Zimmer Biomet Holdings, Inc.</t>
  </si>
  <si>
    <t>Vital Therapies, Inc.</t>
  </si>
  <si>
    <t>ZB^A</t>
  </si>
  <si>
    <t>VIVE</t>
  </si>
  <si>
    <t>Zions Bancorporation</t>
  </si>
  <si>
    <t>Viveve Medical, Inc.</t>
  </si>
  <si>
    <t>ZB^G</t>
  </si>
  <si>
    <t>VVPR</t>
  </si>
  <si>
    <t>VivoPower International PLC</t>
  </si>
  <si>
    <t>ZB^H</t>
  </si>
  <si>
    <t>VVUS</t>
  </si>
  <si>
    <t>VIVUS, Inc.</t>
  </si>
  <si>
    <t>ZBK</t>
  </si>
  <si>
    <t>VOD</t>
  </si>
  <si>
    <t>Vodafone Group Plc</t>
  </si>
  <si>
    <t>ZOES</t>
  </si>
  <si>
    <t>VOXX</t>
  </si>
  <si>
    <t>Zoe&amp;#39</t>
  </si>
  <si>
    <t>VOXX International Corporation</t>
  </si>
  <si>
    <t>ZTS</t>
  </si>
  <si>
    <t>VYGR</t>
  </si>
  <si>
    <t>Zoetis Inc.</t>
  </si>
  <si>
    <t>Voyager Therapeutics, Inc.</t>
  </si>
  <si>
    <t>ZTO</t>
  </si>
  <si>
    <t>VSEC</t>
  </si>
  <si>
    <t>ZTO Express (Cayman) Inc.</t>
  </si>
  <si>
    <t>VSE Corporation</t>
  </si>
  <si>
    <t>ZYME</t>
  </si>
  <si>
    <t>VTVT</t>
  </si>
  <si>
    <t>Zymeworks Inc.</t>
  </si>
  <si>
    <t>vTv Therapeutics Inc.</t>
  </si>
  <si>
    <t>VUZI</t>
  </si>
  <si>
    <t>Vuzix Corporation</t>
  </si>
  <si>
    <t>WBA</t>
  </si>
  <si>
    <t>Walgreens Boots Alliance, Inc.</t>
  </si>
  <si>
    <t>WAFD</t>
  </si>
  <si>
    <t>Washington Federal, Inc.</t>
  </si>
  <si>
    <t>WAFDW</t>
  </si>
  <si>
    <t>WASH</t>
  </si>
  <si>
    <t>Washington Trust Bancorp, Inc.</t>
  </si>
  <si>
    <t>WFBI</t>
  </si>
  <si>
    <t>WashingtonFirst Bankshares Inc</t>
  </si>
  <si>
    <t>WSBF</t>
  </si>
  <si>
    <t>Waterstone Financial, Inc.</t>
  </si>
  <si>
    <t>WVE</t>
  </si>
  <si>
    <t>WAVE Life Sciences Ltd.</t>
  </si>
  <si>
    <t>WSTG</t>
  </si>
  <si>
    <t>Wayside Technology Group, Inc.</t>
  </si>
  <si>
    <t>WCFB</t>
  </si>
  <si>
    <t>WCF Bancorp, Inc.</t>
  </si>
  <si>
    <t>WDFC</t>
  </si>
  <si>
    <t>WD-40 Company</t>
  </si>
  <si>
    <t>FLAG</t>
  </si>
  <si>
    <t>WeatherStorm Forensic Accounting Long Short ETF</t>
  </si>
  <si>
    <t>WEB</t>
  </si>
  <si>
    <t>Web.com Group, Inc.</t>
  </si>
  <si>
    <t>WB</t>
  </si>
  <si>
    <t>Weibo Corporation</t>
  </si>
  <si>
    <t>WEBK</t>
  </si>
  <si>
    <t>Wellesley Bancorp, Inc.</t>
  </si>
  <si>
    <t>WEN</t>
  </si>
  <si>
    <t>Wendy&amp;#39</t>
  </si>
  <si>
    <t>WERN</t>
  </si>
  <si>
    <t>Werner Enterprises, Inc.</t>
  </si>
  <si>
    <t>WSBC</t>
  </si>
  <si>
    <t>WesBanco, Inc.</t>
  </si>
  <si>
    <t>WTBA</t>
  </si>
  <si>
    <t>West Bancorporation</t>
  </si>
  <si>
    <t>WABC</t>
  </si>
  <si>
    <t>Westamerica Bancorporation</t>
  </si>
  <si>
    <t>WSTL</t>
  </si>
  <si>
    <t>Westell Technologies, Inc.</t>
  </si>
  <si>
    <t>WDC</t>
  </si>
  <si>
    <t>Western Digital Corporation</t>
  </si>
  <si>
    <t>WNEB</t>
  </si>
  <si>
    <t>Western New England Bancorp, Inc.</t>
  </si>
  <si>
    <t>WLB</t>
  </si>
  <si>
    <t>Westmoreland Coal Company</t>
  </si>
  <si>
    <t>WPRT</t>
  </si>
  <si>
    <t>Westport Fuel Systems Inc</t>
  </si>
  <si>
    <t>WWR</t>
  </si>
  <si>
    <t>Westwater Resources, Inc.</t>
  </si>
  <si>
    <t>WEYS</t>
  </si>
  <si>
    <t>Weyco Group, Inc.</t>
  </si>
  <si>
    <t>WHLR</t>
  </si>
  <si>
    <t>Wheeler Real Estate Investment Trust, Inc.</t>
  </si>
  <si>
    <t>WHLRD</t>
  </si>
  <si>
    <t>WHLRP</t>
  </si>
  <si>
    <t>WHLRW</t>
  </si>
  <si>
    <t>WHF</t>
  </si>
  <si>
    <t>WhiteHorse Finance, Inc.</t>
  </si>
  <si>
    <t>WHFBL</t>
  </si>
  <si>
    <t>WHLM</t>
  </si>
  <si>
    <t>Wilhelmina International, Inc.</t>
  </si>
  <si>
    <t>WVVI</t>
  </si>
  <si>
    <t>Willamette Valley Vineyards, Inc.</t>
  </si>
  <si>
    <t>WVVIP</t>
  </si>
  <si>
    <t>WLDN</t>
  </si>
  <si>
    <t>Willdan Group, Inc.</t>
  </si>
  <si>
    <t>WLFC</t>
  </si>
  <si>
    <t>Willis Lease Finance Corporation</t>
  </si>
  <si>
    <t>WLTW</t>
  </si>
  <si>
    <t>Willis Towers Watson Public Limited Company</t>
  </si>
  <si>
    <t>WIN</t>
  </si>
  <si>
    <t>Windstream Holdings, Inc.</t>
  </si>
  <si>
    <t>WING</t>
  </si>
  <si>
    <t>Wingstop Inc.</t>
  </si>
  <si>
    <t>WINA</t>
  </si>
  <si>
    <t>Winmark Corporation</t>
  </si>
  <si>
    <t>WINS</t>
  </si>
  <si>
    <t>Wins Finance Holdings Inc.</t>
  </si>
  <si>
    <t>WTFC</t>
  </si>
  <si>
    <t>Wintrust Financial Corporation</t>
  </si>
  <si>
    <t>WTFCM</t>
  </si>
  <si>
    <t>WTFCW</t>
  </si>
  <si>
    <t>AGZD</t>
  </si>
  <si>
    <t>WisdomTree Barclays Interest Rate Hedged U.S. Aggregate Bond F</t>
  </si>
  <si>
    <t>AGND</t>
  </si>
  <si>
    <t>WisdomTree Barclays Negative Duration U.S. Aggregate Bond Fund</t>
  </si>
  <si>
    <t>CXSE</t>
  </si>
  <si>
    <t>WisdomTree China ex-State-Owned Enterprises Fund</t>
  </si>
  <si>
    <t>EMCG</t>
  </si>
  <si>
    <t>WisdomTree Emerging Markets Consumer Growth Fund</t>
  </si>
  <si>
    <t>EMCB</t>
  </si>
  <si>
    <t>WisdomTree Emerging Markets Corporate Bond Fund</t>
  </si>
  <si>
    <t>DGRE</t>
  </si>
  <si>
    <t>WisdomTree Emerging Markets Quality Dividend Growth Fund</t>
  </si>
  <si>
    <t>DXGE</t>
  </si>
  <si>
    <t>WisdomTree Germany Hedged Equity Fund</t>
  </si>
  <si>
    <t>HYZD</t>
  </si>
  <si>
    <t>WisdomTree Interest Rate Hedged High Yield Bond Fund</t>
  </si>
  <si>
    <t>WETF</t>
  </si>
  <si>
    <t>WisdomTree Investments, Inc.</t>
  </si>
  <si>
    <t>DXJS</t>
  </si>
  <si>
    <t>WisdomTree Japan Hedged SmallCap Equity Fund</t>
  </si>
  <si>
    <t>GULF</t>
  </si>
  <si>
    <t>WisdomTree Middle East Dividend Fund</t>
  </si>
  <si>
    <t>HYND</t>
  </si>
  <si>
    <t>WisdomTree Negative Duration High Yield Bond Fund</t>
  </si>
  <si>
    <t>DGRW</t>
  </si>
  <si>
    <t>WisdomTree U.S. Quality Dividend Growth Fund</t>
  </si>
  <si>
    <t>DGRS</t>
  </si>
  <si>
    <t>WisdomTree U.S. SmallCap Quality Dividend Growth Fund</t>
  </si>
  <si>
    <t>DXPS</t>
  </si>
  <si>
    <t>WisdomTree United Kingdom Hedged Equity Fund</t>
  </si>
  <si>
    <t>WIX</t>
  </si>
  <si>
    <t>Wix.com Ltd.</t>
  </si>
  <si>
    <t>WMIH</t>
  </si>
  <si>
    <t>WMIH Corp.</t>
  </si>
  <si>
    <t>WWD</t>
  </si>
  <si>
    <t>Woodward, Inc.</t>
  </si>
  <si>
    <t>WDAY</t>
  </si>
  <si>
    <t>Workday, Inc.</t>
  </si>
  <si>
    <t>WKHS</t>
  </si>
  <si>
    <t>Workhorse Group, Inc.</t>
  </si>
  <si>
    <t>WRLD</t>
  </si>
  <si>
    <t>World Acceptance Corporation</t>
  </si>
  <si>
    <t>WPCS</t>
  </si>
  <si>
    <t>WPCS International Incorporated</t>
  </si>
  <si>
    <t>WMGI</t>
  </si>
  <si>
    <t>Wright Medical Group N.V.</t>
  </si>
  <si>
    <t>WMGIZ</t>
  </si>
  <si>
    <t>WSFS</t>
  </si>
  <si>
    <t>WSFS Financial Corporation</t>
  </si>
  <si>
    <t>WSCI</t>
  </si>
  <si>
    <t>WSI Industries Inc.</t>
  </si>
  <si>
    <t>WVFC</t>
  </si>
  <si>
    <t>WVS Financial Corp.</t>
  </si>
  <si>
    <t>WYNN</t>
  </si>
  <si>
    <t>Wynn Resorts, Limited</t>
  </si>
  <si>
    <t>XBIT</t>
  </si>
  <si>
    <t>XBiotech Inc.</t>
  </si>
  <si>
    <t>XELB</t>
  </si>
  <si>
    <t>Xcel Brands, Inc</t>
  </si>
  <si>
    <t>XCRA</t>
  </si>
  <si>
    <t>Xcerra Corporation</t>
  </si>
  <si>
    <t>XNCR</t>
  </si>
  <si>
    <t>Xencor, Inc.</t>
  </si>
  <si>
    <t>XBIO</t>
  </si>
  <si>
    <t>Xenetic Biosciences, Inc.</t>
  </si>
  <si>
    <t>XBKS</t>
  </si>
  <si>
    <t>Xenith Bankshares, Inc.</t>
  </si>
  <si>
    <t>XENE</t>
  </si>
  <si>
    <t>Xenon Pharmaceuticals Inc.</t>
  </si>
  <si>
    <t>XGTI</t>
  </si>
  <si>
    <t>XG Technology, Inc</t>
  </si>
  <si>
    <t>XGTIW</t>
  </si>
  <si>
    <t>XLNX</t>
  </si>
  <si>
    <t>Xilinx, Inc.</t>
  </si>
  <si>
    <t>GLDI</t>
  </si>
  <si>
    <t>X-Links Gold Shares Covered Call ETN</t>
  </si>
  <si>
    <t>SLVO</t>
  </si>
  <si>
    <t>X-Links Silver Shares Covered Call ETN</t>
  </si>
  <si>
    <t>XOMA</t>
  </si>
  <si>
    <t>XOMA Corporation</t>
  </si>
  <si>
    <t>XPER</t>
  </si>
  <si>
    <t>Xperi Corporation</t>
  </si>
  <si>
    <t>XPLR</t>
  </si>
  <si>
    <t>Xplore Technologies Corp</t>
  </si>
  <si>
    <t>XTLB</t>
  </si>
  <si>
    <t>XTL Biopharmaceuticals Ltd.</t>
  </si>
  <si>
    <t>XNET</t>
  </si>
  <si>
    <t>Xunlei Limited</t>
  </si>
  <si>
    <t>Yandex N.V.</t>
  </si>
  <si>
    <t>YERR</t>
  </si>
  <si>
    <t>Yangtze River Development Limited</t>
  </si>
  <si>
    <t>YTRA</t>
  </si>
  <si>
    <t>Yatra Online, Inc.</t>
  </si>
  <si>
    <t>YTEN</t>
  </si>
  <si>
    <t>Yield10 Bioscience, Inc.</t>
  </si>
  <si>
    <t>YIN</t>
  </si>
  <si>
    <t>Yintech Investment Holdings Limited</t>
  </si>
  <si>
    <t>YOGA</t>
  </si>
  <si>
    <t>YogaWorks, Inc.</t>
  </si>
  <si>
    <t>YGYI</t>
  </si>
  <si>
    <t>Youngevity International, Inc.</t>
  </si>
  <si>
    <t>YRCW</t>
  </si>
  <si>
    <t>YRC Worldwide, Inc.</t>
  </si>
  <si>
    <t>YECO</t>
  </si>
  <si>
    <t>Yulong Eco-Materials Limited</t>
  </si>
  <si>
    <t>YY</t>
  </si>
  <si>
    <t>YY Inc.</t>
  </si>
  <si>
    <t>ZFGN</t>
  </si>
  <si>
    <t>Zafgen, Inc.</t>
  </si>
  <si>
    <t>ZAGG</t>
  </si>
  <si>
    <t>ZAGG Inc</t>
  </si>
  <si>
    <t>ZLAB</t>
  </si>
  <si>
    <t>Zai Lab Limited</t>
  </si>
  <si>
    <t>ZAIS</t>
  </si>
  <si>
    <t>ZAIS Group Holdings, Inc.</t>
  </si>
  <si>
    <t>ZEAL</t>
  </si>
  <si>
    <t>Zealand Pharma A/S</t>
  </si>
  <si>
    <t>ZBRA</t>
  </si>
  <si>
    <t>Zebra Technologies Corporation</t>
  </si>
  <si>
    <t>Z</t>
  </si>
  <si>
    <t>Zillow Group, Inc.</t>
  </si>
  <si>
    <t>ZG</t>
  </si>
  <si>
    <t>ZN</t>
  </si>
  <si>
    <t>Zion Oil &amp; Gas Inc</t>
  </si>
  <si>
    <t>ZNWAA</t>
  </si>
  <si>
    <t>ZION</t>
  </si>
  <si>
    <t>ZIONW</t>
  </si>
  <si>
    <t>ZIONZ</t>
  </si>
  <si>
    <t>ZIOP</t>
  </si>
  <si>
    <t>ZIOPHARM Oncology Inc</t>
  </si>
  <si>
    <t>ZIXI</t>
  </si>
  <si>
    <t>Zix Corporation</t>
  </si>
  <si>
    <t>ZKIN</t>
  </si>
  <si>
    <t>ZK International Group Co., Ltd</t>
  </si>
  <si>
    <t>ZGNX</t>
  </si>
  <si>
    <t>Zogenix, Inc.</t>
  </si>
  <si>
    <t>ZSAN</t>
  </si>
  <si>
    <t>Zosano Pharma Corporation</t>
  </si>
  <si>
    <t>ZUMZ</t>
  </si>
  <si>
    <t>Zumiez Inc.</t>
  </si>
  <si>
    <t>ZYNE</t>
  </si>
  <si>
    <t>Zynerba Pharmaceuticals, Inc.</t>
  </si>
  <si>
    <t>ZNGA</t>
  </si>
  <si>
    <t>Zynga Inc.</t>
  </si>
  <si>
    <t>ï»¿Date</t>
  </si>
  <si>
    <t>Close</t>
  </si>
  <si>
    <t>NASDAQAAPL</t>
  </si>
  <si>
    <t>NASDAQINTC</t>
  </si>
  <si>
    <t>NASDAQGOOG</t>
  </si>
  <si>
    <t>NASDAQBIDU</t>
  </si>
  <si>
    <t>NASDAQMSFT</t>
  </si>
  <si>
    <t>NASDAQAMZN</t>
  </si>
  <si>
    <t>NASDAQFB</t>
  </si>
  <si>
    <t>NYSEIBM</t>
  </si>
  <si>
    <t>NASDAQTXN</t>
  </si>
  <si>
    <t>NASDAQYNDX</t>
  </si>
  <si>
    <t>NASDAQTRIP</t>
  </si>
  <si>
    <t>NYSEWMT</t>
  </si>
  <si>
    <t>Settings</t>
  </si>
  <si>
    <t>List</t>
  </si>
  <si>
    <t>PF Efficients</t>
  </si>
  <si>
    <t>Représentation graphique</t>
  </si>
  <si>
    <t>YahooData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</si>
  <si>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</si>
  <si>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</si>
  <si>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</si>
  <si>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</si>
  <si>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</si>
  <si>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</si>
  <si>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</si>
  <si>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</si>
  <si>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</si>
  <si>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</si>
  <si>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</si>
  <si>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</si>
  <si>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Espérance</t>
  </si>
  <si>
    <t>Ecart-type</t>
  </si>
  <si>
    <t>buy</t>
  </si>
  <si>
    <t>481.87M</t>
  </si>
  <si>
    <t>2.38B</t>
  </si>
  <si>
    <t>5.13B</t>
  </si>
  <si>
    <t>targetMeanPrice</t>
  </si>
  <si>
    <t>targetLowPrice</t>
  </si>
  <si>
    <t>targetHighPrice</t>
  </si>
  <si>
    <t>totalRevenue</t>
  </si>
  <si>
    <t>recommendationMean</t>
  </si>
  <si>
    <t>recommendationKey</t>
  </si>
  <si>
    <t>numberOfAnalystOpinions</t>
  </si>
  <si>
    <t>sharesOutstanding</t>
  </si>
  <si>
    <t>priceToBook</t>
  </si>
  <si>
    <t>enterpriseValue</t>
  </si>
  <si>
    <t>bookValue</t>
  </si>
  <si>
    <t>beta</t>
  </si>
  <si>
    <t>52WeekChange</t>
  </si>
  <si>
    <t>ebitda</t>
  </si>
  <si>
    <t>earningsAverage</t>
  </si>
  <si>
    <t>dividendDate</t>
  </si>
  <si>
    <t>YAHOO NEMO</t>
  </si>
  <si>
    <t>GOOGLE NEMO</t>
  </si>
  <si>
    <t>3.96B</t>
  </si>
  <si>
    <t>totalDebt</t>
  </si>
  <si>
    <t>totalCashPerShare</t>
  </si>
  <si>
    <t>totalCash</t>
  </si>
  <si>
    <t>targetMedianPrice</t>
  </si>
  <si>
    <t>revenuePerShare</t>
  </si>
  <si>
    <t>revenueGrowth</t>
  </si>
  <si>
    <t>returnOnEquity</t>
  </si>
  <si>
    <t>returnOnAssets</t>
  </si>
  <si>
    <t>quickRatio</t>
  </si>
  <si>
    <t>profitMargins</t>
  </si>
  <si>
    <t>operatingMargins</t>
  </si>
  <si>
    <t>operatingCashflow</t>
  </si>
  <si>
    <t>maxAge</t>
  </si>
  <si>
    <t>47.72B</t>
  </si>
  <si>
    <t>23.85B</t>
  </si>
  <si>
    <t>88.19B</t>
  </si>
  <si>
    <t>grossProfits</t>
  </si>
  <si>
    <t>grossMargins</t>
  </si>
  <si>
    <t>freeCashflow</t>
  </si>
  <si>
    <t>ebitdaMargins</t>
  </si>
  <si>
    <t>earningsGrowth</t>
  </si>
  <si>
    <t>debtToEquity</t>
  </si>
  <si>
    <t>currentRatio</t>
  </si>
  <si>
    <t>currentPrice</t>
  </si>
  <si>
    <t>trailingEps</t>
  </si>
  <si>
    <t>shortRatio</t>
  </si>
  <si>
    <t>shortPercentOfFloat</t>
  </si>
  <si>
    <t>sharesShortPriorMonth</t>
  </si>
  <si>
    <t>sharesShort</t>
  </si>
  <si>
    <t>priceHint</t>
  </si>
  <si>
    <t>pegRatio</t>
  </si>
  <si>
    <t>nextFiscalYearEnd</t>
  </si>
  <si>
    <t>1.92B</t>
  </si>
  <si>
    <t>netIncomeToCommon</t>
  </si>
  <si>
    <t>mostRecentQuarter</t>
  </si>
  <si>
    <t>lastSplitFactor</t>
  </si>
  <si>
    <t>lastSplitDate</t>
  </si>
  <si>
    <t>lastFiscalYearEnd</t>
  </si>
  <si>
    <t>heldPercentInstitutions</t>
  </si>
  <si>
    <t>heldPercentInsiders</t>
  </si>
  <si>
    <t>forwardPE</t>
  </si>
  <si>
    <t>forwardEps</t>
  </si>
  <si>
    <t>floatShares</t>
  </si>
  <si>
    <t>enterpriseToRevenue</t>
  </si>
  <si>
    <t>enterpriseToEbitda</t>
  </si>
  <si>
    <t>earningsQuarterlyGrowth</t>
  </si>
  <si>
    <t>SandP52WeekChange</t>
  </si>
  <si>
    <t>exDividendDate</t>
  </si>
  <si>
    <t>57.73B</t>
  </si>
  <si>
    <t>31.28B</t>
  </si>
  <si>
    <t>11.51B</t>
  </si>
  <si>
    <t>84.01B</t>
  </si>
  <si>
    <t>revenueLow</t>
  </si>
  <si>
    <t>60.63B</t>
  </si>
  <si>
    <t>32.43B</t>
  </si>
  <si>
    <t>12.91B</t>
  </si>
  <si>
    <t>revenueHigh</t>
  </si>
  <si>
    <t>31.84B</t>
  </si>
  <si>
    <t>revenueAverage</t>
  </si>
  <si>
    <t>earningsLow</t>
  </si>
  <si>
    <t>earningsHigh</t>
  </si>
  <si>
    <t>earningsDate</t>
  </si>
  <si>
    <t>LAST UPDATE</t>
  </si>
  <si>
    <t>SYMBOL</t>
  </si>
  <si>
    <t>RAW DATA</t>
  </si>
  <si>
    <t>Unrealized Gains</t>
  </si>
  <si>
    <t>Convexity</t>
  </si>
  <si>
    <t>Total Current Value</t>
  </si>
  <si>
    <t>Price</t>
  </si>
  <si>
    <t>Quantity</t>
  </si>
  <si>
    <t>Purchase Date</t>
  </si>
  <si>
    <t>Maturity Date</t>
  </si>
  <si>
    <t>Put</t>
  </si>
  <si>
    <t>Short</t>
  </si>
  <si>
    <t>Call</t>
  </si>
  <si>
    <t>Long</t>
  </si>
  <si>
    <t>a</t>
  </si>
  <si>
    <t>c</t>
  </si>
  <si>
    <t>b</t>
  </si>
  <si>
    <t>d</t>
  </si>
  <si>
    <t>PriceAnalysis</t>
  </si>
  <si>
    <t>Fundamentals</t>
  </si>
  <si>
    <t>86.25B</t>
  </si>
  <si>
    <t>89.09B</t>
  </si>
  <si>
    <t>5B</t>
  </si>
  <si>
    <t>48.35B</t>
  </si>
  <si>
    <t>42.83M</t>
  </si>
  <si>
    <t>33.49M</t>
  </si>
  <si>
    <t>71.5B</t>
  </si>
  <si>
    <t>38.77B</t>
  </si>
  <si>
    <t>63.6B</t>
  </si>
  <si>
    <t>74.4B</t>
  </si>
  <si>
    <t>115.68B</t>
  </si>
  <si>
    <t>229.23B</t>
  </si>
  <si>
    <t>{"quoteSummary":{"result":[{"defaultKeyStatistics":{"maxAge":1,"priceHint":{"raw":2,"fmt":"2","longFmt":"2"},"enterpriseValue":{"raw":480078233600,"fmt":"480.08B","longFmt":"480,078,233,600"},"forwardPE":{"raw":27.17647,"fmt":"27.18"},"profitMargins":{"raw":0.41748002,"fmt":"41.75%"},"floatShares":{"raw":2358703077,"fmt":"2.36B","longFmt":"2,358,703,077"},"sharesOutstanding":{"raw":2384800000,"fmt":"2.38B","longFmt":"2,384,800,000"},"sharesShort":{"raw":21718900,"fmt":"21.72M","longFmt":"21,718,900"},"sharesShortPriorMonth":{"raw":21198200,"fmt":"21.2M","longFmt":"21,198,200"},"heldPercentInsiders":{"raw":0.01745,"fmt":"1.74%"},"heldPercentInstitutions":{"raw":0.7289,"fmt":"72.89%"},"shortRatio":{"raw":1.32,"fmt":"1.32"},"shortPercentOfFloat":{"raw":0.009321,"fmt":"0.93%"},"beta":{"raw":0.579323,"fmt":"0.58"},"morningStarOverallRating":{},"morningStarRiskRating":{},"category":null,"bookValue":{"raw":24.521,"fmt":"24.52"},"priceToBook":{"raw":7.347987,"fmt":"7.35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0.792,"fmt":"79.20%"},"revenueQuarterlyGrowth":{},"netIncomeToCommon":{"raw":15212000256,"fmt":"15.21B","longFmt":"15,212,000,256"},"trailingEps":{"raw":5.161,"fmt":"5.16"},"forwardEps":{"raw":6.63,"fmt":"6.63"},"pegRatio":{"raw":1.08,"fmt":"1.08"},"lastSplitFactor":null,"lastSplitDate":{},"enterpriseToRevenue":{"raw":13.156,"fmt":"13.16"},"enterpriseToEbitda":{"raw":23.684,"fmt":"23.68"},"52WeekChange":{"raw":0.49605834,"fmt":"49.61%"},"SandP52WeekChange":{"raw":0.17214358,"fmt":"17.21%"},"lastDividendValue":{},"lastCapGain":{},"annualHoldingsTurnover":{}},"calendarEvents":{"maxAge":1,"earnings":{"earningsDate":[{"raw":1517270400,"fmt":"2018-01-30"},{"raw":1517788800,"fmt":"2018-02-05"}],"earningsAverage":{"raw":1.94,"fmt":"1.94"},"earningsLow":{"raw":1.6,"fmt":"1.60"},"earningsHigh":{"raw":2.1,"fmt":"2.10"},"revenueAverage":{"raw":12516200000,"fmt":"12.52B","longFmt":"12,516,200,000"},"revenueLow":{"raw":11512000000,"fmt":"11.51B","longFmt":"11,512,000,000"},"revenueHigh":{"raw":12911000000,"fmt":"12.91B","longFmt":"12,911,000,000"}},"exDividendDate":{},"dividendDate":{}},"financialData":{"maxAge":86400,"currentPrice":{"raw":180.18,"fmt":"180.18"},"targetHighPrice":{"raw":240.0,"fmt":"240.00"},"targetLowPrice":{"raw":131.0,"fmt":"131.00"},"targetMeanPrice":{"raw":208.21,"fmt":"208.21"},"targetMedianPrice":{"raw":213.0,"fmt":"213.00"},"recommendationMean":{"raw":1.8,"fmt":"1.80"},"recommendationKey":"buy","numberOfAnalystOpinions":{"raw":42,"fmt":"42","longFmt":"42"},"totalCash":{"raw":38288998400,"fmt":"38.29B","longFmt":"38,288,998,400"},"totalCashPerShare":{"raw":13.177,"fmt":"13.18"},"ebitda":{"raw":20270000128,"fmt":"20.27B","longFmt":"20,270,000,128"},"totalDebt":{"raw":0,"fmt":null,"longFmt":"0"},"quickRatio":{"raw":12.924,"fmt":"12.92"},"currentRatio":{"raw":13.375,"fmt":"13.38"},"totalRevenue":{"raw":36489998336,"fmt":"36.49B","longFmt":"36,489,998,336"},"debtToEquity":{},"revenuePerShare":{"raw":12.61,"fmt":"12.61"},"returnOnAssets":{"raw":0.1576,"fmt":"15.76%"},"returnOnEquity":{"raw":0.24311,"fmt":"24.31%"},"grossProfits":{"raw":23849000000,"fmt":"23.85B","longFmt":"23,849,000,000"},"freeCashflow":{"raw":10692249600,"fmt":"10.69B","longFmt":"10,692,249,600"},"operatingCashflow":{"raw":21475000320,"fmt":"21.48B","longFmt":"21,475,000,320"},"earningsGrowth":{"raw":0.777,"fmt":"77.70%"},"revenueGrowth":{"raw":0.473,"fmt":"47.30%"},"grossMargins":{"raw":0.86599,"fmt":"86.60%"},"ebitdaMargins":{"raw":0.55549,"fmt":"55.55%"},"operatingMargins":{"raw":0.47914,"fmt":"47.91%"},"profitMargins":{"raw":0.41748002,"fmt":"41.75%"}}}],"error":null}}</t>
  </si>
  <si>
    <t>12.52B</t>
  </si>
  <si>
    <t>480.08B</t>
  </si>
  <si>
    <t>2.36B</t>
  </si>
  <si>
    <t>15.21B</t>
  </si>
  <si>
    <t>21.72M</t>
  </si>
  <si>
    <t>21.2M</t>
  </si>
  <si>
    <t>20.27B</t>
  </si>
  <si>
    <t>10.69B</t>
  </si>
  <si>
    <t>21.48B</t>
  </si>
  <si>
    <t>38.29B</t>
  </si>
  <si>
    <t>36.49B</t>
  </si>
  <si>
    <t>602.69M</t>
  </si>
  <si>
    <t>21.01B</t>
  </si>
  <si>
    <t>34.44B</t>
  </si>
  <si>
    <t>22.6B</t>
  </si>
  <si>
    <t>36.24B</t>
  </si>
  <si>
    <t>100.14B</t>
  </si>
  <si>
    <t>104.6B</t>
  </si>
  <si>
    <t>59.75B</t>
  </si>
  <si>
    <t>402.58M</t>
  </si>
  <si>
    <t>5.6M</t>
  </si>
  <si>
    <t>5.93M</t>
  </si>
  <si>
    <t>12.93B</t>
  </si>
  <si>
    <t>10.67B</t>
  </si>
  <si>
    <t>16.25B</t>
  </si>
  <si>
    <t>24.31B</t>
  </si>
  <si>
    <t>43.19B</t>
  </si>
  <si>
    <t>161.15B</t>
  </si>
  <si>
    <t>{"quoteSummary":{"result":[{"defaultKeyStatistics":{"maxAge":1,"priceHint":{"raw":2,"fmt":"2","longFmt":"2"},"enterpriseValue":{"raw":216592793600,"fmt":"216.59B","longFmt":"216,592,793,600"},"forwardPE":{"raw":13.626912,"fmt":"13.63"},"profitMargins":{"raw":0.22309,"fmt":"22.31%"},"floatShares":{"raw":4678221600,"fmt":"4.68B","longFmt":"4,678,221,600"},"sharesOutstanding":{"raw":4680000000,"fmt":"4.68B","longFmt":"4,680,000,000"},"sharesShort":{"raw":148973000,"fmt":"148.97M","longFmt":"148,973,000"},"sharesShortPriorMonth":{"raw":134925000,"fmt":"134.93M","longFmt":"134,925,000"},"heldPercentInsiders":{"raw":4.2E-4,"fmt":"0.04%"},"heldPercentInstitutions":{"raw":0.70341,"fmt":"70.34%"},"shortRatio":{"raw":4.88,"fmt":"4.88"},"shortPercentOfFloat":{"raw":0.031592,"fmt":"3.16%"},"beta":{"raw":1.25248,"fmt":"1.25"},"morningStarOverallRating":{},"morningStarRiskRating":{},"category":null,"bookValue":{"raw":15.157,"fmt":"15.16"},"priceToBook":{"raw":2.9398959,"fmt":"2.94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0.337,"fmt":"33.70%"},"revenueQuarterlyGrowth":{},"netIncomeToCommon":{"raw":13850000384,"fmt":"13.85B","longFmt":"13,850,000,384"},"trailingEps":{"raw":2.85,"fmt":"2.85"},"forwardEps":{"raw":3.27,"fmt":"3.27"},"pegRatio":{"raw":1.49,"fmt":"1.49"},"lastSplitFactor":"2/1","lastSplitDate":{"raw":965001600,"fmt":"2000-07-31"},"enterpriseToRevenue":{"raw":3.489,"fmt":"3.49"},"enterpriseToEbitda":{"raw":8.614,"fmt":"8.61"},"52WeekChange":{"raw":0.17267549,"fmt":"17.27%"},"SandP52WeekChange":{"raw":0.17214358,"fmt":"17.21%"},"lastDividendValue":{},"lastCapGain":{},"annualHoldingsTurnover":{}},"calendarEvents":{"maxAge":1,"earnings":{"earningsDate":[{"raw":1516752000,"fmt":"2018-01-24"},{"raw":1517184000,"fmt":"2018-01-29"}],"earningsAverage":{"raw":0.86,"fmt":"0.86"},"earningsLow":{"raw":0.82,"fmt":"0.82"},"earningsHigh":{"raw":0.92,"fmt":"0.92"},"revenueAverage":{"raw":16340500000,"fmt":"16.34B","longFmt":"16,340,500,000"},"revenueLow":{"raw":16300000000,"fmt":"16.3B","longFmt":"16,300,000,000"},"revenueHigh":{"raw":17000000000,"fmt":"17B","longFmt":"17,000,000,000"}},"exDividendDate":{"raw":1509926400,"fmt":"2017-11-06"},"dividendDate":{"raw":1512086400,"fmt":"2017-12-01"}},"financialData":{"maxAge":86400,"currentPrice":{"raw":44.56,"fmt":"44.56"},"targetHighPrice":{"raw":58.0,"fmt":"58.00"},"targetLowPrice":{"raw":32.0,"fmt":"32.00"},"targetMeanPrice":{"raw":46.84,"fmt":"46.84"},"targetMedianPrice":{"raw":48.5,"fmt":"48.50"},"recommendationMean":{"raw":2.5,"fmt":"2.50"},"recommendationKey":"buy","numberOfAnalystOpinions":{"raw":34,"fmt":"34","longFmt":"34"},"totalCash":{"raw":17504000000,"fmt":"17.5B","longFmt":"17,504,000,000"},"totalCashPerShare":{"raw":3.74,"fmt":"3.74"},"ebitda":{"raw":25142999040,"fmt":"25.14B","longFmt":"25,142,999,040"},"totalDebt":{"raw":31640000512,"fmt":"31.64B","longFmt":"31,640,000,512"},"quickRatio":{"raw":1.134,"fmt":"1.13"},"currentRatio":{"raw":1.602,"fmt":"1.60"},"totalRevenue":{"raw":62081998848,"fmt":"62.08B","longFmt":"62,081,998,848"},"debtToEquity":{"raw":44.603,"fmt":"44.60"},"revenuePerShare":{"raw":13.169,"fmt":"13.17"},"returnOnAssets":{"raw":0.08997,"fmt":"9.00%"},"returnOnEquity":{"raw":0.20663999,"fmt":"20.66%"},"grossProfits":{"raw":36191000000,"fmt":"36.19B","longFmt":"36,191,000,000"},"freeCashflow":{"raw":11434125312,"fmt":"11.43B","longFmt":"11,434,125,312"},"operatingCashflow":{"raw":23018999808,"fmt":"23.02B","longFmt":"23,018,999,808"},"earningsGrowth":{"raw":0.362,"fmt":"36.20%"},"revenueGrowth":{"raw":0.024,"fmt":"2.40%"},"grossMargins":{"raw":0.61908,"fmt":"61.91%"},"ebitdaMargins":{"raw":0.405,"fmt":"40.50%"},"operatingMargins":{"raw":0.27743998,"fmt":"27.74%"},"profitMargins":{"raw":0.22309,"fmt":"22.31%"}}}],"error":null}}</t>
  </si>
  <si>
    <t>16.34B</t>
  </si>
  <si>
    <t>17B</t>
  </si>
  <si>
    <t>16.3B</t>
  </si>
  <si>
    <t>216.59B</t>
  </si>
  <si>
    <t>4.68B</t>
  </si>
  <si>
    <t>13.85B</t>
  </si>
  <si>
    <t>148.97M</t>
  </si>
  <si>
    <t>134.93M</t>
  </si>
  <si>
    <t>25.14B</t>
  </si>
  <si>
    <t>11.43B</t>
  </si>
  <si>
    <t>36.19B</t>
  </si>
  <si>
    <t>23.02B</t>
  </si>
  <si>
    <t>17.5B</t>
  </si>
  <si>
    <t>31.64B</t>
  </si>
  <si>
    <t>62.08B</t>
  </si>
  <si>
    <t>{"quoteSummary":{"result":[{"defaultKeyStatistics":{"maxAge":1,"priceHint":{"raw":2,"fmt":"2","longFmt":"2"},"enterpriseValue":{"raw":632772624384,"fmt":"632.77B","longFmt":"632,772,624,384"},"forwardPE":{"raw":25.643131,"fmt":"25.64"},"profitMargins":{"raw":0.20091,"fmt":"20.09%"},"floatShares":{"raw":602685247,"fmt":"602.69M","longFmt":"602,685,247"},"sharesOutstanding":{"raw":349479008,"fmt":"349.48M","longFmt":"349,479,008"},"sharesShort":{"raw":3653880,"fmt":"3.65M","longFmt":"3,653,880"},"sharesShortPriorMonth":{"raw":3601540,"fmt":"3.6M","longFmt":"3,601,540"},"heldPercentInsiders":{"raw":0.116960004,"fmt":"11.70%"},"heldPercentInstitutions":{"raw":0.70799005,"fmt":"70.80%"},"shortRatio":{"raw":2.64,"fmt":"2.64"},"shortPercentOfFloat":{"raw":0.0,"fmt":"0.00%"},"beta":{"raw":1.05546,"fmt":"1.06"},"morningStarOverallRating":{},"morningStarRiskRating":{},"category":null,"bookValue":{"raw":226.111,"fmt":"226.11"},"priceToBook":{"raw":4.7064934,"fmt":"4.71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0.33,"fmt":"33.00%"},"revenueQuarterlyGrowth":{},"netIncomeToCommon":{"raw":21014999040,"fmt":"21.01B","longFmt":"21,014,999,040"},"trailingEps":{"raw":29.92,"fmt":"29.92"},"forwardEps":{"raw":41.5,"fmt":"41.5"},"pegRatio":{"raw":1.57,"fmt":"1.57"},"lastSplitFactor":"10000000/10000000","lastSplitDate":{"raw":1430092800,"fmt":"2015-04-27"},"enterpriseToRevenue":{"raw":6.05,"fmt":"6.05"},"enterpriseToEbitda":{"raw":18.373,"fmt":"18.37"},"52WeekChange":{"raw":0.32101488,"fmt":"32.10%"},"SandP52WeekChange":{"raw":0.17214358,"fmt":"17.21%"},"lastDividendValue":{},"lastCapGain":{},"annualHoldingsTurnover":{}},"calendarEvents":{"maxAge":1,"earnings":{"earningsDate":[],"earningsAverage":{"raw":9.98,"fmt":"9.98"},"earningsLow":{"raw":9.0,"fmt":"9.00"},"earningsHigh":{"raw":10.92,"fmt":"10.92"},"revenueAverage":{"raw":31835200000,"fmt":"31.84B","longFmt":"31,835,200,000"},"revenueLow":{"raw":31275500000,"fmt":"31.28B","longFmt":"31,275,500,000"},"revenueHigh":{"raw":32429300000,"fmt":"32.43B","longFmt":"32,429,300,000"}},"exDividendDate":{},"dividendDate":{}},"financialData":{"maxAge":86400,"currentPrice":{"raw":1064.19,"fmt":"1,064.19"},"targetHighPrice":{"raw":1200.0,"fmt":"1,200.00"},"targetLowPrice":{"raw":1000.0,"fmt":"1,000.00"},"targetMeanPrice":{"raw":1100.86,"fmt":"1,100.86"},"targetMedianPrice":{"raw":1100.0,"fmt":"1,100.00"},"recommendationMean":{"raw":1.8,"fmt":"1.80"},"recommendationKey":"buy","numberOfAnalystOpinions":{"raw":7,"fmt":"7","longFmt":"7"},"totalCash":{"raw":100142997504,"fmt":"100.14B","longFmt":"100,142,997,504"},"totalCashPerShare":{"raw":144.132,"fmt":"144.13"},"ebitda":{"raw":34440998912,"fmt":"34.44B","longFmt":"34,440,998,912"},"totalDebt":{"raw":3964000000,"fmt":"3.96B","longFmt":"3,964,000,000"},"quickRatio":{"raw":5.592,"fmt":"5.59"},"currentRatio":{"raw":5.767,"fmt":"5.77"},"totalRevenue":{"raw":104595996672,"fmt":"104.6B","longFmt":"104,595,996,672"},"debtToEquity":{"raw":2.523,"fmt":"2.52"},"revenuePerShare":{"raw":151.215,"fmt":"151.21"},"returnOnAssets":{"raw":0.09964,"fmt":"9.96%"},"returnOnEquity":{"raw":0.14433,"fmt":"14.43%"},"grossProfits":{},"freeCashflow":{"raw":22598375424,"fmt":"22.6B","longFmt":"22,598,375,424"},"operatingCashflow":{"raw":36236001280,"fmt":"36.24B","longFmt":"36,236,001,280"},"earningsGrowth":{"raw":0.32,"fmt":"32.00%"},"revenueGrowth":{"raw":0.237,"fmt":"23.70%"},"grossMargins":{"raw":0.59867,"fmt":"59.87%"},"ebitdaMargins":{"raw":0.32928002,"fmt":"32.93%"},"operatingMargins":{"raw":0.26633,"fmt":"26.63%"},"profitMargins":{"raw":0.20091,"fmt":"20.09%"}}}],"error":null}}</t>
  </si>
  <si>
    <t>632.77B</t>
  </si>
  <si>
    <t>10000000/10000000</t>
  </si>
  <si>
    <t>349.48M</t>
  </si>
  <si>
    <t>3.65M</t>
  </si>
  <si>
    <t>3.6M</t>
  </si>
  <si>
    <t>3.51B</t>
  </si>
  <si>
    <t>3.77B</t>
  </si>
  <si>
    <t>3.38B</t>
  </si>
  <si>
    <t>274.08M</t>
  </si>
  <si>
    <t>347.22M</t>
  </si>
  <si>
    <t>4.79M</t>
  </si>
  <si>
    <t>4.62M</t>
  </si>
  <si>
    <t>3.52B</t>
  </si>
  <si>
    <t>{"quoteSummary":{"result":[{"defaultKeyStatistics":{"maxAge":1,"priceHint":{"raw":2,"fmt":"2","longFmt":"2"},"enterpriseValue":{"raw":608688668672,"fmt":"608.69B","longFmt":"608,688,668,672"},"forwardPE":{"raw":22.97619,"fmt":"22.98"},"profitMargins":{"raw":0.23889999,"fmt":"23.89%"},"floatShares":{"raw":7607665975,"fmt":"7.61B","longFmt":"7,607,665,975"},"sharesOutstanding":{"raw":7714590208,"fmt":"7.71B","longFmt":"7,714,590,208"},"sharesShort":{"raw":50550200,"fmt":"50.55M","longFmt":"50,550,200"},"sharesShortPriorMonth":{"raw":53332800,"fmt":"53.33M","longFmt":"53,332,800"},"heldPercentInsiders":{"raw":0.01382,"fmt":"1.38%"},"heldPercentInstitutions":{"raw":0.75482005,"fmt":"75.48%"},"shortRatio":{"raw":2.26,"fmt":"2.26"},"shortPercentOfFloat":{"raw":0.0066509997,"fmt":"0.67%"},"beta":{"raw":1.49064,"fmt":"1.49"},"morningStarOverallRating":{},"morningStarRiskRating":{},"category":null,"bookValue":{"raw":11.612,"fmt":"11.61"},"priceToBook":{"raw":7.4793315,"fmt":"7.48"},"annualReportExpenseRatio":{},"ytdReturn":{},"beta3Year":{},"totalAssets":{},"yield":{},"fundFamily":null,"fundInceptionDate":{},"legalType":null,"threeYearAverageReturn":{},"fiveYearAverageReturn":{},"priceToSalesTrailing12Months":{},"lastFiscalYearEnd":{"raw":1498780800,"fmt":"2017-06-30"},"nextFiscalYearEnd":{"raw":1561852800,"fmt":"2019-06-30"},"mostRecentQuarter":{"raw":1506729600,"fmt":"2017-09-30"},"earningsQuarterlyGrowth":{"raw":0.16,"fmt":"16.00%"},"revenueQuarterlyGrowth":{},"netIncomeToCommon":{"raw":22112999424,"fmt":"22.11B","longFmt":"22,112,999,424"},"trailingEps":{"raw":2.829,"fmt":"2.83"},"forwardEps":{"raw":3.78,"fmt":"3.78"},"pegRatio":{"raw":2.36,"fmt":"2.36"},"lastSplitFactor":"2/1","lastSplitDate":{"raw":1045526400,"fmt":"2003-02-18"},"enterpriseToRevenue":{"raw":6.576,"fmt":"6.58"},"enterpriseToEbitda":{"raw":18.958,"fmt":"18.96"},"52WeekChange":{"raw":0.33118522,"fmt":"33.12%"},"SandP52WeekChange":{"raw":0.17214358,"fmt":"17.21%"},"lastDividendValue":{},"lastCapGain":{},"annualHoldingsTurnover":{}},"calendarEvents":{"maxAge":1,"earnings":{"earningsDate":[{"raw":1517356800,"fmt":"2018-01-31"}],"earningsAverage":{"raw":0.86,"fmt":"0.86"},"earningsLow":{"raw":0.83,"fmt":"0.83"},"earningsHigh":{"raw":0.91,"fmt":"0.91"},"revenueAverage":{"raw":28343100000,"fmt":"28.34B","longFmt":"28,343,100,000"},"revenueLow":{"raw":27118000000,"fmt":"27.12B","longFmt":"27,118,000,000"},"revenueHigh":{"raw":28785000000,"fmt":"28.79B","longFmt":"28,785,000,000"}},"exDividendDate":{"raw":1518566400,"fmt":"2018-02-14"},"dividendDate":{"raw":1520467200,"fmt":"2018-03-08"}},"financialData":{"maxAge":86400,"currentPrice":{"raw":86.85,"fmt":"86.85"},"targetHighPrice":{"raw":120.0,"fmt":"120.00"},"targetLowPrice":{"raw":57.0,"fmt":"57.00"},"targetMeanPrice":{"raw":92.13,"fmt":"92.13"},"targetMedianPrice":{"raw":92.0,"fmt":"92.00"},"recommendationMean":{"raw":1.8,"fmt":"1.80"},"recommendationKey":"buy","numberOfAnalystOpinions":{"raw":32,"fmt":"32","longFmt":"32"},"totalCash":{"raw":133611003904,"fmt":"133.61B","longFmt":"133,611,003,904"},"totalCashPerShare":{"raw":17.319,"fmt":"17.32"},"ebitda":{"raw":32107999232,"fmt":"32.11B","longFmt":"32,107,999,232"},"totalDebt":{"raw":88950996992,"fmt":"88.95B","longFmt":"88,950,996,992"},"quickRatio":{"raw":2.871,"fmt":"2.87"},"currentRatio":{"raw":3.12,"fmt":"3.12"},"totalRevenue":{"raw":92559998976,"fmt":"92.56B","longFmt":"92,559,998,976"},"debtToEquity":{"raw":99.224,"fmt":"99.22"},"revenuePerShare":{"raw":11.981,"fmt":"11.98"},"returnOnAssets":{"raw":0.06397,"fmt":"6.40%"},"returnOnEquity":{"raw":0.27638,"fmt":"27.64%"},"grossProfits":{"raw":55689000000,"fmt":"55.69B","longFmt":"55,689,000,000"},"freeCashflow":{"raw":8920000512,"fmt":"8.92B","longFmt":"8,920,000,512"},"operatingCashflow":{"raw":40398000128,"fmt":"40.4B","longFmt":"40,398,000,128"},"earningsGrowth":{"raw":0.167,"fmt":"16.70%"},"revenueGrowth":{"raw":0.119,"fmt":"11.90%"},"grossMargins":{"raw":0.62516,"fmt":"62.52%"},"ebitdaMargins":{"raw":0.34689,"fmt":"34.69%"},"operatingMargins":{"raw":0.25524,"fmt":"25.52%"},"profitMargins":{"raw":0.23889999,"fmt":"23.89%"}}}],"error":null}}</t>
  </si>
  <si>
    <t>28.34B</t>
  </si>
  <si>
    <t>28.79B</t>
  </si>
  <si>
    <t>27.12B</t>
  </si>
  <si>
    <t>608.69B</t>
  </si>
  <si>
    <t>7.61B</t>
  </si>
  <si>
    <t>22.11B</t>
  </si>
  <si>
    <t>7.71B</t>
  </si>
  <si>
    <t>50.55M</t>
  </si>
  <si>
    <t>53.33M</t>
  </si>
  <si>
    <t>32.11B</t>
  </si>
  <si>
    <t>8.92B</t>
  </si>
  <si>
    <t>55.69B</t>
  </si>
  <si>
    <t>40.4B</t>
  </si>
  <si>
    <t>133.61B</t>
  </si>
  <si>
    <t>88.95B</t>
  </si>
  <si>
    <t>92.56B</t>
  </si>
  <si>
    <t>{"quoteSummary":{"result":[{"defaultKeyStatistics":{"maxAge":1,"priceHint":{"raw":2,"fmt":"2","longFmt":"2"},"enterpriseValue":{"raw":176698867712,"fmt":"176.7B","longFmt":"176,698,867,712"},"forwardPE":{"raw":10.95546,"fmt":"10.96"},"profitMargins":{"raw":0.1443,"fmt":"14.43%"},"floatShares":{"raw":888083895,"fmt":"888.08M","longFmt":"888,083,895"},"sharesOutstanding":{"raw":925790976,"fmt":"925.79M","longFmt":"925,790,976"},"sharesShort":{"raw":16844000,"fmt":"16.84M","longFmt":"16,844,000"},"sharesShortPriorMonth":{"raw":15320200,"fmt":"15.32M","longFmt":"15,320,200"},"heldPercentInsiders":{"raw":8.5E-4,"fmt":"0.09%"},"heldPercentInstitutions":{"raw":0.59647,"fmt":"59.65%"},"shortRatio":{"raw":2.71,"fmt":"2.71"},"shortPercentOfFloat":{"raw":0.017895,"fmt":"1.79%"},"beta":{"raw":1.06801,"fmt":"1.07"},"morningStarOverallRating":{},"morningStarRiskRating":{},"category":null,"bookValue":{"raw":21.2,"fmt":"21.20"},"priceToBook":{"raw":7.193396,"fmt":"7.19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-0.045,"fmt":"-4.50%"},"revenueQuarterlyGrowth":{},"netIncomeToCommon":{"raw":11315999744,"fmt":"11.32B","longFmt":"11,315,999,744"},"trailingEps":{"raw":11.989,"fmt":"11.99"},"forwardEps":{"raw":13.92,"fmt":"13.92"},"pegRatio":{"raw":4.77,"fmt":"4.77"},"lastSplitFactor":"2/1","lastSplitDate":{"raw":927763200,"fmt":"1999-05-27"},"enterpriseToRevenue":{"raw":2.255,"fmt":"2.26"},"enterpriseToEbitda":{"raw":10.493,"fmt":"10.49"},"52WeekChange":{"raw":-0.076073885,"fmt":"-7.61%"},"SandP52WeekChange":{"raw":0.17214358,"fmt":"17.21%"},"lastDividendValue":{},"lastCapGain":{},"annualHoldingsTurnover":{}},"calendarEvents":{"maxAge":1,"earnings":{"earningsDate":[{"raw":1516147200,"fmt":"2018-01-17"},{"raw":1516579200,"fmt":"2018-01-22"}],"earningsAverage":{"raw":5.17,"fmt":"5.17"},"earningsLow":{"raw":4.9,"fmt":"4.90"},"earningsHigh":{"raw":5.36,"fmt":"5.36"},"revenueAverage":{"raw":22048400000,"fmt":"22.05B","longFmt":"22,048,400,000"},"revenueLow":{"raw":21770000000,"fmt":"21.77B","longFmt":"21,770,000,000"},"revenueHigh":{"raw":22475200000,"fmt":"22.48B","longFmt":"22,475,200,000"}},"exDividendDate":{"raw":1510185600,"fmt":"2017-11-09"},"dividendDate":{"raw":1512777600,"fmt":"2017-12-09"}},"financialData":{"maxAge":86400,"currentPrice":{"raw":152.5,"fmt":"152.50"},"targetHighPrice":{"raw":200.0,"fmt":"200.00"},"targetLowPrice":{"raw":125.0,"fmt":"125.00"},"targetMeanPrice":{"raw":163.74,"fmt":"163.74"},"targetMedianPrice":{"raw":160.0,"fmt":"160.00"},"recommendationMean":{"raw":2.6,"fmt":"2.60"},"recommendationKey":"hold","numberOfAnalystOpinions":{"raw":23,"fmt":"23","longFmt":"23"},"totalCash":{"raw":11514999808,"fmt":"11.51B","longFmt":"11,514,999,808"},"totalCashPerShare":{"raw":12.438,"fmt":"12.44"},"ebitda":{"raw":16839000064,"fmt":"16.84B","longFmt":"16,839,000,064"},"totalDebt":{"raw":45641998336,"fmt":"45.64B","longFmt":"45,641,998,336"},"quickRatio":{"raw":1.219,"fmt":"1.22"},"currentRatio":{"raw":1.412,"fmt":"1.41"},"totalRevenue":{"raw":78365999104,"fmt":"78.37B","longFmt":"78,365,999,104"},"debtToEquity":{"raw":231.017,"fmt":"231.02"},"revenuePerShare":{"raw":83.47,"fmt":"83.47"},"returnOnAssets":{"raw":0.06491,"fmt":"6.49%"},"returnOnEquity":{"raw":0.61307,"fmt":"61.31%"},"grossProfits":{"raw":38294000000,"fmt":"38.29B","longFmt":"38,294,000,000"},"freeCashflow":{"raw":6678000128,"fmt":"6.68B","longFmt":"6,678,000,128"},"operatingCashflow":{"raw":14844000256,"fmt":"14.84B","longFmt":"14,844,000,256"},"earningsGrowth":{"raw":-0.02,"fmt":"-2.00%"},"revenueGrowth":{"raw":-0.004,"fmt":"-0.40%"},"grossMargins":{"raw":0.46269,"fmt":"46.27%"},"ebitdaMargins":{"raw":0.21488,"fmt":"21.49%"},"operatingMargins":{"raw":0.15720999,"fmt":"15.72%"},"profitMargins":{"raw":0.1443,"fmt":"14.43%"}}}],"error":null}}</t>
  </si>
  <si>
    <t>22.05B</t>
  </si>
  <si>
    <t>22.48B</t>
  </si>
  <si>
    <t>21.77B</t>
  </si>
  <si>
    <t>176.7B</t>
  </si>
  <si>
    <t>888.08M</t>
  </si>
  <si>
    <t>11.32B</t>
  </si>
  <si>
    <t>925.79M</t>
  </si>
  <si>
    <t>16.84M</t>
  </si>
  <si>
    <t>15.32M</t>
  </si>
  <si>
    <t>16.84B</t>
  </si>
  <si>
    <t>6.68B</t>
  </si>
  <si>
    <t>14.84B</t>
  </si>
  <si>
    <t>hold</t>
  </si>
  <si>
    <t>45.64B</t>
  </si>
  <si>
    <t>78.37B</t>
  </si>
  <si>
    <t>{"quoteSummary":{"result":[{"defaultKeyStatistics":{"maxAge":1,"priceHint":{"raw":2,"fmt":"2","longFmt":"2"},"enterpriseValue":{"raw":98941452288,"fmt":"98.94B","longFmt":"98,941,452,288"},"forwardPE":{"raw":22.246153,"fmt":"22.25"},"profitMargins":{"raw":0.29983,"fmt":"29.98%"},"floatShares":{"raw":982870011,"fmt":"982.87M","longFmt":"982,870,011"},"sharesOutstanding":{"raw":985561024,"fmt":"985.56M","longFmt":"985,561,024"},"sharesShort":{"raw":11013300,"fmt":"11.01M","longFmt":"11,013,300"},"sharesShortPriorMonth":{"raw":9720510,"fmt":"9.72M","longFmt":"9,720,510"},"heldPercentInsiders":{"raw":0.00105,"fmt":"0.10%"},"heldPercentInstitutions":{"raw":0.85627997,"fmt":"85.63%"},"shortRatio":{"raw":2.52,"fmt":"2.52"},"shortPercentOfFloat":{"raw":0.012492,"fmt":"1.25%"},"beta":{"raw":1.25087,"fmt":"1.25"},"morningStarOverallRating":{},"morningStarRiskRating":{},"category":null,"bookValue":{"raw":11.14,"fmt":"11.14"},"priceToBook":{"raw":9.086176,"fmt":"9.09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0.262,"fmt":"26.20%"},"revenueQuarterlyGrowth":{},"netIncomeToCommon":{"raw":4338999808,"fmt":"4.34B","longFmt":"4,338,999,808"},"trailingEps":{"raw":4.28,"fmt":"4.28"},"forwardEps":{"raw":4.55,"fmt":"4.55"},"pegRatio":{"raw":2.13,"fmt":"2.13"},"lastSplitFactor":"2/1","lastSplitDate":{"raw":959040000,"fmt":"2000-05-23"},"enterpriseToRevenue":{"raw":6.765,"fmt":"6.76"},"enterpriseToEbitda":{"raw":14.932,"fmt":"14.93"},"52WeekChange":{"raw":0.36264777,"fmt":"36.26%"},"SandP52WeekChange":{"raw":0.17214358,"fmt":"17.21%"},"lastDividendValue":{},"lastCapGain":{},"annualHoldingsTurnover":{}},"calendarEvents":{"maxAge":1,"earnings":{"earningsDate":[{"raw":1516579200,"fmt":"2018-01-22"},{"raw":1516924800,"fmt":"2018-01-26"}],"earningsAverage":{"raw":1.09,"fmt":"1.09"},"earningsLow":{"raw":1.06,"fmt":"1.06"},"earningsHigh":{"raw":1.13,"fmt":"1.13"},"revenueAverage":{"raw":3735830000,"fmt":"3.74B","longFmt":"3,735,830,000"},"revenueLow":{"raw":3718540000,"fmt":"3.72B","longFmt":"3,718,540,000"},"revenueHigh":{"raw":3830000000,"fmt":"3.83B","longFmt":"3,830,000,000"}},"exDividendDate":{"raw":1509321600,"fmt":"2017-10-30"},"dividendDate":{"raw":1510531200,"fmt":"2017-11-13"}},"financialData":{"maxAge":86400,"currentPrice":{"raw":101.22,"fmt":"101.22"},"targetHighPrice":{"raw":120.0,"fmt":"120.00"},"targetLowPrice":{"raw":74.0,"fmt":"74.00"},"targetMeanPrice":{"raw":99.6,"fmt":"99.60"},"targetMedianPrice":{"raw":100.0,"fmt":"100.00"},"recommendationMean":{"raw":2.4,"fmt":"2.40"},"recommendationKey":"buy","numberOfAnalystOpinions":{"raw":30,"fmt":"30","longFmt":"30"},"totalCash":{"raw":3444000000,"fmt":"3.44B","longFmt":"3,444,000,000"},"totalCashPerShare":{"raw":3.494,"fmt":"3.49"},"ebitda":{"raw":6625999872,"fmt":"6.63B","longFmt":"6,625,999,872"},"totalDebt":{"raw":3583000064,"fmt":"3.58B","longFmt":"3,583,000,064"},"quickRatio":{"raw":2.443,"fmt":"2.44"},"currentRatio":{"raw":3.889,"fmt":"3.89"},"totalRevenue":{"raw":14625000448,"fmt":"14.63B","longFmt":"14,625,000,448"},"debtToEquity":{"raw":32.608,"fmt":"32.61"},"revenuePerShare":{"raw":14.702,"fmt":"14.70"},"returnOnAssets":{"raw":0.21812999,"fmt":"21.81%"},"returnOnEquity":{"raw":0.41224,"fmt":"41.22%"},"grossProfits":{"raw":8240000000,"fmt":"8.24B","longFmt":"8,240,000,000"},"freeCashflow":{"raw":3638625024,"fmt":"3.64B","longFmt":"3,638,625,024"},"operatingCashflow":{"raw":4821000192,"fmt":"4.82B","longFmt":"4,821,000,192"},"earningsGrowth":{"raw":0.28,"fmt":"28.00%"},"revenueGrowth":{"raw":0.12,"fmt":"12.00%"},"grossMargins":{"raw":0.63549,"fmt":"63.55%"},"ebitdaMargins":{"raw":0.45306,"fmt":"45.31%"},"operatingMargins":{"raw":0.39549,"fmt":"39.55%"},"profitMargins":{"raw":0.29983,"fmt":"29.98%"}}}],"error":null}}</t>
  </si>
  <si>
    <t>3.74B</t>
  </si>
  <si>
    <t>3.83B</t>
  </si>
  <si>
    <t>3.72B</t>
  </si>
  <si>
    <t>98.94B</t>
  </si>
  <si>
    <t>982.87M</t>
  </si>
  <si>
    <t>4.34B</t>
  </si>
  <si>
    <t>985.56M</t>
  </si>
  <si>
    <t>11.01M</t>
  </si>
  <si>
    <t>9.72M</t>
  </si>
  <si>
    <t>6.63B</t>
  </si>
  <si>
    <t>3.64B</t>
  </si>
  <si>
    <t>8.24B</t>
  </si>
  <si>
    <t>4.82B</t>
  </si>
  <si>
    <t>3.44B</t>
  </si>
  <si>
    <t>3.58B</t>
  </si>
  <si>
    <t>14.63B</t>
  </si>
  <si>
    <t>{"quoteSummary":{"result":[{"defaultKeyStatistics":{"maxAge":1,"priceHint":{"raw":2,"fmt":"2","longFmt":"2"},"enterpriseValue":{"raw":9028550656,"fmt":"9.03B","longFmt":"9,028,550,656"},"forwardPE":{"raw":28.873873,"fmt":"28.87"},"profitMargins":{"raw":0.07335,"fmt":"7.33%"},"floatShares":{"raw":270553545,"fmt":"270.55M","longFmt":"270,553,545"},"sharesOutstanding":{"raw":280921984,"fmt":"280.92M","longFmt":"280,921,984"},"sharesShort":{"raw":1473670,"fmt":"1.47M","longFmt":"1,473,670"},"sharesShortPriorMonth":{"raw":1183590,"fmt":"1.18M","longFmt":"1,183,590"},"heldPercentInsiders":{"raw":0.03691,"fmt":"3.69%"},"heldPercentInstitutions":{"raw":0.82264,"fmt":"82.26%"},"shortRatio":{"raw":0.54,"fmt":"0.54"},"shortPercentOfFloat":{"raw":0.0053109997,"fmt":"0.53%"},"beta":{"raw":3.20648,"fmt":"3.21"},"morningStarOverallRating":{},"morningStarRiskRating":{},"category":null,"bookValue":{"raw":8.146,"fmt":"8.15"},"priceToBook":{"raw":3.9344463,"fmt":"3.93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-0.632,"fmt":"-63.20%"},"revenueQuarterlyGrowth":{},"netIncomeToCommon":{"raw":208850720,"fmt":"208.85M","longFmt":"208,850,720"},"trailingEps":{"raw":0.633,"fmt":"0.63"},"forwardEps":{"raw":1.11,"fmt":"1.11"},"pegRatio":{"raw":6236.24,"fmt":"6,236.24"},"lastSplitFactor":null,"lastSplitDate":{},"enterpriseToRevenue":{"raw":3.171,"fmt":"3.17"},"enterpriseToEbitda":{"raw":13.518,"fmt":"13.52"},"52WeekChange":{"raw":0.60571146,"fmt":"60.57%"},"SandP52WeekChange":{"raw":0.17214358,"fmt":"17.21%"},"lastDividendValue":{},"lastCapGain":{},"annualHoldingsTurnover":{}},"calendarEvents":{"maxAge":1,"earnings":{"earningsDate":[{"raw":1518566400,"fmt":"2018-02-14"},{"raw":1518998400,"fmt":"2018-02-19"}],"earningsAverage":{"raw":0.19,"fmt":"0.19"},"earningsLow":{"raw":0.19,"fmt":"0.19"},"earningsHigh":{"raw":0.2,"fmt":"0.20"},"revenueAverage":{"raw":465290000,"fmt":"465.29M","longFmt":"465,290,000"},"revenueLow":{"raw":464250000,"fmt":"464.25M","longFmt":"464,250,000"},"revenueHigh":{"raw":466320000,"fmt":"466.32M","longFmt":"466,320,000"}},"exDividendDate":{},"dividendDate":{}},"financialData":{"maxAge":86400,"currentPrice":{"raw":32.05,"fmt":"32.05"},"targetHighPrice":{"raw":44.61,"fmt":"44.61"},"targetLowPrice":{"raw":12.69,"fmt":"12.69"},"targetMeanPrice":{"raw":34.19,"fmt":"34.19"},"targetMedianPrice":{"raw":38.57,"fmt":"38.57"},"recommendationMean":{"raw":2.3,"fmt":"2.30"},"recommendationKey":"buy","numberOfAnalystOpinions":{"raw":15,"fmt":"15","longFmt":"15"},"totalCash":{"raw":1986177408,"fmt":"1.99B","longFmt":"1,986,177,408"},"totalCashPerShare":{"raw":6.097,"fmt":"6.1"},"ebitda":{"raw":667883840,"fmt":"667.88M","longFmt":"667,883,840"},"totalDebt":{"raw":573614080,"fmt":"573.61M","longFmt":"573,614,080"},"quickRatio":{"raw":4.194,"fmt":"4.19"},"currentRatio":{"raw":4.469,"fmt":"4.47"},"totalRevenue":{"raw":2847211008,"fmt":"2.85B","longFmt":"2,847,211,008"},"debtToEquity":{"raw":20.282,"fmt":"20.28"},"revenuePerShare":{"raw":8.794,"fmt":"8.79"},"returnOnAssets":{"raw":0.060170002,"fmt":"6.02%"},"returnOnEquity":{"raw":0.07711,"fmt":"7.71%"},"grossProfits":{"raw":920200000,"fmt":"920.2M","longFmt":"920,200,000"},"freeCashflow":{"raw":331120928,"fmt":"331.12M","longFmt":"331,120,928"},"operatingCashflow":{"raw":698737536,"fmt":"698.74M","longFmt":"698,737,536"},"earningsGrowth":{"raw":-0.636,"fmt":"-63.60%"},"revenueGrowth":{"raw":0.215,"fmt":"21.50%"},"grossMargins":{"raw":0.7421,"fmt":"74.21%"},"ebitdaMargins":{"raw":0.23457001,"fmt":"23.46%"},"operatingMargins":{"raw":0.13085,"fmt":"13.09%"},"profitMargins":{"raw":0.07335,"fmt":"7.33%"}}}],"error":null}}</t>
  </si>
  <si>
    <t>465.29M</t>
  </si>
  <si>
    <t>466.32M</t>
  </si>
  <si>
    <t>464.25M</t>
  </si>
  <si>
    <t>9.03B</t>
  </si>
  <si>
    <t>270.55M</t>
  </si>
  <si>
    <t>208.85M</t>
  </si>
  <si>
    <t>280.92M</t>
  </si>
  <si>
    <t>1.47M</t>
  </si>
  <si>
    <t>1.18M</t>
  </si>
  <si>
    <t>667.88M</t>
  </si>
  <si>
    <t>331.12M</t>
  </si>
  <si>
    <t>920.2M</t>
  </si>
  <si>
    <t>698.74M</t>
  </si>
  <si>
    <t>1.99B</t>
  </si>
  <si>
    <t>573.61M</t>
  </si>
  <si>
    <t>2.85B</t>
  </si>
  <si>
    <t>309.92M</t>
  </si>
  <si>
    <t>326M</t>
  </si>
  <si>
    <t>296M</t>
  </si>
  <si>
    <t>107.4M</t>
  </si>
  <si>
    <t>66M</t>
  </si>
  <si>
    <t>126.08M</t>
  </si>
  <si>
    <t>21.8M</t>
  </si>
  <si>
    <t>19.61M</t>
  </si>
  <si>
    <t>175M</t>
  </si>
  <si>
    <t>208.62M</t>
  </si>
  <si>
    <t>1.41B</t>
  </si>
  <si>
    <t>265M</t>
  </si>
  <si>
    <t>763M</t>
  </si>
  <si>
    <t>272M</t>
  </si>
  <si>
    <t>1.55B</t>
  </si>
  <si>
    <t>{"quoteSummary":{"result":[{"defaultKeyStatistics":{"maxAge":1,"priceHint":{"raw":2,"fmt":"2","longFmt":"2"},"enterpriseValue":{"raw":330990125056,"fmt":"330.99B","longFmt":"330,990,125,056"},"forwardPE":{"raw":20.75,"fmt":"20.75"},"profitMargins":{"raw":0.023120001,"fmt":"2.31%"},"floatShares":{"raw":1431955943,"fmt":"1.43B","longFmt":"1,431,955,943"},"sharesOutstanding":{"raw":2962380032,"fmt":"2.96B","longFmt":"2,962,380,032"},"sharesShort":{"raw":0,"fmt":null,"longFmt":"0"},"sharesShortPriorMonth":{"raw":100,"fmt":"100","longFmt":"100"},"heldPercentInsiders":{"raw":0.53285,"fmt":"53.29%"},"heldPercentInstitutions":{"raw":0.31125,"fmt":"31.13%"},"shortRatio":{"raw":0.0,"fmt":"0"},"shortPercentOfFloat":{"raw":0.0,"fmt":"0.00%"},"beta":{"raw":0.109636,"fmt":"0.11"},"morningStarOverallRating":{},"morningStarRiskRating":{},"category":null,"bookValue":{"raw":25.655,"fmt":"25.66"},"priceToBook":{"raw":3.785227,"fmt":"3.79"},"annualReportExpenseRatio":{},"ytdReturn":{},"beta3Year":{},"totalAssets":{},"yield":{},"fundFamily":null,"fundInceptionDate":{},"legalType":null,"threeYearAverageReturn":{},"fiveYearAverageReturn":{},"priceToSalesTrailing12Months":{},"lastFiscalYearEnd":{"raw":1485820800,"fmt":"2017-01-31"},"nextFiscalYearEnd":{"raw":1548892800,"fmt":"2019-01-31"},"mostRecentQuarter":{"raw":1509408000,"fmt":"2017-10-31"},"earningsQuarterlyGrowth":{"raw":-0.424,"fmt":"-42.40%"},"revenueQuarterlyGrowth":{},"netIncomeToCommon":{"raw":11443999744,"fmt":"11.44B","longFmt":"11,443,999,744"},"trailingEps":{"raw":3.767,"fmt":"3.77"},"forwardEps":{"raw":4.68,"fmt":"4.68"},"pegRatio":{"raw":3.78,"fmt":"3.78"},"lastSplitFactor":"2/1","lastSplitDate":{"raw":924566400,"fmt":"1999-04-20"},"enterpriseToRevenue":{"raw":0.669,"fmt":"0.67"},"enterpriseToEbitda":{"raw":10.073,"fmt":"10.07"},"52WeekChange":{"raw":0.35694325,"fmt":"35.69%"},"SandP52WeekChange":{"raw":0.17214358,"fmt":"17.21%"},"lastDividendValue":{},"lastCapGain":{},"annualHoldingsTurnover":{}},"calendarEvents":{"maxAge":1,"earnings":{"earningsDate":[{"raw":1519084800,"fmt":"2018-02-20"}],"earningsAverage":{"raw":1.35,"fmt":"1.35"},"earningsLow":{"raw":1.3,"fmt":"1.30"},"earningsHigh":{"raw":1.4,"fmt":"1.40"},"revenueAverage":{"raw":134884000000,"fmt":"134.88B","longFmt":"134,884,000,000"},"revenueLow":{"raw":133618000000,"fmt":"133.62B","longFmt":"133,618,000,000"},"revenueHigh":{"raw":136723000000,"fmt":"136.72B","longFmt":"136,723,000,000"}},"exDividendDate":{"raw":1512604800,"fmt":"2017-12-07"},"dividendDate":{"raw":1514851200,"fmt":"2018-01-02"}},"financialData":{"maxAge":86400,"currentPrice":{"raw":97.11,"fmt":"97.11"},"targetHighPrice":{"raw":120.0,"fmt":"120.00"},"targetLowPrice":{"raw":72.0,"fmt":"72.00"},"targetMeanPrice":{"raw":100.73,"fmt":"100.73"},"targetMedianPrice":{"raw":101.5,"fmt":"101.50"},"recommendationMean":{"raw":2.4,"fmt":"2.40"},"recommendationKey":"buy","numberOfAnalystOpinions":{"raw":30,"fmt":"30","longFmt":"30"},"totalCash":{"raw":7025999872,"fmt":"7.03B","longFmt":"7,025,999,872"},"totalCashPerShare":{"raw":2.372,"fmt":"2.37"},"ebitda":{"raw":32857999360,"fmt":"32.86B","longFmt":"32,857,999,360"},"totalDebt":{"raw":50280001536,"fmt":"50.28B","longFmt":"50,280,001,536"},"quickRatio":{"raw":0.16,"fmt":"0.16"},"currentRatio":{"raw":0.813,"fmt":"0.81"},"totalRevenue":{"raw":495011987456,"fmt":"495.01B","longFmt":"495,011,987,456"},"debtToEquity":{"raw":63.721,"fmt":"63.72"},"revenuePerShare":{"raw":163.83,"fmt":"163.83"},"returnOnAssets":{"raw":0.06704,"fmt":"6.70%"},"returnOnEquity":{"raw":0.15241,"fmt":"15.24%"},"grossProfits":{"raw":124617000000,"fmt":"124.62B","longFmt":"124,617,000,000"},"freeCashflow":{"raw":17828249600,"fmt":"17.83B","longFmt":"17,828,249,600"},"operatingCashflow":{"raw":28809000960,"fmt":"28.81B","longFmt":"28,809,000,960"},"earningsGrowth":{"raw":-0.408,"fmt":"-40.80%"},"revenueGrowth":{"raw":0.042,"fmt":"4.20%"},"grossMargins":{"raw":0.25558,"fmt":"25.56%"},"ebitdaMargins":{"raw":0.06638,"fmt":"6.64%"},"operatingMargins":{"raw":0.045100003,"fmt":"4.51%"},"profitMargins":{"raw":0.023120001,"fmt":"2.31%"}}}],"error":null}}</t>
  </si>
  <si>
    <t>134.88B</t>
  </si>
  <si>
    <t>136.72B</t>
  </si>
  <si>
    <t>133.62B</t>
  </si>
  <si>
    <t>330.99B</t>
  </si>
  <si>
    <t>1.43B</t>
  </si>
  <si>
    <t>11.44B</t>
  </si>
  <si>
    <t>2.96B</t>
  </si>
  <si>
    <t>32.86B</t>
  </si>
  <si>
    <t>17.83B</t>
  </si>
  <si>
    <t>124.62B</t>
  </si>
  <si>
    <t>28.81B</t>
  </si>
  <si>
    <t>7.03B</t>
  </si>
  <si>
    <t>50.28B</t>
  </si>
  <si>
    <t>495.01B</t>
  </si>
  <si>
    <t>Stock code</t>
  </si>
  <si>
    <t>Max</t>
  </si>
  <si>
    <t>Min</t>
  </si>
  <si>
    <t>Ticker code</t>
  </si>
  <si>
    <t>* Select one of the list (green cell)</t>
  </si>
  <si>
    <t>Returns</t>
  </si>
  <si>
    <t>MA200</t>
  </si>
  <si>
    <t>MA100</t>
  </si>
  <si>
    <t>* Big drops are because there are no data for that day</t>
  </si>
  <si>
    <t>Bond Price</t>
  </si>
  <si>
    <t>Face Value</t>
  </si>
  <si>
    <t>Coupon Rate</t>
  </si>
  <si>
    <t>Life in Years</t>
  </si>
  <si>
    <t>Yield</t>
  </si>
  <si>
    <t>Macaulay Duration</t>
  </si>
  <si>
    <t>Modified Duration</t>
  </si>
  <si>
    <t>If Yield Changes By</t>
  </si>
  <si>
    <t>Bond Price Will Change By</t>
  </si>
  <si>
    <t>Modified Duration Predicts</t>
  </si>
  <si>
    <t>Convexity Adjustment</t>
  </si>
  <si>
    <t>Total Predicted Change</t>
  </si>
  <si>
    <t>Actual New Price</t>
  </si>
  <si>
    <t>Predicted New Price</t>
  </si>
  <si>
    <t>Difference</t>
  </si>
  <si>
    <t>Period</t>
  </si>
  <si>
    <t>Cash Flow</t>
  </si>
  <si>
    <t>PV Cash Flow</t>
  </si>
  <si>
    <t>Duration Calc</t>
  </si>
  <si>
    <t>Convexity Calc</t>
  </si>
  <si>
    <t>Total</t>
  </si>
  <si>
    <t>Bond</t>
  </si>
  <si>
    <t>Total Life</t>
  </si>
  <si>
    <t>* Select from the list</t>
  </si>
  <si>
    <t>Underlyning asset name</t>
  </si>
  <si>
    <t>Purchase date</t>
  </si>
  <si>
    <t>Identifier</t>
  </si>
  <si>
    <t>Position</t>
  </si>
  <si>
    <t>Underlying Spot Price</t>
  </si>
  <si>
    <t>Strike Price</t>
  </si>
  <si>
    <t>Volatility of Underlying asset</t>
  </si>
  <si>
    <t>Risk Free Rate</t>
  </si>
  <si>
    <t>Option type</t>
  </si>
  <si>
    <t>Delta</t>
  </si>
  <si>
    <t>Gamma</t>
  </si>
  <si>
    <t>Theta</t>
  </si>
  <si>
    <t>Vega</t>
  </si>
  <si>
    <t>Rho</t>
  </si>
  <si>
    <t>Initial Spot price</t>
  </si>
  <si>
    <t>T at purchase price</t>
  </si>
  <si>
    <t>Purchase price</t>
  </si>
  <si>
    <t>Unrealized Gains and Losses</t>
  </si>
  <si>
    <t>Option 1</t>
  </si>
  <si>
    <t>Google</t>
  </si>
  <si>
    <t>Option 2</t>
  </si>
  <si>
    <t>BondAnalysis</t>
  </si>
  <si>
    <t>OptionPortoflio</t>
  </si>
  <si>
    <t>-</t>
  </si>
  <si>
    <t>OptionAnalysis</t>
  </si>
  <si>
    <t>Purchase Price</t>
  </si>
  <si>
    <t>Last Price</t>
  </si>
  <si>
    <t>Equity Portfolio Dashboard</t>
  </si>
  <si>
    <t>{"quoteSummary":{"result":[{"defaultKeyStatistics":{"maxAge":1,"priceHint":{"raw":2,"fmt":"2","longFmt":"2"},"enterpriseValue":{"raw":934497288192,"fmt":"934.5B","longFmt":"934,497,288,192"},"forwardPE":{"raw":14.259836,"fmt":"14.26"},"profitMargins":{"raw":0.21091999,"fmt":"21.09%"},"floatShares":{"raw":4996815125,"fmt":"5B","longFmt":"4,996,815,125"},"sharesOutstanding":{"raw":5134309888,"fmt":"5.13B","longFmt":"5,134,309,888"},"sharesShort":{"raw":42832100,"fmt":"42.83M","longFmt":"42,832,100"},"sharesShortPriorMonth":{"raw":33490300,"fmt":"33.49M","longFmt":"33,490,300"},"heldPercentInsiders":{"raw":8.0E-4,"fmt":"0.08%"},"heldPercentInstitutions":{"raw":0.61724,"fmt":"61.72%"},"shortRatio":{"raw":1.46,"fmt":"1.46"},"shortPercentOfFloat":{"raw":0.008152,"fmt":"0.82%"},"beta":{"raw":1.34197,"fmt":"1.34"},"morningStarOverallRating":{},"morningStarRiskRating":{},"category":null,"bookValue":{"raw":26.149,"fmt":"26.15"},"priceToBook":{"raw":6.653027,"fmt":"6.65"},"annualReportExpenseRatio":{},"ytdReturn":{},"beta3Year":{},"totalAssets":{},"yield":{},"fundFamily":null,"fundInceptionDate":{},"legalType":null,"threeYearAverageReturn":{},"fiveYearAverageReturn":{},"priceToSalesTrailing12Months":{},"lastFiscalYearEnd":{"raw":1506729600,"fmt":"2017-09-30"},"nextFiscalYearEnd":{"raw":1569801600,"fmt":"2019-09-30"},"mostRecentQuarter":{"raw":1506729600,"fmt":"2017-09-30"},"earningsQuarterlyGrowth":{"raw":0.189,"fmt":"18.90%"},"revenueQuarterlyGrowth":{},"netIncomeToCommon":{"raw":48350998528,"fmt":"48.35B","longFmt":"48,350,998,528"},"trailingEps":{"raw":9.21,"fmt":"9.21"},"forwardEps":{"raw":12.2,"fmt":"12.2"},"pegRatio":{"raw":1.4,"fmt":"1.40"},"lastSplitFactor":"7/1","lastSplitDate":{"raw":1402272000,"fmt":"2014-06-09"},"enterpriseToRevenue":{"raw":4.077,"fmt":"4.08"},"enterpriseToEbitda":{"raw":13.07,"fmt":"13.07"},"52WeekChange":{"raw":0.47650898,"fmt":"47.65%"},"SandP52WeekChange":{"raw":0.17214358,"fmt":"17.21%"},"lastDividendValue":{},"lastCapGain":{},"annualHoldingsTurnover":{}},"calendarEvents":{"maxAge":1,"earnings":{"earningsDate":[{"raw":1517184000,"fmt":"2018-01-29"},{"raw":1517529600,"fmt":"2018-02-02"}],"earningsAverage":{"raw":3.77,"fmt":"3.77"},"earningsLow":{"raw":3.41,"fmt":"3.41"},"earningsHigh":{"raw":3.92,"fmt":"3.92"},"revenueAverage":{"raw":86247300000,"fmt":"86.25B","longFmt":"86,247,300,000"},"revenueLow":{"raw":84007100000,"fmt":"84.01B","longFmt":"84,007,100,000"},"revenueHigh":{"raw":89087800000,"fmt":"89.09B","longFmt":"89,087,800,000"}},"exDividendDate":{"raw":1510272000,"fmt":"2017-11-10"},"dividendDate":{"raw":1510790400,"fmt":"2017-11-16"}},"financialData":{"maxAge":86400,"currentPrice":{"raw":173.97,"fmt":"173.97"},"targetHighPrice":{"raw":235.0,"fmt":"235.00"},"targetLowPrice":{"raw":129.58,"fmt":"129.58"},"targetMeanPrice":{"raw":187.74,"fmt":"187.74"},"targetMedianPrice":{"raw":193.0,"fmt":"193.00"},"recommendationMean":{"raw":1.8,"fmt":"1.80"},"recommendationKey":"buy","numberOfAnalystOpinions":{"raw":38,"fmt":"38","longFmt":"38"},"totalCash":{"raw":74398998528,"fmt":"74.4B","longFmt":"74,398,998,528"},"totalCashPerShare":{"raw":14.491,"fmt":"14.49"},"ebitda":{"raw":71500996608,"fmt":"71.5B","longFmt":"71,500,996,608"},"totalDebt":{"raw":115680002048,"fmt":"115.68B","longFmt":"115,680,002,048"},"quickRatio":{"raw":1.092,"fmt":"1.09"},"currentRatio":{"raw":1.276,"fmt":"1.28"},"totalRevenue":{"raw":229233999872,"fmt":"229.23B","longFmt":"229,233,999,872"},"debtToEquity":{"raw":86.298,"fmt":"86.30"},"revenuePerShare":{"raw":43.938,"fmt":"43.94"},"returnOnAssets":{"raw":0.110010006,"fmt":"11.00%"},"returnOnEquity":{"raw":0.36867002,"fmt":"36.87%"},"grossProfits":{"raw":88186000000,"fmt":"88.19B","longFmt":"88,186,000,000"},"freeCashflow":{"raw":38770126848,"fmt":"38.77B","longFmt":"38,770,126,848"},"operatingCashflow":{"raw":63597998080,"fmt":"63.6B","longFmt":"63,597,998,080"},"earningsGrowth":{"raw":0.23,"fmt":"23.00%"},"revenueGrowth":{"raw":0.122,"fmt":"12.20%"},"grossMargins":{"raw":0.3847,"fmt":"38.47%"},"ebitdaMargins":{"raw":0.31191,"fmt":"31.19%"},"operatingMargins":{"raw":0.2676,"fmt":"26.76%"},"profitMargins":{"raw":0.21091999,"fmt":"21.09%"}}}],"error":null}}</t>
  </si>
  <si>
    <t>934.5B</t>
  </si>
  <si>
    <t>{"quoteSummary":{"result":[{"defaultKeyStatistics":{"maxAge":1,"priceHint":{"raw":2,"fmt":"2","longFmt":"2"},"enterpriseValue":{"raw":70360309760,"fmt":"70.36B","longFmt":"70,360,309,760"},"forwardPE":{"raw":24.550999,"fmt":"24.55"},"profitMargins":{"raw":0.22990999,"fmt":"22.99%"},"floatShares":{"raw":274075220,"fmt":"274.08M","longFmt":"274,075,220"},"sharesOutstanding":{"raw":347224992,"fmt":"347.22M","longFmt":"347,224,992"},"sharesShort":{"raw":4787250,"fmt":"4.79M","longFmt":"4,787,250"},"sharesShortPriorMonth":{"raw":4620650,"fmt":"4.62M","longFmt":"4,620,650"},"heldPercentInsiders":{"raw":7.9E-4,"fmt":"0.08%"},"heldPercentInstitutions":{"raw":0.85756,"fmt":"85.76%"},"shortRatio":{"raw":1.62,"fmt":"1.62"},"shortPercentOfFloat":{"raw":0.0,"fmt":"0.00%"},"beta":{"raw":1.81006,"fmt":"1.81"},"morningStarOverallRating":{},"morningStarRiskRating":{},"category":null,"bookValue":{"raw":47.496,"fmt":"47.50"},"priceToBook":{"raw":4.9157825,"fmt":"4.92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1.563,"fmt":"156.30%"},"revenueQuarterlyGrowth":{},"netIncomeToCommon":{"raw":2655129344,"fmt":"2.66B","longFmt":"2,655,129,344"},"trailingEps":{"raw":7.649,"fmt":"7.65"},"forwardEps":{"raw":9.51,"fmt":"9.51"},"pegRatio":{"raw":44.13,"fmt":"44.13"},"lastSplitFactor":"10/1","lastSplitDate":{"raw":1273622400,"fmt":"2010-05-12"},"enterpriseToRevenue":{"raw":5.852,"fmt":"5.85"},"enterpriseToEbitda":{"raw":19.98,"fmt":"19.98"},"52WeekChange":{"raw":0.41621363,"fmt":"41.62%"},"SandP52WeekChange":{"raw":0.17214358,"fmt":"17.21%"},"lastDividendValue":{},"lastCapGain":{},"annualHoldingsTurnover":{}},"calendarEvents":{"maxAge":1,"earnings":{"earningsDate":[{"raw":1519171200,"fmt":"2018-02-21"},{"raw":1519603200,"fmt":"2018-02-26"}],"earningsAverage":{"raw":2.08,"fmt":"2.08"},"earningsLow":{"raw":1.82,"fmt":"1.82"},"earningsHigh":{"raw":3.44,"fmt":"3.44"},"revenueAverage":{"raw":3506180000,"fmt":"3.51B","longFmt":"3,506,180,000"},"revenueLow":{"raw":3375960000,"fmt":"3.38B","longFmt":"3,375,960,000"},"revenueHigh":{"raw":3767370000,"fmt":"3.77B","longFmt":"3,767,370,000"}},"exDividendDate":{},"dividendDate":{}},"financialData":{"maxAge":86400,"currentPrice":{"raw":233.48,"fmt":"233.48"},"targetHighPrice":{"raw":309.12,"fmt":"309.12"},"targetLowPrice":{"raw":186.22,"fmt":"186.22"},"targetMeanPrice":{"raw":267.36,"fmt":"267.36"},"targetMedianPrice":{"raw":275.32,"fmt":"275.32"},"recommendationMean":{"raw":2.2,"fmt":"2.20"},"recommendationKey":"buy","numberOfAnalystOpinions":{"raw":31,"fmt":"31","longFmt":"31"},"totalCash":{"raw":19604611072,"fmt":"19.6B","longFmt":"19,604,611,072"},"totalCashPerShare":{"raw":56.461,"fmt":"56.46"},"ebitda":{"raw":3521468160,"fmt":"3.52B","longFmt":"3,521,468,160"},"totalDebt":{"raw":8894792704,"fmt":"8.89B","longFmt":"8,894,792,704"},"quickRatio":{"raw":1.488,"fmt":"1.49"},"currentRatio":{"raw":1.705,"fmt":"1.71"},"totalRevenue":{"raw":12022400000,"fmt":"12.02B","longFmt":"12,022,400,000"},"debtToEquity":{"raw":52.352,"fmt":"52.35"},"revenuePerShare":{"raw":34.635,"fmt":"34.63"},"returnOnAssets":{"raw":0.0401,"fmt":"4.01%"},"returnOnEquity":{"raw":0.17747,"fmt":"17.75%"},"grossProfits":{"raw":39988887000,"fmt":"39.99B","longFmt":"39,988,887,000"},"freeCashflow":{},"operatingCashflow":{},"earningsGrowth":{"raw":1.693,"fmt":"169.30%"},"revenueGrowth":{"raw":0.287,"fmt":"28.70%"},"grossMargins":{"raw":0.55212003,"fmt":"55.21%"},"ebitdaMargins":{"raw":0.29291,"fmt":"29.29%"},"operatingMargins":{"raw":0.16486,"fmt":"16.49%"},"profitMargins":{"raw":0.22990999,"fmt":"22.99%"}}}],"error":null}}</t>
  </si>
  <si>
    <t>70.36B</t>
  </si>
  <si>
    <t>2.66B</t>
  </si>
  <si>
    <t>39.99B</t>
  </si>
  <si>
    <t>19.6B</t>
  </si>
  <si>
    <t>8.89B</t>
  </si>
  <si>
    <t>12.02B</t>
  </si>
  <si>
    <t>BondsPortfolio</t>
  </si>
  <si>
    <t>CREDIT AGRICOLE 4.25% 04/02/23 EUR</t>
  </si>
  <si>
    <t>Modified Dur.</t>
  </si>
  <si>
    <t>Mac Duration</t>
  </si>
  <si>
    <t>Weight</t>
  </si>
  <si>
    <t>Discount Market Rate (year)</t>
  </si>
  <si>
    <t>Nb of futurs coupons (N)</t>
  </si>
  <si>
    <t>t (nb od days )</t>
  </si>
  <si>
    <t>Next coupon date</t>
  </si>
  <si>
    <t>Last coupon date</t>
  </si>
  <si>
    <t>YTM</t>
  </si>
  <si>
    <t>Par Value</t>
  </si>
  <si>
    <t>Purchase Price
(in %)</t>
  </si>
  <si>
    <t>Frequency coupon</t>
  </si>
  <si>
    <t>Nominal</t>
  </si>
  <si>
    <t>Nominal Rate (year)</t>
  </si>
  <si>
    <t>Bond Identifier</t>
  </si>
  <si>
    <t>MDRate</t>
  </si>
  <si>
    <t>N</t>
  </si>
  <si>
    <t xml:space="preserve">capitalT </t>
  </si>
  <si>
    <t>smallT</t>
  </si>
  <si>
    <t>couponfrequency</t>
  </si>
  <si>
    <t>nominalRate</t>
  </si>
  <si>
    <t>ZALANDO 6.25% 04/04/24 EUR</t>
  </si>
  <si>
    <t>Royal Dutch Shell 5.25% 04/10/23 EUR</t>
  </si>
  <si>
    <t>BP 7.25% 04/04/25 EUR</t>
  </si>
  <si>
    <t>TOTAL 8.25% 01/05/30 EUR</t>
  </si>
  <si>
    <t>EON 9.25% 01/05/33 EUR</t>
  </si>
  <si>
    <t>ING 8.25% 04/02/30 EUR</t>
  </si>
  <si>
    <t>AXA 8.25% 04/02/30 EUR</t>
  </si>
  <si>
    <t>EquityPortfolio</t>
  </si>
  <si>
    <t>Worksheet</t>
  </si>
  <si>
    <t>Equity Portfolio</t>
  </si>
  <si>
    <t>Bonds Portfolio</t>
  </si>
  <si>
    <t>Options Portfolio</t>
  </si>
  <si>
    <t>Subject</t>
  </si>
  <si>
    <t>Separator</t>
  </si>
  <si>
    <t>Settings / raw data</t>
  </si>
  <si>
    <t>by</t>
  </si>
  <si>
    <t>Nelson Ibarra V.</t>
  </si>
  <si>
    <t>nelson.ibarra@gmail.com</t>
  </si>
  <si>
    <t>Close (prices)</t>
  </si>
  <si>
    <t>{"quoteSummary":{"result":[{"defaultKeyStatistics":{"maxAge":1,"priceHint":{"raw":2,"fmt":"2","longFmt":"2"},"enterpriseValue":{"raw":587070767104,"fmt":"587.07B","longFmt":"587,070,767,104"},"forwardPE":{"raw":146.84184,"fmt":"146.84"},"profitMargins":{"raw":0.01195,"fmt":"1.20%"},"floatShares":{"raw":402575290,"fmt":"402.58M","longFmt":"402,575,290"},"sharesOutstanding":{"raw":481872000,"fmt":"481.87M","longFmt":"481,872,000"},"sharesShort":{"raw":5597900,"fmt":"5.6M","longFmt":"5,597,900"},"sharesShortPriorMonth":{"raw":5929710,"fmt":"5.93M","longFmt":"5,929,710"},"heldPercentInsiders":{"raw":0.16503,"fmt":"16.50%"},"heldPercentInstitutions":{"raw":0.61438,"fmt":"61.44%"},"shortRatio":{"raw":1.44,"fmt":"1.44"},"shortPercentOfFloat":{"raw":0.014122,"fmt":"1.41%"},"beta":{"raw":1.38785,"fmt":"1.39"},"morningStarOverallRating":{},"morningStarRiskRating":{},"category":null,"bookValue":{"raw":51.158,"fmt":"51.16"},"priceToBook":{"raw":23.048985,"fmt":"23.05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0.016,"fmt":"1.60%"},"revenueQuarterlyGrowth":{},"netIncomeToCommon":{"raw":1924999936,"fmt":"1.92B","longFmt":"1,924,999,936"},"trailingEps":{"raw":3.922,"fmt":"3.92"},"forwardEps":{"raw":8.03,"fmt":"8.03"},"pegRatio":{"raw":33.98,"fmt":"33.98"},"lastSplitFactor":"2/1","lastSplitDate":{"raw":936230400,"fmt":"1999-09-02"},"enterpriseToRevenue":{"raw":3.643,"fmt":"3.64"},"enterpriseToEbitda":{"raw":45.39,"fmt":"45.39"},"52WeekChange":{"raw":0.5329765,"fmt":"53.30%"},"SandP52WeekChange":{"raw":0.17214358,"fmt":"17.21%"},"lastDividendValue":{},"lastCapGain":{},"annualHoldingsTurnover":{}},"calendarEvents":{"maxAge":1,"earnings":{"earningsDate":[{"raw":1517356800,"fmt":"2018-01-31"},{"raw":1517788800,"fmt":"2018-02-05"}],"earningsAverage":{"raw":1.85,"fmt":"1.85"},"earningsLow":{"raw":1.19,"fmt":"1.19"},"earningsHigh":{"raw":2.62,"fmt":"2.62"},"revenueAverage":{"raw":59746000000,"fmt":"59.75B","longFmt":"59,746,000,000"},"revenueLow":{"raw":57734000000,"fmt":"57.73B","longFmt":"57,734,000,000"},"revenueHigh":{"raw":60627000000,"fmt":"60.63B","longFmt":"60,627,000,000"}},"exDividendDate":{},"dividendDate":{}},"financialData":{"maxAge":86400,"currentPrice":{"raw":1179.14,"fmt":"1,179.14"},"targetHighPrice":{"raw":1525.0,"fmt":"1,525.00"},"targetLowPrice":{"raw":640.0,"fmt":"640.00"},"targetMeanPrice":{"raw":1268.71,"fmt":"1,268.71"},"targetMedianPrice":{"raw":1285.0,"fmt":"1,285.00"},"recommendationMean":{"raw":1.8,"fmt":"1.80"},"recommendationKey":"buy","numberOfAnalystOpinions":{"raw":45,"fmt":"45","longFmt":"45"},"totalCash":{"raw":24309999616,"fmt":"24.31B","longFmt":"24,309,999,616"},"totalCashPerShare":{"raw":50.449,"fmt":"50.45"},"ebitda":{"raw":12933999616,"fmt":"12.93B","longFmt":"12,933,999,616"},"totalDebt":{"raw":43185999872,"fmt":"43.19B","longFmt":"43,185,999,872"},"quickRatio":{"raw":0.741,"fmt":"0.74"},"currentRatio":{"raw":1.032,"fmt":"1.03"},"totalRevenue":{"raw":161154007040,"fmt":"161.15B","longFmt":"161,154,007,040"},"debtToEquity":{"raw":175.14,"fmt":"175.14"},"revenuePerShare":{"raw":336.79,"fmt":"336.79"},"returnOnAssets":{"raw":0.021710001,"fmt":"2.17%"},"returnOnEquity":{"raw":0.09072,"fmt":"9.07%"},"grossProfits":{"raw":47722000000,"fmt":"47.72B","longFmt":"47,722,000,000"},"freeCashflow":{"raw":10666375168,"fmt":"10.67B","longFmt":"10,666,375,168"},"operatingCashflow":{"raw":16248999936,"fmt":"16.25B","longFmt":"16,248,999,936"},"earningsGrowth":{"raw":0.0,"fmt":"0.00%"},"revenueGrowth":{"raw":0.337,"fmt":"33.70%"},"grossMargins":{"raw":0.36459,"fmt":"36.46%"},"ebitdaMargins":{"raw":0.08026,"fmt":"8.03%"},"operatingMargins":{"raw":0.02007,"fmt":"2.01%"},"profitMargins":{"raw":0.01195,"fmt":"1.20%"}}}],"error":null}}</t>
  </si>
  <si>
    <t>587.07B</t>
  </si>
  <si>
    <t>{"quoteSummary":{"result":[{"defaultKeyStatistics":{"maxAge":1,"priceHint":{"raw":4,"fmt":"4","longFmt":"4"},"enterpriseValue":{"raw":4298949632,"fmt":"4.3B","longFmt":"4,298,949,632"},"forwardPE":{"raw":32.22439,"fmt":"32.22"},"profitMargins":{"raw":0.04255,"fmt":"4.26%"},"floatShares":{"raw":107395424,"fmt":"107.4M","longFmt":"107,395,424"},"sharesOutstanding":{"raw":126079000,"fmt":"126.08M","longFmt":"126,079,000"},"sharesShort":{"raw":21801200,"fmt":"21.8M","longFmt":"21,801,200"},"sharesShortPriorMonth":{"raw":19611700,"fmt":"19.61M","longFmt":"19,611,700"},"heldPercentInsiders":{"raw":0.14873,"fmt":"14.87%"},"heldPercentInstitutions":{"raw":0.9768,"fmt":"97.68%"},"shortRatio":{"raw":4.42,"fmt":"4.42"},"shortPercentOfFloat":{"raw":0.224982,"fmt":"22.50%"},"beta":{"raw":1.8842,"fmt":"1.88"},"morningStarOverallRating":{},"morningStarRiskRating":{},"category":null,"bookValue":{"raw":10.206,"fmt":"10.21"},"priceToBook":{"raw":3.3784144,"fmt":"3.38"},"annualReportExpenseRatio":{},"ytdReturn":{},"beta3Year":{},"totalAssets":{},"yield":{},"fundFamily":null,"fundInceptionDate":{},"legalType":null,"threeYearAverageReturn":{},"fiveYearAverageReturn":{},"priceToSalesTrailing12Months":{},"lastFiscalYearEnd":{"raw":1483142400,"fmt":"2016-12-31"},"nextFiscalYearEnd":{"raw":1546214400,"fmt":"2018-12-31"},"mostRecentQuarter":{"raw":1506729600,"fmt":"2017-09-30"},"earningsQuarterlyGrowth":{"raw":-0.545,"fmt":"-54.50%"},"revenueQuarterlyGrowth":{},"netIncomeToCommon":{"raw":66000000,"fmt":"66M","longFmt":"66,000,000"},"trailingEps":{"raw":0.465,"fmt":"0.4650"},"forwardEps":{"raw":1.07,"fmt":"1.07"},"pegRatio":{"raw":-5.68,"fmt":"-5.68"},"lastSplitFactor":null,"lastSplitDate":{},"enterpriseToRevenue":{"raw":2.772,"fmt":"2.77"},"enterpriseToEbitda":{"raw":24.565,"fmt":"24.57"},"52WeekChange":{"raw":-0.2527449,"fmt":"-25.27%"},"SandP52WeekChange":{"raw":0.17214358,"fmt":"17.21%"},"lastDividendValue":{},"lastCapGain":{},"annualHoldingsTurnover":{}},"calendarEvents":{"maxAge":1,"earnings":{"earningsDate":[{"raw":1518480000,"fmt":"2018-02-13"},{"raw":1518998400,"fmt":"2018-02-19"}],"earningsAverage":{"raw":0.14,"fmt":"0.14"},"earningsLow":{"raw":0.08,"fmt":"0.08"},"earningsHigh":{"raw":0.22,"fmt":"0.22"},"revenueAverage":{"raw":309920000,"fmt":"309.92M","longFmt":"309,920,000"},"revenueLow":{"raw":296000000,"fmt":"296M","longFmt":"296,000,000"},"revenueHigh":{"raw":326000000,"fmt":"326M","longFmt":"326,000,000"}},"exDividendDate":{},"dividendDate":{}},"financialData":{"maxAge":86400,"currentPrice":{"raw":34.4801,"fmt":"34.48"},"targetHighPrice":{"raw":60.0,"fmt":"60.00"},"targetLowPrice":{"raw":27.0,"fmt":"27.00"},"targetMeanPrice":{"raw":33.75,"fmt":"33.75"},"targetMedianPrice":{"raw":32.5,"fmt":"32.50"},"recommendationMean":{"raw":3.2,"fmt":"3.20"},"recommendationKey":"hold","numberOfAnalystOpinions":{"raw":20,"fmt":"20","longFmt":"20"},"totalCash":{"raw":763000000,"fmt":"763M","longFmt":"763,000,000"},"totalCashPerShare":{"raw":5.494,"fmt":"5.49"},"ebitda":{"raw":175000000,"fmt":"175M","longFmt":"175,000,000"},"totalDebt":{"raw":272000000,"fmt":"272M","longFmt":"272,000,000"},"quickRatio":{"raw":2.41,"fmt":"2.41"},"currentRatio":{"raw":2.469,"fmt":"2.47"},"totalRevenue":{"raw":1551000064,"fmt":"1.55B","longFmt":"1,551,000,064"},"debtToEquity":{"raw":19.195,"fmt":"19.19"},"revenuePerShare":{"raw":10.926,"fmt":"10.93"},"returnOnAssets":{"raw":0.03405,"fmt":"3.40%"},"returnOnEquity":{"raw":0.04404,"fmt":"4.40%"},"grossProfits":{"raw":1409000000,"fmt":"1.41B","longFmt":"1,409,000,000"},"freeCashflow":{"raw":208624992,"fmt":"208.62M","longFmt":"208,624,992"},"operatingCashflow":{"raw":265000000,"fmt":"265M","longFmt":"265,000,000"},"earningsGrowth":{"raw":-0.514,"fmt":"-51.40%"},"revenueGrowth":{"raw":0.043,"fmt":"4.30%"},"grossMargins":{"raw":0.95358,"fmt":"95.36%"},"ebitdaMargins":{"raw":0.11283,"fmt":"11.28%"},"operatingMargins":{"raw":0.08124,"fmt":"8.12%"},"profitMargins":{"raw":0.04255,"fmt":"4.26%"}}}],"error":null}}</t>
  </si>
  <si>
    <t>4.3B</t>
  </si>
  <si>
    <t>Index</t>
  </si>
  <si>
    <t>Please before using this file change your regional configuration to:</t>
  </si>
  <si>
    <t>point</t>
  </si>
  <si>
    <t>comma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</si>
</sst>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yyyy\-mm\-dd;@"/>
    <numFmt numFmtId="165" formatCode="0.0%"/>
    <numFmt numFmtId="166" formatCode="0.00000000"/>
    <numFmt numFmtId="167" formatCode="0.0000%"/>
    <numFmt numFmtId="168" formatCode="mm/dd/yy;@"/>
    <numFmt numFmtId="169" formatCode="_-[$$-409]* #,##0.00_ ;_-[$$-409]* \-#,##0.00\ ;_-[$$-409]* &quot;-&quot;??_ ;_-@_ "/>
    <numFmt numFmtId="170" formatCode="yyyy/mm/dd;@"/>
    <numFmt numFmtId="171" formatCode="0.000000"/>
    <numFmt numFmtId="172" formatCode="0.00000"/>
    <numFmt numFmtId="173" formatCode="0.0"/>
    <numFmt numFmtId="174" formatCode="#,##0.0000000"/>
    <numFmt numFmtId="175" formatCode="0.00%_);\(0.00%\)_);&quot;-&quot;;@_)"/>
    <numFmt numFmtId="176" formatCode="#,##0_);\(#,##0\)_);&quot;-&quot;_);@_)"/>
    <numFmt numFmtId="177" formatCode="#,##0.00_);\(#,##0.00\)_);&quot;-&quot;_);@_)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2"/>
      <color rgb="FF000000"/>
      <name val="Calibri"/>
      <family val="2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8"/>
      <color rgb="FF002E5F"/>
      <name val="Arial"/>
      <family val="2"/>
    </font>
    <font>
      <b/>
      <sz val="8"/>
      <color theme="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indexed="64"/>
      </patternFill>
    </fill>
    <fill>
      <patternFill patternType="solid">
        <fgColor theme="7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tted">
        <color theme="3" tint="0.79998168889431442"/>
      </top>
      <bottom style="dotted">
        <color theme="3" tint="0.7999816888943144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5" borderId="11" applyNumberFormat="0" applyFont="0" applyAlignment="0" applyProtection="0"/>
    <xf numFmtId="0" fontId="23" fillId="0" borderId="0" applyNumberFormat="0" applyFill="0" applyBorder="0" applyAlignment="0" applyProtection="0"/>
  </cellStyleXfs>
  <cellXfs count="164">
    <xf numFmtId="0" fontId="0" fillId="0" borderId="0" xfId="0"/>
    <xf numFmtId="0" fontId="0" fillId="0" borderId="0" xfId="0" applyProtection="1">
      <protection locked="0"/>
    </xf>
    <xf numFmtId="0" fontId="5" fillId="0" borderId="0" xfId="0" applyFont="1" applyAlignment="1" applyProtection="1">
      <protection locked="0"/>
    </xf>
    <xf numFmtId="0" fontId="6" fillId="0" borderId="0" xfId="0" applyFont="1" applyAlignment="1" applyProtection="1">
      <protection locked="0"/>
    </xf>
    <xf numFmtId="0" fontId="0" fillId="0" borderId="0" xfId="0" applyFont="1" applyAlignme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4" borderId="1" xfId="0" applyFill="1" applyBorder="1" applyProtection="1">
      <protection locked="0"/>
    </xf>
    <xf numFmtId="0" fontId="2" fillId="0" borderId="0" xfId="0" applyFont="1" applyProtection="1">
      <protection locked="0"/>
    </xf>
    <xf numFmtId="0" fontId="0" fillId="4" borderId="2" xfId="0" applyFill="1" applyBorder="1" applyProtection="1">
      <protection locked="0"/>
    </xf>
    <xf numFmtId="0" fontId="0" fillId="5" borderId="0" xfId="0" applyFont="1" applyFill="1" applyAlignment="1" applyProtection="1">
      <alignment horizontal="left"/>
      <protection locked="0"/>
    </xf>
    <xf numFmtId="0" fontId="0" fillId="0" borderId="0" xfId="0" applyFill="1" applyBorder="1" applyProtection="1">
      <protection locked="0"/>
    </xf>
    <xf numFmtId="0" fontId="2" fillId="3" borderId="1" xfId="0" applyFont="1" applyFill="1" applyBorder="1" applyProtection="1"/>
    <xf numFmtId="0" fontId="0" fillId="0" borderId="0" xfId="0" applyProtection="1"/>
    <xf numFmtId="0" fontId="1" fillId="0" borderId="0" xfId="0" applyFont="1" applyProtection="1">
      <protection locked="0"/>
    </xf>
    <xf numFmtId="0" fontId="0" fillId="4" borderId="1" xfId="0" applyFill="1" applyBorder="1" applyAlignment="1" applyProtection="1">
      <protection locked="0"/>
    </xf>
    <xf numFmtId="0" fontId="0" fillId="0" borderId="4" xfId="0" applyBorder="1" applyProtection="1">
      <protection locked="0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0" borderId="0" xfId="0" quotePrefix="1"/>
    <xf numFmtId="0" fontId="0" fillId="5" borderId="0" xfId="0" applyFont="1" applyFill="1" applyBorder="1" applyAlignment="1" applyProtection="1">
      <alignment horizontal="left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3" borderId="3" xfId="0" applyFont="1" applyFill="1" applyBorder="1" applyProtection="1"/>
    <xf numFmtId="0" fontId="1" fillId="6" borderId="7" xfId="0" applyFont="1" applyFill="1" applyBorder="1" applyAlignment="1" applyProtection="1">
      <alignment horizontal="center"/>
      <protection locked="0"/>
    </xf>
    <xf numFmtId="164" fontId="0" fillId="0" borderId="0" xfId="0" applyNumberFormat="1"/>
    <xf numFmtId="0" fontId="0" fillId="6" borderId="8" xfId="0" applyFill="1" applyBorder="1"/>
    <xf numFmtId="0" fontId="0" fillId="6" borderId="9" xfId="0" applyFill="1" applyBorder="1"/>
    <xf numFmtId="0" fontId="0" fillId="0" borderId="0" xfId="0" applyAlignment="1">
      <alignment horizontal="left"/>
    </xf>
    <xf numFmtId="0" fontId="0" fillId="4" borderId="1" xfId="0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right"/>
    </xf>
    <xf numFmtId="0" fontId="4" fillId="0" borderId="0" xfId="2"/>
    <xf numFmtId="0" fontId="4" fillId="9" borderId="0" xfId="2" applyFill="1"/>
    <xf numFmtId="0" fontId="0" fillId="0" borderId="0" xfId="0" applyNumberFormat="1"/>
    <xf numFmtId="14" fontId="0" fillId="0" borderId="0" xfId="0" applyNumberFormat="1"/>
    <xf numFmtId="0" fontId="0" fillId="10" borderId="0" xfId="0" applyFill="1"/>
    <xf numFmtId="0" fontId="1" fillId="0" borderId="0" xfId="0" applyFont="1"/>
    <xf numFmtId="0" fontId="1" fillId="11" borderId="0" xfId="0" applyFont="1" applyFill="1"/>
    <xf numFmtId="0" fontId="0" fillId="12" borderId="0" xfId="0" applyFill="1" applyAlignment="1">
      <alignment horizontal="center"/>
    </xf>
    <xf numFmtId="0" fontId="0" fillId="12" borderId="0" xfId="0" applyFill="1"/>
    <xf numFmtId="0" fontId="0" fillId="0" borderId="0" xfId="0" applyAlignment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6" fontId="0" fillId="0" borderId="0" xfId="0" applyNumberFormat="1" applyAlignment="1">
      <alignment horizontal="right"/>
    </xf>
    <xf numFmtId="0" fontId="0" fillId="0" borderId="0" xfId="0" applyAlignment="1">
      <alignment vertical="center"/>
    </xf>
    <xf numFmtId="22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10" fontId="0" fillId="0" borderId="0" xfId="0" applyNumberFormat="1"/>
    <xf numFmtId="0" fontId="8" fillId="0" borderId="0" xfId="0" applyFont="1"/>
    <xf numFmtId="0" fontId="1" fillId="6" borderId="10" xfId="0" applyFont="1" applyFill="1" applyBorder="1" applyAlignment="1" applyProtection="1">
      <alignment horizontal="center"/>
      <protection locked="0"/>
    </xf>
    <xf numFmtId="0" fontId="7" fillId="2" borderId="0" xfId="0" applyFont="1" applyFill="1"/>
    <xf numFmtId="166" fontId="4" fillId="14" borderId="0" xfId="2" applyNumberFormat="1" applyFill="1" applyAlignment="1">
      <alignment horizontal="center"/>
    </xf>
    <xf numFmtId="14" fontId="4" fillId="0" borderId="0" xfId="2" applyNumberFormat="1"/>
    <xf numFmtId="167" fontId="0" fillId="0" borderId="0" xfId="3" applyNumberFormat="1" applyFont="1"/>
    <xf numFmtId="168" fontId="2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0" fillId="0" borderId="11" xfId="5" applyFont="1" applyFill="1" applyAlignment="1" applyProtection="1">
      <alignment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" fontId="0" fillId="17" borderId="11" xfId="5" applyNumberFormat="1" applyFont="1" applyFill="1" applyAlignment="1" applyProtection="1">
      <alignment horizontal="center"/>
      <protection locked="0"/>
    </xf>
    <xf numFmtId="4" fontId="0" fillId="0" borderId="0" xfId="0" applyNumberFormat="1" applyProtection="1">
      <protection locked="0"/>
    </xf>
    <xf numFmtId="0" fontId="10" fillId="16" borderId="11" xfId="5" applyFont="1" applyFill="1" applyAlignment="1" applyProtection="1">
      <alignment horizontal="center"/>
    </xf>
    <xf numFmtId="10" fontId="0" fillId="0" borderId="0" xfId="4" applyNumberFormat="1" applyFont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4" fontId="0" fillId="0" borderId="12" xfId="0" applyNumberFormat="1" applyBorder="1"/>
    <xf numFmtId="4" fontId="0" fillId="0" borderId="14" xfId="0" applyNumberFormat="1" applyBorder="1"/>
    <xf numFmtId="4" fontId="0" fillId="0" borderId="13" xfId="0" applyNumberFormat="1" applyBorder="1"/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1" fillId="18" borderId="0" xfId="0" applyFont="1" applyFill="1" applyAlignment="1">
      <alignment horizontal="center"/>
    </xf>
    <xf numFmtId="10" fontId="2" fillId="19" borderId="0" xfId="4" applyNumberFormat="1" applyFont="1" applyFill="1"/>
    <xf numFmtId="169" fontId="0" fillId="0" borderId="0" xfId="0" applyNumberFormat="1"/>
    <xf numFmtId="2" fontId="2" fillId="0" borderId="0" xfId="0" applyNumberFormat="1" applyFont="1"/>
    <xf numFmtId="0" fontId="2" fillId="0" borderId="0" xfId="0" applyFont="1"/>
    <xf numFmtId="10" fontId="2" fillId="0" borderId="0" xfId="4" applyNumberFormat="1" applyFont="1"/>
    <xf numFmtId="169" fontId="2" fillId="19" borderId="0" xfId="0" applyNumberFormat="1" applyFont="1" applyFill="1"/>
    <xf numFmtId="169" fontId="0" fillId="0" borderId="13" xfId="0" applyNumberFormat="1" applyBorder="1"/>
    <xf numFmtId="0" fontId="15" fillId="0" borderId="0" xfId="0" applyFont="1"/>
    <xf numFmtId="0" fontId="0" fillId="0" borderId="0" xfId="0" applyFont="1"/>
    <xf numFmtId="2" fontId="0" fillId="0" borderId="0" xfId="0" applyNumberFormat="1" applyFont="1"/>
    <xf numFmtId="0" fontId="7" fillId="20" borderId="15" xfId="0" applyFont="1" applyFill="1" applyBorder="1" applyAlignment="1">
      <alignment horizontal="center" vertical="center" wrapText="1"/>
    </xf>
    <xf numFmtId="0" fontId="7" fillId="13" borderId="15" xfId="0" applyFont="1" applyFill="1" applyBorder="1" applyAlignment="1">
      <alignment horizontal="center" vertical="center" wrapText="1"/>
    </xf>
    <xf numFmtId="0" fontId="7" fillId="13" borderId="15" xfId="0" applyFont="1" applyFill="1" applyBorder="1" applyAlignment="1">
      <alignment vertical="center" wrapText="1"/>
    </xf>
    <xf numFmtId="0" fontId="7" fillId="21" borderId="17" xfId="0" applyFont="1" applyFill="1" applyBorder="1" applyAlignment="1">
      <alignment vertical="center" wrapText="1"/>
    </xf>
    <xf numFmtId="0" fontId="0" fillId="22" borderId="16" xfId="0" applyFont="1" applyFill="1" applyBorder="1" applyAlignment="1">
      <alignment horizontal="center"/>
    </xf>
    <xf numFmtId="0" fontId="0" fillId="22" borderId="15" xfId="0" applyFont="1" applyFill="1" applyBorder="1" applyAlignment="1">
      <alignment horizontal="center"/>
    </xf>
    <xf numFmtId="170" fontId="0" fillId="22" borderId="15" xfId="4" applyNumberFormat="1" applyFont="1" applyFill="1" applyBorder="1" applyAlignment="1">
      <alignment horizontal="center"/>
    </xf>
    <xf numFmtId="9" fontId="0" fillId="22" borderId="15" xfId="4" applyNumberFormat="1" applyFont="1" applyFill="1" applyBorder="1" applyAlignment="1">
      <alignment horizontal="center"/>
    </xf>
    <xf numFmtId="0" fontId="0" fillId="22" borderId="15" xfId="0" applyNumberFormat="1" applyFont="1" applyFill="1" applyBorder="1" applyAlignment="1">
      <alignment horizontal="center"/>
    </xf>
    <xf numFmtId="171" fontId="0" fillId="22" borderId="15" xfId="0" applyNumberFormat="1" applyFont="1" applyFill="1" applyBorder="1" applyAlignment="1">
      <alignment horizontal="center" vertical="center"/>
    </xf>
    <xf numFmtId="172" fontId="0" fillId="22" borderId="15" xfId="0" applyNumberFormat="1" applyFont="1" applyFill="1" applyBorder="1" applyAlignment="1">
      <alignment horizontal="center" vertical="center"/>
    </xf>
    <xf numFmtId="1" fontId="0" fillId="22" borderId="15" xfId="0" applyNumberFormat="1" applyFont="1" applyFill="1" applyBorder="1" applyAlignment="1">
      <alignment horizontal="center" vertical="center"/>
    </xf>
    <xf numFmtId="170" fontId="0" fillId="22" borderId="15" xfId="0" applyNumberFormat="1" applyFont="1" applyFill="1" applyBorder="1" applyAlignment="1">
      <alignment horizontal="center" vertical="center"/>
    </xf>
    <xf numFmtId="2" fontId="0" fillId="22" borderId="15" xfId="0" applyNumberFormat="1" applyFont="1" applyFill="1" applyBorder="1" applyAlignment="1">
      <alignment horizontal="center" vertical="center"/>
    </xf>
    <xf numFmtId="2" fontId="0" fillId="22" borderId="17" xfId="0" applyNumberFormat="1" applyFont="1" applyFill="1" applyBorder="1" applyAlignment="1">
      <alignment horizontal="center" vertical="center"/>
    </xf>
    <xf numFmtId="0" fontId="0" fillId="0" borderId="16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170" fontId="0" fillId="0" borderId="15" xfId="4" applyNumberFormat="1" applyFont="1" applyBorder="1" applyAlignment="1">
      <alignment horizontal="center"/>
    </xf>
    <xf numFmtId="9" fontId="0" fillId="0" borderId="15" xfId="0" applyNumberFormat="1" applyFont="1" applyBorder="1" applyAlignment="1">
      <alignment horizontal="center"/>
    </xf>
    <xf numFmtId="172" fontId="0" fillId="0" borderId="15" xfId="0" applyNumberFormat="1" applyFont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70" fontId="0" fillId="0" borderId="15" xfId="0" applyNumberFormat="1" applyFont="1" applyBorder="1" applyAlignment="1">
      <alignment horizontal="center" vertical="center"/>
    </xf>
    <xf numFmtId="173" fontId="0" fillId="22" borderId="15" xfId="0" applyNumberFormat="1" applyFont="1" applyFill="1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 wrapText="1"/>
    </xf>
    <xf numFmtId="0" fontId="7" fillId="20" borderId="16" xfId="0" applyFont="1" applyFill="1" applyBorder="1" applyAlignment="1">
      <alignment horizontal="center" vertical="center" wrapText="1"/>
    </xf>
    <xf numFmtId="0" fontId="0" fillId="0" borderId="15" xfId="0" applyNumberFormat="1" applyFont="1" applyFill="1" applyBorder="1" applyAlignment="1">
      <alignment horizontal="center"/>
    </xf>
    <xf numFmtId="2" fontId="0" fillId="0" borderId="15" xfId="0" applyNumberFormat="1" applyFont="1" applyFill="1" applyBorder="1" applyAlignment="1">
      <alignment horizontal="center" vertical="center"/>
    </xf>
    <xf numFmtId="172" fontId="0" fillId="0" borderId="15" xfId="0" applyNumberFormat="1" applyFont="1" applyFill="1" applyBorder="1" applyAlignment="1">
      <alignment horizontal="center" vertical="center"/>
    </xf>
    <xf numFmtId="173" fontId="0" fillId="0" borderId="15" xfId="0" applyNumberFormat="1" applyFont="1" applyFill="1" applyBorder="1" applyAlignment="1">
      <alignment horizontal="center" vertical="center"/>
    </xf>
    <xf numFmtId="2" fontId="0" fillId="0" borderId="17" xfId="0" applyNumberFormat="1" applyFont="1" applyFill="1" applyBorder="1" applyAlignment="1">
      <alignment horizontal="center" vertical="center"/>
    </xf>
    <xf numFmtId="174" fontId="0" fillId="0" borderId="0" xfId="0" applyNumberFormat="1"/>
    <xf numFmtId="0" fontId="7" fillId="24" borderId="15" xfId="0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Protection="1"/>
    <xf numFmtId="14" fontId="4" fillId="14" borderId="0" xfId="2" applyNumberFormat="1" applyFill="1" applyAlignment="1">
      <alignment horizontal="center"/>
    </xf>
    <xf numFmtId="0" fontId="19" fillId="23" borderId="1" xfId="0" applyFont="1" applyFill="1" applyBorder="1" applyAlignment="1" applyProtection="1">
      <alignment horizontal="center" vertical="center" wrapText="1"/>
      <protection locked="0"/>
    </xf>
    <xf numFmtId="0" fontId="19" fillId="2" borderId="1" xfId="0" applyFont="1" applyFill="1" applyBorder="1" applyAlignment="1" applyProtection="1">
      <alignment horizontal="center" vertical="center" wrapText="1"/>
      <protection locked="0"/>
    </xf>
    <xf numFmtId="165" fontId="7" fillId="3" borderId="1" xfId="4" applyNumberFormat="1" applyFont="1" applyFill="1" applyBorder="1" applyAlignment="1" applyProtection="1">
      <alignment horizontal="center"/>
    </xf>
    <xf numFmtId="22" fontId="16" fillId="2" borderId="0" xfId="0" applyNumberFormat="1" applyFont="1" applyFill="1"/>
    <xf numFmtId="9" fontId="0" fillId="0" borderId="0" xfId="4" applyFont="1"/>
    <xf numFmtId="175" fontId="20" fillId="7" borderId="18" xfId="1" applyNumberFormat="1" applyFont="1" applyFill="1" applyBorder="1" applyAlignment="1">
      <alignment horizontal="right"/>
    </xf>
    <xf numFmtId="0" fontId="20" fillId="7" borderId="18" xfId="0" applyFont="1" applyFill="1" applyBorder="1"/>
    <xf numFmtId="14" fontId="20" fillId="7" borderId="18" xfId="0" applyNumberFormat="1" applyFont="1" applyFill="1" applyBorder="1"/>
    <xf numFmtId="176" fontId="20" fillId="7" borderId="18" xfId="1" applyNumberFormat="1" applyFont="1" applyFill="1" applyBorder="1"/>
    <xf numFmtId="177" fontId="20" fillId="7" borderId="18" xfId="1" applyNumberFormat="1" applyFont="1" applyFill="1" applyBorder="1"/>
    <xf numFmtId="0" fontId="21" fillId="13" borderId="19" xfId="1" applyFont="1" applyFill="1" applyBorder="1" applyAlignment="1">
      <alignment horizontal="center" vertical="center" wrapText="1"/>
    </xf>
    <xf numFmtId="4" fontId="21" fillId="13" borderId="19" xfId="1" applyNumberFormat="1" applyFont="1" applyFill="1" applyBorder="1" applyAlignment="1">
      <alignment horizontal="center" vertical="center" wrapText="1"/>
    </xf>
    <xf numFmtId="0" fontId="21" fillId="25" borderId="19" xfId="1" applyFont="1" applyFill="1" applyBorder="1" applyAlignment="1">
      <alignment horizontal="center" vertical="center" wrapText="1"/>
    </xf>
    <xf numFmtId="0" fontId="21" fillId="2" borderId="19" xfId="1" applyFont="1" applyFill="1" applyBorder="1" applyAlignment="1">
      <alignment horizontal="center" vertical="center"/>
    </xf>
    <xf numFmtId="0" fontId="21" fillId="2" borderId="19" xfId="1" applyFont="1" applyFill="1" applyBorder="1" applyAlignment="1">
      <alignment vertical="center"/>
    </xf>
    <xf numFmtId="0" fontId="21" fillId="2" borderId="19" xfId="1" applyFont="1" applyFill="1" applyBorder="1" applyAlignment="1">
      <alignment horizontal="center" vertical="center" wrapText="1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0" borderId="0" xfId="0" applyNumberFormat="1" applyFont="1" applyFill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/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3" fillId="0" borderId="0" xfId="6"/>
    <xf numFmtId="2" fontId="0" fillId="0" borderId="15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6" borderId="1" xfId="0" applyFont="1" applyFill="1" applyBorder="1" applyAlignment="1">
      <alignment horizontal="center" vertical="center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" fillId="2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2" fillId="3" borderId="3" xfId="0" applyFont="1" applyFill="1" applyBorder="1" applyAlignment="1" applyProtection="1">
      <alignment horizontal="left"/>
    </xf>
    <xf numFmtId="0" fontId="2" fillId="3" borderId="5" xfId="0" applyFont="1" applyFill="1" applyBorder="1" applyAlignment="1" applyProtection="1">
      <alignment horizontal="left"/>
    </xf>
    <xf numFmtId="0" fontId="2" fillId="3" borderId="6" xfId="0" applyFont="1" applyFill="1" applyBorder="1" applyAlignment="1" applyProtection="1">
      <alignment horizontal="left"/>
    </xf>
    <xf numFmtId="22" fontId="9" fillId="8" borderId="13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1" fillId="7" borderId="0" xfId="0" applyFont="1" applyFill="1" applyBorder="1" applyAlignment="1" applyProtection="1">
      <alignment horizontal="center"/>
      <protection locked="0"/>
    </xf>
    <xf numFmtId="0" fontId="19" fillId="2" borderId="1" xfId="0" applyFont="1" applyFill="1" applyBorder="1" applyAlignment="1" applyProtection="1">
      <alignment horizontal="center" vertical="center" wrapText="1"/>
      <protection locked="0"/>
    </xf>
    <xf numFmtId="0" fontId="2" fillId="16" borderId="0" xfId="0" applyFont="1" applyFill="1" applyAlignment="1">
      <alignment horizontal="left"/>
    </xf>
    <xf numFmtId="0" fontId="17" fillId="16" borderId="0" xfId="0" applyFont="1" applyFill="1" applyAlignment="1">
      <alignment horizontal="center"/>
    </xf>
    <xf numFmtId="0" fontId="2" fillId="0" borderId="0" xfId="0" applyFont="1" applyAlignment="1">
      <alignment horizontal="center"/>
    </xf>
  </cellXfs>
  <cellStyles count="7">
    <cellStyle name="Hipervínculo" xfId="6" builtinId="8"/>
    <cellStyle name="Normal" xfId="0" builtinId="0"/>
    <cellStyle name="Normal 2" xfId="1"/>
    <cellStyle name="Normal 2 2" xfId="2"/>
    <cellStyle name="Notas" xfId="5" builtinId="10"/>
    <cellStyle name="Porcentaje" xfId="4" builtinId="5"/>
    <cellStyle name="Pourcentage 2" xfId="3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9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'PF Efficients'!$A$2:$A$1002</c:f>
              <c:numCache>
                <c:formatCode>General</c:formatCode>
                <c:ptCount val="1001"/>
                <c:pt idx="0">
                  <c:v>7.8215461361106683E-3</c:v>
                </c:pt>
                <c:pt idx="1">
                  <c:v>7.8224807400505691E-3</c:v>
                </c:pt>
                <c:pt idx="2">
                  <c:v>7.8231811278308225E-3</c:v>
                </c:pt>
                <c:pt idx="3">
                  <c:v>7.8229314010503075E-3</c:v>
                </c:pt>
                <c:pt idx="4">
                  <c:v>7.8270932563617671E-3</c:v>
                </c:pt>
                <c:pt idx="5">
                  <c:v>7.8266476623839558E-3</c:v>
                </c:pt>
                <c:pt idx="6">
                  <c:v>7.8223212624471683E-3</c:v>
                </c:pt>
                <c:pt idx="7">
                  <c:v>9.9104616541078796E-3</c:v>
                </c:pt>
                <c:pt idx="8">
                  <c:v>7.8223500878788054E-3</c:v>
                </c:pt>
                <c:pt idx="9">
                  <c:v>7.8222474542597922E-3</c:v>
                </c:pt>
                <c:pt idx="10">
                  <c:v>7.8224715616723867E-3</c:v>
                </c:pt>
                <c:pt idx="11">
                  <c:v>8.0445696655876246E-3</c:v>
                </c:pt>
                <c:pt idx="12">
                  <c:v>7.824259833826841E-3</c:v>
                </c:pt>
                <c:pt idx="13">
                  <c:v>7.8221713812764073E-3</c:v>
                </c:pt>
                <c:pt idx="14">
                  <c:v>7.8222907028298524E-3</c:v>
                </c:pt>
                <c:pt idx="15">
                  <c:v>7.8248800026758623E-3</c:v>
                </c:pt>
                <c:pt idx="16">
                  <c:v>7.8220489233770552E-3</c:v>
                </c:pt>
                <c:pt idx="17">
                  <c:v>7.8221587802420525E-3</c:v>
                </c:pt>
                <c:pt idx="18">
                  <c:v>7.9673053356471516E-3</c:v>
                </c:pt>
                <c:pt idx="19">
                  <c:v>7.822062136464485E-3</c:v>
                </c:pt>
                <c:pt idx="20">
                  <c:v>7.8250565740264691E-3</c:v>
                </c:pt>
                <c:pt idx="21">
                  <c:v>7.8232348586545278E-3</c:v>
                </c:pt>
                <c:pt idx="22">
                  <c:v>7.8223367546003397E-3</c:v>
                </c:pt>
                <c:pt idx="23">
                  <c:v>7.9824185532536424E-3</c:v>
                </c:pt>
                <c:pt idx="24">
                  <c:v>7.8228715569266371E-3</c:v>
                </c:pt>
                <c:pt idx="25">
                  <c:v>7.8236638007366122E-3</c:v>
                </c:pt>
                <c:pt idx="26">
                  <c:v>7.8267778772955227E-3</c:v>
                </c:pt>
                <c:pt idx="27">
                  <c:v>7.822745965922159E-3</c:v>
                </c:pt>
                <c:pt idx="28">
                  <c:v>7.8226547109323322E-3</c:v>
                </c:pt>
                <c:pt idx="29">
                  <c:v>7.8282294870215697E-3</c:v>
                </c:pt>
                <c:pt idx="30">
                  <c:v>7.8275064343567933E-3</c:v>
                </c:pt>
                <c:pt idx="31">
                  <c:v>7.8222218125397723E-3</c:v>
                </c:pt>
                <c:pt idx="32">
                  <c:v>7.8222303599252366E-3</c:v>
                </c:pt>
                <c:pt idx="33">
                  <c:v>7.8228864235163481E-3</c:v>
                </c:pt>
                <c:pt idx="34">
                  <c:v>7.8220246085242973E-3</c:v>
                </c:pt>
                <c:pt idx="35">
                  <c:v>7.8221067809038005E-3</c:v>
                </c:pt>
                <c:pt idx="36">
                  <c:v>7.8305808930243456E-3</c:v>
                </c:pt>
                <c:pt idx="37">
                  <c:v>7.8225090011055619E-3</c:v>
                </c:pt>
                <c:pt idx="38">
                  <c:v>7.8220305734527772E-3</c:v>
                </c:pt>
                <c:pt idx="39">
                  <c:v>7.829361584677532E-3</c:v>
                </c:pt>
                <c:pt idx="40">
                  <c:v>7.8231783787642822E-3</c:v>
                </c:pt>
                <c:pt idx="41">
                  <c:v>7.86256024238648E-3</c:v>
                </c:pt>
                <c:pt idx="42">
                  <c:v>7.8220119385986747E-3</c:v>
                </c:pt>
                <c:pt idx="43">
                  <c:v>7.8225636924585586E-3</c:v>
                </c:pt>
                <c:pt idx="44">
                  <c:v>9.5231056620493741E-3</c:v>
                </c:pt>
                <c:pt idx="45">
                  <c:v>7.8229523576291773E-3</c:v>
                </c:pt>
                <c:pt idx="46">
                  <c:v>7.8678873937160741E-3</c:v>
                </c:pt>
                <c:pt idx="47">
                  <c:v>7.8652609694044116E-3</c:v>
                </c:pt>
                <c:pt idx="48">
                  <c:v>7.8222751200702368E-3</c:v>
                </c:pt>
                <c:pt idx="49">
                  <c:v>7.8272931499789433E-3</c:v>
                </c:pt>
                <c:pt idx="50">
                  <c:v>8.0417222639744788E-3</c:v>
                </c:pt>
                <c:pt idx="51">
                  <c:v>7.826862832839029E-3</c:v>
                </c:pt>
                <c:pt idx="52">
                  <c:v>7.8247337561149141E-3</c:v>
                </c:pt>
                <c:pt idx="53">
                  <c:v>7.8266808436051761E-3</c:v>
                </c:pt>
                <c:pt idx="54">
                  <c:v>7.8220632092320091E-3</c:v>
                </c:pt>
                <c:pt idx="55">
                  <c:v>7.8220307453855907E-3</c:v>
                </c:pt>
                <c:pt idx="56">
                  <c:v>7.8244336675101292E-3</c:v>
                </c:pt>
                <c:pt idx="57">
                  <c:v>7.8275520003485283E-3</c:v>
                </c:pt>
                <c:pt idx="58">
                  <c:v>7.8396000606260029E-3</c:v>
                </c:pt>
                <c:pt idx="59">
                  <c:v>7.8390766913698662E-3</c:v>
                </c:pt>
                <c:pt idx="60">
                  <c:v>7.8226589462468011E-3</c:v>
                </c:pt>
                <c:pt idx="61">
                  <c:v>7.8243124819291233E-3</c:v>
                </c:pt>
                <c:pt idx="62">
                  <c:v>7.8242765013117957E-3</c:v>
                </c:pt>
                <c:pt idx="63">
                  <c:v>7.8224619980440304E-3</c:v>
                </c:pt>
                <c:pt idx="64">
                  <c:v>7.8259173323281805E-3</c:v>
                </c:pt>
                <c:pt idx="65">
                  <c:v>7.8227065716290761E-3</c:v>
                </c:pt>
                <c:pt idx="66">
                  <c:v>7.8323384479952272E-3</c:v>
                </c:pt>
                <c:pt idx="67">
                  <c:v>7.8349813388436801E-3</c:v>
                </c:pt>
                <c:pt idx="68">
                  <c:v>7.8229132236374184E-3</c:v>
                </c:pt>
                <c:pt idx="69">
                  <c:v>7.8926400029109712E-3</c:v>
                </c:pt>
                <c:pt idx="70">
                  <c:v>7.8237641675202828E-3</c:v>
                </c:pt>
                <c:pt idx="71">
                  <c:v>7.8221132796572005E-3</c:v>
                </c:pt>
                <c:pt idx="72">
                  <c:v>7.8283540080357223E-3</c:v>
                </c:pt>
                <c:pt idx="73">
                  <c:v>7.8223007260935559E-3</c:v>
                </c:pt>
                <c:pt idx="74">
                  <c:v>7.8247862559335333E-3</c:v>
                </c:pt>
                <c:pt idx="75">
                  <c:v>7.8270893296253953E-3</c:v>
                </c:pt>
                <c:pt idx="76">
                  <c:v>7.8220965678243576E-3</c:v>
                </c:pt>
                <c:pt idx="77">
                  <c:v>7.8227118544906583E-3</c:v>
                </c:pt>
                <c:pt idx="78">
                  <c:v>7.822727134354935E-3</c:v>
                </c:pt>
                <c:pt idx="79">
                  <c:v>7.8240802290286699E-3</c:v>
                </c:pt>
                <c:pt idx="80">
                  <c:v>7.8698683120221932E-3</c:v>
                </c:pt>
                <c:pt idx="81">
                  <c:v>7.8230241456574735E-3</c:v>
                </c:pt>
                <c:pt idx="82">
                  <c:v>7.8225107492644087E-3</c:v>
                </c:pt>
                <c:pt idx="83">
                  <c:v>7.8221034073906928E-3</c:v>
                </c:pt>
                <c:pt idx="84">
                  <c:v>7.8222137183939673E-3</c:v>
                </c:pt>
                <c:pt idx="85">
                  <c:v>8.6827259837596454E-3</c:v>
                </c:pt>
                <c:pt idx="86">
                  <c:v>7.823121881572229E-3</c:v>
                </c:pt>
                <c:pt idx="87">
                  <c:v>7.8221004353304542E-3</c:v>
                </c:pt>
                <c:pt idx="88">
                  <c:v>7.8240590180602837E-3</c:v>
                </c:pt>
                <c:pt idx="89">
                  <c:v>7.8225583810113807E-3</c:v>
                </c:pt>
                <c:pt idx="90">
                  <c:v>7.8233888692380241E-3</c:v>
                </c:pt>
                <c:pt idx="91">
                  <c:v>7.8233088207226385E-3</c:v>
                </c:pt>
                <c:pt idx="92">
                  <c:v>7.8237164438155257E-3</c:v>
                </c:pt>
                <c:pt idx="93">
                  <c:v>7.8252691195400976E-3</c:v>
                </c:pt>
                <c:pt idx="94">
                  <c:v>7.8243845322316877E-3</c:v>
                </c:pt>
                <c:pt idx="95">
                  <c:v>7.8279385524322731E-3</c:v>
                </c:pt>
                <c:pt idx="96">
                  <c:v>7.9706667943537073E-3</c:v>
                </c:pt>
                <c:pt idx="97">
                  <c:v>7.829367107714244E-3</c:v>
                </c:pt>
                <c:pt idx="98">
                  <c:v>7.8220314895167033E-3</c:v>
                </c:pt>
                <c:pt idx="99">
                  <c:v>7.9459402912573137E-3</c:v>
                </c:pt>
                <c:pt idx="100">
                  <c:v>7.824599954659112E-3</c:v>
                </c:pt>
                <c:pt idx="101">
                  <c:v>7.825037815226768E-3</c:v>
                </c:pt>
                <c:pt idx="102">
                  <c:v>7.8234845508519165E-3</c:v>
                </c:pt>
                <c:pt idx="103">
                  <c:v>7.8407241123677942E-3</c:v>
                </c:pt>
                <c:pt idx="104">
                  <c:v>7.8236127103953786E-3</c:v>
                </c:pt>
                <c:pt idx="105">
                  <c:v>7.828572662456219E-3</c:v>
                </c:pt>
                <c:pt idx="106">
                  <c:v>7.822722969080681E-3</c:v>
                </c:pt>
                <c:pt idx="107">
                  <c:v>7.8231293917656181E-3</c:v>
                </c:pt>
                <c:pt idx="108">
                  <c:v>7.8405677802990594E-3</c:v>
                </c:pt>
                <c:pt idx="109">
                  <c:v>7.8220743150299692E-3</c:v>
                </c:pt>
                <c:pt idx="110">
                  <c:v>7.8226322050933533E-3</c:v>
                </c:pt>
                <c:pt idx="111">
                  <c:v>7.8233625075838486E-3</c:v>
                </c:pt>
                <c:pt idx="112">
                  <c:v>7.8245971402567793E-3</c:v>
                </c:pt>
                <c:pt idx="113">
                  <c:v>7.8617975423397966E-3</c:v>
                </c:pt>
                <c:pt idx="114">
                  <c:v>7.8223030704062686E-3</c:v>
                </c:pt>
                <c:pt idx="115">
                  <c:v>7.8237480879170766E-3</c:v>
                </c:pt>
                <c:pt idx="116">
                  <c:v>7.8223651665296663E-3</c:v>
                </c:pt>
                <c:pt idx="117">
                  <c:v>7.8228554369134413E-3</c:v>
                </c:pt>
                <c:pt idx="118">
                  <c:v>7.822217068646763E-3</c:v>
                </c:pt>
                <c:pt idx="119">
                  <c:v>9.0476959727394442E-3</c:v>
                </c:pt>
                <c:pt idx="120">
                  <c:v>7.8320525020852579E-3</c:v>
                </c:pt>
                <c:pt idx="121">
                  <c:v>7.9061612211632857E-3</c:v>
                </c:pt>
                <c:pt idx="122">
                  <c:v>7.8632747611089241E-3</c:v>
                </c:pt>
                <c:pt idx="123">
                  <c:v>7.8257739161311582E-3</c:v>
                </c:pt>
                <c:pt idx="124">
                  <c:v>7.8497825092173987E-3</c:v>
                </c:pt>
                <c:pt idx="125">
                  <c:v>0.3537587687318991</c:v>
                </c:pt>
                <c:pt idx="126">
                  <c:v>7.8231606651032633E-3</c:v>
                </c:pt>
                <c:pt idx="127">
                  <c:v>7.8226237737915507E-3</c:v>
                </c:pt>
                <c:pt idx="128">
                  <c:v>7.8231180991379847E-3</c:v>
                </c:pt>
                <c:pt idx="129">
                  <c:v>7.8222257210782322E-3</c:v>
                </c:pt>
                <c:pt idx="130">
                  <c:v>7.8906167286067752E-3</c:v>
                </c:pt>
                <c:pt idx="131">
                  <c:v>7.8341674364816281E-3</c:v>
                </c:pt>
                <c:pt idx="132">
                  <c:v>7.8225555037045435E-3</c:v>
                </c:pt>
                <c:pt idx="133">
                  <c:v>7.8238010721947485E-3</c:v>
                </c:pt>
                <c:pt idx="134">
                  <c:v>7.8251954573764215E-3</c:v>
                </c:pt>
                <c:pt idx="135">
                  <c:v>7.8422027919965824E-3</c:v>
                </c:pt>
                <c:pt idx="136">
                  <c:v>7.8224837986626411E-3</c:v>
                </c:pt>
                <c:pt idx="137">
                  <c:v>7.8220854726046181E-3</c:v>
                </c:pt>
                <c:pt idx="138">
                  <c:v>7.8232009920090051E-3</c:v>
                </c:pt>
                <c:pt idx="139">
                  <c:v>7.8792347694485645E-3</c:v>
                </c:pt>
                <c:pt idx="140">
                  <c:v>7.8223564540135047E-3</c:v>
                </c:pt>
                <c:pt idx="141">
                  <c:v>7.8244269508665459E-3</c:v>
                </c:pt>
                <c:pt idx="142">
                  <c:v>7.8237268456621944E-3</c:v>
                </c:pt>
                <c:pt idx="143">
                  <c:v>7.8234667064208258E-3</c:v>
                </c:pt>
                <c:pt idx="144">
                  <c:v>7.832331575811001E-3</c:v>
                </c:pt>
                <c:pt idx="145">
                  <c:v>7.8258242738968916E-3</c:v>
                </c:pt>
                <c:pt idx="146">
                  <c:v>7.8724713942004837E-3</c:v>
                </c:pt>
                <c:pt idx="147">
                  <c:v>7.8228835640437016E-3</c:v>
                </c:pt>
                <c:pt idx="148">
                  <c:v>7.8376528891078E-3</c:v>
                </c:pt>
                <c:pt idx="149">
                  <c:v>7.8220868332942901E-3</c:v>
                </c:pt>
                <c:pt idx="150">
                  <c:v>7.8699115991614031E-3</c:v>
                </c:pt>
                <c:pt idx="151">
                  <c:v>7.8239073951159813E-3</c:v>
                </c:pt>
                <c:pt idx="152">
                  <c:v>7.827788896662408E-3</c:v>
                </c:pt>
                <c:pt idx="153">
                  <c:v>7.8221572351566664E-3</c:v>
                </c:pt>
                <c:pt idx="154">
                  <c:v>7.8223717263341506E-3</c:v>
                </c:pt>
                <c:pt idx="155">
                  <c:v>7.8277891010748984E-3</c:v>
                </c:pt>
                <c:pt idx="156">
                  <c:v>7.8225713471234033E-3</c:v>
                </c:pt>
                <c:pt idx="157">
                  <c:v>7.8286076668109238E-3</c:v>
                </c:pt>
                <c:pt idx="158">
                  <c:v>7.8789089313204344E-3</c:v>
                </c:pt>
                <c:pt idx="159">
                  <c:v>8.293034914546216E-3</c:v>
                </c:pt>
                <c:pt idx="160">
                  <c:v>7.8260123202572637E-3</c:v>
                </c:pt>
                <c:pt idx="161">
                  <c:v>7.8222913647119016E-3</c:v>
                </c:pt>
                <c:pt idx="162">
                  <c:v>7.8268098565143808E-3</c:v>
                </c:pt>
                <c:pt idx="163">
                  <c:v>7.8299464328854748E-3</c:v>
                </c:pt>
                <c:pt idx="164">
                  <c:v>7.8235612939699956E-3</c:v>
                </c:pt>
                <c:pt idx="165">
                  <c:v>7.8287205046524908E-3</c:v>
                </c:pt>
                <c:pt idx="166">
                  <c:v>7.8255556224721568E-3</c:v>
                </c:pt>
                <c:pt idx="167">
                  <c:v>8.048688413148963E-3</c:v>
                </c:pt>
                <c:pt idx="168">
                  <c:v>7.823545010238353E-3</c:v>
                </c:pt>
                <c:pt idx="169">
                  <c:v>7.8325007005997441E-3</c:v>
                </c:pt>
                <c:pt idx="170">
                  <c:v>7.8221686143107091E-3</c:v>
                </c:pt>
                <c:pt idx="171">
                  <c:v>7.8228888581030696E-3</c:v>
                </c:pt>
                <c:pt idx="172">
                  <c:v>7.8223625210624113E-3</c:v>
                </c:pt>
                <c:pt idx="173">
                  <c:v>7.8220865226986524E-3</c:v>
                </c:pt>
                <c:pt idx="174">
                  <c:v>7.8257912360000254E-3</c:v>
                </c:pt>
                <c:pt idx="175">
                  <c:v>7.8231243168856764E-3</c:v>
                </c:pt>
                <c:pt idx="176">
                  <c:v>7.8926808906663089E-3</c:v>
                </c:pt>
                <c:pt idx="177">
                  <c:v>7.8227022112547315E-3</c:v>
                </c:pt>
                <c:pt idx="178">
                  <c:v>7.8243129748723304E-3</c:v>
                </c:pt>
                <c:pt idx="179">
                  <c:v>7.8220505268964576E-3</c:v>
                </c:pt>
                <c:pt idx="180">
                  <c:v>7.8568791246496437E-3</c:v>
                </c:pt>
                <c:pt idx="181">
                  <c:v>7.8220917290134657E-3</c:v>
                </c:pt>
                <c:pt idx="182">
                  <c:v>7.822755607426176E-3</c:v>
                </c:pt>
                <c:pt idx="183">
                  <c:v>7.8253931517517378E-3</c:v>
                </c:pt>
                <c:pt idx="184">
                  <c:v>7.8424065751725308E-3</c:v>
                </c:pt>
                <c:pt idx="185">
                  <c:v>7.8235654641898664E-3</c:v>
                </c:pt>
                <c:pt idx="186">
                  <c:v>7.8312050591004649E-3</c:v>
                </c:pt>
                <c:pt idx="187">
                  <c:v>7.82201728161009E-3</c:v>
                </c:pt>
                <c:pt idx="188">
                  <c:v>7.8488520861986332E-3</c:v>
                </c:pt>
                <c:pt idx="189">
                  <c:v>8.3605905779012557E-3</c:v>
                </c:pt>
                <c:pt idx="190">
                  <c:v>7.8254453245441957E-3</c:v>
                </c:pt>
                <c:pt idx="191">
                  <c:v>7.8230971920889847E-3</c:v>
                </c:pt>
                <c:pt idx="192">
                  <c:v>7.8220923091782239E-3</c:v>
                </c:pt>
                <c:pt idx="193">
                  <c:v>7.8231519652802485E-3</c:v>
                </c:pt>
                <c:pt idx="194">
                  <c:v>7.8243624105473163E-3</c:v>
                </c:pt>
                <c:pt idx="195">
                  <c:v>7.8221942771669935E-3</c:v>
                </c:pt>
                <c:pt idx="196">
                  <c:v>7.822227673917749E-3</c:v>
                </c:pt>
                <c:pt idx="197">
                  <c:v>7.8225750676104277E-3</c:v>
                </c:pt>
                <c:pt idx="198">
                  <c:v>7.8224388927975522E-3</c:v>
                </c:pt>
                <c:pt idx="199">
                  <c:v>7.8220144121642667E-3</c:v>
                </c:pt>
                <c:pt idx="200">
                  <c:v>7.8255745303657896E-3</c:v>
                </c:pt>
                <c:pt idx="201">
                  <c:v>7.8234431579105902E-3</c:v>
                </c:pt>
                <c:pt idx="202">
                  <c:v>7.8242738447445725E-3</c:v>
                </c:pt>
                <c:pt idx="203">
                  <c:v>7.8225085405943754E-3</c:v>
                </c:pt>
                <c:pt idx="204">
                  <c:v>7.8360393460370423E-3</c:v>
                </c:pt>
                <c:pt idx="205">
                  <c:v>7.8241470202577591E-3</c:v>
                </c:pt>
                <c:pt idx="206">
                  <c:v>7.8231229467819411E-3</c:v>
                </c:pt>
                <c:pt idx="207">
                  <c:v>7.8222471548499012E-3</c:v>
                </c:pt>
                <c:pt idx="208">
                  <c:v>7.8231361692237961E-3</c:v>
                </c:pt>
                <c:pt idx="209">
                  <c:v>7.8240911811901445E-3</c:v>
                </c:pt>
                <c:pt idx="210">
                  <c:v>7.8233413013343977E-3</c:v>
                </c:pt>
                <c:pt idx="211">
                  <c:v>7.8305084485758205E-3</c:v>
                </c:pt>
                <c:pt idx="212">
                  <c:v>7.8227596029232672E-3</c:v>
                </c:pt>
                <c:pt idx="213">
                  <c:v>7.8234850598394839E-3</c:v>
                </c:pt>
                <c:pt idx="214">
                  <c:v>7.8225498602813564E-3</c:v>
                </c:pt>
                <c:pt idx="215">
                  <c:v>7.8221380167324724E-3</c:v>
                </c:pt>
                <c:pt idx="216">
                  <c:v>7.8249345746990873E-3</c:v>
                </c:pt>
                <c:pt idx="217">
                  <c:v>7.8266291490967366E-3</c:v>
                </c:pt>
                <c:pt idx="218">
                  <c:v>7.8269688313714527E-3</c:v>
                </c:pt>
                <c:pt idx="219">
                  <c:v>7.8421122518631849E-3</c:v>
                </c:pt>
                <c:pt idx="220">
                  <c:v>7.8232034374446056E-3</c:v>
                </c:pt>
                <c:pt idx="221">
                  <c:v>7.8308747781982869E-3</c:v>
                </c:pt>
                <c:pt idx="222">
                  <c:v>7.8229077555408734E-3</c:v>
                </c:pt>
                <c:pt idx="223">
                  <c:v>7.8250673970804915E-3</c:v>
                </c:pt>
                <c:pt idx="224">
                  <c:v>7.8221524620780206E-3</c:v>
                </c:pt>
                <c:pt idx="225">
                  <c:v>7.8235820903818244E-3</c:v>
                </c:pt>
                <c:pt idx="226">
                  <c:v>7.8343385650870342E-3</c:v>
                </c:pt>
                <c:pt idx="227">
                  <c:v>7.8225403668030994E-3</c:v>
                </c:pt>
                <c:pt idx="228">
                  <c:v>7.8223789700881882E-3</c:v>
                </c:pt>
                <c:pt idx="229">
                  <c:v>7.8227804542845159E-3</c:v>
                </c:pt>
                <c:pt idx="230">
                  <c:v>7.8223066679716461E-3</c:v>
                </c:pt>
                <c:pt idx="231">
                  <c:v>7.839310858122962E-3</c:v>
                </c:pt>
                <c:pt idx="232">
                  <c:v>7.8222591538296589E-3</c:v>
                </c:pt>
                <c:pt idx="233">
                  <c:v>7.8328710380002262E-3</c:v>
                </c:pt>
                <c:pt idx="234">
                  <c:v>7.8220543935490806E-3</c:v>
                </c:pt>
                <c:pt idx="235">
                  <c:v>7.928115477519232E-3</c:v>
                </c:pt>
                <c:pt idx="236">
                  <c:v>7.9435204893220281E-3</c:v>
                </c:pt>
                <c:pt idx="237">
                  <c:v>7.8222856099270932E-3</c:v>
                </c:pt>
                <c:pt idx="238">
                  <c:v>7.8247742831962421E-3</c:v>
                </c:pt>
                <c:pt idx="239">
                  <c:v>7.8237107931717845E-3</c:v>
                </c:pt>
                <c:pt idx="240">
                  <c:v>7.8540361000835491E-3</c:v>
                </c:pt>
                <c:pt idx="241">
                  <c:v>7.8563639381218058E-3</c:v>
                </c:pt>
                <c:pt idx="242">
                  <c:v>7.8369387478807086E-3</c:v>
                </c:pt>
                <c:pt idx="243">
                  <c:v>8.0199730929798041E-3</c:v>
                </c:pt>
                <c:pt idx="244">
                  <c:v>7.8224566611048273E-3</c:v>
                </c:pt>
                <c:pt idx="245">
                  <c:v>7.8231835926998814E-3</c:v>
                </c:pt>
                <c:pt idx="246">
                  <c:v>7.8230243080173543E-3</c:v>
                </c:pt>
                <c:pt idx="247">
                  <c:v>7.8314448598635952E-3</c:v>
                </c:pt>
                <c:pt idx="248">
                  <c:v>7.823670089170837E-3</c:v>
                </c:pt>
                <c:pt idx="249">
                  <c:v>7.8223813395681026E-3</c:v>
                </c:pt>
                <c:pt idx="250">
                  <c:v>7.8223681678481552E-3</c:v>
                </c:pt>
                <c:pt idx="251">
                  <c:v>7.8244691211076748E-3</c:v>
                </c:pt>
                <c:pt idx="252">
                  <c:v>7.8221165888822837E-3</c:v>
                </c:pt>
                <c:pt idx="253">
                  <c:v>7.8223821185957124E-3</c:v>
                </c:pt>
                <c:pt idx="254">
                  <c:v>7.8806475629713355E-3</c:v>
                </c:pt>
                <c:pt idx="255">
                  <c:v>7.8227014856133304E-3</c:v>
                </c:pt>
                <c:pt idx="256">
                  <c:v>7.8224612340233556E-3</c:v>
                </c:pt>
                <c:pt idx="257">
                  <c:v>9.527359782421755E-3</c:v>
                </c:pt>
                <c:pt idx="258">
                  <c:v>7.8240487347120413E-3</c:v>
                </c:pt>
                <c:pt idx="259">
                  <c:v>7.8244249371138171E-3</c:v>
                </c:pt>
                <c:pt idx="260">
                  <c:v>7.8276828733975772E-3</c:v>
                </c:pt>
                <c:pt idx="261">
                  <c:v>7.8220253072559601E-3</c:v>
                </c:pt>
                <c:pt idx="262">
                  <c:v>7.8222684090886903E-3</c:v>
                </c:pt>
                <c:pt idx="263">
                  <c:v>7.8225062775131027E-3</c:v>
                </c:pt>
                <c:pt idx="264">
                  <c:v>7.8242136869931117E-3</c:v>
                </c:pt>
                <c:pt idx="265">
                  <c:v>7.8224085435764073E-3</c:v>
                </c:pt>
                <c:pt idx="266">
                  <c:v>7.8276002505862849E-3</c:v>
                </c:pt>
                <c:pt idx="267">
                  <c:v>7.8252044020954686E-3</c:v>
                </c:pt>
                <c:pt idx="268">
                  <c:v>7.8240221041485335E-3</c:v>
                </c:pt>
                <c:pt idx="269">
                  <c:v>7.8220671563974924E-3</c:v>
                </c:pt>
                <c:pt idx="270">
                  <c:v>7.852974715235302E-3</c:v>
                </c:pt>
                <c:pt idx="271">
                  <c:v>7.8226611378221216E-3</c:v>
                </c:pt>
                <c:pt idx="272">
                  <c:v>7.8253908018918808E-3</c:v>
                </c:pt>
                <c:pt idx="273">
                  <c:v>7.864091960137919E-3</c:v>
                </c:pt>
                <c:pt idx="274">
                  <c:v>7.8350699615490557E-3</c:v>
                </c:pt>
                <c:pt idx="275">
                  <c:v>7.8982664435773477E-3</c:v>
                </c:pt>
                <c:pt idx="276">
                  <c:v>7.8240300918857846E-3</c:v>
                </c:pt>
                <c:pt idx="277">
                  <c:v>7.8220517389577804E-3</c:v>
                </c:pt>
                <c:pt idx="278">
                  <c:v>7.8231296309691552E-3</c:v>
                </c:pt>
                <c:pt idx="279">
                  <c:v>7.8234495674684521E-3</c:v>
                </c:pt>
                <c:pt idx="280">
                  <c:v>7.8220376055425124E-3</c:v>
                </c:pt>
                <c:pt idx="281">
                  <c:v>7.831348231244574E-3</c:v>
                </c:pt>
                <c:pt idx="282">
                  <c:v>7.8247847399160169E-3</c:v>
                </c:pt>
                <c:pt idx="283">
                  <c:v>7.8245148949553835E-3</c:v>
                </c:pt>
                <c:pt idx="284">
                  <c:v>7.8274152935593495E-3</c:v>
                </c:pt>
                <c:pt idx="285">
                  <c:v>7.8233821603929769E-3</c:v>
                </c:pt>
                <c:pt idx="286">
                  <c:v>7.8456830217659441E-3</c:v>
                </c:pt>
                <c:pt idx="287">
                  <c:v>7.823284925583077E-3</c:v>
                </c:pt>
                <c:pt idx="288">
                  <c:v>7.8220453763857799E-3</c:v>
                </c:pt>
                <c:pt idx="289">
                  <c:v>7.8230429685930344E-3</c:v>
                </c:pt>
                <c:pt idx="290">
                  <c:v>7.8221089537010829E-3</c:v>
                </c:pt>
                <c:pt idx="291">
                  <c:v>7.822623113298479E-3</c:v>
                </c:pt>
                <c:pt idx="292">
                  <c:v>7.8239369001955918E-3</c:v>
                </c:pt>
                <c:pt idx="293">
                  <c:v>7.8225149036280587E-3</c:v>
                </c:pt>
                <c:pt idx="294">
                  <c:v>7.9326253611546344E-3</c:v>
                </c:pt>
                <c:pt idx="295">
                  <c:v>7.8223599657543767E-3</c:v>
                </c:pt>
                <c:pt idx="296">
                  <c:v>7.8224942177396659E-3</c:v>
                </c:pt>
                <c:pt idx="297">
                  <c:v>7.8234289917163916E-3</c:v>
                </c:pt>
                <c:pt idx="298">
                  <c:v>7.8407801966601329E-3</c:v>
                </c:pt>
                <c:pt idx="299">
                  <c:v>7.8308351703048531E-3</c:v>
                </c:pt>
                <c:pt idx="300">
                  <c:v>7.8259190000423192E-3</c:v>
                </c:pt>
                <c:pt idx="301">
                  <c:v>7.8223021187129402E-3</c:v>
                </c:pt>
                <c:pt idx="302">
                  <c:v>8.0035948409915569E-3</c:v>
                </c:pt>
                <c:pt idx="303">
                  <c:v>7.8232798272824602E-3</c:v>
                </c:pt>
                <c:pt idx="304">
                  <c:v>7.8223579526591116E-3</c:v>
                </c:pt>
                <c:pt idx="305">
                  <c:v>7.8222718726441431E-3</c:v>
                </c:pt>
                <c:pt idx="306">
                  <c:v>7.8259442693113281E-3</c:v>
                </c:pt>
                <c:pt idx="307">
                  <c:v>7.8220378457023402E-3</c:v>
                </c:pt>
                <c:pt idx="308">
                  <c:v>7.82226539532495E-3</c:v>
                </c:pt>
                <c:pt idx="309">
                  <c:v>7.8225677669553056E-3</c:v>
                </c:pt>
                <c:pt idx="310">
                  <c:v>7.8221140324332607E-3</c:v>
                </c:pt>
                <c:pt idx="311">
                  <c:v>7.8221527320591691E-3</c:v>
                </c:pt>
                <c:pt idx="312">
                  <c:v>7.8242258737775197E-3</c:v>
                </c:pt>
                <c:pt idx="313">
                  <c:v>7.8521982956095381E-3</c:v>
                </c:pt>
                <c:pt idx="314">
                  <c:v>7.8220571719402523E-3</c:v>
                </c:pt>
                <c:pt idx="315">
                  <c:v>7.8222780250408012E-3</c:v>
                </c:pt>
                <c:pt idx="316">
                  <c:v>7.822505769502058E-3</c:v>
                </c:pt>
                <c:pt idx="317">
                  <c:v>7.8244303580413711E-3</c:v>
                </c:pt>
                <c:pt idx="318">
                  <c:v>9.411599160123978E-3</c:v>
                </c:pt>
                <c:pt idx="319">
                  <c:v>7.8380602939972528E-3</c:v>
                </c:pt>
                <c:pt idx="320">
                  <c:v>7.8387767592174688E-3</c:v>
                </c:pt>
                <c:pt idx="321">
                  <c:v>7.8233367130161515E-3</c:v>
                </c:pt>
                <c:pt idx="322">
                  <c:v>7.8243673857776082E-3</c:v>
                </c:pt>
                <c:pt idx="323">
                  <c:v>7.8627422999701831E-3</c:v>
                </c:pt>
                <c:pt idx="324">
                  <c:v>7.8276461482474132E-3</c:v>
                </c:pt>
                <c:pt idx="325">
                  <c:v>7.8226712323949486E-3</c:v>
                </c:pt>
                <c:pt idx="326">
                  <c:v>7.8221914492266134E-3</c:v>
                </c:pt>
                <c:pt idx="327">
                  <c:v>7.8234222060276862E-3</c:v>
                </c:pt>
                <c:pt idx="328">
                  <c:v>7.8347306473073065E-3</c:v>
                </c:pt>
                <c:pt idx="329">
                  <c:v>7.8221248666881828E-3</c:v>
                </c:pt>
                <c:pt idx="330">
                  <c:v>7.8248929229915668E-3</c:v>
                </c:pt>
                <c:pt idx="331">
                  <c:v>7.8259892456081764E-3</c:v>
                </c:pt>
                <c:pt idx="332">
                  <c:v>7.8223291401428273E-3</c:v>
                </c:pt>
                <c:pt idx="333">
                  <c:v>7.8313302194636721E-3</c:v>
                </c:pt>
                <c:pt idx="334">
                  <c:v>7.8238744394076888E-3</c:v>
                </c:pt>
                <c:pt idx="335">
                  <c:v>7.8298934773349642E-3</c:v>
                </c:pt>
                <c:pt idx="336">
                  <c:v>7.8221491397395849E-3</c:v>
                </c:pt>
                <c:pt idx="337">
                  <c:v>7.8227946566583953E-3</c:v>
                </c:pt>
                <c:pt idx="338">
                  <c:v>7.8248640688989481E-3</c:v>
                </c:pt>
                <c:pt idx="339">
                  <c:v>7.824612345939546E-3</c:v>
                </c:pt>
                <c:pt idx="340">
                  <c:v>7.8221743344631146E-3</c:v>
                </c:pt>
                <c:pt idx="341">
                  <c:v>7.8229012171162036E-3</c:v>
                </c:pt>
                <c:pt idx="342">
                  <c:v>7.8220822660410166E-3</c:v>
                </c:pt>
                <c:pt idx="343">
                  <c:v>7.8232853519906633E-3</c:v>
                </c:pt>
                <c:pt idx="344">
                  <c:v>7.8258096576364015E-3</c:v>
                </c:pt>
                <c:pt idx="345">
                  <c:v>7.8221630089317738E-3</c:v>
                </c:pt>
                <c:pt idx="346">
                  <c:v>7.8284757611530153E-3</c:v>
                </c:pt>
                <c:pt idx="347">
                  <c:v>7.8284501457710435E-3</c:v>
                </c:pt>
                <c:pt idx="348">
                  <c:v>7.8361035572704057E-3</c:v>
                </c:pt>
                <c:pt idx="349">
                  <c:v>7.8254102253012669E-3</c:v>
                </c:pt>
                <c:pt idx="350">
                  <c:v>3.4934882723552774E-2</c:v>
                </c:pt>
                <c:pt idx="351">
                  <c:v>7.8223903928092645E-3</c:v>
                </c:pt>
                <c:pt idx="352">
                  <c:v>7.8222041157684427E-3</c:v>
                </c:pt>
                <c:pt idx="353">
                  <c:v>7.8275386697973012E-3</c:v>
                </c:pt>
                <c:pt idx="354">
                  <c:v>7.8224876054504237E-3</c:v>
                </c:pt>
                <c:pt idx="355">
                  <c:v>7.8243841052599936E-3</c:v>
                </c:pt>
                <c:pt idx="356">
                  <c:v>7.8222525074143311E-3</c:v>
                </c:pt>
                <c:pt idx="357">
                  <c:v>7.8223916710380668E-3</c:v>
                </c:pt>
                <c:pt idx="358">
                  <c:v>7.8239747427948213E-3</c:v>
                </c:pt>
                <c:pt idx="359">
                  <c:v>7.8976881577454833E-3</c:v>
                </c:pt>
                <c:pt idx="360">
                  <c:v>7.8243049642220293E-3</c:v>
                </c:pt>
                <c:pt idx="361">
                  <c:v>7.8255847633834173E-3</c:v>
                </c:pt>
                <c:pt idx="362">
                  <c:v>7.822467616352375E-3</c:v>
                </c:pt>
                <c:pt idx="363">
                  <c:v>7.8263155257703651E-3</c:v>
                </c:pt>
                <c:pt idx="364">
                  <c:v>7.8222753224314375E-3</c:v>
                </c:pt>
                <c:pt idx="365">
                  <c:v>7.8417229802409203E-3</c:v>
                </c:pt>
                <c:pt idx="366">
                  <c:v>7.8228691756034776E-3</c:v>
                </c:pt>
                <c:pt idx="367">
                  <c:v>7.82205495234649E-3</c:v>
                </c:pt>
                <c:pt idx="368">
                  <c:v>7.8294120084238458E-3</c:v>
                </c:pt>
                <c:pt idx="369">
                  <c:v>7.8220727137537031E-3</c:v>
                </c:pt>
                <c:pt idx="370">
                  <c:v>7.8570585046413236E-3</c:v>
                </c:pt>
                <c:pt idx="371">
                  <c:v>7.8220263990275863E-3</c:v>
                </c:pt>
                <c:pt idx="372">
                  <c:v>7.8227073162814107E-3</c:v>
                </c:pt>
                <c:pt idx="373">
                  <c:v>7.8228433891406948E-3</c:v>
                </c:pt>
                <c:pt idx="374">
                  <c:v>7.822117257958585E-3</c:v>
                </c:pt>
                <c:pt idx="375">
                  <c:v>7.8229539180192185E-3</c:v>
                </c:pt>
                <c:pt idx="376">
                  <c:v>7.8292826047504285E-3</c:v>
                </c:pt>
                <c:pt idx="377">
                  <c:v>7.8221749580405283E-3</c:v>
                </c:pt>
                <c:pt idx="378">
                  <c:v>7.9039367077578353E-3</c:v>
                </c:pt>
                <c:pt idx="379">
                  <c:v>7.8239618948603984E-3</c:v>
                </c:pt>
                <c:pt idx="380">
                  <c:v>7.8223516638954733E-3</c:v>
                </c:pt>
                <c:pt idx="381">
                  <c:v>7.8292508535941358E-3</c:v>
                </c:pt>
                <c:pt idx="382">
                  <c:v>7.8247913292790478E-3</c:v>
                </c:pt>
                <c:pt idx="383">
                  <c:v>7.8244940209942857E-3</c:v>
                </c:pt>
                <c:pt idx="384">
                  <c:v>7.8232239432273285E-3</c:v>
                </c:pt>
                <c:pt idx="385">
                  <c:v>7.827908919037797E-3</c:v>
                </c:pt>
                <c:pt idx="386">
                  <c:v>7.8229235101832523E-3</c:v>
                </c:pt>
                <c:pt idx="387">
                  <c:v>7.8321196664683911E-3</c:v>
                </c:pt>
                <c:pt idx="388">
                  <c:v>7.8962922001687159E-3</c:v>
                </c:pt>
                <c:pt idx="389">
                  <c:v>7.8221263804852427E-3</c:v>
                </c:pt>
                <c:pt idx="390">
                  <c:v>7.8589264203476165E-3</c:v>
                </c:pt>
                <c:pt idx="391">
                  <c:v>7.8226392837892275E-3</c:v>
                </c:pt>
                <c:pt idx="392">
                  <c:v>7.8221200978733814E-3</c:v>
                </c:pt>
                <c:pt idx="393">
                  <c:v>7.8302157731459446E-3</c:v>
                </c:pt>
                <c:pt idx="394">
                  <c:v>7.8220617575299883E-3</c:v>
                </c:pt>
                <c:pt idx="395">
                  <c:v>7.822195899028498E-3</c:v>
                </c:pt>
                <c:pt idx="396">
                  <c:v>7.8239357998005736E-3</c:v>
                </c:pt>
                <c:pt idx="397">
                  <c:v>7.8234679507867035E-3</c:v>
                </c:pt>
                <c:pt idx="398">
                  <c:v>7.8223318407770297E-3</c:v>
                </c:pt>
                <c:pt idx="399">
                  <c:v>7.8222135966810966E-3</c:v>
                </c:pt>
                <c:pt idx="400">
                  <c:v>7.8247244558912431E-3</c:v>
                </c:pt>
                <c:pt idx="401">
                  <c:v>7.8337057596573056E-3</c:v>
                </c:pt>
                <c:pt idx="402">
                  <c:v>7.8259186453335707E-3</c:v>
                </c:pt>
                <c:pt idx="403">
                  <c:v>7.8242703440394926E-3</c:v>
                </c:pt>
                <c:pt idx="404">
                  <c:v>7.841480701971739E-3</c:v>
                </c:pt>
                <c:pt idx="405">
                  <c:v>7.8227570832195472E-3</c:v>
                </c:pt>
                <c:pt idx="406">
                  <c:v>7.8684863692043295E-3</c:v>
                </c:pt>
                <c:pt idx="407">
                  <c:v>7.8326045167815272E-3</c:v>
                </c:pt>
                <c:pt idx="408">
                  <c:v>7.8225162379388369E-3</c:v>
                </c:pt>
                <c:pt idx="409">
                  <c:v>7.8233742508071538E-3</c:v>
                </c:pt>
                <c:pt idx="410">
                  <c:v>7.8354155547323695E-3</c:v>
                </c:pt>
                <c:pt idx="411">
                  <c:v>7.8220194976493778E-3</c:v>
                </c:pt>
                <c:pt idx="412">
                  <c:v>7.8236396921054878E-3</c:v>
                </c:pt>
                <c:pt idx="413">
                  <c:v>2.2619155986878997E-2</c:v>
                </c:pt>
                <c:pt idx="414">
                  <c:v>7.8241113463118454E-3</c:v>
                </c:pt>
                <c:pt idx="415">
                  <c:v>7.8271257673953789E-3</c:v>
                </c:pt>
                <c:pt idx="416">
                  <c:v>7.8223676619293692E-3</c:v>
                </c:pt>
                <c:pt idx="417">
                  <c:v>7.8221318183924662E-3</c:v>
                </c:pt>
                <c:pt idx="418">
                  <c:v>7.8222348133561159E-3</c:v>
                </c:pt>
                <c:pt idx="419">
                  <c:v>7.8364021640224338E-3</c:v>
                </c:pt>
                <c:pt idx="420">
                  <c:v>7.860763077301651E-3</c:v>
                </c:pt>
                <c:pt idx="421">
                  <c:v>1.1396009201892366E-2</c:v>
                </c:pt>
                <c:pt idx="422">
                  <c:v>7.8417493616154514E-3</c:v>
                </c:pt>
                <c:pt idx="423">
                  <c:v>7.8248119701925245E-3</c:v>
                </c:pt>
                <c:pt idx="424">
                  <c:v>7.8346807442200052E-3</c:v>
                </c:pt>
                <c:pt idx="425">
                  <c:v>7.8220310406609209E-3</c:v>
                </c:pt>
                <c:pt idx="426">
                  <c:v>7.8221578361175638E-3</c:v>
                </c:pt>
                <c:pt idx="427">
                  <c:v>7.8229219648067866E-3</c:v>
                </c:pt>
                <c:pt idx="428">
                  <c:v>7.8224205908263879E-3</c:v>
                </c:pt>
                <c:pt idx="429">
                  <c:v>7.8436442202929873E-3</c:v>
                </c:pt>
                <c:pt idx="430">
                  <c:v>7.8285442307299766E-3</c:v>
                </c:pt>
                <c:pt idx="431">
                  <c:v>8.3844198617487545E-3</c:v>
                </c:pt>
                <c:pt idx="432">
                  <c:v>7.8222249215912816E-3</c:v>
                </c:pt>
                <c:pt idx="433">
                  <c:v>7.8223042714062191E-3</c:v>
                </c:pt>
                <c:pt idx="434">
                  <c:v>7.8222894321024455E-3</c:v>
                </c:pt>
                <c:pt idx="435">
                  <c:v>7.8257486198364864E-3</c:v>
                </c:pt>
                <c:pt idx="436">
                  <c:v>7.82383384450548E-3</c:v>
                </c:pt>
                <c:pt idx="437">
                  <c:v>7.8230558719814495E-3</c:v>
                </c:pt>
                <c:pt idx="438">
                  <c:v>7.822267073865451E-3</c:v>
                </c:pt>
                <c:pt idx="439">
                  <c:v>7.8230087303882596E-3</c:v>
                </c:pt>
                <c:pt idx="440">
                  <c:v>7.8327641190700219E-3</c:v>
                </c:pt>
                <c:pt idx="441">
                  <c:v>7.8323350729943755E-3</c:v>
                </c:pt>
                <c:pt idx="442">
                  <c:v>7.8250437023883249E-3</c:v>
                </c:pt>
                <c:pt idx="443">
                  <c:v>7.822960530084723E-3</c:v>
                </c:pt>
                <c:pt idx="444">
                  <c:v>7.8254728001559051E-3</c:v>
                </c:pt>
                <c:pt idx="445">
                  <c:v>7.8232134379925839E-3</c:v>
                </c:pt>
                <c:pt idx="446">
                  <c:v>7.8241157401767129E-3</c:v>
                </c:pt>
                <c:pt idx="447">
                  <c:v>7.8229630297287824E-3</c:v>
                </c:pt>
                <c:pt idx="448">
                  <c:v>8.0051646229391434E-3</c:v>
                </c:pt>
                <c:pt idx="449">
                  <c:v>7.8230975803788971E-3</c:v>
                </c:pt>
                <c:pt idx="450">
                  <c:v>7.8324511136958815E-3</c:v>
                </c:pt>
                <c:pt idx="451">
                  <c:v>7.8220481662865521E-3</c:v>
                </c:pt>
                <c:pt idx="452">
                  <c:v>7.8220805518858343E-3</c:v>
                </c:pt>
                <c:pt idx="453">
                  <c:v>7.8220183825755338E-3</c:v>
                </c:pt>
                <c:pt idx="454">
                  <c:v>7.8222061563289272E-3</c:v>
                </c:pt>
                <c:pt idx="455">
                  <c:v>7.8243226261901118E-3</c:v>
                </c:pt>
                <c:pt idx="456">
                  <c:v>7.8222635953897595E-3</c:v>
                </c:pt>
                <c:pt idx="457">
                  <c:v>7.8220213884911804E-3</c:v>
                </c:pt>
                <c:pt idx="458">
                  <c:v>7.8285089771962107E-3</c:v>
                </c:pt>
                <c:pt idx="459">
                  <c:v>7.8368137382172111E-3</c:v>
                </c:pt>
                <c:pt idx="460">
                  <c:v>7.8225104099418699E-3</c:v>
                </c:pt>
                <c:pt idx="461">
                  <c:v>9.2948625283760852E-3</c:v>
                </c:pt>
                <c:pt idx="462">
                  <c:v>7.8255915411920129E-3</c:v>
                </c:pt>
                <c:pt idx="463">
                  <c:v>7.8225161536184407E-3</c:v>
                </c:pt>
                <c:pt idx="464">
                  <c:v>7.8596365075606009E-3</c:v>
                </c:pt>
                <c:pt idx="465">
                  <c:v>7.8600867953838253E-3</c:v>
                </c:pt>
                <c:pt idx="466">
                  <c:v>7.8270545824383527E-3</c:v>
                </c:pt>
                <c:pt idx="467">
                  <c:v>7.8244699107179391E-3</c:v>
                </c:pt>
                <c:pt idx="468">
                  <c:v>7.8230348343090832E-3</c:v>
                </c:pt>
                <c:pt idx="469">
                  <c:v>7.82635659846391E-3</c:v>
                </c:pt>
                <c:pt idx="470">
                  <c:v>7.8268697436583538E-3</c:v>
                </c:pt>
                <c:pt idx="471">
                  <c:v>7.8222588692951726E-3</c:v>
                </c:pt>
                <c:pt idx="472">
                  <c:v>7.826398131121232E-3</c:v>
                </c:pt>
                <c:pt idx="473">
                  <c:v>7.8248396842373353E-3</c:v>
                </c:pt>
                <c:pt idx="474">
                  <c:v>7.8244385353779429E-3</c:v>
                </c:pt>
                <c:pt idx="475">
                  <c:v>7.8222032706697382E-3</c:v>
                </c:pt>
                <c:pt idx="476">
                  <c:v>7.8243189150049436E-3</c:v>
                </c:pt>
                <c:pt idx="477">
                  <c:v>7.8224323412091883E-3</c:v>
                </c:pt>
                <c:pt idx="478">
                  <c:v>7.8226181922832032E-3</c:v>
                </c:pt>
                <c:pt idx="479">
                  <c:v>7.8243629598549191E-3</c:v>
                </c:pt>
                <c:pt idx="480">
                  <c:v>7.8220612962252595E-3</c:v>
                </c:pt>
                <c:pt idx="481">
                  <c:v>7.8226624521248508E-3</c:v>
                </c:pt>
                <c:pt idx="482">
                  <c:v>7.8232928020671427E-3</c:v>
                </c:pt>
                <c:pt idx="483">
                  <c:v>7.8308696529646865E-3</c:v>
                </c:pt>
                <c:pt idx="484">
                  <c:v>7.8229160437364442E-3</c:v>
                </c:pt>
                <c:pt idx="485">
                  <c:v>7.8223764866293226E-3</c:v>
                </c:pt>
                <c:pt idx="486">
                  <c:v>7.8237787772247862E-3</c:v>
                </c:pt>
                <c:pt idx="487">
                  <c:v>7.8221149817547606E-3</c:v>
                </c:pt>
                <c:pt idx="488">
                  <c:v>7.8273528000041611E-3</c:v>
                </c:pt>
                <c:pt idx="489">
                  <c:v>7.8225901942002591E-3</c:v>
                </c:pt>
                <c:pt idx="490">
                  <c:v>7.82213333542227E-3</c:v>
                </c:pt>
                <c:pt idx="491">
                  <c:v>7.8274203826410992E-3</c:v>
                </c:pt>
                <c:pt idx="492">
                  <c:v>7.8249799979476908E-3</c:v>
                </c:pt>
                <c:pt idx="493">
                  <c:v>9.8572209050820005E-3</c:v>
                </c:pt>
                <c:pt idx="494">
                  <c:v>7.8269030900093833E-3</c:v>
                </c:pt>
                <c:pt idx="495">
                  <c:v>7.8220266012763526E-3</c:v>
                </c:pt>
                <c:pt idx="496">
                  <c:v>7.8223489070140817E-3</c:v>
                </c:pt>
                <c:pt idx="497">
                  <c:v>7.8229249234787763E-3</c:v>
                </c:pt>
                <c:pt idx="498">
                  <c:v>7.8228143538605702E-3</c:v>
                </c:pt>
                <c:pt idx="499">
                  <c:v>7.828019273482454E-3</c:v>
                </c:pt>
                <c:pt idx="500">
                  <c:v>7.8233476761500071E-3</c:v>
                </c:pt>
                <c:pt idx="501">
                  <c:v>7.8222848663623799E-3</c:v>
                </c:pt>
                <c:pt idx="502">
                  <c:v>7.8221789997472771E-3</c:v>
                </c:pt>
                <c:pt idx="503">
                  <c:v>7.8749823006346933E-3</c:v>
                </c:pt>
                <c:pt idx="504">
                  <c:v>7.8231305416221406E-3</c:v>
                </c:pt>
                <c:pt idx="505">
                  <c:v>7.82424230859936E-3</c:v>
                </c:pt>
                <c:pt idx="506">
                  <c:v>7.907502243671493E-3</c:v>
                </c:pt>
                <c:pt idx="507">
                  <c:v>7.8238294433459754E-3</c:v>
                </c:pt>
                <c:pt idx="508">
                  <c:v>7.8224986283166285E-3</c:v>
                </c:pt>
                <c:pt idx="509">
                  <c:v>7.8234125411355705E-3</c:v>
                </c:pt>
                <c:pt idx="510">
                  <c:v>7.8243553178793373E-3</c:v>
                </c:pt>
                <c:pt idx="511">
                  <c:v>7.8220670448140624E-3</c:v>
                </c:pt>
                <c:pt idx="512">
                  <c:v>7.8220260123993118E-3</c:v>
                </c:pt>
                <c:pt idx="513">
                  <c:v>7.8228761139835182E-3</c:v>
                </c:pt>
                <c:pt idx="514">
                  <c:v>7.8231899551676008E-3</c:v>
                </c:pt>
                <c:pt idx="515">
                  <c:v>7.8227758967849993E-3</c:v>
                </c:pt>
                <c:pt idx="516">
                  <c:v>7.8798655190415439E-3</c:v>
                </c:pt>
                <c:pt idx="517">
                  <c:v>7.8352136044838993E-3</c:v>
                </c:pt>
                <c:pt idx="518">
                  <c:v>7.8273305128024849E-3</c:v>
                </c:pt>
                <c:pt idx="519">
                  <c:v>9.0415586771541278E-3</c:v>
                </c:pt>
                <c:pt idx="520">
                  <c:v>7.841500801322487E-3</c:v>
                </c:pt>
                <c:pt idx="521">
                  <c:v>7.8241818852101234E-3</c:v>
                </c:pt>
                <c:pt idx="522">
                  <c:v>7.823092922770853E-3</c:v>
                </c:pt>
                <c:pt idx="523">
                  <c:v>7.8230379140122423E-3</c:v>
                </c:pt>
                <c:pt idx="524">
                  <c:v>7.8223088743639823E-3</c:v>
                </c:pt>
                <c:pt idx="525">
                  <c:v>8.069851769568993E-3</c:v>
                </c:pt>
                <c:pt idx="526">
                  <c:v>7.8243718063683264E-3</c:v>
                </c:pt>
                <c:pt idx="527">
                  <c:v>7.9541213051448397E-3</c:v>
                </c:pt>
                <c:pt idx="528">
                  <c:v>7.8263293243715799E-3</c:v>
                </c:pt>
                <c:pt idx="529">
                  <c:v>7.8228254377235781E-3</c:v>
                </c:pt>
                <c:pt idx="530">
                  <c:v>7.8232819894783982E-3</c:v>
                </c:pt>
                <c:pt idx="531">
                  <c:v>7.8228539306712894E-3</c:v>
                </c:pt>
                <c:pt idx="532">
                  <c:v>7.825827143634452E-3</c:v>
                </c:pt>
                <c:pt idx="533">
                  <c:v>7.8221088370563612E-3</c:v>
                </c:pt>
                <c:pt idx="534">
                  <c:v>7.822330688212184E-3</c:v>
                </c:pt>
                <c:pt idx="535">
                  <c:v>7.822948989639587E-3</c:v>
                </c:pt>
                <c:pt idx="536">
                  <c:v>7.8240434532350356E-3</c:v>
                </c:pt>
                <c:pt idx="537">
                  <c:v>7.8224131730793775E-3</c:v>
                </c:pt>
                <c:pt idx="538">
                  <c:v>7.8390508096472401E-3</c:v>
                </c:pt>
                <c:pt idx="539">
                  <c:v>7.9513770905497109E-3</c:v>
                </c:pt>
                <c:pt idx="540">
                  <c:v>7.8294014884848512E-3</c:v>
                </c:pt>
                <c:pt idx="541">
                  <c:v>7.822354649548344E-3</c:v>
                </c:pt>
                <c:pt idx="542">
                  <c:v>7.822060303685395E-3</c:v>
                </c:pt>
                <c:pt idx="543">
                  <c:v>7.8254466016802783E-3</c:v>
                </c:pt>
                <c:pt idx="544">
                  <c:v>7.8225398162691129E-3</c:v>
                </c:pt>
                <c:pt idx="545">
                  <c:v>7.8222888526556233E-3</c:v>
                </c:pt>
                <c:pt idx="546">
                  <c:v>8.1836051300370229E-3</c:v>
                </c:pt>
                <c:pt idx="547">
                  <c:v>7.8222837936384806E-3</c:v>
                </c:pt>
                <c:pt idx="548">
                  <c:v>7.8235362542536831E-3</c:v>
                </c:pt>
                <c:pt idx="549">
                  <c:v>7.8324497234427987E-3</c:v>
                </c:pt>
                <c:pt idx="550">
                  <c:v>7.8228294335682142E-3</c:v>
                </c:pt>
                <c:pt idx="551">
                  <c:v>7.8221093565922824E-3</c:v>
                </c:pt>
                <c:pt idx="552">
                  <c:v>7.8220668152542538E-3</c:v>
                </c:pt>
                <c:pt idx="553">
                  <c:v>7.8226358718870553E-3</c:v>
                </c:pt>
                <c:pt idx="554">
                  <c:v>9.7676275592718416E-3</c:v>
                </c:pt>
                <c:pt idx="555">
                  <c:v>7.8226079786196511E-3</c:v>
                </c:pt>
                <c:pt idx="556">
                  <c:v>7.8220460549511903E-3</c:v>
                </c:pt>
                <c:pt idx="557">
                  <c:v>1.1967677786815584E-2</c:v>
                </c:pt>
                <c:pt idx="558">
                  <c:v>7.8220577718448991E-3</c:v>
                </c:pt>
                <c:pt idx="559">
                  <c:v>7.9068922700199582E-3</c:v>
                </c:pt>
                <c:pt idx="560">
                  <c:v>7.8269528431795399E-3</c:v>
                </c:pt>
                <c:pt idx="561">
                  <c:v>7.8229173316226586E-3</c:v>
                </c:pt>
                <c:pt idx="562">
                  <c:v>7.8222589651027342E-3</c:v>
                </c:pt>
                <c:pt idx="563">
                  <c:v>8.1028245590559246E-3</c:v>
                </c:pt>
                <c:pt idx="564">
                  <c:v>7.9758175260567533E-3</c:v>
                </c:pt>
                <c:pt idx="565">
                  <c:v>7.8230070854211665E-3</c:v>
                </c:pt>
                <c:pt idx="566">
                  <c:v>7.8262393652242419E-3</c:v>
                </c:pt>
                <c:pt idx="567">
                  <c:v>7.8242819565740428E-3</c:v>
                </c:pt>
                <c:pt idx="568">
                  <c:v>7.8233344152117499E-3</c:v>
                </c:pt>
                <c:pt idx="569">
                  <c:v>7.8224108435629713E-3</c:v>
                </c:pt>
                <c:pt idx="570">
                  <c:v>7.8238332653310858E-3</c:v>
                </c:pt>
                <c:pt idx="571">
                  <c:v>7.8260211786154599E-3</c:v>
                </c:pt>
                <c:pt idx="572">
                  <c:v>7.9058105320568405E-3</c:v>
                </c:pt>
                <c:pt idx="573">
                  <c:v>7.8243302690169953E-3</c:v>
                </c:pt>
                <c:pt idx="574">
                  <c:v>7.8229633254021137E-3</c:v>
                </c:pt>
                <c:pt idx="575">
                  <c:v>7.8223444187175434E-3</c:v>
                </c:pt>
                <c:pt idx="576">
                  <c:v>7.8229272586588672E-3</c:v>
                </c:pt>
                <c:pt idx="577">
                  <c:v>7.8226409294866513E-3</c:v>
                </c:pt>
                <c:pt idx="578">
                  <c:v>7.8222593135802172E-3</c:v>
                </c:pt>
                <c:pt idx="579">
                  <c:v>7.8242229103339667E-3</c:v>
                </c:pt>
                <c:pt idx="580">
                  <c:v>7.8222785480418829E-3</c:v>
                </c:pt>
                <c:pt idx="581">
                  <c:v>7.8224411009002685E-3</c:v>
                </c:pt>
                <c:pt idx="582">
                  <c:v>7.8225139007491781E-3</c:v>
                </c:pt>
                <c:pt idx="583">
                  <c:v>7.822417189752677E-3</c:v>
                </c:pt>
                <c:pt idx="584">
                  <c:v>7.8341170558988964E-3</c:v>
                </c:pt>
                <c:pt idx="585">
                  <c:v>7.8223234561614081E-3</c:v>
                </c:pt>
                <c:pt idx="586">
                  <c:v>7.916330519436833E-3</c:v>
                </c:pt>
                <c:pt idx="587">
                  <c:v>7.8291031338582617E-3</c:v>
                </c:pt>
                <c:pt idx="588">
                  <c:v>7.822061206545175E-3</c:v>
                </c:pt>
                <c:pt idx="589">
                  <c:v>7.8222382583446968E-3</c:v>
                </c:pt>
                <c:pt idx="590">
                  <c:v>7.8311997537040996E-3</c:v>
                </c:pt>
                <c:pt idx="591">
                  <c:v>7.8352433637545339E-3</c:v>
                </c:pt>
                <c:pt idx="592">
                  <c:v>7.829830733068947E-3</c:v>
                </c:pt>
                <c:pt idx="593">
                  <c:v>7.8220893671903328E-3</c:v>
                </c:pt>
                <c:pt idx="594">
                  <c:v>7.8285597700258319E-3</c:v>
                </c:pt>
                <c:pt idx="595">
                  <c:v>7.828647315599787E-3</c:v>
                </c:pt>
                <c:pt idx="596">
                  <c:v>7.8224575022657426E-3</c:v>
                </c:pt>
                <c:pt idx="597">
                  <c:v>7.8225985855881891E-3</c:v>
                </c:pt>
                <c:pt idx="598">
                  <c:v>7.8223249911206476E-3</c:v>
                </c:pt>
                <c:pt idx="599">
                  <c:v>7.8223540712703231E-3</c:v>
                </c:pt>
                <c:pt idx="600">
                  <c:v>7.8264344293451013E-3</c:v>
                </c:pt>
                <c:pt idx="601">
                  <c:v>7.8222303889070987E-3</c:v>
                </c:pt>
                <c:pt idx="602">
                  <c:v>7.8224466146437199E-3</c:v>
                </c:pt>
                <c:pt idx="603">
                  <c:v>7.8221257021048613E-3</c:v>
                </c:pt>
                <c:pt idx="604">
                  <c:v>7.8309360237972005E-3</c:v>
                </c:pt>
                <c:pt idx="605">
                  <c:v>7.8252150849154618E-3</c:v>
                </c:pt>
                <c:pt idx="606">
                  <c:v>7.8230657706310543E-3</c:v>
                </c:pt>
                <c:pt idx="607">
                  <c:v>7.8252251831498719E-3</c:v>
                </c:pt>
                <c:pt idx="608">
                  <c:v>7.8326848795842001E-3</c:v>
                </c:pt>
                <c:pt idx="609">
                  <c:v>7.8229340815598111E-3</c:v>
                </c:pt>
                <c:pt idx="610">
                  <c:v>7.8227183581150109E-3</c:v>
                </c:pt>
                <c:pt idx="611">
                  <c:v>7.8454397099787382E-3</c:v>
                </c:pt>
                <c:pt idx="612">
                  <c:v>7.9456974297300708E-3</c:v>
                </c:pt>
                <c:pt idx="613">
                  <c:v>7.8227028710477538E-3</c:v>
                </c:pt>
                <c:pt idx="614">
                  <c:v>7.8222077756042833E-3</c:v>
                </c:pt>
                <c:pt idx="615">
                  <c:v>7.8226787002724767E-3</c:v>
                </c:pt>
                <c:pt idx="616">
                  <c:v>7.8241224663440252E-3</c:v>
                </c:pt>
                <c:pt idx="617">
                  <c:v>7.8348247906729167E-3</c:v>
                </c:pt>
                <c:pt idx="618">
                  <c:v>7.8234410889077202E-3</c:v>
                </c:pt>
                <c:pt idx="619">
                  <c:v>7.8220374395755049E-3</c:v>
                </c:pt>
                <c:pt idx="620">
                  <c:v>7.8223321205470268E-3</c:v>
                </c:pt>
                <c:pt idx="621">
                  <c:v>7.8247575550905446E-3</c:v>
                </c:pt>
                <c:pt idx="622">
                  <c:v>7.8235270693282691E-3</c:v>
                </c:pt>
                <c:pt idx="623">
                  <c:v>7.8231009202784588E-3</c:v>
                </c:pt>
                <c:pt idx="624">
                  <c:v>7.8225704269029982E-3</c:v>
                </c:pt>
                <c:pt idx="625">
                  <c:v>8.1342731268746731E-3</c:v>
                </c:pt>
                <c:pt idx="626">
                  <c:v>7.8226547994652788E-3</c:v>
                </c:pt>
                <c:pt idx="627">
                  <c:v>7.8221211744583501E-3</c:v>
                </c:pt>
                <c:pt idx="628">
                  <c:v>7.8255607593030897E-3</c:v>
                </c:pt>
                <c:pt idx="629">
                  <c:v>7.8553210196346882E-3</c:v>
                </c:pt>
                <c:pt idx="630">
                  <c:v>7.8241151471520488E-3</c:v>
                </c:pt>
                <c:pt idx="631">
                  <c:v>7.8223275909766569E-3</c:v>
                </c:pt>
                <c:pt idx="632">
                  <c:v>7.8251734612899658E-3</c:v>
                </c:pt>
                <c:pt idx="633">
                  <c:v>7.8242867184751194E-3</c:v>
                </c:pt>
                <c:pt idx="634">
                  <c:v>7.8223786198036872E-3</c:v>
                </c:pt>
                <c:pt idx="635">
                  <c:v>7.8239867777188735E-3</c:v>
                </c:pt>
                <c:pt idx="636">
                  <c:v>7.8224440144346961E-3</c:v>
                </c:pt>
                <c:pt idx="637">
                  <c:v>7.8233578220118713E-3</c:v>
                </c:pt>
                <c:pt idx="638">
                  <c:v>7.8369795480277785E-3</c:v>
                </c:pt>
                <c:pt idx="639">
                  <c:v>7.8275616252851659E-3</c:v>
                </c:pt>
                <c:pt idx="640">
                  <c:v>7.8824177773615216E-3</c:v>
                </c:pt>
                <c:pt idx="641">
                  <c:v>7.8220316346230157E-3</c:v>
                </c:pt>
                <c:pt idx="642">
                  <c:v>7.8273295114141741E-3</c:v>
                </c:pt>
                <c:pt idx="643">
                  <c:v>7.8227638748904552E-3</c:v>
                </c:pt>
                <c:pt idx="644">
                  <c:v>7.8264931271251736E-3</c:v>
                </c:pt>
                <c:pt idx="645">
                  <c:v>7.8221865983018127E-3</c:v>
                </c:pt>
                <c:pt idx="646">
                  <c:v>7.8261179207340971E-3</c:v>
                </c:pt>
                <c:pt idx="647">
                  <c:v>7.8222815255637925E-3</c:v>
                </c:pt>
                <c:pt idx="648">
                  <c:v>7.8368289744255512E-3</c:v>
                </c:pt>
                <c:pt idx="649">
                  <c:v>7.8267129948354584E-3</c:v>
                </c:pt>
                <c:pt idx="650">
                  <c:v>7.9090312953060647E-3</c:v>
                </c:pt>
                <c:pt idx="651">
                  <c:v>7.8234574319343067E-3</c:v>
                </c:pt>
                <c:pt idx="652">
                  <c:v>7.8238148317291423E-3</c:v>
                </c:pt>
                <c:pt idx="653">
                  <c:v>7.82284799755259E-3</c:v>
                </c:pt>
                <c:pt idx="654">
                  <c:v>8.3140213455540277E-3</c:v>
                </c:pt>
                <c:pt idx="655">
                  <c:v>7.8261386749344693E-3</c:v>
                </c:pt>
                <c:pt idx="656">
                  <c:v>7.8467956832914063E-3</c:v>
                </c:pt>
                <c:pt idx="657">
                  <c:v>7.8258972369299584E-3</c:v>
                </c:pt>
                <c:pt idx="658">
                  <c:v>7.8223515974407982E-3</c:v>
                </c:pt>
                <c:pt idx="659">
                  <c:v>7.8227284275644796E-3</c:v>
                </c:pt>
                <c:pt idx="660">
                  <c:v>7.8220472009554801E-3</c:v>
                </c:pt>
                <c:pt idx="661">
                  <c:v>7.8222252947964515E-3</c:v>
                </c:pt>
                <c:pt idx="662">
                  <c:v>7.8230618627863312E-3</c:v>
                </c:pt>
                <c:pt idx="663">
                  <c:v>7.8228094127019369E-3</c:v>
                </c:pt>
                <c:pt idx="664">
                  <c:v>7.8343950379764441E-3</c:v>
                </c:pt>
                <c:pt idx="665">
                  <c:v>7.8221179842086139E-3</c:v>
                </c:pt>
                <c:pt idx="666">
                  <c:v>7.8261287832943928E-3</c:v>
                </c:pt>
                <c:pt idx="667">
                  <c:v>7.8228363516787986E-3</c:v>
                </c:pt>
                <c:pt idx="668">
                  <c:v>7.8228503273703506E-3</c:v>
                </c:pt>
                <c:pt idx="669">
                  <c:v>7.8223369117566468E-3</c:v>
                </c:pt>
                <c:pt idx="670">
                  <c:v>7.8224563790542257E-3</c:v>
                </c:pt>
                <c:pt idx="671">
                  <c:v>7.8225315697509536E-3</c:v>
                </c:pt>
                <c:pt idx="672">
                  <c:v>7.8223505768921179E-3</c:v>
                </c:pt>
                <c:pt idx="673">
                  <c:v>7.828529874751881E-3</c:v>
                </c:pt>
                <c:pt idx="674">
                  <c:v>7.8230855824642197E-3</c:v>
                </c:pt>
                <c:pt idx="675">
                  <c:v>7.8233409604965658E-3</c:v>
                </c:pt>
                <c:pt idx="676">
                  <c:v>7.8230023578254471E-3</c:v>
                </c:pt>
                <c:pt idx="677">
                  <c:v>7.8274108562720896E-3</c:v>
                </c:pt>
                <c:pt idx="678">
                  <c:v>7.8242363991805081E-3</c:v>
                </c:pt>
                <c:pt idx="679">
                  <c:v>7.8253323850130119E-3</c:v>
                </c:pt>
                <c:pt idx="680">
                  <c:v>7.8220386235277189E-3</c:v>
                </c:pt>
                <c:pt idx="681">
                  <c:v>7.8232754593523576E-3</c:v>
                </c:pt>
                <c:pt idx="682">
                  <c:v>7.822915721558207E-3</c:v>
                </c:pt>
                <c:pt idx="683">
                  <c:v>7.8236976142440368E-3</c:v>
                </c:pt>
                <c:pt idx="684">
                  <c:v>8.2623984465144615E-3</c:v>
                </c:pt>
                <c:pt idx="685">
                  <c:v>7.8248061796958764E-3</c:v>
                </c:pt>
                <c:pt idx="686">
                  <c:v>7.846049961131106E-3</c:v>
                </c:pt>
                <c:pt idx="687">
                  <c:v>7.8226332734118911E-3</c:v>
                </c:pt>
                <c:pt idx="688">
                  <c:v>7.8413367924482572E-3</c:v>
                </c:pt>
                <c:pt idx="689">
                  <c:v>7.8334049656551847E-3</c:v>
                </c:pt>
                <c:pt idx="690">
                  <c:v>7.8248470005740992E-3</c:v>
                </c:pt>
                <c:pt idx="691">
                  <c:v>7.8723057290460436E-3</c:v>
                </c:pt>
                <c:pt idx="692">
                  <c:v>7.8227746396282525E-3</c:v>
                </c:pt>
                <c:pt idx="693">
                  <c:v>7.8224891173438033E-3</c:v>
                </c:pt>
                <c:pt idx="694">
                  <c:v>7.8239536635416919E-3</c:v>
                </c:pt>
                <c:pt idx="695">
                  <c:v>7.8241723053595735E-3</c:v>
                </c:pt>
                <c:pt idx="696">
                  <c:v>7.825665212795806E-3</c:v>
                </c:pt>
                <c:pt idx="697">
                  <c:v>7.8224933531239396E-3</c:v>
                </c:pt>
                <c:pt idx="698">
                  <c:v>7.8317858477595995E-3</c:v>
                </c:pt>
                <c:pt idx="699">
                  <c:v>8.0590040485604229E-3</c:v>
                </c:pt>
                <c:pt idx="700">
                  <c:v>7.8221387301684285E-3</c:v>
                </c:pt>
                <c:pt idx="701">
                  <c:v>8.0670204845024584E-3</c:v>
                </c:pt>
                <c:pt idx="702">
                  <c:v>7.8237570956189162E-3</c:v>
                </c:pt>
                <c:pt idx="703">
                  <c:v>7.8223980844959844E-3</c:v>
                </c:pt>
                <c:pt idx="704">
                  <c:v>7.8223617599918489E-3</c:v>
                </c:pt>
                <c:pt idx="705">
                  <c:v>7.8222337302567349E-3</c:v>
                </c:pt>
                <c:pt idx="706">
                  <c:v>7.8321221356806112E-3</c:v>
                </c:pt>
                <c:pt idx="707">
                  <c:v>7.8236634765761256E-3</c:v>
                </c:pt>
                <c:pt idx="708">
                  <c:v>7.8221636481120918E-3</c:v>
                </c:pt>
                <c:pt idx="709">
                  <c:v>7.8222241959109949E-3</c:v>
                </c:pt>
                <c:pt idx="710">
                  <c:v>7.8243080497576029E-3</c:v>
                </c:pt>
                <c:pt idx="711">
                  <c:v>7.8237209492246808E-3</c:v>
                </c:pt>
                <c:pt idx="712">
                  <c:v>7.8253679825832818E-3</c:v>
                </c:pt>
                <c:pt idx="713">
                  <c:v>7.8290305505127073E-3</c:v>
                </c:pt>
                <c:pt idx="714">
                  <c:v>7.8222604592933752E-3</c:v>
                </c:pt>
                <c:pt idx="715">
                  <c:v>7.8231163821932785E-3</c:v>
                </c:pt>
                <c:pt idx="716">
                  <c:v>7.8231519393204482E-3</c:v>
                </c:pt>
                <c:pt idx="717">
                  <c:v>7.8227307472259911E-3</c:v>
                </c:pt>
                <c:pt idx="718">
                  <c:v>7.8812236588945012E-3</c:v>
                </c:pt>
                <c:pt idx="719">
                  <c:v>7.8224663144095714E-3</c:v>
                </c:pt>
                <c:pt idx="720">
                  <c:v>7.8285336524322163E-3</c:v>
                </c:pt>
                <c:pt idx="721">
                  <c:v>7.9606972451683328E-3</c:v>
                </c:pt>
                <c:pt idx="722">
                  <c:v>7.8276865992353648E-3</c:v>
                </c:pt>
                <c:pt idx="723">
                  <c:v>7.8220503406391129E-3</c:v>
                </c:pt>
                <c:pt idx="724">
                  <c:v>7.8258966263951239E-3</c:v>
                </c:pt>
                <c:pt idx="725">
                  <c:v>7.8226551330890359E-3</c:v>
                </c:pt>
                <c:pt idx="726">
                  <c:v>7.8250672342785529E-3</c:v>
                </c:pt>
                <c:pt idx="727">
                  <c:v>7.8249457273464797E-3</c:v>
                </c:pt>
                <c:pt idx="728">
                  <c:v>7.8259002756562428E-3</c:v>
                </c:pt>
                <c:pt idx="729">
                  <c:v>7.8316275489923974E-3</c:v>
                </c:pt>
                <c:pt idx="730">
                  <c:v>7.8318593328074171E-3</c:v>
                </c:pt>
                <c:pt idx="731">
                  <c:v>7.8241439400088871E-3</c:v>
                </c:pt>
                <c:pt idx="732">
                  <c:v>7.8227662514175501E-3</c:v>
                </c:pt>
                <c:pt idx="733">
                  <c:v>7.8295209331962542E-3</c:v>
                </c:pt>
                <c:pt idx="734">
                  <c:v>7.8225344060360406E-3</c:v>
                </c:pt>
                <c:pt idx="735">
                  <c:v>7.8228829425731772E-3</c:v>
                </c:pt>
                <c:pt idx="736">
                  <c:v>7.8228264222117861E-3</c:v>
                </c:pt>
                <c:pt idx="737">
                  <c:v>7.8962094552360099E-3</c:v>
                </c:pt>
                <c:pt idx="738">
                  <c:v>8.0513631888400085E-3</c:v>
                </c:pt>
                <c:pt idx="739">
                  <c:v>7.8413426216434202E-3</c:v>
                </c:pt>
                <c:pt idx="740">
                  <c:v>7.8292166910846357E-3</c:v>
                </c:pt>
                <c:pt idx="741">
                  <c:v>7.8244717129956013E-3</c:v>
                </c:pt>
                <c:pt idx="742">
                  <c:v>7.8229105654134146E-3</c:v>
                </c:pt>
                <c:pt idx="743">
                  <c:v>7.8271680677835243E-3</c:v>
                </c:pt>
                <c:pt idx="744">
                  <c:v>7.8222112343253603E-3</c:v>
                </c:pt>
                <c:pt idx="745">
                  <c:v>7.8221229779342621E-3</c:v>
                </c:pt>
                <c:pt idx="746">
                  <c:v>7.8232236629752917E-3</c:v>
                </c:pt>
                <c:pt idx="747">
                  <c:v>7.8246435136790481E-3</c:v>
                </c:pt>
                <c:pt idx="748">
                  <c:v>3.2383021892054768E-2</c:v>
                </c:pt>
                <c:pt idx="749">
                  <c:v>7.8289354581221743E-3</c:v>
                </c:pt>
                <c:pt idx="750">
                  <c:v>7.8390730893399888E-3</c:v>
                </c:pt>
                <c:pt idx="751">
                  <c:v>7.8226639678316296E-3</c:v>
                </c:pt>
                <c:pt idx="752">
                  <c:v>7.8220294448748083E-3</c:v>
                </c:pt>
                <c:pt idx="753">
                  <c:v>7.8263270384119916E-3</c:v>
                </c:pt>
                <c:pt idx="754">
                  <c:v>7.8295728297200218E-3</c:v>
                </c:pt>
                <c:pt idx="755">
                  <c:v>7.8221488526900411E-3</c:v>
                </c:pt>
                <c:pt idx="756">
                  <c:v>7.8491805108318827E-3</c:v>
                </c:pt>
                <c:pt idx="757">
                  <c:v>7.8229790743448539E-3</c:v>
                </c:pt>
                <c:pt idx="758">
                  <c:v>7.8228090740664023E-3</c:v>
                </c:pt>
                <c:pt idx="759">
                  <c:v>7.8227956231537964E-3</c:v>
                </c:pt>
                <c:pt idx="760">
                  <c:v>7.8225124711436798E-3</c:v>
                </c:pt>
                <c:pt idx="761">
                  <c:v>7.8221900486482449E-3</c:v>
                </c:pt>
                <c:pt idx="762">
                  <c:v>7.870281600622751E-3</c:v>
                </c:pt>
                <c:pt idx="763">
                  <c:v>7.8245359733340875E-3</c:v>
                </c:pt>
                <c:pt idx="764">
                  <c:v>7.8222333484850668E-3</c:v>
                </c:pt>
                <c:pt idx="765">
                  <c:v>7.8280150108959012E-3</c:v>
                </c:pt>
                <c:pt idx="766">
                  <c:v>7.8225569311431448E-3</c:v>
                </c:pt>
                <c:pt idx="767">
                  <c:v>7.8245095924333562E-3</c:v>
                </c:pt>
                <c:pt idx="768">
                  <c:v>7.8222143918948179E-3</c:v>
                </c:pt>
                <c:pt idx="769">
                  <c:v>7.8240293155806898E-3</c:v>
                </c:pt>
                <c:pt idx="770">
                  <c:v>7.8222118943862898E-3</c:v>
                </c:pt>
                <c:pt idx="771">
                  <c:v>7.8312601579181591E-3</c:v>
                </c:pt>
                <c:pt idx="772">
                  <c:v>7.8224164680431186E-3</c:v>
                </c:pt>
                <c:pt idx="773">
                  <c:v>7.822121673328233E-3</c:v>
                </c:pt>
                <c:pt idx="774">
                  <c:v>7.831361095798994E-3</c:v>
                </c:pt>
                <c:pt idx="775">
                  <c:v>7.8220284659137052E-3</c:v>
                </c:pt>
                <c:pt idx="776">
                  <c:v>7.8220450032585927E-3</c:v>
                </c:pt>
                <c:pt idx="777">
                  <c:v>7.8221589016072186E-3</c:v>
                </c:pt>
                <c:pt idx="778">
                  <c:v>7.8232482177897893E-3</c:v>
                </c:pt>
                <c:pt idx="779">
                  <c:v>7.8226441536267712E-3</c:v>
                </c:pt>
                <c:pt idx="780">
                  <c:v>7.8237767183946191E-3</c:v>
                </c:pt>
                <c:pt idx="781">
                  <c:v>7.8405078326258121E-3</c:v>
                </c:pt>
                <c:pt idx="782">
                  <c:v>7.822671169204664E-3</c:v>
                </c:pt>
                <c:pt idx="783">
                  <c:v>7.8227856099507692E-3</c:v>
                </c:pt>
                <c:pt idx="784">
                  <c:v>7.8221841152613554E-3</c:v>
                </c:pt>
                <c:pt idx="785">
                  <c:v>7.8249945180305994E-3</c:v>
                </c:pt>
                <c:pt idx="786">
                  <c:v>7.9848002118830808E-3</c:v>
                </c:pt>
                <c:pt idx="787">
                  <c:v>7.8233644582016582E-3</c:v>
                </c:pt>
                <c:pt idx="788">
                  <c:v>7.9759989840811913E-3</c:v>
                </c:pt>
                <c:pt idx="789">
                  <c:v>7.8248548986684565E-3</c:v>
                </c:pt>
                <c:pt idx="790">
                  <c:v>7.8238308325433367E-3</c:v>
                </c:pt>
                <c:pt idx="791">
                  <c:v>7.8267838228865995E-3</c:v>
                </c:pt>
                <c:pt idx="792">
                  <c:v>7.8220422940615663E-3</c:v>
                </c:pt>
                <c:pt idx="793">
                  <c:v>1.0251261795474151E-2</c:v>
                </c:pt>
                <c:pt idx="794">
                  <c:v>7.822647231486176E-3</c:v>
                </c:pt>
                <c:pt idx="795">
                  <c:v>7.8227801346511666E-3</c:v>
                </c:pt>
                <c:pt idx="796">
                  <c:v>7.8231822383258778E-3</c:v>
                </c:pt>
                <c:pt idx="797">
                  <c:v>8.342390437722863E-3</c:v>
                </c:pt>
                <c:pt idx="798">
                  <c:v>7.8224514069542804E-3</c:v>
                </c:pt>
                <c:pt idx="799">
                  <c:v>7.8262624987460727E-3</c:v>
                </c:pt>
                <c:pt idx="800">
                  <c:v>7.8220293293342208E-3</c:v>
                </c:pt>
                <c:pt idx="801">
                  <c:v>7.8270366421394361E-3</c:v>
                </c:pt>
                <c:pt idx="802">
                  <c:v>7.8250415362109121E-3</c:v>
                </c:pt>
                <c:pt idx="803">
                  <c:v>7.8260401762838289E-3</c:v>
                </c:pt>
                <c:pt idx="804">
                  <c:v>7.8252583112811466E-3</c:v>
                </c:pt>
                <c:pt idx="805">
                  <c:v>7.8299218401776272E-3</c:v>
                </c:pt>
                <c:pt idx="806">
                  <c:v>7.8228698417905501E-3</c:v>
                </c:pt>
                <c:pt idx="807">
                  <c:v>7.8224894294777123E-3</c:v>
                </c:pt>
                <c:pt idx="808">
                  <c:v>7.8280130995650142E-3</c:v>
                </c:pt>
                <c:pt idx="809">
                  <c:v>7.8229515524924197E-3</c:v>
                </c:pt>
                <c:pt idx="810">
                  <c:v>7.8229442323979048E-3</c:v>
                </c:pt>
                <c:pt idx="811">
                  <c:v>7.8220201348486642E-3</c:v>
                </c:pt>
                <c:pt idx="812">
                  <c:v>7.8220824506356652E-3</c:v>
                </c:pt>
                <c:pt idx="813">
                  <c:v>7.8289885270820016E-3</c:v>
                </c:pt>
                <c:pt idx="814">
                  <c:v>7.822255147396583E-3</c:v>
                </c:pt>
                <c:pt idx="815">
                  <c:v>7.8223310843935946E-3</c:v>
                </c:pt>
                <c:pt idx="816">
                  <c:v>7.8243448468235995E-3</c:v>
                </c:pt>
                <c:pt idx="817">
                  <c:v>7.8227185939207505E-3</c:v>
                </c:pt>
                <c:pt idx="818">
                  <c:v>7.8234548426727203E-3</c:v>
                </c:pt>
                <c:pt idx="819">
                  <c:v>7.8234180904386639E-3</c:v>
                </c:pt>
                <c:pt idx="820">
                  <c:v>7.8477438691477303E-3</c:v>
                </c:pt>
                <c:pt idx="821">
                  <c:v>7.8220412160351777E-3</c:v>
                </c:pt>
                <c:pt idx="822">
                  <c:v>7.8362797654602332E-3</c:v>
                </c:pt>
                <c:pt idx="823">
                  <c:v>7.8228846404821643E-3</c:v>
                </c:pt>
                <c:pt idx="824">
                  <c:v>7.8225476464929399E-3</c:v>
                </c:pt>
                <c:pt idx="825">
                  <c:v>7.8602097080175681E-3</c:v>
                </c:pt>
                <c:pt idx="826">
                  <c:v>7.8226440271622049E-3</c:v>
                </c:pt>
                <c:pt idx="827">
                  <c:v>7.8224000696241937E-3</c:v>
                </c:pt>
                <c:pt idx="828">
                  <c:v>7.8223107348160924E-3</c:v>
                </c:pt>
                <c:pt idx="829">
                  <c:v>7.8240441216465006E-3</c:v>
                </c:pt>
                <c:pt idx="830">
                  <c:v>7.8892258062434953E-3</c:v>
                </c:pt>
                <c:pt idx="831">
                  <c:v>7.8234092152124225E-3</c:v>
                </c:pt>
                <c:pt idx="832">
                  <c:v>7.8229548972851351E-3</c:v>
                </c:pt>
                <c:pt idx="833">
                  <c:v>7.9511163887037994E-3</c:v>
                </c:pt>
                <c:pt idx="834">
                  <c:v>7.8242808174295159E-3</c:v>
                </c:pt>
                <c:pt idx="835">
                  <c:v>7.8547499929557552E-3</c:v>
                </c:pt>
                <c:pt idx="836">
                  <c:v>7.8433350785383216E-3</c:v>
                </c:pt>
                <c:pt idx="837">
                  <c:v>7.8262461219682326E-3</c:v>
                </c:pt>
                <c:pt idx="838">
                  <c:v>7.8220201384416824E-3</c:v>
                </c:pt>
                <c:pt idx="839">
                  <c:v>7.8228200278281368E-3</c:v>
                </c:pt>
                <c:pt idx="840">
                  <c:v>7.8276976798251942E-3</c:v>
                </c:pt>
                <c:pt idx="841">
                  <c:v>7.8242303539228474E-3</c:v>
                </c:pt>
                <c:pt idx="842">
                  <c:v>7.823651990223798E-3</c:v>
                </c:pt>
                <c:pt idx="843">
                  <c:v>7.9371429560327663E-3</c:v>
                </c:pt>
                <c:pt idx="844">
                  <c:v>7.8237627377406634E-3</c:v>
                </c:pt>
                <c:pt idx="845">
                  <c:v>7.8239777714943365E-3</c:v>
                </c:pt>
                <c:pt idx="846">
                  <c:v>7.8220670465880774E-3</c:v>
                </c:pt>
                <c:pt idx="847">
                  <c:v>7.8277843830686904E-3</c:v>
                </c:pt>
                <c:pt idx="848">
                  <c:v>7.836972835534247E-3</c:v>
                </c:pt>
                <c:pt idx="849">
                  <c:v>7.8233624656603596E-3</c:v>
                </c:pt>
                <c:pt idx="850">
                  <c:v>7.8254837685408606E-3</c:v>
                </c:pt>
                <c:pt idx="851">
                  <c:v>7.8233142677456968E-3</c:v>
                </c:pt>
                <c:pt idx="852">
                  <c:v>7.8245049594791206E-3</c:v>
                </c:pt>
                <c:pt idx="853">
                  <c:v>7.8284560514734862E-3</c:v>
                </c:pt>
                <c:pt idx="854">
                  <c:v>7.9235084245209871E-3</c:v>
                </c:pt>
                <c:pt idx="855">
                  <c:v>7.8226779894952064E-3</c:v>
                </c:pt>
                <c:pt idx="856">
                  <c:v>7.8250424156921326E-3</c:v>
                </c:pt>
                <c:pt idx="857">
                  <c:v>7.8231047401334294E-3</c:v>
                </c:pt>
                <c:pt idx="858">
                  <c:v>7.8221446813119752E-3</c:v>
                </c:pt>
                <c:pt idx="859">
                  <c:v>7.8241457204076287E-3</c:v>
                </c:pt>
                <c:pt idx="860">
                  <c:v>7.8228624890412293E-3</c:v>
                </c:pt>
                <c:pt idx="861">
                  <c:v>7.824754034100637E-3</c:v>
                </c:pt>
                <c:pt idx="862">
                  <c:v>7.9623655449164981E-3</c:v>
                </c:pt>
                <c:pt idx="863">
                  <c:v>7.8602982357617781E-3</c:v>
                </c:pt>
                <c:pt idx="864">
                  <c:v>7.8433881080496645E-3</c:v>
                </c:pt>
                <c:pt idx="865">
                  <c:v>7.8436586683414151E-3</c:v>
                </c:pt>
                <c:pt idx="866">
                  <c:v>7.8223513448364927E-3</c:v>
                </c:pt>
                <c:pt idx="867">
                  <c:v>7.8281869727768304E-3</c:v>
                </c:pt>
                <c:pt idx="868">
                  <c:v>7.8457617813079E-3</c:v>
                </c:pt>
                <c:pt idx="869">
                  <c:v>8.0782730344578137E-3</c:v>
                </c:pt>
                <c:pt idx="870">
                  <c:v>7.8225160713123014E-3</c:v>
                </c:pt>
                <c:pt idx="871">
                  <c:v>7.8221985126647638E-3</c:v>
                </c:pt>
                <c:pt idx="872">
                  <c:v>7.8232842818605538E-3</c:v>
                </c:pt>
                <c:pt idx="873">
                  <c:v>7.8222722436059478E-3</c:v>
                </c:pt>
                <c:pt idx="874">
                  <c:v>7.8220271016864271E-3</c:v>
                </c:pt>
                <c:pt idx="875">
                  <c:v>7.8232365942008698E-3</c:v>
                </c:pt>
                <c:pt idx="876">
                  <c:v>7.92126219180804E-3</c:v>
                </c:pt>
                <c:pt idx="877">
                  <c:v>7.8227369361910399E-3</c:v>
                </c:pt>
                <c:pt idx="878">
                  <c:v>7.8258343065713675E-3</c:v>
                </c:pt>
                <c:pt idx="879">
                  <c:v>7.8275463515215492E-3</c:v>
                </c:pt>
                <c:pt idx="880">
                  <c:v>7.8225438250387556E-3</c:v>
                </c:pt>
                <c:pt idx="881">
                  <c:v>7.8244241468790141E-3</c:v>
                </c:pt>
                <c:pt idx="882">
                  <c:v>7.8246945418246668E-3</c:v>
                </c:pt>
                <c:pt idx="883">
                  <c:v>7.8325716196745981E-3</c:v>
                </c:pt>
                <c:pt idx="884">
                  <c:v>7.8221525290818952E-3</c:v>
                </c:pt>
                <c:pt idx="885">
                  <c:v>7.8418567328288526E-3</c:v>
                </c:pt>
                <c:pt idx="886">
                  <c:v>7.8244300850053797E-3</c:v>
                </c:pt>
                <c:pt idx="887">
                  <c:v>7.8228007313081854E-3</c:v>
                </c:pt>
                <c:pt idx="888">
                  <c:v>7.8230887818804742E-3</c:v>
                </c:pt>
                <c:pt idx="889">
                  <c:v>7.8224204835137499E-3</c:v>
                </c:pt>
                <c:pt idx="890">
                  <c:v>7.852080385071224E-3</c:v>
                </c:pt>
                <c:pt idx="891">
                  <c:v>7.8259507702634276E-3</c:v>
                </c:pt>
                <c:pt idx="892">
                  <c:v>1.3432467496946076E-2</c:v>
                </c:pt>
                <c:pt idx="893">
                  <c:v>7.8223041648220297E-3</c:v>
                </c:pt>
                <c:pt idx="894">
                  <c:v>7.8220939093227027E-3</c:v>
                </c:pt>
                <c:pt idx="895">
                  <c:v>7.8267315186314173E-3</c:v>
                </c:pt>
                <c:pt idx="896">
                  <c:v>7.8306448662938625E-3</c:v>
                </c:pt>
                <c:pt idx="897">
                  <c:v>7.8220582758820618E-3</c:v>
                </c:pt>
                <c:pt idx="898">
                  <c:v>7.8345443562244533E-3</c:v>
                </c:pt>
                <c:pt idx="899">
                  <c:v>7.8242197294808719E-3</c:v>
                </c:pt>
                <c:pt idx="900">
                  <c:v>7.8250826289892467E-3</c:v>
                </c:pt>
                <c:pt idx="901">
                  <c:v>7.8259553063741074E-3</c:v>
                </c:pt>
                <c:pt idx="902">
                  <c:v>7.8220309451358435E-3</c:v>
                </c:pt>
                <c:pt idx="903">
                  <c:v>7.8229336775880662E-3</c:v>
                </c:pt>
                <c:pt idx="904">
                  <c:v>7.8232238672713318E-3</c:v>
                </c:pt>
                <c:pt idx="905">
                  <c:v>7.8473792851157919E-3</c:v>
                </c:pt>
                <c:pt idx="906">
                  <c:v>7.8221222296210244E-3</c:v>
                </c:pt>
                <c:pt idx="907">
                  <c:v>8.2870577344967035E-3</c:v>
                </c:pt>
                <c:pt idx="908">
                  <c:v>7.8222867905384415E-3</c:v>
                </c:pt>
                <c:pt idx="909">
                  <c:v>7.8224455718647612E-3</c:v>
                </c:pt>
                <c:pt idx="910">
                  <c:v>7.8293478102648088E-3</c:v>
                </c:pt>
                <c:pt idx="911">
                  <c:v>7.8220701991968487E-3</c:v>
                </c:pt>
                <c:pt idx="912">
                  <c:v>7.8236808141610922E-3</c:v>
                </c:pt>
                <c:pt idx="913">
                  <c:v>7.822433690487773E-3</c:v>
                </c:pt>
                <c:pt idx="914">
                  <c:v>7.8244978092782917E-3</c:v>
                </c:pt>
                <c:pt idx="915">
                  <c:v>7.8301864738160257E-3</c:v>
                </c:pt>
                <c:pt idx="916">
                  <c:v>7.8228270735948725E-3</c:v>
                </c:pt>
                <c:pt idx="917">
                  <c:v>7.823077735976406E-3</c:v>
                </c:pt>
                <c:pt idx="918">
                  <c:v>7.8237280662388792E-3</c:v>
                </c:pt>
                <c:pt idx="919">
                  <c:v>7.8226496960098722E-3</c:v>
                </c:pt>
                <c:pt idx="920">
                  <c:v>7.8223389792930215E-3</c:v>
                </c:pt>
                <c:pt idx="921">
                  <c:v>7.9303770648593529E-3</c:v>
                </c:pt>
                <c:pt idx="922">
                  <c:v>7.8403447890027789E-3</c:v>
                </c:pt>
                <c:pt idx="923">
                  <c:v>7.8677534137085274E-3</c:v>
                </c:pt>
                <c:pt idx="924">
                  <c:v>7.9966849265067259E-3</c:v>
                </c:pt>
                <c:pt idx="925">
                  <c:v>7.823108537904952E-3</c:v>
                </c:pt>
                <c:pt idx="926">
                  <c:v>7.8220540034381128E-3</c:v>
                </c:pt>
                <c:pt idx="927">
                  <c:v>7.8306401065786468E-3</c:v>
                </c:pt>
                <c:pt idx="928">
                  <c:v>7.8254189245865035E-3</c:v>
                </c:pt>
                <c:pt idx="929">
                  <c:v>7.8221329027645444E-3</c:v>
                </c:pt>
                <c:pt idx="930">
                  <c:v>7.8235597960723234E-3</c:v>
                </c:pt>
                <c:pt idx="931">
                  <c:v>7.8301878229584225E-3</c:v>
                </c:pt>
                <c:pt idx="932">
                  <c:v>7.8221904120794918E-3</c:v>
                </c:pt>
                <c:pt idx="933">
                  <c:v>7.9199357812690524E-3</c:v>
                </c:pt>
                <c:pt idx="934">
                  <c:v>7.8477526284782984E-3</c:v>
                </c:pt>
                <c:pt idx="935">
                  <c:v>7.8220465516678668E-3</c:v>
                </c:pt>
                <c:pt idx="936">
                  <c:v>7.8222151647168586E-3</c:v>
                </c:pt>
                <c:pt idx="937">
                  <c:v>7.8222323032060351E-3</c:v>
                </c:pt>
                <c:pt idx="938">
                  <c:v>7.822014516513414E-3</c:v>
                </c:pt>
                <c:pt idx="939">
                  <c:v>7.8296786846637819E-3</c:v>
                </c:pt>
                <c:pt idx="940">
                  <c:v>7.8226052031651547E-3</c:v>
                </c:pt>
                <c:pt idx="941">
                  <c:v>7.8227329205168197E-3</c:v>
                </c:pt>
                <c:pt idx="942">
                  <c:v>7.8220398920954334E-3</c:v>
                </c:pt>
                <c:pt idx="943">
                  <c:v>7.8241740971339378E-3</c:v>
                </c:pt>
                <c:pt idx="944">
                  <c:v>7.9650090688765107E-3</c:v>
                </c:pt>
                <c:pt idx="945">
                  <c:v>7.8221493202218981E-3</c:v>
                </c:pt>
                <c:pt idx="946">
                  <c:v>7.8390882227609704E-3</c:v>
                </c:pt>
                <c:pt idx="947">
                  <c:v>7.8290405419673848E-3</c:v>
                </c:pt>
                <c:pt idx="948">
                  <c:v>7.8228048527089287E-3</c:v>
                </c:pt>
                <c:pt idx="949">
                  <c:v>7.8250315301232349E-3</c:v>
                </c:pt>
                <c:pt idx="950">
                  <c:v>7.8232089207495043E-3</c:v>
                </c:pt>
                <c:pt idx="951">
                  <c:v>7.8220977518020512E-3</c:v>
                </c:pt>
                <c:pt idx="952">
                  <c:v>7.823103088478129E-3</c:v>
                </c:pt>
                <c:pt idx="953">
                  <c:v>7.8220512876409701E-3</c:v>
                </c:pt>
                <c:pt idx="954">
                  <c:v>7.8223419136199627E-3</c:v>
                </c:pt>
                <c:pt idx="955">
                  <c:v>7.8243826153741002E-3</c:v>
                </c:pt>
                <c:pt idx="956">
                  <c:v>7.8223600002697135E-3</c:v>
                </c:pt>
                <c:pt idx="957">
                  <c:v>7.8229591852807222E-3</c:v>
                </c:pt>
                <c:pt idx="958">
                  <c:v>7.8238948469383368E-3</c:v>
                </c:pt>
                <c:pt idx="959">
                  <c:v>8.042400371959909E-3</c:v>
                </c:pt>
                <c:pt idx="960">
                  <c:v>8.1278061453447948E-3</c:v>
                </c:pt>
                <c:pt idx="961">
                  <c:v>7.8250727585251444E-3</c:v>
                </c:pt>
                <c:pt idx="962">
                  <c:v>7.824234380030385E-3</c:v>
                </c:pt>
                <c:pt idx="963">
                  <c:v>7.8250297319773076E-3</c:v>
                </c:pt>
                <c:pt idx="964">
                  <c:v>7.8227142995968592E-3</c:v>
                </c:pt>
                <c:pt idx="965">
                  <c:v>7.8359352470496746E-3</c:v>
                </c:pt>
                <c:pt idx="966">
                  <c:v>7.8240120138374433E-3</c:v>
                </c:pt>
                <c:pt idx="967">
                  <c:v>7.8405678237688844E-3</c:v>
                </c:pt>
                <c:pt idx="968">
                  <c:v>7.8220400161767029E-3</c:v>
                </c:pt>
                <c:pt idx="969">
                  <c:v>7.8277078362272001E-3</c:v>
                </c:pt>
                <c:pt idx="970">
                  <c:v>7.9551342258653655E-3</c:v>
                </c:pt>
                <c:pt idx="971">
                  <c:v>7.8222645082380929E-3</c:v>
                </c:pt>
                <c:pt idx="972">
                  <c:v>7.8224690064246077E-3</c:v>
                </c:pt>
                <c:pt idx="973">
                  <c:v>7.828869085179933E-3</c:v>
                </c:pt>
                <c:pt idx="974">
                  <c:v>7.8222910550646528E-3</c:v>
                </c:pt>
                <c:pt idx="975">
                  <c:v>7.8221605487911149E-3</c:v>
                </c:pt>
                <c:pt idx="976">
                  <c:v>7.8220269311645128E-3</c:v>
                </c:pt>
                <c:pt idx="977">
                  <c:v>7.8278777593028901E-3</c:v>
                </c:pt>
                <c:pt idx="978">
                  <c:v>7.8237165253937056E-3</c:v>
                </c:pt>
                <c:pt idx="979">
                  <c:v>7.822104348478803E-3</c:v>
                </c:pt>
                <c:pt idx="980">
                  <c:v>7.8220921768663524E-3</c:v>
                </c:pt>
                <c:pt idx="981">
                  <c:v>7.8234064851306143E-3</c:v>
                </c:pt>
                <c:pt idx="982">
                  <c:v>7.8221408595567695E-3</c:v>
                </c:pt>
                <c:pt idx="983">
                  <c:v>7.8229655821079463E-3</c:v>
                </c:pt>
                <c:pt idx="984">
                  <c:v>7.8241559144717546E-3</c:v>
                </c:pt>
                <c:pt idx="985">
                  <c:v>7.8222391967543766E-3</c:v>
                </c:pt>
                <c:pt idx="986">
                  <c:v>7.8224270043636517E-3</c:v>
                </c:pt>
                <c:pt idx="987">
                  <c:v>7.8221262650997429E-3</c:v>
                </c:pt>
                <c:pt idx="988">
                  <c:v>7.8412615370198318E-3</c:v>
                </c:pt>
                <c:pt idx="989">
                  <c:v>7.822322689725051E-3</c:v>
                </c:pt>
                <c:pt idx="990">
                  <c:v>7.8225931156150359E-3</c:v>
                </c:pt>
                <c:pt idx="991">
                  <c:v>7.8221029380292698E-3</c:v>
                </c:pt>
                <c:pt idx="992">
                  <c:v>7.8222159618730139E-3</c:v>
                </c:pt>
                <c:pt idx="993">
                  <c:v>7.8223156518398545E-3</c:v>
                </c:pt>
                <c:pt idx="994">
                  <c:v>7.8223180063715387E-3</c:v>
                </c:pt>
                <c:pt idx="995">
                  <c:v>7.8236191646700193E-3</c:v>
                </c:pt>
                <c:pt idx="996">
                  <c:v>7.8224007773806652E-3</c:v>
                </c:pt>
                <c:pt idx="997">
                  <c:v>7.823005551059874E-3</c:v>
                </c:pt>
                <c:pt idx="998">
                  <c:v>7.8387193597821737E-3</c:v>
                </c:pt>
                <c:pt idx="999">
                  <c:v>7.826339414197853E-3</c:v>
                </c:pt>
                <c:pt idx="1000">
                  <c:v>7.8236714139987614E-3</c:v>
                </c:pt>
              </c:numCache>
            </c:numRef>
          </c:xVal>
          <c:yVal>
            <c:numRef>
              <c:f>'PF Efficients'!$B$2:$B$1002</c:f>
              <c:numCache>
                <c:formatCode>General</c:formatCode>
                <c:ptCount val="1001"/>
                <c:pt idx="0">
                  <c:v>3.0851824503880969E-4</c:v>
                </c:pt>
                <c:pt idx="1">
                  <c:v>3.1689737931006178E-4</c:v>
                </c:pt>
                <c:pt idx="2">
                  <c:v>3.1960113053827223E-4</c:v>
                </c:pt>
                <c:pt idx="3">
                  <c:v>3.1871960383730158E-4</c:v>
                </c:pt>
                <c:pt idx="4">
                  <c:v>3.2893483238746843E-4</c:v>
                </c:pt>
                <c:pt idx="5">
                  <c:v>3.2809736833296478E-4</c:v>
                </c:pt>
                <c:pt idx="6">
                  <c:v>3.1614903287974726E-4</c:v>
                </c:pt>
                <c:pt idx="7">
                  <c:v>7.302637516245987E-4</c:v>
                </c:pt>
                <c:pt idx="8">
                  <c:v>3.1628963192013978E-4</c:v>
                </c:pt>
                <c:pt idx="9">
                  <c:v>3.1577662413136089E-4</c:v>
                </c:pt>
                <c:pt idx="10">
                  <c:v>3.1685613125687827E-4</c:v>
                </c:pt>
                <c:pt idx="11">
                  <c:v>4.3887145239165183E-4</c:v>
                </c:pt>
                <c:pt idx="12">
                  <c:v>3.2279701424572829E-4</c:v>
                </c:pt>
                <c:pt idx="13">
                  <c:v>3.1537164729545248E-4</c:v>
                </c:pt>
                <c:pt idx="14">
                  <c:v>3.1599708979410373E-4</c:v>
                </c:pt>
                <c:pt idx="15">
                  <c:v>3.2434503188440904E-4</c:v>
                </c:pt>
                <c:pt idx="16">
                  <c:v>3.1466394688869627E-4</c:v>
                </c:pt>
                <c:pt idx="17">
                  <c:v>3.1530223217751826E-4</c:v>
                </c:pt>
                <c:pt idx="18">
                  <c:v>4.1364283778021042E-4</c:v>
                </c:pt>
                <c:pt idx="19">
                  <c:v>3.1474417936527225E-4</c:v>
                </c:pt>
                <c:pt idx="20">
                  <c:v>3.2475883290077078E-4</c:v>
                </c:pt>
                <c:pt idx="21">
                  <c:v>3.1978178654923909E-4</c:v>
                </c:pt>
                <c:pt idx="22">
                  <c:v>3.1622491624437837E-4</c:v>
                </c:pt>
                <c:pt idx="23">
                  <c:v>4.1901127634400324E-4</c:v>
                </c:pt>
                <c:pt idx="24">
                  <c:v>3.184968002413616E-4</c:v>
                </c:pt>
                <c:pt idx="25">
                  <c:v>3.2113159245780027E-4</c:v>
                </c:pt>
                <c:pt idx="26">
                  <c:v>3.2834575195297549E-4</c:v>
                </c:pt>
                <c:pt idx="27">
                  <c:v>3.1801223682643173E-4</c:v>
                </c:pt>
                <c:pt idx="28">
                  <c:v>3.1764403074019171E-4</c:v>
                </c:pt>
                <c:pt idx="29">
                  <c:v>3.3092929786226024E-4</c:v>
                </c:pt>
                <c:pt idx="30">
                  <c:v>3.2968182288772515E-4</c:v>
                </c:pt>
                <c:pt idx="31">
                  <c:v>3.1564269165172936E-4</c:v>
                </c:pt>
                <c:pt idx="32">
                  <c:v>3.1568761453246543E-4</c:v>
                </c:pt>
                <c:pt idx="33">
                  <c:v>3.1855261121684932E-4</c:v>
                </c:pt>
                <c:pt idx="34">
                  <c:v>3.1451349736702917E-4</c:v>
                </c:pt>
                <c:pt idx="35">
                  <c:v>3.1500793653194657E-4</c:v>
                </c:pt>
                <c:pt idx="36">
                  <c:v>3.3457713952155248E-4</c:v>
                </c:pt>
                <c:pt idx="37">
                  <c:v>3.1702312987839021E-4</c:v>
                </c:pt>
                <c:pt idx="38">
                  <c:v>3.1455075300070641E-4</c:v>
                </c:pt>
                <c:pt idx="39">
                  <c:v>3.3275406900860557E-4</c:v>
                </c:pt>
                <c:pt idx="40">
                  <c:v>3.1959180829262216E-4</c:v>
                </c:pt>
                <c:pt idx="41">
                  <c:v>3.6409684277729267E-4</c:v>
                </c:pt>
                <c:pt idx="42">
                  <c:v>3.144335854311405E-4</c:v>
                </c:pt>
                <c:pt idx="43">
                  <c:v>3.1726135079149112E-4</c:v>
                </c:pt>
                <c:pt idx="44">
                  <c:v>6.849770294161386E-4</c:v>
                </c:pt>
                <c:pt idx="45">
                  <c:v>3.1879648521833392E-4</c:v>
                </c:pt>
                <c:pt idx="46">
                  <c:v>3.676061523294928E-4</c:v>
                </c:pt>
                <c:pt idx="47">
                  <c:v>3.6590250176286323E-4</c:v>
                </c:pt>
                <c:pt idx="48">
                  <c:v>3.1591841131449537E-4</c:v>
                </c:pt>
                <c:pt idx="49">
                  <c:v>3.2929957112822579E-4</c:v>
                </c:pt>
                <c:pt idx="50">
                  <c:v>4.380250295185047E-4</c:v>
                </c:pt>
                <c:pt idx="51">
                  <c:v>3.2850614225112505E-4</c:v>
                </c:pt>
                <c:pt idx="52">
                  <c:v>3.2399393030175963E-4</c:v>
                </c:pt>
                <c:pt idx="53">
                  <c:v>3.2816095898398551E-4</c:v>
                </c:pt>
                <c:pt idx="54">
                  <c:v>3.1475064809425522E-4</c:v>
                </c:pt>
                <c:pt idx="55">
                  <c:v>3.1455182344478343E-4</c:v>
                </c:pt>
                <c:pt idx="56">
                  <c:v>3.2324733144082404E-4</c:v>
                </c:pt>
                <c:pt idx="57">
                  <c:v>3.2976259670162186E-4</c:v>
                </c:pt>
                <c:pt idx="58">
                  <c:v>3.4536579805513363E-4</c:v>
                </c:pt>
                <c:pt idx="59">
                  <c:v>3.4482717250698637E-4</c:v>
                </c:pt>
                <c:pt idx="60">
                  <c:v>3.176614479093961E-4</c:v>
                </c:pt>
                <c:pt idx="61">
                  <c:v>3.2293488342288875E-4</c:v>
                </c:pt>
                <c:pt idx="62">
                  <c:v>3.2284080472728196E-4</c:v>
                </c:pt>
                <c:pt idx="63">
                  <c:v>3.1681293371192134E-4</c:v>
                </c:pt>
                <c:pt idx="64">
                  <c:v>3.2664137452685649E-4</c:v>
                </c:pt>
                <c:pt idx="65">
                  <c:v>3.1785506505910028E-4</c:v>
                </c:pt>
                <c:pt idx="66">
                  <c:v>3.3700082837955945E-4</c:v>
                </c:pt>
                <c:pt idx="67">
                  <c:v>3.4030022164867541E-4</c:v>
                </c:pt>
                <c:pt idx="68">
                  <c:v>3.1865244593941256E-4</c:v>
                </c:pt>
                <c:pt idx="69">
                  <c:v>3.817624187650385E-4</c:v>
                </c:pt>
                <c:pt idx="70">
                  <c:v>3.2142707873777471E-4</c:v>
                </c:pt>
                <c:pt idx="71">
                  <c:v>3.1504544237372187E-4</c:v>
                </c:pt>
                <c:pt idx="72">
                  <c:v>3.3113720038561805E-4</c:v>
                </c:pt>
                <c:pt idx="73">
                  <c:v>3.1604726355507996E-4</c:v>
                </c:pt>
                <c:pt idx="74">
                  <c:v>3.2412087759923212E-4</c:v>
                </c:pt>
                <c:pt idx="75">
                  <c:v>3.2892760222531325E-4</c:v>
                </c:pt>
                <c:pt idx="76">
                  <c:v>3.1494855248055957E-4</c:v>
                </c:pt>
                <c:pt idx="77">
                  <c:v>3.1787629535736934E-4</c:v>
                </c:pt>
                <c:pt idx="78">
                  <c:v>3.1793743145403235E-4</c:v>
                </c:pt>
                <c:pt idx="79">
                  <c:v>3.2231632998405425E-4</c:v>
                </c:pt>
                <c:pt idx="80">
                  <c:v>3.6885964154864952E-4</c:v>
                </c:pt>
                <c:pt idx="81">
                  <c:v>3.1905559753474591E-4</c:v>
                </c:pt>
                <c:pt idx="82">
                  <c:v>3.1703084750409337E-4</c:v>
                </c:pt>
                <c:pt idx="83">
                  <c:v>3.1498838148120067E-4</c:v>
                </c:pt>
                <c:pt idx="84">
                  <c:v>3.1559988822840691E-4</c:v>
                </c:pt>
                <c:pt idx="85">
                  <c:v>5.6976817722020076E-4</c:v>
                </c:pt>
                <c:pt idx="86">
                  <c:v>3.193984550372681E-4</c:v>
                </c:pt>
                <c:pt idx="87">
                  <c:v>3.1497110441454758E-4</c:v>
                </c:pt>
                <c:pt idx="88">
                  <c:v>3.222584526754218E-4</c:v>
                </c:pt>
                <c:pt idx="89">
                  <c:v>3.1723850079607579E-4</c:v>
                </c:pt>
                <c:pt idx="90">
                  <c:v>3.202842539422856E-4</c:v>
                </c:pt>
                <c:pt idx="91">
                  <c:v>3.2002582884872987E-4</c:v>
                </c:pt>
                <c:pt idx="92">
                  <c:v>3.2128742929312288E-4</c:v>
                </c:pt>
                <c:pt idx="93">
                  <c:v>3.25243378746896E-4</c:v>
                </c:pt>
                <c:pt idx="94">
                  <c:v>3.2312145308274472E-4</c:v>
                </c:pt>
                <c:pt idx="95">
                  <c:v>3.3043587629174762E-4</c:v>
                </c:pt>
                <c:pt idx="96">
                  <c:v>4.1485942402198778E-4</c:v>
                </c:pt>
                <c:pt idx="97">
                  <c:v>3.3276263528411531E-4</c:v>
                </c:pt>
                <c:pt idx="98">
                  <c:v>3.1455645417579258E-4</c:v>
                </c:pt>
                <c:pt idx="99">
                  <c:v>4.0556751877262329E-4</c:v>
                </c:pt>
                <c:pt idx="100">
                  <c:v>3.2366558505300734E-4</c:v>
                </c:pt>
                <c:pt idx="101">
                  <c:v>3.2471537248384753E-4</c:v>
                </c:pt>
                <c:pt idx="102">
                  <c:v>3.2058589296032956E-4</c:v>
                </c:pt>
                <c:pt idx="103">
                  <c:v>3.4649692050712578E-4</c:v>
                </c:pt>
                <c:pt idx="104">
                  <c:v>3.2097848965399636E-4</c:v>
                </c:pt>
                <c:pt idx="105">
                  <c:v>3.3149772669407778E-4</c:v>
                </c:pt>
                <c:pt idx="106">
                  <c:v>3.1792080522034534E-4</c:v>
                </c:pt>
                <c:pt idx="107">
                  <c:v>3.1942435503233714E-4</c:v>
                </c:pt>
                <c:pt idx="108">
                  <c:v>3.4634162063592537E-4</c:v>
                </c:pt>
                <c:pt idx="109">
                  <c:v>3.1481722514047414E-4</c:v>
                </c:pt>
                <c:pt idx="110">
                  <c:v>3.1755091524390323E-4</c:v>
                </c:pt>
                <c:pt idx="111">
                  <c:v>3.2019978022266075E-4</c:v>
                </c:pt>
                <c:pt idx="112">
                  <c:v>3.2365860218027737E-4</c:v>
                </c:pt>
                <c:pt idx="113">
                  <c:v>3.6357630797686493E-4</c:v>
                </c:pt>
                <c:pt idx="114">
                  <c:v>3.1605895039122701E-4</c:v>
                </c:pt>
                <c:pt idx="115">
                  <c:v>3.2138019576642186E-4</c:v>
                </c:pt>
                <c:pt idx="116">
                  <c:v>3.1636217591391217E-4</c:v>
                </c:pt>
                <c:pt idx="117">
                  <c:v>3.1843592898194806E-4</c:v>
                </c:pt>
                <c:pt idx="118">
                  <c:v>3.1561763631629888E-4</c:v>
                </c:pt>
                <c:pt idx="119">
                  <c:v>6.2367790797718888E-4</c:v>
                </c:pt>
                <c:pt idx="120">
                  <c:v>3.366207108976883E-4</c:v>
                </c:pt>
                <c:pt idx="121">
                  <c:v>3.8845889535086447E-4</c:v>
                </c:pt>
                <c:pt idx="122">
                  <c:v>3.645801548729191E-4</c:v>
                </c:pt>
                <c:pt idx="123">
                  <c:v>3.2634150917526295E-4</c:v>
                </c:pt>
                <c:pt idx="124">
                  <c:v>3.5461479628645382E-4</c:v>
                </c:pt>
                <c:pt idx="125">
                  <c:v>2.481675718804011E-2</c:v>
                </c:pt>
                <c:pt idx="126">
                  <c:v>3.1953155107921266E-4</c:v>
                </c:pt>
                <c:pt idx="127">
                  <c:v>3.1751578358217472E-4</c:v>
                </c:pt>
                <c:pt idx="128">
                  <c:v>3.1938538739847131E-4</c:v>
                </c:pt>
                <c:pt idx="129">
                  <c:v>3.1566326897594383E-4</c:v>
                </c:pt>
                <c:pt idx="130">
                  <c:v>3.8070801305176366E-4</c:v>
                </c:pt>
                <c:pt idx="131">
                  <c:v>3.3932170878480565E-4</c:v>
                </c:pt>
                <c:pt idx="132">
                  <c:v>3.1722609750896281E-4</c:v>
                </c:pt>
                <c:pt idx="133">
                  <c:v>3.2153404275320739E-4</c:v>
                </c:pt>
                <c:pt idx="134">
                  <c:v>3.2507705315038069E-4</c:v>
                </c:pt>
                <c:pt idx="135">
                  <c:v>3.4793573206912088E-4</c:v>
                </c:pt>
                <c:pt idx="136">
                  <c:v>3.1691107983059202E-4</c:v>
                </c:pt>
                <c:pt idx="137">
                  <c:v>3.1488341146376151E-4</c:v>
                </c:pt>
                <c:pt idx="138">
                  <c:v>3.1966825959701012E-4</c:v>
                </c:pt>
                <c:pt idx="139">
                  <c:v>3.7446855200216916E-4</c:v>
                </c:pt>
                <c:pt idx="140">
                  <c:v>3.1632034190550015E-4</c:v>
                </c:pt>
                <c:pt idx="141">
                  <c:v>3.232301877558601E-4</c:v>
                </c:pt>
                <c:pt idx="142">
                  <c:v>3.2131799703182732E-4</c:v>
                </c:pt>
                <c:pt idx="143">
                  <c:v>3.2053021221573513E-4</c:v>
                </c:pt>
                <c:pt idx="144">
                  <c:v>3.3699175230592451E-4</c:v>
                </c:pt>
                <c:pt idx="145">
                  <c:v>3.2644737168683338E-4</c:v>
                </c:pt>
                <c:pt idx="146">
                  <c:v>3.704687364102147E-4</c:v>
                </c:pt>
                <c:pt idx="147">
                  <c:v>3.1854190053965379E-4</c:v>
                </c:pt>
                <c:pt idx="148">
                  <c:v>3.4331989549344971E-4</c:v>
                </c:pt>
                <c:pt idx="149">
                  <c:v>3.1489143600823248E-4</c:v>
                </c:pt>
                <c:pt idx="150">
                  <c:v>3.6888674576147137E-4</c:v>
                </c:pt>
                <c:pt idx="151">
                  <c:v>3.2183740888678386E-4</c:v>
                </c:pt>
                <c:pt idx="152">
                  <c:v>3.3017769144233922E-4</c:v>
                </c:pt>
                <c:pt idx="153">
                  <c:v>3.152936718519131E-4</c:v>
                </c:pt>
                <c:pt idx="154">
                  <c:v>3.1639352684963314E-4</c:v>
                </c:pt>
                <c:pt idx="155">
                  <c:v>3.3017804618855437E-4</c:v>
                </c:pt>
                <c:pt idx="156">
                  <c:v>3.1729417674829382E-4</c:v>
                </c:pt>
                <c:pt idx="157">
                  <c:v>3.3155492029267016E-4</c:v>
                </c:pt>
                <c:pt idx="158">
                  <c:v>3.7428135491733225E-4</c:v>
                </c:pt>
                <c:pt idx="159">
                  <c:v>4.9952831312028269E-4</c:v>
                </c:pt>
                <c:pt idx="160">
                  <c:v>3.2683728346042881E-4</c:v>
                </c:pt>
                <c:pt idx="161">
                  <c:v>3.1600041337080176E-4</c:v>
                </c:pt>
                <c:pt idx="162">
                  <c:v>3.2840627815309924E-4</c:v>
                </c:pt>
                <c:pt idx="163">
                  <c:v>3.3364499186216577E-4</c:v>
                </c:pt>
                <c:pt idx="164">
                  <c:v>3.2082248750048156E-4</c:v>
                </c:pt>
                <c:pt idx="165">
                  <c:v>3.3173832875212008E-4</c:v>
                </c:pt>
                <c:pt idx="166">
                  <c:v>3.2587515430225781E-4</c:v>
                </c:pt>
                <c:pt idx="167">
                  <c:v>4.4008668634106689E-4</c:v>
                </c:pt>
                <c:pt idx="168">
                  <c:v>3.2077266731293623E-4</c:v>
                </c:pt>
                <c:pt idx="169">
                  <c:v>3.3721428325270782E-4</c:v>
                </c:pt>
                <c:pt idx="170">
                  <c:v>3.153564653215006E-4</c:v>
                </c:pt>
                <c:pt idx="171">
                  <c:v>3.1856172140678931E-4</c:v>
                </c:pt>
                <c:pt idx="172">
                  <c:v>3.1634949706224439E-4</c:v>
                </c:pt>
                <c:pt idx="173">
                  <c:v>3.1488960518855481E-4</c:v>
                </c:pt>
                <c:pt idx="174">
                  <c:v>3.2637798986514329E-4</c:v>
                </c:pt>
                <c:pt idx="175">
                  <c:v>3.1940686031700703E-4</c:v>
                </c:pt>
                <c:pt idx="176">
                  <c:v>3.8178357327799117E-4</c:v>
                </c:pt>
                <c:pt idx="177">
                  <c:v>3.1783750554793572E-4</c:v>
                </c:pt>
                <c:pt idx="178">
                  <c:v>3.2293616806416459E-4</c:v>
                </c:pt>
                <c:pt idx="179">
                  <c:v>3.146737395238867E-4</c:v>
                </c:pt>
                <c:pt idx="180">
                  <c:v>3.6009481727385497E-4</c:v>
                </c:pt>
                <c:pt idx="181">
                  <c:v>3.1492022488267981E-4</c:v>
                </c:pt>
                <c:pt idx="182">
                  <c:v>3.1805030899819287E-4</c:v>
                </c:pt>
                <c:pt idx="183">
                  <c:v>3.2551976478224055E-4</c:v>
                </c:pt>
                <c:pt idx="184">
                  <c:v>3.4812994433780156E-4</c:v>
                </c:pt>
                <c:pt idx="185">
                  <c:v>3.2083521392120882E-4</c:v>
                </c:pt>
                <c:pt idx="186">
                  <c:v>3.3546278432335715E-4</c:v>
                </c:pt>
                <c:pt idx="187">
                  <c:v>3.1446741582153765E-4</c:v>
                </c:pt>
                <c:pt idx="188">
                  <c:v>3.53847620130134E-4</c:v>
                </c:pt>
                <c:pt idx="189">
                  <c:v>5.1318216524549832E-4</c:v>
                </c:pt>
                <c:pt idx="190">
                  <c:v>3.2563469141875384E-4</c:v>
                </c:pt>
                <c:pt idx="191">
                  <c:v>3.1931287199777887E-4</c:v>
                </c:pt>
                <c:pt idx="192">
                  <c:v>3.1492362791981808E-4</c:v>
                </c:pt>
                <c:pt idx="193">
                  <c:v>3.1950183557202452E-4</c:v>
                </c:pt>
                <c:pt idx="194">
                  <c:v>3.2306442477821225E-4</c:v>
                </c:pt>
                <c:pt idx="195">
                  <c:v>3.1549600677826612E-4</c:v>
                </c:pt>
                <c:pt idx="196">
                  <c:v>3.1567352794525119E-4</c:v>
                </c:pt>
                <c:pt idx="197">
                  <c:v>3.1731008728500822E-4</c:v>
                </c:pt>
                <c:pt idx="198">
                  <c:v>3.167076306503973E-4</c:v>
                </c:pt>
                <c:pt idx="199">
                  <c:v>3.1444927131292553E-4</c:v>
                </c:pt>
                <c:pt idx="200">
                  <c:v>3.2591604244318193E-4</c:v>
                </c:pt>
                <c:pt idx="201">
                  <c:v>3.2045633549766545E-4</c:v>
                </c:pt>
                <c:pt idx="202">
                  <c:v>3.2283383409586076E-4</c:v>
                </c:pt>
                <c:pt idx="203">
                  <c:v>3.1702109568667463E-4</c:v>
                </c:pt>
                <c:pt idx="204">
                  <c:v>3.4152902277520428E-4</c:v>
                </c:pt>
                <c:pt idx="205">
                  <c:v>3.2249701562415538E-4</c:v>
                </c:pt>
                <c:pt idx="206">
                  <c:v>3.1940213231743369E-4</c:v>
                </c:pt>
                <c:pt idx="207">
                  <c:v>3.1577507450661964E-4</c:v>
                </c:pt>
                <c:pt idx="208">
                  <c:v>3.1944767541853392E-4</c:v>
                </c:pt>
                <c:pt idx="209">
                  <c:v>3.2234611982588098E-4</c:v>
                </c:pt>
                <c:pt idx="210">
                  <c:v>3.2013138082370794E-4</c:v>
                </c:pt>
                <c:pt idx="211">
                  <c:v>3.3447239364072867E-4</c:v>
                </c:pt>
                <c:pt idx="212">
                  <c:v>3.1806604185628199E-4</c:v>
                </c:pt>
                <c:pt idx="213">
                  <c:v>3.2058747740987541E-4</c:v>
                </c:pt>
                <c:pt idx="214">
                  <c:v>3.1720171880872633E-4</c:v>
                </c:pt>
                <c:pt idx="215">
                  <c:v>3.1518627664246725E-4</c:v>
                </c:pt>
                <c:pt idx="216">
                  <c:v>3.2447406816373426E-4</c:v>
                </c:pt>
                <c:pt idx="217">
                  <c:v>3.2806179845442496E-4</c:v>
                </c:pt>
                <c:pt idx="218">
                  <c:v>3.2870447580397378E-4</c:v>
                </c:pt>
                <c:pt idx="219">
                  <c:v>3.4784913818967824E-4</c:v>
                </c:pt>
                <c:pt idx="220">
                  <c:v>3.1967649580148089E-4</c:v>
                </c:pt>
                <c:pt idx="221">
                  <c:v>3.3499782208101244E-4</c:v>
                </c:pt>
                <c:pt idx="222">
                  <c:v>3.1863215640276336E-4</c:v>
                </c:pt>
                <c:pt idx="223">
                  <c:v>3.2478385499028022E-4</c:v>
                </c:pt>
                <c:pt idx="224">
                  <c:v>3.1526715871969119E-4</c:v>
                </c:pt>
                <c:pt idx="225">
                  <c:v>3.2088582259485055E-4</c:v>
                </c:pt>
                <c:pt idx="226">
                  <c:v>3.3953000285572542E-4</c:v>
                </c:pt>
                <c:pt idx="227">
                  <c:v>3.1716055337242046E-4</c:v>
                </c:pt>
                <c:pt idx="228">
                  <c:v>3.1642800221062063E-4</c:v>
                </c:pt>
                <c:pt idx="229">
                  <c:v>3.1814773019352735E-4</c:v>
                </c:pt>
                <c:pt idx="230">
                  <c:v>3.160768497908142E-4</c:v>
                </c:pt>
                <c:pt idx="231">
                  <c:v>3.4506914201856107E-4</c:v>
                </c:pt>
                <c:pt idx="232">
                  <c:v>3.1583691952779115E-4</c:v>
                </c:pt>
                <c:pt idx="233">
                  <c:v>3.3769565550748938E-4</c:v>
                </c:pt>
                <c:pt idx="234">
                  <c:v>3.1469728920905136E-4</c:v>
                </c:pt>
                <c:pt idx="235">
                  <c:v>3.9829477683815933E-4</c:v>
                </c:pt>
                <c:pt idx="236">
                  <c:v>4.0461157347857174E-4</c:v>
                </c:pt>
                <c:pt idx="237">
                  <c:v>3.1597146670920152E-4</c:v>
                </c:pt>
                <c:pt idx="238">
                  <c:v>3.2409201790683574E-4</c:v>
                </c:pt>
                <c:pt idx="239">
                  <c:v>3.2127079314201237E-4</c:v>
                </c:pt>
                <c:pt idx="240">
                  <c:v>3.5797180095496013E-4</c:v>
                </c:pt>
                <c:pt idx="241">
                  <c:v>3.5971657908482712E-4</c:v>
                </c:pt>
                <c:pt idx="242">
                  <c:v>3.4253885500711153E-4</c:v>
                </c:pt>
                <c:pt idx="243">
                  <c:v>4.3137804950124192E-4</c:v>
                </c:pt>
                <c:pt idx="244">
                  <c:v>3.1678872945659748E-4</c:v>
                </c:pt>
                <c:pt idx="245">
                  <c:v>3.1960948239416129E-4</c:v>
                </c:pt>
                <c:pt idx="246">
                  <c:v>3.1905617633951939E-4</c:v>
                </c:pt>
                <c:pt idx="247">
                  <c:v>3.3579541685551479E-4</c:v>
                </c:pt>
                <c:pt idx="248">
                  <c:v>3.2115030886828617E-4</c:v>
                </c:pt>
                <c:pt idx="249">
                  <c:v>3.1643924676758701E-4</c:v>
                </c:pt>
                <c:pt idx="250">
                  <c:v>3.1637653547920627E-4</c:v>
                </c:pt>
                <c:pt idx="251">
                  <c:v>3.2333749546792785E-4</c:v>
                </c:pt>
                <c:pt idx="252">
                  <c:v>3.1506445813597733E-4</c:v>
                </c:pt>
                <c:pt idx="253">
                  <c:v>3.1644294022118704E-4</c:v>
                </c:pt>
                <c:pt idx="254">
                  <c:v>3.7527423145022534E-4</c:v>
                </c:pt>
                <c:pt idx="255">
                  <c:v>3.1783458013155816E-4</c:v>
                </c:pt>
                <c:pt idx="256">
                  <c:v>3.1680947303379858E-4</c:v>
                </c:pt>
                <c:pt idx="257">
                  <c:v>6.8549355547268675E-4</c:v>
                </c:pt>
                <c:pt idx="258">
                  <c:v>3.2223030514584182E-4</c:v>
                </c:pt>
                <c:pt idx="259">
                  <c:v>3.2322504392512223E-4</c:v>
                </c:pt>
                <c:pt idx="260">
                  <c:v>3.2999290561421202E-4</c:v>
                </c:pt>
                <c:pt idx="261">
                  <c:v>3.1451787345276606E-4</c:v>
                </c:pt>
                <c:pt idx="262">
                  <c:v>3.1588426823866891E-4</c:v>
                </c:pt>
                <c:pt idx="263">
                  <c:v>3.1701109201861676E-4</c:v>
                </c:pt>
                <c:pt idx="264">
                  <c:v>3.2267506650119384E-4</c:v>
                </c:pt>
                <c:pt idx="265">
                  <c:v>3.1656722039473926E-4</c:v>
                </c:pt>
                <c:pt idx="266">
                  <c:v>3.2984779588473E-4</c:v>
                </c:pt>
                <c:pt idx="267">
                  <c:v>3.2509733881649151E-4</c:v>
                </c:pt>
                <c:pt idx="268">
                  <c:v>3.2215714227028529E-4</c:v>
                </c:pt>
                <c:pt idx="269">
                  <c:v>3.1477439171200385E-4</c:v>
                </c:pt>
                <c:pt idx="270">
                  <c:v>3.5715567068736329E-4</c:v>
                </c:pt>
                <c:pt idx="271">
                  <c:v>3.1767044746279076E-4</c:v>
                </c:pt>
                <c:pt idx="272">
                  <c:v>3.2551457022174103E-4</c:v>
                </c:pt>
                <c:pt idx="273">
                  <c:v>3.651279164997656E-4</c:v>
                </c:pt>
                <c:pt idx="274">
                  <c:v>3.4040496142109659E-4</c:v>
                </c:pt>
                <c:pt idx="275">
                  <c:v>3.8461916706129058E-4</c:v>
                </c:pt>
                <c:pt idx="276">
                  <c:v>3.2217912831163201E-4</c:v>
                </c:pt>
                <c:pt idx="277">
                  <c:v>3.1468113121411556E-4</c:v>
                </c:pt>
                <c:pt idx="278">
                  <c:v>3.1942517895032008E-4</c:v>
                </c:pt>
                <c:pt idx="279">
                  <c:v>3.2047648883766662E-4</c:v>
                </c:pt>
                <c:pt idx="280">
                  <c:v>3.1459438054326765E-4</c:v>
                </c:pt>
                <c:pt idx="281">
                  <c:v>3.3566187044396036E-4</c:v>
                </c:pt>
                <c:pt idx="282">
                  <c:v>3.2411722626375053E-4</c:v>
                </c:pt>
                <c:pt idx="283">
                  <c:v>3.234531010471043E-4</c:v>
                </c:pt>
                <c:pt idx="284">
                  <c:v>3.2951932892011636E-4</c:v>
                </c:pt>
                <c:pt idx="285">
                  <c:v>3.2026281361896038E-4</c:v>
                </c:pt>
                <c:pt idx="286">
                  <c:v>3.5113180174469344E-4</c:v>
                </c:pt>
                <c:pt idx="287">
                  <c:v>3.1994755495933338E-4</c:v>
                </c:pt>
                <c:pt idx="288">
                  <c:v>3.1464222991978413E-4</c:v>
                </c:pt>
                <c:pt idx="289">
                  <c:v>3.1912248995115628E-4</c:v>
                </c:pt>
                <c:pt idx="290">
                  <c:v>3.1502050032898143E-4</c:v>
                </c:pt>
                <c:pt idx="291">
                  <c:v>3.1751302563667183E-4</c:v>
                </c:pt>
                <c:pt idx="292">
                  <c:v>3.219203778983385E-4</c:v>
                </c:pt>
                <c:pt idx="293">
                  <c:v>3.1704915983818557E-4</c:v>
                </c:pt>
                <c:pt idx="294">
                  <c:v>4.0018783196569575E-4</c:v>
                </c:pt>
                <c:pt idx="295">
                  <c:v>3.1633723079782928E-4</c:v>
                </c:pt>
                <c:pt idx="296">
                  <c:v>3.1695758338566549E-4</c:v>
                </c:pt>
                <c:pt idx="297">
                  <c:v>3.2041167216098978E-4</c:v>
                </c:pt>
                <c:pt idx="298">
                  <c:v>3.465524806993322E-4</c:v>
                </c:pt>
                <c:pt idx="299">
                  <c:v>3.3494151486996692E-4</c:v>
                </c:pt>
                <c:pt idx="300">
                  <c:v>3.2664483236315882E-4</c:v>
                </c:pt>
                <c:pt idx="301">
                  <c:v>3.1605420820741623E-4</c:v>
                </c:pt>
                <c:pt idx="302">
                  <c:v>4.2613756388369456E-4</c:v>
                </c:pt>
                <c:pt idx="303">
                  <c:v>3.1993078487256913E-4</c:v>
                </c:pt>
                <c:pt idx="304">
                  <c:v>3.1632755375601699E-4</c:v>
                </c:pt>
                <c:pt idx="305">
                  <c:v>3.1590190928224146E-4</c:v>
                </c:pt>
                <c:pt idx="306">
                  <c:v>3.2669714523831804E-4</c:v>
                </c:pt>
                <c:pt idx="307">
                  <c:v>3.1459586498075866E-4</c:v>
                </c:pt>
                <c:pt idx="308">
                  <c:v>3.1586888369365706E-4</c:v>
                </c:pt>
                <c:pt idx="309">
                  <c:v>3.1727883900619475E-4</c:v>
                </c:pt>
                <c:pt idx="310">
                  <c:v>3.1504977290591535E-4</c:v>
                </c:pt>
                <c:pt idx="311">
                  <c:v>3.1526866116839434E-4</c:v>
                </c:pt>
                <c:pt idx="312">
                  <c:v>3.2270737310414771E-4</c:v>
                </c:pt>
                <c:pt idx="313">
                  <c:v>3.5654994838722114E-4</c:v>
                </c:pt>
                <c:pt idx="314">
                  <c:v>3.1471415562529879E-4</c:v>
                </c:pt>
                <c:pt idx="315">
                  <c:v>3.1593314201933608E-4</c:v>
                </c:pt>
                <c:pt idx="316">
                  <c:v>3.1700884479979752E-4</c:v>
                </c:pt>
                <c:pt idx="317">
                  <c:v>3.232388867850524E-4</c:v>
                </c:pt>
                <c:pt idx="318">
                  <c:v>6.7126133468634671E-4</c:v>
                </c:pt>
                <c:pt idx="319">
                  <c:v>3.4375774254424873E-4</c:v>
                </c:pt>
                <c:pt idx="320">
                  <c:v>3.4451488108998724E-4</c:v>
                </c:pt>
                <c:pt idx="321">
                  <c:v>3.2011652844130792E-4</c:v>
                </c:pt>
                <c:pt idx="322">
                  <c:v>3.2307727006365716E-4</c:v>
                </c:pt>
                <c:pt idx="323">
                  <c:v>3.6422038344177064E-4</c:v>
                </c:pt>
                <c:pt idx="324">
                  <c:v>3.299285267829622E-4</c:v>
                </c:pt>
                <c:pt idx="325">
                  <c:v>3.1771178642346718E-4</c:v>
                </c:pt>
                <c:pt idx="326">
                  <c:v>3.1548076697742746E-4</c:v>
                </c:pt>
                <c:pt idx="327">
                  <c:v>3.2039021867449121E-4</c:v>
                </c:pt>
                <c:pt idx="328">
                  <c:v>3.4000205855324683E-4</c:v>
                </c:pt>
                <c:pt idx="329">
                  <c:v>3.1511178466950079E-4</c:v>
                </c:pt>
                <c:pt idx="330">
                  <c:v>3.2437567693213525E-4</c:v>
                </c:pt>
                <c:pt idx="331">
                  <c:v>3.2678988582725683E-4</c:v>
                </c:pt>
                <c:pt idx="332">
                  <c:v>3.1618771306154492E-4</c:v>
                </c:pt>
                <c:pt idx="333">
                  <c:v>3.3563690457142958E-4</c:v>
                </c:pt>
                <c:pt idx="334">
                  <c:v>3.2174412166070408E-4</c:v>
                </c:pt>
                <c:pt idx="335">
                  <c:v>3.3356562465029023E-4</c:v>
                </c:pt>
                <c:pt idx="336">
                  <c:v>3.1524864240752286E-4</c:v>
                </c:pt>
                <c:pt idx="337">
                  <c:v>3.1820297577263155E-4</c:v>
                </c:pt>
                <c:pt idx="338">
                  <c:v>3.2430715752308217E-4</c:v>
                </c:pt>
                <c:pt idx="339">
                  <c:v>3.236962911394261E-4</c:v>
                </c:pt>
                <c:pt idx="340">
                  <c:v>3.1538781402954118E-4</c:v>
                </c:pt>
                <c:pt idx="341">
                  <c:v>3.1860784183803938E-4</c:v>
                </c:pt>
                <c:pt idx="342">
                  <c:v>3.1486446091979624E-4</c:v>
                </c:pt>
                <c:pt idx="343">
                  <c:v>3.1994895644799103E-4</c:v>
                </c:pt>
                <c:pt idx="344">
                  <c:v>3.2641670968652531E-4</c:v>
                </c:pt>
                <c:pt idx="345">
                  <c:v>3.1532560559286571E-4</c:v>
                </c:pt>
                <c:pt idx="346">
                  <c:v>3.3133865342142063E-4</c:v>
                </c:pt>
                <c:pt idx="347">
                  <c:v>3.3129641787263522E-4</c:v>
                </c:pt>
                <c:pt idx="348">
                  <c:v>3.4160213585940433E-4</c:v>
                </c:pt>
                <c:pt idx="349">
                  <c:v>3.2555745977557219E-4</c:v>
                </c:pt>
                <c:pt idx="350">
                  <c:v>2.6679274225050562E-3</c:v>
                </c:pt>
                <c:pt idx="351">
                  <c:v>3.1648206346413069E-4</c:v>
                </c:pt>
                <c:pt idx="352">
                  <c:v>3.1554876976355142E-4</c:v>
                </c:pt>
                <c:pt idx="353">
                  <c:v>3.297389976995277E-4</c:v>
                </c:pt>
                <c:pt idx="354">
                  <c:v>3.1692810050474749E-4</c:v>
                </c:pt>
                <c:pt idx="355">
                  <c:v>3.2312035448308154E-4</c:v>
                </c:pt>
                <c:pt idx="356">
                  <c:v>3.1580272749876203E-4</c:v>
                </c:pt>
                <c:pt idx="357">
                  <c:v>3.1648809023404053E-4</c:v>
                </c:pt>
                <c:pt idx="358">
                  <c:v>3.2202604671429535E-4</c:v>
                </c:pt>
                <c:pt idx="359">
                  <c:v>3.8433042148064661E-4</c:v>
                </c:pt>
                <c:pt idx="360">
                  <c:v>3.2291527760696021E-4</c:v>
                </c:pt>
                <c:pt idx="361">
                  <c:v>3.2593813126225043E-4</c:v>
                </c:pt>
                <c:pt idx="362">
                  <c:v>3.1683833797992102E-4</c:v>
                </c:pt>
                <c:pt idx="363">
                  <c:v>3.2744908880252469E-4</c:v>
                </c:pt>
                <c:pt idx="364">
                  <c:v>3.1591943841008233E-4</c:v>
                </c:pt>
                <c:pt idx="365">
                  <c:v>3.4747465197172407E-4</c:v>
                </c:pt>
                <c:pt idx="366">
                  <c:v>3.1848783144504335E-4</c:v>
                </c:pt>
                <c:pt idx="367">
                  <c:v>3.1470068512354493E-4</c:v>
                </c:pt>
                <c:pt idx="368">
                  <c:v>3.3283216487551041E-4</c:v>
                </c:pt>
                <c:pt idx="369">
                  <c:v>3.148076692841696E-4</c:v>
                </c:pt>
                <c:pt idx="370">
                  <c:v>3.6022587036937004E-4</c:v>
                </c:pt>
                <c:pt idx="371">
                  <c:v>3.1452470472602553E-4</c:v>
                </c:pt>
                <c:pt idx="372">
                  <c:v>3.1785806052311795E-4</c:v>
                </c:pt>
                <c:pt idx="373">
                  <c:v>3.1839019002877613E-4</c:v>
                </c:pt>
                <c:pt idx="374">
                  <c:v>3.1506829613320693E-4</c:v>
                </c:pt>
                <c:pt idx="375">
                  <c:v>3.1880218668825619E-4</c:v>
                </c:pt>
                <c:pt idx="376">
                  <c:v>3.3263123824002792E-4</c:v>
                </c:pt>
                <c:pt idx="377">
                  <c:v>3.1539122283953273E-4</c:v>
                </c:pt>
                <c:pt idx="378">
                  <c:v>3.8739550614997693E-4</c:v>
                </c:pt>
                <c:pt idx="379">
                  <c:v>3.2199026398433079E-4</c:v>
                </c:pt>
                <c:pt idx="380">
                  <c:v>3.16297245852461E-4</c:v>
                </c:pt>
                <c:pt idx="381">
                  <c:v>3.3258168202223131E-4</c:v>
                </c:pt>
                <c:pt idx="382">
                  <c:v>3.2413309057184472E-4</c:v>
                </c:pt>
                <c:pt idx="383">
                  <c:v>3.2340049346034144E-4</c:v>
                </c:pt>
                <c:pt idx="384">
                  <c:v>3.1974532143741984E-4</c:v>
                </c:pt>
                <c:pt idx="385">
                  <c:v>3.3038499467417796E-4</c:v>
                </c:pt>
                <c:pt idx="386">
                  <c:v>3.1869050484216444E-4</c:v>
                </c:pt>
                <c:pt idx="387">
                  <c:v>3.3671045404615467E-4</c:v>
                </c:pt>
                <c:pt idx="388">
                  <c:v>3.8362891617215909E-4</c:v>
                </c:pt>
                <c:pt idx="389">
                  <c:v>3.1512040278342397E-4</c:v>
                </c:pt>
                <c:pt idx="390">
                  <c:v>3.6157148878956577E-4</c:v>
                </c:pt>
                <c:pt idx="391">
                  <c:v>3.1758030570289218E-4</c:v>
                </c:pt>
                <c:pt idx="392">
                  <c:v>3.1508456166482292E-4</c:v>
                </c:pt>
                <c:pt idx="393">
                  <c:v>3.3404485506368547E-4</c:v>
                </c:pt>
                <c:pt idx="394">
                  <c:v>3.1474189280446897E-4</c:v>
                </c:pt>
                <c:pt idx="395">
                  <c:v>3.1550473200996646E-4</c:v>
                </c:pt>
                <c:pt idx="396">
                  <c:v>3.2191729277782419E-4</c:v>
                </c:pt>
                <c:pt idx="397">
                  <c:v>3.2053410342897483E-4</c:v>
                </c:pt>
                <c:pt idx="398">
                  <c:v>3.1620092859836957E-4</c:v>
                </c:pt>
                <c:pt idx="399">
                  <c:v>3.1559924261272099E-4</c:v>
                </c:pt>
                <c:pt idx="400">
                  <c:v>3.2397133323120852E-4</c:v>
                </c:pt>
                <c:pt idx="401">
                  <c:v>3.3875263178971256E-4</c:v>
                </c:pt>
                <c:pt idx="402">
                  <c:v>3.2664409696567498E-4</c:v>
                </c:pt>
                <c:pt idx="403">
                  <c:v>3.2282464332753847E-4</c:v>
                </c:pt>
                <c:pt idx="404">
                  <c:v>3.4723975695542949E-4</c:v>
                </c:pt>
                <c:pt idx="405">
                  <c:v>3.1805612317344317E-4</c:v>
                </c:pt>
                <c:pt idx="406">
                  <c:v>3.6798792645704613E-4</c:v>
                </c:pt>
                <c:pt idx="407">
                  <c:v>3.3735003409574293E-4</c:v>
                </c:pt>
                <c:pt idx="408">
                  <c:v>3.1705503311528808E-4</c:v>
                </c:pt>
                <c:pt idx="409">
                  <c:v>3.2023748557296337E-4</c:v>
                </c:pt>
                <c:pt idx="410">
                  <c:v>3.4081017056404909E-4</c:v>
                </c:pt>
                <c:pt idx="411">
                  <c:v>3.1448139083375124E-4</c:v>
                </c:pt>
                <c:pt idx="412">
                  <c:v>3.2105957871535337E-4</c:v>
                </c:pt>
                <c:pt idx="413">
                  <c:v>1.7792524344889212E-3</c:v>
                </c:pt>
                <c:pt idx="414">
                  <c:v>3.224008017962567E-4</c:v>
                </c:pt>
                <c:pt idx="415">
                  <c:v>3.2899459588498707E-4</c:v>
                </c:pt>
                <c:pt idx="416">
                  <c:v>3.1637411679066472E-4</c:v>
                </c:pt>
                <c:pt idx="417">
                  <c:v>3.1515126868803748E-4</c:v>
                </c:pt>
                <c:pt idx="418">
                  <c:v>3.1571090947412798E-4</c:v>
                </c:pt>
                <c:pt idx="419">
                  <c:v>3.4194004612320497E-4</c:v>
                </c:pt>
                <c:pt idx="420">
                  <c:v>3.6286241179258976E-4</c:v>
                </c:pt>
                <c:pt idx="421">
                  <c:v>8.8285359349896228E-4</c:v>
                </c:pt>
                <c:pt idx="422">
                  <c:v>3.4750014437716614E-4</c:v>
                </c:pt>
                <c:pt idx="423">
                  <c:v>3.2418268097250398E-4</c:v>
                </c:pt>
                <c:pt idx="424">
                  <c:v>3.3994236921168594E-4</c:v>
                </c:pt>
                <c:pt idx="425">
                  <c:v>3.1455366136954742E-4</c:v>
                </c:pt>
                <c:pt idx="426">
                  <c:v>3.1529700267460855E-4</c:v>
                </c:pt>
                <c:pt idx="427">
                  <c:v>3.1868479623827455E-4</c:v>
                </c:pt>
                <c:pt idx="428">
                  <c:v>3.1662324791377375E-4</c:v>
                </c:pt>
                <c:pt idx="429">
                  <c:v>3.4928970090593618E-4</c:v>
                </c:pt>
                <c:pt idx="430">
                  <c:v>3.3145116732046762E-4</c:v>
                </c:pt>
                <c:pt idx="431">
                  <c:v>5.1781091551564805E-4</c:v>
                </c:pt>
                <c:pt idx="432">
                  <c:v>3.1565906473164467E-4</c:v>
                </c:pt>
                <c:pt idx="433">
                  <c:v>3.1606493059046782E-4</c:v>
                </c:pt>
                <c:pt idx="434">
                  <c:v>3.1599070481676879E-4</c:v>
                </c:pt>
                <c:pt idx="435">
                  <c:v>3.2628809338300081E-4</c:v>
                </c:pt>
                <c:pt idx="436">
                  <c:v>3.2162829841787734E-4</c:v>
                </c:pt>
                <c:pt idx="437">
                  <c:v>3.1916810301030573E-4</c:v>
                </c:pt>
                <c:pt idx="438">
                  <c:v>3.158774562098351E-4</c:v>
                </c:pt>
                <c:pt idx="439">
                  <c:v>3.1900049736407733E-4</c:v>
                </c:pt>
                <c:pt idx="440">
                  <c:v>3.3755749705908117E-4</c:v>
                </c:pt>
                <c:pt idx="441">
                  <c:v>3.3699637138625812E-4</c:v>
                </c:pt>
                <c:pt idx="442">
                  <c:v>3.247290244032444E-4</c:v>
                </c:pt>
                <c:pt idx="443">
                  <c:v>3.1882631136704491E-4</c:v>
                </c:pt>
                <c:pt idx="444">
                  <c:v>3.256949061133751E-4</c:v>
                </c:pt>
                <c:pt idx="445">
                  <c:v>3.1971011450568343E-4</c:v>
                </c:pt>
                <c:pt idx="446">
                  <c:v>3.2241268814964664E-4</c:v>
                </c:pt>
                <c:pt idx="447">
                  <c:v>3.1883541684069993E-4</c:v>
                </c:pt>
                <c:pt idx="448">
                  <c:v>4.2664944192205871E-4</c:v>
                </c:pt>
                <c:pt idx="449">
                  <c:v>3.1931422320564956E-4</c:v>
                </c:pt>
                <c:pt idx="450">
                  <c:v>3.3714921653403259E-4</c:v>
                </c:pt>
                <c:pt idx="451">
                  <c:v>3.1465931793812733E-4</c:v>
                </c:pt>
                <c:pt idx="452">
                  <c:v>3.1485430714952157E-4</c:v>
                </c:pt>
                <c:pt idx="453">
                  <c:v>3.144743629398247E-4</c:v>
                </c:pt>
                <c:pt idx="454">
                  <c:v>3.1555966349675654E-4</c:v>
                </c:pt>
                <c:pt idx="455">
                  <c:v>3.2296129700786099E-4</c:v>
                </c:pt>
                <c:pt idx="456">
                  <c:v>3.158596800795583E-4</c:v>
                </c:pt>
                <c:pt idx="457">
                  <c:v>3.1449328921253901E-4</c:v>
                </c:pt>
                <c:pt idx="458">
                  <c:v>3.3139330529159152E-4</c:v>
                </c:pt>
                <c:pt idx="459">
                  <c:v>3.4240029051612112E-4</c:v>
                </c:pt>
                <c:pt idx="460">
                  <c:v>3.1702935003850299E-4</c:v>
                </c:pt>
                <c:pt idx="461">
                  <c:v>6.5650715471390994E-4</c:v>
                </c:pt>
                <c:pt idx="462">
                  <c:v>3.2595274633452571E-4</c:v>
                </c:pt>
                <c:pt idx="463">
                  <c:v>3.17054662079166E-4</c:v>
                </c:pt>
                <c:pt idx="464">
                  <c:v>3.6207423850437206E-4</c:v>
                </c:pt>
                <c:pt idx="465">
                  <c:v>3.6239063974608432E-4</c:v>
                </c:pt>
                <c:pt idx="466">
                  <c:v>3.2886351164198191E-4</c:v>
                </c:pt>
                <c:pt idx="467">
                  <c:v>3.2333949733048898E-4</c:v>
                </c:pt>
                <c:pt idx="468">
                  <c:v>3.1909363445838438E-4</c:v>
                </c:pt>
                <c:pt idx="469">
                  <c:v>3.2753045266512091E-4</c:v>
                </c:pt>
                <c:pt idx="470">
                  <c:v>3.28519132915961E-4</c:v>
                </c:pt>
                <c:pt idx="471">
                  <c:v>3.158354590325472E-4</c:v>
                </c:pt>
                <c:pt idx="472">
                  <c:v>3.2761237558452444E-4</c:v>
                </c:pt>
                <c:pt idx="473">
                  <c:v>3.2424901911946565E-4</c:v>
                </c:pt>
                <c:pt idx="474">
                  <c:v>3.2325974382472805E-4</c:v>
                </c:pt>
                <c:pt idx="475">
                  <c:v>3.155442531755135E-4</c:v>
                </c:pt>
                <c:pt idx="476">
                  <c:v>3.2295163944244277E-4</c:v>
                </c:pt>
                <c:pt idx="477">
                  <c:v>3.1667752427698567E-4</c:v>
                </c:pt>
                <c:pt idx="478">
                  <c:v>3.1749245084068125E-4</c:v>
                </c:pt>
                <c:pt idx="479">
                  <c:v>3.2306584356322403E-4</c:v>
                </c:pt>
                <c:pt idx="480">
                  <c:v>3.1473910807225028E-4</c:v>
                </c:pt>
                <c:pt idx="481">
                  <c:v>3.1767584031542066E-4</c:v>
                </c:pt>
                <c:pt idx="482">
                  <c:v>3.1997341521708324E-4</c:v>
                </c:pt>
                <c:pt idx="483">
                  <c:v>3.3499054269758199E-4</c:v>
                </c:pt>
                <c:pt idx="484">
                  <c:v>3.1866289414624342E-4</c:v>
                </c:pt>
                <c:pt idx="485">
                  <c:v>3.1641619957820577E-4</c:v>
                </c:pt>
                <c:pt idx="486">
                  <c:v>3.2146952888767412E-4</c:v>
                </c:pt>
                <c:pt idx="487">
                  <c:v>3.1505523002526052E-4</c:v>
                </c:pt>
                <c:pt idx="488">
                  <c:v>3.2940718042534061E-4</c:v>
                </c:pt>
                <c:pt idx="489">
                  <c:v>3.1737448135808175E-4</c:v>
                </c:pt>
                <c:pt idx="490">
                  <c:v>3.1515985385833416E-4</c:v>
                </c:pt>
                <c:pt idx="491">
                  <c:v>3.2952843526777434E-4</c:v>
                </c:pt>
                <c:pt idx="492">
                  <c:v>3.2458068224521669E-4</c:v>
                </c:pt>
                <c:pt idx="493">
                  <c:v>7.24228992729737E-4</c:v>
                </c:pt>
                <c:pt idx="494">
                  <c:v>3.2858169792078783E-4</c:v>
                </c:pt>
                <c:pt idx="495">
                  <c:v>3.145259693546847E-4</c:v>
                </c:pt>
                <c:pt idx="496">
                  <c:v>3.162839221247393E-4</c:v>
                </c:pt>
                <c:pt idx="497">
                  <c:v>3.1869572273829545E-4</c:v>
                </c:pt>
                <c:pt idx="498">
                  <c:v>3.1827907821803142E-4</c:v>
                </c:pt>
                <c:pt idx="499">
                  <c:v>3.3057388288377934E-4</c:v>
                </c:pt>
                <c:pt idx="500">
                  <c:v>3.2015198463807948E-4</c:v>
                </c:pt>
                <c:pt idx="501">
                  <c:v>3.1596771836260237E-4</c:v>
                </c:pt>
                <c:pt idx="502">
                  <c:v>3.1541327613183263E-4</c:v>
                </c:pt>
                <c:pt idx="503">
                  <c:v>3.7198269407893986E-4</c:v>
                </c:pt>
                <c:pt idx="504">
                  <c:v>3.1942831505457956E-4</c:v>
                </c:pt>
                <c:pt idx="505">
                  <c:v>3.2275082500668191E-4</c:v>
                </c:pt>
                <c:pt idx="506">
                  <c:v>3.8909330990866446E-4</c:v>
                </c:pt>
                <c:pt idx="507">
                  <c:v>3.2161567975486766E-4</c:v>
                </c:pt>
                <c:pt idx="508">
                  <c:v>3.169771921519342E-4</c:v>
                </c:pt>
                <c:pt idx="509">
                  <c:v>3.2035959528824143E-4</c:v>
                </c:pt>
                <c:pt idx="510">
                  <c:v>3.2304609296909901E-4</c:v>
                </c:pt>
                <c:pt idx="511">
                  <c:v>3.1477372173528998E-4</c:v>
                </c:pt>
                <c:pt idx="512">
                  <c:v>3.1452228646106041E-4</c:v>
                </c:pt>
                <c:pt idx="513">
                  <c:v>3.1851394109321451E-4</c:v>
                </c:pt>
                <c:pt idx="514">
                  <c:v>3.1963101170499745E-4</c:v>
                </c:pt>
                <c:pt idx="515">
                  <c:v>3.1812993477550559E-4</c:v>
                </c:pt>
                <c:pt idx="516">
                  <c:v>3.748294438519293E-4</c:v>
                </c:pt>
                <c:pt idx="517">
                  <c:v>3.4057400311088021E-4</c:v>
                </c:pt>
                <c:pt idx="518">
                  <c:v>3.2936703896666389E-4</c:v>
                </c:pt>
                <c:pt idx="519">
                  <c:v>6.228309864812759E-4</c:v>
                </c:pt>
                <c:pt idx="520">
                  <c:v>3.4725929769185483E-4</c:v>
                </c:pt>
                <c:pt idx="521">
                  <c:v>3.225904123805082E-4</c:v>
                </c:pt>
                <c:pt idx="522">
                  <c:v>3.1929800405724161E-4</c:v>
                </c:pt>
                <c:pt idx="523">
                  <c:v>3.1910456862084752E-4</c:v>
                </c:pt>
                <c:pt idx="524">
                  <c:v>3.1608780658450058E-4</c:v>
                </c:pt>
                <c:pt idx="525">
                  <c:v>4.461711581922594E-4</c:v>
                </c:pt>
                <c:pt idx="526">
                  <c:v>3.230886738601031E-4</c:v>
                </c:pt>
                <c:pt idx="527">
                  <c:v>4.0873400759050511E-4</c:v>
                </c:pt>
                <c:pt idx="528">
                  <c:v>3.2747646235044595E-4</c:v>
                </c:pt>
                <c:pt idx="529">
                  <c:v>3.1832164235623438E-4</c:v>
                </c:pt>
                <c:pt idx="530">
                  <c:v>3.1993790009437112E-4</c:v>
                </c:pt>
                <c:pt idx="531">
                  <c:v>3.1843022212608448E-4</c:v>
                </c:pt>
                <c:pt idx="532">
                  <c:v>3.2645338567439052E-4</c:v>
                </c:pt>
                <c:pt idx="533">
                  <c:v>3.1501982646912885E-4</c:v>
                </c:pt>
                <c:pt idx="534">
                  <c:v>3.1619529131156246E-4</c:v>
                </c:pt>
                <c:pt idx="535">
                  <c:v>3.1878416821647484E-4</c:v>
                </c:pt>
                <c:pt idx="536">
                  <c:v>3.2221582624560822E-4</c:v>
                </c:pt>
                <c:pt idx="537">
                  <c:v>3.1658879658845213E-4</c:v>
                </c:pt>
                <c:pt idx="538">
                  <c:v>3.4480032977859075E-4</c:v>
                </c:pt>
                <c:pt idx="539">
                  <c:v>4.0768275931570897E-4</c:v>
                </c:pt>
                <c:pt idx="540">
                  <c:v>3.328158923639272E-4</c:v>
                </c:pt>
                <c:pt idx="541">
                  <c:v>3.1631164952262915E-4</c:v>
                </c:pt>
                <c:pt idx="542">
                  <c:v>3.1473311223288882E-4</c:v>
                </c:pt>
                <c:pt idx="543">
                  <c:v>3.2563749503934061E-4</c:v>
                </c:pt>
                <c:pt idx="544">
                  <c:v>3.1715816014235869E-4</c:v>
                </c:pt>
                <c:pt idx="545">
                  <c:v>3.1598779148011712E-4</c:v>
                </c:pt>
                <c:pt idx="546">
                  <c:v>4.7533152857109266E-4</c:v>
                </c:pt>
                <c:pt idx="547">
                  <c:v>3.1596230738322709E-4</c:v>
                </c:pt>
                <c:pt idx="548">
                  <c:v>3.2074579444126038E-4</c:v>
                </c:pt>
                <c:pt idx="549">
                  <c:v>3.3714739015283321E-4</c:v>
                </c:pt>
                <c:pt idx="550">
                  <c:v>3.1833694192261229E-4</c:v>
                </c:pt>
                <c:pt idx="551">
                  <c:v>3.1502282730587618E-4</c:v>
                </c:pt>
                <c:pt idx="552">
                  <c:v>3.1477234317116705E-4</c:v>
                </c:pt>
                <c:pt idx="553">
                  <c:v>3.1756615153797138E-4</c:v>
                </c:pt>
                <c:pt idx="554">
                  <c:v>7.1394676100224237E-4</c:v>
                </c:pt>
                <c:pt idx="555">
                  <c:v>3.1744959621587293E-4</c:v>
                </c:pt>
                <c:pt idx="556">
                  <c:v>3.1464639048750455E-4</c:v>
                </c:pt>
                <c:pt idx="557">
                  <c:v>9.3621082487190205E-4</c:v>
                </c:pt>
                <c:pt idx="558">
                  <c:v>3.1471779136533139E-4</c:v>
                </c:pt>
                <c:pt idx="559">
                  <c:v>3.8880535011064289E-4</c:v>
                </c:pt>
                <c:pt idx="560">
                  <c:v>3.2867468515250086E-4</c:v>
                </c:pt>
                <c:pt idx="561">
                  <c:v>3.1866766206956813E-4</c:v>
                </c:pt>
                <c:pt idx="562">
                  <c:v>3.1583595083848541E-4</c:v>
                </c:pt>
                <c:pt idx="563">
                  <c:v>4.5517781862943689E-4</c:v>
                </c:pt>
                <c:pt idx="564">
                  <c:v>4.1669801996685278E-4</c:v>
                </c:pt>
                <c:pt idx="565">
                  <c:v>3.1899460050583924E-4</c:v>
                </c:pt>
                <c:pt idx="566">
                  <c:v>3.27297285147337E-4</c:v>
                </c:pt>
                <c:pt idx="567">
                  <c:v>3.2285510830455612E-4</c:v>
                </c:pt>
                <c:pt idx="568">
                  <c:v>3.2010908330161111E-4</c:v>
                </c:pt>
                <c:pt idx="569">
                  <c:v>3.165779468965969E-4</c:v>
                </c:pt>
                <c:pt idx="570">
                  <c:v>3.2162663854767338E-4</c:v>
                </c:pt>
                <c:pt idx="571">
                  <c:v>3.2685544690555697E-4</c:v>
                </c:pt>
                <c:pt idx="572">
                  <c:v>3.8829217605142272E-4</c:v>
                </c:pt>
                <c:pt idx="573">
                  <c:v>3.229811655286127E-4</c:v>
                </c:pt>
                <c:pt idx="574">
                  <c:v>3.1883649336109175E-4</c:v>
                </c:pt>
                <c:pt idx="575">
                  <c:v>3.162621816133294E-4</c:v>
                </c:pt>
                <c:pt idx="576">
                  <c:v>3.1870433838339108E-4</c:v>
                </c:pt>
                <c:pt idx="577">
                  <c:v>3.1758712492977684E-4</c:v>
                </c:pt>
                <c:pt idx="578">
                  <c:v>3.1583773938830949E-4</c:v>
                </c:pt>
                <c:pt idx="579">
                  <c:v>3.2269952391986254E-4</c:v>
                </c:pt>
                <c:pt idx="580">
                  <c:v>3.1593579097870749E-4</c:v>
                </c:pt>
                <c:pt idx="581">
                  <c:v>3.1671775259655679E-4</c:v>
                </c:pt>
                <c:pt idx="582">
                  <c:v>3.1704474277269502E-4</c:v>
                </c:pt>
                <c:pt idx="583">
                  <c:v>3.1660747002094062E-4</c:v>
                </c:pt>
                <c:pt idx="584">
                  <c:v>3.3926011858433764E-4</c:v>
                </c:pt>
                <c:pt idx="585">
                  <c:v>3.161598238763468E-4</c:v>
                </c:pt>
                <c:pt idx="586">
                  <c:v>3.9315373884319857E-4</c:v>
                </c:pt>
                <c:pt idx="587">
                  <c:v>3.3234977339517203E-4</c:v>
                </c:pt>
                <c:pt idx="588">
                  <c:v>3.1473856656081926E-4</c:v>
                </c:pt>
                <c:pt idx="589">
                  <c:v>3.1572887785488713E-4</c:v>
                </c:pt>
                <c:pt idx="590">
                  <c:v>3.3545537877287398E-4</c:v>
                </c:pt>
                <c:pt idx="591">
                  <c:v>3.4060891341367884E-4</c:v>
                </c:pt>
                <c:pt idx="592">
                  <c:v>3.3347126053879313E-4</c:v>
                </c:pt>
                <c:pt idx="593">
                  <c:v>3.1490635257110306E-4</c:v>
                </c:pt>
                <c:pt idx="594">
                  <c:v>3.3147662592061247E-4</c:v>
                </c:pt>
                <c:pt idx="595">
                  <c:v>3.3161953171213435E-4</c:v>
                </c:pt>
                <c:pt idx="596">
                  <c:v>3.1679254901531421E-4</c:v>
                </c:pt>
                <c:pt idx="597">
                  <c:v>3.174100025456106E-4</c:v>
                </c:pt>
                <c:pt idx="598">
                  <c:v>3.1616736537140643E-4</c:v>
                </c:pt>
                <c:pt idx="599">
                  <c:v>3.1630886181787966E-4</c:v>
                </c:pt>
                <c:pt idx="600">
                  <c:v>3.2768368721029361E-4</c:v>
                </c:pt>
                <c:pt idx="601">
                  <c:v>3.1568776637499676E-4</c:v>
                </c:pt>
                <c:pt idx="602">
                  <c:v>3.1674297322907189E-4</c:v>
                </c:pt>
                <c:pt idx="603">
                  <c:v>3.1511654212545753E-4</c:v>
                </c:pt>
                <c:pt idx="604">
                  <c:v>3.3508465541177285E-4</c:v>
                </c:pt>
                <c:pt idx="605">
                  <c:v>3.2512153386322706E-4</c:v>
                </c:pt>
                <c:pt idx="606">
                  <c:v>3.1920296248097208E-4</c:v>
                </c:pt>
                <c:pt idx="607">
                  <c:v>3.2514437256599875E-4</c:v>
                </c:pt>
                <c:pt idx="608">
                  <c:v>3.3745468105451882E-4</c:v>
                </c:pt>
                <c:pt idx="609">
                  <c:v>3.1872946983717418E-4</c:v>
                </c:pt>
                <c:pt idx="610">
                  <c:v>3.1790236560783221E-4</c:v>
                </c:pt>
                <c:pt idx="611">
                  <c:v>3.5091614559554934E-4</c:v>
                </c:pt>
                <c:pt idx="612">
                  <c:v>4.0547198849668318E-4</c:v>
                </c:pt>
                <c:pt idx="613">
                  <c:v>3.178401647005607E-4</c:v>
                </c:pt>
                <c:pt idx="614">
                  <c:v>3.1556829618098069E-4</c:v>
                </c:pt>
                <c:pt idx="615">
                  <c:v>3.1774224943597733E-4</c:v>
                </c:pt>
                <c:pt idx="616">
                  <c:v>3.2243086422622304E-4</c:v>
                </c:pt>
                <c:pt idx="617">
                  <c:v>3.4011435793263918E-4</c:v>
                </c:pt>
                <c:pt idx="618">
                  <c:v>3.2044982274297325E-4</c:v>
                </c:pt>
                <c:pt idx="619">
                  <c:v>3.1459335448266452E-4</c:v>
                </c:pt>
                <c:pt idx="620">
                  <c:v>3.1620229635212526E-4</c:v>
                </c:pt>
                <c:pt idx="621">
                  <c:v>3.2405160591502606E-4</c:v>
                </c:pt>
                <c:pt idx="622">
                  <c:v>3.2071754152902354E-4</c:v>
                </c:pt>
                <c:pt idx="623">
                  <c:v>3.1932583872999433E-4</c:v>
                </c:pt>
                <c:pt idx="624">
                  <c:v>3.1729023700646347E-4</c:v>
                </c:pt>
                <c:pt idx="625">
                  <c:v>4.6331195402637287E-4</c:v>
                </c:pt>
                <c:pt idx="626">
                  <c:v>3.1764439516026726E-4</c:v>
                </c:pt>
                <c:pt idx="627">
                  <c:v>3.1509071725393189E-4</c:v>
                </c:pt>
                <c:pt idx="628">
                  <c:v>3.2588627216409606E-4</c:v>
                </c:pt>
                <c:pt idx="629">
                  <c:v>3.5894228501935177E-4</c:v>
                </c:pt>
                <c:pt idx="630">
                  <c:v>3.2241108448312404E-4</c:v>
                </c:pt>
                <c:pt idx="631">
                  <c:v>3.1618012194031548E-4</c:v>
                </c:pt>
                <c:pt idx="632">
                  <c:v>3.2502706246105768E-4</c:v>
                </c:pt>
                <c:pt idx="633">
                  <c:v>3.2286758225742328E-4</c:v>
                </c:pt>
                <c:pt idx="634">
                  <c:v>3.1642633855118288E-4</c:v>
                </c:pt>
                <c:pt idx="635">
                  <c:v>3.2205947941569088E-4</c:v>
                </c:pt>
                <c:pt idx="636">
                  <c:v>3.1673108915759136E-4</c:v>
                </c:pt>
                <c:pt idx="637">
                  <c:v>3.2018470170880548E-4</c:v>
                </c:pt>
                <c:pt idx="638">
                  <c:v>3.4258395760607612E-4</c:v>
                </c:pt>
                <c:pt idx="639">
                  <c:v>3.2977961941565135E-4</c:v>
                </c:pt>
                <c:pt idx="640">
                  <c:v>3.7627041658341691E-4</c:v>
                </c:pt>
                <c:pt idx="641">
                  <c:v>3.145573567593157E-4</c:v>
                </c:pt>
                <c:pt idx="642">
                  <c:v>3.2936523355530853E-4</c:v>
                </c:pt>
                <c:pt idx="643">
                  <c:v>3.1808283473788181E-4</c:v>
                </c:pt>
                <c:pt idx="644">
                  <c:v>3.2779844766005943E-4</c:v>
                </c:pt>
                <c:pt idx="645">
                  <c:v>3.1545454732558151E-4</c:v>
                </c:pt>
                <c:pt idx="646">
                  <c:v>3.2705265254832135E-4</c:v>
                </c:pt>
                <c:pt idx="647">
                  <c:v>3.1595085390943476E-4</c:v>
                </c:pt>
                <c:pt idx="648">
                  <c:v>3.4241720898090682E-4</c:v>
                </c:pt>
                <c:pt idx="649">
                  <c:v>3.2822238018261638E-4</c:v>
                </c:pt>
                <c:pt idx="650">
                  <c:v>3.8981076662504782E-4</c:v>
                </c:pt>
                <c:pt idx="651">
                  <c:v>3.2050117050610658E-4</c:v>
                </c:pt>
                <c:pt idx="652">
                  <c:v>3.215736990513593E-4</c:v>
                </c:pt>
                <c:pt idx="653">
                  <c:v>3.184077106800113E-4</c:v>
                </c:pt>
                <c:pt idx="654">
                  <c:v>5.038601317986838E-4</c:v>
                </c:pt>
                <c:pt idx="655">
                  <c:v>3.2709468688600331E-4</c:v>
                </c:pt>
                <c:pt idx="656">
                  <c:v>3.521044829551069E-4</c:v>
                </c:pt>
                <c:pt idx="657">
                  <c:v>3.2659965682264148E-4</c:v>
                </c:pt>
                <c:pt idx="658">
                  <c:v>3.1629692495213993E-4</c:v>
                </c:pt>
                <c:pt idx="659">
                  <c:v>3.1794258750279911E-4</c:v>
                </c:pt>
                <c:pt idx="660">
                  <c:v>3.1465341071250347E-4</c:v>
                </c:pt>
                <c:pt idx="661">
                  <c:v>3.1566102760530309E-4</c:v>
                </c:pt>
                <c:pt idx="662">
                  <c:v>3.1918921406162411E-4</c:v>
                </c:pt>
                <c:pt idx="663">
                  <c:v>3.1826004331783544E-4</c:v>
                </c:pt>
                <c:pt idx="664">
                  <c:v>3.3959843509636886E-4</c:v>
                </c:pt>
                <c:pt idx="665">
                  <c:v>3.1507245955061269E-4</c:v>
                </c:pt>
                <c:pt idx="666">
                  <c:v>3.2707466480170886E-4</c:v>
                </c:pt>
                <c:pt idx="667">
                  <c:v>3.1836337426568572E-4</c:v>
                </c:pt>
                <c:pt idx="668">
                  <c:v>3.184165565801211E-4</c:v>
                </c:pt>
                <c:pt idx="669">
                  <c:v>3.1622568219726537E-4</c:v>
                </c:pt>
                <c:pt idx="670">
                  <c:v>3.1678744832124516E-4</c:v>
                </c:pt>
                <c:pt idx="671">
                  <c:v>3.171222320002443E-4</c:v>
                </c:pt>
                <c:pt idx="672">
                  <c:v>3.1629199520201488E-4</c:v>
                </c:pt>
                <c:pt idx="673">
                  <c:v>3.3142762229642139E-4</c:v>
                </c:pt>
                <c:pt idx="674">
                  <c:v>3.1927239333757595E-4</c:v>
                </c:pt>
                <c:pt idx="675">
                  <c:v>3.2013027818479536E-4</c:v>
                </c:pt>
                <c:pt idx="676">
                  <c:v>3.1897763457713906E-4</c:v>
                </c:pt>
                <c:pt idx="677">
                  <c:v>3.2951138566763899E-4</c:v>
                </c:pt>
                <c:pt idx="678">
                  <c:v>3.227352164188158E-4</c:v>
                </c:pt>
                <c:pt idx="679">
                  <c:v>3.2538492113814272E-4</c:v>
                </c:pt>
                <c:pt idx="680">
                  <c:v>3.1460067026397513E-4</c:v>
                </c:pt>
                <c:pt idx="681">
                  <c:v>3.199163976126435E-4</c:v>
                </c:pt>
                <c:pt idx="682">
                  <c:v>3.186617010499126E-4</c:v>
                </c:pt>
                <c:pt idx="683">
                  <c:v>3.2123190830396541E-4</c:v>
                </c:pt>
                <c:pt idx="684">
                  <c:v>4.9304269268748632E-4</c:v>
                </c:pt>
                <c:pt idx="685">
                  <c:v>3.2416878497853107E-4</c:v>
                </c:pt>
                <c:pt idx="686">
                  <c:v>3.5145499759022534E-4</c:v>
                </c:pt>
                <c:pt idx="687">
                  <c:v>3.1755535698175911E-4</c:v>
                </c:pt>
                <c:pt idx="688">
                  <c:v>3.4709955941656214E-4</c:v>
                </c:pt>
                <c:pt idx="689">
                  <c:v>3.3837604750056613E-4</c:v>
                </c:pt>
                <c:pt idx="690">
                  <c:v>3.242664853965916E-4</c:v>
                </c:pt>
                <c:pt idx="691">
                  <c:v>3.7036756219303575E-4</c:v>
                </c:pt>
                <c:pt idx="692">
                  <c:v>3.1812502022590173E-4</c:v>
                </c:pt>
                <c:pt idx="693">
                  <c:v>3.1693485084142959E-4</c:v>
                </c:pt>
                <c:pt idx="694">
                  <c:v>3.2196728896699794E-4</c:v>
                </c:pt>
                <c:pt idx="695">
                  <c:v>3.2256481156623924E-4</c:v>
                </c:pt>
                <c:pt idx="696">
                  <c:v>3.261108229231077E-4</c:v>
                </c:pt>
                <c:pt idx="697">
                  <c:v>3.1695373409105468E-4</c:v>
                </c:pt>
                <c:pt idx="698">
                  <c:v>3.3626155863436286E-4</c:v>
                </c:pt>
                <c:pt idx="699">
                  <c:v>4.4308480936633681E-4</c:v>
                </c:pt>
                <c:pt idx="700">
                  <c:v>3.1519029431150748E-4</c:v>
                </c:pt>
                <c:pt idx="701">
                  <c:v>4.4537192720320285E-4</c:v>
                </c:pt>
                <c:pt idx="702">
                  <c:v>3.2140648033628701E-4</c:v>
                </c:pt>
                <c:pt idx="703">
                  <c:v>3.1651826076723767E-4</c:v>
                </c:pt>
                <c:pt idx="704">
                  <c:v>3.1634584569901141E-4</c:v>
                </c:pt>
                <c:pt idx="705">
                  <c:v>3.1570525096097618E-4</c:v>
                </c:pt>
                <c:pt idx="706">
                  <c:v>3.3671374790863117E-4</c:v>
                </c:pt>
                <c:pt idx="707">
                  <c:v>3.2113062689916922E-4</c:v>
                </c:pt>
                <c:pt idx="708">
                  <c:v>3.1532913158384721E-4</c:v>
                </c:pt>
                <c:pt idx="709">
                  <c:v>3.1565524646896999E-4</c:v>
                </c:pt>
                <c:pt idx="710">
                  <c:v>3.2292332776048588E-4</c:v>
                </c:pt>
                <c:pt idx="711">
                  <c:v>3.2130067823521252E-4</c:v>
                </c:pt>
                <c:pt idx="712">
                  <c:v>3.2546404351330556E-4</c:v>
                </c:pt>
                <c:pt idx="713">
                  <c:v>3.3223499389441549E-4</c:v>
                </c:pt>
                <c:pt idx="714">
                  <c:v>3.1584361664791297E-4</c:v>
                </c:pt>
                <c:pt idx="715">
                  <c:v>3.1937945047325652E-4</c:v>
                </c:pt>
                <c:pt idx="716">
                  <c:v>3.195017467823002E-4</c:v>
                </c:pt>
                <c:pt idx="717">
                  <c:v>3.179518289743782E-4</c:v>
                </c:pt>
                <c:pt idx="718">
                  <c:v>3.7560002765948822E-4</c:v>
                </c:pt>
                <c:pt idx="719">
                  <c:v>3.168324579018001E-4</c:v>
                </c:pt>
                <c:pt idx="720">
                  <c:v>3.3143382035439196E-4</c:v>
                </c:pt>
                <c:pt idx="721">
                  <c:v>4.1121075614291886E-4</c:v>
                </c:pt>
                <c:pt idx="722">
                  <c:v>3.2999942620835418E-4</c:v>
                </c:pt>
                <c:pt idx="723">
                  <c:v>3.1467260285674434E-4</c:v>
                </c:pt>
                <c:pt idx="724">
                  <c:v>3.2659838785773171E-4</c:v>
                </c:pt>
                <c:pt idx="725">
                  <c:v>3.1764576829452845E-4</c:v>
                </c:pt>
                <c:pt idx="726">
                  <c:v>3.2478347888929794E-4</c:v>
                </c:pt>
                <c:pt idx="727">
                  <c:v>3.2450031064688823E-4</c:v>
                </c:pt>
                <c:pt idx="728">
                  <c:v>3.2660597133449113E-4</c:v>
                </c:pt>
                <c:pt idx="729">
                  <c:v>3.3604613808168845E-4</c:v>
                </c:pt>
                <c:pt idx="730">
                  <c:v>3.3636099563865058E-4</c:v>
                </c:pt>
                <c:pt idx="731">
                  <c:v>3.2248873420915637E-4</c:v>
                </c:pt>
                <c:pt idx="732">
                  <c:v>3.1809216399578089E-4</c:v>
                </c:pt>
                <c:pt idx="733">
                  <c:v>3.3300001801769364E-4</c:v>
                </c:pt>
                <c:pt idx="734">
                  <c:v>3.1713460592580557E-4</c:v>
                </c:pt>
                <c:pt idx="735">
                  <c:v>3.1853957119444933E-4</c:v>
                </c:pt>
                <c:pt idx="736">
                  <c:v>3.1832541404792133E-4</c:v>
                </c:pt>
                <c:pt idx="737">
                  <c:v>3.8358713278407997E-4</c:v>
                </c:pt>
                <c:pt idx="738">
                  <c:v>4.4087023102540453E-4</c:v>
                </c:pt>
                <c:pt idx="739">
                  <c:v>3.4710524810263686E-4</c:v>
                </c:pt>
                <c:pt idx="740">
                  <c:v>3.3252824823474039E-4</c:v>
                </c:pt>
                <c:pt idx="741">
                  <c:v>3.2334406555025699E-4</c:v>
                </c:pt>
                <c:pt idx="742">
                  <c:v>3.1864258759626294E-4</c:v>
                </c:pt>
                <c:pt idx="743">
                  <c:v>3.2907209492642514E-4</c:v>
                </c:pt>
                <c:pt idx="744">
                  <c:v>3.155867000177241E-4</c:v>
                </c:pt>
                <c:pt idx="745">
                  <c:v>3.1510101609097266E-4</c:v>
                </c:pt>
                <c:pt idx="746">
                  <c:v>3.1974438364195209E-4</c:v>
                </c:pt>
                <c:pt idx="747">
                  <c:v>3.2377325300697439E-4</c:v>
                </c:pt>
                <c:pt idx="748">
                  <c:v>2.4861076672379424E-3</c:v>
                </c:pt>
                <c:pt idx="749">
                  <c:v>3.3208377542203994E-4</c:v>
                </c:pt>
                <c:pt idx="750">
                  <c:v>3.4482343791484953E-4</c:v>
                </c:pt>
                <c:pt idx="751">
                  <c:v>3.176820556307009E-4</c:v>
                </c:pt>
                <c:pt idx="752">
                  <c:v>3.1454372181690836E-4</c:v>
                </c:pt>
                <c:pt idx="753">
                  <c:v>3.2747193021209249E-4</c:v>
                </c:pt>
                <c:pt idx="754">
                  <c:v>3.330795879478238E-4</c:v>
                </c:pt>
                <c:pt idx="755">
                  <c:v>3.1524704020993927E-4</c:v>
                </c:pt>
                <c:pt idx="756">
                  <c:v>3.5411988465095543E-4</c:v>
                </c:pt>
                <c:pt idx="757">
                  <c:v>3.1889367250242462E-4</c:v>
                </c:pt>
                <c:pt idx="758">
                  <c:v>3.1825873742546404E-4</c:v>
                </c:pt>
                <c:pt idx="759">
                  <c:v>3.1820672388244647E-4</c:v>
                </c:pt>
                <c:pt idx="760">
                  <c:v>3.1703844228079257E-4</c:v>
                </c:pt>
                <c:pt idx="761">
                  <c:v>3.1547320688286352E-4</c:v>
                </c:pt>
                <c:pt idx="762">
                  <c:v>3.6911793331960874E-4</c:v>
                </c:pt>
                <c:pt idx="763">
                  <c:v>3.2350603658454343E-4</c:v>
                </c:pt>
                <c:pt idx="764">
                  <c:v>3.1570325538204821E-4</c:v>
                </c:pt>
                <c:pt idx="765">
                  <c:v>3.3056661682279018E-4</c:v>
                </c:pt>
                <c:pt idx="766">
                  <c:v>3.1723225301460403E-4</c:v>
                </c:pt>
                <c:pt idx="767">
                  <c:v>3.2343975492955563E-4</c:v>
                </c:pt>
                <c:pt idx="768">
                  <c:v>3.1560345969378165E-4</c:v>
                </c:pt>
                <c:pt idx="769">
                  <c:v>3.2217699310344331E-4</c:v>
                </c:pt>
                <c:pt idx="770">
                  <c:v>3.155902067572742E-4</c:v>
                </c:pt>
                <c:pt idx="771">
                  <c:v>3.3553957444682029E-4</c:v>
                </c:pt>
                <c:pt idx="772">
                  <c:v>3.1660411798530572E-4</c:v>
                </c:pt>
                <c:pt idx="773">
                  <c:v>3.1509356768837256E-4</c:v>
                </c:pt>
                <c:pt idx="774">
                  <c:v>3.3567968780630613E-4</c:v>
                </c:pt>
                <c:pt idx="775">
                  <c:v>3.1453761611396544E-4</c:v>
                </c:pt>
                <c:pt idx="776">
                  <c:v>3.1463994091649676E-4</c:v>
                </c:pt>
                <c:pt idx="777">
                  <c:v>3.1530290412649649E-4</c:v>
                </c:pt>
                <c:pt idx="778">
                  <c:v>3.1982625538930969E-4</c:v>
                </c:pt>
                <c:pt idx="779">
                  <c:v>3.1760046986484768E-4</c:v>
                </c:pt>
                <c:pt idx="780">
                  <c:v>3.2146355514494165E-4</c:v>
                </c:pt>
                <c:pt idx="781">
                  <c:v>3.4628190019112904E-4</c:v>
                </c:pt>
                <c:pt idx="782">
                  <c:v>3.1771152822670503E-4</c:v>
                </c:pt>
                <c:pt idx="783">
                  <c:v>3.1816782169158636E-4</c:v>
                </c:pt>
                <c:pt idx="784">
                  <c:v>3.1544108786698351E-4</c:v>
                </c:pt>
                <c:pt idx="785">
                  <c:v>3.2461461389321185E-4</c:v>
                </c:pt>
                <c:pt idx="786">
                  <c:v>4.1983456300581613E-4</c:v>
                </c:pt>
                <c:pt idx="787">
                  <c:v>3.2020605172150074E-4</c:v>
                </c:pt>
                <c:pt idx="788">
                  <c:v>4.1676224487546511E-4</c:v>
                </c:pt>
                <c:pt idx="789">
                  <c:v>3.2428531880332169E-4</c:v>
                </c:pt>
                <c:pt idx="790">
                  <c:v>3.2161966406565434E-4</c:v>
                </c:pt>
                <c:pt idx="791">
                  <c:v>3.283570189677024E-4</c:v>
                </c:pt>
                <c:pt idx="792">
                  <c:v>3.1462329521634636E-4</c:v>
                </c:pt>
                <c:pt idx="793">
                  <c:v>7.6771796263563408E-4</c:v>
                </c:pt>
                <c:pt idx="794">
                  <c:v>3.1761319107079223E-4</c:v>
                </c:pt>
                <c:pt idx="795">
                  <c:v>3.1814648321087393E-4</c:v>
                </c:pt>
                <c:pt idx="796">
                  <c:v>3.1960489407020337E-4</c:v>
                </c:pt>
                <c:pt idx="797">
                  <c:v>5.0958422584608748E-4</c:v>
                </c:pt>
                <c:pt idx="798">
                  <c:v>3.1676483128694963E-4</c:v>
                </c:pt>
                <c:pt idx="799">
                  <c:v>3.2734352430616783E-4</c:v>
                </c:pt>
                <c:pt idx="800">
                  <c:v>3.1454300152141334E-4</c:v>
                </c:pt>
                <c:pt idx="801">
                  <c:v>3.2883034202471086E-4</c:v>
                </c:pt>
                <c:pt idx="802">
                  <c:v>3.2472400252414233E-4</c:v>
                </c:pt>
                <c:pt idx="803">
                  <c:v>3.2689433982991474E-4</c:v>
                </c:pt>
                <c:pt idx="804">
                  <c:v>3.2521907781743909E-4</c:v>
                </c:pt>
                <c:pt idx="805">
                  <c:v>3.3360816466096802E-4</c:v>
                </c:pt>
                <c:pt idx="806">
                  <c:v>3.1849034132308584E-4</c:v>
                </c:pt>
                <c:pt idx="807">
                  <c:v>3.1693624379020306E-4</c:v>
                </c:pt>
                <c:pt idx="808">
                  <c:v>3.3056335796667163E-4</c:v>
                </c:pt>
                <c:pt idx="809">
                  <c:v>3.1879354211251584E-4</c:v>
                </c:pt>
                <c:pt idx="810">
                  <c:v>3.1876674539852562E-4</c:v>
                </c:pt>
                <c:pt idx="811">
                  <c:v>3.144854031469005E-4</c:v>
                </c:pt>
                <c:pt idx="812">
                  <c:v>3.1486555339454704E-4</c:v>
                </c:pt>
                <c:pt idx="813">
                  <c:v>3.3216828611136136E-4</c:v>
                </c:pt>
                <c:pt idx="814">
                  <c:v>3.1581632788105316E-4</c:v>
                </c:pt>
                <c:pt idx="815">
                  <c:v>3.161972295331999E-4</c:v>
                </c:pt>
                <c:pt idx="816">
                  <c:v>3.2301898699994966E-4</c:v>
                </c:pt>
                <c:pt idx="817">
                  <c:v>3.1790330949219855E-4</c:v>
                </c:pt>
                <c:pt idx="818">
                  <c:v>3.2049305003846635E-4</c:v>
                </c:pt>
                <c:pt idx="819">
                  <c:v>3.2037718801862665E-4</c:v>
                </c:pt>
                <c:pt idx="820">
                  <c:v>3.5291667214636785E-4</c:v>
                </c:pt>
                <c:pt idx="821">
                  <c:v>3.1461665903070467E-4</c:v>
                </c:pt>
                <c:pt idx="822">
                  <c:v>3.4180195044452232E-4</c:v>
                </c:pt>
                <c:pt idx="823">
                  <c:v>3.1854593387881656E-4</c:v>
                </c:pt>
                <c:pt idx="824">
                  <c:v>3.1719213688493838E-4</c:v>
                </c:pt>
                <c:pt idx="825">
                  <c:v>3.6247668688253699E-4</c:v>
                </c:pt>
                <c:pt idx="826">
                  <c:v>3.175999467888176E-4</c:v>
                </c:pt>
                <c:pt idx="827">
                  <c:v>3.1652757628603337E-4</c:v>
                </c:pt>
                <c:pt idx="828">
                  <c:v>3.1609703315534332E-4</c:v>
                </c:pt>
                <c:pt idx="829">
                  <c:v>3.2221765950684602E-4</c:v>
                </c:pt>
                <c:pt idx="830">
                  <c:v>3.7997428565562008E-4</c:v>
                </c:pt>
                <c:pt idx="831">
                  <c:v>3.2034903871680406E-4</c:v>
                </c:pt>
                <c:pt idx="832">
                  <c:v>3.1880576319016777E-4</c:v>
                </c:pt>
                <c:pt idx="833">
                  <c:v>4.0758232892288104E-4</c:v>
                </c:pt>
                <c:pt idx="834">
                  <c:v>3.2285212267097764E-4</c:v>
                </c:pt>
                <c:pt idx="835">
                  <c:v>3.5851330172902737E-4</c:v>
                </c:pt>
                <c:pt idx="836">
                  <c:v>3.4900311028455858E-4</c:v>
                </c:pt>
                <c:pt idx="837">
                  <c:v>3.2731080223883757E-4</c:v>
                </c:pt>
                <c:pt idx="838">
                  <c:v>3.1448542576374314E-4</c:v>
                </c:pt>
                <c:pt idx="839">
                  <c:v>3.1830089045952392E-4</c:v>
                </c:pt>
                <c:pt idx="840">
                  <c:v>3.3001880669726054E-4</c:v>
                </c:pt>
                <c:pt idx="841">
                  <c:v>3.227192312994502E-4</c:v>
                </c:pt>
                <c:pt idx="842">
                  <c:v>3.2109636532713691E-4</c:v>
                </c:pt>
                <c:pt idx="843">
                  <c:v>4.0204676381133003E-4</c:v>
                </c:pt>
                <c:pt idx="844">
                  <c:v>3.2142291685386456E-4</c:v>
                </c:pt>
                <c:pt idx="845">
                  <c:v>3.2203446814376238E-4</c:v>
                </c:pt>
                <c:pt idx="846">
                  <c:v>3.1477373238750727E-4</c:v>
                </c:pt>
                <c:pt idx="847">
                  <c:v>3.3016985687923256E-4</c:v>
                </c:pt>
                <c:pt idx="848">
                  <c:v>3.4257654135635502E-4</c:v>
                </c:pt>
                <c:pt idx="849">
                  <c:v>3.2019964539605676E-4</c:v>
                </c:pt>
                <c:pt idx="850">
                  <c:v>3.2571888527134626E-4</c:v>
                </c:pt>
                <c:pt idx="851">
                  <c:v>3.2004359742654633E-4</c:v>
                </c:pt>
                <c:pt idx="852">
                  <c:v>3.2342808430096146E-4</c:v>
                </c:pt>
                <c:pt idx="853">
                  <c:v>3.3130616233505264E-4</c:v>
                </c:pt>
                <c:pt idx="854">
                  <c:v>3.9631994840634783E-4</c:v>
                </c:pt>
                <c:pt idx="855">
                  <c:v>3.1773935436110474E-4</c:v>
                </c:pt>
                <c:pt idx="856">
                  <c:v>3.2472604162509704E-4</c:v>
                </c:pt>
                <c:pt idx="857">
                  <c:v>3.1933910816750168E-4</c:v>
                </c:pt>
                <c:pt idx="858">
                  <c:v>3.1522371402231252E-4</c:v>
                </c:pt>
                <c:pt idx="859">
                  <c:v>3.2249352150516292E-4</c:v>
                </c:pt>
                <c:pt idx="860">
                  <c:v>3.1846260456252302E-4</c:v>
                </c:pt>
                <c:pt idx="861">
                  <c:v>3.2404308646828478E-4</c:v>
                </c:pt>
                <c:pt idx="862">
                  <c:v>4.1182997854788948E-4</c:v>
                </c:pt>
                <c:pt idx="863">
                  <c:v>3.6253857819821639E-4</c:v>
                </c:pt>
                <c:pt idx="864">
                  <c:v>3.4905241459983198E-4</c:v>
                </c:pt>
                <c:pt idx="865">
                  <c:v>3.4930304602105364E-4</c:v>
                </c:pt>
                <c:pt idx="866">
                  <c:v>3.1629570504050706E-4</c:v>
                </c:pt>
                <c:pt idx="867">
                  <c:v>3.3085787301417337E-4</c:v>
                </c:pt>
                <c:pt idx="868">
                  <c:v>3.5120137720388357E-4</c:v>
                </c:pt>
                <c:pt idx="869">
                  <c:v>4.4852302032973241E-4</c:v>
                </c:pt>
                <c:pt idx="870">
                  <c:v>3.1705429989085487E-4</c:v>
                </c:pt>
                <c:pt idx="871">
                  <c:v>3.1551876987624851E-4</c:v>
                </c:pt>
                <c:pt idx="872">
                  <c:v>3.1994543888864892E-4</c:v>
                </c:pt>
                <c:pt idx="873">
                  <c:v>3.1590379621672274E-4</c:v>
                </c:pt>
                <c:pt idx="874">
                  <c:v>3.1452909719411595E-4</c:v>
                </c:pt>
                <c:pt idx="875">
                  <c:v>3.1978757361281218E-4</c:v>
                </c:pt>
                <c:pt idx="876">
                  <c:v>3.9534123126259339E-4</c:v>
                </c:pt>
                <c:pt idx="877">
                  <c:v>3.1797644148012739E-4</c:v>
                </c:pt>
                <c:pt idx="878">
                  <c:v>3.2646838795650948E-4</c:v>
                </c:pt>
                <c:pt idx="879">
                  <c:v>3.2975259981127004E-4</c:v>
                </c:pt>
                <c:pt idx="880">
                  <c:v>3.1717557156576298E-4</c:v>
                </c:pt>
                <c:pt idx="881">
                  <c:v>3.2322302489705082E-4</c:v>
                </c:pt>
                <c:pt idx="882">
                  <c:v>3.238984250519912E-4</c:v>
                </c:pt>
                <c:pt idx="883">
                  <c:v>3.3730708667172493E-4</c:v>
                </c:pt>
                <c:pt idx="884">
                  <c:v>3.1526753162834523E-4</c:v>
                </c:pt>
                <c:pt idx="885">
                  <c:v>3.4760372685963849E-4</c:v>
                </c:pt>
                <c:pt idx="886">
                  <c:v>3.2323818987248102E-4</c:v>
                </c:pt>
                <c:pt idx="887">
                  <c:v>3.1822650949302992E-4</c:v>
                </c:pt>
                <c:pt idx="888">
                  <c:v>3.1928356375855759E-4</c:v>
                </c:pt>
                <c:pt idx="889">
                  <c:v>3.1662275054980256E-4</c:v>
                </c:pt>
                <c:pt idx="890">
                  <c:v>3.5645729659098963E-4</c:v>
                </c:pt>
                <c:pt idx="891">
                  <c:v>3.2671057932017074E-4</c:v>
                </c:pt>
                <c:pt idx="892">
                  <c:v>1.0652616377992551E-3</c:v>
                </c:pt>
                <c:pt idx="893">
                  <c:v>3.1606440006206644E-4</c:v>
                </c:pt>
                <c:pt idx="894">
                  <c:v>3.1493300443514067E-4</c:v>
                </c:pt>
                <c:pt idx="895">
                  <c:v>3.2825768108576687E-4</c:v>
                </c:pt>
                <c:pt idx="896">
                  <c:v>3.3466928907902678E-4</c:v>
                </c:pt>
                <c:pt idx="897">
                  <c:v>3.1472084445033105E-4</c:v>
                </c:pt>
                <c:pt idx="898">
                  <c:v>3.3977865536991383E-4</c:v>
                </c:pt>
                <c:pt idx="899">
                  <c:v>3.2269109405565753E-4</c:v>
                </c:pt>
                <c:pt idx="900">
                  <c:v>3.2481900501392196E-4</c:v>
                </c:pt>
                <c:pt idx="901">
                  <c:v>3.267199472318676E-4</c:v>
                </c:pt>
                <c:pt idx="902">
                  <c:v>3.1455306684030192E-4</c:v>
                </c:pt>
                <c:pt idx="903">
                  <c:v>3.1872798357112758E-4</c:v>
                </c:pt>
                <c:pt idx="904">
                  <c:v>3.1974506727683002E-4</c:v>
                </c:pt>
                <c:pt idx="905">
                  <c:v>3.5260613870777453E-4</c:v>
                </c:pt>
                <c:pt idx="906">
                  <c:v>3.1509674476855424E-4</c:v>
                </c:pt>
                <c:pt idx="907">
                  <c:v>4.9827850791669232E-4</c:v>
                </c:pt>
                <c:pt idx="908">
                  <c:v>3.1597741436062898E-4</c:v>
                </c:pt>
                <c:pt idx="909">
                  <c:v>3.1673820934465121E-4</c:v>
                </c:pt>
                <c:pt idx="910">
                  <c:v>3.3273269160345243E-4</c:v>
                </c:pt>
                <c:pt idx="911">
                  <c:v>3.1479263392162162E-4</c:v>
                </c:pt>
                <c:pt idx="912">
                  <c:v>3.2118216611754316E-4</c:v>
                </c:pt>
                <c:pt idx="913">
                  <c:v>3.1668373366216932E-4</c:v>
                </c:pt>
                <c:pt idx="914">
                  <c:v>3.2341005467353024E-4</c:v>
                </c:pt>
                <c:pt idx="915">
                  <c:v>3.3400166068835868E-4</c:v>
                </c:pt>
                <c:pt idx="916">
                  <c:v>3.1832790877725888E-4</c:v>
                </c:pt>
                <c:pt idx="917">
                  <c:v>3.1924494893408788E-4</c:v>
                </c:pt>
                <c:pt idx="918">
                  <c:v>3.2132157913921164E-4</c:v>
                </c:pt>
                <c:pt idx="919">
                  <c:v>3.1762336446788345E-4</c:v>
                </c:pt>
                <c:pt idx="920">
                  <c:v>3.1623575193756652E-4</c:v>
                </c:pt>
                <c:pt idx="921">
                  <c:v>3.9924889665425979E-4</c:v>
                </c:pt>
                <c:pt idx="922">
                  <c:v>3.4611899709383271E-4</c:v>
                </c:pt>
                <c:pt idx="923">
                  <c:v>3.6752042226770234E-4</c:v>
                </c:pt>
                <c:pt idx="924">
                  <c:v>4.2385857776549749E-4</c:v>
                </c:pt>
                <c:pt idx="925">
                  <c:v>3.193522847861857E-4</c:v>
                </c:pt>
                <c:pt idx="926">
                  <c:v>3.146949173265046E-4</c:v>
                </c:pt>
                <c:pt idx="927">
                  <c:v>3.3466244416003167E-4</c:v>
                </c:pt>
                <c:pt idx="928">
                  <c:v>3.2557663406155961E-4</c:v>
                </c:pt>
                <c:pt idx="929">
                  <c:v>3.1515740649451073E-4</c:v>
                </c:pt>
                <c:pt idx="930">
                  <c:v>3.2081791309572396E-4</c:v>
                </c:pt>
                <c:pt idx="931">
                  <c:v>3.3400365125843697E-4</c:v>
                </c:pt>
                <c:pt idx="932">
                  <c:v>3.1547516941490724E-4</c:v>
                </c:pt>
                <c:pt idx="933">
                  <c:v>3.9475821050479495E-4</c:v>
                </c:pt>
                <c:pt idx="934">
                  <c:v>3.5292410634524263E-4</c:v>
                </c:pt>
                <c:pt idx="935">
                  <c:v>3.1464943427519281E-4</c:v>
                </c:pt>
                <c:pt idx="936">
                  <c:v>3.1560755562682111E-4</c:v>
                </c:pt>
                <c:pt idx="937">
                  <c:v>3.1569778871070187E-4</c:v>
                </c:pt>
                <c:pt idx="938">
                  <c:v>3.1444993212143197E-4</c:v>
                </c:pt>
                <c:pt idx="939">
                  <c:v>3.3324109690718477E-4</c:v>
                </c:pt>
                <c:pt idx="940">
                  <c:v>3.1743791536007165E-4</c:v>
                </c:pt>
                <c:pt idx="941">
                  <c:v>3.1796047910456358E-4</c:v>
                </c:pt>
                <c:pt idx="942">
                  <c:v>3.1460849914328738E-4</c:v>
                </c:pt>
                <c:pt idx="943">
                  <c:v>3.2256960337704021E-4</c:v>
                </c:pt>
                <c:pt idx="944">
                  <c:v>4.1280390840784189E-4</c:v>
                </c:pt>
                <c:pt idx="945">
                  <c:v>3.1524964959352641E-4</c:v>
                </c:pt>
                <c:pt idx="946">
                  <c:v>3.4483912570660311E-4</c:v>
                </c:pt>
                <c:pt idx="947">
                  <c:v>3.3225082674205163E-4</c:v>
                </c:pt>
                <c:pt idx="948">
                  <c:v>3.1824244373869796E-4</c:v>
                </c:pt>
                <c:pt idx="949">
                  <c:v>3.2470078506487317E-4</c:v>
                </c:pt>
                <c:pt idx="950">
                  <c:v>3.1969494146899145E-4</c:v>
                </c:pt>
                <c:pt idx="951">
                  <c:v>3.149554647994426E-4</c:v>
                </c:pt>
                <c:pt idx="952">
                  <c:v>3.19333372633455E-4</c:v>
                </c:pt>
                <c:pt idx="953">
                  <c:v>3.1467837991932212E-4</c:v>
                </c:pt>
                <c:pt idx="954">
                  <c:v>3.1625002078946598E-4</c:v>
                </c:pt>
                <c:pt idx="955">
                  <c:v>3.2311652035436173E-4</c:v>
                </c:pt>
                <c:pt idx="956">
                  <c:v>3.1633739661023622E-4</c:v>
                </c:pt>
                <c:pt idx="957">
                  <c:v>3.1882140931061069E-4</c:v>
                </c:pt>
                <c:pt idx="958">
                  <c:v>3.2180196613692066E-4</c:v>
                </c:pt>
                <c:pt idx="959">
                  <c:v>4.3822707875247049E-4</c:v>
                </c:pt>
                <c:pt idx="960">
                  <c:v>4.6167203216316427E-4</c:v>
                </c:pt>
                <c:pt idx="961">
                  <c:v>3.2479623601501409E-4</c:v>
                </c:pt>
                <c:pt idx="962">
                  <c:v>3.2272987929728115E-4</c:v>
                </c:pt>
                <c:pt idx="963">
                  <c:v>3.2469660923817485E-4</c:v>
                </c:pt>
                <c:pt idx="964">
                  <c:v>3.178861052514629E-4</c:v>
                </c:pt>
                <c:pt idx="965">
                  <c:v>3.414101481170026E-4</c:v>
                </c:pt>
                <c:pt idx="966">
                  <c:v>3.2212931821394396E-4</c:v>
                </c:pt>
                <c:pt idx="967">
                  <c:v>3.4634166390693335E-4</c:v>
                </c:pt>
                <c:pt idx="968">
                  <c:v>3.1460926436222524E-4</c:v>
                </c:pt>
                <c:pt idx="969">
                  <c:v>3.3003655542893117E-4</c:v>
                </c:pt>
                <c:pt idx="970">
                  <c:v>4.0911935040244501E-4</c:v>
                </c:pt>
                <c:pt idx="971">
                  <c:v>3.158643491905131E-4</c:v>
                </c:pt>
                <c:pt idx="972">
                  <c:v>3.1684461150212567E-4</c:v>
                </c:pt>
                <c:pt idx="973">
                  <c:v>3.3197765087223101E-4</c:v>
                </c:pt>
                <c:pt idx="974">
                  <c:v>3.1599885869086831E-4</c:v>
                </c:pt>
                <c:pt idx="975">
                  <c:v>3.1531201733486899E-4</c:v>
                </c:pt>
                <c:pt idx="976">
                  <c:v>3.145280315207784E-4</c:v>
                </c:pt>
                <c:pt idx="977">
                  <c:v>3.3033136446878578E-4</c:v>
                </c:pt>
                <c:pt idx="978">
                  <c:v>3.2128766931013007E-4</c:v>
                </c:pt>
                <c:pt idx="979">
                  <c:v>3.1499384257104235E-4</c:v>
                </c:pt>
                <c:pt idx="980">
                  <c:v>3.1492285198524931E-4</c:v>
                </c:pt>
                <c:pt idx="981">
                  <c:v>3.2034036632088174E-4</c:v>
                </c:pt>
                <c:pt idx="982">
                  <c:v>3.1520227146754841E-4</c:v>
                </c:pt>
                <c:pt idx="983">
                  <c:v>3.1884470613123583E-4</c:v>
                </c:pt>
                <c:pt idx="984">
                  <c:v>3.2252090072672272E-4</c:v>
                </c:pt>
                <c:pt idx="985">
                  <c:v>3.157337646616078E-4</c:v>
                </c:pt>
                <c:pt idx="986">
                  <c:v>3.1665291765450875E-4</c:v>
                </c:pt>
                <c:pt idx="987">
                  <c:v>3.1511974628468909E-4</c:v>
                </c:pt>
                <c:pt idx="988">
                  <c:v>3.4702604289568105E-4</c:v>
                </c:pt>
                <c:pt idx="989">
                  <c:v>3.1615605546774872E-4</c:v>
                </c:pt>
                <c:pt idx="990">
                  <c:v>3.1738686400012547E-4</c:v>
                </c:pt>
                <c:pt idx="991">
                  <c:v>3.1498565607581124E-4</c:v>
                </c:pt>
                <c:pt idx="992">
                  <c:v>3.156117780524032E-4</c:v>
                </c:pt>
                <c:pt idx="993">
                  <c:v>3.16121364342724E-4</c:v>
                </c:pt>
                <c:pt idx="994">
                  <c:v>3.1613298788314541E-4</c:v>
                </c:pt>
                <c:pt idx="995">
                  <c:v>3.2099793482612374E-4</c:v>
                </c:pt>
                <c:pt idx="996">
                  <c:v>3.165308949234912E-4</c:v>
                </c:pt>
                <c:pt idx="997">
                  <c:v>3.1898909715356687E-4</c:v>
                </c:pt>
                <c:pt idx="998">
                  <c:v>3.4445480839948093E-4</c:v>
                </c:pt>
                <c:pt idx="999">
                  <c:v>3.2749645350195911E-4</c:v>
                </c:pt>
                <c:pt idx="1000">
                  <c:v>3.2115424845032919E-4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3-4A41-906B-CA29D8EC7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636128"/>
        <c:axId val="946632320"/>
      </c:scatterChart>
      <c:valAx>
        <c:axId val="946636128"/>
        <c:scaling>
          <c:orientation val="minMax"/>
          <c:max val="6.0000000000000026E-2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Ecart-type des taux de rentabilité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946632320"/>
        <c:crossesAt val="-1.0000000000000002E-3"/>
        <c:crossBetween val="midCat"/>
      </c:valAx>
      <c:valAx>
        <c:axId val="946632320"/>
        <c:scaling>
          <c:orientation val="minMax"/>
          <c:max val="8.0000000000000071E-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Eespérance de rentabilité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CL"/>
          </a:p>
        </c:txPr>
        <c:crossAx val="946636128"/>
        <c:crosses val="autoZero"/>
        <c:crossBetween val="midCat"/>
      </c:valAx>
      <c:spPr>
        <a:ln>
          <a:solidFill>
            <a:srgbClr val="4F81BD"/>
          </a:solidFill>
        </a:ln>
      </c:spPr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Price</a:t>
            </a:r>
            <a:r>
              <a:rPr lang="en-US" sz="2000" b="1" baseline="0"/>
              <a:t> &amp; Movil Average(200,100)</a:t>
            </a:r>
            <a:endParaRPr lang="en-US" sz="20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PriceAnalysis!$B$1</c:f>
              <c:strCache>
                <c:ptCount val="1"/>
                <c:pt idx="0">
                  <c:v>INTC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PriceAnalysis!$A$2:$A$2761</c:f>
              <c:numCache>
                <c:formatCode>mm/dd/yy;@</c:formatCode>
                <c:ptCount val="2760"/>
                <c:pt idx="0">
                  <c:v>39085</c:v>
                </c:pt>
                <c:pt idx="1">
                  <c:v>39086</c:v>
                </c:pt>
                <c:pt idx="2">
                  <c:v>39087</c:v>
                </c:pt>
                <c:pt idx="3">
                  <c:v>39090</c:v>
                </c:pt>
                <c:pt idx="4">
                  <c:v>39091</c:v>
                </c:pt>
                <c:pt idx="5">
                  <c:v>39092</c:v>
                </c:pt>
                <c:pt idx="6">
                  <c:v>39093</c:v>
                </c:pt>
                <c:pt idx="7">
                  <c:v>39094</c:v>
                </c:pt>
                <c:pt idx="8">
                  <c:v>39098</c:v>
                </c:pt>
                <c:pt idx="9">
                  <c:v>39099</c:v>
                </c:pt>
                <c:pt idx="10">
                  <c:v>39100</c:v>
                </c:pt>
                <c:pt idx="11">
                  <c:v>39101</c:v>
                </c:pt>
                <c:pt idx="12">
                  <c:v>39104</c:v>
                </c:pt>
                <c:pt idx="13">
                  <c:v>39105</c:v>
                </c:pt>
                <c:pt idx="14">
                  <c:v>39106</c:v>
                </c:pt>
                <c:pt idx="15">
                  <c:v>39107</c:v>
                </c:pt>
                <c:pt idx="16">
                  <c:v>39108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39115</c:v>
                </c:pt>
                <c:pt idx="22">
                  <c:v>39118</c:v>
                </c:pt>
                <c:pt idx="23">
                  <c:v>39119</c:v>
                </c:pt>
                <c:pt idx="24">
                  <c:v>39120</c:v>
                </c:pt>
                <c:pt idx="25">
                  <c:v>39121</c:v>
                </c:pt>
                <c:pt idx="26">
                  <c:v>39122</c:v>
                </c:pt>
                <c:pt idx="27">
                  <c:v>39125</c:v>
                </c:pt>
                <c:pt idx="28">
                  <c:v>39126</c:v>
                </c:pt>
                <c:pt idx="29">
                  <c:v>39127</c:v>
                </c:pt>
                <c:pt idx="30">
                  <c:v>39128</c:v>
                </c:pt>
                <c:pt idx="31">
                  <c:v>39129</c:v>
                </c:pt>
                <c:pt idx="32">
                  <c:v>39133</c:v>
                </c:pt>
                <c:pt idx="33">
                  <c:v>39134</c:v>
                </c:pt>
                <c:pt idx="34">
                  <c:v>39135</c:v>
                </c:pt>
                <c:pt idx="35">
                  <c:v>39136</c:v>
                </c:pt>
                <c:pt idx="36">
                  <c:v>39139</c:v>
                </c:pt>
                <c:pt idx="37">
                  <c:v>39140</c:v>
                </c:pt>
                <c:pt idx="38">
                  <c:v>39141</c:v>
                </c:pt>
                <c:pt idx="39">
                  <c:v>39142</c:v>
                </c:pt>
                <c:pt idx="40">
                  <c:v>39143</c:v>
                </c:pt>
                <c:pt idx="41">
                  <c:v>39146</c:v>
                </c:pt>
                <c:pt idx="42">
                  <c:v>39147</c:v>
                </c:pt>
                <c:pt idx="43">
                  <c:v>39148</c:v>
                </c:pt>
                <c:pt idx="44">
                  <c:v>39149</c:v>
                </c:pt>
                <c:pt idx="45">
                  <c:v>39150</c:v>
                </c:pt>
                <c:pt idx="46">
                  <c:v>39153</c:v>
                </c:pt>
                <c:pt idx="47">
                  <c:v>39154</c:v>
                </c:pt>
                <c:pt idx="48">
                  <c:v>39155</c:v>
                </c:pt>
                <c:pt idx="49">
                  <c:v>39156</c:v>
                </c:pt>
                <c:pt idx="50">
                  <c:v>39157</c:v>
                </c:pt>
                <c:pt idx="51">
                  <c:v>39160</c:v>
                </c:pt>
                <c:pt idx="52">
                  <c:v>39161</c:v>
                </c:pt>
                <c:pt idx="53">
                  <c:v>39162</c:v>
                </c:pt>
                <c:pt idx="54">
                  <c:v>39163</c:v>
                </c:pt>
                <c:pt idx="55">
                  <c:v>39164</c:v>
                </c:pt>
                <c:pt idx="56">
                  <c:v>39167</c:v>
                </c:pt>
                <c:pt idx="57">
                  <c:v>39168</c:v>
                </c:pt>
                <c:pt idx="58">
                  <c:v>39169</c:v>
                </c:pt>
                <c:pt idx="59">
                  <c:v>39170</c:v>
                </c:pt>
                <c:pt idx="60">
                  <c:v>39171</c:v>
                </c:pt>
                <c:pt idx="61">
                  <c:v>39174</c:v>
                </c:pt>
                <c:pt idx="62">
                  <c:v>39175</c:v>
                </c:pt>
                <c:pt idx="63">
                  <c:v>39176</c:v>
                </c:pt>
                <c:pt idx="64">
                  <c:v>39177</c:v>
                </c:pt>
                <c:pt idx="65">
                  <c:v>39181</c:v>
                </c:pt>
                <c:pt idx="66">
                  <c:v>39182</c:v>
                </c:pt>
                <c:pt idx="67">
                  <c:v>39183</c:v>
                </c:pt>
                <c:pt idx="68">
                  <c:v>39184</c:v>
                </c:pt>
                <c:pt idx="69">
                  <c:v>39185</c:v>
                </c:pt>
                <c:pt idx="70">
                  <c:v>39188</c:v>
                </c:pt>
                <c:pt idx="71">
                  <c:v>39189</c:v>
                </c:pt>
                <c:pt idx="72">
                  <c:v>39190</c:v>
                </c:pt>
                <c:pt idx="73">
                  <c:v>39191</c:v>
                </c:pt>
                <c:pt idx="74">
                  <c:v>39192</c:v>
                </c:pt>
                <c:pt idx="75">
                  <c:v>39195</c:v>
                </c:pt>
                <c:pt idx="76">
                  <c:v>39196</c:v>
                </c:pt>
                <c:pt idx="77">
                  <c:v>39197</c:v>
                </c:pt>
                <c:pt idx="78">
                  <c:v>39198</c:v>
                </c:pt>
                <c:pt idx="79">
                  <c:v>39199</c:v>
                </c:pt>
                <c:pt idx="80">
                  <c:v>39202</c:v>
                </c:pt>
                <c:pt idx="81">
                  <c:v>39203</c:v>
                </c:pt>
                <c:pt idx="82">
                  <c:v>39204</c:v>
                </c:pt>
                <c:pt idx="83">
                  <c:v>39205</c:v>
                </c:pt>
                <c:pt idx="84">
                  <c:v>39206</c:v>
                </c:pt>
                <c:pt idx="85">
                  <c:v>39209</c:v>
                </c:pt>
                <c:pt idx="86">
                  <c:v>39210</c:v>
                </c:pt>
                <c:pt idx="87">
                  <c:v>39211</c:v>
                </c:pt>
                <c:pt idx="88">
                  <c:v>39212</c:v>
                </c:pt>
                <c:pt idx="89">
                  <c:v>39213</c:v>
                </c:pt>
                <c:pt idx="90">
                  <c:v>39216</c:v>
                </c:pt>
                <c:pt idx="91">
                  <c:v>39217</c:v>
                </c:pt>
                <c:pt idx="92">
                  <c:v>39218</c:v>
                </c:pt>
                <c:pt idx="93">
                  <c:v>39219</c:v>
                </c:pt>
                <c:pt idx="94">
                  <c:v>39220</c:v>
                </c:pt>
                <c:pt idx="95">
                  <c:v>39223</c:v>
                </c:pt>
                <c:pt idx="96">
                  <c:v>39224</c:v>
                </c:pt>
                <c:pt idx="97">
                  <c:v>39225</c:v>
                </c:pt>
                <c:pt idx="98">
                  <c:v>39226</c:v>
                </c:pt>
                <c:pt idx="99">
                  <c:v>39227</c:v>
                </c:pt>
                <c:pt idx="100">
                  <c:v>39231</c:v>
                </c:pt>
                <c:pt idx="101">
                  <c:v>39232</c:v>
                </c:pt>
                <c:pt idx="102">
                  <c:v>39233</c:v>
                </c:pt>
                <c:pt idx="103">
                  <c:v>39234</c:v>
                </c:pt>
                <c:pt idx="104">
                  <c:v>39237</c:v>
                </c:pt>
                <c:pt idx="105">
                  <c:v>39238</c:v>
                </c:pt>
                <c:pt idx="106">
                  <c:v>39239</c:v>
                </c:pt>
                <c:pt idx="107">
                  <c:v>39240</c:v>
                </c:pt>
                <c:pt idx="108">
                  <c:v>39241</c:v>
                </c:pt>
                <c:pt idx="109">
                  <c:v>39244</c:v>
                </c:pt>
                <c:pt idx="110">
                  <c:v>39245</c:v>
                </c:pt>
                <c:pt idx="111">
                  <c:v>39246</c:v>
                </c:pt>
                <c:pt idx="112">
                  <c:v>39247</c:v>
                </c:pt>
                <c:pt idx="113">
                  <c:v>39248</c:v>
                </c:pt>
                <c:pt idx="114">
                  <c:v>39251</c:v>
                </c:pt>
                <c:pt idx="115">
                  <c:v>39252</c:v>
                </c:pt>
                <c:pt idx="116">
                  <c:v>39253</c:v>
                </c:pt>
                <c:pt idx="117">
                  <c:v>39254</c:v>
                </c:pt>
                <c:pt idx="118">
                  <c:v>39255</c:v>
                </c:pt>
                <c:pt idx="119">
                  <c:v>39258</c:v>
                </c:pt>
                <c:pt idx="120">
                  <c:v>39259</c:v>
                </c:pt>
                <c:pt idx="121">
                  <c:v>39260</c:v>
                </c:pt>
                <c:pt idx="122">
                  <c:v>39261</c:v>
                </c:pt>
                <c:pt idx="123">
                  <c:v>39262</c:v>
                </c:pt>
                <c:pt idx="124">
                  <c:v>39265</c:v>
                </c:pt>
                <c:pt idx="125">
                  <c:v>39266</c:v>
                </c:pt>
                <c:pt idx="126">
                  <c:v>39268</c:v>
                </c:pt>
                <c:pt idx="127">
                  <c:v>39269</c:v>
                </c:pt>
                <c:pt idx="128">
                  <c:v>39272</c:v>
                </c:pt>
                <c:pt idx="129">
                  <c:v>39273</c:v>
                </c:pt>
                <c:pt idx="130">
                  <c:v>39274</c:v>
                </c:pt>
                <c:pt idx="131">
                  <c:v>39275</c:v>
                </c:pt>
                <c:pt idx="132">
                  <c:v>39276</c:v>
                </c:pt>
                <c:pt idx="133">
                  <c:v>39279</c:v>
                </c:pt>
                <c:pt idx="134">
                  <c:v>39280</c:v>
                </c:pt>
                <c:pt idx="135">
                  <c:v>39281</c:v>
                </c:pt>
                <c:pt idx="136">
                  <c:v>39282</c:v>
                </c:pt>
                <c:pt idx="137">
                  <c:v>39283</c:v>
                </c:pt>
                <c:pt idx="138">
                  <c:v>39286</c:v>
                </c:pt>
                <c:pt idx="139">
                  <c:v>39287</c:v>
                </c:pt>
                <c:pt idx="140">
                  <c:v>39288</c:v>
                </c:pt>
                <c:pt idx="141">
                  <c:v>39289</c:v>
                </c:pt>
                <c:pt idx="142">
                  <c:v>39290</c:v>
                </c:pt>
                <c:pt idx="143">
                  <c:v>39293</c:v>
                </c:pt>
                <c:pt idx="144">
                  <c:v>39294</c:v>
                </c:pt>
                <c:pt idx="145">
                  <c:v>39295</c:v>
                </c:pt>
                <c:pt idx="146">
                  <c:v>39296</c:v>
                </c:pt>
                <c:pt idx="147">
                  <c:v>39297</c:v>
                </c:pt>
                <c:pt idx="148">
                  <c:v>39300</c:v>
                </c:pt>
                <c:pt idx="149">
                  <c:v>39301</c:v>
                </c:pt>
                <c:pt idx="150">
                  <c:v>39302</c:v>
                </c:pt>
                <c:pt idx="151">
                  <c:v>39303</c:v>
                </c:pt>
                <c:pt idx="152">
                  <c:v>39304</c:v>
                </c:pt>
                <c:pt idx="153">
                  <c:v>39307</c:v>
                </c:pt>
                <c:pt idx="154">
                  <c:v>39308</c:v>
                </c:pt>
                <c:pt idx="155">
                  <c:v>39309</c:v>
                </c:pt>
                <c:pt idx="156">
                  <c:v>39310</c:v>
                </c:pt>
                <c:pt idx="157">
                  <c:v>39311</c:v>
                </c:pt>
                <c:pt idx="158">
                  <c:v>39314</c:v>
                </c:pt>
                <c:pt idx="159">
                  <c:v>39315</c:v>
                </c:pt>
                <c:pt idx="160">
                  <c:v>39316</c:v>
                </c:pt>
                <c:pt idx="161">
                  <c:v>39317</c:v>
                </c:pt>
                <c:pt idx="162">
                  <c:v>39318</c:v>
                </c:pt>
                <c:pt idx="163">
                  <c:v>39321</c:v>
                </c:pt>
                <c:pt idx="164">
                  <c:v>39322</c:v>
                </c:pt>
                <c:pt idx="165">
                  <c:v>39323</c:v>
                </c:pt>
                <c:pt idx="166">
                  <c:v>39324</c:v>
                </c:pt>
                <c:pt idx="167">
                  <c:v>39325</c:v>
                </c:pt>
                <c:pt idx="168">
                  <c:v>39329</c:v>
                </c:pt>
                <c:pt idx="169">
                  <c:v>39330</c:v>
                </c:pt>
                <c:pt idx="170">
                  <c:v>39331</c:v>
                </c:pt>
                <c:pt idx="171">
                  <c:v>39332</c:v>
                </c:pt>
                <c:pt idx="172">
                  <c:v>39335</c:v>
                </c:pt>
                <c:pt idx="173">
                  <c:v>39336</c:v>
                </c:pt>
                <c:pt idx="174">
                  <c:v>39337</c:v>
                </c:pt>
                <c:pt idx="175">
                  <c:v>39338</c:v>
                </c:pt>
                <c:pt idx="176">
                  <c:v>39339</c:v>
                </c:pt>
                <c:pt idx="177">
                  <c:v>39342</c:v>
                </c:pt>
                <c:pt idx="178">
                  <c:v>39343</c:v>
                </c:pt>
                <c:pt idx="179">
                  <c:v>39344</c:v>
                </c:pt>
                <c:pt idx="180">
                  <c:v>39345</c:v>
                </c:pt>
                <c:pt idx="181">
                  <c:v>39346</c:v>
                </c:pt>
                <c:pt idx="182">
                  <c:v>39349</c:v>
                </c:pt>
                <c:pt idx="183">
                  <c:v>39350</c:v>
                </c:pt>
                <c:pt idx="184">
                  <c:v>39351</c:v>
                </c:pt>
                <c:pt idx="185">
                  <c:v>39352</c:v>
                </c:pt>
                <c:pt idx="186">
                  <c:v>39353</c:v>
                </c:pt>
                <c:pt idx="187">
                  <c:v>39356</c:v>
                </c:pt>
                <c:pt idx="188">
                  <c:v>39357</c:v>
                </c:pt>
                <c:pt idx="189">
                  <c:v>39358</c:v>
                </c:pt>
                <c:pt idx="190">
                  <c:v>39359</c:v>
                </c:pt>
                <c:pt idx="191">
                  <c:v>39360</c:v>
                </c:pt>
                <c:pt idx="192">
                  <c:v>39363</c:v>
                </c:pt>
                <c:pt idx="193">
                  <c:v>39364</c:v>
                </c:pt>
                <c:pt idx="194">
                  <c:v>39365</c:v>
                </c:pt>
                <c:pt idx="195">
                  <c:v>39366</c:v>
                </c:pt>
                <c:pt idx="196">
                  <c:v>39367</c:v>
                </c:pt>
                <c:pt idx="197">
                  <c:v>39370</c:v>
                </c:pt>
                <c:pt idx="198">
                  <c:v>39371</c:v>
                </c:pt>
                <c:pt idx="199">
                  <c:v>39372</c:v>
                </c:pt>
                <c:pt idx="200">
                  <c:v>39373</c:v>
                </c:pt>
                <c:pt idx="201">
                  <c:v>39374</c:v>
                </c:pt>
                <c:pt idx="202">
                  <c:v>39377</c:v>
                </c:pt>
                <c:pt idx="203">
                  <c:v>39378</c:v>
                </c:pt>
                <c:pt idx="204">
                  <c:v>39379</c:v>
                </c:pt>
                <c:pt idx="205">
                  <c:v>39380</c:v>
                </c:pt>
                <c:pt idx="206">
                  <c:v>39381</c:v>
                </c:pt>
                <c:pt idx="207">
                  <c:v>39384</c:v>
                </c:pt>
                <c:pt idx="208">
                  <c:v>39385</c:v>
                </c:pt>
                <c:pt idx="209">
                  <c:v>39386</c:v>
                </c:pt>
                <c:pt idx="210">
                  <c:v>39387</c:v>
                </c:pt>
                <c:pt idx="211">
                  <c:v>39388</c:v>
                </c:pt>
                <c:pt idx="212">
                  <c:v>39391</c:v>
                </c:pt>
                <c:pt idx="213">
                  <c:v>39392</c:v>
                </c:pt>
                <c:pt idx="214">
                  <c:v>39393</c:v>
                </c:pt>
                <c:pt idx="215">
                  <c:v>39394</c:v>
                </c:pt>
                <c:pt idx="216">
                  <c:v>39395</c:v>
                </c:pt>
                <c:pt idx="217">
                  <c:v>39398</c:v>
                </c:pt>
                <c:pt idx="218">
                  <c:v>39399</c:v>
                </c:pt>
                <c:pt idx="219">
                  <c:v>39400</c:v>
                </c:pt>
                <c:pt idx="220">
                  <c:v>39401</c:v>
                </c:pt>
                <c:pt idx="221">
                  <c:v>39402</c:v>
                </c:pt>
                <c:pt idx="222">
                  <c:v>39405</c:v>
                </c:pt>
                <c:pt idx="223">
                  <c:v>39406</c:v>
                </c:pt>
                <c:pt idx="224">
                  <c:v>39407</c:v>
                </c:pt>
                <c:pt idx="225">
                  <c:v>39409</c:v>
                </c:pt>
                <c:pt idx="226">
                  <c:v>39412</c:v>
                </c:pt>
                <c:pt idx="227">
                  <c:v>39413</c:v>
                </c:pt>
                <c:pt idx="228">
                  <c:v>39414</c:v>
                </c:pt>
                <c:pt idx="229">
                  <c:v>39415</c:v>
                </c:pt>
                <c:pt idx="230">
                  <c:v>39416</c:v>
                </c:pt>
                <c:pt idx="231">
                  <c:v>39419</c:v>
                </c:pt>
                <c:pt idx="232">
                  <c:v>39420</c:v>
                </c:pt>
                <c:pt idx="233">
                  <c:v>39421</c:v>
                </c:pt>
                <c:pt idx="234">
                  <c:v>39422</c:v>
                </c:pt>
                <c:pt idx="235">
                  <c:v>39423</c:v>
                </c:pt>
                <c:pt idx="236">
                  <c:v>39426</c:v>
                </c:pt>
                <c:pt idx="237">
                  <c:v>39427</c:v>
                </c:pt>
                <c:pt idx="238">
                  <c:v>39428</c:v>
                </c:pt>
                <c:pt idx="239">
                  <c:v>39429</c:v>
                </c:pt>
                <c:pt idx="240">
                  <c:v>39430</c:v>
                </c:pt>
                <c:pt idx="241">
                  <c:v>39433</c:v>
                </c:pt>
                <c:pt idx="242">
                  <c:v>39434</c:v>
                </c:pt>
                <c:pt idx="243">
                  <c:v>39435</c:v>
                </c:pt>
                <c:pt idx="244">
                  <c:v>39436</c:v>
                </c:pt>
                <c:pt idx="245">
                  <c:v>39437</c:v>
                </c:pt>
                <c:pt idx="246">
                  <c:v>39440</c:v>
                </c:pt>
                <c:pt idx="247">
                  <c:v>39442</c:v>
                </c:pt>
                <c:pt idx="248">
                  <c:v>39443</c:v>
                </c:pt>
                <c:pt idx="249">
                  <c:v>39444</c:v>
                </c:pt>
                <c:pt idx="250">
                  <c:v>39447</c:v>
                </c:pt>
                <c:pt idx="251">
                  <c:v>39449</c:v>
                </c:pt>
                <c:pt idx="252">
                  <c:v>39450</c:v>
                </c:pt>
                <c:pt idx="253">
                  <c:v>39451</c:v>
                </c:pt>
                <c:pt idx="254">
                  <c:v>39454</c:v>
                </c:pt>
                <c:pt idx="255">
                  <c:v>39455</c:v>
                </c:pt>
                <c:pt idx="256">
                  <c:v>39456</c:v>
                </c:pt>
                <c:pt idx="257">
                  <c:v>39457</c:v>
                </c:pt>
                <c:pt idx="258">
                  <c:v>39458</c:v>
                </c:pt>
                <c:pt idx="259">
                  <c:v>39461</c:v>
                </c:pt>
                <c:pt idx="260">
                  <c:v>39462</c:v>
                </c:pt>
                <c:pt idx="261">
                  <c:v>39463</c:v>
                </c:pt>
                <c:pt idx="262">
                  <c:v>39464</c:v>
                </c:pt>
                <c:pt idx="263">
                  <c:v>39465</c:v>
                </c:pt>
                <c:pt idx="264">
                  <c:v>39469</c:v>
                </c:pt>
                <c:pt idx="265">
                  <c:v>39470</c:v>
                </c:pt>
                <c:pt idx="266">
                  <c:v>39471</c:v>
                </c:pt>
                <c:pt idx="267">
                  <c:v>39472</c:v>
                </c:pt>
                <c:pt idx="268">
                  <c:v>39475</c:v>
                </c:pt>
                <c:pt idx="269">
                  <c:v>39476</c:v>
                </c:pt>
                <c:pt idx="270">
                  <c:v>39477</c:v>
                </c:pt>
                <c:pt idx="271">
                  <c:v>39478</c:v>
                </c:pt>
                <c:pt idx="272">
                  <c:v>39479</c:v>
                </c:pt>
                <c:pt idx="273">
                  <c:v>39482</c:v>
                </c:pt>
                <c:pt idx="274">
                  <c:v>39483</c:v>
                </c:pt>
                <c:pt idx="275">
                  <c:v>39484</c:v>
                </c:pt>
                <c:pt idx="276">
                  <c:v>39485</c:v>
                </c:pt>
                <c:pt idx="277">
                  <c:v>39486</c:v>
                </c:pt>
                <c:pt idx="278">
                  <c:v>39489</c:v>
                </c:pt>
                <c:pt idx="279">
                  <c:v>39490</c:v>
                </c:pt>
                <c:pt idx="280">
                  <c:v>39491</c:v>
                </c:pt>
                <c:pt idx="281">
                  <c:v>39492</c:v>
                </c:pt>
                <c:pt idx="282">
                  <c:v>39493</c:v>
                </c:pt>
                <c:pt idx="283">
                  <c:v>39497</c:v>
                </c:pt>
                <c:pt idx="284">
                  <c:v>39498</c:v>
                </c:pt>
                <c:pt idx="285">
                  <c:v>39499</c:v>
                </c:pt>
                <c:pt idx="286">
                  <c:v>39500</c:v>
                </c:pt>
                <c:pt idx="287">
                  <c:v>39503</c:v>
                </c:pt>
                <c:pt idx="288">
                  <c:v>39504</c:v>
                </c:pt>
                <c:pt idx="289">
                  <c:v>39505</c:v>
                </c:pt>
                <c:pt idx="290">
                  <c:v>39506</c:v>
                </c:pt>
                <c:pt idx="291">
                  <c:v>39507</c:v>
                </c:pt>
                <c:pt idx="292">
                  <c:v>39510</c:v>
                </c:pt>
                <c:pt idx="293">
                  <c:v>39511</c:v>
                </c:pt>
                <c:pt idx="294">
                  <c:v>39512</c:v>
                </c:pt>
                <c:pt idx="295">
                  <c:v>39513</c:v>
                </c:pt>
                <c:pt idx="296">
                  <c:v>39514</c:v>
                </c:pt>
                <c:pt idx="297">
                  <c:v>39517</c:v>
                </c:pt>
                <c:pt idx="298">
                  <c:v>39518</c:v>
                </c:pt>
                <c:pt idx="299">
                  <c:v>39519</c:v>
                </c:pt>
                <c:pt idx="300">
                  <c:v>39520</c:v>
                </c:pt>
                <c:pt idx="301">
                  <c:v>39521</c:v>
                </c:pt>
                <c:pt idx="302">
                  <c:v>39524</c:v>
                </c:pt>
                <c:pt idx="303">
                  <c:v>39525</c:v>
                </c:pt>
                <c:pt idx="304">
                  <c:v>39526</c:v>
                </c:pt>
                <c:pt idx="305">
                  <c:v>39527</c:v>
                </c:pt>
                <c:pt idx="306">
                  <c:v>39531</c:v>
                </c:pt>
                <c:pt idx="307">
                  <c:v>39532</c:v>
                </c:pt>
                <c:pt idx="308">
                  <c:v>39533</c:v>
                </c:pt>
                <c:pt idx="309">
                  <c:v>39534</c:v>
                </c:pt>
                <c:pt idx="310">
                  <c:v>39535</c:v>
                </c:pt>
                <c:pt idx="311">
                  <c:v>39538</c:v>
                </c:pt>
                <c:pt idx="312">
                  <c:v>39539</c:v>
                </c:pt>
                <c:pt idx="313">
                  <c:v>39540</c:v>
                </c:pt>
                <c:pt idx="314">
                  <c:v>39541</c:v>
                </c:pt>
                <c:pt idx="315">
                  <c:v>39542</c:v>
                </c:pt>
                <c:pt idx="316">
                  <c:v>39545</c:v>
                </c:pt>
                <c:pt idx="317">
                  <c:v>39546</c:v>
                </c:pt>
                <c:pt idx="318">
                  <c:v>39547</c:v>
                </c:pt>
                <c:pt idx="319">
                  <c:v>39548</c:v>
                </c:pt>
                <c:pt idx="320">
                  <c:v>39549</c:v>
                </c:pt>
                <c:pt idx="321">
                  <c:v>39552</c:v>
                </c:pt>
                <c:pt idx="322">
                  <c:v>39553</c:v>
                </c:pt>
                <c:pt idx="323">
                  <c:v>39554</c:v>
                </c:pt>
                <c:pt idx="324">
                  <c:v>39555</c:v>
                </c:pt>
                <c:pt idx="325">
                  <c:v>39556</c:v>
                </c:pt>
                <c:pt idx="326">
                  <c:v>39559</c:v>
                </c:pt>
                <c:pt idx="327">
                  <c:v>39560</c:v>
                </c:pt>
                <c:pt idx="328">
                  <c:v>39561</c:v>
                </c:pt>
                <c:pt idx="329">
                  <c:v>39562</c:v>
                </c:pt>
                <c:pt idx="330">
                  <c:v>39563</c:v>
                </c:pt>
                <c:pt idx="331">
                  <c:v>39566</c:v>
                </c:pt>
                <c:pt idx="332">
                  <c:v>39567</c:v>
                </c:pt>
                <c:pt idx="333">
                  <c:v>39568</c:v>
                </c:pt>
                <c:pt idx="334">
                  <c:v>39569</c:v>
                </c:pt>
                <c:pt idx="335">
                  <c:v>39570</c:v>
                </c:pt>
                <c:pt idx="336">
                  <c:v>39573</c:v>
                </c:pt>
                <c:pt idx="337">
                  <c:v>39574</c:v>
                </c:pt>
                <c:pt idx="338">
                  <c:v>39575</c:v>
                </c:pt>
                <c:pt idx="339">
                  <c:v>39576</c:v>
                </c:pt>
                <c:pt idx="340">
                  <c:v>39577</c:v>
                </c:pt>
                <c:pt idx="341">
                  <c:v>39580</c:v>
                </c:pt>
                <c:pt idx="342">
                  <c:v>39581</c:v>
                </c:pt>
                <c:pt idx="343">
                  <c:v>39582</c:v>
                </c:pt>
                <c:pt idx="344">
                  <c:v>39583</c:v>
                </c:pt>
                <c:pt idx="345">
                  <c:v>39584</c:v>
                </c:pt>
                <c:pt idx="346">
                  <c:v>39587</c:v>
                </c:pt>
                <c:pt idx="347">
                  <c:v>39588</c:v>
                </c:pt>
                <c:pt idx="348">
                  <c:v>39589</c:v>
                </c:pt>
                <c:pt idx="349">
                  <c:v>39590</c:v>
                </c:pt>
                <c:pt idx="350">
                  <c:v>39591</c:v>
                </c:pt>
                <c:pt idx="351">
                  <c:v>39595</c:v>
                </c:pt>
                <c:pt idx="352">
                  <c:v>39596</c:v>
                </c:pt>
                <c:pt idx="353">
                  <c:v>39597</c:v>
                </c:pt>
                <c:pt idx="354">
                  <c:v>39598</c:v>
                </c:pt>
                <c:pt idx="355">
                  <c:v>39601</c:v>
                </c:pt>
                <c:pt idx="356">
                  <c:v>39602</c:v>
                </c:pt>
                <c:pt idx="357">
                  <c:v>39603</c:v>
                </c:pt>
                <c:pt idx="358">
                  <c:v>39604</c:v>
                </c:pt>
                <c:pt idx="359">
                  <c:v>39605</c:v>
                </c:pt>
                <c:pt idx="360">
                  <c:v>39608</c:v>
                </c:pt>
                <c:pt idx="361">
                  <c:v>39609</c:v>
                </c:pt>
                <c:pt idx="362">
                  <c:v>39610</c:v>
                </c:pt>
                <c:pt idx="363">
                  <c:v>39611</c:v>
                </c:pt>
                <c:pt idx="364">
                  <c:v>39612</c:v>
                </c:pt>
                <c:pt idx="365">
                  <c:v>39615</c:v>
                </c:pt>
                <c:pt idx="366">
                  <c:v>39616</c:v>
                </c:pt>
                <c:pt idx="367">
                  <c:v>39617</c:v>
                </c:pt>
                <c:pt idx="368">
                  <c:v>39618</c:v>
                </c:pt>
                <c:pt idx="369">
                  <c:v>39619</c:v>
                </c:pt>
                <c:pt idx="370">
                  <c:v>39622</c:v>
                </c:pt>
                <c:pt idx="371">
                  <c:v>39623</c:v>
                </c:pt>
                <c:pt idx="372">
                  <c:v>39624</c:v>
                </c:pt>
                <c:pt idx="373">
                  <c:v>39625</c:v>
                </c:pt>
                <c:pt idx="374">
                  <c:v>39626</c:v>
                </c:pt>
                <c:pt idx="375">
                  <c:v>39629</c:v>
                </c:pt>
                <c:pt idx="376">
                  <c:v>39630</c:v>
                </c:pt>
                <c:pt idx="377">
                  <c:v>39631</c:v>
                </c:pt>
                <c:pt idx="378">
                  <c:v>39632</c:v>
                </c:pt>
                <c:pt idx="379">
                  <c:v>39636</c:v>
                </c:pt>
                <c:pt idx="380">
                  <c:v>39637</c:v>
                </c:pt>
                <c:pt idx="381">
                  <c:v>39638</c:v>
                </c:pt>
                <c:pt idx="382">
                  <c:v>39639</c:v>
                </c:pt>
                <c:pt idx="383">
                  <c:v>39640</c:v>
                </c:pt>
                <c:pt idx="384">
                  <c:v>39643</c:v>
                </c:pt>
                <c:pt idx="385">
                  <c:v>39644</c:v>
                </c:pt>
                <c:pt idx="386">
                  <c:v>39645</c:v>
                </c:pt>
                <c:pt idx="387">
                  <c:v>39646</c:v>
                </c:pt>
                <c:pt idx="388">
                  <c:v>39647</c:v>
                </c:pt>
                <c:pt idx="389">
                  <c:v>39650</c:v>
                </c:pt>
                <c:pt idx="390">
                  <c:v>39651</c:v>
                </c:pt>
                <c:pt idx="391">
                  <c:v>39652</c:v>
                </c:pt>
                <c:pt idx="392">
                  <c:v>39653</c:v>
                </c:pt>
                <c:pt idx="393">
                  <c:v>39654</c:v>
                </c:pt>
                <c:pt idx="394">
                  <c:v>39657</c:v>
                </c:pt>
                <c:pt idx="395">
                  <c:v>39658</c:v>
                </c:pt>
                <c:pt idx="396">
                  <c:v>39659</c:v>
                </c:pt>
                <c:pt idx="397">
                  <c:v>39660</c:v>
                </c:pt>
                <c:pt idx="398">
                  <c:v>39661</c:v>
                </c:pt>
                <c:pt idx="399">
                  <c:v>39664</c:v>
                </c:pt>
                <c:pt idx="400">
                  <c:v>39665</c:v>
                </c:pt>
                <c:pt idx="401">
                  <c:v>39666</c:v>
                </c:pt>
                <c:pt idx="402">
                  <c:v>39667</c:v>
                </c:pt>
                <c:pt idx="403">
                  <c:v>39668</c:v>
                </c:pt>
                <c:pt idx="404">
                  <c:v>39671</c:v>
                </c:pt>
                <c:pt idx="405">
                  <c:v>39672</c:v>
                </c:pt>
                <c:pt idx="406">
                  <c:v>39673</c:v>
                </c:pt>
                <c:pt idx="407">
                  <c:v>39674</c:v>
                </c:pt>
                <c:pt idx="408">
                  <c:v>39675</c:v>
                </c:pt>
                <c:pt idx="409">
                  <c:v>39678</c:v>
                </c:pt>
                <c:pt idx="410">
                  <c:v>39679</c:v>
                </c:pt>
                <c:pt idx="411">
                  <c:v>39680</c:v>
                </c:pt>
                <c:pt idx="412">
                  <c:v>39681</c:v>
                </c:pt>
                <c:pt idx="413">
                  <c:v>39682</c:v>
                </c:pt>
                <c:pt idx="414">
                  <c:v>39685</c:v>
                </c:pt>
                <c:pt idx="415">
                  <c:v>39686</c:v>
                </c:pt>
                <c:pt idx="416">
                  <c:v>39687</c:v>
                </c:pt>
                <c:pt idx="417">
                  <c:v>39688</c:v>
                </c:pt>
                <c:pt idx="418">
                  <c:v>39689</c:v>
                </c:pt>
                <c:pt idx="419">
                  <c:v>39693</c:v>
                </c:pt>
                <c:pt idx="420">
                  <c:v>39694</c:v>
                </c:pt>
                <c:pt idx="421">
                  <c:v>39695</c:v>
                </c:pt>
                <c:pt idx="422">
                  <c:v>39696</c:v>
                </c:pt>
                <c:pt idx="423">
                  <c:v>39699</c:v>
                </c:pt>
                <c:pt idx="424">
                  <c:v>39700</c:v>
                </c:pt>
                <c:pt idx="425">
                  <c:v>39701</c:v>
                </c:pt>
                <c:pt idx="426">
                  <c:v>39702</c:v>
                </c:pt>
                <c:pt idx="427">
                  <c:v>39703</c:v>
                </c:pt>
                <c:pt idx="428">
                  <c:v>39706</c:v>
                </c:pt>
                <c:pt idx="429">
                  <c:v>39707</c:v>
                </c:pt>
                <c:pt idx="430">
                  <c:v>39708</c:v>
                </c:pt>
                <c:pt idx="431">
                  <c:v>39709</c:v>
                </c:pt>
                <c:pt idx="432">
                  <c:v>39710</c:v>
                </c:pt>
                <c:pt idx="433">
                  <c:v>39713</c:v>
                </c:pt>
                <c:pt idx="434">
                  <c:v>39714</c:v>
                </c:pt>
                <c:pt idx="435">
                  <c:v>39715</c:v>
                </c:pt>
                <c:pt idx="436">
                  <c:v>39716</c:v>
                </c:pt>
                <c:pt idx="437">
                  <c:v>39717</c:v>
                </c:pt>
                <c:pt idx="438">
                  <c:v>39720</c:v>
                </c:pt>
                <c:pt idx="439">
                  <c:v>39721</c:v>
                </c:pt>
                <c:pt idx="440">
                  <c:v>39722</c:v>
                </c:pt>
                <c:pt idx="441">
                  <c:v>39723</c:v>
                </c:pt>
                <c:pt idx="442">
                  <c:v>39724</c:v>
                </c:pt>
                <c:pt idx="443">
                  <c:v>39727</c:v>
                </c:pt>
                <c:pt idx="444">
                  <c:v>39728</c:v>
                </c:pt>
                <c:pt idx="445">
                  <c:v>39729</c:v>
                </c:pt>
                <c:pt idx="446">
                  <c:v>39730</c:v>
                </c:pt>
                <c:pt idx="447">
                  <c:v>39731</c:v>
                </c:pt>
                <c:pt idx="448">
                  <c:v>39734</c:v>
                </c:pt>
                <c:pt idx="449">
                  <c:v>39735</c:v>
                </c:pt>
                <c:pt idx="450">
                  <c:v>39736</c:v>
                </c:pt>
                <c:pt idx="451">
                  <c:v>39737</c:v>
                </c:pt>
                <c:pt idx="452">
                  <c:v>39738</c:v>
                </c:pt>
                <c:pt idx="453">
                  <c:v>39741</c:v>
                </c:pt>
                <c:pt idx="454">
                  <c:v>39742</c:v>
                </c:pt>
                <c:pt idx="455">
                  <c:v>39743</c:v>
                </c:pt>
                <c:pt idx="456">
                  <c:v>39744</c:v>
                </c:pt>
                <c:pt idx="457">
                  <c:v>39745</c:v>
                </c:pt>
                <c:pt idx="458">
                  <c:v>39748</c:v>
                </c:pt>
                <c:pt idx="459">
                  <c:v>39749</c:v>
                </c:pt>
                <c:pt idx="460">
                  <c:v>39750</c:v>
                </c:pt>
                <c:pt idx="461">
                  <c:v>39751</c:v>
                </c:pt>
                <c:pt idx="462">
                  <c:v>39752</c:v>
                </c:pt>
                <c:pt idx="463">
                  <c:v>39755</c:v>
                </c:pt>
                <c:pt idx="464">
                  <c:v>39756</c:v>
                </c:pt>
                <c:pt idx="465">
                  <c:v>39757</c:v>
                </c:pt>
                <c:pt idx="466">
                  <c:v>39758</c:v>
                </c:pt>
                <c:pt idx="467">
                  <c:v>39759</c:v>
                </c:pt>
                <c:pt idx="468">
                  <c:v>39762</c:v>
                </c:pt>
                <c:pt idx="469">
                  <c:v>39763</c:v>
                </c:pt>
                <c:pt idx="470">
                  <c:v>39764</c:v>
                </c:pt>
                <c:pt idx="471">
                  <c:v>39765</c:v>
                </c:pt>
                <c:pt idx="472">
                  <c:v>39766</c:v>
                </c:pt>
                <c:pt idx="473">
                  <c:v>39769</c:v>
                </c:pt>
                <c:pt idx="474">
                  <c:v>39770</c:v>
                </c:pt>
                <c:pt idx="475">
                  <c:v>39771</c:v>
                </c:pt>
                <c:pt idx="476">
                  <c:v>39772</c:v>
                </c:pt>
                <c:pt idx="477">
                  <c:v>39773</c:v>
                </c:pt>
                <c:pt idx="478">
                  <c:v>39776</c:v>
                </c:pt>
                <c:pt idx="479">
                  <c:v>39777</c:v>
                </c:pt>
                <c:pt idx="480">
                  <c:v>39778</c:v>
                </c:pt>
                <c:pt idx="481">
                  <c:v>39780</c:v>
                </c:pt>
                <c:pt idx="482">
                  <c:v>39783</c:v>
                </c:pt>
                <c:pt idx="483">
                  <c:v>39784</c:v>
                </c:pt>
                <c:pt idx="484">
                  <c:v>39785</c:v>
                </c:pt>
                <c:pt idx="485">
                  <c:v>39786</c:v>
                </c:pt>
                <c:pt idx="486">
                  <c:v>39787</c:v>
                </c:pt>
                <c:pt idx="487">
                  <c:v>39790</c:v>
                </c:pt>
                <c:pt idx="488">
                  <c:v>39791</c:v>
                </c:pt>
                <c:pt idx="489">
                  <c:v>39792</c:v>
                </c:pt>
                <c:pt idx="490">
                  <c:v>39793</c:v>
                </c:pt>
                <c:pt idx="491">
                  <c:v>39794</c:v>
                </c:pt>
                <c:pt idx="492">
                  <c:v>39797</c:v>
                </c:pt>
                <c:pt idx="493">
                  <c:v>39798</c:v>
                </c:pt>
                <c:pt idx="494">
                  <c:v>39799</c:v>
                </c:pt>
                <c:pt idx="495">
                  <c:v>39800</c:v>
                </c:pt>
                <c:pt idx="496">
                  <c:v>39801</c:v>
                </c:pt>
                <c:pt idx="497">
                  <c:v>39804</c:v>
                </c:pt>
                <c:pt idx="498">
                  <c:v>39805</c:v>
                </c:pt>
                <c:pt idx="499">
                  <c:v>39806</c:v>
                </c:pt>
                <c:pt idx="500">
                  <c:v>39808</c:v>
                </c:pt>
                <c:pt idx="501">
                  <c:v>39811</c:v>
                </c:pt>
                <c:pt idx="502">
                  <c:v>39812</c:v>
                </c:pt>
                <c:pt idx="503">
                  <c:v>39813</c:v>
                </c:pt>
                <c:pt idx="504">
                  <c:v>39815</c:v>
                </c:pt>
                <c:pt idx="505">
                  <c:v>39818</c:v>
                </c:pt>
                <c:pt idx="506">
                  <c:v>39819</c:v>
                </c:pt>
                <c:pt idx="507">
                  <c:v>39820</c:v>
                </c:pt>
                <c:pt idx="508">
                  <c:v>39821</c:v>
                </c:pt>
                <c:pt idx="509">
                  <c:v>39822</c:v>
                </c:pt>
                <c:pt idx="510">
                  <c:v>39825</c:v>
                </c:pt>
                <c:pt idx="511">
                  <c:v>39826</c:v>
                </c:pt>
                <c:pt idx="512">
                  <c:v>39827</c:v>
                </c:pt>
                <c:pt idx="513">
                  <c:v>39828</c:v>
                </c:pt>
                <c:pt idx="514">
                  <c:v>39829</c:v>
                </c:pt>
                <c:pt idx="515">
                  <c:v>39833</c:v>
                </c:pt>
                <c:pt idx="516">
                  <c:v>39834</c:v>
                </c:pt>
                <c:pt idx="517">
                  <c:v>39835</c:v>
                </c:pt>
                <c:pt idx="518">
                  <c:v>39836</c:v>
                </c:pt>
                <c:pt idx="519">
                  <c:v>39839</c:v>
                </c:pt>
                <c:pt idx="520">
                  <c:v>39840</c:v>
                </c:pt>
                <c:pt idx="521">
                  <c:v>39841</c:v>
                </c:pt>
                <c:pt idx="522">
                  <c:v>39842</c:v>
                </c:pt>
                <c:pt idx="523">
                  <c:v>39843</c:v>
                </c:pt>
                <c:pt idx="524">
                  <c:v>39846</c:v>
                </c:pt>
                <c:pt idx="525">
                  <c:v>39847</c:v>
                </c:pt>
                <c:pt idx="526">
                  <c:v>39848</c:v>
                </c:pt>
                <c:pt idx="527">
                  <c:v>39849</c:v>
                </c:pt>
                <c:pt idx="528">
                  <c:v>39850</c:v>
                </c:pt>
                <c:pt idx="529">
                  <c:v>39853</c:v>
                </c:pt>
                <c:pt idx="530">
                  <c:v>39854</c:v>
                </c:pt>
                <c:pt idx="531">
                  <c:v>39855</c:v>
                </c:pt>
                <c:pt idx="532">
                  <c:v>39856</c:v>
                </c:pt>
                <c:pt idx="533">
                  <c:v>39857</c:v>
                </c:pt>
                <c:pt idx="534">
                  <c:v>39861</c:v>
                </c:pt>
                <c:pt idx="535">
                  <c:v>39862</c:v>
                </c:pt>
                <c:pt idx="536">
                  <c:v>39863</c:v>
                </c:pt>
                <c:pt idx="537">
                  <c:v>39864</c:v>
                </c:pt>
                <c:pt idx="538">
                  <c:v>39867</c:v>
                </c:pt>
                <c:pt idx="539">
                  <c:v>39868</c:v>
                </c:pt>
                <c:pt idx="540">
                  <c:v>39869</c:v>
                </c:pt>
                <c:pt idx="541">
                  <c:v>39870</c:v>
                </c:pt>
                <c:pt idx="542">
                  <c:v>39871</c:v>
                </c:pt>
                <c:pt idx="543">
                  <c:v>39874</c:v>
                </c:pt>
                <c:pt idx="544">
                  <c:v>39875</c:v>
                </c:pt>
                <c:pt idx="545">
                  <c:v>39876</c:v>
                </c:pt>
                <c:pt idx="546">
                  <c:v>39877</c:v>
                </c:pt>
                <c:pt idx="547">
                  <c:v>39878</c:v>
                </c:pt>
                <c:pt idx="548">
                  <c:v>39881</c:v>
                </c:pt>
                <c:pt idx="549">
                  <c:v>39882</c:v>
                </c:pt>
                <c:pt idx="550">
                  <c:v>39883</c:v>
                </c:pt>
                <c:pt idx="551">
                  <c:v>39884</c:v>
                </c:pt>
                <c:pt idx="552">
                  <c:v>39885</c:v>
                </c:pt>
                <c:pt idx="553">
                  <c:v>39888</c:v>
                </c:pt>
                <c:pt idx="554">
                  <c:v>39889</c:v>
                </c:pt>
                <c:pt idx="555">
                  <c:v>39890</c:v>
                </c:pt>
                <c:pt idx="556">
                  <c:v>39891</c:v>
                </c:pt>
                <c:pt idx="557">
                  <c:v>39892</c:v>
                </c:pt>
                <c:pt idx="558">
                  <c:v>39895</c:v>
                </c:pt>
                <c:pt idx="559">
                  <c:v>39896</c:v>
                </c:pt>
                <c:pt idx="560">
                  <c:v>39897</c:v>
                </c:pt>
                <c:pt idx="561">
                  <c:v>39898</c:v>
                </c:pt>
                <c:pt idx="562">
                  <c:v>39899</c:v>
                </c:pt>
                <c:pt idx="563">
                  <c:v>39902</c:v>
                </c:pt>
                <c:pt idx="564">
                  <c:v>39903</c:v>
                </c:pt>
                <c:pt idx="565">
                  <c:v>39904</c:v>
                </c:pt>
                <c:pt idx="566">
                  <c:v>39905</c:v>
                </c:pt>
                <c:pt idx="567">
                  <c:v>39906</c:v>
                </c:pt>
                <c:pt idx="568">
                  <c:v>39909</c:v>
                </c:pt>
                <c:pt idx="569">
                  <c:v>39910</c:v>
                </c:pt>
                <c:pt idx="570">
                  <c:v>39911</c:v>
                </c:pt>
                <c:pt idx="571">
                  <c:v>39912</c:v>
                </c:pt>
                <c:pt idx="572">
                  <c:v>39916</c:v>
                </c:pt>
                <c:pt idx="573">
                  <c:v>39917</c:v>
                </c:pt>
                <c:pt idx="574">
                  <c:v>39918</c:v>
                </c:pt>
                <c:pt idx="575">
                  <c:v>39919</c:v>
                </c:pt>
                <c:pt idx="576">
                  <c:v>39920</c:v>
                </c:pt>
                <c:pt idx="577">
                  <c:v>39923</c:v>
                </c:pt>
                <c:pt idx="578">
                  <c:v>39924</c:v>
                </c:pt>
                <c:pt idx="579">
                  <c:v>39925</c:v>
                </c:pt>
                <c:pt idx="580">
                  <c:v>39926</c:v>
                </c:pt>
                <c:pt idx="581">
                  <c:v>39927</c:v>
                </c:pt>
                <c:pt idx="582">
                  <c:v>39930</c:v>
                </c:pt>
                <c:pt idx="583">
                  <c:v>39931</c:v>
                </c:pt>
                <c:pt idx="584">
                  <c:v>39932</c:v>
                </c:pt>
                <c:pt idx="585">
                  <c:v>39933</c:v>
                </c:pt>
                <c:pt idx="586">
                  <c:v>39934</c:v>
                </c:pt>
                <c:pt idx="587">
                  <c:v>39937</c:v>
                </c:pt>
                <c:pt idx="588">
                  <c:v>39938</c:v>
                </c:pt>
                <c:pt idx="589">
                  <c:v>39939</c:v>
                </c:pt>
                <c:pt idx="590">
                  <c:v>39940</c:v>
                </c:pt>
                <c:pt idx="591">
                  <c:v>39941</c:v>
                </c:pt>
                <c:pt idx="592">
                  <c:v>39944</c:v>
                </c:pt>
                <c:pt idx="593">
                  <c:v>39945</c:v>
                </c:pt>
                <c:pt idx="594">
                  <c:v>39946</c:v>
                </c:pt>
                <c:pt idx="595">
                  <c:v>39947</c:v>
                </c:pt>
                <c:pt idx="596">
                  <c:v>39948</c:v>
                </c:pt>
                <c:pt idx="597">
                  <c:v>39951</c:v>
                </c:pt>
                <c:pt idx="598">
                  <c:v>39952</c:v>
                </c:pt>
                <c:pt idx="599">
                  <c:v>39953</c:v>
                </c:pt>
                <c:pt idx="600">
                  <c:v>39954</c:v>
                </c:pt>
                <c:pt idx="601">
                  <c:v>39955</c:v>
                </c:pt>
                <c:pt idx="602">
                  <c:v>39959</c:v>
                </c:pt>
                <c:pt idx="603">
                  <c:v>39960</c:v>
                </c:pt>
                <c:pt idx="604">
                  <c:v>39961</c:v>
                </c:pt>
                <c:pt idx="605">
                  <c:v>39962</c:v>
                </c:pt>
                <c:pt idx="606">
                  <c:v>39965</c:v>
                </c:pt>
                <c:pt idx="607">
                  <c:v>39966</c:v>
                </c:pt>
                <c:pt idx="608">
                  <c:v>39967</c:v>
                </c:pt>
                <c:pt idx="609">
                  <c:v>39968</c:v>
                </c:pt>
                <c:pt idx="610">
                  <c:v>39969</c:v>
                </c:pt>
                <c:pt idx="611">
                  <c:v>39972</c:v>
                </c:pt>
                <c:pt idx="612">
                  <c:v>39973</c:v>
                </c:pt>
                <c:pt idx="613">
                  <c:v>39974</c:v>
                </c:pt>
                <c:pt idx="614">
                  <c:v>39975</c:v>
                </c:pt>
                <c:pt idx="615">
                  <c:v>39976</c:v>
                </c:pt>
                <c:pt idx="616">
                  <c:v>39979</c:v>
                </c:pt>
                <c:pt idx="617">
                  <c:v>39980</c:v>
                </c:pt>
                <c:pt idx="618">
                  <c:v>39981</c:v>
                </c:pt>
                <c:pt idx="619">
                  <c:v>39982</c:v>
                </c:pt>
                <c:pt idx="620">
                  <c:v>39983</c:v>
                </c:pt>
                <c:pt idx="621">
                  <c:v>39986</c:v>
                </c:pt>
                <c:pt idx="622">
                  <c:v>39987</c:v>
                </c:pt>
                <c:pt idx="623">
                  <c:v>39988</c:v>
                </c:pt>
                <c:pt idx="624">
                  <c:v>39989</c:v>
                </c:pt>
                <c:pt idx="625">
                  <c:v>39990</c:v>
                </c:pt>
                <c:pt idx="626">
                  <c:v>39993</c:v>
                </c:pt>
                <c:pt idx="627">
                  <c:v>39994</c:v>
                </c:pt>
                <c:pt idx="628">
                  <c:v>39995</c:v>
                </c:pt>
                <c:pt idx="629">
                  <c:v>39996</c:v>
                </c:pt>
                <c:pt idx="630">
                  <c:v>40000</c:v>
                </c:pt>
                <c:pt idx="631">
                  <c:v>40001</c:v>
                </c:pt>
                <c:pt idx="632">
                  <c:v>40002</c:v>
                </c:pt>
                <c:pt idx="633">
                  <c:v>40003</c:v>
                </c:pt>
                <c:pt idx="634">
                  <c:v>40004</c:v>
                </c:pt>
                <c:pt idx="635">
                  <c:v>40007</c:v>
                </c:pt>
                <c:pt idx="636">
                  <c:v>40008</c:v>
                </c:pt>
                <c:pt idx="637">
                  <c:v>40009</c:v>
                </c:pt>
                <c:pt idx="638">
                  <c:v>40010</c:v>
                </c:pt>
                <c:pt idx="639">
                  <c:v>40011</c:v>
                </c:pt>
                <c:pt idx="640">
                  <c:v>40014</c:v>
                </c:pt>
                <c:pt idx="641">
                  <c:v>40015</c:v>
                </c:pt>
                <c:pt idx="642">
                  <c:v>40016</c:v>
                </c:pt>
                <c:pt idx="643">
                  <c:v>40017</c:v>
                </c:pt>
                <c:pt idx="644">
                  <c:v>40018</c:v>
                </c:pt>
                <c:pt idx="645">
                  <c:v>40021</c:v>
                </c:pt>
                <c:pt idx="646">
                  <c:v>40022</c:v>
                </c:pt>
                <c:pt idx="647">
                  <c:v>40023</c:v>
                </c:pt>
                <c:pt idx="648">
                  <c:v>40024</c:v>
                </c:pt>
                <c:pt idx="649">
                  <c:v>40025</c:v>
                </c:pt>
                <c:pt idx="650">
                  <c:v>40028</c:v>
                </c:pt>
                <c:pt idx="651">
                  <c:v>40029</c:v>
                </c:pt>
                <c:pt idx="652">
                  <c:v>40030</c:v>
                </c:pt>
                <c:pt idx="653">
                  <c:v>40031</c:v>
                </c:pt>
                <c:pt idx="654">
                  <c:v>40032</c:v>
                </c:pt>
                <c:pt idx="655">
                  <c:v>40035</c:v>
                </c:pt>
                <c:pt idx="656">
                  <c:v>40036</c:v>
                </c:pt>
                <c:pt idx="657">
                  <c:v>40037</c:v>
                </c:pt>
                <c:pt idx="658">
                  <c:v>40038</c:v>
                </c:pt>
                <c:pt idx="659">
                  <c:v>40039</c:v>
                </c:pt>
                <c:pt idx="660">
                  <c:v>40042</c:v>
                </c:pt>
                <c:pt idx="661">
                  <c:v>40043</c:v>
                </c:pt>
                <c:pt idx="662">
                  <c:v>40044</c:v>
                </c:pt>
                <c:pt idx="663">
                  <c:v>40045</c:v>
                </c:pt>
                <c:pt idx="664">
                  <c:v>40046</c:v>
                </c:pt>
                <c:pt idx="665">
                  <c:v>40049</c:v>
                </c:pt>
                <c:pt idx="666">
                  <c:v>40050</c:v>
                </c:pt>
                <c:pt idx="667">
                  <c:v>40051</c:v>
                </c:pt>
                <c:pt idx="668">
                  <c:v>40052</c:v>
                </c:pt>
                <c:pt idx="669">
                  <c:v>40053</c:v>
                </c:pt>
                <c:pt idx="670">
                  <c:v>40056</c:v>
                </c:pt>
                <c:pt idx="671">
                  <c:v>40057</c:v>
                </c:pt>
                <c:pt idx="672">
                  <c:v>40058</c:v>
                </c:pt>
                <c:pt idx="673">
                  <c:v>40059</c:v>
                </c:pt>
                <c:pt idx="674">
                  <c:v>40060</c:v>
                </c:pt>
                <c:pt idx="675">
                  <c:v>40064</c:v>
                </c:pt>
                <c:pt idx="676">
                  <c:v>40065</c:v>
                </c:pt>
                <c:pt idx="677">
                  <c:v>40066</c:v>
                </c:pt>
                <c:pt idx="678">
                  <c:v>40067</c:v>
                </c:pt>
                <c:pt idx="679">
                  <c:v>40070</c:v>
                </c:pt>
                <c:pt idx="680">
                  <c:v>40071</c:v>
                </c:pt>
                <c:pt idx="681">
                  <c:v>40072</c:v>
                </c:pt>
                <c:pt idx="682">
                  <c:v>40073</c:v>
                </c:pt>
                <c:pt idx="683">
                  <c:v>40074</c:v>
                </c:pt>
                <c:pt idx="684">
                  <c:v>40077</c:v>
                </c:pt>
                <c:pt idx="685">
                  <c:v>40078</c:v>
                </c:pt>
                <c:pt idx="686">
                  <c:v>40079</c:v>
                </c:pt>
                <c:pt idx="687">
                  <c:v>40080</c:v>
                </c:pt>
                <c:pt idx="688">
                  <c:v>40081</c:v>
                </c:pt>
                <c:pt idx="689">
                  <c:v>40084</c:v>
                </c:pt>
                <c:pt idx="690">
                  <c:v>40085</c:v>
                </c:pt>
                <c:pt idx="691">
                  <c:v>40086</c:v>
                </c:pt>
                <c:pt idx="692">
                  <c:v>40087</c:v>
                </c:pt>
                <c:pt idx="693">
                  <c:v>40088</c:v>
                </c:pt>
                <c:pt idx="694">
                  <c:v>40091</c:v>
                </c:pt>
                <c:pt idx="695">
                  <c:v>40092</c:v>
                </c:pt>
                <c:pt idx="696">
                  <c:v>40093</c:v>
                </c:pt>
                <c:pt idx="697">
                  <c:v>40094</c:v>
                </c:pt>
                <c:pt idx="698">
                  <c:v>40095</c:v>
                </c:pt>
                <c:pt idx="699">
                  <c:v>40098</c:v>
                </c:pt>
                <c:pt idx="700">
                  <c:v>40099</c:v>
                </c:pt>
                <c:pt idx="701">
                  <c:v>40100</c:v>
                </c:pt>
                <c:pt idx="702">
                  <c:v>40101</c:v>
                </c:pt>
                <c:pt idx="703">
                  <c:v>40102</c:v>
                </c:pt>
                <c:pt idx="704">
                  <c:v>40105</c:v>
                </c:pt>
                <c:pt idx="705">
                  <c:v>40106</c:v>
                </c:pt>
                <c:pt idx="706">
                  <c:v>40107</c:v>
                </c:pt>
                <c:pt idx="707">
                  <c:v>40108</c:v>
                </c:pt>
                <c:pt idx="708">
                  <c:v>40109</c:v>
                </c:pt>
                <c:pt idx="709">
                  <c:v>40112</c:v>
                </c:pt>
                <c:pt idx="710">
                  <c:v>40113</c:v>
                </c:pt>
                <c:pt idx="711">
                  <c:v>40114</c:v>
                </c:pt>
                <c:pt idx="712">
                  <c:v>40115</c:v>
                </c:pt>
                <c:pt idx="713">
                  <c:v>40116</c:v>
                </c:pt>
                <c:pt idx="714">
                  <c:v>40119</c:v>
                </c:pt>
                <c:pt idx="715">
                  <c:v>40120</c:v>
                </c:pt>
                <c:pt idx="716">
                  <c:v>40121</c:v>
                </c:pt>
                <c:pt idx="717">
                  <c:v>40122</c:v>
                </c:pt>
                <c:pt idx="718">
                  <c:v>40123</c:v>
                </c:pt>
                <c:pt idx="719">
                  <c:v>40126</c:v>
                </c:pt>
                <c:pt idx="720">
                  <c:v>40127</c:v>
                </c:pt>
                <c:pt idx="721">
                  <c:v>40128</c:v>
                </c:pt>
                <c:pt idx="722">
                  <c:v>40129</c:v>
                </c:pt>
                <c:pt idx="723">
                  <c:v>40130</c:v>
                </c:pt>
                <c:pt idx="724">
                  <c:v>40133</c:v>
                </c:pt>
                <c:pt idx="725">
                  <c:v>40134</c:v>
                </c:pt>
                <c:pt idx="726">
                  <c:v>40135</c:v>
                </c:pt>
                <c:pt idx="727">
                  <c:v>40136</c:v>
                </c:pt>
                <c:pt idx="728">
                  <c:v>40137</c:v>
                </c:pt>
                <c:pt idx="729">
                  <c:v>40140</c:v>
                </c:pt>
                <c:pt idx="730">
                  <c:v>40141</c:v>
                </c:pt>
                <c:pt idx="731">
                  <c:v>40142</c:v>
                </c:pt>
                <c:pt idx="732">
                  <c:v>40144</c:v>
                </c:pt>
                <c:pt idx="733">
                  <c:v>40147</c:v>
                </c:pt>
                <c:pt idx="734">
                  <c:v>40148</c:v>
                </c:pt>
                <c:pt idx="735">
                  <c:v>40149</c:v>
                </c:pt>
                <c:pt idx="736">
                  <c:v>40150</c:v>
                </c:pt>
                <c:pt idx="737">
                  <c:v>40151</c:v>
                </c:pt>
                <c:pt idx="738">
                  <c:v>40154</c:v>
                </c:pt>
                <c:pt idx="739">
                  <c:v>40155</c:v>
                </c:pt>
                <c:pt idx="740">
                  <c:v>40156</c:v>
                </c:pt>
                <c:pt idx="741">
                  <c:v>40157</c:v>
                </c:pt>
                <c:pt idx="742">
                  <c:v>40158</c:v>
                </c:pt>
                <c:pt idx="743">
                  <c:v>40161</c:v>
                </c:pt>
                <c:pt idx="744">
                  <c:v>40162</c:v>
                </c:pt>
                <c:pt idx="745">
                  <c:v>40163</c:v>
                </c:pt>
                <c:pt idx="746">
                  <c:v>40164</c:v>
                </c:pt>
                <c:pt idx="747">
                  <c:v>40165</c:v>
                </c:pt>
                <c:pt idx="748">
                  <c:v>40168</c:v>
                </c:pt>
                <c:pt idx="749">
                  <c:v>40169</c:v>
                </c:pt>
                <c:pt idx="750">
                  <c:v>40170</c:v>
                </c:pt>
                <c:pt idx="751">
                  <c:v>40171</c:v>
                </c:pt>
                <c:pt idx="752">
                  <c:v>40175</c:v>
                </c:pt>
                <c:pt idx="753">
                  <c:v>40176</c:v>
                </c:pt>
                <c:pt idx="754">
                  <c:v>40177</c:v>
                </c:pt>
                <c:pt idx="755">
                  <c:v>40178</c:v>
                </c:pt>
                <c:pt idx="756">
                  <c:v>40182</c:v>
                </c:pt>
                <c:pt idx="757">
                  <c:v>40183</c:v>
                </c:pt>
                <c:pt idx="758">
                  <c:v>40184</c:v>
                </c:pt>
                <c:pt idx="759">
                  <c:v>40185</c:v>
                </c:pt>
                <c:pt idx="760">
                  <c:v>40186</c:v>
                </c:pt>
                <c:pt idx="761">
                  <c:v>40189</c:v>
                </c:pt>
                <c:pt idx="762">
                  <c:v>40190</c:v>
                </c:pt>
                <c:pt idx="763">
                  <c:v>40191</c:v>
                </c:pt>
                <c:pt idx="764">
                  <c:v>40192</c:v>
                </c:pt>
                <c:pt idx="765">
                  <c:v>40193</c:v>
                </c:pt>
                <c:pt idx="766">
                  <c:v>40197</c:v>
                </c:pt>
                <c:pt idx="767">
                  <c:v>40198</c:v>
                </c:pt>
                <c:pt idx="768">
                  <c:v>40199</c:v>
                </c:pt>
                <c:pt idx="769">
                  <c:v>40200</c:v>
                </c:pt>
                <c:pt idx="770">
                  <c:v>40203</c:v>
                </c:pt>
                <c:pt idx="771">
                  <c:v>40204</c:v>
                </c:pt>
                <c:pt idx="772">
                  <c:v>40205</c:v>
                </c:pt>
                <c:pt idx="773">
                  <c:v>40206</c:v>
                </c:pt>
                <c:pt idx="774">
                  <c:v>40207</c:v>
                </c:pt>
                <c:pt idx="775">
                  <c:v>40210</c:v>
                </c:pt>
                <c:pt idx="776">
                  <c:v>40211</c:v>
                </c:pt>
                <c:pt idx="777">
                  <c:v>40212</c:v>
                </c:pt>
                <c:pt idx="778">
                  <c:v>40213</c:v>
                </c:pt>
                <c:pt idx="779">
                  <c:v>40214</c:v>
                </c:pt>
                <c:pt idx="780">
                  <c:v>40217</c:v>
                </c:pt>
                <c:pt idx="781">
                  <c:v>40218</c:v>
                </c:pt>
                <c:pt idx="782">
                  <c:v>40219</c:v>
                </c:pt>
                <c:pt idx="783">
                  <c:v>40220</c:v>
                </c:pt>
                <c:pt idx="784">
                  <c:v>40221</c:v>
                </c:pt>
                <c:pt idx="785">
                  <c:v>40225</c:v>
                </c:pt>
                <c:pt idx="786">
                  <c:v>40226</c:v>
                </c:pt>
                <c:pt idx="787">
                  <c:v>40227</c:v>
                </c:pt>
                <c:pt idx="788">
                  <c:v>40228</c:v>
                </c:pt>
                <c:pt idx="789">
                  <c:v>40231</c:v>
                </c:pt>
                <c:pt idx="790">
                  <c:v>40232</c:v>
                </c:pt>
                <c:pt idx="791">
                  <c:v>40233</c:v>
                </c:pt>
                <c:pt idx="792">
                  <c:v>40234</c:v>
                </c:pt>
                <c:pt idx="793">
                  <c:v>40235</c:v>
                </c:pt>
                <c:pt idx="794">
                  <c:v>40238</c:v>
                </c:pt>
                <c:pt idx="795">
                  <c:v>40239</c:v>
                </c:pt>
                <c:pt idx="796">
                  <c:v>40240</c:v>
                </c:pt>
                <c:pt idx="797">
                  <c:v>40241</c:v>
                </c:pt>
                <c:pt idx="798">
                  <c:v>40242</c:v>
                </c:pt>
                <c:pt idx="799">
                  <c:v>40245</c:v>
                </c:pt>
                <c:pt idx="800">
                  <c:v>40246</c:v>
                </c:pt>
                <c:pt idx="801">
                  <c:v>40247</c:v>
                </c:pt>
                <c:pt idx="802">
                  <c:v>40248</c:v>
                </c:pt>
                <c:pt idx="803">
                  <c:v>40249</c:v>
                </c:pt>
                <c:pt idx="804">
                  <c:v>40252</c:v>
                </c:pt>
                <c:pt idx="805">
                  <c:v>40253</c:v>
                </c:pt>
                <c:pt idx="806">
                  <c:v>40254</c:v>
                </c:pt>
                <c:pt idx="807">
                  <c:v>40255</c:v>
                </c:pt>
                <c:pt idx="808">
                  <c:v>40256</c:v>
                </c:pt>
                <c:pt idx="809">
                  <c:v>40259</c:v>
                </c:pt>
                <c:pt idx="810">
                  <c:v>40260</c:v>
                </c:pt>
                <c:pt idx="811">
                  <c:v>40261</c:v>
                </c:pt>
                <c:pt idx="812">
                  <c:v>40262</c:v>
                </c:pt>
                <c:pt idx="813">
                  <c:v>40263</c:v>
                </c:pt>
                <c:pt idx="814">
                  <c:v>40266</c:v>
                </c:pt>
                <c:pt idx="815">
                  <c:v>40267</c:v>
                </c:pt>
                <c:pt idx="816">
                  <c:v>40268</c:v>
                </c:pt>
                <c:pt idx="817">
                  <c:v>40269</c:v>
                </c:pt>
                <c:pt idx="818">
                  <c:v>40273</c:v>
                </c:pt>
                <c:pt idx="819">
                  <c:v>40274</c:v>
                </c:pt>
                <c:pt idx="820">
                  <c:v>40275</c:v>
                </c:pt>
                <c:pt idx="821">
                  <c:v>40276</c:v>
                </c:pt>
                <c:pt idx="822">
                  <c:v>40277</c:v>
                </c:pt>
                <c:pt idx="823">
                  <c:v>40280</c:v>
                </c:pt>
                <c:pt idx="824">
                  <c:v>40281</c:v>
                </c:pt>
                <c:pt idx="825">
                  <c:v>40282</c:v>
                </c:pt>
                <c:pt idx="826">
                  <c:v>40283</c:v>
                </c:pt>
                <c:pt idx="827">
                  <c:v>40284</c:v>
                </c:pt>
                <c:pt idx="828">
                  <c:v>40287</c:v>
                </c:pt>
                <c:pt idx="829">
                  <c:v>40288</c:v>
                </c:pt>
                <c:pt idx="830">
                  <c:v>40289</c:v>
                </c:pt>
                <c:pt idx="831">
                  <c:v>40290</c:v>
                </c:pt>
                <c:pt idx="832">
                  <c:v>40291</c:v>
                </c:pt>
                <c:pt idx="833">
                  <c:v>40294</c:v>
                </c:pt>
                <c:pt idx="834">
                  <c:v>40295</c:v>
                </c:pt>
                <c:pt idx="835">
                  <c:v>40296</c:v>
                </c:pt>
                <c:pt idx="836">
                  <c:v>40297</c:v>
                </c:pt>
                <c:pt idx="837">
                  <c:v>40298</c:v>
                </c:pt>
                <c:pt idx="838">
                  <c:v>40301</c:v>
                </c:pt>
                <c:pt idx="839">
                  <c:v>40302</c:v>
                </c:pt>
                <c:pt idx="840">
                  <c:v>40303</c:v>
                </c:pt>
                <c:pt idx="841">
                  <c:v>40304</c:v>
                </c:pt>
                <c:pt idx="842">
                  <c:v>40305</c:v>
                </c:pt>
                <c:pt idx="843">
                  <c:v>40308</c:v>
                </c:pt>
                <c:pt idx="844">
                  <c:v>40309</c:v>
                </c:pt>
                <c:pt idx="845">
                  <c:v>40310</c:v>
                </c:pt>
                <c:pt idx="846">
                  <c:v>40311</c:v>
                </c:pt>
                <c:pt idx="847">
                  <c:v>40312</c:v>
                </c:pt>
                <c:pt idx="848">
                  <c:v>40315</c:v>
                </c:pt>
                <c:pt idx="849">
                  <c:v>40316</c:v>
                </c:pt>
                <c:pt idx="850">
                  <c:v>40317</c:v>
                </c:pt>
                <c:pt idx="851">
                  <c:v>40318</c:v>
                </c:pt>
                <c:pt idx="852">
                  <c:v>40319</c:v>
                </c:pt>
                <c:pt idx="853">
                  <c:v>40322</c:v>
                </c:pt>
                <c:pt idx="854">
                  <c:v>40323</c:v>
                </c:pt>
                <c:pt idx="855">
                  <c:v>40324</c:v>
                </c:pt>
                <c:pt idx="856">
                  <c:v>40325</c:v>
                </c:pt>
                <c:pt idx="857">
                  <c:v>40326</c:v>
                </c:pt>
                <c:pt idx="858">
                  <c:v>40330</c:v>
                </c:pt>
                <c:pt idx="859">
                  <c:v>40331</c:v>
                </c:pt>
                <c:pt idx="860">
                  <c:v>40332</c:v>
                </c:pt>
                <c:pt idx="861">
                  <c:v>40333</c:v>
                </c:pt>
                <c:pt idx="862">
                  <c:v>40336</c:v>
                </c:pt>
                <c:pt idx="863">
                  <c:v>40337</c:v>
                </c:pt>
                <c:pt idx="864">
                  <c:v>40338</c:v>
                </c:pt>
                <c:pt idx="865">
                  <c:v>40339</c:v>
                </c:pt>
                <c:pt idx="866">
                  <c:v>40340</c:v>
                </c:pt>
                <c:pt idx="867">
                  <c:v>40343</c:v>
                </c:pt>
                <c:pt idx="868">
                  <c:v>40344</c:v>
                </c:pt>
                <c:pt idx="869">
                  <c:v>40345</c:v>
                </c:pt>
                <c:pt idx="870">
                  <c:v>40346</c:v>
                </c:pt>
                <c:pt idx="871">
                  <c:v>40347</c:v>
                </c:pt>
                <c:pt idx="872">
                  <c:v>40350</c:v>
                </c:pt>
                <c:pt idx="873">
                  <c:v>40351</c:v>
                </c:pt>
                <c:pt idx="874">
                  <c:v>40352</c:v>
                </c:pt>
                <c:pt idx="875">
                  <c:v>40353</c:v>
                </c:pt>
                <c:pt idx="876">
                  <c:v>40354</c:v>
                </c:pt>
                <c:pt idx="877">
                  <c:v>40357</c:v>
                </c:pt>
                <c:pt idx="878">
                  <c:v>40358</c:v>
                </c:pt>
                <c:pt idx="879">
                  <c:v>40359</c:v>
                </c:pt>
                <c:pt idx="880">
                  <c:v>40360</c:v>
                </c:pt>
                <c:pt idx="881">
                  <c:v>40361</c:v>
                </c:pt>
                <c:pt idx="882">
                  <c:v>40365</c:v>
                </c:pt>
                <c:pt idx="883">
                  <c:v>40366</c:v>
                </c:pt>
                <c:pt idx="884">
                  <c:v>40367</c:v>
                </c:pt>
                <c:pt idx="885">
                  <c:v>40368</c:v>
                </c:pt>
                <c:pt idx="886">
                  <c:v>40371</c:v>
                </c:pt>
                <c:pt idx="887">
                  <c:v>40372</c:v>
                </c:pt>
                <c:pt idx="888">
                  <c:v>40373</c:v>
                </c:pt>
                <c:pt idx="889">
                  <c:v>40374</c:v>
                </c:pt>
                <c:pt idx="890">
                  <c:v>40375</c:v>
                </c:pt>
                <c:pt idx="891">
                  <c:v>40378</c:v>
                </c:pt>
                <c:pt idx="892">
                  <c:v>40379</c:v>
                </c:pt>
                <c:pt idx="893">
                  <c:v>40380</c:v>
                </c:pt>
                <c:pt idx="894">
                  <c:v>40381</c:v>
                </c:pt>
                <c:pt idx="895">
                  <c:v>40382</c:v>
                </c:pt>
                <c:pt idx="896">
                  <c:v>40385</c:v>
                </c:pt>
                <c:pt idx="897">
                  <c:v>40386</c:v>
                </c:pt>
                <c:pt idx="898">
                  <c:v>40387</c:v>
                </c:pt>
                <c:pt idx="899">
                  <c:v>40388</c:v>
                </c:pt>
                <c:pt idx="900">
                  <c:v>40389</c:v>
                </c:pt>
                <c:pt idx="901">
                  <c:v>40392</c:v>
                </c:pt>
                <c:pt idx="902">
                  <c:v>40393</c:v>
                </c:pt>
                <c:pt idx="903">
                  <c:v>40394</c:v>
                </c:pt>
                <c:pt idx="904">
                  <c:v>40395</c:v>
                </c:pt>
                <c:pt idx="905">
                  <c:v>40396</c:v>
                </c:pt>
                <c:pt idx="906">
                  <c:v>40399</c:v>
                </c:pt>
                <c:pt idx="907">
                  <c:v>40400</c:v>
                </c:pt>
                <c:pt idx="908">
                  <c:v>40401</c:v>
                </c:pt>
                <c:pt idx="909">
                  <c:v>40402</c:v>
                </c:pt>
                <c:pt idx="910">
                  <c:v>40403</c:v>
                </c:pt>
                <c:pt idx="911">
                  <c:v>40406</c:v>
                </c:pt>
                <c:pt idx="912">
                  <c:v>40407</c:v>
                </c:pt>
                <c:pt idx="913">
                  <c:v>40408</c:v>
                </c:pt>
                <c:pt idx="914">
                  <c:v>40409</c:v>
                </c:pt>
                <c:pt idx="915">
                  <c:v>40410</c:v>
                </c:pt>
                <c:pt idx="916">
                  <c:v>40413</c:v>
                </c:pt>
                <c:pt idx="917">
                  <c:v>40414</c:v>
                </c:pt>
                <c:pt idx="918">
                  <c:v>40415</c:v>
                </c:pt>
                <c:pt idx="919">
                  <c:v>40416</c:v>
                </c:pt>
                <c:pt idx="920">
                  <c:v>40417</c:v>
                </c:pt>
                <c:pt idx="921">
                  <c:v>40420</c:v>
                </c:pt>
                <c:pt idx="922">
                  <c:v>40421</c:v>
                </c:pt>
                <c:pt idx="923">
                  <c:v>40422</c:v>
                </c:pt>
                <c:pt idx="924">
                  <c:v>40423</c:v>
                </c:pt>
                <c:pt idx="925">
                  <c:v>40424</c:v>
                </c:pt>
                <c:pt idx="926">
                  <c:v>40428</c:v>
                </c:pt>
                <c:pt idx="927">
                  <c:v>40429</c:v>
                </c:pt>
                <c:pt idx="928">
                  <c:v>40430</c:v>
                </c:pt>
                <c:pt idx="929">
                  <c:v>40431</c:v>
                </c:pt>
                <c:pt idx="930">
                  <c:v>40434</c:v>
                </c:pt>
                <c:pt idx="931">
                  <c:v>40435</c:v>
                </c:pt>
                <c:pt idx="932">
                  <c:v>40436</c:v>
                </c:pt>
                <c:pt idx="933">
                  <c:v>40437</c:v>
                </c:pt>
                <c:pt idx="934">
                  <c:v>40438</c:v>
                </c:pt>
                <c:pt idx="935">
                  <c:v>40441</c:v>
                </c:pt>
                <c:pt idx="936">
                  <c:v>40442</c:v>
                </c:pt>
                <c:pt idx="937">
                  <c:v>40443</c:v>
                </c:pt>
                <c:pt idx="938">
                  <c:v>40444</c:v>
                </c:pt>
                <c:pt idx="939">
                  <c:v>40445</c:v>
                </c:pt>
                <c:pt idx="940">
                  <c:v>40448</c:v>
                </c:pt>
                <c:pt idx="941">
                  <c:v>40449</c:v>
                </c:pt>
                <c:pt idx="942">
                  <c:v>40450</c:v>
                </c:pt>
                <c:pt idx="943">
                  <c:v>40451</c:v>
                </c:pt>
                <c:pt idx="944">
                  <c:v>40452</c:v>
                </c:pt>
                <c:pt idx="945">
                  <c:v>40455</c:v>
                </c:pt>
                <c:pt idx="946">
                  <c:v>40456</c:v>
                </c:pt>
                <c:pt idx="947">
                  <c:v>40457</c:v>
                </c:pt>
                <c:pt idx="948">
                  <c:v>40458</c:v>
                </c:pt>
                <c:pt idx="949">
                  <c:v>40459</c:v>
                </c:pt>
                <c:pt idx="950">
                  <c:v>40462</c:v>
                </c:pt>
                <c:pt idx="951">
                  <c:v>40463</c:v>
                </c:pt>
                <c:pt idx="952">
                  <c:v>40464</c:v>
                </c:pt>
                <c:pt idx="953">
                  <c:v>40465</c:v>
                </c:pt>
                <c:pt idx="954">
                  <c:v>40466</c:v>
                </c:pt>
                <c:pt idx="955">
                  <c:v>40469</c:v>
                </c:pt>
                <c:pt idx="956">
                  <c:v>40470</c:v>
                </c:pt>
                <c:pt idx="957">
                  <c:v>40471</c:v>
                </c:pt>
                <c:pt idx="958">
                  <c:v>40472</c:v>
                </c:pt>
                <c:pt idx="959">
                  <c:v>40473</c:v>
                </c:pt>
                <c:pt idx="960">
                  <c:v>40476</c:v>
                </c:pt>
                <c:pt idx="961">
                  <c:v>40477</c:v>
                </c:pt>
                <c:pt idx="962">
                  <c:v>40478</c:v>
                </c:pt>
                <c:pt idx="963">
                  <c:v>40479</c:v>
                </c:pt>
                <c:pt idx="964">
                  <c:v>40480</c:v>
                </c:pt>
                <c:pt idx="965">
                  <c:v>40483</c:v>
                </c:pt>
                <c:pt idx="966">
                  <c:v>40484</c:v>
                </c:pt>
                <c:pt idx="967">
                  <c:v>40485</c:v>
                </c:pt>
                <c:pt idx="968">
                  <c:v>40486</c:v>
                </c:pt>
                <c:pt idx="969">
                  <c:v>40487</c:v>
                </c:pt>
                <c:pt idx="970">
                  <c:v>40490</c:v>
                </c:pt>
                <c:pt idx="971">
                  <c:v>40491</c:v>
                </c:pt>
                <c:pt idx="972">
                  <c:v>40492</c:v>
                </c:pt>
                <c:pt idx="973">
                  <c:v>40493</c:v>
                </c:pt>
                <c:pt idx="974">
                  <c:v>40494</c:v>
                </c:pt>
                <c:pt idx="975">
                  <c:v>40497</c:v>
                </c:pt>
                <c:pt idx="976">
                  <c:v>40498</c:v>
                </c:pt>
                <c:pt idx="977">
                  <c:v>40499</c:v>
                </c:pt>
                <c:pt idx="978">
                  <c:v>40500</c:v>
                </c:pt>
                <c:pt idx="979">
                  <c:v>40501</c:v>
                </c:pt>
                <c:pt idx="980">
                  <c:v>40504</c:v>
                </c:pt>
                <c:pt idx="981">
                  <c:v>40505</c:v>
                </c:pt>
                <c:pt idx="982">
                  <c:v>40506</c:v>
                </c:pt>
                <c:pt idx="983">
                  <c:v>40508</c:v>
                </c:pt>
                <c:pt idx="984">
                  <c:v>40511</c:v>
                </c:pt>
                <c:pt idx="985">
                  <c:v>40512</c:v>
                </c:pt>
                <c:pt idx="986">
                  <c:v>40513</c:v>
                </c:pt>
                <c:pt idx="987">
                  <c:v>40514</c:v>
                </c:pt>
                <c:pt idx="988">
                  <c:v>40515</c:v>
                </c:pt>
                <c:pt idx="989">
                  <c:v>40518</c:v>
                </c:pt>
                <c:pt idx="990">
                  <c:v>40519</c:v>
                </c:pt>
                <c:pt idx="991">
                  <c:v>40520</c:v>
                </c:pt>
                <c:pt idx="992">
                  <c:v>40521</c:v>
                </c:pt>
                <c:pt idx="993">
                  <c:v>40522</c:v>
                </c:pt>
                <c:pt idx="994">
                  <c:v>40525</c:v>
                </c:pt>
                <c:pt idx="995">
                  <c:v>40526</c:v>
                </c:pt>
                <c:pt idx="996">
                  <c:v>40527</c:v>
                </c:pt>
                <c:pt idx="997">
                  <c:v>40528</c:v>
                </c:pt>
                <c:pt idx="998">
                  <c:v>40529</c:v>
                </c:pt>
                <c:pt idx="999">
                  <c:v>40532</c:v>
                </c:pt>
                <c:pt idx="1000">
                  <c:v>40533</c:v>
                </c:pt>
                <c:pt idx="1001">
                  <c:v>40534</c:v>
                </c:pt>
                <c:pt idx="1002">
                  <c:v>40535</c:v>
                </c:pt>
                <c:pt idx="1003">
                  <c:v>40539</c:v>
                </c:pt>
                <c:pt idx="1004">
                  <c:v>40540</c:v>
                </c:pt>
                <c:pt idx="1005">
                  <c:v>40541</c:v>
                </c:pt>
                <c:pt idx="1006">
                  <c:v>40542</c:v>
                </c:pt>
                <c:pt idx="1007">
                  <c:v>40543</c:v>
                </c:pt>
                <c:pt idx="1008">
                  <c:v>40546</c:v>
                </c:pt>
                <c:pt idx="1009">
                  <c:v>40547</c:v>
                </c:pt>
                <c:pt idx="1010">
                  <c:v>40548</c:v>
                </c:pt>
                <c:pt idx="1011">
                  <c:v>40549</c:v>
                </c:pt>
                <c:pt idx="1012">
                  <c:v>40550</c:v>
                </c:pt>
                <c:pt idx="1013">
                  <c:v>40553</c:v>
                </c:pt>
                <c:pt idx="1014">
                  <c:v>40554</c:v>
                </c:pt>
                <c:pt idx="1015">
                  <c:v>40555</c:v>
                </c:pt>
                <c:pt idx="1016">
                  <c:v>40556</c:v>
                </c:pt>
                <c:pt idx="1017">
                  <c:v>40557</c:v>
                </c:pt>
                <c:pt idx="1018">
                  <c:v>40561</c:v>
                </c:pt>
                <c:pt idx="1019">
                  <c:v>40562</c:v>
                </c:pt>
                <c:pt idx="1020">
                  <c:v>40563</c:v>
                </c:pt>
                <c:pt idx="1021">
                  <c:v>40564</c:v>
                </c:pt>
                <c:pt idx="1022">
                  <c:v>40567</c:v>
                </c:pt>
                <c:pt idx="1023">
                  <c:v>40568</c:v>
                </c:pt>
                <c:pt idx="1024">
                  <c:v>40569</c:v>
                </c:pt>
                <c:pt idx="1025">
                  <c:v>40570</c:v>
                </c:pt>
                <c:pt idx="1026">
                  <c:v>40571</c:v>
                </c:pt>
                <c:pt idx="1027">
                  <c:v>40574</c:v>
                </c:pt>
                <c:pt idx="1028">
                  <c:v>40575</c:v>
                </c:pt>
                <c:pt idx="1029">
                  <c:v>40576</c:v>
                </c:pt>
                <c:pt idx="1030">
                  <c:v>40577</c:v>
                </c:pt>
                <c:pt idx="1031">
                  <c:v>40578</c:v>
                </c:pt>
                <c:pt idx="1032">
                  <c:v>40581</c:v>
                </c:pt>
                <c:pt idx="1033">
                  <c:v>40582</c:v>
                </c:pt>
                <c:pt idx="1034">
                  <c:v>40583</c:v>
                </c:pt>
                <c:pt idx="1035">
                  <c:v>40584</c:v>
                </c:pt>
                <c:pt idx="1036">
                  <c:v>40585</c:v>
                </c:pt>
                <c:pt idx="1037">
                  <c:v>40588</c:v>
                </c:pt>
                <c:pt idx="1038">
                  <c:v>40589</c:v>
                </c:pt>
                <c:pt idx="1039">
                  <c:v>40590</c:v>
                </c:pt>
                <c:pt idx="1040">
                  <c:v>40591</c:v>
                </c:pt>
                <c:pt idx="1041">
                  <c:v>40592</c:v>
                </c:pt>
                <c:pt idx="1042">
                  <c:v>40596</c:v>
                </c:pt>
                <c:pt idx="1043">
                  <c:v>40597</c:v>
                </c:pt>
                <c:pt idx="1044">
                  <c:v>40598</c:v>
                </c:pt>
                <c:pt idx="1045">
                  <c:v>40599</c:v>
                </c:pt>
                <c:pt idx="1046">
                  <c:v>40602</c:v>
                </c:pt>
                <c:pt idx="1047">
                  <c:v>40603</c:v>
                </c:pt>
                <c:pt idx="1048">
                  <c:v>40604</c:v>
                </c:pt>
                <c:pt idx="1049">
                  <c:v>40605</c:v>
                </c:pt>
                <c:pt idx="1050">
                  <c:v>40606</c:v>
                </c:pt>
                <c:pt idx="1051">
                  <c:v>40609</c:v>
                </c:pt>
                <c:pt idx="1052">
                  <c:v>40610</c:v>
                </c:pt>
                <c:pt idx="1053">
                  <c:v>40611</c:v>
                </c:pt>
                <c:pt idx="1054">
                  <c:v>40612</c:v>
                </c:pt>
                <c:pt idx="1055">
                  <c:v>40613</c:v>
                </c:pt>
                <c:pt idx="1056">
                  <c:v>40616</c:v>
                </c:pt>
                <c:pt idx="1057">
                  <c:v>40617</c:v>
                </c:pt>
                <c:pt idx="1058">
                  <c:v>40618</c:v>
                </c:pt>
                <c:pt idx="1059">
                  <c:v>40619</c:v>
                </c:pt>
                <c:pt idx="1060">
                  <c:v>40620</c:v>
                </c:pt>
                <c:pt idx="1061">
                  <c:v>40623</c:v>
                </c:pt>
                <c:pt idx="1062">
                  <c:v>40624</c:v>
                </c:pt>
                <c:pt idx="1063">
                  <c:v>40625</c:v>
                </c:pt>
                <c:pt idx="1064">
                  <c:v>40626</c:v>
                </c:pt>
                <c:pt idx="1065">
                  <c:v>40627</c:v>
                </c:pt>
                <c:pt idx="1066">
                  <c:v>40630</c:v>
                </c:pt>
                <c:pt idx="1067">
                  <c:v>40631</c:v>
                </c:pt>
                <c:pt idx="1068">
                  <c:v>40632</c:v>
                </c:pt>
                <c:pt idx="1069">
                  <c:v>40633</c:v>
                </c:pt>
                <c:pt idx="1070">
                  <c:v>40634</c:v>
                </c:pt>
                <c:pt idx="1071">
                  <c:v>40637</c:v>
                </c:pt>
                <c:pt idx="1072">
                  <c:v>40638</c:v>
                </c:pt>
                <c:pt idx="1073">
                  <c:v>40639</c:v>
                </c:pt>
                <c:pt idx="1074">
                  <c:v>40640</c:v>
                </c:pt>
                <c:pt idx="1075">
                  <c:v>40641</c:v>
                </c:pt>
                <c:pt idx="1076">
                  <c:v>40644</c:v>
                </c:pt>
                <c:pt idx="1077">
                  <c:v>40645</c:v>
                </c:pt>
                <c:pt idx="1078">
                  <c:v>40646</c:v>
                </c:pt>
                <c:pt idx="1079">
                  <c:v>40647</c:v>
                </c:pt>
                <c:pt idx="1080">
                  <c:v>40648</c:v>
                </c:pt>
                <c:pt idx="1081">
                  <c:v>40651</c:v>
                </c:pt>
                <c:pt idx="1082">
                  <c:v>40652</c:v>
                </c:pt>
                <c:pt idx="1083">
                  <c:v>40653</c:v>
                </c:pt>
                <c:pt idx="1084">
                  <c:v>40654</c:v>
                </c:pt>
                <c:pt idx="1085">
                  <c:v>40658</c:v>
                </c:pt>
                <c:pt idx="1086">
                  <c:v>40659</c:v>
                </c:pt>
                <c:pt idx="1087">
                  <c:v>40660</c:v>
                </c:pt>
                <c:pt idx="1088">
                  <c:v>40661</c:v>
                </c:pt>
                <c:pt idx="1089">
                  <c:v>40662</c:v>
                </c:pt>
                <c:pt idx="1090">
                  <c:v>40665</c:v>
                </c:pt>
                <c:pt idx="1091">
                  <c:v>40666</c:v>
                </c:pt>
                <c:pt idx="1092">
                  <c:v>40667</c:v>
                </c:pt>
                <c:pt idx="1093">
                  <c:v>40668</c:v>
                </c:pt>
                <c:pt idx="1094">
                  <c:v>40669</c:v>
                </c:pt>
                <c:pt idx="1095">
                  <c:v>40672</c:v>
                </c:pt>
                <c:pt idx="1096">
                  <c:v>40673</c:v>
                </c:pt>
                <c:pt idx="1097">
                  <c:v>40674</c:v>
                </c:pt>
                <c:pt idx="1098">
                  <c:v>40675</c:v>
                </c:pt>
                <c:pt idx="1099">
                  <c:v>40676</c:v>
                </c:pt>
                <c:pt idx="1100">
                  <c:v>40679</c:v>
                </c:pt>
                <c:pt idx="1101">
                  <c:v>40680</c:v>
                </c:pt>
                <c:pt idx="1102">
                  <c:v>40681</c:v>
                </c:pt>
                <c:pt idx="1103">
                  <c:v>40682</c:v>
                </c:pt>
                <c:pt idx="1104">
                  <c:v>40683</c:v>
                </c:pt>
                <c:pt idx="1105">
                  <c:v>40686</c:v>
                </c:pt>
                <c:pt idx="1106">
                  <c:v>40687</c:v>
                </c:pt>
                <c:pt idx="1107">
                  <c:v>40688</c:v>
                </c:pt>
                <c:pt idx="1108">
                  <c:v>40689</c:v>
                </c:pt>
                <c:pt idx="1109">
                  <c:v>40690</c:v>
                </c:pt>
                <c:pt idx="1110">
                  <c:v>40694</c:v>
                </c:pt>
                <c:pt idx="1111">
                  <c:v>40695</c:v>
                </c:pt>
                <c:pt idx="1112">
                  <c:v>40696</c:v>
                </c:pt>
                <c:pt idx="1113">
                  <c:v>40697</c:v>
                </c:pt>
                <c:pt idx="1114">
                  <c:v>40700</c:v>
                </c:pt>
                <c:pt idx="1115">
                  <c:v>40701</c:v>
                </c:pt>
                <c:pt idx="1116">
                  <c:v>40702</c:v>
                </c:pt>
                <c:pt idx="1117">
                  <c:v>40703</c:v>
                </c:pt>
                <c:pt idx="1118">
                  <c:v>40704</c:v>
                </c:pt>
                <c:pt idx="1119">
                  <c:v>40707</c:v>
                </c:pt>
                <c:pt idx="1120">
                  <c:v>40708</c:v>
                </c:pt>
                <c:pt idx="1121">
                  <c:v>40709</c:v>
                </c:pt>
                <c:pt idx="1122">
                  <c:v>40710</c:v>
                </c:pt>
                <c:pt idx="1123">
                  <c:v>40711</c:v>
                </c:pt>
                <c:pt idx="1124">
                  <c:v>40714</c:v>
                </c:pt>
                <c:pt idx="1125">
                  <c:v>40715</c:v>
                </c:pt>
                <c:pt idx="1126">
                  <c:v>40716</c:v>
                </c:pt>
                <c:pt idx="1127">
                  <c:v>40717</c:v>
                </c:pt>
                <c:pt idx="1128">
                  <c:v>40718</c:v>
                </c:pt>
                <c:pt idx="1129">
                  <c:v>40721</c:v>
                </c:pt>
                <c:pt idx="1130">
                  <c:v>40722</c:v>
                </c:pt>
                <c:pt idx="1131">
                  <c:v>40723</c:v>
                </c:pt>
                <c:pt idx="1132">
                  <c:v>40724</c:v>
                </c:pt>
                <c:pt idx="1133">
                  <c:v>40725</c:v>
                </c:pt>
                <c:pt idx="1134">
                  <c:v>40729</c:v>
                </c:pt>
                <c:pt idx="1135">
                  <c:v>40730</c:v>
                </c:pt>
                <c:pt idx="1136">
                  <c:v>40731</c:v>
                </c:pt>
                <c:pt idx="1137">
                  <c:v>40732</c:v>
                </c:pt>
                <c:pt idx="1138">
                  <c:v>40735</c:v>
                </c:pt>
                <c:pt idx="1139">
                  <c:v>40736</c:v>
                </c:pt>
                <c:pt idx="1140">
                  <c:v>40737</c:v>
                </c:pt>
                <c:pt idx="1141">
                  <c:v>40738</c:v>
                </c:pt>
                <c:pt idx="1142">
                  <c:v>40739</c:v>
                </c:pt>
                <c:pt idx="1143">
                  <c:v>40742</c:v>
                </c:pt>
                <c:pt idx="1144">
                  <c:v>40743</c:v>
                </c:pt>
                <c:pt idx="1145">
                  <c:v>40744</c:v>
                </c:pt>
                <c:pt idx="1146">
                  <c:v>40745</c:v>
                </c:pt>
                <c:pt idx="1147">
                  <c:v>40746</c:v>
                </c:pt>
                <c:pt idx="1148">
                  <c:v>40749</c:v>
                </c:pt>
                <c:pt idx="1149">
                  <c:v>40750</c:v>
                </c:pt>
                <c:pt idx="1150">
                  <c:v>40751</c:v>
                </c:pt>
                <c:pt idx="1151">
                  <c:v>40752</c:v>
                </c:pt>
                <c:pt idx="1152">
                  <c:v>40753</c:v>
                </c:pt>
                <c:pt idx="1153">
                  <c:v>40756</c:v>
                </c:pt>
                <c:pt idx="1154">
                  <c:v>40757</c:v>
                </c:pt>
                <c:pt idx="1155">
                  <c:v>40758</c:v>
                </c:pt>
                <c:pt idx="1156">
                  <c:v>40759</c:v>
                </c:pt>
                <c:pt idx="1157">
                  <c:v>40760</c:v>
                </c:pt>
                <c:pt idx="1158">
                  <c:v>40763</c:v>
                </c:pt>
                <c:pt idx="1159">
                  <c:v>40764</c:v>
                </c:pt>
                <c:pt idx="1160">
                  <c:v>40765</c:v>
                </c:pt>
                <c:pt idx="1161">
                  <c:v>40766</c:v>
                </c:pt>
                <c:pt idx="1162">
                  <c:v>40767</c:v>
                </c:pt>
                <c:pt idx="1163">
                  <c:v>40770</c:v>
                </c:pt>
                <c:pt idx="1164">
                  <c:v>40771</c:v>
                </c:pt>
                <c:pt idx="1165">
                  <c:v>40772</c:v>
                </c:pt>
                <c:pt idx="1166">
                  <c:v>40773</c:v>
                </c:pt>
                <c:pt idx="1167">
                  <c:v>40774</c:v>
                </c:pt>
                <c:pt idx="1168">
                  <c:v>40777</c:v>
                </c:pt>
                <c:pt idx="1169">
                  <c:v>40778</c:v>
                </c:pt>
                <c:pt idx="1170">
                  <c:v>40779</c:v>
                </c:pt>
                <c:pt idx="1171">
                  <c:v>40780</c:v>
                </c:pt>
                <c:pt idx="1172">
                  <c:v>40781</c:v>
                </c:pt>
                <c:pt idx="1173">
                  <c:v>40784</c:v>
                </c:pt>
                <c:pt idx="1174">
                  <c:v>40785</c:v>
                </c:pt>
                <c:pt idx="1175">
                  <c:v>40786</c:v>
                </c:pt>
                <c:pt idx="1176">
                  <c:v>40787</c:v>
                </c:pt>
                <c:pt idx="1177">
                  <c:v>40788</c:v>
                </c:pt>
                <c:pt idx="1178">
                  <c:v>40792</c:v>
                </c:pt>
                <c:pt idx="1179">
                  <c:v>40793</c:v>
                </c:pt>
                <c:pt idx="1180">
                  <c:v>40794</c:v>
                </c:pt>
                <c:pt idx="1181">
                  <c:v>40795</c:v>
                </c:pt>
                <c:pt idx="1182">
                  <c:v>40798</c:v>
                </c:pt>
                <c:pt idx="1183">
                  <c:v>40799</c:v>
                </c:pt>
                <c:pt idx="1184">
                  <c:v>40800</c:v>
                </c:pt>
                <c:pt idx="1185">
                  <c:v>40801</c:v>
                </c:pt>
                <c:pt idx="1186">
                  <c:v>40802</c:v>
                </c:pt>
                <c:pt idx="1187">
                  <c:v>40805</c:v>
                </c:pt>
                <c:pt idx="1188">
                  <c:v>40806</c:v>
                </c:pt>
                <c:pt idx="1189">
                  <c:v>40807</c:v>
                </c:pt>
                <c:pt idx="1190">
                  <c:v>40808</c:v>
                </c:pt>
                <c:pt idx="1191">
                  <c:v>40809</c:v>
                </c:pt>
                <c:pt idx="1192">
                  <c:v>40812</c:v>
                </c:pt>
                <c:pt idx="1193">
                  <c:v>40813</c:v>
                </c:pt>
                <c:pt idx="1194">
                  <c:v>40814</c:v>
                </c:pt>
                <c:pt idx="1195">
                  <c:v>40815</c:v>
                </c:pt>
                <c:pt idx="1196">
                  <c:v>40816</c:v>
                </c:pt>
                <c:pt idx="1197">
                  <c:v>40819</c:v>
                </c:pt>
                <c:pt idx="1198">
                  <c:v>40820</c:v>
                </c:pt>
                <c:pt idx="1199">
                  <c:v>40821</c:v>
                </c:pt>
                <c:pt idx="1200">
                  <c:v>40822</c:v>
                </c:pt>
                <c:pt idx="1201">
                  <c:v>40823</c:v>
                </c:pt>
                <c:pt idx="1202">
                  <c:v>40826</c:v>
                </c:pt>
                <c:pt idx="1203">
                  <c:v>40827</c:v>
                </c:pt>
                <c:pt idx="1204">
                  <c:v>40828</c:v>
                </c:pt>
                <c:pt idx="1205">
                  <c:v>40829</c:v>
                </c:pt>
                <c:pt idx="1206">
                  <c:v>40830</c:v>
                </c:pt>
                <c:pt idx="1207">
                  <c:v>40833</c:v>
                </c:pt>
                <c:pt idx="1208">
                  <c:v>40834</c:v>
                </c:pt>
                <c:pt idx="1209">
                  <c:v>40835</c:v>
                </c:pt>
                <c:pt idx="1210">
                  <c:v>40836</c:v>
                </c:pt>
                <c:pt idx="1211">
                  <c:v>40837</c:v>
                </c:pt>
                <c:pt idx="1212">
                  <c:v>40840</c:v>
                </c:pt>
                <c:pt idx="1213">
                  <c:v>40841</c:v>
                </c:pt>
                <c:pt idx="1214">
                  <c:v>40842</c:v>
                </c:pt>
                <c:pt idx="1215">
                  <c:v>40843</c:v>
                </c:pt>
                <c:pt idx="1216">
                  <c:v>40844</c:v>
                </c:pt>
                <c:pt idx="1217">
                  <c:v>40847</c:v>
                </c:pt>
                <c:pt idx="1218">
                  <c:v>40848</c:v>
                </c:pt>
                <c:pt idx="1219">
                  <c:v>40849</c:v>
                </c:pt>
                <c:pt idx="1220">
                  <c:v>40850</c:v>
                </c:pt>
                <c:pt idx="1221">
                  <c:v>40851</c:v>
                </c:pt>
                <c:pt idx="1222">
                  <c:v>40854</c:v>
                </c:pt>
                <c:pt idx="1223">
                  <c:v>40855</c:v>
                </c:pt>
                <c:pt idx="1224">
                  <c:v>40856</c:v>
                </c:pt>
                <c:pt idx="1225">
                  <c:v>40857</c:v>
                </c:pt>
                <c:pt idx="1226">
                  <c:v>40858</c:v>
                </c:pt>
                <c:pt idx="1227">
                  <c:v>40861</c:v>
                </c:pt>
                <c:pt idx="1228">
                  <c:v>40862</c:v>
                </c:pt>
                <c:pt idx="1229">
                  <c:v>40863</c:v>
                </c:pt>
                <c:pt idx="1230">
                  <c:v>40864</c:v>
                </c:pt>
                <c:pt idx="1231">
                  <c:v>40865</c:v>
                </c:pt>
                <c:pt idx="1232">
                  <c:v>40868</c:v>
                </c:pt>
                <c:pt idx="1233">
                  <c:v>40869</c:v>
                </c:pt>
                <c:pt idx="1234">
                  <c:v>40870</c:v>
                </c:pt>
                <c:pt idx="1235">
                  <c:v>40872</c:v>
                </c:pt>
                <c:pt idx="1236">
                  <c:v>40875</c:v>
                </c:pt>
                <c:pt idx="1237">
                  <c:v>40876</c:v>
                </c:pt>
                <c:pt idx="1238">
                  <c:v>40877</c:v>
                </c:pt>
                <c:pt idx="1239">
                  <c:v>40878</c:v>
                </c:pt>
                <c:pt idx="1240">
                  <c:v>40879</c:v>
                </c:pt>
                <c:pt idx="1241">
                  <c:v>40882</c:v>
                </c:pt>
                <c:pt idx="1242">
                  <c:v>40883</c:v>
                </c:pt>
                <c:pt idx="1243">
                  <c:v>40884</c:v>
                </c:pt>
                <c:pt idx="1244">
                  <c:v>40885</c:v>
                </c:pt>
                <c:pt idx="1245">
                  <c:v>40886</c:v>
                </c:pt>
                <c:pt idx="1246">
                  <c:v>40889</c:v>
                </c:pt>
                <c:pt idx="1247">
                  <c:v>40890</c:v>
                </c:pt>
                <c:pt idx="1248">
                  <c:v>40891</c:v>
                </c:pt>
                <c:pt idx="1249">
                  <c:v>40892</c:v>
                </c:pt>
                <c:pt idx="1250">
                  <c:v>40893</c:v>
                </c:pt>
                <c:pt idx="1251">
                  <c:v>40896</c:v>
                </c:pt>
                <c:pt idx="1252">
                  <c:v>40897</c:v>
                </c:pt>
                <c:pt idx="1253">
                  <c:v>40898</c:v>
                </c:pt>
                <c:pt idx="1254">
                  <c:v>40899</c:v>
                </c:pt>
                <c:pt idx="1255">
                  <c:v>40900</c:v>
                </c:pt>
                <c:pt idx="1256">
                  <c:v>40904</c:v>
                </c:pt>
                <c:pt idx="1257">
                  <c:v>40905</c:v>
                </c:pt>
                <c:pt idx="1258">
                  <c:v>40906</c:v>
                </c:pt>
                <c:pt idx="1259">
                  <c:v>40907</c:v>
                </c:pt>
                <c:pt idx="1260">
                  <c:v>40911</c:v>
                </c:pt>
                <c:pt idx="1261">
                  <c:v>40912</c:v>
                </c:pt>
                <c:pt idx="1262">
                  <c:v>40913</c:v>
                </c:pt>
                <c:pt idx="1263">
                  <c:v>40914</c:v>
                </c:pt>
                <c:pt idx="1264">
                  <c:v>40917</c:v>
                </c:pt>
                <c:pt idx="1265">
                  <c:v>40918</c:v>
                </c:pt>
                <c:pt idx="1266">
                  <c:v>40919</c:v>
                </c:pt>
                <c:pt idx="1267">
                  <c:v>40920</c:v>
                </c:pt>
                <c:pt idx="1268">
                  <c:v>40921</c:v>
                </c:pt>
                <c:pt idx="1269">
                  <c:v>40925</c:v>
                </c:pt>
                <c:pt idx="1270">
                  <c:v>40926</c:v>
                </c:pt>
                <c:pt idx="1271">
                  <c:v>40927</c:v>
                </c:pt>
                <c:pt idx="1272">
                  <c:v>40928</c:v>
                </c:pt>
                <c:pt idx="1273">
                  <c:v>40931</c:v>
                </c:pt>
                <c:pt idx="1274">
                  <c:v>40932</c:v>
                </c:pt>
                <c:pt idx="1275">
                  <c:v>40933</c:v>
                </c:pt>
                <c:pt idx="1276">
                  <c:v>40934</c:v>
                </c:pt>
                <c:pt idx="1277">
                  <c:v>40935</c:v>
                </c:pt>
                <c:pt idx="1278">
                  <c:v>40938</c:v>
                </c:pt>
                <c:pt idx="1279">
                  <c:v>40939</c:v>
                </c:pt>
                <c:pt idx="1280">
                  <c:v>40940</c:v>
                </c:pt>
                <c:pt idx="1281">
                  <c:v>40941</c:v>
                </c:pt>
                <c:pt idx="1282">
                  <c:v>40942</c:v>
                </c:pt>
                <c:pt idx="1283">
                  <c:v>40945</c:v>
                </c:pt>
                <c:pt idx="1284">
                  <c:v>40946</c:v>
                </c:pt>
                <c:pt idx="1285">
                  <c:v>40947</c:v>
                </c:pt>
                <c:pt idx="1286">
                  <c:v>40948</c:v>
                </c:pt>
                <c:pt idx="1287">
                  <c:v>40949</c:v>
                </c:pt>
                <c:pt idx="1288">
                  <c:v>40952</c:v>
                </c:pt>
                <c:pt idx="1289">
                  <c:v>40953</c:v>
                </c:pt>
                <c:pt idx="1290">
                  <c:v>40954</c:v>
                </c:pt>
                <c:pt idx="1291">
                  <c:v>40955</c:v>
                </c:pt>
                <c:pt idx="1292">
                  <c:v>40956</c:v>
                </c:pt>
                <c:pt idx="1293">
                  <c:v>40960</c:v>
                </c:pt>
                <c:pt idx="1294">
                  <c:v>40961</c:v>
                </c:pt>
                <c:pt idx="1295">
                  <c:v>40962</c:v>
                </c:pt>
                <c:pt idx="1296">
                  <c:v>40963</c:v>
                </c:pt>
                <c:pt idx="1297">
                  <c:v>40966</c:v>
                </c:pt>
                <c:pt idx="1298">
                  <c:v>40967</c:v>
                </c:pt>
                <c:pt idx="1299">
                  <c:v>40968</c:v>
                </c:pt>
                <c:pt idx="1300">
                  <c:v>40969</c:v>
                </c:pt>
                <c:pt idx="1301">
                  <c:v>40970</c:v>
                </c:pt>
                <c:pt idx="1302">
                  <c:v>40973</c:v>
                </c:pt>
                <c:pt idx="1303">
                  <c:v>40974</c:v>
                </c:pt>
                <c:pt idx="1304">
                  <c:v>40975</c:v>
                </c:pt>
                <c:pt idx="1305">
                  <c:v>40976</c:v>
                </c:pt>
                <c:pt idx="1306">
                  <c:v>40977</c:v>
                </c:pt>
                <c:pt idx="1307">
                  <c:v>40980</c:v>
                </c:pt>
                <c:pt idx="1308">
                  <c:v>40981</c:v>
                </c:pt>
                <c:pt idx="1309">
                  <c:v>40982</c:v>
                </c:pt>
                <c:pt idx="1310">
                  <c:v>40983</c:v>
                </c:pt>
                <c:pt idx="1311">
                  <c:v>40984</c:v>
                </c:pt>
                <c:pt idx="1312">
                  <c:v>40987</c:v>
                </c:pt>
                <c:pt idx="1313">
                  <c:v>40988</c:v>
                </c:pt>
                <c:pt idx="1314">
                  <c:v>40989</c:v>
                </c:pt>
                <c:pt idx="1315">
                  <c:v>40990</c:v>
                </c:pt>
                <c:pt idx="1316">
                  <c:v>40991</c:v>
                </c:pt>
                <c:pt idx="1317">
                  <c:v>40994</c:v>
                </c:pt>
                <c:pt idx="1318">
                  <c:v>40995</c:v>
                </c:pt>
                <c:pt idx="1319">
                  <c:v>40996</c:v>
                </c:pt>
                <c:pt idx="1320">
                  <c:v>40997</c:v>
                </c:pt>
                <c:pt idx="1321">
                  <c:v>40998</c:v>
                </c:pt>
                <c:pt idx="1322">
                  <c:v>41001</c:v>
                </c:pt>
                <c:pt idx="1323">
                  <c:v>41002</c:v>
                </c:pt>
                <c:pt idx="1324">
                  <c:v>41003</c:v>
                </c:pt>
                <c:pt idx="1325">
                  <c:v>41004</c:v>
                </c:pt>
                <c:pt idx="1326">
                  <c:v>41008</c:v>
                </c:pt>
                <c:pt idx="1327">
                  <c:v>41009</c:v>
                </c:pt>
                <c:pt idx="1328">
                  <c:v>41010</c:v>
                </c:pt>
                <c:pt idx="1329">
                  <c:v>41011</c:v>
                </c:pt>
                <c:pt idx="1330">
                  <c:v>41012</c:v>
                </c:pt>
                <c:pt idx="1331">
                  <c:v>41015</c:v>
                </c:pt>
                <c:pt idx="1332">
                  <c:v>41016</c:v>
                </c:pt>
                <c:pt idx="1333">
                  <c:v>41017</c:v>
                </c:pt>
                <c:pt idx="1334">
                  <c:v>41018</c:v>
                </c:pt>
                <c:pt idx="1335">
                  <c:v>41019</c:v>
                </c:pt>
                <c:pt idx="1336">
                  <c:v>41022</c:v>
                </c:pt>
                <c:pt idx="1337">
                  <c:v>41023</c:v>
                </c:pt>
                <c:pt idx="1338">
                  <c:v>41024</c:v>
                </c:pt>
                <c:pt idx="1339">
                  <c:v>41025</c:v>
                </c:pt>
                <c:pt idx="1340">
                  <c:v>41026</c:v>
                </c:pt>
                <c:pt idx="1341">
                  <c:v>41029</c:v>
                </c:pt>
                <c:pt idx="1342">
                  <c:v>41030</c:v>
                </c:pt>
                <c:pt idx="1343">
                  <c:v>41031</c:v>
                </c:pt>
                <c:pt idx="1344">
                  <c:v>41032</c:v>
                </c:pt>
                <c:pt idx="1345">
                  <c:v>41033</c:v>
                </c:pt>
                <c:pt idx="1346">
                  <c:v>41036</c:v>
                </c:pt>
                <c:pt idx="1347">
                  <c:v>41037</c:v>
                </c:pt>
                <c:pt idx="1348">
                  <c:v>41038</c:v>
                </c:pt>
                <c:pt idx="1349">
                  <c:v>41039</c:v>
                </c:pt>
                <c:pt idx="1350">
                  <c:v>41040</c:v>
                </c:pt>
                <c:pt idx="1351">
                  <c:v>41043</c:v>
                </c:pt>
                <c:pt idx="1352">
                  <c:v>41044</c:v>
                </c:pt>
                <c:pt idx="1353">
                  <c:v>41045</c:v>
                </c:pt>
                <c:pt idx="1354">
                  <c:v>41046</c:v>
                </c:pt>
                <c:pt idx="1355">
                  <c:v>41047</c:v>
                </c:pt>
                <c:pt idx="1356">
                  <c:v>41050</c:v>
                </c:pt>
                <c:pt idx="1357">
                  <c:v>41051</c:v>
                </c:pt>
                <c:pt idx="1358">
                  <c:v>41052</c:v>
                </c:pt>
                <c:pt idx="1359">
                  <c:v>41053</c:v>
                </c:pt>
                <c:pt idx="1360">
                  <c:v>41054</c:v>
                </c:pt>
                <c:pt idx="1361">
                  <c:v>41058</c:v>
                </c:pt>
                <c:pt idx="1362">
                  <c:v>41059</c:v>
                </c:pt>
                <c:pt idx="1363">
                  <c:v>41060</c:v>
                </c:pt>
                <c:pt idx="1364">
                  <c:v>41061</c:v>
                </c:pt>
                <c:pt idx="1365">
                  <c:v>41064</c:v>
                </c:pt>
                <c:pt idx="1366">
                  <c:v>41065</c:v>
                </c:pt>
                <c:pt idx="1367">
                  <c:v>41066</c:v>
                </c:pt>
                <c:pt idx="1368">
                  <c:v>41067</c:v>
                </c:pt>
                <c:pt idx="1369">
                  <c:v>41068</c:v>
                </c:pt>
                <c:pt idx="1370">
                  <c:v>41071</c:v>
                </c:pt>
                <c:pt idx="1371">
                  <c:v>41072</c:v>
                </c:pt>
                <c:pt idx="1372">
                  <c:v>41073</c:v>
                </c:pt>
                <c:pt idx="1373">
                  <c:v>41074</c:v>
                </c:pt>
                <c:pt idx="1374">
                  <c:v>41075</c:v>
                </c:pt>
                <c:pt idx="1375">
                  <c:v>41078</c:v>
                </c:pt>
                <c:pt idx="1376">
                  <c:v>41079</c:v>
                </c:pt>
                <c:pt idx="1377">
                  <c:v>41080</c:v>
                </c:pt>
                <c:pt idx="1378">
                  <c:v>41081</c:v>
                </c:pt>
                <c:pt idx="1379">
                  <c:v>41082</c:v>
                </c:pt>
                <c:pt idx="1380">
                  <c:v>41085</c:v>
                </c:pt>
                <c:pt idx="1381">
                  <c:v>41086</c:v>
                </c:pt>
                <c:pt idx="1382">
                  <c:v>41087</c:v>
                </c:pt>
                <c:pt idx="1383">
                  <c:v>41088</c:v>
                </c:pt>
                <c:pt idx="1384">
                  <c:v>41089</c:v>
                </c:pt>
                <c:pt idx="1385">
                  <c:v>41092</c:v>
                </c:pt>
                <c:pt idx="1386">
                  <c:v>41093</c:v>
                </c:pt>
                <c:pt idx="1387">
                  <c:v>41095</c:v>
                </c:pt>
                <c:pt idx="1388">
                  <c:v>41096</c:v>
                </c:pt>
                <c:pt idx="1389">
                  <c:v>41099</c:v>
                </c:pt>
                <c:pt idx="1390">
                  <c:v>41100</c:v>
                </c:pt>
                <c:pt idx="1391">
                  <c:v>41101</c:v>
                </c:pt>
                <c:pt idx="1392">
                  <c:v>41102</c:v>
                </c:pt>
                <c:pt idx="1393">
                  <c:v>41103</c:v>
                </c:pt>
                <c:pt idx="1394">
                  <c:v>41106</c:v>
                </c:pt>
                <c:pt idx="1395">
                  <c:v>41107</c:v>
                </c:pt>
                <c:pt idx="1396">
                  <c:v>41108</c:v>
                </c:pt>
                <c:pt idx="1397">
                  <c:v>41109</c:v>
                </c:pt>
                <c:pt idx="1398">
                  <c:v>41110</c:v>
                </c:pt>
                <c:pt idx="1399">
                  <c:v>41113</c:v>
                </c:pt>
                <c:pt idx="1400">
                  <c:v>41114</c:v>
                </c:pt>
                <c:pt idx="1401">
                  <c:v>41115</c:v>
                </c:pt>
                <c:pt idx="1402">
                  <c:v>41116</c:v>
                </c:pt>
                <c:pt idx="1403">
                  <c:v>41117</c:v>
                </c:pt>
                <c:pt idx="1404">
                  <c:v>41120</c:v>
                </c:pt>
                <c:pt idx="1405">
                  <c:v>41121</c:v>
                </c:pt>
                <c:pt idx="1406">
                  <c:v>41122</c:v>
                </c:pt>
                <c:pt idx="1407">
                  <c:v>41123</c:v>
                </c:pt>
                <c:pt idx="1408">
                  <c:v>41124</c:v>
                </c:pt>
                <c:pt idx="1409">
                  <c:v>41127</c:v>
                </c:pt>
                <c:pt idx="1410">
                  <c:v>41128</c:v>
                </c:pt>
                <c:pt idx="1411">
                  <c:v>41129</c:v>
                </c:pt>
                <c:pt idx="1412">
                  <c:v>41130</c:v>
                </c:pt>
                <c:pt idx="1413">
                  <c:v>41131</c:v>
                </c:pt>
                <c:pt idx="1414">
                  <c:v>41134</c:v>
                </c:pt>
                <c:pt idx="1415">
                  <c:v>41135</c:v>
                </c:pt>
                <c:pt idx="1416">
                  <c:v>41136</c:v>
                </c:pt>
                <c:pt idx="1417">
                  <c:v>41137</c:v>
                </c:pt>
                <c:pt idx="1418">
                  <c:v>41138</c:v>
                </c:pt>
                <c:pt idx="1419">
                  <c:v>41141</c:v>
                </c:pt>
                <c:pt idx="1420">
                  <c:v>41142</c:v>
                </c:pt>
                <c:pt idx="1421">
                  <c:v>41143</c:v>
                </c:pt>
                <c:pt idx="1422">
                  <c:v>41144</c:v>
                </c:pt>
                <c:pt idx="1423">
                  <c:v>41145</c:v>
                </c:pt>
                <c:pt idx="1424">
                  <c:v>41148</c:v>
                </c:pt>
                <c:pt idx="1425">
                  <c:v>41149</c:v>
                </c:pt>
                <c:pt idx="1426">
                  <c:v>41150</c:v>
                </c:pt>
                <c:pt idx="1427">
                  <c:v>41151</c:v>
                </c:pt>
                <c:pt idx="1428">
                  <c:v>41152</c:v>
                </c:pt>
                <c:pt idx="1429">
                  <c:v>41156</c:v>
                </c:pt>
                <c:pt idx="1430">
                  <c:v>41157</c:v>
                </c:pt>
                <c:pt idx="1431">
                  <c:v>41158</c:v>
                </c:pt>
                <c:pt idx="1432">
                  <c:v>41159</c:v>
                </c:pt>
                <c:pt idx="1433">
                  <c:v>41162</c:v>
                </c:pt>
                <c:pt idx="1434">
                  <c:v>41163</c:v>
                </c:pt>
                <c:pt idx="1435">
                  <c:v>41164</c:v>
                </c:pt>
                <c:pt idx="1436">
                  <c:v>41165</c:v>
                </c:pt>
                <c:pt idx="1437">
                  <c:v>41166</c:v>
                </c:pt>
                <c:pt idx="1438">
                  <c:v>41169</c:v>
                </c:pt>
                <c:pt idx="1439">
                  <c:v>41170</c:v>
                </c:pt>
                <c:pt idx="1440">
                  <c:v>41171</c:v>
                </c:pt>
                <c:pt idx="1441">
                  <c:v>41172</c:v>
                </c:pt>
                <c:pt idx="1442">
                  <c:v>41173</c:v>
                </c:pt>
                <c:pt idx="1443">
                  <c:v>41176</c:v>
                </c:pt>
                <c:pt idx="1444">
                  <c:v>41177</c:v>
                </c:pt>
                <c:pt idx="1445">
                  <c:v>41178</c:v>
                </c:pt>
                <c:pt idx="1446">
                  <c:v>41179</c:v>
                </c:pt>
                <c:pt idx="1447">
                  <c:v>41180</c:v>
                </c:pt>
                <c:pt idx="1448">
                  <c:v>41183</c:v>
                </c:pt>
                <c:pt idx="1449">
                  <c:v>41184</c:v>
                </c:pt>
                <c:pt idx="1450">
                  <c:v>41185</c:v>
                </c:pt>
                <c:pt idx="1451">
                  <c:v>41186</c:v>
                </c:pt>
                <c:pt idx="1452">
                  <c:v>41187</c:v>
                </c:pt>
                <c:pt idx="1453">
                  <c:v>41190</c:v>
                </c:pt>
                <c:pt idx="1454">
                  <c:v>41191</c:v>
                </c:pt>
                <c:pt idx="1455">
                  <c:v>41192</c:v>
                </c:pt>
                <c:pt idx="1456">
                  <c:v>41193</c:v>
                </c:pt>
                <c:pt idx="1457">
                  <c:v>41194</c:v>
                </c:pt>
                <c:pt idx="1458">
                  <c:v>41197</c:v>
                </c:pt>
                <c:pt idx="1459">
                  <c:v>41198</c:v>
                </c:pt>
                <c:pt idx="1460">
                  <c:v>41199</c:v>
                </c:pt>
                <c:pt idx="1461">
                  <c:v>41200</c:v>
                </c:pt>
                <c:pt idx="1462">
                  <c:v>41201</c:v>
                </c:pt>
                <c:pt idx="1463">
                  <c:v>41204</c:v>
                </c:pt>
                <c:pt idx="1464">
                  <c:v>41205</c:v>
                </c:pt>
                <c:pt idx="1465">
                  <c:v>41206</c:v>
                </c:pt>
                <c:pt idx="1466">
                  <c:v>41207</c:v>
                </c:pt>
                <c:pt idx="1467">
                  <c:v>41208</c:v>
                </c:pt>
                <c:pt idx="1468">
                  <c:v>41213</c:v>
                </c:pt>
                <c:pt idx="1469">
                  <c:v>41214</c:v>
                </c:pt>
                <c:pt idx="1470">
                  <c:v>41215</c:v>
                </c:pt>
                <c:pt idx="1471">
                  <c:v>41218</c:v>
                </c:pt>
                <c:pt idx="1472">
                  <c:v>41219</c:v>
                </c:pt>
                <c:pt idx="1473">
                  <c:v>41220</c:v>
                </c:pt>
                <c:pt idx="1474">
                  <c:v>41221</c:v>
                </c:pt>
                <c:pt idx="1475">
                  <c:v>41222</c:v>
                </c:pt>
                <c:pt idx="1476">
                  <c:v>41225</c:v>
                </c:pt>
                <c:pt idx="1477">
                  <c:v>41226</c:v>
                </c:pt>
                <c:pt idx="1478">
                  <c:v>41227</c:v>
                </c:pt>
                <c:pt idx="1479">
                  <c:v>41228</c:v>
                </c:pt>
                <c:pt idx="1480">
                  <c:v>41229</c:v>
                </c:pt>
                <c:pt idx="1481">
                  <c:v>41232</c:v>
                </c:pt>
                <c:pt idx="1482">
                  <c:v>41233</c:v>
                </c:pt>
                <c:pt idx="1483">
                  <c:v>41234</c:v>
                </c:pt>
                <c:pt idx="1484">
                  <c:v>41236</c:v>
                </c:pt>
                <c:pt idx="1485">
                  <c:v>41239</c:v>
                </c:pt>
                <c:pt idx="1486">
                  <c:v>41240</c:v>
                </c:pt>
                <c:pt idx="1487">
                  <c:v>41241</c:v>
                </c:pt>
                <c:pt idx="1488">
                  <c:v>41242</c:v>
                </c:pt>
                <c:pt idx="1489">
                  <c:v>41243</c:v>
                </c:pt>
                <c:pt idx="1490">
                  <c:v>41246</c:v>
                </c:pt>
                <c:pt idx="1491">
                  <c:v>41247</c:v>
                </c:pt>
                <c:pt idx="1492">
                  <c:v>41248</c:v>
                </c:pt>
                <c:pt idx="1493">
                  <c:v>41249</c:v>
                </c:pt>
                <c:pt idx="1494">
                  <c:v>41250</c:v>
                </c:pt>
                <c:pt idx="1495">
                  <c:v>41253</c:v>
                </c:pt>
                <c:pt idx="1496">
                  <c:v>41254</c:v>
                </c:pt>
                <c:pt idx="1497">
                  <c:v>41255</c:v>
                </c:pt>
                <c:pt idx="1498">
                  <c:v>41256</c:v>
                </c:pt>
                <c:pt idx="1499">
                  <c:v>41257</c:v>
                </c:pt>
                <c:pt idx="1500">
                  <c:v>41260</c:v>
                </c:pt>
                <c:pt idx="1501">
                  <c:v>41261</c:v>
                </c:pt>
                <c:pt idx="1502">
                  <c:v>41262</c:v>
                </c:pt>
                <c:pt idx="1503">
                  <c:v>41263</c:v>
                </c:pt>
                <c:pt idx="1504">
                  <c:v>41264</c:v>
                </c:pt>
                <c:pt idx="1505">
                  <c:v>41267</c:v>
                </c:pt>
                <c:pt idx="1506">
                  <c:v>41269</c:v>
                </c:pt>
                <c:pt idx="1507">
                  <c:v>41270</c:v>
                </c:pt>
                <c:pt idx="1508">
                  <c:v>41271</c:v>
                </c:pt>
                <c:pt idx="1509">
                  <c:v>41274</c:v>
                </c:pt>
                <c:pt idx="1510">
                  <c:v>41276</c:v>
                </c:pt>
                <c:pt idx="1511">
                  <c:v>41277</c:v>
                </c:pt>
                <c:pt idx="1512">
                  <c:v>41278</c:v>
                </c:pt>
                <c:pt idx="1513">
                  <c:v>41281</c:v>
                </c:pt>
                <c:pt idx="1514">
                  <c:v>41282</c:v>
                </c:pt>
                <c:pt idx="1515">
                  <c:v>41283</c:v>
                </c:pt>
                <c:pt idx="1516">
                  <c:v>41284</c:v>
                </c:pt>
                <c:pt idx="1517">
                  <c:v>41285</c:v>
                </c:pt>
                <c:pt idx="1518">
                  <c:v>41288</c:v>
                </c:pt>
                <c:pt idx="1519">
                  <c:v>41289</c:v>
                </c:pt>
                <c:pt idx="1520">
                  <c:v>41290</c:v>
                </c:pt>
                <c:pt idx="1521">
                  <c:v>41291</c:v>
                </c:pt>
                <c:pt idx="1522">
                  <c:v>41292</c:v>
                </c:pt>
                <c:pt idx="1523">
                  <c:v>41296</c:v>
                </c:pt>
                <c:pt idx="1524">
                  <c:v>41297</c:v>
                </c:pt>
                <c:pt idx="1525">
                  <c:v>41298</c:v>
                </c:pt>
                <c:pt idx="1526">
                  <c:v>41299</c:v>
                </c:pt>
                <c:pt idx="1527">
                  <c:v>41302</c:v>
                </c:pt>
                <c:pt idx="1528">
                  <c:v>41303</c:v>
                </c:pt>
                <c:pt idx="1529">
                  <c:v>41304</c:v>
                </c:pt>
                <c:pt idx="1530">
                  <c:v>41305</c:v>
                </c:pt>
                <c:pt idx="1531">
                  <c:v>41306</c:v>
                </c:pt>
                <c:pt idx="1532">
                  <c:v>41309</c:v>
                </c:pt>
                <c:pt idx="1533">
                  <c:v>41310</c:v>
                </c:pt>
                <c:pt idx="1534">
                  <c:v>41311</c:v>
                </c:pt>
                <c:pt idx="1535">
                  <c:v>41312</c:v>
                </c:pt>
                <c:pt idx="1536">
                  <c:v>41313</c:v>
                </c:pt>
                <c:pt idx="1537">
                  <c:v>41316</c:v>
                </c:pt>
                <c:pt idx="1538">
                  <c:v>41317</c:v>
                </c:pt>
                <c:pt idx="1539">
                  <c:v>41318</c:v>
                </c:pt>
                <c:pt idx="1540">
                  <c:v>41319</c:v>
                </c:pt>
                <c:pt idx="1541">
                  <c:v>41320</c:v>
                </c:pt>
                <c:pt idx="1542">
                  <c:v>41324</c:v>
                </c:pt>
                <c:pt idx="1543">
                  <c:v>41325</c:v>
                </c:pt>
                <c:pt idx="1544">
                  <c:v>41326</c:v>
                </c:pt>
                <c:pt idx="1545">
                  <c:v>41327</c:v>
                </c:pt>
                <c:pt idx="1546">
                  <c:v>41330</c:v>
                </c:pt>
                <c:pt idx="1547">
                  <c:v>41331</c:v>
                </c:pt>
                <c:pt idx="1548">
                  <c:v>41332</c:v>
                </c:pt>
                <c:pt idx="1549">
                  <c:v>41333</c:v>
                </c:pt>
                <c:pt idx="1550">
                  <c:v>41334</c:v>
                </c:pt>
                <c:pt idx="1551">
                  <c:v>41337</c:v>
                </c:pt>
                <c:pt idx="1552">
                  <c:v>41338</c:v>
                </c:pt>
                <c:pt idx="1553">
                  <c:v>41339</c:v>
                </c:pt>
                <c:pt idx="1554">
                  <c:v>41340</c:v>
                </c:pt>
                <c:pt idx="1555">
                  <c:v>41341</c:v>
                </c:pt>
                <c:pt idx="1556">
                  <c:v>41344</c:v>
                </c:pt>
                <c:pt idx="1557">
                  <c:v>41345</c:v>
                </c:pt>
                <c:pt idx="1558">
                  <c:v>41346</c:v>
                </c:pt>
                <c:pt idx="1559">
                  <c:v>41347</c:v>
                </c:pt>
                <c:pt idx="1560">
                  <c:v>41348</c:v>
                </c:pt>
                <c:pt idx="1561">
                  <c:v>41351</c:v>
                </c:pt>
                <c:pt idx="1562">
                  <c:v>41352</c:v>
                </c:pt>
                <c:pt idx="1563">
                  <c:v>41353</c:v>
                </c:pt>
                <c:pt idx="1564">
                  <c:v>41354</c:v>
                </c:pt>
                <c:pt idx="1565">
                  <c:v>41355</c:v>
                </c:pt>
                <c:pt idx="1566">
                  <c:v>41358</c:v>
                </c:pt>
                <c:pt idx="1567">
                  <c:v>41359</c:v>
                </c:pt>
                <c:pt idx="1568">
                  <c:v>41360</c:v>
                </c:pt>
                <c:pt idx="1569">
                  <c:v>41361</c:v>
                </c:pt>
                <c:pt idx="1570">
                  <c:v>41365</c:v>
                </c:pt>
                <c:pt idx="1571">
                  <c:v>41366</c:v>
                </c:pt>
                <c:pt idx="1572">
                  <c:v>41367</c:v>
                </c:pt>
                <c:pt idx="1573">
                  <c:v>41368</c:v>
                </c:pt>
                <c:pt idx="1574">
                  <c:v>41369</c:v>
                </c:pt>
                <c:pt idx="1575">
                  <c:v>41372</c:v>
                </c:pt>
                <c:pt idx="1576">
                  <c:v>41373</c:v>
                </c:pt>
                <c:pt idx="1577">
                  <c:v>41374</c:v>
                </c:pt>
                <c:pt idx="1578">
                  <c:v>41375</c:v>
                </c:pt>
                <c:pt idx="1579">
                  <c:v>41376</c:v>
                </c:pt>
                <c:pt idx="1580">
                  <c:v>41379</c:v>
                </c:pt>
                <c:pt idx="1581">
                  <c:v>41380</c:v>
                </c:pt>
                <c:pt idx="1582">
                  <c:v>41381</c:v>
                </c:pt>
                <c:pt idx="1583">
                  <c:v>41382</c:v>
                </c:pt>
                <c:pt idx="1584">
                  <c:v>41383</c:v>
                </c:pt>
                <c:pt idx="1585">
                  <c:v>41386</c:v>
                </c:pt>
                <c:pt idx="1586">
                  <c:v>41387</c:v>
                </c:pt>
                <c:pt idx="1587">
                  <c:v>41388</c:v>
                </c:pt>
                <c:pt idx="1588">
                  <c:v>41389</c:v>
                </c:pt>
                <c:pt idx="1589">
                  <c:v>41390</c:v>
                </c:pt>
                <c:pt idx="1590">
                  <c:v>41393</c:v>
                </c:pt>
                <c:pt idx="1591">
                  <c:v>41394</c:v>
                </c:pt>
                <c:pt idx="1592">
                  <c:v>41395</c:v>
                </c:pt>
                <c:pt idx="1593">
                  <c:v>41396</c:v>
                </c:pt>
                <c:pt idx="1594">
                  <c:v>41397</c:v>
                </c:pt>
                <c:pt idx="1595">
                  <c:v>41400</c:v>
                </c:pt>
                <c:pt idx="1596">
                  <c:v>41401</c:v>
                </c:pt>
                <c:pt idx="1597">
                  <c:v>41402</c:v>
                </c:pt>
                <c:pt idx="1598">
                  <c:v>41403</c:v>
                </c:pt>
                <c:pt idx="1599">
                  <c:v>41404</c:v>
                </c:pt>
                <c:pt idx="1600">
                  <c:v>41407</c:v>
                </c:pt>
                <c:pt idx="1601">
                  <c:v>41408</c:v>
                </c:pt>
                <c:pt idx="1602">
                  <c:v>41409</c:v>
                </c:pt>
                <c:pt idx="1603">
                  <c:v>41410</c:v>
                </c:pt>
                <c:pt idx="1604">
                  <c:v>41411</c:v>
                </c:pt>
                <c:pt idx="1605">
                  <c:v>41414</c:v>
                </c:pt>
                <c:pt idx="1606">
                  <c:v>41415</c:v>
                </c:pt>
                <c:pt idx="1607">
                  <c:v>41416</c:v>
                </c:pt>
                <c:pt idx="1608">
                  <c:v>41417</c:v>
                </c:pt>
                <c:pt idx="1609">
                  <c:v>41418</c:v>
                </c:pt>
                <c:pt idx="1610">
                  <c:v>41422</c:v>
                </c:pt>
                <c:pt idx="1611">
                  <c:v>41423</c:v>
                </c:pt>
                <c:pt idx="1612">
                  <c:v>41424</c:v>
                </c:pt>
                <c:pt idx="1613">
                  <c:v>41425</c:v>
                </c:pt>
                <c:pt idx="1614">
                  <c:v>41428</c:v>
                </c:pt>
                <c:pt idx="1615">
                  <c:v>41429</c:v>
                </c:pt>
                <c:pt idx="1616">
                  <c:v>41430</c:v>
                </c:pt>
                <c:pt idx="1617">
                  <c:v>41431</c:v>
                </c:pt>
                <c:pt idx="1618">
                  <c:v>41432</c:v>
                </c:pt>
                <c:pt idx="1619">
                  <c:v>41435</c:v>
                </c:pt>
                <c:pt idx="1620">
                  <c:v>41436</c:v>
                </c:pt>
                <c:pt idx="1621">
                  <c:v>41437</c:v>
                </c:pt>
                <c:pt idx="1622">
                  <c:v>41438</c:v>
                </c:pt>
                <c:pt idx="1623">
                  <c:v>41439</c:v>
                </c:pt>
                <c:pt idx="1624">
                  <c:v>41442</c:v>
                </c:pt>
                <c:pt idx="1625">
                  <c:v>41443</c:v>
                </c:pt>
                <c:pt idx="1626">
                  <c:v>41444</c:v>
                </c:pt>
                <c:pt idx="1627">
                  <c:v>41445</c:v>
                </c:pt>
                <c:pt idx="1628">
                  <c:v>41446</c:v>
                </c:pt>
                <c:pt idx="1629">
                  <c:v>41449</c:v>
                </c:pt>
                <c:pt idx="1630">
                  <c:v>41450</c:v>
                </c:pt>
                <c:pt idx="1631">
                  <c:v>41451</c:v>
                </c:pt>
                <c:pt idx="1632">
                  <c:v>41452</c:v>
                </c:pt>
                <c:pt idx="1633">
                  <c:v>41453</c:v>
                </c:pt>
                <c:pt idx="1634">
                  <c:v>41456</c:v>
                </c:pt>
                <c:pt idx="1635">
                  <c:v>41457</c:v>
                </c:pt>
                <c:pt idx="1636">
                  <c:v>41458</c:v>
                </c:pt>
                <c:pt idx="1637">
                  <c:v>41460</c:v>
                </c:pt>
                <c:pt idx="1638">
                  <c:v>41463</c:v>
                </c:pt>
                <c:pt idx="1639">
                  <c:v>41464</c:v>
                </c:pt>
                <c:pt idx="1640">
                  <c:v>41465</c:v>
                </c:pt>
                <c:pt idx="1641">
                  <c:v>41466</c:v>
                </c:pt>
                <c:pt idx="1642">
                  <c:v>41467</c:v>
                </c:pt>
                <c:pt idx="1643">
                  <c:v>41470</c:v>
                </c:pt>
                <c:pt idx="1644">
                  <c:v>41471</c:v>
                </c:pt>
                <c:pt idx="1645">
                  <c:v>41472</c:v>
                </c:pt>
                <c:pt idx="1646">
                  <c:v>41473</c:v>
                </c:pt>
                <c:pt idx="1647">
                  <c:v>41474</c:v>
                </c:pt>
                <c:pt idx="1648">
                  <c:v>41477</c:v>
                </c:pt>
                <c:pt idx="1649">
                  <c:v>41478</c:v>
                </c:pt>
                <c:pt idx="1650">
                  <c:v>41479</c:v>
                </c:pt>
                <c:pt idx="1651">
                  <c:v>41480</c:v>
                </c:pt>
                <c:pt idx="1652">
                  <c:v>41481</c:v>
                </c:pt>
                <c:pt idx="1653">
                  <c:v>41484</c:v>
                </c:pt>
                <c:pt idx="1654">
                  <c:v>41485</c:v>
                </c:pt>
                <c:pt idx="1655">
                  <c:v>41486</c:v>
                </c:pt>
                <c:pt idx="1656">
                  <c:v>41487</c:v>
                </c:pt>
                <c:pt idx="1657">
                  <c:v>41488</c:v>
                </c:pt>
                <c:pt idx="1658">
                  <c:v>41491</c:v>
                </c:pt>
                <c:pt idx="1659">
                  <c:v>41492</c:v>
                </c:pt>
                <c:pt idx="1660">
                  <c:v>41493</c:v>
                </c:pt>
                <c:pt idx="1661">
                  <c:v>41494</c:v>
                </c:pt>
                <c:pt idx="1662">
                  <c:v>41495</c:v>
                </c:pt>
                <c:pt idx="1663">
                  <c:v>41498</c:v>
                </c:pt>
                <c:pt idx="1664">
                  <c:v>41499</c:v>
                </c:pt>
                <c:pt idx="1665">
                  <c:v>41500</c:v>
                </c:pt>
                <c:pt idx="1666">
                  <c:v>41501</c:v>
                </c:pt>
                <c:pt idx="1667">
                  <c:v>41502</c:v>
                </c:pt>
                <c:pt idx="1668">
                  <c:v>41505</c:v>
                </c:pt>
                <c:pt idx="1669">
                  <c:v>41506</c:v>
                </c:pt>
                <c:pt idx="1670">
                  <c:v>41507</c:v>
                </c:pt>
                <c:pt idx="1671">
                  <c:v>41508</c:v>
                </c:pt>
                <c:pt idx="1672">
                  <c:v>41509</c:v>
                </c:pt>
                <c:pt idx="1673">
                  <c:v>41512</c:v>
                </c:pt>
                <c:pt idx="1674">
                  <c:v>41513</c:v>
                </c:pt>
                <c:pt idx="1675">
                  <c:v>41514</c:v>
                </c:pt>
                <c:pt idx="1676">
                  <c:v>41515</c:v>
                </c:pt>
                <c:pt idx="1677">
                  <c:v>41516</c:v>
                </c:pt>
                <c:pt idx="1678">
                  <c:v>41520</c:v>
                </c:pt>
                <c:pt idx="1679">
                  <c:v>41521</c:v>
                </c:pt>
                <c:pt idx="1680">
                  <c:v>41522</c:v>
                </c:pt>
                <c:pt idx="1681">
                  <c:v>41523</c:v>
                </c:pt>
                <c:pt idx="1682">
                  <c:v>41526</c:v>
                </c:pt>
                <c:pt idx="1683">
                  <c:v>41527</c:v>
                </c:pt>
                <c:pt idx="1684">
                  <c:v>41528</c:v>
                </c:pt>
                <c:pt idx="1685">
                  <c:v>41529</c:v>
                </c:pt>
                <c:pt idx="1686">
                  <c:v>41530</c:v>
                </c:pt>
                <c:pt idx="1687">
                  <c:v>41533</c:v>
                </c:pt>
                <c:pt idx="1688">
                  <c:v>41534</c:v>
                </c:pt>
                <c:pt idx="1689">
                  <c:v>41535</c:v>
                </c:pt>
                <c:pt idx="1690">
                  <c:v>41536</c:v>
                </c:pt>
                <c:pt idx="1691">
                  <c:v>41537</c:v>
                </c:pt>
                <c:pt idx="1692">
                  <c:v>41540</c:v>
                </c:pt>
                <c:pt idx="1693">
                  <c:v>41541</c:v>
                </c:pt>
                <c:pt idx="1694">
                  <c:v>41542</c:v>
                </c:pt>
                <c:pt idx="1695">
                  <c:v>41543</c:v>
                </c:pt>
                <c:pt idx="1696">
                  <c:v>41544</c:v>
                </c:pt>
                <c:pt idx="1697">
                  <c:v>41547</c:v>
                </c:pt>
                <c:pt idx="1698">
                  <c:v>41548</c:v>
                </c:pt>
                <c:pt idx="1699">
                  <c:v>41549</c:v>
                </c:pt>
                <c:pt idx="1700">
                  <c:v>41550</c:v>
                </c:pt>
                <c:pt idx="1701">
                  <c:v>41551</c:v>
                </c:pt>
                <c:pt idx="1702">
                  <c:v>41554</c:v>
                </c:pt>
                <c:pt idx="1703">
                  <c:v>41555</c:v>
                </c:pt>
                <c:pt idx="1704">
                  <c:v>41556</c:v>
                </c:pt>
                <c:pt idx="1705">
                  <c:v>41557</c:v>
                </c:pt>
                <c:pt idx="1706">
                  <c:v>41558</c:v>
                </c:pt>
                <c:pt idx="1707">
                  <c:v>41561</c:v>
                </c:pt>
                <c:pt idx="1708">
                  <c:v>41562</c:v>
                </c:pt>
                <c:pt idx="1709">
                  <c:v>41563</c:v>
                </c:pt>
                <c:pt idx="1710">
                  <c:v>41564</c:v>
                </c:pt>
                <c:pt idx="1711">
                  <c:v>41565</c:v>
                </c:pt>
                <c:pt idx="1712">
                  <c:v>41568</c:v>
                </c:pt>
                <c:pt idx="1713">
                  <c:v>41569</c:v>
                </c:pt>
                <c:pt idx="1714">
                  <c:v>41570</c:v>
                </c:pt>
                <c:pt idx="1715">
                  <c:v>41571</c:v>
                </c:pt>
                <c:pt idx="1716">
                  <c:v>41572</c:v>
                </c:pt>
                <c:pt idx="1717">
                  <c:v>41575</c:v>
                </c:pt>
                <c:pt idx="1718">
                  <c:v>41576</c:v>
                </c:pt>
                <c:pt idx="1719">
                  <c:v>41577</c:v>
                </c:pt>
                <c:pt idx="1720">
                  <c:v>41578</c:v>
                </c:pt>
                <c:pt idx="1721">
                  <c:v>41579</c:v>
                </c:pt>
                <c:pt idx="1722">
                  <c:v>41582</c:v>
                </c:pt>
                <c:pt idx="1723">
                  <c:v>41583</c:v>
                </c:pt>
                <c:pt idx="1724">
                  <c:v>41584</c:v>
                </c:pt>
                <c:pt idx="1725">
                  <c:v>41585</c:v>
                </c:pt>
                <c:pt idx="1726">
                  <c:v>41586</c:v>
                </c:pt>
                <c:pt idx="1727">
                  <c:v>41589</c:v>
                </c:pt>
                <c:pt idx="1728">
                  <c:v>41590</c:v>
                </c:pt>
                <c:pt idx="1729">
                  <c:v>41591</c:v>
                </c:pt>
                <c:pt idx="1730">
                  <c:v>41592</c:v>
                </c:pt>
                <c:pt idx="1731">
                  <c:v>41593</c:v>
                </c:pt>
                <c:pt idx="1732">
                  <c:v>41596</c:v>
                </c:pt>
                <c:pt idx="1733">
                  <c:v>41597</c:v>
                </c:pt>
                <c:pt idx="1734">
                  <c:v>41598</c:v>
                </c:pt>
                <c:pt idx="1735">
                  <c:v>41599</c:v>
                </c:pt>
                <c:pt idx="1736">
                  <c:v>41600</c:v>
                </c:pt>
                <c:pt idx="1737">
                  <c:v>41603</c:v>
                </c:pt>
                <c:pt idx="1738">
                  <c:v>41604</c:v>
                </c:pt>
                <c:pt idx="1739">
                  <c:v>41605</c:v>
                </c:pt>
                <c:pt idx="1740">
                  <c:v>41607</c:v>
                </c:pt>
                <c:pt idx="1741">
                  <c:v>41610</c:v>
                </c:pt>
                <c:pt idx="1742">
                  <c:v>41611</c:v>
                </c:pt>
                <c:pt idx="1743">
                  <c:v>41612</c:v>
                </c:pt>
                <c:pt idx="1744">
                  <c:v>41613</c:v>
                </c:pt>
                <c:pt idx="1745">
                  <c:v>41614</c:v>
                </c:pt>
                <c:pt idx="1746">
                  <c:v>41617</c:v>
                </c:pt>
                <c:pt idx="1747">
                  <c:v>41618</c:v>
                </c:pt>
                <c:pt idx="1748">
                  <c:v>41619</c:v>
                </c:pt>
                <c:pt idx="1749">
                  <c:v>41620</c:v>
                </c:pt>
                <c:pt idx="1750">
                  <c:v>41621</c:v>
                </c:pt>
                <c:pt idx="1751">
                  <c:v>41624</c:v>
                </c:pt>
                <c:pt idx="1752">
                  <c:v>41625</c:v>
                </c:pt>
                <c:pt idx="1753">
                  <c:v>41626</c:v>
                </c:pt>
                <c:pt idx="1754">
                  <c:v>41627</c:v>
                </c:pt>
                <c:pt idx="1755">
                  <c:v>41628</c:v>
                </c:pt>
                <c:pt idx="1756">
                  <c:v>41631</c:v>
                </c:pt>
                <c:pt idx="1757">
                  <c:v>41632</c:v>
                </c:pt>
                <c:pt idx="1758">
                  <c:v>41634</c:v>
                </c:pt>
                <c:pt idx="1759">
                  <c:v>41635</c:v>
                </c:pt>
                <c:pt idx="1760">
                  <c:v>41638</c:v>
                </c:pt>
                <c:pt idx="1761">
                  <c:v>41639</c:v>
                </c:pt>
                <c:pt idx="1762">
                  <c:v>41641</c:v>
                </c:pt>
                <c:pt idx="1763">
                  <c:v>41642</c:v>
                </c:pt>
                <c:pt idx="1764">
                  <c:v>41645</c:v>
                </c:pt>
                <c:pt idx="1765">
                  <c:v>41646</c:v>
                </c:pt>
                <c:pt idx="1766">
                  <c:v>41647</c:v>
                </c:pt>
                <c:pt idx="1767">
                  <c:v>41648</c:v>
                </c:pt>
                <c:pt idx="1768">
                  <c:v>41649</c:v>
                </c:pt>
                <c:pt idx="1769">
                  <c:v>41652</c:v>
                </c:pt>
                <c:pt idx="1770">
                  <c:v>41653</c:v>
                </c:pt>
                <c:pt idx="1771">
                  <c:v>41654</c:v>
                </c:pt>
                <c:pt idx="1772">
                  <c:v>41655</c:v>
                </c:pt>
                <c:pt idx="1773">
                  <c:v>41656</c:v>
                </c:pt>
                <c:pt idx="1774">
                  <c:v>41660</c:v>
                </c:pt>
                <c:pt idx="1775">
                  <c:v>41661</c:v>
                </c:pt>
                <c:pt idx="1776">
                  <c:v>41662</c:v>
                </c:pt>
                <c:pt idx="1777">
                  <c:v>41663</c:v>
                </c:pt>
                <c:pt idx="1778">
                  <c:v>41666</c:v>
                </c:pt>
                <c:pt idx="1779">
                  <c:v>41667</c:v>
                </c:pt>
                <c:pt idx="1780">
                  <c:v>41668</c:v>
                </c:pt>
                <c:pt idx="1781">
                  <c:v>41669</c:v>
                </c:pt>
                <c:pt idx="1782">
                  <c:v>41670</c:v>
                </c:pt>
                <c:pt idx="1783">
                  <c:v>41673</c:v>
                </c:pt>
                <c:pt idx="1784">
                  <c:v>41674</c:v>
                </c:pt>
                <c:pt idx="1785">
                  <c:v>41675</c:v>
                </c:pt>
                <c:pt idx="1786">
                  <c:v>41676</c:v>
                </c:pt>
                <c:pt idx="1787">
                  <c:v>41677</c:v>
                </c:pt>
                <c:pt idx="1788">
                  <c:v>41680</c:v>
                </c:pt>
                <c:pt idx="1789">
                  <c:v>41681</c:v>
                </c:pt>
                <c:pt idx="1790">
                  <c:v>41682</c:v>
                </c:pt>
                <c:pt idx="1791">
                  <c:v>41683</c:v>
                </c:pt>
                <c:pt idx="1792">
                  <c:v>41684</c:v>
                </c:pt>
                <c:pt idx="1793">
                  <c:v>41688</c:v>
                </c:pt>
                <c:pt idx="1794">
                  <c:v>41689</c:v>
                </c:pt>
                <c:pt idx="1795">
                  <c:v>41690</c:v>
                </c:pt>
                <c:pt idx="1796">
                  <c:v>41691</c:v>
                </c:pt>
                <c:pt idx="1797">
                  <c:v>41694</c:v>
                </c:pt>
                <c:pt idx="1798">
                  <c:v>41695</c:v>
                </c:pt>
                <c:pt idx="1799">
                  <c:v>41696</c:v>
                </c:pt>
                <c:pt idx="1800">
                  <c:v>41697</c:v>
                </c:pt>
                <c:pt idx="1801">
                  <c:v>41698</c:v>
                </c:pt>
                <c:pt idx="1802">
                  <c:v>41701</c:v>
                </c:pt>
                <c:pt idx="1803">
                  <c:v>41702</c:v>
                </c:pt>
                <c:pt idx="1804">
                  <c:v>41703</c:v>
                </c:pt>
                <c:pt idx="1805">
                  <c:v>41704</c:v>
                </c:pt>
                <c:pt idx="1806">
                  <c:v>41705</c:v>
                </c:pt>
                <c:pt idx="1807">
                  <c:v>41708</c:v>
                </c:pt>
                <c:pt idx="1808">
                  <c:v>41709</c:v>
                </c:pt>
                <c:pt idx="1809">
                  <c:v>41710</c:v>
                </c:pt>
                <c:pt idx="1810">
                  <c:v>41711</c:v>
                </c:pt>
                <c:pt idx="1811">
                  <c:v>41712</c:v>
                </c:pt>
                <c:pt idx="1812">
                  <c:v>41715</c:v>
                </c:pt>
                <c:pt idx="1813">
                  <c:v>41716</c:v>
                </c:pt>
                <c:pt idx="1814">
                  <c:v>41717</c:v>
                </c:pt>
                <c:pt idx="1815">
                  <c:v>41718</c:v>
                </c:pt>
                <c:pt idx="1816">
                  <c:v>41719</c:v>
                </c:pt>
                <c:pt idx="1817">
                  <c:v>41722</c:v>
                </c:pt>
                <c:pt idx="1818">
                  <c:v>41723</c:v>
                </c:pt>
                <c:pt idx="1819">
                  <c:v>41724</c:v>
                </c:pt>
                <c:pt idx="1820">
                  <c:v>41725</c:v>
                </c:pt>
                <c:pt idx="1821">
                  <c:v>41726</c:v>
                </c:pt>
                <c:pt idx="1822">
                  <c:v>41729</c:v>
                </c:pt>
                <c:pt idx="1823">
                  <c:v>41730</c:v>
                </c:pt>
                <c:pt idx="1824">
                  <c:v>41731</c:v>
                </c:pt>
                <c:pt idx="1825">
                  <c:v>41732</c:v>
                </c:pt>
                <c:pt idx="1826">
                  <c:v>41733</c:v>
                </c:pt>
                <c:pt idx="1827">
                  <c:v>41736</c:v>
                </c:pt>
                <c:pt idx="1828">
                  <c:v>41737</c:v>
                </c:pt>
                <c:pt idx="1829">
                  <c:v>41738</c:v>
                </c:pt>
                <c:pt idx="1830">
                  <c:v>41739</c:v>
                </c:pt>
                <c:pt idx="1831">
                  <c:v>41740</c:v>
                </c:pt>
                <c:pt idx="1832">
                  <c:v>41743</c:v>
                </c:pt>
                <c:pt idx="1833">
                  <c:v>41744</c:v>
                </c:pt>
                <c:pt idx="1834">
                  <c:v>41745</c:v>
                </c:pt>
                <c:pt idx="1835">
                  <c:v>41746</c:v>
                </c:pt>
                <c:pt idx="1836">
                  <c:v>41750</c:v>
                </c:pt>
                <c:pt idx="1837">
                  <c:v>41751</c:v>
                </c:pt>
                <c:pt idx="1838">
                  <c:v>41752</c:v>
                </c:pt>
                <c:pt idx="1839">
                  <c:v>41753</c:v>
                </c:pt>
                <c:pt idx="1840">
                  <c:v>41754</c:v>
                </c:pt>
                <c:pt idx="1841">
                  <c:v>41757</c:v>
                </c:pt>
                <c:pt idx="1842">
                  <c:v>41758</c:v>
                </c:pt>
                <c:pt idx="1843">
                  <c:v>41759</c:v>
                </c:pt>
                <c:pt idx="1844">
                  <c:v>41760</c:v>
                </c:pt>
                <c:pt idx="1845">
                  <c:v>41761</c:v>
                </c:pt>
                <c:pt idx="1846">
                  <c:v>41764</c:v>
                </c:pt>
                <c:pt idx="1847">
                  <c:v>41765</c:v>
                </c:pt>
                <c:pt idx="1848">
                  <c:v>41766</c:v>
                </c:pt>
                <c:pt idx="1849">
                  <c:v>41767</c:v>
                </c:pt>
                <c:pt idx="1850">
                  <c:v>41768</c:v>
                </c:pt>
                <c:pt idx="1851">
                  <c:v>41771</c:v>
                </c:pt>
                <c:pt idx="1852">
                  <c:v>41772</c:v>
                </c:pt>
                <c:pt idx="1853">
                  <c:v>41773</c:v>
                </c:pt>
                <c:pt idx="1854">
                  <c:v>41774</c:v>
                </c:pt>
                <c:pt idx="1855">
                  <c:v>41775</c:v>
                </c:pt>
                <c:pt idx="1856">
                  <c:v>41778</c:v>
                </c:pt>
                <c:pt idx="1857">
                  <c:v>41779</c:v>
                </c:pt>
                <c:pt idx="1858">
                  <c:v>41780</c:v>
                </c:pt>
                <c:pt idx="1859">
                  <c:v>41781</c:v>
                </c:pt>
                <c:pt idx="1860">
                  <c:v>41782</c:v>
                </c:pt>
                <c:pt idx="1861">
                  <c:v>41786</c:v>
                </c:pt>
                <c:pt idx="1862">
                  <c:v>41787</c:v>
                </c:pt>
                <c:pt idx="1863">
                  <c:v>41788</c:v>
                </c:pt>
                <c:pt idx="1864">
                  <c:v>41789</c:v>
                </c:pt>
                <c:pt idx="1865">
                  <c:v>41792</c:v>
                </c:pt>
                <c:pt idx="1866">
                  <c:v>41793</c:v>
                </c:pt>
                <c:pt idx="1867">
                  <c:v>41794</c:v>
                </c:pt>
                <c:pt idx="1868">
                  <c:v>41795</c:v>
                </c:pt>
                <c:pt idx="1869">
                  <c:v>41796</c:v>
                </c:pt>
                <c:pt idx="1870">
                  <c:v>41799</c:v>
                </c:pt>
                <c:pt idx="1871">
                  <c:v>41800</c:v>
                </c:pt>
                <c:pt idx="1872">
                  <c:v>41801</c:v>
                </c:pt>
                <c:pt idx="1873">
                  <c:v>41802</c:v>
                </c:pt>
                <c:pt idx="1874">
                  <c:v>41803</c:v>
                </c:pt>
                <c:pt idx="1875">
                  <c:v>41806</c:v>
                </c:pt>
                <c:pt idx="1876">
                  <c:v>41807</c:v>
                </c:pt>
                <c:pt idx="1877">
                  <c:v>41808</c:v>
                </c:pt>
                <c:pt idx="1878">
                  <c:v>41809</c:v>
                </c:pt>
                <c:pt idx="1879">
                  <c:v>41810</c:v>
                </c:pt>
                <c:pt idx="1880">
                  <c:v>41813</c:v>
                </c:pt>
                <c:pt idx="1881">
                  <c:v>41814</c:v>
                </c:pt>
                <c:pt idx="1882">
                  <c:v>41815</c:v>
                </c:pt>
                <c:pt idx="1883">
                  <c:v>41816</c:v>
                </c:pt>
                <c:pt idx="1884">
                  <c:v>41817</c:v>
                </c:pt>
                <c:pt idx="1885">
                  <c:v>41820</c:v>
                </c:pt>
                <c:pt idx="1886">
                  <c:v>41821</c:v>
                </c:pt>
                <c:pt idx="1887">
                  <c:v>41822</c:v>
                </c:pt>
                <c:pt idx="1888">
                  <c:v>41823</c:v>
                </c:pt>
                <c:pt idx="1889">
                  <c:v>41827</c:v>
                </c:pt>
                <c:pt idx="1890">
                  <c:v>41828</c:v>
                </c:pt>
                <c:pt idx="1891">
                  <c:v>41829</c:v>
                </c:pt>
                <c:pt idx="1892">
                  <c:v>41830</c:v>
                </c:pt>
                <c:pt idx="1893">
                  <c:v>41831</c:v>
                </c:pt>
                <c:pt idx="1894">
                  <c:v>41834</c:v>
                </c:pt>
                <c:pt idx="1895">
                  <c:v>41835</c:v>
                </c:pt>
                <c:pt idx="1896">
                  <c:v>41836</c:v>
                </c:pt>
                <c:pt idx="1897">
                  <c:v>41837</c:v>
                </c:pt>
                <c:pt idx="1898">
                  <c:v>41838</c:v>
                </c:pt>
                <c:pt idx="1899">
                  <c:v>41841</c:v>
                </c:pt>
                <c:pt idx="1900">
                  <c:v>41842</c:v>
                </c:pt>
                <c:pt idx="1901">
                  <c:v>41843</c:v>
                </c:pt>
                <c:pt idx="1902">
                  <c:v>41844</c:v>
                </c:pt>
                <c:pt idx="1903">
                  <c:v>41845</c:v>
                </c:pt>
                <c:pt idx="1904">
                  <c:v>41848</c:v>
                </c:pt>
                <c:pt idx="1905">
                  <c:v>41849</c:v>
                </c:pt>
                <c:pt idx="1906">
                  <c:v>41850</c:v>
                </c:pt>
                <c:pt idx="1907">
                  <c:v>41851</c:v>
                </c:pt>
                <c:pt idx="1908">
                  <c:v>41852</c:v>
                </c:pt>
                <c:pt idx="1909">
                  <c:v>41855</c:v>
                </c:pt>
                <c:pt idx="1910">
                  <c:v>41856</c:v>
                </c:pt>
                <c:pt idx="1911">
                  <c:v>41857</c:v>
                </c:pt>
                <c:pt idx="1912">
                  <c:v>41858</c:v>
                </c:pt>
                <c:pt idx="1913">
                  <c:v>41859</c:v>
                </c:pt>
                <c:pt idx="1914">
                  <c:v>41862</c:v>
                </c:pt>
                <c:pt idx="1915">
                  <c:v>41863</c:v>
                </c:pt>
                <c:pt idx="1916">
                  <c:v>41864</c:v>
                </c:pt>
                <c:pt idx="1917">
                  <c:v>41865</c:v>
                </c:pt>
                <c:pt idx="1918">
                  <c:v>41866</c:v>
                </c:pt>
                <c:pt idx="1919">
                  <c:v>41869</c:v>
                </c:pt>
                <c:pt idx="1920">
                  <c:v>41870</c:v>
                </c:pt>
                <c:pt idx="1921">
                  <c:v>41871</c:v>
                </c:pt>
                <c:pt idx="1922">
                  <c:v>41872</c:v>
                </c:pt>
                <c:pt idx="1923">
                  <c:v>41873</c:v>
                </c:pt>
                <c:pt idx="1924">
                  <c:v>41876</c:v>
                </c:pt>
                <c:pt idx="1925">
                  <c:v>41877</c:v>
                </c:pt>
                <c:pt idx="1926">
                  <c:v>41878</c:v>
                </c:pt>
                <c:pt idx="1927">
                  <c:v>41879</c:v>
                </c:pt>
                <c:pt idx="1928">
                  <c:v>41880</c:v>
                </c:pt>
                <c:pt idx="1929">
                  <c:v>41884</c:v>
                </c:pt>
                <c:pt idx="1930">
                  <c:v>41885</c:v>
                </c:pt>
                <c:pt idx="1931">
                  <c:v>41886</c:v>
                </c:pt>
                <c:pt idx="1932">
                  <c:v>41887</c:v>
                </c:pt>
                <c:pt idx="1933">
                  <c:v>41890</c:v>
                </c:pt>
                <c:pt idx="1934">
                  <c:v>41891</c:v>
                </c:pt>
                <c:pt idx="1935">
                  <c:v>41892</c:v>
                </c:pt>
                <c:pt idx="1936">
                  <c:v>41893</c:v>
                </c:pt>
                <c:pt idx="1937">
                  <c:v>41894</c:v>
                </c:pt>
                <c:pt idx="1938">
                  <c:v>41897</c:v>
                </c:pt>
                <c:pt idx="1939">
                  <c:v>41898</c:v>
                </c:pt>
                <c:pt idx="1940">
                  <c:v>41899</c:v>
                </c:pt>
                <c:pt idx="1941">
                  <c:v>41900</c:v>
                </c:pt>
                <c:pt idx="1942">
                  <c:v>41901</c:v>
                </c:pt>
                <c:pt idx="1943">
                  <c:v>41904</c:v>
                </c:pt>
                <c:pt idx="1944">
                  <c:v>41905</c:v>
                </c:pt>
                <c:pt idx="1945">
                  <c:v>41906</c:v>
                </c:pt>
                <c:pt idx="1946">
                  <c:v>41907</c:v>
                </c:pt>
                <c:pt idx="1947">
                  <c:v>41908</c:v>
                </c:pt>
                <c:pt idx="1948">
                  <c:v>41911</c:v>
                </c:pt>
                <c:pt idx="1949">
                  <c:v>41912</c:v>
                </c:pt>
                <c:pt idx="1950">
                  <c:v>41913</c:v>
                </c:pt>
                <c:pt idx="1951">
                  <c:v>41914</c:v>
                </c:pt>
                <c:pt idx="1952">
                  <c:v>41915</c:v>
                </c:pt>
                <c:pt idx="1953">
                  <c:v>41918</c:v>
                </c:pt>
                <c:pt idx="1954">
                  <c:v>41919</c:v>
                </c:pt>
                <c:pt idx="1955">
                  <c:v>41920</c:v>
                </c:pt>
                <c:pt idx="1956">
                  <c:v>41921</c:v>
                </c:pt>
                <c:pt idx="1957">
                  <c:v>41922</c:v>
                </c:pt>
                <c:pt idx="1958">
                  <c:v>41925</c:v>
                </c:pt>
                <c:pt idx="1959">
                  <c:v>41926</c:v>
                </c:pt>
                <c:pt idx="1960">
                  <c:v>41927</c:v>
                </c:pt>
                <c:pt idx="1961">
                  <c:v>41928</c:v>
                </c:pt>
                <c:pt idx="1962">
                  <c:v>41929</c:v>
                </c:pt>
                <c:pt idx="1963">
                  <c:v>41932</c:v>
                </c:pt>
                <c:pt idx="1964">
                  <c:v>41933</c:v>
                </c:pt>
                <c:pt idx="1965">
                  <c:v>41934</c:v>
                </c:pt>
                <c:pt idx="1966">
                  <c:v>41935</c:v>
                </c:pt>
                <c:pt idx="1967">
                  <c:v>41936</c:v>
                </c:pt>
                <c:pt idx="1968">
                  <c:v>41939</c:v>
                </c:pt>
                <c:pt idx="1969">
                  <c:v>41940</c:v>
                </c:pt>
                <c:pt idx="1970">
                  <c:v>41941</c:v>
                </c:pt>
                <c:pt idx="1971">
                  <c:v>41942</c:v>
                </c:pt>
                <c:pt idx="1972">
                  <c:v>41943</c:v>
                </c:pt>
                <c:pt idx="1973">
                  <c:v>41946</c:v>
                </c:pt>
                <c:pt idx="1974">
                  <c:v>41947</c:v>
                </c:pt>
                <c:pt idx="1975">
                  <c:v>41948</c:v>
                </c:pt>
                <c:pt idx="1976">
                  <c:v>41949</c:v>
                </c:pt>
                <c:pt idx="1977">
                  <c:v>41950</c:v>
                </c:pt>
                <c:pt idx="1978">
                  <c:v>41953</c:v>
                </c:pt>
                <c:pt idx="1979">
                  <c:v>41954</c:v>
                </c:pt>
                <c:pt idx="1980">
                  <c:v>41955</c:v>
                </c:pt>
                <c:pt idx="1981">
                  <c:v>41956</c:v>
                </c:pt>
                <c:pt idx="1982">
                  <c:v>41957</c:v>
                </c:pt>
                <c:pt idx="1983">
                  <c:v>41960</c:v>
                </c:pt>
                <c:pt idx="1984">
                  <c:v>41961</c:v>
                </c:pt>
                <c:pt idx="1985">
                  <c:v>41962</c:v>
                </c:pt>
                <c:pt idx="1986">
                  <c:v>41963</c:v>
                </c:pt>
                <c:pt idx="1987">
                  <c:v>41964</c:v>
                </c:pt>
                <c:pt idx="1988">
                  <c:v>41967</c:v>
                </c:pt>
                <c:pt idx="1989">
                  <c:v>41968</c:v>
                </c:pt>
                <c:pt idx="1990">
                  <c:v>41969</c:v>
                </c:pt>
                <c:pt idx="1991">
                  <c:v>41971</c:v>
                </c:pt>
                <c:pt idx="1992">
                  <c:v>41974</c:v>
                </c:pt>
                <c:pt idx="1993">
                  <c:v>41975</c:v>
                </c:pt>
                <c:pt idx="1994">
                  <c:v>41976</c:v>
                </c:pt>
                <c:pt idx="1995">
                  <c:v>41977</c:v>
                </c:pt>
                <c:pt idx="1996">
                  <c:v>41978</c:v>
                </c:pt>
                <c:pt idx="1997">
                  <c:v>41981</c:v>
                </c:pt>
                <c:pt idx="1998">
                  <c:v>41982</c:v>
                </c:pt>
                <c:pt idx="1999">
                  <c:v>41983</c:v>
                </c:pt>
                <c:pt idx="2000">
                  <c:v>41984</c:v>
                </c:pt>
                <c:pt idx="2001">
                  <c:v>41985</c:v>
                </c:pt>
                <c:pt idx="2002">
                  <c:v>41988</c:v>
                </c:pt>
                <c:pt idx="2003">
                  <c:v>41989</c:v>
                </c:pt>
                <c:pt idx="2004">
                  <c:v>41990</c:v>
                </c:pt>
                <c:pt idx="2005">
                  <c:v>41991</c:v>
                </c:pt>
                <c:pt idx="2006">
                  <c:v>41992</c:v>
                </c:pt>
                <c:pt idx="2007">
                  <c:v>41995</c:v>
                </c:pt>
                <c:pt idx="2008">
                  <c:v>41996</c:v>
                </c:pt>
                <c:pt idx="2009">
                  <c:v>41997</c:v>
                </c:pt>
                <c:pt idx="2010">
                  <c:v>41999</c:v>
                </c:pt>
                <c:pt idx="2011">
                  <c:v>42002</c:v>
                </c:pt>
                <c:pt idx="2012">
                  <c:v>42003</c:v>
                </c:pt>
                <c:pt idx="2013">
                  <c:v>42004</c:v>
                </c:pt>
                <c:pt idx="2014">
                  <c:v>42006</c:v>
                </c:pt>
                <c:pt idx="2015">
                  <c:v>42009</c:v>
                </c:pt>
                <c:pt idx="2016">
                  <c:v>42010</c:v>
                </c:pt>
                <c:pt idx="2017">
                  <c:v>42011</c:v>
                </c:pt>
                <c:pt idx="2018">
                  <c:v>42012</c:v>
                </c:pt>
                <c:pt idx="2019">
                  <c:v>42013</c:v>
                </c:pt>
                <c:pt idx="2020">
                  <c:v>42016</c:v>
                </c:pt>
                <c:pt idx="2021">
                  <c:v>42017</c:v>
                </c:pt>
                <c:pt idx="2022">
                  <c:v>42018</c:v>
                </c:pt>
                <c:pt idx="2023">
                  <c:v>42019</c:v>
                </c:pt>
                <c:pt idx="2024">
                  <c:v>42020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42052</c:v>
                </c:pt>
                <c:pt idx="2045">
                  <c:v>42053</c:v>
                </c:pt>
                <c:pt idx="2046">
                  <c:v>42054</c:v>
                </c:pt>
                <c:pt idx="2047">
                  <c:v>42055</c:v>
                </c:pt>
                <c:pt idx="2048">
                  <c:v>42058</c:v>
                </c:pt>
                <c:pt idx="2049">
                  <c:v>42059</c:v>
                </c:pt>
                <c:pt idx="2050">
                  <c:v>42060</c:v>
                </c:pt>
                <c:pt idx="2051">
                  <c:v>42061</c:v>
                </c:pt>
                <c:pt idx="2052">
                  <c:v>42062</c:v>
                </c:pt>
                <c:pt idx="2053">
                  <c:v>42065</c:v>
                </c:pt>
                <c:pt idx="2054">
                  <c:v>42066</c:v>
                </c:pt>
                <c:pt idx="2055">
                  <c:v>42067</c:v>
                </c:pt>
                <c:pt idx="2056">
                  <c:v>42068</c:v>
                </c:pt>
                <c:pt idx="2057">
                  <c:v>42069</c:v>
                </c:pt>
                <c:pt idx="2058">
                  <c:v>42072</c:v>
                </c:pt>
                <c:pt idx="2059">
                  <c:v>42073</c:v>
                </c:pt>
                <c:pt idx="2060">
                  <c:v>42074</c:v>
                </c:pt>
                <c:pt idx="2061">
                  <c:v>42075</c:v>
                </c:pt>
                <c:pt idx="2062">
                  <c:v>42076</c:v>
                </c:pt>
                <c:pt idx="2063">
                  <c:v>42079</c:v>
                </c:pt>
                <c:pt idx="2064">
                  <c:v>42080</c:v>
                </c:pt>
                <c:pt idx="2065">
                  <c:v>42081</c:v>
                </c:pt>
                <c:pt idx="2066">
                  <c:v>42082</c:v>
                </c:pt>
                <c:pt idx="2067">
                  <c:v>42083</c:v>
                </c:pt>
                <c:pt idx="2068">
                  <c:v>42086</c:v>
                </c:pt>
                <c:pt idx="2069">
                  <c:v>42087</c:v>
                </c:pt>
                <c:pt idx="2070">
                  <c:v>42088</c:v>
                </c:pt>
                <c:pt idx="2071">
                  <c:v>42089</c:v>
                </c:pt>
                <c:pt idx="2072">
                  <c:v>42090</c:v>
                </c:pt>
                <c:pt idx="2073">
                  <c:v>42093</c:v>
                </c:pt>
                <c:pt idx="2074">
                  <c:v>42094</c:v>
                </c:pt>
                <c:pt idx="2075">
                  <c:v>42095</c:v>
                </c:pt>
                <c:pt idx="2076">
                  <c:v>42096</c:v>
                </c:pt>
                <c:pt idx="2077">
                  <c:v>42100</c:v>
                </c:pt>
                <c:pt idx="2078">
                  <c:v>42101</c:v>
                </c:pt>
                <c:pt idx="2079">
                  <c:v>42102</c:v>
                </c:pt>
                <c:pt idx="2080">
                  <c:v>42103</c:v>
                </c:pt>
                <c:pt idx="2081">
                  <c:v>42104</c:v>
                </c:pt>
                <c:pt idx="2082">
                  <c:v>42107</c:v>
                </c:pt>
                <c:pt idx="2083">
                  <c:v>42108</c:v>
                </c:pt>
                <c:pt idx="2084">
                  <c:v>42109</c:v>
                </c:pt>
                <c:pt idx="2085">
                  <c:v>42110</c:v>
                </c:pt>
                <c:pt idx="2086">
                  <c:v>42111</c:v>
                </c:pt>
                <c:pt idx="2087">
                  <c:v>42114</c:v>
                </c:pt>
                <c:pt idx="2088">
                  <c:v>42115</c:v>
                </c:pt>
                <c:pt idx="2089">
                  <c:v>42116</c:v>
                </c:pt>
                <c:pt idx="2090">
                  <c:v>42117</c:v>
                </c:pt>
                <c:pt idx="2091">
                  <c:v>42118</c:v>
                </c:pt>
                <c:pt idx="2092">
                  <c:v>42121</c:v>
                </c:pt>
                <c:pt idx="2093">
                  <c:v>42122</c:v>
                </c:pt>
                <c:pt idx="2094">
                  <c:v>42123</c:v>
                </c:pt>
                <c:pt idx="2095">
                  <c:v>42124</c:v>
                </c:pt>
                <c:pt idx="2096">
                  <c:v>42125</c:v>
                </c:pt>
                <c:pt idx="2097">
                  <c:v>42128</c:v>
                </c:pt>
                <c:pt idx="2098">
                  <c:v>42129</c:v>
                </c:pt>
                <c:pt idx="2099">
                  <c:v>42130</c:v>
                </c:pt>
                <c:pt idx="2100">
                  <c:v>42131</c:v>
                </c:pt>
                <c:pt idx="2101">
                  <c:v>42132</c:v>
                </c:pt>
                <c:pt idx="2102">
                  <c:v>42135</c:v>
                </c:pt>
                <c:pt idx="2103">
                  <c:v>42136</c:v>
                </c:pt>
                <c:pt idx="2104">
                  <c:v>42137</c:v>
                </c:pt>
                <c:pt idx="2105">
                  <c:v>42138</c:v>
                </c:pt>
                <c:pt idx="2106">
                  <c:v>42139</c:v>
                </c:pt>
                <c:pt idx="2107">
                  <c:v>42142</c:v>
                </c:pt>
                <c:pt idx="2108">
                  <c:v>42143</c:v>
                </c:pt>
                <c:pt idx="2109">
                  <c:v>42144</c:v>
                </c:pt>
                <c:pt idx="2110">
                  <c:v>42145</c:v>
                </c:pt>
                <c:pt idx="2111">
                  <c:v>42146</c:v>
                </c:pt>
                <c:pt idx="2112">
                  <c:v>42150</c:v>
                </c:pt>
                <c:pt idx="2113">
                  <c:v>42151</c:v>
                </c:pt>
                <c:pt idx="2114">
                  <c:v>42152</c:v>
                </c:pt>
                <c:pt idx="2115">
                  <c:v>42153</c:v>
                </c:pt>
                <c:pt idx="2116">
                  <c:v>42156</c:v>
                </c:pt>
                <c:pt idx="2117">
                  <c:v>42157</c:v>
                </c:pt>
                <c:pt idx="2118">
                  <c:v>42158</c:v>
                </c:pt>
                <c:pt idx="2119">
                  <c:v>42159</c:v>
                </c:pt>
                <c:pt idx="2120">
                  <c:v>42160</c:v>
                </c:pt>
                <c:pt idx="2121">
                  <c:v>42163</c:v>
                </c:pt>
                <c:pt idx="2122">
                  <c:v>42164</c:v>
                </c:pt>
                <c:pt idx="2123">
                  <c:v>42165</c:v>
                </c:pt>
                <c:pt idx="2124">
                  <c:v>42166</c:v>
                </c:pt>
                <c:pt idx="2125">
                  <c:v>42167</c:v>
                </c:pt>
                <c:pt idx="2126">
                  <c:v>42170</c:v>
                </c:pt>
                <c:pt idx="2127">
                  <c:v>42171</c:v>
                </c:pt>
                <c:pt idx="2128">
                  <c:v>42172</c:v>
                </c:pt>
                <c:pt idx="2129">
                  <c:v>42173</c:v>
                </c:pt>
                <c:pt idx="2130">
                  <c:v>42174</c:v>
                </c:pt>
                <c:pt idx="2131">
                  <c:v>42177</c:v>
                </c:pt>
                <c:pt idx="2132">
                  <c:v>42178</c:v>
                </c:pt>
                <c:pt idx="2133">
                  <c:v>42179</c:v>
                </c:pt>
                <c:pt idx="2134">
                  <c:v>42180</c:v>
                </c:pt>
                <c:pt idx="2135">
                  <c:v>42181</c:v>
                </c:pt>
                <c:pt idx="2136">
                  <c:v>42184</c:v>
                </c:pt>
                <c:pt idx="2137">
                  <c:v>42185</c:v>
                </c:pt>
                <c:pt idx="2138">
                  <c:v>42186</c:v>
                </c:pt>
                <c:pt idx="2139">
                  <c:v>42187</c:v>
                </c:pt>
                <c:pt idx="2140">
                  <c:v>42191</c:v>
                </c:pt>
                <c:pt idx="2141">
                  <c:v>42192</c:v>
                </c:pt>
                <c:pt idx="2142">
                  <c:v>42193</c:v>
                </c:pt>
                <c:pt idx="2143">
                  <c:v>42194</c:v>
                </c:pt>
                <c:pt idx="2144">
                  <c:v>42195</c:v>
                </c:pt>
                <c:pt idx="2145">
                  <c:v>42198</c:v>
                </c:pt>
                <c:pt idx="2146">
                  <c:v>42199</c:v>
                </c:pt>
                <c:pt idx="2147">
                  <c:v>42200</c:v>
                </c:pt>
                <c:pt idx="2148">
                  <c:v>42201</c:v>
                </c:pt>
                <c:pt idx="2149">
                  <c:v>42202</c:v>
                </c:pt>
                <c:pt idx="2150">
                  <c:v>42205</c:v>
                </c:pt>
                <c:pt idx="2151">
                  <c:v>42206</c:v>
                </c:pt>
                <c:pt idx="2152">
                  <c:v>42207</c:v>
                </c:pt>
                <c:pt idx="2153">
                  <c:v>42208</c:v>
                </c:pt>
                <c:pt idx="2154">
                  <c:v>42209</c:v>
                </c:pt>
                <c:pt idx="2155">
                  <c:v>42212</c:v>
                </c:pt>
                <c:pt idx="2156">
                  <c:v>42213</c:v>
                </c:pt>
                <c:pt idx="2157">
                  <c:v>42214</c:v>
                </c:pt>
                <c:pt idx="2158">
                  <c:v>42215</c:v>
                </c:pt>
                <c:pt idx="2159">
                  <c:v>42216</c:v>
                </c:pt>
                <c:pt idx="2160">
                  <c:v>42219</c:v>
                </c:pt>
                <c:pt idx="2161">
                  <c:v>42220</c:v>
                </c:pt>
                <c:pt idx="2162">
                  <c:v>42221</c:v>
                </c:pt>
                <c:pt idx="2163">
                  <c:v>42222</c:v>
                </c:pt>
                <c:pt idx="2164">
                  <c:v>42223</c:v>
                </c:pt>
                <c:pt idx="2165">
                  <c:v>42226</c:v>
                </c:pt>
                <c:pt idx="2166">
                  <c:v>42227</c:v>
                </c:pt>
                <c:pt idx="2167">
                  <c:v>42228</c:v>
                </c:pt>
                <c:pt idx="2168">
                  <c:v>42229</c:v>
                </c:pt>
                <c:pt idx="2169">
                  <c:v>42230</c:v>
                </c:pt>
                <c:pt idx="2170">
                  <c:v>42233</c:v>
                </c:pt>
                <c:pt idx="2171">
                  <c:v>42234</c:v>
                </c:pt>
                <c:pt idx="2172">
                  <c:v>42235</c:v>
                </c:pt>
                <c:pt idx="2173">
                  <c:v>42236</c:v>
                </c:pt>
                <c:pt idx="2174">
                  <c:v>42237</c:v>
                </c:pt>
                <c:pt idx="2175">
                  <c:v>42240</c:v>
                </c:pt>
                <c:pt idx="2176">
                  <c:v>42241</c:v>
                </c:pt>
                <c:pt idx="2177">
                  <c:v>42242</c:v>
                </c:pt>
                <c:pt idx="2178">
                  <c:v>42243</c:v>
                </c:pt>
                <c:pt idx="2179">
                  <c:v>42244</c:v>
                </c:pt>
                <c:pt idx="2180">
                  <c:v>42247</c:v>
                </c:pt>
                <c:pt idx="2181">
                  <c:v>42248</c:v>
                </c:pt>
                <c:pt idx="2182">
                  <c:v>42249</c:v>
                </c:pt>
                <c:pt idx="2183">
                  <c:v>42250</c:v>
                </c:pt>
                <c:pt idx="2184">
                  <c:v>42251</c:v>
                </c:pt>
                <c:pt idx="2185">
                  <c:v>42255</c:v>
                </c:pt>
                <c:pt idx="2186">
                  <c:v>42256</c:v>
                </c:pt>
                <c:pt idx="2187">
                  <c:v>42257</c:v>
                </c:pt>
                <c:pt idx="2188">
                  <c:v>42258</c:v>
                </c:pt>
                <c:pt idx="2189">
                  <c:v>42261</c:v>
                </c:pt>
                <c:pt idx="2190">
                  <c:v>42262</c:v>
                </c:pt>
                <c:pt idx="2191">
                  <c:v>42263</c:v>
                </c:pt>
                <c:pt idx="2192">
                  <c:v>42264</c:v>
                </c:pt>
                <c:pt idx="2193">
                  <c:v>42265</c:v>
                </c:pt>
                <c:pt idx="2194">
                  <c:v>42268</c:v>
                </c:pt>
                <c:pt idx="2195">
                  <c:v>42269</c:v>
                </c:pt>
                <c:pt idx="2196">
                  <c:v>42270</c:v>
                </c:pt>
                <c:pt idx="2197">
                  <c:v>42271</c:v>
                </c:pt>
                <c:pt idx="2198">
                  <c:v>42272</c:v>
                </c:pt>
                <c:pt idx="2199">
                  <c:v>42275</c:v>
                </c:pt>
                <c:pt idx="2200">
                  <c:v>42276</c:v>
                </c:pt>
                <c:pt idx="2201">
                  <c:v>42277</c:v>
                </c:pt>
                <c:pt idx="2202">
                  <c:v>42278</c:v>
                </c:pt>
                <c:pt idx="2203">
                  <c:v>42279</c:v>
                </c:pt>
                <c:pt idx="2204">
                  <c:v>42282</c:v>
                </c:pt>
                <c:pt idx="2205">
                  <c:v>42283</c:v>
                </c:pt>
                <c:pt idx="2206">
                  <c:v>42284</c:v>
                </c:pt>
                <c:pt idx="2207">
                  <c:v>42285</c:v>
                </c:pt>
                <c:pt idx="2208">
                  <c:v>42286</c:v>
                </c:pt>
                <c:pt idx="2209">
                  <c:v>42289</c:v>
                </c:pt>
                <c:pt idx="2210">
                  <c:v>42290</c:v>
                </c:pt>
                <c:pt idx="2211">
                  <c:v>42291</c:v>
                </c:pt>
                <c:pt idx="2212">
                  <c:v>42292</c:v>
                </c:pt>
                <c:pt idx="2213">
                  <c:v>42293</c:v>
                </c:pt>
                <c:pt idx="2214">
                  <c:v>42296</c:v>
                </c:pt>
                <c:pt idx="2215">
                  <c:v>42297</c:v>
                </c:pt>
                <c:pt idx="2216">
                  <c:v>42298</c:v>
                </c:pt>
                <c:pt idx="2217">
                  <c:v>42299</c:v>
                </c:pt>
                <c:pt idx="2218">
                  <c:v>42300</c:v>
                </c:pt>
                <c:pt idx="2219">
                  <c:v>42303</c:v>
                </c:pt>
                <c:pt idx="2220">
                  <c:v>42304</c:v>
                </c:pt>
                <c:pt idx="2221">
                  <c:v>42305</c:v>
                </c:pt>
                <c:pt idx="2222">
                  <c:v>42306</c:v>
                </c:pt>
                <c:pt idx="2223">
                  <c:v>42307</c:v>
                </c:pt>
                <c:pt idx="2224">
                  <c:v>42310</c:v>
                </c:pt>
                <c:pt idx="2225">
                  <c:v>42311</c:v>
                </c:pt>
                <c:pt idx="2226">
                  <c:v>42312</c:v>
                </c:pt>
                <c:pt idx="2227">
                  <c:v>42313</c:v>
                </c:pt>
                <c:pt idx="2228">
                  <c:v>42314</c:v>
                </c:pt>
                <c:pt idx="2229">
                  <c:v>42317</c:v>
                </c:pt>
                <c:pt idx="2230">
                  <c:v>42318</c:v>
                </c:pt>
                <c:pt idx="2231">
                  <c:v>42319</c:v>
                </c:pt>
                <c:pt idx="2232">
                  <c:v>42320</c:v>
                </c:pt>
                <c:pt idx="2233">
                  <c:v>42321</c:v>
                </c:pt>
                <c:pt idx="2234">
                  <c:v>42324</c:v>
                </c:pt>
                <c:pt idx="2235">
                  <c:v>42325</c:v>
                </c:pt>
                <c:pt idx="2236">
                  <c:v>42326</c:v>
                </c:pt>
                <c:pt idx="2237">
                  <c:v>42327</c:v>
                </c:pt>
                <c:pt idx="2238">
                  <c:v>42328</c:v>
                </c:pt>
                <c:pt idx="2239">
                  <c:v>42331</c:v>
                </c:pt>
                <c:pt idx="2240">
                  <c:v>42332</c:v>
                </c:pt>
                <c:pt idx="2241">
                  <c:v>42333</c:v>
                </c:pt>
                <c:pt idx="2242">
                  <c:v>42335</c:v>
                </c:pt>
                <c:pt idx="2243">
                  <c:v>42338</c:v>
                </c:pt>
                <c:pt idx="2244">
                  <c:v>42339</c:v>
                </c:pt>
                <c:pt idx="2245">
                  <c:v>42340</c:v>
                </c:pt>
                <c:pt idx="2246">
                  <c:v>42341</c:v>
                </c:pt>
                <c:pt idx="2247">
                  <c:v>42342</c:v>
                </c:pt>
                <c:pt idx="2248">
                  <c:v>42345</c:v>
                </c:pt>
                <c:pt idx="2249">
                  <c:v>42346</c:v>
                </c:pt>
                <c:pt idx="2250">
                  <c:v>42347</c:v>
                </c:pt>
                <c:pt idx="2251">
                  <c:v>42348</c:v>
                </c:pt>
                <c:pt idx="2252">
                  <c:v>42349</c:v>
                </c:pt>
                <c:pt idx="2253">
                  <c:v>42352</c:v>
                </c:pt>
                <c:pt idx="2254">
                  <c:v>42353</c:v>
                </c:pt>
                <c:pt idx="2255">
                  <c:v>42354</c:v>
                </c:pt>
                <c:pt idx="2256">
                  <c:v>42355</c:v>
                </c:pt>
                <c:pt idx="2257">
                  <c:v>42356</c:v>
                </c:pt>
                <c:pt idx="2258">
                  <c:v>42359</c:v>
                </c:pt>
                <c:pt idx="2259">
                  <c:v>42360</c:v>
                </c:pt>
                <c:pt idx="2260">
                  <c:v>42361</c:v>
                </c:pt>
                <c:pt idx="2261">
                  <c:v>42362</c:v>
                </c:pt>
                <c:pt idx="2262">
                  <c:v>42366</c:v>
                </c:pt>
                <c:pt idx="2263">
                  <c:v>42367</c:v>
                </c:pt>
                <c:pt idx="2264">
                  <c:v>42368</c:v>
                </c:pt>
                <c:pt idx="2265">
                  <c:v>42369</c:v>
                </c:pt>
                <c:pt idx="2266">
                  <c:v>42373</c:v>
                </c:pt>
                <c:pt idx="2267">
                  <c:v>42374</c:v>
                </c:pt>
                <c:pt idx="2268">
                  <c:v>42375</c:v>
                </c:pt>
                <c:pt idx="2269">
                  <c:v>42376</c:v>
                </c:pt>
                <c:pt idx="2270">
                  <c:v>42377</c:v>
                </c:pt>
                <c:pt idx="2271">
                  <c:v>42380</c:v>
                </c:pt>
                <c:pt idx="2272">
                  <c:v>42381</c:v>
                </c:pt>
                <c:pt idx="2273">
                  <c:v>42382</c:v>
                </c:pt>
                <c:pt idx="2274">
                  <c:v>42383</c:v>
                </c:pt>
                <c:pt idx="2275">
                  <c:v>42384</c:v>
                </c:pt>
                <c:pt idx="2276">
                  <c:v>42388</c:v>
                </c:pt>
                <c:pt idx="2277">
                  <c:v>42389</c:v>
                </c:pt>
                <c:pt idx="2278">
                  <c:v>42390</c:v>
                </c:pt>
                <c:pt idx="2279">
                  <c:v>42391</c:v>
                </c:pt>
                <c:pt idx="2280">
                  <c:v>42394</c:v>
                </c:pt>
                <c:pt idx="2281">
                  <c:v>42395</c:v>
                </c:pt>
                <c:pt idx="2282">
                  <c:v>42396</c:v>
                </c:pt>
                <c:pt idx="2283">
                  <c:v>42397</c:v>
                </c:pt>
                <c:pt idx="2284">
                  <c:v>42398</c:v>
                </c:pt>
                <c:pt idx="2285">
                  <c:v>42401</c:v>
                </c:pt>
                <c:pt idx="2286">
                  <c:v>42402</c:v>
                </c:pt>
                <c:pt idx="2287">
                  <c:v>42403</c:v>
                </c:pt>
                <c:pt idx="2288">
                  <c:v>42404</c:v>
                </c:pt>
                <c:pt idx="2289">
                  <c:v>42405</c:v>
                </c:pt>
                <c:pt idx="2290">
                  <c:v>42408</c:v>
                </c:pt>
                <c:pt idx="2291">
                  <c:v>42409</c:v>
                </c:pt>
                <c:pt idx="2292">
                  <c:v>42410</c:v>
                </c:pt>
                <c:pt idx="2293">
                  <c:v>42411</c:v>
                </c:pt>
                <c:pt idx="2294">
                  <c:v>42412</c:v>
                </c:pt>
                <c:pt idx="2295">
                  <c:v>42416</c:v>
                </c:pt>
                <c:pt idx="2296">
                  <c:v>42417</c:v>
                </c:pt>
                <c:pt idx="2297">
                  <c:v>42418</c:v>
                </c:pt>
                <c:pt idx="2298">
                  <c:v>42419</c:v>
                </c:pt>
                <c:pt idx="2299">
                  <c:v>42422</c:v>
                </c:pt>
                <c:pt idx="2300">
                  <c:v>42423</c:v>
                </c:pt>
                <c:pt idx="2301">
                  <c:v>42424</c:v>
                </c:pt>
                <c:pt idx="2302">
                  <c:v>42425</c:v>
                </c:pt>
                <c:pt idx="2303">
                  <c:v>42426</c:v>
                </c:pt>
                <c:pt idx="2304">
                  <c:v>42429</c:v>
                </c:pt>
                <c:pt idx="2305">
                  <c:v>42430</c:v>
                </c:pt>
                <c:pt idx="2306">
                  <c:v>42431</c:v>
                </c:pt>
                <c:pt idx="2307">
                  <c:v>42432</c:v>
                </c:pt>
                <c:pt idx="2308">
                  <c:v>42433</c:v>
                </c:pt>
                <c:pt idx="2309">
                  <c:v>42436</c:v>
                </c:pt>
                <c:pt idx="2310">
                  <c:v>42437</c:v>
                </c:pt>
                <c:pt idx="2311">
                  <c:v>42438</c:v>
                </c:pt>
                <c:pt idx="2312">
                  <c:v>42439</c:v>
                </c:pt>
                <c:pt idx="2313">
                  <c:v>42440</c:v>
                </c:pt>
                <c:pt idx="2314">
                  <c:v>42443</c:v>
                </c:pt>
                <c:pt idx="2315">
                  <c:v>42444</c:v>
                </c:pt>
                <c:pt idx="2316">
                  <c:v>42445</c:v>
                </c:pt>
                <c:pt idx="2317">
                  <c:v>42446</c:v>
                </c:pt>
                <c:pt idx="2318">
                  <c:v>42447</c:v>
                </c:pt>
                <c:pt idx="2319">
                  <c:v>42450</c:v>
                </c:pt>
                <c:pt idx="2320">
                  <c:v>42451</c:v>
                </c:pt>
                <c:pt idx="2321">
                  <c:v>42452</c:v>
                </c:pt>
                <c:pt idx="2322">
                  <c:v>42453</c:v>
                </c:pt>
                <c:pt idx="2323">
                  <c:v>42457</c:v>
                </c:pt>
                <c:pt idx="2324">
                  <c:v>42458</c:v>
                </c:pt>
                <c:pt idx="2325">
                  <c:v>42459</c:v>
                </c:pt>
                <c:pt idx="2326">
                  <c:v>42460</c:v>
                </c:pt>
                <c:pt idx="2327">
                  <c:v>42461</c:v>
                </c:pt>
                <c:pt idx="2328">
                  <c:v>42464</c:v>
                </c:pt>
                <c:pt idx="2329">
                  <c:v>42465</c:v>
                </c:pt>
                <c:pt idx="2330">
                  <c:v>42466</c:v>
                </c:pt>
                <c:pt idx="2331">
                  <c:v>42467</c:v>
                </c:pt>
                <c:pt idx="2332">
                  <c:v>42468</c:v>
                </c:pt>
                <c:pt idx="2333">
                  <c:v>42471</c:v>
                </c:pt>
                <c:pt idx="2334">
                  <c:v>42472</c:v>
                </c:pt>
                <c:pt idx="2335">
                  <c:v>42473</c:v>
                </c:pt>
                <c:pt idx="2336">
                  <c:v>42474</c:v>
                </c:pt>
                <c:pt idx="2337">
                  <c:v>42475</c:v>
                </c:pt>
                <c:pt idx="2338">
                  <c:v>42478</c:v>
                </c:pt>
                <c:pt idx="2339">
                  <c:v>42479</c:v>
                </c:pt>
                <c:pt idx="2340">
                  <c:v>42480</c:v>
                </c:pt>
                <c:pt idx="2341">
                  <c:v>42481</c:v>
                </c:pt>
                <c:pt idx="2342">
                  <c:v>42482</c:v>
                </c:pt>
                <c:pt idx="2343">
                  <c:v>42485</c:v>
                </c:pt>
                <c:pt idx="2344">
                  <c:v>42486</c:v>
                </c:pt>
                <c:pt idx="2345">
                  <c:v>42487</c:v>
                </c:pt>
                <c:pt idx="2346">
                  <c:v>42488</c:v>
                </c:pt>
                <c:pt idx="2347">
                  <c:v>42489</c:v>
                </c:pt>
                <c:pt idx="2348">
                  <c:v>42492</c:v>
                </c:pt>
                <c:pt idx="2349">
                  <c:v>42493</c:v>
                </c:pt>
                <c:pt idx="2350">
                  <c:v>42494</c:v>
                </c:pt>
                <c:pt idx="2351">
                  <c:v>42495</c:v>
                </c:pt>
                <c:pt idx="2352">
                  <c:v>42496</c:v>
                </c:pt>
                <c:pt idx="2353">
                  <c:v>42499</c:v>
                </c:pt>
                <c:pt idx="2354">
                  <c:v>42500</c:v>
                </c:pt>
                <c:pt idx="2355">
                  <c:v>42501</c:v>
                </c:pt>
                <c:pt idx="2356">
                  <c:v>42502</c:v>
                </c:pt>
                <c:pt idx="2357">
                  <c:v>42503</c:v>
                </c:pt>
                <c:pt idx="2358">
                  <c:v>42506</c:v>
                </c:pt>
                <c:pt idx="2359">
                  <c:v>42507</c:v>
                </c:pt>
                <c:pt idx="2360">
                  <c:v>42508</c:v>
                </c:pt>
                <c:pt idx="2361">
                  <c:v>42509</c:v>
                </c:pt>
                <c:pt idx="2362">
                  <c:v>42510</c:v>
                </c:pt>
                <c:pt idx="2363">
                  <c:v>42513</c:v>
                </c:pt>
                <c:pt idx="2364">
                  <c:v>42514</c:v>
                </c:pt>
                <c:pt idx="2365">
                  <c:v>42515</c:v>
                </c:pt>
                <c:pt idx="2366">
                  <c:v>42516</c:v>
                </c:pt>
                <c:pt idx="2367">
                  <c:v>42517</c:v>
                </c:pt>
                <c:pt idx="2368">
                  <c:v>42521</c:v>
                </c:pt>
                <c:pt idx="2369">
                  <c:v>42522</c:v>
                </c:pt>
                <c:pt idx="2370">
                  <c:v>42523</c:v>
                </c:pt>
                <c:pt idx="2371">
                  <c:v>42524</c:v>
                </c:pt>
                <c:pt idx="2372">
                  <c:v>42527</c:v>
                </c:pt>
                <c:pt idx="2373">
                  <c:v>42528</c:v>
                </c:pt>
                <c:pt idx="2374">
                  <c:v>42529</c:v>
                </c:pt>
                <c:pt idx="2375">
                  <c:v>42530</c:v>
                </c:pt>
                <c:pt idx="2376">
                  <c:v>42531</c:v>
                </c:pt>
                <c:pt idx="2377">
                  <c:v>42534</c:v>
                </c:pt>
                <c:pt idx="2378">
                  <c:v>42535</c:v>
                </c:pt>
                <c:pt idx="2379">
                  <c:v>42536</c:v>
                </c:pt>
                <c:pt idx="2380">
                  <c:v>42537</c:v>
                </c:pt>
                <c:pt idx="2381">
                  <c:v>42538</c:v>
                </c:pt>
                <c:pt idx="2382">
                  <c:v>42541</c:v>
                </c:pt>
                <c:pt idx="2383">
                  <c:v>42542</c:v>
                </c:pt>
                <c:pt idx="2384">
                  <c:v>42543</c:v>
                </c:pt>
                <c:pt idx="2385">
                  <c:v>42544</c:v>
                </c:pt>
                <c:pt idx="2386">
                  <c:v>42545</c:v>
                </c:pt>
                <c:pt idx="2387">
                  <c:v>42548</c:v>
                </c:pt>
                <c:pt idx="2388">
                  <c:v>42549</c:v>
                </c:pt>
                <c:pt idx="2389">
                  <c:v>42550</c:v>
                </c:pt>
                <c:pt idx="2390">
                  <c:v>42551</c:v>
                </c:pt>
                <c:pt idx="2391">
                  <c:v>42552</c:v>
                </c:pt>
                <c:pt idx="2392">
                  <c:v>42556</c:v>
                </c:pt>
                <c:pt idx="2393">
                  <c:v>42557</c:v>
                </c:pt>
                <c:pt idx="2394">
                  <c:v>42558</c:v>
                </c:pt>
                <c:pt idx="2395">
                  <c:v>42559</c:v>
                </c:pt>
                <c:pt idx="2396">
                  <c:v>42562</c:v>
                </c:pt>
                <c:pt idx="2397">
                  <c:v>42563</c:v>
                </c:pt>
                <c:pt idx="2398">
                  <c:v>42564</c:v>
                </c:pt>
                <c:pt idx="2399">
                  <c:v>42565</c:v>
                </c:pt>
                <c:pt idx="2400">
                  <c:v>42566</c:v>
                </c:pt>
                <c:pt idx="2401">
                  <c:v>42569</c:v>
                </c:pt>
                <c:pt idx="2402">
                  <c:v>42570</c:v>
                </c:pt>
                <c:pt idx="2403">
                  <c:v>42571</c:v>
                </c:pt>
                <c:pt idx="2404">
                  <c:v>42572</c:v>
                </c:pt>
                <c:pt idx="2405">
                  <c:v>42573</c:v>
                </c:pt>
                <c:pt idx="2406">
                  <c:v>42576</c:v>
                </c:pt>
                <c:pt idx="2407">
                  <c:v>42577</c:v>
                </c:pt>
                <c:pt idx="2408">
                  <c:v>42578</c:v>
                </c:pt>
                <c:pt idx="2409">
                  <c:v>42579</c:v>
                </c:pt>
                <c:pt idx="2410">
                  <c:v>42580</c:v>
                </c:pt>
                <c:pt idx="2411">
                  <c:v>42583</c:v>
                </c:pt>
                <c:pt idx="2412">
                  <c:v>42584</c:v>
                </c:pt>
                <c:pt idx="2413">
                  <c:v>42585</c:v>
                </c:pt>
                <c:pt idx="2414">
                  <c:v>42586</c:v>
                </c:pt>
                <c:pt idx="2415">
                  <c:v>42587</c:v>
                </c:pt>
                <c:pt idx="2416">
                  <c:v>42590</c:v>
                </c:pt>
                <c:pt idx="2417">
                  <c:v>42591</c:v>
                </c:pt>
                <c:pt idx="2418">
                  <c:v>42592</c:v>
                </c:pt>
                <c:pt idx="2419">
                  <c:v>42593</c:v>
                </c:pt>
                <c:pt idx="2420">
                  <c:v>42594</c:v>
                </c:pt>
                <c:pt idx="2421">
                  <c:v>42597</c:v>
                </c:pt>
                <c:pt idx="2422">
                  <c:v>42598</c:v>
                </c:pt>
                <c:pt idx="2423">
                  <c:v>42599</c:v>
                </c:pt>
                <c:pt idx="2424">
                  <c:v>42600</c:v>
                </c:pt>
                <c:pt idx="2425">
                  <c:v>42601</c:v>
                </c:pt>
                <c:pt idx="2426">
                  <c:v>42604</c:v>
                </c:pt>
                <c:pt idx="2427">
                  <c:v>42605</c:v>
                </c:pt>
                <c:pt idx="2428">
                  <c:v>42606</c:v>
                </c:pt>
                <c:pt idx="2429">
                  <c:v>42607</c:v>
                </c:pt>
                <c:pt idx="2430">
                  <c:v>42608</c:v>
                </c:pt>
                <c:pt idx="2431">
                  <c:v>42611</c:v>
                </c:pt>
                <c:pt idx="2432">
                  <c:v>42612</c:v>
                </c:pt>
                <c:pt idx="2433">
                  <c:v>42613</c:v>
                </c:pt>
                <c:pt idx="2434">
                  <c:v>42614</c:v>
                </c:pt>
                <c:pt idx="2435">
                  <c:v>42615</c:v>
                </c:pt>
                <c:pt idx="2436">
                  <c:v>42619</c:v>
                </c:pt>
                <c:pt idx="2437">
                  <c:v>42620</c:v>
                </c:pt>
                <c:pt idx="2438">
                  <c:v>42621</c:v>
                </c:pt>
                <c:pt idx="2439">
                  <c:v>42622</c:v>
                </c:pt>
                <c:pt idx="2440">
                  <c:v>42625</c:v>
                </c:pt>
                <c:pt idx="2441">
                  <c:v>42626</c:v>
                </c:pt>
                <c:pt idx="2442">
                  <c:v>42627</c:v>
                </c:pt>
                <c:pt idx="2443">
                  <c:v>42628</c:v>
                </c:pt>
                <c:pt idx="2444">
                  <c:v>42629</c:v>
                </c:pt>
                <c:pt idx="2445">
                  <c:v>42632</c:v>
                </c:pt>
                <c:pt idx="2446">
                  <c:v>42633</c:v>
                </c:pt>
                <c:pt idx="2447">
                  <c:v>42634</c:v>
                </c:pt>
                <c:pt idx="2448">
                  <c:v>42635</c:v>
                </c:pt>
                <c:pt idx="2449">
                  <c:v>42636</c:v>
                </c:pt>
                <c:pt idx="2450">
                  <c:v>42639</c:v>
                </c:pt>
                <c:pt idx="2451">
                  <c:v>42640</c:v>
                </c:pt>
                <c:pt idx="2452">
                  <c:v>42641</c:v>
                </c:pt>
                <c:pt idx="2453">
                  <c:v>42642</c:v>
                </c:pt>
                <c:pt idx="2454">
                  <c:v>42643</c:v>
                </c:pt>
                <c:pt idx="2455">
                  <c:v>42646</c:v>
                </c:pt>
                <c:pt idx="2456">
                  <c:v>42647</c:v>
                </c:pt>
                <c:pt idx="2457">
                  <c:v>42648</c:v>
                </c:pt>
                <c:pt idx="2458">
                  <c:v>42649</c:v>
                </c:pt>
                <c:pt idx="2459">
                  <c:v>42650</c:v>
                </c:pt>
                <c:pt idx="2460">
                  <c:v>42653</c:v>
                </c:pt>
                <c:pt idx="2461">
                  <c:v>42654</c:v>
                </c:pt>
                <c:pt idx="2462">
                  <c:v>42655</c:v>
                </c:pt>
                <c:pt idx="2463">
                  <c:v>42656</c:v>
                </c:pt>
                <c:pt idx="2464">
                  <c:v>42657</c:v>
                </c:pt>
                <c:pt idx="2465">
                  <c:v>42660</c:v>
                </c:pt>
                <c:pt idx="2466">
                  <c:v>42661</c:v>
                </c:pt>
                <c:pt idx="2467">
                  <c:v>42662</c:v>
                </c:pt>
                <c:pt idx="2468">
                  <c:v>42663</c:v>
                </c:pt>
                <c:pt idx="2469">
                  <c:v>42664</c:v>
                </c:pt>
                <c:pt idx="2470">
                  <c:v>42667</c:v>
                </c:pt>
                <c:pt idx="2471">
                  <c:v>42668</c:v>
                </c:pt>
                <c:pt idx="2472">
                  <c:v>42669</c:v>
                </c:pt>
                <c:pt idx="2473">
                  <c:v>42670</c:v>
                </c:pt>
                <c:pt idx="2474">
                  <c:v>42671</c:v>
                </c:pt>
                <c:pt idx="2475">
                  <c:v>42674</c:v>
                </c:pt>
                <c:pt idx="2476">
                  <c:v>42675</c:v>
                </c:pt>
                <c:pt idx="2477">
                  <c:v>42676</c:v>
                </c:pt>
                <c:pt idx="2478">
                  <c:v>42677</c:v>
                </c:pt>
                <c:pt idx="2479">
                  <c:v>42678</c:v>
                </c:pt>
                <c:pt idx="2480">
                  <c:v>42681</c:v>
                </c:pt>
                <c:pt idx="2481">
                  <c:v>42682</c:v>
                </c:pt>
                <c:pt idx="2482">
                  <c:v>42683</c:v>
                </c:pt>
                <c:pt idx="2483">
                  <c:v>42684</c:v>
                </c:pt>
                <c:pt idx="2484">
                  <c:v>42685</c:v>
                </c:pt>
                <c:pt idx="2485">
                  <c:v>42688</c:v>
                </c:pt>
                <c:pt idx="2486">
                  <c:v>42689</c:v>
                </c:pt>
                <c:pt idx="2487">
                  <c:v>42690</c:v>
                </c:pt>
                <c:pt idx="2488">
                  <c:v>42691</c:v>
                </c:pt>
                <c:pt idx="2489">
                  <c:v>42692</c:v>
                </c:pt>
                <c:pt idx="2490">
                  <c:v>42695</c:v>
                </c:pt>
                <c:pt idx="2491">
                  <c:v>42696</c:v>
                </c:pt>
                <c:pt idx="2492">
                  <c:v>42697</c:v>
                </c:pt>
                <c:pt idx="2493">
                  <c:v>42699</c:v>
                </c:pt>
                <c:pt idx="2494">
                  <c:v>42702</c:v>
                </c:pt>
                <c:pt idx="2495">
                  <c:v>42703</c:v>
                </c:pt>
                <c:pt idx="2496">
                  <c:v>42704</c:v>
                </c:pt>
                <c:pt idx="2497">
                  <c:v>42705</c:v>
                </c:pt>
                <c:pt idx="2498">
                  <c:v>42706</c:v>
                </c:pt>
                <c:pt idx="2499">
                  <c:v>42709</c:v>
                </c:pt>
                <c:pt idx="2500">
                  <c:v>42710</c:v>
                </c:pt>
                <c:pt idx="2501">
                  <c:v>42711</c:v>
                </c:pt>
                <c:pt idx="2502">
                  <c:v>42712</c:v>
                </c:pt>
                <c:pt idx="2503">
                  <c:v>42713</c:v>
                </c:pt>
                <c:pt idx="2504">
                  <c:v>42716</c:v>
                </c:pt>
                <c:pt idx="2505">
                  <c:v>42717</c:v>
                </c:pt>
                <c:pt idx="2506">
                  <c:v>42718</c:v>
                </c:pt>
                <c:pt idx="2507">
                  <c:v>42719</c:v>
                </c:pt>
                <c:pt idx="2508">
                  <c:v>42720</c:v>
                </c:pt>
                <c:pt idx="2509">
                  <c:v>42723</c:v>
                </c:pt>
                <c:pt idx="2510">
                  <c:v>42724</c:v>
                </c:pt>
                <c:pt idx="2511">
                  <c:v>42725</c:v>
                </c:pt>
                <c:pt idx="2512">
                  <c:v>42726</c:v>
                </c:pt>
                <c:pt idx="2513">
                  <c:v>42727</c:v>
                </c:pt>
                <c:pt idx="2514">
                  <c:v>42731</c:v>
                </c:pt>
                <c:pt idx="2515">
                  <c:v>42732</c:v>
                </c:pt>
                <c:pt idx="2516">
                  <c:v>42733</c:v>
                </c:pt>
                <c:pt idx="2517">
                  <c:v>42734</c:v>
                </c:pt>
                <c:pt idx="2518">
                  <c:v>42738</c:v>
                </c:pt>
                <c:pt idx="2519">
                  <c:v>42739</c:v>
                </c:pt>
                <c:pt idx="2520">
                  <c:v>42740</c:v>
                </c:pt>
                <c:pt idx="2521">
                  <c:v>42741</c:v>
                </c:pt>
                <c:pt idx="2522">
                  <c:v>42744</c:v>
                </c:pt>
                <c:pt idx="2523">
                  <c:v>42745</c:v>
                </c:pt>
                <c:pt idx="2524">
                  <c:v>42746</c:v>
                </c:pt>
                <c:pt idx="2525">
                  <c:v>42747</c:v>
                </c:pt>
                <c:pt idx="2526">
                  <c:v>42748</c:v>
                </c:pt>
                <c:pt idx="2527">
                  <c:v>42752</c:v>
                </c:pt>
                <c:pt idx="2528">
                  <c:v>42753</c:v>
                </c:pt>
                <c:pt idx="2529">
                  <c:v>42754</c:v>
                </c:pt>
                <c:pt idx="2530">
                  <c:v>42755</c:v>
                </c:pt>
                <c:pt idx="2531">
                  <c:v>42758</c:v>
                </c:pt>
                <c:pt idx="2532">
                  <c:v>42759</c:v>
                </c:pt>
                <c:pt idx="2533">
                  <c:v>42760</c:v>
                </c:pt>
                <c:pt idx="2534">
                  <c:v>42761</c:v>
                </c:pt>
                <c:pt idx="2535">
                  <c:v>42762</c:v>
                </c:pt>
                <c:pt idx="2536">
                  <c:v>42765</c:v>
                </c:pt>
                <c:pt idx="2537">
                  <c:v>42766</c:v>
                </c:pt>
                <c:pt idx="2538">
                  <c:v>42767</c:v>
                </c:pt>
                <c:pt idx="2539">
                  <c:v>42768</c:v>
                </c:pt>
                <c:pt idx="2540">
                  <c:v>42769</c:v>
                </c:pt>
                <c:pt idx="2541">
                  <c:v>42772</c:v>
                </c:pt>
                <c:pt idx="2542">
                  <c:v>42773</c:v>
                </c:pt>
                <c:pt idx="2543">
                  <c:v>42774</c:v>
                </c:pt>
                <c:pt idx="2544">
                  <c:v>42775</c:v>
                </c:pt>
                <c:pt idx="2545">
                  <c:v>42776</c:v>
                </c:pt>
                <c:pt idx="2546">
                  <c:v>42779</c:v>
                </c:pt>
                <c:pt idx="2547">
                  <c:v>42780</c:v>
                </c:pt>
                <c:pt idx="2548">
                  <c:v>42781</c:v>
                </c:pt>
                <c:pt idx="2549">
                  <c:v>42782</c:v>
                </c:pt>
                <c:pt idx="2550">
                  <c:v>42783</c:v>
                </c:pt>
                <c:pt idx="2551">
                  <c:v>42787</c:v>
                </c:pt>
                <c:pt idx="2552">
                  <c:v>42788</c:v>
                </c:pt>
                <c:pt idx="2553">
                  <c:v>42789</c:v>
                </c:pt>
                <c:pt idx="2554">
                  <c:v>42790</c:v>
                </c:pt>
                <c:pt idx="2555">
                  <c:v>42793</c:v>
                </c:pt>
                <c:pt idx="2556">
                  <c:v>42794</c:v>
                </c:pt>
                <c:pt idx="2557">
                  <c:v>42795</c:v>
                </c:pt>
                <c:pt idx="2558">
                  <c:v>42796</c:v>
                </c:pt>
                <c:pt idx="2559">
                  <c:v>42797</c:v>
                </c:pt>
                <c:pt idx="2560">
                  <c:v>42800</c:v>
                </c:pt>
                <c:pt idx="2561">
                  <c:v>42801</c:v>
                </c:pt>
                <c:pt idx="2562">
                  <c:v>42802</c:v>
                </c:pt>
                <c:pt idx="2563">
                  <c:v>42803</c:v>
                </c:pt>
                <c:pt idx="2564">
                  <c:v>42804</c:v>
                </c:pt>
                <c:pt idx="2565">
                  <c:v>42807</c:v>
                </c:pt>
                <c:pt idx="2566">
                  <c:v>42808</c:v>
                </c:pt>
                <c:pt idx="2567">
                  <c:v>42809</c:v>
                </c:pt>
                <c:pt idx="2568">
                  <c:v>42810</c:v>
                </c:pt>
                <c:pt idx="2569">
                  <c:v>42811</c:v>
                </c:pt>
                <c:pt idx="2570">
                  <c:v>42814</c:v>
                </c:pt>
                <c:pt idx="2571">
                  <c:v>42815</c:v>
                </c:pt>
                <c:pt idx="2572">
                  <c:v>42816</c:v>
                </c:pt>
                <c:pt idx="2573">
                  <c:v>42817</c:v>
                </c:pt>
                <c:pt idx="2574">
                  <c:v>42818</c:v>
                </c:pt>
                <c:pt idx="2575">
                  <c:v>42821</c:v>
                </c:pt>
                <c:pt idx="2576">
                  <c:v>42822</c:v>
                </c:pt>
                <c:pt idx="2577">
                  <c:v>42823</c:v>
                </c:pt>
                <c:pt idx="2578">
                  <c:v>42824</c:v>
                </c:pt>
                <c:pt idx="2579">
                  <c:v>42825</c:v>
                </c:pt>
                <c:pt idx="2580">
                  <c:v>42828</c:v>
                </c:pt>
                <c:pt idx="2581">
                  <c:v>42829</c:v>
                </c:pt>
                <c:pt idx="2582">
                  <c:v>42830</c:v>
                </c:pt>
                <c:pt idx="2583">
                  <c:v>42831</c:v>
                </c:pt>
                <c:pt idx="2584">
                  <c:v>42832</c:v>
                </c:pt>
                <c:pt idx="2585">
                  <c:v>42835</c:v>
                </c:pt>
                <c:pt idx="2586">
                  <c:v>42836</c:v>
                </c:pt>
                <c:pt idx="2587">
                  <c:v>42837</c:v>
                </c:pt>
                <c:pt idx="2588">
                  <c:v>42838</c:v>
                </c:pt>
                <c:pt idx="2589">
                  <c:v>42842</c:v>
                </c:pt>
                <c:pt idx="2590">
                  <c:v>42843</c:v>
                </c:pt>
                <c:pt idx="2591">
                  <c:v>42844</c:v>
                </c:pt>
                <c:pt idx="2592">
                  <c:v>42845</c:v>
                </c:pt>
                <c:pt idx="2593">
                  <c:v>42846</c:v>
                </c:pt>
                <c:pt idx="2594">
                  <c:v>42849</c:v>
                </c:pt>
                <c:pt idx="2595">
                  <c:v>42850</c:v>
                </c:pt>
                <c:pt idx="2596">
                  <c:v>42851</c:v>
                </c:pt>
                <c:pt idx="2597">
                  <c:v>42852</c:v>
                </c:pt>
                <c:pt idx="2598">
                  <c:v>42853</c:v>
                </c:pt>
                <c:pt idx="2599">
                  <c:v>42856</c:v>
                </c:pt>
                <c:pt idx="2600">
                  <c:v>42857</c:v>
                </c:pt>
                <c:pt idx="2601">
                  <c:v>42858</c:v>
                </c:pt>
                <c:pt idx="2602">
                  <c:v>42859</c:v>
                </c:pt>
                <c:pt idx="2603">
                  <c:v>42860</c:v>
                </c:pt>
                <c:pt idx="2604">
                  <c:v>42863</c:v>
                </c:pt>
                <c:pt idx="2605">
                  <c:v>42864</c:v>
                </c:pt>
                <c:pt idx="2606">
                  <c:v>42865</c:v>
                </c:pt>
                <c:pt idx="2607">
                  <c:v>42866</c:v>
                </c:pt>
                <c:pt idx="2608">
                  <c:v>42867</c:v>
                </c:pt>
                <c:pt idx="2609">
                  <c:v>42870</c:v>
                </c:pt>
                <c:pt idx="2610">
                  <c:v>42871</c:v>
                </c:pt>
                <c:pt idx="2611">
                  <c:v>42872</c:v>
                </c:pt>
                <c:pt idx="2612">
                  <c:v>42873</c:v>
                </c:pt>
                <c:pt idx="2613">
                  <c:v>42874</c:v>
                </c:pt>
                <c:pt idx="2614">
                  <c:v>42877</c:v>
                </c:pt>
                <c:pt idx="2615">
                  <c:v>42878</c:v>
                </c:pt>
                <c:pt idx="2616">
                  <c:v>42879</c:v>
                </c:pt>
                <c:pt idx="2617">
                  <c:v>42880</c:v>
                </c:pt>
                <c:pt idx="2618">
                  <c:v>42881</c:v>
                </c:pt>
                <c:pt idx="2619">
                  <c:v>42885</c:v>
                </c:pt>
                <c:pt idx="2620">
                  <c:v>42886</c:v>
                </c:pt>
                <c:pt idx="2621">
                  <c:v>42887</c:v>
                </c:pt>
                <c:pt idx="2622">
                  <c:v>42888</c:v>
                </c:pt>
                <c:pt idx="2623">
                  <c:v>42891</c:v>
                </c:pt>
                <c:pt idx="2624">
                  <c:v>42892</c:v>
                </c:pt>
                <c:pt idx="2625">
                  <c:v>42893</c:v>
                </c:pt>
                <c:pt idx="2626">
                  <c:v>42894</c:v>
                </c:pt>
                <c:pt idx="2627">
                  <c:v>42895</c:v>
                </c:pt>
                <c:pt idx="2628">
                  <c:v>42898</c:v>
                </c:pt>
                <c:pt idx="2629">
                  <c:v>42899</c:v>
                </c:pt>
                <c:pt idx="2630">
                  <c:v>42900</c:v>
                </c:pt>
                <c:pt idx="2631">
                  <c:v>42901</c:v>
                </c:pt>
                <c:pt idx="2632">
                  <c:v>42902</c:v>
                </c:pt>
                <c:pt idx="2633">
                  <c:v>42905</c:v>
                </c:pt>
                <c:pt idx="2634">
                  <c:v>42906</c:v>
                </c:pt>
                <c:pt idx="2635">
                  <c:v>42907</c:v>
                </c:pt>
                <c:pt idx="2636">
                  <c:v>42908</c:v>
                </c:pt>
                <c:pt idx="2637">
                  <c:v>42909</c:v>
                </c:pt>
                <c:pt idx="2638">
                  <c:v>42912</c:v>
                </c:pt>
                <c:pt idx="2639">
                  <c:v>42913</c:v>
                </c:pt>
                <c:pt idx="2640">
                  <c:v>42914</c:v>
                </c:pt>
                <c:pt idx="2641">
                  <c:v>42915</c:v>
                </c:pt>
                <c:pt idx="2642">
                  <c:v>42916</c:v>
                </c:pt>
                <c:pt idx="2643">
                  <c:v>42919</c:v>
                </c:pt>
                <c:pt idx="2644">
                  <c:v>42921</c:v>
                </c:pt>
                <c:pt idx="2645">
                  <c:v>42922</c:v>
                </c:pt>
                <c:pt idx="2646">
                  <c:v>42923</c:v>
                </c:pt>
                <c:pt idx="2647">
                  <c:v>42926</c:v>
                </c:pt>
                <c:pt idx="2648">
                  <c:v>42927</c:v>
                </c:pt>
                <c:pt idx="2649">
                  <c:v>42928</c:v>
                </c:pt>
                <c:pt idx="2650">
                  <c:v>42929</c:v>
                </c:pt>
                <c:pt idx="2651">
                  <c:v>42930</c:v>
                </c:pt>
                <c:pt idx="2652">
                  <c:v>42933</c:v>
                </c:pt>
                <c:pt idx="2653">
                  <c:v>42934</c:v>
                </c:pt>
                <c:pt idx="2654">
                  <c:v>42935</c:v>
                </c:pt>
                <c:pt idx="2655">
                  <c:v>42936</c:v>
                </c:pt>
                <c:pt idx="2656">
                  <c:v>42937</c:v>
                </c:pt>
                <c:pt idx="2657">
                  <c:v>42940</c:v>
                </c:pt>
                <c:pt idx="2658">
                  <c:v>42941</c:v>
                </c:pt>
                <c:pt idx="2659">
                  <c:v>42942</c:v>
                </c:pt>
                <c:pt idx="2660">
                  <c:v>42943</c:v>
                </c:pt>
                <c:pt idx="2661">
                  <c:v>42944</c:v>
                </c:pt>
                <c:pt idx="2662">
                  <c:v>42947</c:v>
                </c:pt>
                <c:pt idx="2663">
                  <c:v>42948</c:v>
                </c:pt>
                <c:pt idx="2664">
                  <c:v>42949</c:v>
                </c:pt>
                <c:pt idx="2665">
                  <c:v>42950</c:v>
                </c:pt>
                <c:pt idx="2666">
                  <c:v>42951</c:v>
                </c:pt>
                <c:pt idx="2667">
                  <c:v>42954</c:v>
                </c:pt>
                <c:pt idx="2668">
                  <c:v>42955</c:v>
                </c:pt>
                <c:pt idx="2669">
                  <c:v>42956</c:v>
                </c:pt>
                <c:pt idx="2670">
                  <c:v>42957</c:v>
                </c:pt>
                <c:pt idx="2671">
                  <c:v>42958</c:v>
                </c:pt>
                <c:pt idx="2672">
                  <c:v>42961</c:v>
                </c:pt>
                <c:pt idx="2673">
                  <c:v>42962</c:v>
                </c:pt>
                <c:pt idx="2674">
                  <c:v>42963</c:v>
                </c:pt>
                <c:pt idx="2675">
                  <c:v>42964</c:v>
                </c:pt>
                <c:pt idx="2676">
                  <c:v>42965</c:v>
                </c:pt>
                <c:pt idx="2677">
                  <c:v>42968</c:v>
                </c:pt>
                <c:pt idx="2678">
                  <c:v>42969</c:v>
                </c:pt>
                <c:pt idx="2679">
                  <c:v>42970</c:v>
                </c:pt>
                <c:pt idx="2680">
                  <c:v>42971</c:v>
                </c:pt>
                <c:pt idx="2681">
                  <c:v>42972</c:v>
                </c:pt>
                <c:pt idx="2682">
                  <c:v>42975</c:v>
                </c:pt>
                <c:pt idx="2683">
                  <c:v>42976</c:v>
                </c:pt>
                <c:pt idx="2684">
                  <c:v>42977</c:v>
                </c:pt>
                <c:pt idx="2685">
                  <c:v>42978</c:v>
                </c:pt>
                <c:pt idx="2686">
                  <c:v>42979</c:v>
                </c:pt>
                <c:pt idx="2687">
                  <c:v>42983</c:v>
                </c:pt>
                <c:pt idx="2688">
                  <c:v>42984</c:v>
                </c:pt>
                <c:pt idx="2689">
                  <c:v>42985</c:v>
                </c:pt>
                <c:pt idx="2690">
                  <c:v>42986</c:v>
                </c:pt>
                <c:pt idx="2691">
                  <c:v>42989</c:v>
                </c:pt>
                <c:pt idx="2692">
                  <c:v>42990</c:v>
                </c:pt>
                <c:pt idx="2693">
                  <c:v>42991</c:v>
                </c:pt>
                <c:pt idx="2694">
                  <c:v>42992</c:v>
                </c:pt>
                <c:pt idx="2695">
                  <c:v>42993</c:v>
                </c:pt>
                <c:pt idx="2696">
                  <c:v>42996</c:v>
                </c:pt>
                <c:pt idx="2697">
                  <c:v>42997</c:v>
                </c:pt>
                <c:pt idx="2698">
                  <c:v>42998</c:v>
                </c:pt>
                <c:pt idx="2699">
                  <c:v>42999</c:v>
                </c:pt>
                <c:pt idx="2700">
                  <c:v>43000</c:v>
                </c:pt>
                <c:pt idx="2701">
                  <c:v>43003</c:v>
                </c:pt>
                <c:pt idx="2702">
                  <c:v>43004</c:v>
                </c:pt>
                <c:pt idx="2703">
                  <c:v>43005</c:v>
                </c:pt>
                <c:pt idx="2704">
                  <c:v>43006</c:v>
                </c:pt>
                <c:pt idx="2705">
                  <c:v>43007</c:v>
                </c:pt>
                <c:pt idx="2706">
                  <c:v>43010</c:v>
                </c:pt>
                <c:pt idx="2707">
                  <c:v>43011</c:v>
                </c:pt>
                <c:pt idx="2708">
                  <c:v>43012</c:v>
                </c:pt>
                <c:pt idx="2709">
                  <c:v>43013</c:v>
                </c:pt>
                <c:pt idx="2710">
                  <c:v>43014</c:v>
                </c:pt>
                <c:pt idx="2711">
                  <c:v>43017</c:v>
                </c:pt>
                <c:pt idx="2712">
                  <c:v>43018</c:v>
                </c:pt>
                <c:pt idx="2713">
                  <c:v>43019</c:v>
                </c:pt>
                <c:pt idx="2714">
                  <c:v>43020</c:v>
                </c:pt>
                <c:pt idx="2715">
                  <c:v>43021</c:v>
                </c:pt>
                <c:pt idx="2716">
                  <c:v>43024</c:v>
                </c:pt>
                <c:pt idx="2717">
                  <c:v>43025</c:v>
                </c:pt>
                <c:pt idx="2718">
                  <c:v>43026</c:v>
                </c:pt>
                <c:pt idx="2719">
                  <c:v>43027</c:v>
                </c:pt>
                <c:pt idx="2720">
                  <c:v>43028</c:v>
                </c:pt>
                <c:pt idx="2721">
                  <c:v>43031</c:v>
                </c:pt>
                <c:pt idx="2722">
                  <c:v>43032</c:v>
                </c:pt>
                <c:pt idx="2723">
                  <c:v>43033</c:v>
                </c:pt>
                <c:pt idx="2724">
                  <c:v>43034</c:v>
                </c:pt>
                <c:pt idx="2725">
                  <c:v>43035</c:v>
                </c:pt>
                <c:pt idx="2726">
                  <c:v>43038</c:v>
                </c:pt>
                <c:pt idx="2727">
                  <c:v>43039</c:v>
                </c:pt>
                <c:pt idx="2728">
                  <c:v>43040</c:v>
                </c:pt>
                <c:pt idx="2729">
                  <c:v>43041</c:v>
                </c:pt>
                <c:pt idx="2730">
                  <c:v>43042</c:v>
                </c:pt>
                <c:pt idx="2731">
                  <c:v>43045</c:v>
                </c:pt>
                <c:pt idx="2732">
                  <c:v>43046</c:v>
                </c:pt>
                <c:pt idx="2733">
                  <c:v>43047</c:v>
                </c:pt>
                <c:pt idx="2734">
                  <c:v>43048</c:v>
                </c:pt>
                <c:pt idx="2735">
                  <c:v>43049</c:v>
                </c:pt>
                <c:pt idx="2736">
                  <c:v>43052</c:v>
                </c:pt>
                <c:pt idx="2737">
                  <c:v>43053</c:v>
                </c:pt>
                <c:pt idx="2738">
                  <c:v>43054</c:v>
                </c:pt>
                <c:pt idx="2739">
                  <c:v>43055</c:v>
                </c:pt>
                <c:pt idx="2740">
                  <c:v>43056</c:v>
                </c:pt>
                <c:pt idx="2741">
                  <c:v>43059</c:v>
                </c:pt>
                <c:pt idx="2742">
                  <c:v>43060</c:v>
                </c:pt>
                <c:pt idx="2743">
                  <c:v>43061</c:v>
                </c:pt>
                <c:pt idx="2744">
                  <c:v>43063</c:v>
                </c:pt>
                <c:pt idx="2745">
                  <c:v>43066</c:v>
                </c:pt>
                <c:pt idx="2746">
                  <c:v>43067</c:v>
                </c:pt>
                <c:pt idx="2747">
                  <c:v>43068</c:v>
                </c:pt>
                <c:pt idx="2748">
                  <c:v>43069</c:v>
                </c:pt>
                <c:pt idx="2749">
                  <c:v>43070</c:v>
                </c:pt>
                <c:pt idx="2750">
                  <c:v>43073</c:v>
                </c:pt>
                <c:pt idx="2751">
                  <c:v>43074</c:v>
                </c:pt>
                <c:pt idx="2752">
                  <c:v>43075</c:v>
                </c:pt>
                <c:pt idx="2753">
                  <c:v>43076</c:v>
                </c:pt>
                <c:pt idx="2754">
                  <c:v>43077</c:v>
                </c:pt>
                <c:pt idx="2755">
                  <c:v>43080</c:v>
                </c:pt>
                <c:pt idx="2756">
                  <c:v>43081</c:v>
                </c:pt>
                <c:pt idx="2757">
                  <c:v>43082</c:v>
                </c:pt>
                <c:pt idx="2758">
                  <c:v>43083</c:v>
                </c:pt>
                <c:pt idx="2759">
                  <c:v>43084</c:v>
                </c:pt>
              </c:numCache>
            </c:numRef>
          </c:cat>
          <c:val>
            <c:numRef>
              <c:f>PriceAnalysis!$B$2:$B$2761</c:f>
              <c:numCache>
                <c:formatCode>General</c:formatCode>
                <c:ptCount val="2760"/>
                <c:pt idx="0">
                  <c:v>20.350000000000001</c:v>
                </c:pt>
                <c:pt idx="1">
                  <c:v>21.17</c:v>
                </c:pt>
                <c:pt idx="2">
                  <c:v>21.1</c:v>
                </c:pt>
                <c:pt idx="3">
                  <c:v>21.01</c:v>
                </c:pt>
                <c:pt idx="4">
                  <c:v>21.03</c:v>
                </c:pt>
                <c:pt idx="5">
                  <c:v>21.52</c:v>
                </c:pt>
                <c:pt idx="6">
                  <c:v>21.92</c:v>
                </c:pt>
                <c:pt idx="7">
                  <c:v>22.13</c:v>
                </c:pt>
                <c:pt idx="8">
                  <c:v>22.3</c:v>
                </c:pt>
                <c:pt idx="9">
                  <c:v>21.04</c:v>
                </c:pt>
                <c:pt idx="10">
                  <c:v>20.65</c:v>
                </c:pt>
                <c:pt idx="11">
                  <c:v>20.82</c:v>
                </c:pt>
                <c:pt idx="12">
                  <c:v>20.79</c:v>
                </c:pt>
                <c:pt idx="13">
                  <c:v>20.55</c:v>
                </c:pt>
                <c:pt idx="14">
                  <c:v>20.84</c:v>
                </c:pt>
                <c:pt idx="15">
                  <c:v>20.6</c:v>
                </c:pt>
                <c:pt idx="16">
                  <c:v>20.53</c:v>
                </c:pt>
                <c:pt idx="17">
                  <c:v>20.89</c:v>
                </c:pt>
                <c:pt idx="18">
                  <c:v>20.93</c:v>
                </c:pt>
                <c:pt idx="19">
                  <c:v>20.96</c:v>
                </c:pt>
                <c:pt idx="20">
                  <c:v>21.11</c:v>
                </c:pt>
                <c:pt idx="21">
                  <c:v>21.23</c:v>
                </c:pt>
                <c:pt idx="22">
                  <c:v>21.28</c:v>
                </c:pt>
                <c:pt idx="23">
                  <c:v>21.31</c:v>
                </c:pt>
                <c:pt idx="24">
                  <c:v>21.51</c:v>
                </c:pt>
                <c:pt idx="25">
                  <c:v>21.36</c:v>
                </c:pt>
                <c:pt idx="26">
                  <c:v>21.03</c:v>
                </c:pt>
                <c:pt idx="27">
                  <c:v>20.8</c:v>
                </c:pt>
                <c:pt idx="28">
                  <c:v>20.9</c:v>
                </c:pt>
                <c:pt idx="29">
                  <c:v>21.14</c:v>
                </c:pt>
                <c:pt idx="30">
                  <c:v>21.31</c:v>
                </c:pt>
                <c:pt idx="31">
                  <c:v>21.23</c:v>
                </c:pt>
                <c:pt idx="32">
                  <c:v>21.18</c:v>
                </c:pt>
                <c:pt idx="33">
                  <c:v>20.88</c:v>
                </c:pt>
                <c:pt idx="34">
                  <c:v>20.97</c:v>
                </c:pt>
                <c:pt idx="35">
                  <c:v>20.76</c:v>
                </c:pt>
                <c:pt idx="36">
                  <c:v>20.85</c:v>
                </c:pt>
                <c:pt idx="37">
                  <c:v>20.03</c:v>
                </c:pt>
                <c:pt idx="38">
                  <c:v>19.86</c:v>
                </c:pt>
                <c:pt idx="39">
                  <c:v>19.59</c:v>
                </c:pt>
                <c:pt idx="40">
                  <c:v>19.22</c:v>
                </c:pt>
                <c:pt idx="41">
                  <c:v>19.11</c:v>
                </c:pt>
                <c:pt idx="42">
                  <c:v>19.399999999999999</c:v>
                </c:pt>
                <c:pt idx="43">
                  <c:v>19.12</c:v>
                </c:pt>
                <c:pt idx="44">
                  <c:v>19.23</c:v>
                </c:pt>
                <c:pt idx="45">
                  <c:v>19.100000000000001</c:v>
                </c:pt>
                <c:pt idx="46">
                  <c:v>19.48</c:v>
                </c:pt>
                <c:pt idx="47">
                  <c:v>19.12</c:v>
                </c:pt>
                <c:pt idx="48">
                  <c:v>19.23</c:v>
                </c:pt>
                <c:pt idx="49">
                  <c:v>19.14</c:v>
                </c:pt>
                <c:pt idx="50">
                  <c:v>19.149999999999999</c:v>
                </c:pt>
                <c:pt idx="51">
                  <c:v>19.11</c:v>
                </c:pt>
                <c:pt idx="52">
                  <c:v>18.989999999999998</c:v>
                </c:pt>
                <c:pt idx="53">
                  <c:v>19.34</c:v>
                </c:pt>
                <c:pt idx="54">
                  <c:v>19.16</c:v>
                </c:pt>
                <c:pt idx="55">
                  <c:v>19.27</c:v>
                </c:pt>
                <c:pt idx="56">
                  <c:v>19.29</c:v>
                </c:pt>
                <c:pt idx="57">
                  <c:v>19.059999999999999</c:v>
                </c:pt>
                <c:pt idx="58">
                  <c:v>18.86</c:v>
                </c:pt>
                <c:pt idx="59">
                  <c:v>19.09</c:v>
                </c:pt>
                <c:pt idx="60">
                  <c:v>19.13</c:v>
                </c:pt>
                <c:pt idx="61">
                  <c:v>19.13</c:v>
                </c:pt>
                <c:pt idx="62">
                  <c:v>19.309999999999999</c:v>
                </c:pt>
                <c:pt idx="63">
                  <c:v>19.38</c:v>
                </c:pt>
                <c:pt idx="64">
                  <c:v>19.579999999999998</c:v>
                </c:pt>
                <c:pt idx="65">
                  <c:v>20.100000000000001</c:v>
                </c:pt>
                <c:pt idx="66">
                  <c:v>20.68</c:v>
                </c:pt>
                <c:pt idx="67">
                  <c:v>20.47</c:v>
                </c:pt>
                <c:pt idx="68">
                  <c:v>20.5</c:v>
                </c:pt>
                <c:pt idx="69">
                  <c:v>20.46</c:v>
                </c:pt>
                <c:pt idx="70">
                  <c:v>20.69</c:v>
                </c:pt>
                <c:pt idx="71">
                  <c:v>20.98</c:v>
                </c:pt>
                <c:pt idx="72">
                  <c:v>21.35</c:v>
                </c:pt>
                <c:pt idx="73">
                  <c:v>21.81</c:v>
                </c:pt>
                <c:pt idx="74">
                  <c:v>22.16</c:v>
                </c:pt>
                <c:pt idx="75">
                  <c:v>21.91</c:v>
                </c:pt>
                <c:pt idx="76">
                  <c:v>21.94</c:v>
                </c:pt>
                <c:pt idx="77">
                  <c:v>22.26</c:v>
                </c:pt>
                <c:pt idx="78">
                  <c:v>22.09</c:v>
                </c:pt>
                <c:pt idx="79">
                  <c:v>21.87</c:v>
                </c:pt>
                <c:pt idx="80">
                  <c:v>21.5</c:v>
                </c:pt>
                <c:pt idx="81">
                  <c:v>21.8</c:v>
                </c:pt>
                <c:pt idx="82">
                  <c:v>21.93</c:v>
                </c:pt>
                <c:pt idx="83">
                  <c:v>21.74</c:v>
                </c:pt>
                <c:pt idx="84">
                  <c:v>21.9</c:v>
                </c:pt>
                <c:pt idx="85">
                  <c:v>21.96</c:v>
                </c:pt>
                <c:pt idx="86">
                  <c:v>22.15</c:v>
                </c:pt>
                <c:pt idx="87">
                  <c:v>22.47</c:v>
                </c:pt>
                <c:pt idx="88">
                  <c:v>22.21</c:v>
                </c:pt>
                <c:pt idx="89">
                  <c:v>22.28</c:v>
                </c:pt>
                <c:pt idx="90">
                  <c:v>22.12</c:v>
                </c:pt>
                <c:pt idx="91">
                  <c:v>22.01</c:v>
                </c:pt>
                <c:pt idx="92">
                  <c:v>22.18</c:v>
                </c:pt>
                <c:pt idx="93">
                  <c:v>22.23</c:v>
                </c:pt>
                <c:pt idx="94">
                  <c:v>22.7</c:v>
                </c:pt>
                <c:pt idx="95">
                  <c:v>22.63</c:v>
                </c:pt>
                <c:pt idx="96">
                  <c:v>22.99</c:v>
                </c:pt>
                <c:pt idx="97">
                  <c:v>22.67</c:v>
                </c:pt>
                <c:pt idx="98">
                  <c:v>21.97</c:v>
                </c:pt>
                <c:pt idx="99">
                  <c:v>22.16</c:v>
                </c:pt>
                <c:pt idx="100">
                  <c:v>22.3</c:v>
                </c:pt>
                <c:pt idx="101">
                  <c:v>22.08</c:v>
                </c:pt>
                <c:pt idx="102">
                  <c:v>22.18</c:v>
                </c:pt>
                <c:pt idx="103">
                  <c:v>22.36</c:v>
                </c:pt>
                <c:pt idx="104">
                  <c:v>22.16</c:v>
                </c:pt>
                <c:pt idx="105">
                  <c:v>21.96</c:v>
                </c:pt>
                <c:pt idx="106">
                  <c:v>21.49</c:v>
                </c:pt>
                <c:pt idx="107">
                  <c:v>21.31</c:v>
                </c:pt>
                <c:pt idx="108">
                  <c:v>21.83</c:v>
                </c:pt>
                <c:pt idx="109">
                  <c:v>21.93</c:v>
                </c:pt>
                <c:pt idx="110">
                  <c:v>22.2</c:v>
                </c:pt>
                <c:pt idx="111">
                  <c:v>22.67</c:v>
                </c:pt>
                <c:pt idx="112">
                  <c:v>23.23</c:v>
                </c:pt>
                <c:pt idx="113">
                  <c:v>24.24</c:v>
                </c:pt>
                <c:pt idx="114">
                  <c:v>24.17</c:v>
                </c:pt>
                <c:pt idx="115">
                  <c:v>24.1</c:v>
                </c:pt>
                <c:pt idx="116">
                  <c:v>23.94</c:v>
                </c:pt>
                <c:pt idx="117">
                  <c:v>24.29</c:v>
                </c:pt>
                <c:pt idx="118">
                  <c:v>23.7</c:v>
                </c:pt>
                <c:pt idx="119">
                  <c:v>23.48</c:v>
                </c:pt>
                <c:pt idx="120">
                  <c:v>23.38</c:v>
                </c:pt>
                <c:pt idx="121">
                  <c:v>23.79</c:v>
                </c:pt>
                <c:pt idx="122">
                  <c:v>23.92</c:v>
                </c:pt>
                <c:pt idx="123">
                  <c:v>23.74</c:v>
                </c:pt>
                <c:pt idx="124">
                  <c:v>24.27</c:v>
                </c:pt>
                <c:pt idx="125">
                  <c:v>24.59</c:v>
                </c:pt>
                <c:pt idx="126">
                  <c:v>24.6</c:v>
                </c:pt>
                <c:pt idx="127">
                  <c:v>24.68</c:v>
                </c:pt>
                <c:pt idx="128">
                  <c:v>24.96</c:v>
                </c:pt>
                <c:pt idx="129">
                  <c:v>24.97</c:v>
                </c:pt>
                <c:pt idx="130">
                  <c:v>24.57</c:v>
                </c:pt>
                <c:pt idx="131">
                  <c:v>26</c:v>
                </c:pt>
                <c:pt idx="132">
                  <c:v>25.97</c:v>
                </c:pt>
                <c:pt idx="133">
                  <c:v>25.95</c:v>
                </c:pt>
                <c:pt idx="134">
                  <c:v>26.33</c:v>
                </c:pt>
                <c:pt idx="135">
                  <c:v>25.06</c:v>
                </c:pt>
                <c:pt idx="136">
                  <c:v>25.26</c:v>
                </c:pt>
                <c:pt idx="137">
                  <c:v>24.55</c:v>
                </c:pt>
                <c:pt idx="138">
                  <c:v>24.72</c:v>
                </c:pt>
                <c:pt idx="139">
                  <c:v>24.53</c:v>
                </c:pt>
                <c:pt idx="140">
                  <c:v>24.5</c:v>
                </c:pt>
                <c:pt idx="141">
                  <c:v>24</c:v>
                </c:pt>
                <c:pt idx="142">
                  <c:v>23.54</c:v>
                </c:pt>
                <c:pt idx="143">
                  <c:v>23.85</c:v>
                </c:pt>
                <c:pt idx="144">
                  <c:v>23.62</c:v>
                </c:pt>
                <c:pt idx="145">
                  <c:v>23.8</c:v>
                </c:pt>
                <c:pt idx="146">
                  <c:v>24.3</c:v>
                </c:pt>
                <c:pt idx="147">
                  <c:v>23.91</c:v>
                </c:pt>
                <c:pt idx="148">
                  <c:v>24.13</c:v>
                </c:pt>
                <c:pt idx="149">
                  <c:v>24.13</c:v>
                </c:pt>
                <c:pt idx="150">
                  <c:v>24.68</c:v>
                </c:pt>
                <c:pt idx="151">
                  <c:v>23.92</c:v>
                </c:pt>
                <c:pt idx="152">
                  <c:v>23.98</c:v>
                </c:pt>
                <c:pt idx="153">
                  <c:v>24.02</c:v>
                </c:pt>
                <c:pt idx="154">
                  <c:v>23.8</c:v>
                </c:pt>
                <c:pt idx="155">
                  <c:v>23.22</c:v>
                </c:pt>
                <c:pt idx="156">
                  <c:v>23.1</c:v>
                </c:pt>
                <c:pt idx="157">
                  <c:v>23.7</c:v>
                </c:pt>
                <c:pt idx="158">
                  <c:v>24.11</c:v>
                </c:pt>
                <c:pt idx="159">
                  <c:v>23.89</c:v>
                </c:pt>
                <c:pt idx="160">
                  <c:v>24.15</c:v>
                </c:pt>
                <c:pt idx="161">
                  <c:v>24.23</c:v>
                </c:pt>
                <c:pt idx="162">
                  <c:v>24.79</c:v>
                </c:pt>
                <c:pt idx="163">
                  <c:v>24.45</c:v>
                </c:pt>
                <c:pt idx="164">
                  <c:v>23.96</c:v>
                </c:pt>
                <c:pt idx="165">
                  <c:v>25.09</c:v>
                </c:pt>
                <c:pt idx="166">
                  <c:v>25.28</c:v>
                </c:pt>
                <c:pt idx="167">
                  <c:v>25.75</c:v>
                </c:pt>
                <c:pt idx="168">
                  <c:v>26.18</c:v>
                </c:pt>
                <c:pt idx="169">
                  <c:v>25.99</c:v>
                </c:pt>
                <c:pt idx="170">
                  <c:v>26.15</c:v>
                </c:pt>
                <c:pt idx="171">
                  <c:v>25.47</c:v>
                </c:pt>
                <c:pt idx="172">
                  <c:v>25.35</c:v>
                </c:pt>
                <c:pt idx="173">
                  <c:v>25.66</c:v>
                </c:pt>
                <c:pt idx="174">
                  <c:v>25.46</c:v>
                </c:pt>
                <c:pt idx="175">
                  <c:v>25.35</c:v>
                </c:pt>
                <c:pt idx="176">
                  <c:v>24.93</c:v>
                </c:pt>
                <c:pt idx="177">
                  <c:v>24.85</c:v>
                </c:pt>
                <c:pt idx="178">
                  <c:v>25.41</c:v>
                </c:pt>
                <c:pt idx="179">
                  <c:v>25.68</c:v>
                </c:pt>
                <c:pt idx="180">
                  <c:v>25.81</c:v>
                </c:pt>
                <c:pt idx="181">
                  <c:v>25.87</c:v>
                </c:pt>
                <c:pt idx="182">
                  <c:v>25.98</c:v>
                </c:pt>
                <c:pt idx="183">
                  <c:v>25.89</c:v>
                </c:pt>
                <c:pt idx="184">
                  <c:v>25.91</c:v>
                </c:pt>
                <c:pt idx="185">
                  <c:v>25.76</c:v>
                </c:pt>
                <c:pt idx="186">
                  <c:v>25.86</c:v>
                </c:pt>
                <c:pt idx="187">
                  <c:v>26.37</c:v>
                </c:pt>
                <c:pt idx="188">
                  <c:v>26.38</c:v>
                </c:pt>
                <c:pt idx="189">
                  <c:v>25.81</c:v>
                </c:pt>
                <c:pt idx="190">
                  <c:v>25.6</c:v>
                </c:pt>
                <c:pt idx="191">
                  <c:v>25.54</c:v>
                </c:pt>
                <c:pt idx="192">
                  <c:v>25.66</c:v>
                </c:pt>
                <c:pt idx="193">
                  <c:v>25.84</c:v>
                </c:pt>
                <c:pt idx="194">
                  <c:v>25.88</c:v>
                </c:pt>
                <c:pt idx="195">
                  <c:v>25.43</c:v>
                </c:pt>
                <c:pt idx="196">
                  <c:v>25.55</c:v>
                </c:pt>
                <c:pt idx="197">
                  <c:v>25.75</c:v>
                </c:pt>
                <c:pt idx="198">
                  <c:v>25.48</c:v>
                </c:pt>
                <c:pt idx="199">
                  <c:v>26.72</c:v>
                </c:pt>
                <c:pt idx="200">
                  <c:v>26.97</c:v>
                </c:pt>
                <c:pt idx="201">
                  <c:v>26.3</c:v>
                </c:pt>
                <c:pt idx="202">
                  <c:v>26.64</c:v>
                </c:pt>
                <c:pt idx="203">
                  <c:v>26.8</c:v>
                </c:pt>
                <c:pt idx="204">
                  <c:v>26.01</c:v>
                </c:pt>
                <c:pt idx="205">
                  <c:v>25.89</c:v>
                </c:pt>
                <c:pt idx="206">
                  <c:v>25.94</c:v>
                </c:pt>
                <c:pt idx="207">
                  <c:v>26.26</c:v>
                </c:pt>
                <c:pt idx="208">
                  <c:v>26.27</c:v>
                </c:pt>
                <c:pt idx="209">
                  <c:v>26.9</c:v>
                </c:pt>
                <c:pt idx="210">
                  <c:v>26.5</c:v>
                </c:pt>
                <c:pt idx="211">
                  <c:v>26.8</c:v>
                </c:pt>
                <c:pt idx="212">
                  <c:v>26.84</c:v>
                </c:pt>
                <c:pt idx="213">
                  <c:v>27.49</c:v>
                </c:pt>
                <c:pt idx="214">
                  <c:v>26.9</c:v>
                </c:pt>
                <c:pt idx="215">
                  <c:v>25.93</c:v>
                </c:pt>
                <c:pt idx="216">
                  <c:v>25.15</c:v>
                </c:pt>
                <c:pt idx="217">
                  <c:v>25.29</c:v>
                </c:pt>
                <c:pt idx="218">
                  <c:v>26.14</c:v>
                </c:pt>
                <c:pt idx="219">
                  <c:v>25.85</c:v>
                </c:pt>
                <c:pt idx="220">
                  <c:v>25.53</c:v>
                </c:pt>
                <c:pt idx="221">
                  <c:v>25.51</c:v>
                </c:pt>
                <c:pt idx="222">
                  <c:v>25.17</c:v>
                </c:pt>
                <c:pt idx="223">
                  <c:v>25.52</c:v>
                </c:pt>
                <c:pt idx="224">
                  <c:v>24.63</c:v>
                </c:pt>
                <c:pt idx="225">
                  <c:v>25.07</c:v>
                </c:pt>
                <c:pt idx="226">
                  <c:v>24.37</c:v>
                </c:pt>
                <c:pt idx="227">
                  <c:v>25.11</c:v>
                </c:pt>
                <c:pt idx="228">
                  <c:v>26.19</c:v>
                </c:pt>
                <c:pt idx="229">
                  <c:v>26.34</c:v>
                </c:pt>
                <c:pt idx="230">
                  <c:v>26.08</c:v>
                </c:pt>
                <c:pt idx="231">
                  <c:v>26.25</c:v>
                </c:pt>
                <c:pt idx="232">
                  <c:v>26.31</c:v>
                </c:pt>
                <c:pt idx="233">
                  <c:v>27.22</c:v>
                </c:pt>
                <c:pt idx="234">
                  <c:v>27.98</c:v>
                </c:pt>
                <c:pt idx="235">
                  <c:v>27.73</c:v>
                </c:pt>
                <c:pt idx="236">
                  <c:v>27.78</c:v>
                </c:pt>
                <c:pt idx="237">
                  <c:v>26.93</c:v>
                </c:pt>
                <c:pt idx="238">
                  <c:v>27.28</c:v>
                </c:pt>
                <c:pt idx="239">
                  <c:v>27.16</c:v>
                </c:pt>
                <c:pt idx="240">
                  <c:v>26.29</c:v>
                </c:pt>
                <c:pt idx="241">
                  <c:v>25.72</c:v>
                </c:pt>
                <c:pt idx="242">
                  <c:v>25.91</c:v>
                </c:pt>
                <c:pt idx="243">
                  <c:v>26.19</c:v>
                </c:pt>
                <c:pt idx="244">
                  <c:v>26.41</c:v>
                </c:pt>
                <c:pt idx="245">
                  <c:v>26.96</c:v>
                </c:pt>
                <c:pt idx="246">
                  <c:v>27.31</c:v>
                </c:pt>
                <c:pt idx="247">
                  <c:v>27.45</c:v>
                </c:pt>
                <c:pt idx="248">
                  <c:v>26.83</c:v>
                </c:pt>
                <c:pt idx="249">
                  <c:v>26.76</c:v>
                </c:pt>
                <c:pt idx="250">
                  <c:v>26.66</c:v>
                </c:pt>
                <c:pt idx="251">
                  <c:v>25.35</c:v>
                </c:pt>
                <c:pt idx="252">
                  <c:v>24.67</c:v>
                </c:pt>
                <c:pt idx="253">
                  <c:v>22.67</c:v>
                </c:pt>
                <c:pt idx="254">
                  <c:v>22.88</c:v>
                </c:pt>
                <c:pt idx="255">
                  <c:v>22.26</c:v>
                </c:pt>
                <c:pt idx="256">
                  <c:v>22.75</c:v>
                </c:pt>
                <c:pt idx="257">
                  <c:v>22.54</c:v>
                </c:pt>
                <c:pt idx="258">
                  <c:v>21.99</c:v>
                </c:pt>
                <c:pt idx="259">
                  <c:v>23.08</c:v>
                </c:pt>
                <c:pt idx="260">
                  <c:v>22.69</c:v>
                </c:pt>
                <c:pt idx="261">
                  <c:v>19.88</c:v>
                </c:pt>
                <c:pt idx="262">
                  <c:v>19.329999999999998</c:v>
                </c:pt>
                <c:pt idx="263">
                  <c:v>19</c:v>
                </c:pt>
                <c:pt idx="264">
                  <c:v>18.63</c:v>
                </c:pt>
                <c:pt idx="265">
                  <c:v>19.98</c:v>
                </c:pt>
                <c:pt idx="266">
                  <c:v>20.69</c:v>
                </c:pt>
                <c:pt idx="267">
                  <c:v>20</c:v>
                </c:pt>
                <c:pt idx="268">
                  <c:v>20.29</c:v>
                </c:pt>
                <c:pt idx="269">
                  <c:v>20.5</c:v>
                </c:pt>
                <c:pt idx="270">
                  <c:v>20.69</c:v>
                </c:pt>
                <c:pt idx="271">
                  <c:v>21.1</c:v>
                </c:pt>
                <c:pt idx="272">
                  <c:v>21.77</c:v>
                </c:pt>
                <c:pt idx="273">
                  <c:v>21.2</c:v>
                </c:pt>
                <c:pt idx="274">
                  <c:v>20.12</c:v>
                </c:pt>
                <c:pt idx="275">
                  <c:v>19.920000000000002</c:v>
                </c:pt>
                <c:pt idx="276">
                  <c:v>20.05</c:v>
                </c:pt>
                <c:pt idx="277">
                  <c:v>20.27</c:v>
                </c:pt>
                <c:pt idx="278">
                  <c:v>20.68</c:v>
                </c:pt>
                <c:pt idx="279">
                  <c:v>20.9</c:v>
                </c:pt>
                <c:pt idx="280">
                  <c:v>21.21</c:v>
                </c:pt>
                <c:pt idx="281">
                  <c:v>20.46</c:v>
                </c:pt>
                <c:pt idx="282">
                  <c:v>20.11</c:v>
                </c:pt>
                <c:pt idx="283">
                  <c:v>20.16</c:v>
                </c:pt>
                <c:pt idx="284">
                  <c:v>20.38</c:v>
                </c:pt>
                <c:pt idx="285">
                  <c:v>20.3</c:v>
                </c:pt>
                <c:pt idx="286">
                  <c:v>19.82</c:v>
                </c:pt>
                <c:pt idx="287">
                  <c:v>19.940000000000001</c:v>
                </c:pt>
                <c:pt idx="288">
                  <c:v>20.69</c:v>
                </c:pt>
                <c:pt idx="289">
                  <c:v>20.77</c:v>
                </c:pt>
                <c:pt idx="290">
                  <c:v>20.49</c:v>
                </c:pt>
                <c:pt idx="291">
                  <c:v>19.97</c:v>
                </c:pt>
                <c:pt idx="292">
                  <c:v>20.010000000000002</c:v>
                </c:pt>
                <c:pt idx="293">
                  <c:v>20</c:v>
                </c:pt>
                <c:pt idx="294">
                  <c:v>20.2</c:v>
                </c:pt>
                <c:pt idx="295">
                  <c:v>19.87</c:v>
                </c:pt>
                <c:pt idx="296">
                  <c:v>20.07</c:v>
                </c:pt>
                <c:pt idx="297">
                  <c:v>20.12</c:v>
                </c:pt>
                <c:pt idx="298">
                  <c:v>21.2</c:v>
                </c:pt>
                <c:pt idx="299">
                  <c:v>21.12</c:v>
                </c:pt>
                <c:pt idx="300">
                  <c:v>21.28</c:v>
                </c:pt>
                <c:pt idx="301">
                  <c:v>20.66</c:v>
                </c:pt>
                <c:pt idx="302">
                  <c:v>20.85</c:v>
                </c:pt>
                <c:pt idx="303">
                  <c:v>21.75</c:v>
                </c:pt>
                <c:pt idx="304">
                  <c:v>21.09</c:v>
                </c:pt>
                <c:pt idx="305">
                  <c:v>21.75</c:v>
                </c:pt>
                <c:pt idx="306">
                  <c:v>22.13</c:v>
                </c:pt>
                <c:pt idx="307">
                  <c:v>22.27</c:v>
                </c:pt>
                <c:pt idx="308">
                  <c:v>21.86</c:v>
                </c:pt>
                <c:pt idx="309">
                  <c:v>21.09</c:v>
                </c:pt>
                <c:pt idx="310">
                  <c:v>20.79</c:v>
                </c:pt>
                <c:pt idx="311">
                  <c:v>21.18</c:v>
                </c:pt>
                <c:pt idx="312">
                  <c:v>21.97</c:v>
                </c:pt>
                <c:pt idx="313">
                  <c:v>21.85</c:v>
                </c:pt>
                <c:pt idx="314">
                  <c:v>21.93</c:v>
                </c:pt>
                <c:pt idx="315">
                  <c:v>21.87</c:v>
                </c:pt>
                <c:pt idx="316">
                  <c:v>21.75</c:v>
                </c:pt>
                <c:pt idx="317">
                  <c:v>21.08</c:v>
                </c:pt>
                <c:pt idx="318">
                  <c:v>21.42</c:v>
                </c:pt>
                <c:pt idx="319">
                  <c:v>22.08</c:v>
                </c:pt>
                <c:pt idx="320">
                  <c:v>21.24</c:v>
                </c:pt>
                <c:pt idx="321">
                  <c:v>20.69</c:v>
                </c:pt>
                <c:pt idx="322">
                  <c:v>20.91</c:v>
                </c:pt>
                <c:pt idx="323">
                  <c:v>22.13</c:v>
                </c:pt>
                <c:pt idx="324">
                  <c:v>22.11</c:v>
                </c:pt>
                <c:pt idx="325">
                  <c:v>22.55</c:v>
                </c:pt>
                <c:pt idx="326">
                  <c:v>22.46</c:v>
                </c:pt>
                <c:pt idx="327">
                  <c:v>21.99</c:v>
                </c:pt>
                <c:pt idx="328">
                  <c:v>22.56</c:v>
                </c:pt>
                <c:pt idx="329">
                  <c:v>22.69</c:v>
                </c:pt>
                <c:pt idx="330">
                  <c:v>22.56</c:v>
                </c:pt>
                <c:pt idx="331">
                  <c:v>22.71</c:v>
                </c:pt>
                <c:pt idx="332">
                  <c:v>22.62</c:v>
                </c:pt>
                <c:pt idx="333">
                  <c:v>22.26</c:v>
                </c:pt>
                <c:pt idx="334">
                  <c:v>23.29</c:v>
                </c:pt>
                <c:pt idx="335">
                  <c:v>23.58</c:v>
                </c:pt>
                <c:pt idx="336">
                  <c:v>23.25</c:v>
                </c:pt>
                <c:pt idx="337">
                  <c:v>23.58</c:v>
                </c:pt>
                <c:pt idx="338">
                  <c:v>23.17</c:v>
                </c:pt>
                <c:pt idx="339">
                  <c:v>23.4</c:v>
                </c:pt>
                <c:pt idx="340">
                  <c:v>23.37</c:v>
                </c:pt>
                <c:pt idx="341">
                  <c:v>23.64</c:v>
                </c:pt>
                <c:pt idx="342">
                  <c:v>23.76</c:v>
                </c:pt>
                <c:pt idx="343">
                  <c:v>23.84</c:v>
                </c:pt>
                <c:pt idx="344">
                  <c:v>24.97</c:v>
                </c:pt>
                <c:pt idx="345">
                  <c:v>25</c:v>
                </c:pt>
                <c:pt idx="346">
                  <c:v>24.88</c:v>
                </c:pt>
                <c:pt idx="347">
                  <c:v>24.09</c:v>
                </c:pt>
                <c:pt idx="348">
                  <c:v>23.66</c:v>
                </c:pt>
                <c:pt idx="349">
                  <c:v>23.88</c:v>
                </c:pt>
                <c:pt idx="350">
                  <c:v>23.41</c:v>
                </c:pt>
                <c:pt idx="351">
                  <c:v>23.6</c:v>
                </c:pt>
                <c:pt idx="352">
                  <c:v>23.47</c:v>
                </c:pt>
                <c:pt idx="353">
                  <c:v>23.14</c:v>
                </c:pt>
                <c:pt idx="354">
                  <c:v>23.18</c:v>
                </c:pt>
                <c:pt idx="355">
                  <c:v>23.2</c:v>
                </c:pt>
                <c:pt idx="356">
                  <c:v>22.94</c:v>
                </c:pt>
                <c:pt idx="357">
                  <c:v>23.48</c:v>
                </c:pt>
                <c:pt idx="358">
                  <c:v>23.87</c:v>
                </c:pt>
                <c:pt idx="359">
                  <c:v>22.9</c:v>
                </c:pt>
                <c:pt idx="360">
                  <c:v>22.76</c:v>
                </c:pt>
                <c:pt idx="361">
                  <c:v>22.68</c:v>
                </c:pt>
                <c:pt idx="362">
                  <c:v>21.81</c:v>
                </c:pt>
                <c:pt idx="363">
                  <c:v>22.05</c:v>
                </c:pt>
                <c:pt idx="364">
                  <c:v>22.66</c:v>
                </c:pt>
                <c:pt idx="365">
                  <c:v>22.86</c:v>
                </c:pt>
                <c:pt idx="366">
                  <c:v>22.58</c:v>
                </c:pt>
                <c:pt idx="367">
                  <c:v>22.28</c:v>
                </c:pt>
                <c:pt idx="368">
                  <c:v>22.85</c:v>
                </c:pt>
                <c:pt idx="369">
                  <c:v>22.37</c:v>
                </c:pt>
                <c:pt idx="370">
                  <c:v>22.36</c:v>
                </c:pt>
                <c:pt idx="371">
                  <c:v>22.41</c:v>
                </c:pt>
                <c:pt idx="372">
                  <c:v>22.65</c:v>
                </c:pt>
                <c:pt idx="373">
                  <c:v>21.59</c:v>
                </c:pt>
                <c:pt idx="374">
                  <c:v>21.49</c:v>
                </c:pt>
                <c:pt idx="375">
                  <c:v>21.48</c:v>
                </c:pt>
                <c:pt idx="376">
                  <c:v>21.57</c:v>
                </c:pt>
                <c:pt idx="377">
                  <c:v>20.93</c:v>
                </c:pt>
                <c:pt idx="378">
                  <c:v>20.66</c:v>
                </c:pt>
                <c:pt idx="379">
                  <c:v>20.71</c:v>
                </c:pt>
                <c:pt idx="380">
                  <c:v>20.92</c:v>
                </c:pt>
                <c:pt idx="381">
                  <c:v>19.809999999999999</c:v>
                </c:pt>
                <c:pt idx="382">
                  <c:v>20.62</c:v>
                </c:pt>
                <c:pt idx="383">
                  <c:v>20.64</c:v>
                </c:pt>
                <c:pt idx="384">
                  <c:v>20.47</c:v>
                </c:pt>
                <c:pt idx="385">
                  <c:v>20.71</c:v>
                </c:pt>
                <c:pt idx="386">
                  <c:v>20.91</c:v>
                </c:pt>
                <c:pt idx="387">
                  <c:v>21.99</c:v>
                </c:pt>
                <c:pt idx="388">
                  <c:v>22.09</c:v>
                </c:pt>
                <c:pt idx="389">
                  <c:v>22.09</c:v>
                </c:pt>
                <c:pt idx="390">
                  <c:v>22.09</c:v>
                </c:pt>
                <c:pt idx="391">
                  <c:v>22.3</c:v>
                </c:pt>
                <c:pt idx="392">
                  <c:v>21.67</c:v>
                </c:pt>
                <c:pt idx="393">
                  <c:v>22.01</c:v>
                </c:pt>
                <c:pt idx="394">
                  <c:v>21.67</c:v>
                </c:pt>
                <c:pt idx="395">
                  <c:v>22.23</c:v>
                </c:pt>
                <c:pt idx="396">
                  <c:v>22.23</c:v>
                </c:pt>
                <c:pt idx="397">
                  <c:v>22.19</c:v>
                </c:pt>
                <c:pt idx="398">
                  <c:v>22.35</c:v>
                </c:pt>
                <c:pt idx="399">
                  <c:v>22.52</c:v>
                </c:pt>
                <c:pt idx="400">
                  <c:v>23.02</c:v>
                </c:pt>
                <c:pt idx="401">
                  <c:v>22.8</c:v>
                </c:pt>
                <c:pt idx="402">
                  <c:v>23.67</c:v>
                </c:pt>
                <c:pt idx="403">
                  <c:v>24.23</c:v>
                </c:pt>
                <c:pt idx="404">
                  <c:v>24.38</c:v>
                </c:pt>
                <c:pt idx="405">
                  <c:v>24.52</c:v>
                </c:pt>
                <c:pt idx="406">
                  <c:v>24.12</c:v>
                </c:pt>
                <c:pt idx="407">
                  <c:v>24.36</c:v>
                </c:pt>
                <c:pt idx="408">
                  <c:v>24.26</c:v>
                </c:pt>
                <c:pt idx="409">
                  <c:v>24.01</c:v>
                </c:pt>
                <c:pt idx="410">
                  <c:v>23.59</c:v>
                </c:pt>
                <c:pt idx="411">
                  <c:v>23.39</c:v>
                </c:pt>
                <c:pt idx="412">
                  <c:v>23.05</c:v>
                </c:pt>
                <c:pt idx="413">
                  <c:v>23.49</c:v>
                </c:pt>
                <c:pt idx="414">
                  <c:v>22.97</c:v>
                </c:pt>
                <c:pt idx="415">
                  <c:v>23.15</c:v>
                </c:pt>
                <c:pt idx="416">
                  <c:v>23.41</c:v>
                </c:pt>
                <c:pt idx="417">
                  <c:v>23.59</c:v>
                </c:pt>
                <c:pt idx="418">
                  <c:v>22.87</c:v>
                </c:pt>
                <c:pt idx="419">
                  <c:v>22.58</c:v>
                </c:pt>
                <c:pt idx="420">
                  <c:v>21.54</c:v>
                </c:pt>
                <c:pt idx="421">
                  <c:v>20.52</c:v>
                </c:pt>
                <c:pt idx="422">
                  <c:v>20.61</c:v>
                </c:pt>
                <c:pt idx="423">
                  <c:v>20.97</c:v>
                </c:pt>
                <c:pt idx="424">
                  <c:v>20.329999999999998</c:v>
                </c:pt>
                <c:pt idx="425">
                  <c:v>20.16</c:v>
                </c:pt>
                <c:pt idx="426">
                  <c:v>20.190000000000001</c:v>
                </c:pt>
                <c:pt idx="427">
                  <c:v>20.16</c:v>
                </c:pt>
                <c:pt idx="428">
                  <c:v>19.36</c:v>
                </c:pt>
                <c:pt idx="429">
                  <c:v>19.48</c:v>
                </c:pt>
                <c:pt idx="430">
                  <c:v>18.55</c:v>
                </c:pt>
                <c:pt idx="431">
                  <c:v>19.260000000000002</c:v>
                </c:pt>
                <c:pt idx="432">
                  <c:v>19.23</c:v>
                </c:pt>
                <c:pt idx="433">
                  <c:v>18.5</c:v>
                </c:pt>
                <c:pt idx="434">
                  <c:v>18.63</c:v>
                </c:pt>
                <c:pt idx="435">
                  <c:v>18.7</c:v>
                </c:pt>
                <c:pt idx="436">
                  <c:v>18.57</c:v>
                </c:pt>
                <c:pt idx="437">
                  <c:v>19.2</c:v>
                </c:pt>
                <c:pt idx="438">
                  <c:v>17.27</c:v>
                </c:pt>
                <c:pt idx="439">
                  <c:v>18.73</c:v>
                </c:pt>
                <c:pt idx="440">
                  <c:v>18.52</c:v>
                </c:pt>
                <c:pt idx="441">
                  <c:v>17.2</c:v>
                </c:pt>
                <c:pt idx="442">
                  <c:v>17.309999999999999</c:v>
                </c:pt>
                <c:pt idx="443">
                  <c:v>16.93</c:v>
                </c:pt>
                <c:pt idx="444">
                  <c:v>16.02</c:v>
                </c:pt>
                <c:pt idx="445">
                  <c:v>16.25</c:v>
                </c:pt>
                <c:pt idx="446">
                  <c:v>15.6</c:v>
                </c:pt>
                <c:pt idx="447">
                  <c:v>15.19</c:v>
                </c:pt>
                <c:pt idx="448">
                  <c:v>16.989999999999998</c:v>
                </c:pt>
                <c:pt idx="449">
                  <c:v>15.93</c:v>
                </c:pt>
                <c:pt idx="450">
                  <c:v>14.99</c:v>
                </c:pt>
                <c:pt idx="451">
                  <c:v>15.88</c:v>
                </c:pt>
                <c:pt idx="452">
                  <c:v>15.5</c:v>
                </c:pt>
                <c:pt idx="453">
                  <c:v>16.04</c:v>
                </c:pt>
                <c:pt idx="454">
                  <c:v>15.25</c:v>
                </c:pt>
                <c:pt idx="455">
                  <c:v>14.58</c:v>
                </c:pt>
                <c:pt idx="456">
                  <c:v>14.51</c:v>
                </c:pt>
                <c:pt idx="457">
                  <c:v>14.28</c:v>
                </c:pt>
                <c:pt idx="458">
                  <c:v>14.25</c:v>
                </c:pt>
                <c:pt idx="459">
                  <c:v>15.86</c:v>
                </c:pt>
                <c:pt idx="460">
                  <c:v>14.94</c:v>
                </c:pt>
                <c:pt idx="461">
                  <c:v>16.170000000000002</c:v>
                </c:pt>
                <c:pt idx="462">
                  <c:v>16.03</c:v>
                </c:pt>
                <c:pt idx="463">
                  <c:v>15.64</c:v>
                </c:pt>
                <c:pt idx="464">
                  <c:v>16.260000000000002</c:v>
                </c:pt>
                <c:pt idx="465">
                  <c:v>15.06</c:v>
                </c:pt>
                <c:pt idx="466">
                  <c:v>13.87</c:v>
                </c:pt>
                <c:pt idx="467">
                  <c:v>14.63</c:v>
                </c:pt>
                <c:pt idx="468">
                  <c:v>14.35</c:v>
                </c:pt>
                <c:pt idx="469">
                  <c:v>13.93</c:v>
                </c:pt>
                <c:pt idx="470">
                  <c:v>13.52</c:v>
                </c:pt>
                <c:pt idx="471">
                  <c:v>14.43</c:v>
                </c:pt>
                <c:pt idx="472">
                  <c:v>13.32</c:v>
                </c:pt>
                <c:pt idx="473">
                  <c:v>13</c:v>
                </c:pt>
                <c:pt idx="474">
                  <c:v>13.11</c:v>
                </c:pt>
                <c:pt idx="475">
                  <c:v>12.49</c:v>
                </c:pt>
                <c:pt idx="476">
                  <c:v>12.23</c:v>
                </c:pt>
                <c:pt idx="477">
                  <c:v>13.11</c:v>
                </c:pt>
                <c:pt idx="478">
                  <c:v>13.56</c:v>
                </c:pt>
                <c:pt idx="479">
                  <c:v>13.13</c:v>
                </c:pt>
                <c:pt idx="480">
                  <c:v>13.97</c:v>
                </c:pt>
                <c:pt idx="481">
                  <c:v>13.8</c:v>
                </c:pt>
                <c:pt idx="482">
                  <c:v>12.56</c:v>
                </c:pt>
                <c:pt idx="483">
                  <c:v>13.28</c:v>
                </c:pt>
                <c:pt idx="484">
                  <c:v>13.66</c:v>
                </c:pt>
                <c:pt idx="485">
                  <c:v>12.77</c:v>
                </c:pt>
                <c:pt idx="486">
                  <c:v>13.29</c:v>
                </c:pt>
                <c:pt idx="487">
                  <c:v>13.94</c:v>
                </c:pt>
                <c:pt idx="488">
                  <c:v>14.3</c:v>
                </c:pt>
                <c:pt idx="489">
                  <c:v>14.27</c:v>
                </c:pt>
                <c:pt idx="490">
                  <c:v>14.01</c:v>
                </c:pt>
                <c:pt idx="491">
                  <c:v>14.75</c:v>
                </c:pt>
                <c:pt idx="492">
                  <c:v>14.59</c:v>
                </c:pt>
                <c:pt idx="493">
                  <c:v>15.64</c:v>
                </c:pt>
                <c:pt idx="494">
                  <c:v>15.26</c:v>
                </c:pt>
                <c:pt idx="495">
                  <c:v>14.26</c:v>
                </c:pt>
                <c:pt idx="496">
                  <c:v>14.44</c:v>
                </c:pt>
                <c:pt idx="497">
                  <c:v>14.34</c:v>
                </c:pt>
                <c:pt idx="498">
                  <c:v>14.07</c:v>
                </c:pt>
                <c:pt idx="499">
                  <c:v>14.23</c:v>
                </c:pt>
                <c:pt idx="500">
                  <c:v>14.18</c:v>
                </c:pt>
                <c:pt idx="501">
                  <c:v>14.13</c:v>
                </c:pt>
                <c:pt idx="502">
                  <c:v>14.69</c:v>
                </c:pt>
                <c:pt idx="503">
                  <c:v>14.66</c:v>
                </c:pt>
                <c:pt idx="504">
                  <c:v>15.2</c:v>
                </c:pt>
                <c:pt idx="505">
                  <c:v>14.91</c:v>
                </c:pt>
                <c:pt idx="506">
                  <c:v>15.37</c:v>
                </c:pt>
                <c:pt idx="507">
                  <c:v>14.44</c:v>
                </c:pt>
                <c:pt idx="508">
                  <c:v>14.55</c:v>
                </c:pt>
                <c:pt idx="509">
                  <c:v>14.15</c:v>
                </c:pt>
                <c:pt idx="510">
                  <c:v>13.79</c:v>
                </c:pt>
                <c:pt idx="511">
                  <c:v>13.67</c:v>
                </c:pt>
                <c:pt idx="512">
                  <c:v>13.08</c:v>
                </c:pt>
                <c:pt idx="513">
                  <c:v>13.29</c:v>
                </c:pt>
                <c:pt idx="514">
                  <c:v>13.74</c:v>
                </c:pt>
                <c:pt idx="515">
                  <c:v>12.86</c:v>
                </c:pt>
                <c:pt idx="516">
                  <c:v>13.26</c:v>
                </c:pt>
                <c:pt idx="517">
                  <c:v>12.82</c:v>
                </c:pt>
                <c:pt idx="518">
                  <c:v>13.12</c:v>
                </c:pt>
                <c:pt idx="519">
                  <c:v>13.38</c:v>
                </c:pt>
                <c:pt idx="520">
                  <c:v>13.81</c:v>
                </c:pt>
                <c:pt idx="521">
                  <c:v>14.01</c:v>
                </c:pt>
                <c:pt idx="522">
                  <c:v>13.37</c:v>
                </c:pt>
                <c:pt idx="523">
                  <c:v>12.9</c:v>
                </c:pt>
                <c:pt idx="524">
                  <c:v>13.63</c:v>
                </c:pt>
                <c:pt idx="525">
                  <c:v>13.73</c:v>
                </c:pt>
                <c:pt idx="526">
                  <c:v>13.88</c:v>
                </c:pt>
                <c:pt idx="527">
                  <c:v>14.25</c:v>
                </c:pt>
                <c:pt idx="528">
                  <c:v>14.73</c:v>
                </c:pt>
                <c:pt idx="529">
                  <c:v>14.91</c:v>
                </c:pt>
                <c:pt idx="530">
                  <c:v>14.08</c:v>
                </c:pt>
                <c:pt idx="531">
                  <c:v>14.08</c:v>
                </c:pt>
                <c:pt idx="532">
                  <c:v>14</c:v>
                </c:pt>
                <c:pt idx="533">
                  <c:v>13.88</c:v>
                </c:pt>
                <c:pt idx="534">
                  <c:v>13.21</c:v>
                </c:pt>
                <c:pt idx="535">
                  <c:v>13.36</c:v>
                </c:pt>
                <c:pt idx="536">
                  <c:v>12.68</c:v>
                </c:pt>
                <c:pt idx="537">
                  <c:v>12.78</c:v>
                </c:pt>
                <c:pt idx="538">
                  <c:v>12.08</c:v>
                </c:pt>
                <c:pt idx="539">
                  <c:v>12.73</c:v>
                </c:pt>
                <c:pt idx="540">
                  <c:v>13.03</c:v>
                </c:pt>
                <c:pt idx="541">
                  <c:v>12.71</c:v>
                </c:pt>
                <c:pt idx="542">
                  <c:v>12.74</c:v>
                </c:pt>
                <c:pt idx="543">
                  <c:v>12.31</c:v>
                </c:pt>
                <c:pt idx="544">
                  <c:v>12.28</c:v>
                </c:pt>
                <c:pt idx="545">
                  <c:v>12.76</c:v>
                </c:pt>
                <c:pt idx="546">
                  <c:v>12.31</c:v>
                </c:pt>
                <c:pt idx="547">
                  <c:v>12.41</c:v>
                </c:pt>
                <c:pt idx="548">
                  <c:v>12.55</c:v>
                </c:pt>
                <c:pt idx="549">
                  <c:v>13.92</c:v>
                </c:pt>
                <c:pt idx="550">
                  <c:v>13.96</c:v>
                </c:pt>
                <c:pt idx="551">
                  <c:v>14.52</c:v>
                </c:pt>
                <c:pt idx="552">
                  <c:v>14.7</c:v>
                </c:pt>
                <c:pt idx="553">
                  <c:v>14.25</c:v>
                </c:pt>
                <c:pt idx="554">
                  <c:v>14.9</c:v>
                </c:pt>
                <c:pt idx="555">
                  <c:v>15.24</c:v>
                </c:pt>
                <c:pt idx="556">
                  <c:v>15.15</c:v>
                </c:pt>
                <c:pt idx="557">
                  <c:v>14.65</c:v>
                </c:pt>
                <c:pt idx="558">
                  <c:v>15.52</c:v>
                </c:pt>
                <c:pt idx="559">
                  <c:v>15</c:v>
                </c:pt>
                <c:pt idx="560">
                  <c:v>14.94</c:v>
                </c:pt>
                <c:pt idx="561">
                  <c:v>15.82</c:v>
                </c:pt>
                <c:pt idx="562">
                  <c:v>15.42</c:v>
                </c:pt>
                <c:pt idx="563">
                  <c:v>14.72</c:v>
                </c:pt>
                <c:pt idx="564">
                  <c:v>15.03</c:v>
                </c:pt>
                <c:pt idx="565">
                  <c:v>15.03</c:v>
                </c:pt>
                <c:pt idx="566">
                  <c:v>15.7</c:v>
                </c:pt>
                <c:pt idx="567">
                  <c:v>15.95</c:v>
                </c:pt>
                <c:pt idx="568">
                  <c:v>15.86</c:v>
                </c:pt>
                <c:pt idx="569">
                  <c:v>15.45</c:v>
                </c:pt>
                <c:pt idx="570">
                  <c:v>15.27</c:v>
                </c:pt>
                <c:pt idx="571">
                  <c:v>15.98</c:v>
                </c:pt>
                <c:pt idx="572">
                  <c:v>15.98</c:v>
                </c:pt>
                <c:pt idx="573">
                  <c:v>16.010000000000002</c:v>
                </c:pt>
                <c:pt idx="574">
                  <c:v>15.62</c:v>
                </c:pt>
                <c:pt idx="575">
                  <c:v>15.89</c:v>
                </c:pt>
                <c:pt idx="576">
                  <c:v>15.6</c:v>
                </c:pt>
                <c:pt idx="577">
                  <c:v>15</c:v>
                </c:pt>
                <c:pt idx="578">
                  <c:v>15.36</c:v>
                </c:pt>
                <c:pt idx="579">
                  <c:v>15.67</c:v>
                </c:pt>
                <c:pt idx="580">
                  <c:v>15.53</c:v>
                </c:pt>
                <c:pt idx="581">
                  <c:v>15.62</c:v>
                </c:pt>
                <c:pt idx="582">
                  <c:v>15.28</c:v>
                </c:pt>
                <c:pt idx="583">
                  <c:v>15.05</c:v>
                </c:pt>
                <c:pt idx="584">
                  <c:v>15.35</c:v>
                </c:pt>
                <c:pt idx="585">
                  <c:v>15.78</c:v>
                </c:pt>
                <c:pt idx="586">
                  <c:v>15.81</c:v>
                </c:pt>
                <c:pt idx="587">
                  <c:v>16.66</c:v>
                </c:pt>
                <c:pt idx="588">
                  <c:v>16.16</c:v>
                </c:pt>
                <c:pt idx="589">
                  <c:v>16.12</c:v>
                </c:pt>
                <c:pt idx="590">
                  <c:v>15.77</c:v>
                </c:pt>
                <c:pt idx="591">
                  <c:v>15.29</c:v>
                </c:pt>
                <c:pt idx="592">
                  <c:v>15.37</c:v>
                </c:pt>
                <c:pt idx="593">
                  <c:v>15.21</c:v>
                </c:pt>
                <c:pt idx="594">
                  <c:v>15.13</c:v>
                </c:pt>
                <c:pt idx="595">
                  <c:v>15.54</c:v>
                </c:pt>
                <c:pt idx="596">
                  <c:v>15.19</c:v>
                </c:pt>
                <c:pt idx="597">
                  <c:v>15.52</c:v>
                </c:pt>
                <c:pt idx="598">
                  <c:v>15.65</c:v>
                </c:pt>
                <c:pt idx="599">
                  <c:v>15.58</c:v>
                </c:pt>
                <c:pt idx="600">
                  <c:v>15.18</c:v>
                </c:pt>
                <c:pt idx="601">
                  <c:v>15.05</c:v>
                </c:pt>
                <c:pt idx="602">
                  <c:v>15.48</c:v>
                </c:pt>
                <c:pt idx="603">
                  <c:v>15.46</c:v>
                </c:pt>
                <c:pt idx="604">
                  <c:v>15.72</c:v>
                </c:pt>
                <c:pt idx="605">
                  <c:v>15.72</c:v>
                </c:pt>
                <c:pt idx="606">
                  <c:v>16.5</c:v>
                </c:pt>
                <c:pt idx="607">
                  <c:v>16.190000000000001</c:v>
                </c:pt>
                <c:pt idx="608">
                  <c:v>15.94</c:v>
                </c:pt>
                <c:pt idx="609">
                  <c:v>16.13</c:v>
                </c:pt>
                <c:pt idx="610">
                  <c:v>15.92</c:v>
                </c:pt>
                <c:pt idx="611">
                  <c:v>15.92</c:v>
                </c:pt>
                <c:pt idx="612">
                  <c:v>16.420000000000002</c:v>
                </c:pt>
                <c:pt idx="613">
                  <c:v>16.46</c:v>
                </c:pt>
                <c:pt idx="614">
                  <c:v>16.350000000000001</c:v>
                </c:pt>
                <c:pt idx="615">
                  <c:v>16.309999999999999</c:v>
                </c:pt>
                <c:pt idx="616">
                  <c:v>15.98</c:v>
                </c:pt>
                <c:pt idx="617">
                  <c:v>15.86</c:v>
                </c:pt>
                <c:pt idx="618">
                  <c:v>16.14</c:v>
                </c:pt>
                <c:pt idx="619">
                  <c:v>15.87</c:v>
                </c:pt>
                <c:pt idx="620">
                  <c:v>16.010000000000002</c:v>
                </c:pt>
                <c:pt idx="621">
                  <c:v>15.68</c:v>
                </c:pt>
                <c:pt idx="622">
                  <c:v>15.81</c:v>
                </c:pt>
                <c:pt idx="623">
                  <c:v>16.100000000000001</c:v>
                </c:pt>
                <c:pt idx="624">
                  <c:v>16.309999999999999</c:v>
                </c:pt>
                <c:pt idx="625">
                  <c:v>16.29</c:v>
                </c:pt>
                <c:pt idx="626">
                  <c:v>16.38</c:v>
                </c:pt>
                <c:pt idx="627">
                  <c:v>16.55</c:v>
                </c:pt>
                <c:pt idx="628">
                  <c:v>17.04</c:v>
                </c:pt>
                <c:pt idx="629">
                  <c:v>16.72</c:v>
                </c:pt>
                <c:pt idx="630">
                  <c:v>16.54</c:v>
                </c:pt>
                <c:pt idx="631">
                  <c:v>16.25</c:v>
                </c:pt>
                <c:pt idx="632">
                  <c:v>15.94</c:v>
                </c:pt>
                <c:pt idx="633">
                  <c:v>16.02</c:v>
                </c:pt>
                <c:pt idx="634">
                  <c:v>16.04</c:v>
                </c:pt>
                <c:pt idx="635">
                  <c:v>16.489999999999998</c:v>
                </c:pt>
                <c:pt idx="636">
                  <c:v>16.829999999999998</c:v>
                </c:pt>
                <c:pt idx="637">
                  <c:v>18.05</c:v>
                </c:pt>
                <c:pt idx="638">
                  <c:v>18.5</c:v>
                </c:pt>
                <c:pt idx="639">
                  <c:v>18.79</c:v>
                </c:pt>
                <c:pt idx="640">
                  <c:v>18.899999999999999</c:v>
                </c:pt>
                <c:pt idx="641">
                  <c:v>18.899999999999999</c:v>
                </c:pt>
                <c:pt idx="642">
                  <c:v>19.14</c:v>
                </c:pt>
                <c:pt idx="643">
                  <c:v>19.48</c:v>
                </c:pt>
                <c:pt idx="644">
                  <c:v>19.36</c:v>
                </c:pt>
                <c:pt idx="645">
                  <c:v>19.47</c:v>
                </c:pt>
                <c:pt idx="646">
                  <c:v>19.37</c:v>
                </c:pt>
                <c:pt idx="647">
                  <c:v>19.399999999999999</c:v>
                </c:pt>
                <c:pt idx="648">
                  <c:v>19.329999999999998</c:v>
                </c:pt>
                <c:pt idx="649">
                  <c:v>19.25</c:v>
                </c:pt>
                <c:pt idx="650">
                  <c:v>19.37</c:v>
                </c:pt>
                <c:pt idx="651">
                  <c:v>19.32</c:v>
                </c:pt>
                <c:pt idx="652">
                  <c:v>18.86</c:v>
                </c:pt>
                <c:pt idx="653">
                  <c:v>18.7</c:v>
                </c:pt>
                <c:pt idx="654">
                  <c:v>18.5</c:v>
                </c:pt>
                <c:pt idx="655">
                  <c:v>18.760000000000002</c:v>
                </c:pt>
                <c:pt idx="656">
                  <c:v>18.64</c:v>
                </c:pt>
                <c:pt idx="657">
                  <c:v>18.809999999999999</c:v>
                </c:pt>
                <c:pt idx="658">
                  <c:v>19.05</c:v>
                </c:pt>
                <c:pt idx="659">
                  <c:v>18.77</c:v>
                </c:pt>
                <c:pt idx="660">
                  <c:v>18.45</c:v>
                </c:pt>
                <c:pt idx="661">
                  <c:v>18.77</c:v>
                </c:pt>
                <c:pt idx="662">
                  <c:v>18.8</c:v>
                </c:pt>
                <c:pt idx="663">
                  <c:v>18.71</c:v>
                </c:pt>
                <c:pt idx="664">
                  <c:v>18.89</c:v>
                </c:pt>
                <c:pt idx="665">
                  <c:v>18.760000000000002</c:v>
                </c:pt>
                <c:pt idx="666">
                  <c:v>19.100000000000001</c:v>
                </c:pt>
                <c:pt idx="667">
                  <c:v>19.43</c:v>
                </c:pt>
                <c:pt idx="668">
                  <c:v>19.47</c:v>
                </c:pt>
                <c:pt idx="669">
                  <c:v>20.25</c:v>
                </c:pt>
                <c:pt idx="670">
                  <c:v>20.32</c:v>
                </c:pt>
                <c:pt idx="671">
                  <c:v>19.72</c:v>
                </c:pt>
                <c:pt idx="672">
                  <c:v>19.47</c:v>
                </c:pt>
                <c:pt idx="673">
                  <c:v>19.420000000000002</c:v>
                </c:pt>
                <c:pt idx="674">
                  <c:v>19.64</c:v>
                </c:pt>
                <c:pt idx="675">
                  <c:v>19.8</c:v>
                </c:pt>
                <c:pt idx="676">
                  <c:v>19.93</c:v>
                </c:pt>
                <c:pt idx="677">
                  <c:v>19.760000000000002</c:v>
                </c:pt>
                <c:pt idx="678">
                  <c:v>19.510000000000002</c:v>
                </c:pt>
                <c:pt idx="679">
                  <c:v>19.36</c:v>
                </c:pt>
                <c:pt idx="680">
                  <c:v>19.55</c:v>
                </c:pt>
                <c:pt idx="681">
                  <c:v>19.649999999999999</c:v>
                </c:pt>
                <c:pt idx="682">
                  <c:v>19.41</c:v>
                </c:pt>
                <c:pt idx="683">
                  <c:v>19.559999999999999</c:v>
                </c:pt>
                <c:pt idx="684">
                  <c:v>19.54</c:v>
                </c:pt>
                <c:pt idx="685">
                  <c:v>19.53</c:v>
                </c:pt>
                <c:pt idx="686">
                  <c:v>19.88</c:v>
                </c:pt>
                <c:pt idx="687">
                  <c:v>19.54</c:v>
                </c:pt>
                <c:pt idx="688">
                  <c:v>19.37</c:v>
                </c:pt>
                <c:pt idx="689">
                  <c:v>19.739999999999998</c:v>
                </c:pt>
                <c:pt idx="690">
                  <c:v>19.48</c:v>
                </c:pt>
                <c:pt idx="691">
                  <c:v>19.57</c:v>
                </c:pt>
                <c:pt idx="692">
                  <c:v>18.899999999999999</c:v>
                </c:pt>
                <c:pt idx="693">
                  <c:v>18.97</c:v>
                </c:pt>
                <c:pt idx="694">
                  <c:v>19.100000000000001</c:v>
                </c:pt>
                <c:pt idx="695">
                  <c:v>19.63</c:v>
                </c:pt>
                <c:pt idx="696">
                  <c:v>19.75</c:v>
                </c:pt>
                <c:pt idx="697">
                  <c:v>19.88</c:v>
                </c:pt>
                <c:pt idx="698">
                  <c:v>20.170000000000002</c:v>
                </c:pt>
                <c:pt idx="699">
                  <c:v>20.399999999999999</c:v>
                </c:pt>
                <c:pt idx="700">
                  <c:v>20.49</c:v>
                </c:pt>
                <c:pt idx="701">
                  <c:v>20.83</c:v>
                </c:pt>
                <c:pt idx="702">
                  <c:v>20.67</c:v>
                </c:pt>
                <c:pt idx="703">
                  <c:v>20.18</c:v>
                </c:pt>
                <c:pt idx="704">
                  <c:v>20.41</c:v>
                </c:pt>
                <c:pt idx="705">
                  <c:v>20.18</c:v>
                </c:pt>
                <c:pt idx="706">
                  <c:v>19.86</c:v>
                </c:pt>
                <c:pt idx="707">
                  <c:v>20.12</c:v>
                </c:pt>
                <c:pt idx="708">
                  <c:v>19.78</c:v>
                </c:pt>
                <c:pt idx="709">
                  <c:v>19.829999999999998</c:v>
                </c:pt>
                <c:pt idx="710">
                  <c:v>19.739999999999998</c:v>
                </c:pt>
                <c:pt idx="711">
                  <c:v>19.03</c:v>
                </c:pt>
                <c:pt idx="712">
                  <c:v>19.22</c:v>
                </c:pt>
                <c:pt idx="713">
                  <c:v>19.11</c:v>
                </c:pt>
                <c:pt idx="714">
                  <c:v>19.010000000000002</c:v>
                </c:pt>
                <c:pt idx="715">
                  <c:v>18.5</c:v>
                </c:pt>
                <c:pt idx="716">
                  <c:v>18.59</c:v>
                </c:pt>
                <c:pt idx="717">
                  <c:v>18.89</c:v>
                </c:pt>
                <c:pt idx="718">
                  <c:v>18.93</c:v>
                </c:pt>
                <c:pt idx="719">
                  <c:v>19.46</c:v>
                </c:pt>
                <c:pt idx="720">
                  <c:v>19.5</c:v>
                </c:pt>
                <c:pt idx="721">
                  <c:v>19.84</c:v>
                </c:pt>
                <c:pt idx="722">
                  <c:v>19.68</c:v>
                </c:pt>
                <c:pt idx="723">
                  <c:v>19.82</c:v>
                </c:pt>
                <c:pt idx="724">
                  <c:v>20.23</c:v>
                </c:pt>
                <c:pt idx="725">
                  <c:v>20.32</c:v>
                </c:pt>
                <c:pt idx="726">
                  <c:v>20.12</c:v>
                </c:pt>
                <c:pt idx="727">
                  <c:v>19.3</c:v>
                </c:pt>
                <c:pt idx="728">
                  <c:v>19.239999999999998</c:v>
                </c:pt>
                <c:pt idx="729">
                  <c:v>19.399999999999999</c:v>
                </c:pt>
                <c:pt idx="730">
                  <c:v>19.39</c:v>
                </c:pt>
                <c:pt idx="731">
                  <c:v>19.34</c:v>
                </c:pt>
                <c:pt idx="732">
                  <c:v>19.11</c:v>
                </c:pt>
                <c:pt idx="733">
                  <c:v>19.2</c:v>
                </c:pt>
                <c:pt idx="734">
                  <c:v>19.66</c:v>
                </c:pt>
                <c:pt idx="735">
                  <c:v>19.72</c:v>
                </c:pt>
                <c:pt idx="736">
                  <c:v>19.87</c:v>
                </c:pt>
                <c:pt idx="737">
                  <c:v>20.46</c:v>
                </c:pt>
                <c:pt idx="738">
                  <c:v>20.37</c:v>
                </c:pt>
                <c:pt idx="739">
                  <c:v>19.989999999999998</c:v>
                </c:pt>
                <c:pt idx="740">
                  <c:v>20.010000000000002</c:v>
                </c:pt>
                <c:pt idx="741">
                  <c:v>20.149999999999999</c:v>
                </c:pt>
                <c:pt idx="742">
                  <c:v>19.899999999999999</c:v>
                </c:pt>
                <c:pt idx="743">
                  <c:v>19.98</c:v>
                </c:pt>
                <c:pt idx="744">
                  <c:v>19.8</c:v>
                </c:pt>
                <c:pt idx="745">
                  <c:v>19.38</c:v>
                </c:pt>
                <c:pt idx="746">
                  <c:v>19.07</c:v>
                </c:pt>
                <c:pt idx="747">
                  <c:v>19.63</c:v>
                </c:pt>
                <c:pt idx="748">
                  <c:v>20.09</c:v>
                </c:pt>
                <c:pt idx="749">
                  <c:v>20.04</c:v>
                </c:pt>
                <c:pt idx="750">
                  <c:v>20.100000000000001</c:v>
                </c:pt>
                <c:pt idx="751">
                  <c:v>20.329999999999998</c:v>
                </c:pt>
                <c:pt idx="752">
                  <c:v>20.3</c:v>
                </c:pt>
                <c:pt idx="753">
                  <c:v>20.399999999999999</c:v>
                </c:pt>
                <c:pt idx="754">
                  <c:v>20.59</c:v>
                </c:pt>
                <c:pt idx="755">
                  <c:v>20.399999999999999</c:v>
                </c:pt>
                <c:pt idx="756">
                  <c:v>20.88</c:v>
                </c:pt>
                <c:pt idx="757">
                  <c:v>20.87</c:v>
                </c:pt>
                <c:pt idx="758">
                  <c:v>20.8</c:v>
                </c:pt>
                <c:pt idx="759">
                  <c:v>20.6</c:v>
                </c:pt>
                <c:pt idx="760">
                  <c:v>20.83</c:v>
                </c:pt>
                <c:pt idx="761">
                  <c:v>20.95</c:v>
                </c:pt>
                <c:pt idx="762">
                  <c:v>20.61</c:v>
                </c:pt>
                <c:pt idx="763">
                  <c:v>20.96</c:v>
                </c:pt>
                <c:pt idx="764">
                  <c:v>21.48</c:v>
                </c:pt>
                <c:pt idx="765">
                  <c:v>20.8</c:v>
                </c:pt>
                <c:pt idx="766">
                  <c:v>21.05</c:v>
                </c:pt>
                <c:pt idx="767">
                  <c:v>21.08</c:v>
                </c:pt>
                <c:pt idx="768">
                  <c:v>20.84</c:v>
                </c:pt>
                <c:pt idx="769">
                  <c:v>19.91</c:v>
                </c:pt>
                <c:pt idx="770">
                  <c:v>20.32</c:v>
                </c:pt>
                <c:pt idx="771">
                  <c:v>20</c:v>
                </c:pt>
                <c:pt idx="772">
                  <c:v>20.239999999999998</c:v>
                </c:pt>
                <c:pt idx="773">
                  <c:v>19.920000000000002</c:v>
                </c:pt>
                <c:pt idx="774">
                  <c:v>19.399999999999999</c:v>
                </c:pt>
                <c:pt idx="775">
                  <c:v>19.61</c:v>
                </c:pt>
                <c:pt idx="776">
                  <c:v>19.91</c:v>
                </c:pt>
                <c:pt idx="777">
                  <c:v>19.68</c:v>
                </c:pt>
                <c:pt idx="778">
                  <c:v>19.02</c:v>
                </c:pt>
                <c:pt idx="779">
                  <c:v>19.47</c:v>
                </c:pt>
                <c:pt idx="780">
                  <c:v>19.350000000000001</c:v>
                </c:pt>
                <c:pt idx="781">
                  <c:v>19.649999999999999</c:v>
                </c:pt>
                <c:pt idx="782">
                  <c:v>19.690000000000001</c:v>
                </c:pt>
                <c:pt idx="783">
                  <c:v>20.059999999999999</c:v>
                </c:pt>
                <c:pt idx="784">
                  <c:v>20.43</c:v>
                </c:pt>
                <c:pt idx="785">
                  <c:v>20.72</c:v>
                </c:pt>
                <c:pt idx="786">
                  <c:v>20.66</c:v>
                </c:pt>
                <c:pt idx="787">
                  <c:v>20.84</c:v>
                </c:pt>
                <c:pt idx="788">
                  <c:v>20.82</c:v>
                </c:pt>
                <c:pt idx="789">
                  <c:v>20.87</c:v>
                </c:pt>
                <c:pt idx="790">
                  <c:v>20.39</c:v>
                </c:pt>
                <c:pt idx="791">
                  <c:v>20.7</c:v>
                </c:pt>
                <c:pt idx="792">
                  <c:v>20.63</c:v>
                </c:pt>
                <c:pt idx="793">
                  <c:v>20.53</c:v>
                </c:pt>
                <c:pt idx="794">
                  <c:v>20.87</c:v>
                </c:pt>
                <c:pt idx="795">
                  <c:v>20.7</c:v>
                </c:pt>
                <c:pt idx="796">
                  <c:v>20.52</c:v>
                </c:pt>
                <c:pt idx="797">
                  <c:v>20.53</c:v>
                </c:pt>
                <c:pt idx="798">
                  <c:v>20.79</c:v>
                </c:pt>
                <c:pt idx="799">
                  <c:v>20.77</c:v>
                </c:pt>
                <c:pt idx="800">
                  <c:v>20.94</c:v>
                </c:pt>
                <c:pt idx="801">
                  <c:v>21.19</c:v>
                </c:pt>
                <c:pt idx="802">
                  <c:v>21.25</c:v>
                </c:pt>
                <c:pt idx="803">
                  <c:v>21.27</c:v>
                </c:pt>
                <c:pt idx="804">
                  <c:v>21.17</c:v>
                </c:pt>
                <c:pt idx="805">
                  <c:v>22.01</c:v>
                </c:pt>
                <c:pt idx="806">
                  <c:v>22.24</c:v>
                </c:pt>
                <c:pt idx="807">
                  <c:v>22.2</c:v>
                </c:pt>
                <c:pt idx="808">
                  <c:v>21.99</c:v>
                </c:pt>
                <c:pt idx="809">
                  <c:v>22.24</c:v>
                </c:pt>
                <c:pt idx="810">
                  <c:v>22.67</c:v>
                </c:pt>
                <c:pt idx="811">
                  <c:v>22.43</c:v>
                </c:pt>
                <c:pt idx="812">
                  <c:v>22.35</c:v>
                </c:pt>
                <c:pt idx="813">
                  <c:v>22.24</c:v>
                </c:pt>
                <c:pt idx="814">
                  <c:v>22.33</c:v>
                </c:pt>
                <c:pt idx="815">
                  <c:v>22.34</c:v>
                </c:pt>
                <c:pt idx="816">
                  <c:v>22.29</c:v>
                </c:pt>
                <c:pt idx="818">
                  <c:v>22.59</c:v>
                </c:pt>
                <c:pt idx="819">
                  <c:v>22.4</c:v>
                </c:pt>
                <c:pt idx="820">
                  <c:v>22.45</c:v>
                </c:pt>
                <c:pt idx="821">
                  <c:v>22.31</c:v>
                </c:pt>
                <c:pt idx="822">
                  <c:v>22.55</c:v>
                </c:pt>
                <c:pt idx="823">
                  <c:v>22.54</c:v>
                </c:pt>
                <c:pt idx="824">
                  <c:v>22.77</c:v>
                </c:pt>
                <c:pt idx="825">
                  <c:v>23.52</c:v>
                </c:pt>
                <c:pt idx="826">
                  <c:v>24.22</c:v>
                </c:pt>
                <c:pt idx="827">
                  <c:v>23.92</c:v>
                </c:pt>
                <c:pt idx="828">
                  <c:v>24</c:v>
                </c:pt>
                <c:pt idx="829">
                  <c:v>24.12</c:v>
                </c:pt>
                <c:pt idx="830">
                  <c:v>23.8</c:v>
                </c:pt>
                <c:pt idx="831">
                  <c:v>23.99</c:v>
                </c:pt>
                <c:pt idx="832">
                  <c:v>24.04</c:v>
                </c:pt>
                <c:pt idx="833">
                  <c:v>23.82</c:v>
                </c:pt>
                <c:pt idx="834">
                  <c:v>23.35</c:v>
                </c:pt>
                <c:pt idx="835">
                  <c:v>23.26</c:v>
                </c:pt>
                <c:pt idx="836">
                  <c:v>23.49</c:v>
                </c:pt>
                <c:pt idx="837">
                  <c:v>22.84</c:v>
                </c:pt>
                <c:pt idx="838">
                  <c:v>23.26</c:v>
                </c:pt>
                <c:pt idx="839">
                  <c:v>22.56</c:v>
                </c:pt>
                <c:pt idx="840">
                  <c:v>22.17</c:v>
                </c:pt>
                <c:pt idx="841">
                  <c:v>21.51</c:v>
                </c:pt>
                <c:pt idx="842">
                  <c:v>21.31</c:v>
                </c:pt>
                <c:pt idx="843">
                  <c:v>22.55</c:v>
                </c:pt>
                <c:pt idx="844">
                  <c:v>22.28</c:v>
                </c:pt>
                <c:pt idx="845">
                  <c:v>23.09</c:v>
                </c:pt>
                <c:pt idx="846">
                  <c:v>22.5</c:v>
                </c:pt>
                <c:pt idx="847">
                  <c:v>21.89</c:v>
                </c:pt>
                <c:pt idx="848">
                  <c:v>22.02</c:v>
                </c:pt>
                <c:pt idx="849">
                  <c:v>21.43</c:v>
                </c:pt>
                <c:pt idx="850">
                  <c:v>21.6</c:v>
                </c:pt>
                <c:pt idx="851">
                  <c:v>20.79</c:v>
                </c:pt>
                <c:pt idx="852">
                  <c:v>20.91</c:v>
                </c:pt>
                <c:pt idx="853">
                  <c:v>20.67</c:v>
                </c:pt>
                <c:pt idx="854">
                  <c:v>20.85</c:v>
                </c:pt>
                <c:pt idx="855">
                  <c:v>20.7</c:v>
                </c:pt>
                <c:pt idx="856">
                  <c:v>21.76</c:v>
                </c:pt>
                <c:pt idx="857">
                  <c:v>21.42</c:v>
                </c:pt>
                <c:pt idx="858">
                  <c:v>21.18</c:v>
                </c:pt>
                <c:pt idx="859">
                  <c:v>21.81</c:v>
                </c:pt>
                <c:pt idx="860">
                  <c:v>21.9</c:v>
                </c:pt>
                <c:pt idx="861">
                  <c:v>20.94</c:v>
                </c:pt>
                <c:pt idx="862">
                  <c:v>20.309999999999999</c:v>
                </c:pt>
                <c:pt idx="863">
                  <c:v>20.18</c:v>
                </c:pt>
                <c:pt idx="864">
                  <c:v>19.93</c:v>
                </c:pt>
                <c:pt idx="865">
                  <c:v>20.55</c:v>
                </c:pt>
                <c:pt idx="866">
                  <c:v>20.64</c:v>
                </c:pt>
                <c:pt idx="867">
                  <c:v>20.89</c:v>
                </c:pt>
                <c:pt idx="868">
                  <c:v>21.48</c:v>
                </c:pt>
                <c:pt idx="869">
                  <c:v>21.49</c:v>
                </c:pt>
                <c:pt idx="870">
                  <c:v>21.52</c:v>
                </c:pt>
                <c:pt idx="871">
                  <c:v>21.4</c:v>
                </c:pt>
                <c:pt idx="872">
                  <c:v>21.19</c:v>
                </c:pt>
                <c:pt idx="873">
                  <c:v>20.98</c:v>
                </c:pt>
                <c:pt idx="874">
                  <c:v>20.81</c:v>
                </c:pt>
                <c:pt idx="875">
                  <c:v>20.32</c:v>
                </c:pt>
                <c:pt idx="876">
                  <c:v>20.03</c:v>
                </c:pt>
                <c:pt idx="877">
                  <c:v>20.36</c:v>
                </c:pt>
                <c:pt idx="878">
                  <c:v>19.79</c:v>
                </c:pt>
                <c:pt idx="879">
                  <c:v>19.45</c:v>
                </c:pt>
                <c:pt idx="880">
                  <c:v>19.25</c:v>
                </c:pt>
                <c:pt idx="881">
                  <c:v>19.2</c:v>
                </c:pt>
                <c:pt idx="882">
                  <c:v>19.48</c:v>
                </c:pt>
                <c:pt idx="883">
                  <c:v>20.14</c:v>
                </c:pt>
                <c:pt idx="884">
                  <c:v>20.100000000000001</c:v>
                </c:pt>
                <c:pt idx="885">
                  <c:v>20.239999999999998</c:v>
                </c:pt>
                <c:pt idx="886">
                  <c:v>20.57</c:v>
                </c:pt>
                <c:pt idx="887">
                  <c:v>21.01</c:v>
                </c:pt>
                <c:pt idx="888">
                  <c:v>21.36</c:v>
                </c:pt>
                <c:pt idx="889">
                  <c:v>21.51</c:v>
                </c:pt>
                <c:pt idx="890">
                  <c:v>21.02</c:v>
                </c:pt>
                <c:pt idx="891">
                  <c:v>21.59</c:v>
                </c:pt>
                <c:pt idx="892">
                  <c:v>21.65</c:v>
                </c:pt>
                <c:pt idx="893">
                  <c:v>21.26</c:v>
                </c:pt>
                <c:pt idx="894">
                  <c:v>21.78</c:v>
                </c:pt>
                <c:pt idx="895">
                  <c:v>21.69</c:v>
                </c:pt>
                <c:pt idx="896">
                  <c:v>21.71</c:v>
                </c:pt>
                <c:pt idx="897">
                  <c:v>21.58</c:v>
                </c:pt>
                <c:pt idx="898">
                  <c:v>21.33</c:v>
                </c:pt>
                <c:pt idx="899">
                  <c:v>21.03</c:v>
                </c:pt>
                <c:pt idx="900">
                  <c:v>20.6</c:v>
                </c:pt>
                <c:pt idx="901">
                  <c:v>21.15</c:v>
                </c:pt>
                <c:pt idx="902">
                  <c:v>20.87</c:v>
                </c:pt>
                <c:pt idx="903">
                  <c:v>20.73</c:v>
                </c:pt>
                <c:pt idx="904">
                  <c:v>20.67</c:v>
                </c:pt>
                <c:pt idx="905">
                  <c:v>20.65</c:v>
                </c:pt>
                <c:pt idx="906">
                  <c:v>20.65</c:v>
                </c:pt>
                <c:pt idx="907">
                  <c:v>19.82</c:v>
                </c:pt>
                <c:pt idx="908">
                  <c:v>19.420000000000002</c:v>
                </c:pt>
                <c:pt idx="909">
                  <c:v>19.45</c:v>
                </c:pt>
                <c:pt idx="910">
                  <c:v>19.149999999999999</c:v>
                </c:pt>
                <c:pt idx="911">
                  <c:v>19.47</c:v>
                </c:pt>
                <c:pt idx="912">
                  <c:v>19.53</c:v>
                </c:pt>
                <c:pt idx="913">
                  <c:v>19.59</c:v>
                </c:pt>
                <c:pt idx="914">
                  <c:v>18.899999999999999</c:v>
                </c:pt>
                <c:pt idx="915">
                  <c:v>18.91</c:v>
                </c:pt>
                <c:pt idx="916">
                  <c:v>18.7</c:v>
                </c:pt>
                <c:pt idx="917">
                  <c:v>18.399999999999999</c:v>
                </c:pt>
                <c:pt idx="918">
                  <c:v>18.48</c:v>
                </c:pt>
                <c:pt idx="919">
                  <c:v>18.18</c:v>
                </c:pt>
                <c:pt idx="920">
                  <c:v>18.37</c:v>
                </c:pt>
                <c:pt idx="921">
                  <c:v>17.96</c:v>
                </c:pt>
                <c:pt idx="922">
                  <c:v>17.66</c:v>
                </c:pt>
                <c:pt idx="923">
                  <c:v>18.14</c:v>
                </c:pt>
                <c:pt idx="924">
                  <c:v>18.28</c:v>
                </c:pt>
                <c:pt idx="925">
                  <c:v>18.43</c:v>
                </c:pt>
                <c:pt idx="926">
                  <c:v>18.12</c:v>
                </c:pt>
                <c:pt idx="927">
                  <c:v>17.899999999999999</c:v>
                </c:pt>
                <c:pt idx="928">
                  <c:v>18</c:v>
                </c:pt>
                <c:pt idx="929">
                  <c:v>17.97</c:v>
                </c:pt>
                <c:pt idx="930">
                  <c:v>18.559999999999999</c:v>
                </c:pt>
                <c:pt idx="931">
                  <c:v>18.739999999999998</c:v>
                </c:pt>
                <c:pt idx="932">
                  <c:v>18.72</c:v>
                </c:pt>
                <c:pt idx="933">
                  <c:v>18.97</c:v>
                </c:pt>
                <c:pt idx="934">
                  <c:v>18.809999999999999</c:v>
                </c:pt>
                <c:pt idx="935">
                  <c:v>18.93</c:v>
                </c:pt>
                <c:pt idx="936">
                  <c:v>19.14</c:v>
                </c:pt>
                <c:pt idx="937">
                  <c:v>19.010000000000002</c:v>
                </c:pt>
                <c:pt idx="938">
                  <c:v>18.98</c:v>
                </c:pt>
                <c:pt idx="939">
                  <c:v>19.420000000000002</c:v>
                </c:pt>
                <c:pt idx="940">
                  <c:v>19.239999999999998</c:v>
                </c:pt>
                <c:pt idx="941">
                  <c:v>19.5</c:v>
                </c:pt>
                <c:pt idx="942">
                  <c:v>19.239999999999998</c:v>
                </c:pt>
                <c:pt idx="943">
                  <c:v>19.2</c:v>
                </c:pt>
                <c:pt idx="944">
                  <c:v>19.32</c:v>
                </c:pt>
                <c:pt idx="945">
                  <c:v>18.87</c:v>
                </c:pt>
                <c:pt idx="946">
                  <c:v>19.149999999999999</c:v>
                </c:pt>
                <c:pt idx="947">
                  <c:v>19.309999999999999</c:v>
                </c:pt>
                <c:pt idx="948">
                  <c:v>19.399999999999999</c:v>
                </c:pt>
                <c:pt idx="949">
                  <c:v>19.52</c:v>
                </c:pt>
                <c:pt idx="950">
                  <c:v>19.559999999999999</c:v>
                </c:pt>
                <c:pt idx="951">
                  <c:v>19.77</c:v>
                </c:pt>
                <c:pt idx="952">
                  <c:v>19.239999999999998</c:v>
                </c:pt>
                <c:pt idx="953">
                  <c:v>19.32</c:v>
                </c:pt>
                <c:pt idx="954">
                  <c:v>19.32</c:v>
                </c:pt>
                <c:pt idx="955">
                  <c:v>19.190000000000001</c:v>
                </c:pt>
                <c:pt idx="956">
                  <c:v>19.21</c:v>
                </c:pt>
                <c:pt idx="957">
                  <c:v>19.64</c:v>
                </c:pt>
                <c:pt idx="958">
                  <c:v>19.760000000000002</c:v>
                </c:pt>
                <c:pt idx="959">
                  <c:v>19.84</c:v>
                </c:pt>
                <c:pt idx="960">
                  <c:v>19.87</c:v>
                </c:pt>
                <c:pt idx="961">
                  <c:v>20.04</c:v>
                </c:pt>
                <c:pt idx="962">
                  <c:v>20.190000000000001</c:v>
                </c:pt>
                <c:pt idx="963">
                  <c:v>20.47</c:v>
                </c:pt>
                <c:pt idx="964">
                  <c:v>20.05</c:v>
                </c:pt>
                <c:pt idx="965">
                  <c:v>20.57</c:v>
                </c:pt>
                <c:pt idx="966">
                  <c:v>20.34</c:v>
                </c:pt>
                <c:pt idx="967">
                  <c:v>20.48</c:v>
                </c:pt>
                <c:pt idx="968">
                  <c:v>20.97</c:v>
                </c:pt>
                <c:pt idx="969">
                  <c:v>21.24</c:v>
                </c:pt>
                <c:pt idx="970">
                  <c:v>21.23</c:v>
                </c:pt>
                <c:pt idx="971">
                  <c:v>21.16</c:v>
                </c:pt>
                <c:pt idx="972">
                  <c:v>21.04</c:v>
                </c:pt>
                <c:pt idx="973">
                  <c:v>21.21</c:v>
                </c:pt>
                <c:pt idx="974">
                  <c:v>21.53</c:v>
                </c:pt>
                <c:pt idx="975">
                  <c:v>21.3</c:v>
                </c:pt>
                <c:pt idx="976">
                  <c:v>21.07</c:v>
                </c:pt>
                <c:pt idx="977">
                  <c:v>21.08</c:v>
                </c:pt>
                <c:pt idx="978">
                  <c:v>21.02</c:v>
                </c:pt>
                <c:pt idx="979">
                  <c:v>21.14</c:v>
                </c:pt>
                <c:pt idx="980">
                  <c:v>21.25</c:v>
                </c:pt>
                <c:pt idx="981">
                  <c:v>21.09</c:v>
                </c:pt>
                <c:pt idx="982">
                  <c:v>21.39</c:v>
                </c:pt>
                <c:pt idx="983">
                  <c:v>21.34</c:v>
                </c:pt>
                <c:pt idx="984">
                  <c:v>21.33</c:v>
                </c:pt>
                <c:pt idx="985">
                  <c:v>21.16</c:v>
                </c:pt>
                <c:pt idx="986">
                  <c:v>21.48</c:v>
                </c:pt>
                <c:pt idx="987">
                  <c:v>21.7</c:v>
                </c:pt>
                <c:pt idx="988">
                  <c:v>21.69</c:v>
                </c:pt>
                <c:pt idx="989">
                  <c:v>21.7</c:v>
                </c:pt>
                <c:pt idx="990">
                  <c:v>21.58</c:v>
                </c:pt>
                <c:pt idx="991">
                  <c:v>21.82</c:v>
                </c:pt>
                <c:pt idx="992">
                  <c:v>21.81</c:v>
                </c:pt>
                <c:pt idx="993">
                  <c:v>21.91</c:v>
                </c:pt>
                <c:pt idx="994">
                  <c:v>21.5</c:v>
                </c:pt>
                <c:pt idx="995">
                  <c:v>21.47</c:v>
                </c:pt>
                <c:pt idx="996">
                  <c:v>21.28</c:v>
                </c:pt>
                <c:pt idx="997">
                  <c:v>21.3</c:v>
                </c:pt>
                <c:pt idx="998">
                  <c:v>21.46</c:v>
                </c:pt>
                <c:pt idx="999">
                  <c:v>21.23</c:v>
                </c:pt>
                <c:pt idx="1000">
                  <c:v>21.1</c:v>
                </c:pt>
                <c:pt idx="1001">
                  <c:v>20.89</c:v>
                </c:pt>
                <c:pt idx="1002">
                  <c:v>20.84</c:v>
                </c:pt>
                <c:pt idx="1003">
                  <c:v>20.84</c:v>
                </c:pt>
                <c:pt idx="1004">
                  <c:v>20.88</c:v>
                </c:pt>
                <c:pt idx="1005">
                  <c:v>20.94</c:v>
                </c:pt>
                <c:pt idx="1006">
                  <c:v>21.02</c:v>
                </c:pt>
                <c:pt idx="1007">
                  <c:v>21.03</c:v>
                </c:pt>
                <c:pt idx="1008">
                  <c:v>20.85</c:v>
                </c:pt>
                <c:pt idx="1009">
                  <c:v>21.15</c:v>
                </c:pt>
                <c:pt idx="1010">
                  <c:v>20.94</c:v>
                </c:pt>
                <c:pt idx="1011">
                  <c:v>20.77</c:v>
                </c:pt>
                <c:pt idx="1012">
                  <c:v>20.66</c:v>
                </c:pt>
                <c:pt idx="1013">
                  <c:v>20.69</c:v>
                </c:pt>
                <c:pt idx="1014">
                  <c:v>21.05</c:v>
                </c:pt>
                <c:pt idx="1015">
                  <c:v>21.3</c:v>
                </c:pt>
                <c:pt idx="1016">
                  <c:v>21.29</c:v>
                </c:pt>
                <c:pt idx="1017">
                  <c:v>21.08</c:v>
                </c:pt>
                <c:pt idx="1018">
                  <c:v>21.08</c:v>
                </c:pt>
                <c:pt idx="1019">
                  <c:v>21.01</c:v>
                </c:pt>
                <c:pt idx="1020">
                  <c:v>20.95</c:v>
                </c:pt>
                <c:pt idx="1021">
                  <c:v>20.82</c:v>
                </c:pt>
                <c:pt idx="1022">
                  <c:v>21.24</c:v>
                </c:pt>
                <c:pt idx="1023">
                  <c:v>21.55</c:v>
                </c:pt>
                <c:pt idx="1024">
                  <c:v>21.75</c:v>
                </c:pt>
                <c:pt idx="1025">
                  <c:v>21.75</c:v>
                </c:pt>
                <c:pt idx="1026">
                  <c:v>21.46</c:v>
                </c:pt>
                <c:pt idx="1027">
                  <c:v>21.46</c:v>
                </c:pt>
                <c:pt idx="1028">
                  <c:v>21.48</c:v>
                </c:pt>
                <c:pt idx="1029">
                  <c:v>21.56</c:v>
                </c:pt>
                <c:pt idx="1030">
                  <c:v>21.57</c:v>
                </c:pt>
                <c:pt idx="1031">
                  <c:v>21.68</c:v>
                </c:pt>
                <c:pt idx="1032">
                  <c:v>21.69</c:v>
                </c:pt>
                <c:pt idx="1033">
                  <c:v>21.64</c:v>
                </c:pt>
                <c:pt idx="1034">
                  <c:v>21.46</c:v>
                </c:pt>
                <c:pt idx="1035">
                  <c:v>21.8</c:v>
                </c:pt>
                <c:pt idx="1036">
                  <c:v>21.76</c:v>
                </c:pt>
                <c:pt idx="1037">
                  <c:v>21.57</c:v>
                </c:pt>
                <c:pt idx="1038">
                  <c:v>21.45</c:v>
                </c:pt>
                <c:pt idx="1039">
                  <c:v>21.75</c:v>
                </c:pt>
                <c:pt idx="1040">
                  <c:v>21.97</c:v>
                </c:pt>
                <c:pt idx="1041">
                  <c:v>22.14</c:v>
                </c:pt>
                <c:pt idx="1042">
                  <c:v>21.81</c:v>
                </c:pt>
                <c:pt idx="1043">
                  <c:v>21.15</c:v>
                </c:pt>
                <c:pt idx="1044">
                  <c:v>21.28</c:v>
                </c:pt>
                <c:pt idx="1045">
                  <c:v>21.86</c:v>
                </c:pt>
                <c:pt idx="1046">
                  <c:v>21.47</c:v>
                </c:pt>
                <c:pt idx="1047">
                  <c:v>21.39</c:v>
                </c:pt>
                <c:pt idx="1048">
                  <c:v>21.49</c:v>
                </c:pt>
                <c:pt idx="1049">
                  <c:v>21.79</c:v>
                </c:pt>
                <c:pt idx="1050">
                  <c:v>21.56</c:v>
                </c:pt>
                <c:pt idx="1051">
                  <c:v>21.21</c:v>
                </c:pt>
                <c:pt idx="1052">
                  <c:v>21.13</c:v>
                </c:pt>
                <c:pt idx="1053">
                  <c:v>21.2</c:v>
                </c:pt>
                <c:pt idx="1054">
                  <c:v>20.79</c:v>
                </c:pt>
                <c:pt idx="1055">
                  <c:v>20.87</c:v>
                </c:pt>
                <c:pt idx="1056">
                  <c:v>20.84</c:v>
                </c:pt>
                <c:pt idx="1057">
                  <c:v>20.18</c:v>
                </c:pt>
                <c:pt idx="1058">
                  <c:v>19.809999999999999</c:v>
                </c:pt>
                <c:pt idx="1059">
                  <c:v>19.899999999999999</c:v>
                </c:pt>
                <c:pt idx="1060">
                  <c:v>19.93</c:v>
                </c:pt>
                <c:pt idx="1061">
                  <c:v>20.190000000000001</c:v>
                </c:pt>
                <c:pt idx="1062">
                  <c:v>20.14</c:v>
                </c:pt>
                <c:pt idx="1063">
                  <c:v>20.29</c:v>
                </c:pt>
                <c:pt idx="1064">
                  <c:v>20.38</c:v>
                </c:pt>
                <c:pt idx="1065">
                  <c:v>20.37</c:v>
                </c:pt>
                <c:pt idx="1066">
                  <c:v>20.34</c:v>
                </c:pt>
                <c:pt idx="1067">
                  <c:v>20.28</c:v>
                </c:pt>
                <c:pt idx="1068">
                  <c:v>20.46</c:v>
                </c:pt>
                <c:pt idx="1069">
                  <c:v>20.18</c:v>
                </c:pt>
                <c:pt idx="1070">
                  <c:v>19.72</c:v>
                </c:pt>
                <c:pt idx="1071">
                  <c:v>19.489999999999998</c:v>
                </c:pt>
                <c:pt idx="1072">
                  <c:v>19.71</c:v>
                </c:pt>
                <c:pt idx="1073">
                  <c:v>19.95</c:v>
                </c:pt>
                <c:pt idx="1074">
                  <c:v>20.03</c:v>
                </c:pt>
                <c:pt idx="1075">
                  <c:v>20.02</c:v>
                </c:pt>
                <c:pt idx="1076">
                  <c:v>20.12</c:v>
                </c:pt>
                <c:pt idx="1077">
                  <c:v>19.760000000000002</c:v>
                </c:pt>
                <c:pt idx="1078">
                  <c:v>19.78</c:v>
                </c:pt>
                <c:pt idx="1079">
                  <c:v>19.579999999999998</c:v>
                </c:pt>
                <c:pt idx="1080">
                  <c:v>19.75</c:v>
                </c:pt>
                <c:pt idx="1081">
                  <c:v>19.62</c:v>
                </c:pt>
                <c:pt idx="1082">
                  <c:v>19.86</c:v>
                </c:pt>
                <c:pt idx="1083">
                  <c:v>21.41</c:v>
                </c:pt>
                <c:pt idx="1084">
                  <c:v>21.46</c:v>
                </c:pt>
                <c:pt idx="1085">
                  <c:v>21.94</c:v>
                </c:pt>
                <c:pt idx="1086">
                  <c:v>22.48</c:v>
                </c:pt>
                <c:pt idx="1087">
                  <c:v>22.63</c:v>
                </c:pt>
                <c:pt idx="1088">
                  <c:v>22.8</c:v>
                </c:pt>
                <c:pt idx="1089">
                  <c:v>23.15</c:v>
                </c:pt>
                <c:pt idx="1090">
                  <c:v>22.91</c:v>
                </c:pt>
                <c:pt idx="1091">
                  <c:v>23.23</c:v>
                </c:pt>
                <c:pt idx="1092">
                  <c:v>23.5</c:v>
                </c:pt>
                <c:pt idx="1093">
                  <c:v>23.61</c:v>
                </c:pt>
                <c:pt idx="1094">
                  <c:v>23.25</c:v>
                </c:pt>
                <c:pt idx="1095">
                  <c:v>22.76</c:v>
                </c:pt>
                <c:pt idx="1096">
                  <c:v>23.03</c:v>
                </c:pt>
                <c:pt idx="1097">
                  <c:v>23.41</c:v>
                </c:pt>
                <c:pt idx="1098">
                  <c:v>23.7</c:v>
                </c:pt>
                <c:pt idx="1099">
                  <c:v>23.41</c:v>
                </c:pt>
                <c:pt idx="1100">
                  <c:v>23.64</c:v>
                </c:pt>
                <c:pt idx="1101">
                  <c:v>23.55</c:v>
                </c:pt>
                <c:pt idx="1102">
                  <c:v>23.88</c:v>
                </c:pt>
                <c:pt idx="1103">
                  <c:v>23.54</c:v>
                </c:pt>
                <c:pt idx="1104">
                  <c:v>23.22</c:v>
                </c:pt>
                <c:pt idx="1105">
                  <c:v>22.86</c:v>
                </c:pt>
                <c:pt idx="1106">
                  <c:v>22.61</c:v>
                </c:pt>
                <c:pt idx="1107">
                  <c:v>22.68</c:v>
                </c:pt>
                <c:pt idx="1108">
                  <c:v>22.5</c:v>
                </c:pt>
                <c:pt idx="1109">
                  <c:v>22.21</c:v>
                </c:pt>
                <c:pt idx="1110">
                  <c:v>22.51</c:v>
                </c:pt>
                <c:pt idx="1111">
                  <c:v>22</c:v>
                </c:pt>
                <c:pt idx="1112">
                  <c:v>22.08</c:v>
                </c:pt>
                <c:pt idx="1113">
                  <c:v>21.73</c:v>
                </c:pt>
                <c:pt idx="1114">
                  <c:v>21.83</c:v>
                </c:pt>
                <c:pt idx="1115">
                  <c:v>22.06</c:v>
                </c:pt>
                <c:pt idx="1116">
                  <c:v>21.82</c:v>
                </c:pt>
                <c:pt idx="1117">
                  <c:v>21.76</c:v>
                </c:pt>
                <c:pt idx="1118">
                  <c:v>21.38</c:v>
                </c:pt>
                <c:pt idx="1119">
                  <c:v>21.38</c:v>
                </c:pt>
                <c:pt idx="1120">
                  <c:v>21.82</c:v>
                </c:pt>
                <c:pt idx="1121">
                  <c:v>21.42</c:v>
                </c:pt>
                <c:pt idx="1122">
                  <c:v>21.42</c:v>
                </c:pt>
                <c:pt idx="1123">
                  <c:v>21.19</c:v>
                </c:pt>
                <c:pt idx="1124">
                  <c:v>21.32</c:v>
                </c:pt>
                <c:pt idx="1125">
                  <c:v>21.65</c:v>
                </c:pt>
                <c:pt idx="1126">
                  <c:v>21.4</c:v>
                </c:pt>
                <c:pt idx="1127">
                  <c:v>21.71</c:v>
                </c:pt>
                <c:pt idx="1128">
                  <c:v>21.2</c:v>
                </c:pt>
                <c:pt idx="1129">
                  <c:v>21.34</c:v>
                </c:pt>
                <c:pt idx="1130">
                  <c:v>21.49</c:v>
                </c:pt>
                <c:pt idx="1131">
                  <c:v>21.39</c:v>
                </c:pt>
                <c:pt idx="1132">
                  <c:v>22.16</c:v>
                </c:pt>
                <c:pt idx="1133">
                  <c:v>22.53</c:v>
                </c:pt>
                <c:pt idx="1134">
                  <c:v>22.44</c:v>
                </c:pt>
                <c:pt idx="1135">
                  <c:v>22.75</c:v>
                </c:pt>
                <c:pt idx="1136">
                  <c:v>23.23</c:v>
                </c:pt>
                <c:pt idx="1137">
                  <c:v>23.09</c:v>
                </c:pt>
                <c:pt idx="1138">
                  <c:v>22.85</c:v>
                </c:pt>
                <c:pt idx="1139">
                  <c:v>22.45</c:v>
                </c:pt>
                <c:pt idx="1140">
                  <c:v>22.48</c:v>
                </c:pt>
                <c:pt idx="1141">
                  <c:v>22.27</c:v>
                </c:pt>
                <c:pt idx="1142">
                  <c:v>22.37</c:v>
                </c:pt>
                <c:pt idx="1143">
                  <c:v>22.28</c:v>
                </c:pt>
                <c:pt idx="1144">
                  <c:v>23.06</c:v>
                </c:pt>
                <c:pt idx="1145">
                  <c:v>22.99</c:v>
                </c:pt>
                <c:pt idx="1146">
                  <c:v>22.81</c:v>
                </c:pt>
                <c:pt idx="1147">
                  <c:v>23.13</c:v>
                </c:pt>
                <c:pt idx="1148">
                  <c:v>23.03</c:v>
                </c:pt>
                <c:pt idx="1149">
                  <c:v>22.9</c:v>
                </c:pt>
                <c:pt idx="1150">
                  <c:v>22.53</c:v>
                </c:pt>
                <c:pt idx="1151">
                  <c:v>22.55</c:v>
                </c:pt>
                <c:pt idx="1152">
                  <c:v>22.33</c:v>
                </c:pt>
                <c:pt idx="1153">
                  <c:v>22.24</c:v>
                </c:pt>
                <c:pt idx="1154">
                  <c:v>21.74</c:v>
                </c:pt>
                <c:pt idx="1155">
                  <c:v>21.81</c:v>
                </c:pt>
                <c:pt idx="1156">
                  <c:v>20.85</c:v>
                </c:pt>
                <c:pt idx="1157">
                  <c:v>20.79</c:v>
                </c:pt>
                <c:pt idx="1158">
                  <c:v>20.11</c:v>
                </c:pt>
                <c:pt idx="1159">
                  <c:v>20.6</c:v>
                </c:pt>
                <c:pt idx="1160">
                  <c:v>19.93</c:v>
                </c:pt>
                <c:pt idx="1161">
                  <c:v>20.76</c:v>
                </c:pt>
                <c:pt idx="1162">
                  <c:v>20.65</c:v>
                </c:pt>
                <c:pt idx="1163">
                  <c:v>20.89</c:v>
                </c:pt>
                <c:pt idx="1164">
                  <c:v>20.79</c:v>
                </c:pt>
                <c:pt idx="1165">
                  <c:v>20.67</c:v>
                </c:pt>
                <c:pt idx="1166">
                  <c:v>19.77</c:v>
                </c:pt>
                <c:pt idx="1167">
                  <c:v>19.190000000000001</c:v>
                </c:pt>
                <c:pt idx="1168">
                  <c:v>19.38</c:v>
                </c:pt>
                <c:pt idx="1169">
                  <c:v>19.71</c:v>
                </c:pt>
                <c:pt idx="1170">
                  <c:v>19.8</c:v>
                </c:pt>
                <c:pt idx="1171">
                  <c:v>19.420000000000002</c:v>
                </c:pt>
                <c:pt idx="1172">
                  <c:v>19.77</c:v>
                </c:pt>
                <c:pt idx="1173">
                  <c:v>20.3</c:v>
                </c:pt>
                <c:pt idx="1174">
                  <c:v>20.239999999999998</c:v>
                </c:pt>
                <c:pt idx="1175">
                  <c:v>20.13</c:v>
                </c:pt>
                <c:pt idx="1176">
                  <c:v>19.989999999999998</c:v>
                </c:pt>
                <c:pt idx="1177">
                  <c:v>19.64</c:v>
                </c:pt>
                <c:pt idx="1178">
                  <c:v>19.54</c:v>
                </c:pt>
                <c:pt idx="1179">
                  <c:v>20.079999999999998</c:v>
                </c:pt>
                <c:pt idx="1180">
                  <c:v>19.899999999999999</c:v>
                </c:pt>
                <c:pt idx="1181">
                  <c:v>19.7</c:v>
                </c:pt>
                <c:pt idx="1182">
                  <c:v>20.28</c:v>
                </c:pt>
                <c:pt idx="1183">
                  <c:v>20.76</c:v>
                </c:pt>
                <c:pt idx="1184">
                  <c:v>21.12</c:v>
                </c:pt>
                <c:pt idx="1185">
                  <c:v>21.54</c:v>
                </c:pt>
                <c:pt idx="1186">
                  <c:v>21.97</c:v>
                </c:pt>
                <c:pt idx="1187">
                  <c:v>21.93</c:v>
                </c:pt>
                <c:pt idx="1188">
                  <c:v>22.2</c:v>
                </c:pt>
                <c:pt idx="1189">
                  <c:v>21.94</c:v>
                </c:pt>
                <c:pt idx="1190">
                  <c:v>21.62</c:v>
                </c:pt>
                <c:pt idx="1191">
                  <c:v>22.16</c:v>
                </c:pt>
                <c:pt idx="1192">
                  <c:v>22.24</c:v>
                </c:pt>
                <c:pt idx="1193">
                  <c:v>22.54</c:v>
                </c:pt>
                <c:pt idx="1194">
                  <c:v>22.31</c:v>
                </c:pt>
                <c:pt idx="1195">
                  <c:v>22.21</c:v>
                </c:pt>
                <c:pt idx="1196">
                  <c:v>21.34</c:v>
                </c:pt>
                <c:pt idx="1197">
                  <c:v>20.62</c:v>
                </c:pt>
                <c:pt idx="1198">
                  <c:v>21.22</c:v>
                </c:pt>
                <c:pt idx="1199">
                  <c:v>21.85</c:v>
                </c:pt>
                <c:pt idx="1200">
                  <c:v>22.03</c:v>
                </c:pt>
                <c:pt idx="1201">
                  <c:v>22.29</c:v>
                </c:pt>
                <c:pt idx="1202">
                  <c:v>22.88</c:v>
                </c:pt>
                <c:pt idx="1203">
                  <c:v>22.99</c:v>
                </c:pt>
                <c:pt idx="1204">
                  <c:v>23.12</c:v>
                </c:pt>
                <c:pt idx="1205">
                  <c:v>23.39</c:v>
                </c:pt>
                <c:pt idx="1206">
                  <c:v>23.5</c:v>
                </c:pt>
                <c:pt idx="1207">
                  <c:v>23.28</c:v>
                </c:pt>
                <c:pt idx="1208">
                  <c:v>23.4</c:v>
                </c:pt>
                <c:pt idx="1209">
                  <c:v>24.24</c:v>
                </c:pt>
                <c:pt idx="1210">
                  <c:v>23.61</c:v>
                </c:pt>
                <c:pt idx="1211">
                  <c:v>24.03</c:v>
                </c:pt>
                <c:pt idx="1212">
                  <c:v>24.59</c:v>
                </c:pt>
                <c:pt idx="1213">
                  <c:v>24.63</c:v>
                </c:pt>
                <c:pt idx="1214">
                  <c:v>24.7</c:v>
                </c:pt>
                <c:pt idx="1215">
                  <c:v>25.13</c:v>
                </c:pt>
                <c:pt idx="1216">
                  <c:v>24.98</c:v>
                </c:pt>
                <c:pt idx="1217">
                  <c:v>24.54</c:v>
                </c:pt>
                <c:pt idx="1218">
                  <c:v>23.9</c:v>
                </c:pt>
                <c:pt idx="1219">
                  <c:v>23.85</c:v>
                </c:pt>
                <c:pt idx="1220">
                  <c:v>24.2</c:v>
                </c:pt>
                <c:pt idx="1221">
                  <c:v>23.74</c:v>
                </c:pt>
                <c:pt idx="1222">
                  <c:v>24.28</c:v>
                </c:pt>
                <c:pt idx="1223">
                  <c:v>24.75</c:v>
                </c:pt>
                <c:pt idx="1224">
                  <c:v>23.84</c:v>
                </c:pt>
                <c:pt idx="1225">
                  <c:v>24.06</c:v>
                </c:pt>
                <c:pt idx="1226">
                  <c:v>24.85</c:v>
                </c:pt>
                <c:pt idx="1227">
                  <c:v>24.63</c:v>
                </c:pt>
                <c:pt idx="1228">
                  <c:v>25.34</c:v>
                </c:pt>
                <c:pt idx="1229">
                  <c:v>24.94</c:v>
                </c:pt>
                <c:pt idx="1230">
                  <c:v>24.34</c:v>
                </c:pt>
                <c:pt idx="1231">
                  <c:v>24.29</c:v>
                </c:pt>
                <c:pt idx="1232">
                  <c:v>23.57</c:v>
                </c:pt>
                <c:pt idx="1233">
                  <c:v>23.24</c:v>
                </c:pt>
                <c:pt idx="1234">
                  <c:v>22.7</c:v>
                </c:pt>
                <c:pt idx="1235">
                  <c:v>22.73</c:v>
                </c:pt>
                <c:pt idx="1236">
                  <c:v>23.46</c:v>
                </c:pt>
                <c:pt idx="1237">
                  <c:v>23.58</c:v>
                </c:pt>
                <c:pt idx="1238">
                  <c:v>24.91</c:v>
                </c:pt>
                <c:pt idx="1239">
                  <c:v>24.92</c:v>
                </c:pt>
                <c:pt idx="1240">
                  <c:v>24.64</c:v>
                </c:pt>
                <c:pt idx="1241">
                  <c:v>25.01</c:v>
                </c:pt>
                <c:pt idx="1242">
                  <c:v>25.35</c:v>
                </c:pt>
                <c:pt idx="1243">
                  <c:v>25.66</c:v>
                </c:pt>
                <c:pt idx="1244">
                  <c:v>24.71</c:v>
                </c:pt>
                <c:pt idx="1245">
                  <c:v>25.01</c:v>
                </c:pt>
                <c:pt idx="1246">
                  <c:v>24</c:v>
                </c:pt>
                <c:pt idx="1247">
                  <c:v>23.56</c:v>
                </c:pt>
                <c:pt idx="1248">
                  <c:v>23.31</c:v>
                </c:pt>
                <c:pt idx="1249">
                  <c:v>23.31</c:v>
                </c:pt>
                <c:pt idx="1250">
                  <c:v>23.23</c:v>
                </c:pt>
                <c:pt idx="1251">
                  <c:v>23.1</c:v>
                </c:pt>
                <c:pt idx="1252">
                  <c:v>23.84</c:v>
                </c:pt>
                <c:pt idx="1253">
                  <c:v>23.68</c:v>
                </c:pt>
                <c:pt idx="1254">
                  <c:v>24.02</c:v>
                </c:pt>
                <c:pt idx="1255">
                  <c:v>24.4</c:v>
                </c:pt>
                <c:pt idx="1256">
                  <c:v>24.56</c:v>
                </c:pt>
                <c:pt idx="1257">
                  <c:v>24.22</c:v>
                </c:pt>
                <c:pt idx="1258">
                  <c:v>24.55</c:v>
                </c:pt>
                <c:pt idx="1259">
                  <c:v>24.25</c:v>
                </c:pt>
                <c:pt idx="1260">
                  <c:v>24.54</c:v>
                </c:pt>
                <c:pt idx="1261">
                  <c:v>25.11</c:v>
                </c:pt>
                <c:pt idx="1262">
                  <c:v>25.4</c:v>
                </c:pt>
                <c:pt idx="1263">
                  <c:v>25.25</c:v>
                </c:pt>
                <c:pt idx="1264">
                  <c:v>25.46</c:v>
                </c:pt>
                <c:pt idx="1265">
                  <c:v>25.59</c:v>
                </c:pt>
                <c:pt idx="1266">
                  <c:v>25.8</c:v>
                </c:pt>
                <c:pt idx="1267">
                  <c:v>25.75</c:v>
                </c:pt>
                <c:pt idx="1268">
                  <c:v>25.14</c:v>
                </c:pt>
                <c:pt idx="1269">
                  <c:v>25.04</c:v>
                </c:pt>
                <c:pt idx="1270">
                  <c:v>25.39</c:v>
                </c:pt>
                <c:pt idx="1271">
                  <c:v>25.63</c:v>
                </c:pt>
                <c:pt idx="1272">
                  <c:v>26.38</c:v>
                </c:pt>
                <c:pt idx="1273">
                  <c:v>26.71</c:v>
                </c:pt>
                <c:pt idx="1274">
                  <c:v>26.9</c:v>
                </c:pt>
                <c:pt idx="1275">
                  <c:v>26.9</c:v>
                </c:pt>
                <c:pt idx="1276">
                  <c:v>26.75</c:v>
                </c:pt>
                <c:pt idx="1277">
                  <c:v>26.73</c:v>
                </c:pt>
                <c:pt idx="1278">
                  <c:v>26.74</c:v>
                </c:pt>
                <c:pt idx="1279">
                  <c:v>26.42</c:v>
                </c:pt>
                <c:pt idx="1280">
                  <c:v>26.55</c:v>
                </c:pt>
                <c:pt idx="1281">
                  <c:v>26.49</c:v>
                </c:pt>
                <c:pt idx="1282">
                  <c:v>26.74</c:v>
                </c:pt>
                <c:pt idx="1283">
                  <c:v>26.72</c:v>
                </c:pt>
                <c:pt idx="1284">
                  <c:v>26.64</c:v>
                </c:pt>
                <c:pt idx="1285">
                  <c:v>26.85</c:v>
                </c:pt>
                <c:pt idx="1286">
                  <c:v>26.86</c:v>
                </c:pt>
                <c:pt idx="1287">
                  <c:v>26.7</c:v>
                </c:pt>
                <c:pt idx="1288">
                  <c:v>26.7</c:v>
                </c:pt>
                <c:pt idx="1289">
                  <c:v>26.78</c:v>
                </c:pt>
                <c:pt idx="1290">
                  <c:v>26.58</c:v>
                </c:pt>
                <c:pt idx="1291">
                  <c:v>26.82</c:v>
                </c:pt>
                <c:pt idx="1292">
                  <c:v>27.37</c:v>
                </c:pt>
                <c:pt idx="1293">
                  <c:v>27.16</c:v>
                </c:pt>
                <c:pt idx="1294">
                  <c:v>26.73</c:v>
                </c:pt>
                <c:pt idx="1295">
                  <c:v>26.66</c:v>
                </c:pt>
                <c:pt idx="1296">
                  <c:v>26.7</c:v>
                </c:pt>
                <c:pt idx="1297">
                  <c:v>26.89</c:v>
                </c:pt>
                <c:pt idx="1298">
                  <c:v>27.24</c:v>
                </c:pt>
                <c:pt idx="1299">
                  <c:v>26.88</c:v>
                </c:pt>
                <c:pt idx="1300">
                  <c:v>26.86</c:v>
                </c:pt>
                <c:pt idx="1301">
                  <c:v>26.92</c:v>
                </c:pt>
                <c:pt idx="1302">
                  <c:v>26.54</c:v>
                </c:pt>
                <c:pt idx="1303">
                  <c:v>26.6</c:v>
                </c:pt>
                <c:pt idx="1304">
                  <c:v>26.91</c:v>
                </c:pt>
                <c:pt idx="1305">
                  <c:v>26.84</c:v>
                </c:pt>
                <c:pt idx="1306">
                  <c:v>27.07</c:v>
                </c:pt>
                <c:pt idx="1307">
                  <c:v>26.98</c:v>
                </c:pt>
                <c:pt idx="1308">
                  <c:v>27.49</c:v>
                </c:pt>
                <c:pt idx="1309">
                  <c:v>27.46</c:v>
                </c:pt>
                <c:pt idx="1310">
                  <c:v>27.75</c:v>
                </c:pt>
                <c:pt idx="1311">
                  <c:v>27.73</c:v>
                </c:pt>
                <c:pt idx="1312">
                  <c:v>27.74</c:v>
                </c:pt>
                <c:pt idx="1313">
                  <c:v>27.75</c:v>
                </c:pt>
                <c:pt idx="1314">
                  <c:v>27.78</c:v>
                </c:pt>
                <c:pt idx="1315">
                  <c:v>27.9</c:v>
                </c:pt>
                <c:pt idx="1316">
                  <c:v>27.88</c:v>
                </c:pt>
                <c:pt idx="1317">
                  <c:v>28.19</c:v>
                </c:pt>
                <c:pt idx="1318">
                  <c:v>28.19</c:v>
                </c:pt>
                <c:pt idx="1319">
                  <c:v>27.8</c:v>
                </c:pt>
                <c:pt idx="1320">
                  <c:v>28.16</c:v>
                </c:pt>
                <c:pt idx="1321">
                  <c:v>28.12</c:v>
                </c:pt>
                <c:pt idx="1322">
                  <c:v>28.38</c:v>
                </c:pt>
                <c:pt idx="1323">
                  <c:v>28.11</c:v>
                </c:pt>
                <c:pt idx="1324">
                  <c:v>27.93</c:v>
                </c:pt>
                <c:pt idx="1325">
                  <c:v>28.07</c:v>
                </c:pt>
                <c:pt idx="1326">
                  <c:v>27.76</c:v>
                </c:pt>
                <c:pt idx="1327">
                  <c:v>27.45</c:v>
                </c:pt>
                <c:pt idx="1328">
                  <c:v>27.85</c:v>
                </c:pt>
                <c:pt idx="1329">
                  <c:v>28.48</c:v>
                </c:pt>
                <c:pt idx="1330">
                  <c:v>28.09</c:v>
                </c:pt>
                <c:pt idx="1331">
                  <c:v>28.4</c:v>
                </c:pt>
                <c:pt idx="1332">
                  <c:v>28.47</c:v>
                </c:pt>
                <c:pt idx="1333">
                  <c:v>27.95</c:v>
                </c:pt>
                <c:pt idx="1334">
                  <c:v>27.69</c:v>
                </c:pt>
                <c:pt idx="1335">
                  <c:v>27.6</c:v>
                </c:pt>
                <c:pt idx="1336">
                  <c:v>27.45</c:v>
                </c:pt>
                <c:pt idx="1337">
                  <c:v>27.31</c:v>
                </c:pt>
                <c:pt idx="1338">
                  <c:v>27.86</c:v>
                </c:pt>
                <c:pt idx="1339">
                  <c:v>28.22</c:v>
                </c:pt>
                <c:pt idx="1340">
                  <c:v>28.38</c:v>
                </c:pt>
                <c:pt idx="1341">
                  <c:v>28.4</c:v>
                </c:pt>
                <c:pt idx="1342">
                  <c:v>28.95</c:v>
                </c:pt>
                <c:pt idx="1343">
                  <c:v>29.18</c:v>
                </c:pt>
                <c:pt idx="1344">
                  <c:v>28.56</c:v>
                </c:pt>
                <c:pt idx="1345">
                  <c:v>27.9</c:v>
                </c:pt>
                <c:pt idx="1346">
                  <c:v>27.76</c:v>
                </c:pt>
                <c:pt idx="1347">
                  <c:v>27.37</c:v>
                </c:pt>
                <c:pt idx="1348">
                  <c:v>27.19</c:v>
                </c:pt>
                <c:pt idx="1349">
                  <c:v>27.24</c:v>
                </c:pt>
                <c:pt idx="1350">
                  <c:v>27.63</c:v>
                </c:pt>
                <c:pt idx="1351">
                  <c:v>27.02</c:v>
                </c:pt>
                <c:pt idx="1352">
                  <c:v>26.88</c:v>
                </c:pt>
                <c:pt idx="1353">
                  <c:v>26.5</c:v>
                </c:pt>
                <c:pt idx="1354">
                  <c:v>26.19</c:v>
                </c:pt>
                <c:pt idx="1355">
                  <c:v>26.07</c:v>
                </c:pt>
                <c:pt idx="1356">
                  <c:v>26.15</c:v>
                </c:pt>
                <c:pt idx="1357">
                  <c:v>26.03</c:v>
                </c:pt>
                <c:pt idx="1358">
                  <c:v>25.44</c:v>
                </c:pt>
                <c:pt idx="1359">
                  <c:v>25.65</c:v>
                </c:pt>
                <c:pt idx="1360">
                  <c:v>25.74</c:v>
                </c:pt>
                <c:pt idx="1361">
                  <c:v>26.09</c:v>
                </c:pt>
                <c:pt idx="1362">
                  <c:v>26.13</c:v>
                </c:pt>
                <c:pt idx="1363">
                  <c:v>25.84</c:v>
                </c:pt>
                <c:pt idx="1364">
                  <c:v>25.14</c:v>
                </c:pt>
                <c:pt idx="1365">
                  <c:v>25.04</c:v>
                </c:pt>
                <c:pt idx="1366">
                  <c:v>25.43</c:v>
                </c:pt>
                <c:pt idx="1367">
                  <c:v>26.07</c:v>
                </c:pt>
                <c:pt idx="1368">
                  <c:v>25.94</c:v>
                </c:pt>
                <c:pt idx="1369">
                  <c:v>26.41</c:v>
                </c:pt>
                <c:pt idx="1370">
                  <c:v>25.98</c:v>
                </c:pt>
                <c:pt idx="1371">
                  <c:v>26.52</c:v>
                </c:pt>
                <c:pt idx="1372">
                  <c:v>26.54</c:v>
                </c:pt>
                <c:pt idx="1373">
                  <c:v>26.98</c:v>
                </c:pt>
                <c:pt idx="1374">
                  <c:v>27.34</c:v>
                </c:pt>
                <c:pt idx="1375">
                  <c:v>27.42</c:v>
                </c:pt>
                <c:pt idx="1376">
                  <c:v>27.51</c:v>
                </c:pt>
                <c:pt idx="1377">
                  <c:v>27.64</c:v>
                </c:pt>
                <c:pt idx="1378">
                  <c:v>26.71</c:v>
                </c:pt>
                <c:pt idx="1379">
                  <c:v>26.94</c:v>
                </c:pt>
                <c:pt idx="1380">
                  <c:v>26.05</c:v>
                </c:pt>
                <c:pt idx="1381">
                  <c:v>26</c:v>
                </c:pt>
                <c:pt idx="1382">
                  <c:v>26.22</c:v>
                </c:pt>
                <c:pt idx="1383">
                  <c:v>25.83</c:v>
                </c:pt>
                <c:pt idx="1384">
                  <c:v>26.65</c:v>
                </c:pt>
                <c:pt idx="1385">
                  <c:v>26.66</c:v>
                </c:pt>
                <c:pt idx="1386">
                  <c:v>26.86</c:v>
                </c:pt>
                <c:pt idx="1387">
                  <c:v>26.55</c:v>
                </c:pt>
                <c:pt idx="1388">
                  <c:v>26.16</c:v>
                </c:pt>
                <c:pt idx="1389">
                  <c:v>26.17</c:v>
                </c:pt>
                <c:pt idx="1390">
                  <c:v>25.56</c:v>
                </c:pt>
                <c:pt idx="1391">
                  <c:v>25.39</c:v>
                </c:pt>
                <c:pt idx="1392">
                  <c:v>24.74</c:v>
                </c:pt>
                <c:pt idx="1393">
                  <c:v>25.25</c:v>
                </c:pt>
                <c:pt idx="1394">
                  <c:v>25.13</c:v>
                </c:pt>
                <c:pt idx="1395">
                  <c:v>25.38</c:v>
                </c:pt>
                <c:pt idx="1396">
                  <c:v>26.21</c:v>
                </c:pt>
                <c:pt idx="1397">
                  <c:v>26.06</c:v>
                </c:pt>
                <c:pt idx="1398">
                  <c:v>25.52</c:v>
                </c:pt>
                <c:pt idx="1399">
                  <c:v>25.26</c:v>
                </c:pt>
                <c:pt idx="1400">
                  <c:v>25</c:v>
                </c:pt>
                <c:pt idx="1401">
                  <c:v>25.13</c:v>
                </c:pt>
                <c:pt idx="1402">
                  <c:v>25.5</c:v>
                </c:pt>
                <c:pt idx="1403">
                  <c:v>26.02</c:v>
                </c:pt>
                <c:pt idx="1404">
                  <c:v>25.76</c:v>
                </c:pt>
                <c:pt idx="1405">
                  <c:v>25.7</c:v>
                </c:pt>
                <c:pt idx="1406">
                  <c:v>25.93</c:v>
                </c:pt>
                <c:pt idx="1407">
                  <c:v>25.91</c:v>
                </c:pt>
                <c:pt idx="1408">
                  <c:v>26.23</c:v>
                </c:pt>
                <c:pt idx="1409">
                  <c:v>26.31</c:v>
                </c:pt>
                <c:pt idx="1410">
                  <c:v>26.5</c:v>
                </c:pt>
                <c:pt idx="1411">
                  <c:v>26.6</c:v>
                </c:pt>
                <c:pt idx="1412">
                  <c:v>26.7</c:v>
                </c:pt>
                <c:pt idx="1413">
                  <c:v>26.88</c:v>
                </c:pt>
                <c:pt idx="1414">
                  <c:v>26.69</c:v>
                </c:pt>
                <c:pt idx="1415">
                  <c:v>26.48</c:v>
                </c:pt>
                <c:pt idx="1416">
                  <c:v>26.27</c:v>
                </c:pt>
                <c:pt idx="1417">
                  <c:v>26.59</c:v>
                </c:pt>
                <c:pt idx="1418">
                  <c:v>26.33</c:v>
                </c:pt>
                <c:pt idx="1419">
                  <c:v>26.23</c:v>
                </c:pt>
                <c:pt idx="1420">
                  <c:v>26.11</c:v>
                </c:pt>
                <c:pt idx="1421">
                  <c:v>25.73</c:v>
                </c:pt>
                <c:pt idx="1422">
                  <c:v>25.04</c:v>
                </c:pt>
                <c:pt idx="1423">
                  <c:v>24.91</c:v>
                </c:pt>
                <c:pt idx="1424">
                  <c:v>24.84</c:v>
                </c:pt>
                <c:pt idx="1425">
                  <c:v>25</c:v>
                </c:pt>
                <c:pt idx="1426">
                  <c:v>24.67</c:v>
                </c:pt>
                <c:pt idx="1427">
                  <c:v>24.27</c:v>
                </c:pt>
                <c:pt idx="1428">
                  <c:v>24.83</c:v>
                </c:pt>
                <c:pt idx="1429">
                  <c:v>24.42</c:v>
                </c:pt>
                <c:pt idx="1430">
                  <c:v>24.39</c:v>
                </c:pt>
                <c:pt idx="1431">
                  <c:v>25.1</c:v>
                </c:pt>
                <c:pt idx="1432">
                  <c:v>24.19</c:v>
                </c:pt>
                <c:pt idx="1433">
                  <c:v>23.26</c:v>
                </c:pt>
                <c:pt idx="1434">
                  <c:v>23.34</c:v>
                </c:pt>
                <c:pt idx="1435">
                  <c:v>23.19</c:v>
                </c:pt>
                <c:pt idx="1436">
                  <c:v>23.36</c:v>
                </c:pt>
                <c:pt idx="1437">
                  <c:v>23.37</c:v>
                </c:pt>
                <c:pt idx="1438">
                  <c:v>23.31</c:v>
                </c:pt>
                <c:pt idx="1439">
                  <c:v>23.37</c:v>
                </c:pt>
                <c:pt idx="1440">
                  <c:v>23.15</c:v>
                </c:pt>
                <c:pt idx="1441">
                  <c:v>23.18</c:v>
                </c:pt>
                <c:pt idx="1442">
                  <c:v>23.12</c:v>
                </c:pt>
                <c:pt idx="1443">
                  <c:v>22.8</c:v>
                </c:pt>
                <c:pt idx="1444">
                  <c:v>22.54</c:v>
                </c:pt>
                <c:pt idx="1445">
                  <c:v>22.64</c:v>
                </c:pt>
                <c:pt idx="1446">
                  <c:v>23.08</c:v>
                </c:pt>
                <c:pt idx="1447">
                  <c:v>22.66</c:v>
                </c:pt>
                <c:pt idx="1448">
                  <c:v>22.76</c:v>
                </c:pt>
                <c:pt idx="1449">
                  <c:v>22.84</c:v>
                </c:pt>
                <c:pt idx="1450">
                  <c:v>22.55</c:v>
                </c:pt>
                <c:pt idx="1451">
                  <c:v>22.46</c:v>
                </c:pt>
                <c:pt idx="1452">
                  <c:v>22.68</c:v>
                </c:pt>
                <c:pt idx="1453">
                  <c:v>22.51</c:v>
                </c:pt>
                <c:pt idx="1454">
                  <c:v>21.9</c:v>
                </c:pt>
                <c:pt idx="1455">
                  <c:v>21.76</c:v>
                </c:pt>
                <c:pt idx="1456">
                  <c:v>21.68</c:v>
                </c:pt>
                <c:pt idx="1457">
                  <c:v>21.48</c:v>
                </c:pt>
                <c:pt idx="1458">
                  <c:v>21.73</c:v>
                </c:pt>
                <c:pt idx="1459">
                  <c:v>22.35</c:v>
                </c:pt>
                <c:pt idx="1460">
                  <c:v>21.79</c:v>
                </c:pt>
                <c:pt idx="1461">
                  <c:v>21.67</c:v>
                </c:pt>
                <c:pt idx="1462">
                  <c:v>21.26</c:v>
                </c:pt>
                <c:pt idx="1463">
                  <c:v>21.46</c:v>
                </c:pt>
                <c:pt idx="1464">
                  <c:v>21.59</c:v>
                </c:pt>
                <c:pt idx="1465">
                  <c:v>21.46</c:v>
                </c:pt>
                <c:pt idx="1466">
                  <c:v>21.69</c:v>
                </c:pt>
                <c:pt idx="1467">
                  <c:v>21.95</c:v>
                </c:pt>
                <c:pt idx="1468">
                  <c:v>21.63</c:v>
                </c:pt>
                <c:pt idx="1469">
                  <c:v>22.26</c:v>
                </c:pt>
                <c:pt idx="1470">
                  <c:v>22.06</c:v>
                </c:pt>
                <c:pt idx="1471">
                  <c:v>21.84</c:v>
                </c:pt>
                <c:pt idx="1472">
                  <c:v>21.73</c:v>
                </c:pt>
                <c:pt idx="1473">
                  <c:v>20.91</c:v>
                </c:pt>
                <c:pt idx="1474">
                  <c:v>20.83</c:v>
                </c:pt>
                <c:pt idx="1475">
                  <c:v>20.8</c:v>
                </c:pt>
                <c:pt idx="1476">
                  <c:v>20.76</c:v>
                </c:pt>
                <c:pt idx="1477">
                  <c:v>20.28</c:v>
                </c:pt>
                <c:pt idx="1478">
                  <c:v>19.96</c:v>
                </c:pt>
                <c:pt idx="1479">
                  <c:v>20.03</c:v>
                </c:pt>
                <c:pt idx="1480">
                  <c:v>20.190000000000001</c:v>
                </c:pt>
                <c:pt idx="1481">
                  <c:v>20.25</c:v>
                </c:pt>
                <c:pt idx="1482">
                  <c:v>19.510000000000002</c:v>
                </c:pt>
                <c:pt idx="1483">
                  <c:v>19.36</c:v>
                </c:pt>
                <c:pt idx="1484">
                  <c:v>19.72</c:v>
                </c:pt>
                <c:pt idx="1485">
                  <c:v>19.88</c:v>
                </c:pt>
                <c:pt idx="1486">
                  <c:v>19.93</c:v>
                </c:pt>
                <c:pt idx="1487">
                  <c:v>20.09</c:v>
                </c:pt>
                <c:pt idx="1488">
                  <c:v>19.53</c:v>
                </c:pt>
                <c:pt idx="1489">
                  <c:v>19.559999999999999</c:v>
                </c:pt>
                <c:pt idx="1490">
                  <c:v>19.54</c:v>
                </c:pt>
                <c:pt idx="1491">
                  <c:v>19.97</c:v>
                </c:pt>
                <c:pt idx="1492">
                  <c:v>19.850000000000001</c:v>
                </c:pt>
                <c:pt idx="1493">
                  <c:v>20.16</c:v>
                </c:pt>
                <c:pt idx="1494">
                  <c:v>20.16</c:v>
                </c:pt>
                <c:pt idx="1495">
                  <c:v>20.079999999999998</c:v>
                </c:pt>
                <c:pt idx="1496">
                  <c:v>20.65</c:v>
                </c:pt>
                <c:pt idx="1497">
                  <c:v>20.67</c:v>
                </c:pt>
                <c:pt idx="1498">
                  <c:v>20.49</c:v>
                </c:pt>
                <c:pt idx="1499">
                  <c:v>20.53</c:v>
                </c:pt>
                <c:pt idx="1500">
                  <c:v>20.57</c:v>
                </c:pt>
                <c:pt idx="1501">
                  <c:v>20.96</c:v>
                </c:pt>
                <c:pt idx="1502">
                  <c:v>21.1</c:v>
                </c:pt>
                <c:pt idx="1503">
                  <c:v>21.03</c:v>
                </c:pt>
                <c:pt idx="1504">
                  <c:v>20.76</c:v>
                </c:pt>
                <c:pt idx="1505">
                  <c:v>20.64</c:v>
                </c:pt>
                <c:pt idx="1506">
                  <c:v>20.65</c:v>
                </c:pt>
                <c:pt idx="1507">
                  <c:v>20.51</c:v>
                </c:pt>
                <c:pt idx="1508">
                  <c:v>20.23</c:v>
                </c:pt>
                <c:pt idx="1509">
                  <c:v>20.62</c:v>
                </c:pt>
                <c:pt idx="1510">
                  <c:v>21.38</c:v>
                </c:pt>
                <c:pt idx="1511">
                  <c:v>21.32</c:v>
                </c:pt>
                <c:pt idx="1512">
                  <c:v>21.16</c:v>
                </c:pt>
                <c:pt idx="1513">
                  <c:v>21.25</c:v>
                </c:pt>
                <c:pt idx="1514">
                  <c:v>21.09</c:v>
                </c:pt>
                <c:pt idx="1515">
                  <c:v>21.45</c:v>
                </c:pt>
                <c:pt idx="1516">
                  <c:v>21.8</c:v>
                </c:pt>
                <c:pt idx="1517">
                  <c:v>22</c:v>
                </c:pt>
                <c:pt idx="1518">
                  <c:v>22</c:v>
                </c:pt>
                <c:pt idx="1519">
                  <c:v>21.88</c:v>
                </c:pt>
                <c:pt idx="1520">
                  <c:v>22.11</c:v>
                </c:pt>
                <c:pt idx="1521">
                  <c:v>22.68</c:v>
                </c:pt>
                <c:pt idx="1522">
                  <c:v>21.25</c:v>
                </c:pt>
                <c:pt idx="1523">
                  <c:v>21.17</c:v>
                </c:pt>
                <c:pt idx="1524">
                  <c:v>21.11</c:v>
                </c:pt>
                <c:pt idx="1525">
                  <c:v>20.95</c:v>
                </c:pt>
                <c:pt idx="1526">
                  <c:v>20.96</c:v>
                </c:pt>
                <c:pt idx="1527">
                  <c:v>21.05</c:v>
                </c:pt>
                <c:pt idx="1528">
                  <c:v>21.28</c:v>
                </c:pt>
                <c:pt idx="1529">
                  <c:v>21.37</c:v>
                </c:pt>
                <c:pt idx="1530">
                  <c:v>21.04</c:v>
                </c:pt>
                <c:pt idx="1531">
                  <c:v>21.36</c:v>
                </c:pt>
                <c:pt idx="1532">
                  <c:v>21.16</c:v>
                </c:pt>
                <c:pt idx="1533">
                  <c:v>21.18</c:v>
                </c:pt>
                <c:pt idx="1534">
                  <c:v>20.99</c:v>
                </c:pt>
                <c:pt idx="1535">
                  <c:v>20.81</c:v>
                </c:pt>
                <c:pt idx="1536">
                  <c:v>21</c:v>
                </c:pt>
                <c:pt idx="1537">
                  <c:v>21.03</c:v>
                </c:pt>
                <c:pt idx="1538">
                  <c:v>21.19</c:v>
                </c:pt>
                <c:pt idx="1539">
                  <c:v>21.25</c:v>
                </c:pt>
                <c:pt idx="1540">
                  <c:v>21.23</c:v>
                </c:pt>
                <c:pt idx="1541">
                  <c:v>21.12</c:v>
                </c:pt>
                <c:pt idx="1542">
                  <c:v>21.08</c:v>
                </c:pt>
                <c:pt idx="1543">
                  <c:v>20.73</c:v>
                </c:pt>
                <c:pt idx="1544">
                  <c:v>20.25</c:v>
                </c:pt>
                <c:pt idx="1545">
                  <c:v>20.420000000000002</c:v>
                </c:pt>
                <c:pt idx="1546">
                  <c:v>20.23</c:v>
                </c:pt>
                <c:pt idx="1547">
                  <c:v>20.58</c:v>
                </c:pt>
                <c:pt idx="1548">
                  <c:v>20.93</c:v>
                </c:pt>
                <c:pt idx="1549">
                  <c:v>20.88</c:v>
                </c:pt>
                <c:pt idx="1550">
                  <c:v>21.03</c:v>
                </c:pt>
                <c:pt idx="1551">
                  <c:v>21.27</c:v>
                </c:pt>
                <c:pt idx="1552">
                  <c:v>21.51</c:v>
                </c:pt>
                <c:pt idx="1553">
                  <c:v>21.75</c:v>
                </c:pt>
                <c:pt idx="1554">
                  <c:v>21.89</c:v>
                </c:pt>
                <c:pt idx="1555">
                  <c:v>21.58</c:v>
                </c:pt>
                <c:pt idx="1556">
                  <c:v>21.69</c:v>
                </c:pt>
                <c:pt idx="1557">
                  <c:v>21.64</c:v>
                </c:pt>
                <c:pt idx="1558">
                  <c:v>21.66</c:v>
                </c:pt>
                <c:pt idx="1559">
                  <c:v>21.65</c:v>
                </c:pt>
                <c:pt idx="1560">
                  <c:v>21.38</c:v>
                </c:pt>
                <c:pt idx="1561">
                  <c:v>21.26</c:v>
                </c:pt>
                <c:pt idx="1562">
                  <c:v>21.14</c:v>
                </c:pt>
                <c:pt idx="1563">
                  <c:v>21.18</c:v>
                </c:pt>
                <c:pt idx="1564">
                  <c:v>21.04</c:v>
                </c:pt>
                <c:pt idx="1565">
                  <c:v>21.33</c:v>
                </c:pt>
                <c:pt idx="1566">
                  <c:v>21.15</c:v>
                </c:pt>
                <c:pt idx="1567">
                  <c:v>21.76</c:v>
                </c:pt>
                <c:pt idx="1568">
                  <c:v>21.83</c:v>
                </c:pt>
                <c:pt idx="1569">
                  <c:v>21.84</c:v>
                </c:pt>
                <c:pt idx="1570">
                  <c:v>21.43</c:v>
                </c:pt>
                <c:pt idx="1571">
                  <c:v>21.46</c:v>
                </c:pt>
                <c:pt idx="1572">
                  <c:v>21.05</c:v>
                </c:pt>
                <c:pt idx="1573">
                  <c:v>21.14</c:v>
                </c:pt>
                <c:pt idx="1574">
                  <c:v>20.94</c:v>
                </c:pt>
                <c:pt idx="1575">
                  <c:v>21.09</c:v>
                </c:pt>
                <c:pt idx="1576">
                  <c:v>21.75</c:v>
                </c:pt>
                <c:pt idx="1577">
                  <c:v>22.26</c:v>
                </c:pt>
                <c:pt idx="1578">
                  <c:v>21.82</c:v>
                </c:pt>
                <c:pt idx="1579">
                  <c:v>21.68</c:v>
                </c:pt>
                <c:pt idx="1580">
                  <c:v>21.38</c:v>
                </c:pt>
                <c:pt idx="1581">
                  <c:v>21.92</c:v>
                </c:pt>
                <c:pt idx="1582">
                  <c:v>21.93</c:v>
                </c:pt>
                <c:pt idx="1583">
                  <c:v>22.24</c:v>
                </c:pt>
                <c:pt idx="1584">
                  <c:v>22.44</c:v>
                </c:pt>
                <c:pt idx="1585">
                  <c:v>22.88</c:v>
                </c:pt>
                <c:pt idx="1586">
                  <c:v>23.38</c:v>
                </c:pt>
                <c:pt idx="1587">
                  <c:v>23.66</c:v>
                </c:pt>
                <c:pt idx="1588">
                  <c:v>23.38</c:v>
                </c:pt>
                <c:pt idx="1589">
                  <c:v>23.4</c:v>
                </c:pt>
                <c:pt idx="1590">
                  <c:v>23.76</c:v>
                </c:pt>
                <c:pt idx="1591">
                  <c:v>23.95</c:v>
                </c:pt>
                <c:pt idx="1592">
                  <c:v>23.99</c:v>
                </c:pt>
                <c:pt idx="1593">
                  <c:v>24.11</c:v>
                </c:pt>
                <c:pt idx="1594">
                  <c:v>23.96</c:v>
                </c:pt>
                <c:pt idx="1595">
                  <c:v>23.91</c:v>
                </c:pt>
                <c:pt idx="1596">
                  <c:v>24.15</c:v>
                </c:pt>
                <c:pt idx="1597">
                  <c:v>24.25</c:v>
                </c:pt>
                <c:pt idx="1598">
                  <c:v>24.36</c:v>
                </c:pt>
                <c:pt idx="1599">
                  <c:v>24.5</c:v>
                </c:pt>
                <c:pt idx="1600">
                  <c:v>24.08</c:v>
                </c:pt>
                <c:pt idx="1601">
                  <c:v>23.84</c:v>
                </c:pt>
                <c:pt idx="1602">
                  <c:v>24.2</c:v>
                </c:pt>
                <c:pt idx="1603">
                  <c:v>23.94</c:v>
                </c:pt>
                <c:pt idx="1604">
                  <c:v>24.04</c:v>
                </c:pt>
                <c:pt idx="1605">
                  <c:v>24.08</c:v>
                </c:pt>
                <c:pt idx="1606">
                  <c:v>24.15</c:v>
                </c:pt>
                <c:pt idx="1607">
                  <c:v>24.07</c:v>
                </c:pt>
                <c:pt idx="1608">
                  <c:v>24.05</c:v>
                </c:pt>
                <c:pt idx="1609">
                  <c:v>23.92</c:v>
                </c:pt>
                <c:pt idx="1610">
                  <c:v>24.08</c:v>
                </c:pt>
                <c:pt idx="1611">
                  <c:v>24.27</c:v>
                </c:pt>
                <c:pt idx="1612">
                  <c:v>24.21</c:v>
                </c:pt>
                <c:pt idx="1613">
                  <c:v>24.28</c:v>
                </c:pt>
                <c:pt idx="1614">
                  <c:v>25.24</c:v>
                </c:pt>
                <c:pt idx="1615">
                  <c:v>25.36</c:v>
                </c:pt>
                <c:pt idx="1616">
                  <c:v>24.7</c:v>
                </c:pt>
                <c:pt idx="1617">
                  <c:v>24.65</c:v>
                </c:pt>
                <c:pt idx="1618">
                  <c:v>24.59</c:v>
                </c:pt>
                <c:pt idx="1619">
                  <c:v>25.01</c:v>
                </c:pt>
                <c:pt idx="1620">
                  <c:v>24.71</c:v>
                </c:pt>
                <c:pt idx="1621">
                  <c:v>24.46</c:v>
                </c:pt>
                <c:pt idx="1622">
                  <c:v>24.99</c:v>
                </c:pt>
                <c:pt idx="1623">
                  <c:v>24.92</c:v>
                </c:pt>
                <c:pt idx="1624">
                  <c:v>25.1</c:v>
                </c:pt>
                <c:pt idx="1625">
                  <c:v>25.46</c:v>
                </c:pt>
                <c:pt idx="1626">
                  <c:v>25</c:v>
                </c:pt>
                <c:pt idx="1627">
                  <c:v>24.18</c:v>
                </c:pt>
                <c:pt idx="1628">
                  <c:v>24.2</c:v>
                </c:pt>
                <c:pt idx="1629">
                  <c:v>23.58</c:v>
                </c:pt>
                <c:pt idx="1630">
                  <c:v>23.88</c:v>
                </c:pt>
                <c:pt idx="1631">
                  <c:v>24</c:v>
                </c:pt>
                <c:pt idx="1632">
                  <c:v>24.05</c:v>
                </c:pt>
                <c:pt idx="1633">
                  <c:v>24.23</c:v>
                </c:pt>
                <c:pt idx="1634">
                  <c:v>23.89</c:v>
                </c:pt>
                <c:pt idx="1635">
                  <c:v>23.72</c:v>
                </c:pt>
                <c:pt idx="1636">
                  <c:v>23.76</c:v>
                </c:pt>
                <c:pt idx="1637">
                  <c:v>24.06</c:v>
                </c:pt>
                <c:pt idx="1638">
                  <c:v>23.18</c:v>
                </c:pt>
                <c:pt idx="1639">
                  <c:v>23.14</c:v>
                </c:pt>
                <c:pt idx="1640">
                  <c:v>23.25</c:v>
                </c:pt>
                <c:pt idx="1641">
                  <c:v>23.99</c:v>
                </c:pt>
                <c:pt idx="1642">
                  <c:v>23.9</c:v>
                </c:pt>
                <c:pt idx="1643">
                  <c:v>23.94</c:v>
                </c:pt>
                <c:pt idx="1644">
                  <c:v>24.25</c:v>
                </c:pt>
                <c:pt idx="1645">
                  <c:v>24.15</c:v>
                </c:pt>
                <c:pt idx="1646">
                  <c:v>23.24</c:v>
                </c:pt>
                <c:pt idx="1647">
                  <c:v>23.04</c:v>
                </c:pt>
                <c:pt idx="1648">
                  <c:v>22.77</c:v>
                </c:pt>
                <c:pt idx="1649">
                  <c:v>22.75</c:v>
                </c:pt>
                <c:pt idx="1650">
                  <c:v>22.93</c:v>
                </c:pt>
                <c:pt idx="1651">
                  <c:v>23.06</c:v>
                </c:pt>
                <c:pt idx="1652">
                  <c:v>23.26</c:v>
                </c:pt>
                <c:pt idx="1653">
                  <c:v>23.24</c:v>
                </c:pt>
                <c:pt idx="1654">
                  <c:v>23.38</c:v>
                </c:pt>
                <c:pt idx="1655">
                  <c:v>23.34</c:v>
                </c:pt>
                <c:pt idx="1656">
                  <c:v>23.2</c:v>
                </c:pt>
                <c:pt idx="1657">
                  <c:v>23.22</c:v>
                </c:pt>
                <c:pt idx="1658">
                  <c:v>22.92</c:v>
                </c:pt>
                <c:pt idx="1659">
                  <c:v>22.8</c:v>
                </c:pt>
                <c:pt idx="1660">
                  <c:v>22.7</c:v>
                </c:pt>
                <c:pt idx="1661">
                  <c:v>22.45</c:v>
                </c:pt>
                <c:pt idx="1662">
                  <c:v>22.51</c:v>
                </c:pt>
                <c:pt idx="1663">
                  <c:v>22.64</c:v>
                </c:pt>
                <c:pt idx="1664">
                  <c:v>22.52</c:v>
                </c:pt>
                <c:pt idx="1665">
                  <c:v>22.57</c:v>
                </c:pt>
                <c:pt idx="1666">
                  <c:v>22.03</c:v>
                </c:pt>
                <c:pt idx="1667">
                  <c:v>21.92</c:v>
                </c:pt>
                <c:pt idx="1668">
                  <c:v>22.28</c:v>
                </c:pt>
                <c:pt idx="1669">
                  <c:v>22.52</c:v>
                </c:pt>
                <c:pt idx="1670">
                  <c:v>22.17</c:v>
                </c:pt>
                <c:pt idx="1671">
                  <c:v>22.26</c:v>
                </c:pt>
                <c:pt idx="1672">
                  <c:v>22.44</c:v>
                </c:pt>
                <c:pt idx="1673">
                  <c:v>22.28</c:v>
                </c:pt>
                <c:pt idx="1674">
                  <c:v>22.19</c:v>
                </c:pt>
                <c:pt idx="1675">
                  <c:v>22.28</c:v>
                </c:pt>
                <c:pt idx="1676">
                  <c:v>22.06</c:v>
                </c:pt>
                <c:pt idx="1677">
                  <c:v>21.98</c:v>
                </c:pt>
                <c:pt idx="1678">
                  <c:v>22.07</c:v>
                </c:pt>
                <c:pt idx="1679">
                  <c:v>22.64</c:v>
                </c:pt>
                <c:pt idx="1680">
                  <c:v>22.6</c:v>
                </c:pt>
                <c:pt idx="1681">
                  <c:v>22.67</c:v>
                </c:pt>
                <c:pt idx="1682">
                  <c:v>22.91</c:v>
                </c:pt>
                <c:pt idx="1683">
                  <c:v>22.98</c:v>
                </c:pt>
                <c:pt idx="1684">
                  <c:v>22.81</c:v>
                </c:pt>
                <c:pt idx="1685">
                  <c:v>22.63</c:v>
                </c:pt>
                <c:pt idx="1686">
                  <c:v>23.44</c:v>
                </c:pt>
                <c:pt idx="1687">
                  <c:v>23.39</c:v>
                </c:pt>
                <c:pt idx="1688">
                  <c:v>23.74</c:v>
                </c:pt>
                <c:pt idx="1689">
                  <c:v>23.9</c:v>
                </c:pt>
                <c:pt idx="1690">
                  <c:v>23.92</c:v>
                </c:pt>
                <c:pt idx="1691">
                  <c:v>23.77</c:v>
                </c:pt>
                <c:pt idx="1692">
                  <c:v>23.62</c:v>
                </c:pt>
                <c:pt idx="1693">
                  <c:v>23.7</c:v>
                </c:pt>
                <c:pt idx="1694">
                  <c:v>23.7</c:v>
                </c:pt>
                <c:pt idx="1695">
                  <c:v>23.41</c:v>
                </c:pt>
                <c:pt idx="1696">
                  <c:v>22.98</c:v>
                </c:pt>
                <c:pt idx="1697">
                  <c:v>22.92</c:v>
                </c:pt>
                <c:pt idx="1698">
                  <c:v>22.83</c:v>
                </c:pt>
                <c:pt idx="1699">
                  <c:v>22.88</c:v>
                </c:pt>
                <c:pt idx="1700">
                  <c:v>22.6</c:v>
                </c:pt>
                <c:pt idx="1701">
                  <c:v>22.81</c:v>
                </c:pt>
                <c:pt idx="1702">
                  <c:v>22.83</c:v>
                </c:pt>
                <c:pt idx="1703">
                  <c:v>22.48</c:v>
                </c:pt>
                <c:pt idx="1704">
                  <c:v>22.59</c:v>
                </c:pt>
                <c:pt idx="1705">
                  <c:v>23.1</c:v>
                </c:pt>
                <c:pt idx="1706">
                  <c:v>23.26</c:v>
                </c:pt>
                <c:pt idx="1707">
                  <c:v>23.45</c:v>
                </c:pt>
                <c:pt idx="1708">
                  <c:v>23.39</c:v>
                </c:pt>
                <c:pt idx="1709">
                  <c:v>23.7</c:v>
                </c:pt>
                <c:pt idx="1710">
                  <c:v>23.92</c:v>
                </c:pt>
                <c:pt idx="1711">
                  <c:v>23.88</c:v>
                </c:pt>
                <c:pt idx="1712">
                  <c:v>24.14</c:v>
                </c:pt>
                <c:pt idx="1713">
                  <c:v>24.07</c:v>
                </c:pt>
                <c:pt idx="1714">
                  <c:v>23.74</c:v>
                </c:pt>
                <c:pt idx="1715">
                  <c:v>23.78</c:v>
                </c:pt>
                <c:pt idx="1716">
                  <c:v>24.24</c:v>
                </c:pt>
                <c:pt idx="1717">
                  <c:v>24.36</c:v>
                </c:pt>
                <c:pt idx="1718">
                  <c:v>24.52</c:v>
                </c:pt>
                <c:pt idx="1719">
                  <c:v>24.5</c:v>
                </c:pt>
                <c:pt idx="1720">
                  <c:v>24.47</c:v>
                </c:pt>
                <c:pt idx="1721">
                  <c:v>24.32</c:v>
                </c:pt>
                <c:pt idx="1722">
                  <c:v>24.26</c:v>
                </c:pt>
                <c:pt idx="1723">
                  <c:v>24.03</c:v>
                </c:pt>
                <c:pt idx="1724">
                  <c:v>24.24</c:v>
                </c:pt>
                <c:pt idx="1725">
                  <c:v>24.06</c:v>
                </c:pt>
                <c:pt idx="1726">
                  <c:v>24.09</c:v>
                </c:pt>
                <c:pt idx="1727">
                  <c:v>24.17</c:v>
                </c:pt>
                <c:pt idx="1728">
                  <c:v>24.43</c:v>
                </c:pt>
                <c:pt idx="1729">
                  <c:v>24.6</c:v>
                </c:pt>
                <c:pt idx="1730">
                  <c:v>24.38</c:v>
                </c:pt>
                <c:pt idx="1731">
                  <c:v>24.52</c:v>
                </c:pt>
                <c:pt idx="1732">
                  <c:v>24.6</c:v>
                </c:pt>
                <c:pt idx="1733">
                  <c:v>24.7</c:v>
                </c:pt>
                <c:pt idx="1734">
                  <c:v>24.56</c:v>
                </c:pt>
                <c:pt idx="1735">
                  <c:v>25.23</c:v>
                </c:pt>
                <c:pt idx="1736">
                  <c:v>23.87</c:v>
                </c:pt>
                <c:pt idx="1737">
                  <c:v>23.75</c:v>
                </c:pt>
                <c:pt idx="1738">
                  <c:v>23.65</c:v>
                </c:pt>
                <c:pt idx="1739">
                  <c:v>23.9</c:v>
                </c:pt>
                <c:pt idx="1740">
                  <c:v>23.84</c:v>
                </c:pt>
                <c:pt idx="1741">
                  <c:v>23.7</c:v>
                </c:pt>
                <c:pt idx="1742">
                  <c:v>23.55</c:v>
                </c:pt>
                <c:pt idx="1743">
                  <c:v>23.74</c:v>
                </c:pt>
                <c:pt idx="1744">
                  <c:v>24.26</c:v>
                </c:pt>
                <c:pt idx="1745">
                  <c:v>24.82</c:v>
                </c:pt>
                <c:pt idx="1746">
                  <c:v>24.93</c:v>
                </c:pt>
                <c:pt idx="1747">
                  <c:v>24.82</c:v>
                </c:pt>
                <c:pt idx="1748">
                  <c:v>24.42</c:v>
                </c:pt>
                <c:pt idx="1749">
                  <c:v>24.47</c:v>
                </c:pt>
                <c:pt idx="1750">
                  <c:v>24.29</c:v>
                </c:pt>
                <c:pt idx="1751">
                  <c:v>24.45</c:v>
                </c:pt>
                <c:pt idx="1752">
                  <c:v>24.66</c:v>
                </c:pt>
                <c:pt idx="1753">
                  <c:v>25.15</c:v>
                </c:pt>
                <c:pt idx="1754">
                  <c:v>25.14</c:v>
                </c:pt>
                <c:pt idx="1755">
                  <c:v>25.06</c:v>
                </c:pt>
                <c:pt idx="1756">
                  <c:v>25.32</c:v>
                </c:pt>
                <c:pt idx="1757">
                  <c:v>25.43</c:v>
                </c:pt>
                <c:pt idx="1758">
                  <c:v>25.7</c:v>
                </c:pt>
                <c:pt idx="1759">
                  <c:v>25.6</c:v>
                </c:pt>
                <c:pt idx="1760">
                  <c:v>25.85</c:v>
                </c:pt>
                <c:pt idx="1761">
                  <c:v>25.96</c:v>
                </c:pt>
                <c:pt idx="1762">
                  <c:v>25.79</c:v>
                </c:pt>
                <c:pt idx="1763">
                  <c:v>25.78</c:v>
                </c:pt>
                <c:pt idx="1764">
                  <c:v>25.46</c:v>
                </c:pt>
                <c:pt idx="1765">
                  <c:v>25.58</c:v>
                </c:pt>
                <c:pt idx="1766">
                  <c:v>25.43</c:v>
                </c:pt>
                <c:pt idx="1767">
                  <c:v>25.31</c:v>
                </c:pt>
                <c:pt idx="1768">
                  <c:v>25.53</c:v>
                </c:pt>
                <c:pt idx="1769">
                  <c:v>25.5</c:v>
                </c:pt>
                <c:pt idx="1770">
                  <c:v>26.51</c:v>
                </c:pt>
                <c:pt idx="1771">
                  <c:v>26.67</c:v>
                </c:pt>
                <c:pt idx="1772">
                  <c:v>26.54</c:v>
                </c:pt>
                <c:pt idx="1773">
                  <c:v>25.85</c:v>
                </c:pt>
                <c:pt idx="1774">
                  <c:v>25.59</c:v>
                </c:pt>
                <c:pt idx="1775">
                  <c:v>25.31</c:v>
                </c:pt>
                <c:pt idx="1776">
                  <c:v>25.13</c:v>
                </c:pt>
                <c:pt idx="1777">
                  <c:v>24.81</c:v>
                </c:pt>
                <c:pt idx="1778">
                  <c:v>24.72</c:v>
                </c:pt>
                <c:pt idx="1779">
                  <c:v>24.9</c:v>
                </c:pt>
                <c:pt idx="1780">
                  <c:v>24.68</c:v>
                </c:pt>
                <c:pt idx="1781">
                  <c:v>24.74</c:v>
                </c:pt>
                <c:pt idx="1782">
                  <c:v>24.54</c:v>
                </c:pt>
                <c:pt idx="1783">
                  <c:v>23.95</c:v>
                </c:pt>
                <c:pt idx="1784">
                  <c:v>23.82</c:v>
                </c:pt>
                <c:pt idx="1785">
                  <c:v>23.52</c:v>
                </c:pt>
                <c:pt idx="1786">
                  <c:v>23.99</c:v>
                </c:pt>
                <c:pt idx="1787">
                  <c:v>24.2</c:v>
                </c:pt>
                <c:pt idx="1788">
                  <c:v>24.29</c:v>
                </c:pt>
                <c:pt idx="1789">
                  <c:v>24.47</c:v>
                </c:pt>
                <c:pt idx="1790">
                  <c:v>24.55</c:v>
                </c:pt>
                <c:pt idx="1791">
                  <c:v>24.7</c:v>
                </c:pt>
                <c:pt idx="1792">
                  <c:v>24.76</c:v>
                </c:pt>
                <c:pt idx="1793">
                  <c:v>24.76</c:v>
                </c:pt>
                <c:pt idx="1794">
                  <c:v>24.5</c:v>
                </c:pt>
                <c:pt idx="1795">
                  <c:v>24.74</c:v>
                </c:pt>
                <c:pt idx="1796">
                  <c:v>24.42</c:v>
                </c:pt>
                <c:pt idx="1797">
                  <c:v>24.63</c:v>
                </c:pt>
                <c:pt idx="1798">
                  <c:v>24.62</c:v>
                </c:pt>
                <c:pt idx="1799">
                  <c:v>24.8</c:v>
                </c:pt>
                <c:pt idx="1800">
                  <c:v>24.76</c:v>
                </c:pt>
                <c:pt idx="1801">
                  <c:v>24.76</c:v>
                </c:pt>
                <c:pt idx="1802">
                  <c:v>24.5</c:v>
                </c:pt>
                <c:pt idx="1803">
                  <c:v>24.61</c:v>
                </c:pt>
                <c:pt idx="1804">
                  <c:v>24.5</c:v>
                </c:pt>
                <c:pt idx="1805">
                  <c:v>24.63</c:v>
                </c:pt>
                <c:pt idx="1806">
                  <c:v>24.64</c:v>
                </c:pt>
                <c:pt idx="1807">
                  <c:v>24.84</c:v>
                </c:pt>
                <c:pt idx="1808">
                  <c:v>24.73</c:v>
                </c:pt>
                <c:pt idx="1809">
                  <c:v>24.76</c:v>
                </c:pt>
                <c:pt idx="1810">
                  <c:v>24.57</c:v>
                </c:pt>
                <c:pt idx="1811">
                  <c:v>24.5</c:v>
                </c:pt>
                <c:pt idx="1812">
                  <c:v>24.7</c:v>
                </c:pt>
                <c:pt idx="1813">
                  <c:v>24.82</c:v>
                </c:pt>
                <c:pt idx="1814">
                  <c:v>25.02</c:v>
                </c:pt>
                <c:pt idx="1815">
                  <c:v>25.42</c:v>
                </c:pt>
                <c:pt idx="1816">
                  <c:v>25.17</c:v>
                </c:pt>
                <c:pt idx="1817">
                  <c:v>25.12</c:v>
                </c:pt>
                <c:pt idx="1818">
                  <c:v>25.46</c:v>
                </c:pt>
                <c:pt idx="1819">
                  <c:v>25.38</c:v>
                </c:pt>
                <c:pt idx="1820">
                  <c:v>25.31</c:v>
                </c:pt>
                <c:pt idx="1821">
                  <c:v>25.62</c:v>
                </c:pt>
                <c:pt idx="1822">
                  <c:v>25.81</c:v>
                </c:pt>
                <c:pt idx="1823">
                  <c:v>25.99</c:v>
                </c:pt>
                <c:pt idx="1824">
                  <c:v>25.89</c:v>
                </c:pt>
                <c:pt idx="1825">
                  <c:v>26.41</c:v>
                </c:pt>
                <c:pt idx="1826">
                  <c:v>26.16</c:v>
                </c:pt>
                <c:pt idx="1827">
                  <c:v>26.48</c:v>
                </c:pt>
                <c:pt idx="1828">
                  <c:v>26.91</c:v>
                </c:pt>
                <c:pt idx="1829">
                  <c:v>26.98</c:v>
                </c:pt>
                <c:pt idx="1830">
                  <c:v>26.42</c:v>
                </c:pt>
                <c:pt idx="1831">
                  <c:v>26.18</c:v>
                </c:pt>
                <c:pt idx="1832">
                  <c:v>26.56</c:v>
                </c:pt>
                <c:pt idx="1833">
                  <c:v>26.77</c:v>
                </c:pt>
                <c:pt idx="1834">
                  <c:v>26.93</c:v>
                </c:pt>
                <c:pt idx="1835">
                  <c:v>27.04</c:v>
                </c:pt>
                <c:pt idx="1836">
                  <c:v>26.95</c:v>
                </c:pt>
                <c:pt idx="1837">
                  <c:v>26.84</c:v>
                </c:pt>
                <c:pt idx="1838">
                  <c:v>26.75</c:v>
                </c:pt>
                <c:pt idx="1839">
                  <c:v>26.75</c:v>
                </c:pt>
                <c:pt idx="1840">
                  <c:v>26.26</c:v>
                </c:pt>
                <c:pt idx="1841">
                  <c:v>26.33</c:v>
                </c:pt>
                <c:pt idx="1842">
                  <c:v>26.48</c:v>
                </c:pt>
                <c:pt idx="1843">
                  <c:v>26.69</c:v>
                </c:pt>
                <c:pt idx="1844">
                  <c:v>26.45</c:v>
                </c:pt>
                <c:pt idx="1845">
                  <c:v>26.41</c:v>
                </c:pt>
                <c:pt idx="1846">
                  <c:v>26.17</c:v>
                </c:pt>
                <c:pt idx="1847">
                  <c:v>26.2</c:v>
                </c:pt>
                <c:pt idx="1848">
                  <c:v>26.37</c:v>
                </c:pt>
                <c:pt idx="1849">
                  <c:v>26.34</c:v>
                </c:pt>
                <c:pt idx="1850">
                  <c:v>26.3</c:v>
                </c:pt>
                <c:pt idx="1851">
                  <c:v>26.37</c:v>
                </c:pt>
                <c:pt idx="1852">
                  <c:v>26.45</c:v>
                </c:pt>
                <c:pt idx="1853">
                  <c:v>26.33</c:v>
                </c:pt>
                <c:pt idx="1854">
                  <c:v>26.01</c:v>
                </c:pt>
                <c:pt idx="1855">
                  <c:v>25.82</c:v>
                </c:pt>
                <c:pt idx="1856">
                  <c:v>26.04</c:v>
                </c:pt>
                <c:pt idx="1857">
                  <c:v>26.04</c:v>
                </c:pt>
                <c:pt idx="1858">
                  <c:v>26.2</c:v>
                </c:pt>
                <c:pt idx="1859">
                  <c:v>26.15</c:v>
                </c:pt>
                <c:pt idx="1860">
                  <c:v>26.29</c:v>
                </c:pt>
                <c:pt idx="1861">
                  <c:v>26.71</c:v>
                </c:pt>
                <c:pt idx="1862">
                  <c:v>26.88</c:v>
                </c:pt>
                <c:pt idx="1863">
                  <c:v>26.96</c:v>
                </c:pt>
                <c:pt idx="1864">
                  <c:v>27.32</c:v>
                </c:pt>
                <c:pt idx="1865">
                  <c:v>27.26</c:v>
                </c:pt>
                <c:pt idx="1866">
                  <c:v>27.66</c:v>
                </c:pt>
                <c:pt idx="1867">
                  <c:v>27.6</c:v>
                </c:pt>
                <c:pt idx="1868">
                  <c:v>27.66</c:v>
                </c:pt>
                <c:pt idx="1869">
                  <c:v>28.17</c:v>
                </c:pt>
                <c:pt idx="1870">
                  <c:v>27.91</c:v>
                </c:pt>
                <c:pt idx="1871">
                  <c:v>28.24</c:v>
                </c:pt>
                <c:pt idx="1872">
                  <c:v>27.93</c:v>
                </c:pt>
                <c:pt idx="1873">
                  <c:v>27.96</c:v>
                </c:pt>
                <c:pt idx="1874">
                  <c:v>29.87</c:v>
                </c:pt>
                <c:pt idx="1875">
                  <c:v>30.01</c:v>
                </c:pt>
                <c:pt idx="1876">
                  <c:v>29.95</c:v>
                </c:pt>
                <c:pt idx="1877">
                  <c:v>29.93</c:v>
                </c:pt>
                <c:pt idx="1878">
                  <c:v>30.09</c:v>
                </c:pt>
                <c:pt idx="1879">
                  <c:v>30.2</c:v>
                </c:pt>
                <c:pt idx="1880">
                  <c:v>30.23</c:v>
                </c:pt>
                <c:pt idx="1881">
                  <c:v>30.5</c:v>
                </c:pt>
                <c:pt idx="1882">
                  <c:v>30.88</c:v>
                </c:pt>
                <c:pt idx="1883">
                  <c:v>30.78</c:v>
                </c:pt>
                <c:pt idx="1884">
                  <c:v>30.93</c:v>
                </c:pt>
                <c:pt idx="1885">
                  <c:v>30.9</c:v>
                </c:pt>
                <c:pt idx="1886">
                  <c:v>30.98</c:v>
                </c:pt>
                <c:pt idx="1887">
                  <c:v>30.98</c:v>
                </c:pt>
                <c:pt idx="1888">
                  <c:v>31.14</c:v>
                </c:pt>
                <c:pt idx="1889">
                  <c:v>31.03</c:v>
                </c:pt>
                <c:pt idx="1890">
                  <c:v>30.79</c:v>
                </c:pt>
                <c:pt idx="1891">
                  <c:v>30.89</c:v>
                </c:pt>
                <c:pt idx="1892">
                  <c:v>31.26</c:v>
                </c:pt>
                <c:pt idx="1893">
                  <c:v>31.25</c:v>
                </c:pt>
                <c:pt idx="1894">
                  <c:v>31.49</c:v>
                </c:pt>
                <c:pt idx="1895">
                  <c:v>31.71</c:v>
                </c:pt>
                <c:pt idx="1896">
                  <c:v>34.65</c:v>
                </c:pt>
                <c:pt idx="1897">
                  <c:v>33.700000000000003</c:v>
                </c:pt>
                <c:pt idx="1898">
                  <c:v>33.700000000000003</c:v>
                </c:pt>
                <c:pt idx="1899">
                  <c:v>34.06</c:v>
                </c:pt>
                <c:pt idx="1900">
                  <c:v>34.79</c:v>
                </c:pt>
                <c:pt idx="1901">
                  <c:v>34.5</c:v>
                </c:pt>
                <c:pt idx="1902">
                  <c:v>34.25</c:v>
                </c:pt>
                <c:pt idx="1903">
                  <c:v>34.25</c:v>
                </c:pt>
                <c:pt idx="1904">
                  <c:v>34.229999999999997</c:v>
                </c:pt>
                <c:pt idx="1905">
                  <c:v>34.19</c:v>
                </c:pt>
                <c:pt idx="1906">
                  <c:v>34.35</c:v>
                </c:pt>
                <c:pt idx="1907">
                  <c:v>33.89</c:v>
                </c:pt>
                <c:pt idx="1908">
                  <c:v>33.74</c:v>
                </c:pt>
                <c:pt idx="1909">
                  <c:v>34.049999999999997</c:v>
                </c:pt>
                <c:pt idx="1910">
                  <c:v>32.82</c:v>
                </c:pt>
                <c:pt idx="1911">
                  <c:v>32.840000000000003</c:v>
                </c:pt>
                <c:pt idx="1912">
                  <c:v>32.68</c:v>
                </c:pt>
                <c:pt idx="1913">
                  <c:v>32.6</c:v>
                </c:pt>
                <c:pt idx="1914">
                  <c:v>33.020000000000003</c:v>
                </c:pt>
                <c:pt idx="1915">
                  <c:v>33.130000000000003</c:v>
                </c:pt>
                <c:pt idx="1916">
                  <c:v>34.1</c:v>
                </c:pt>
                <c:pt idx="1917">
                  <c:v>33.94</c:v>
                </c:pt>
                <c:pt idx="1918">
                  <c:v>34.17</c:v>
                </c:pt>
                <c:pt idx="1919">
                  <c:v>34.409999999999997</c:v>
                </c:pt>
                <c:pt idx="1920">
                  <c:v>34.340000000000003</c:v>
                </c:pt>
                <c:pt idx="1921">
                  <c:v>34.5</c:v>
                </c:pt>
                <c:pt idx="1922">
                  <c:v>35.15</c:v>
                </c:pt>
                <c:pt idx="1923">
                  <c:v>34.94</c:v>
                </c:pt>
                <c:pt idx="1924">
                  <c:v>34.81</c:v>
                </c:pt>
                <c:pt idx="1925">
                  <c:v>34.799999999999997</c:v>
                </c:pt>
                <c:pt idx="1926">
                  <c:v>34.79</c:v>
                </c:pt>
                <c:pt idx="1927">
                  <c:v>34.65</c:v>
                </c:pt>
                <c:pt idx="1928">
                  <c:v>34.92</c:v>
                </c:pt>
                <c:pt idx="1929">
                  <c:v>34.57</c:v>
                </c:pt>
                <c:pt idx="1930">
                  <c:v>34.57</c:v>
                </c:pt>
                <c:pt idx="1931">
                  <c:v>34.9</c:v>
                </c:pt>
                <c:pt idx="1932">
                  <c:v>35</c:v>
                </c:pt>
                <c:pt idx="1933">
                  <c:v>35.33</c:v>
                </c:pt>
                <c:pt idx="1934">
                  <c:v>34.909999999999997</c:v>
                </c:pt>
                <c:pt idx="1935">
                  <c:v>35.020000000000003</c:v>
                </c:pt>
                <c:pt idx="1936">
                  <c:v>35.020000000000003</c:v>
                </c:pt>
                <c:pt idx="1937">
                  <c:v>34.619999999999997</c:v>
                </c:pt>
                <c:pt idx="1938">
                  <c:v>34.54</c:v>
                </c:pt>
                <c:pt idx="1939">
                  <c:v>34.93</c:v>
                </c:pt>
                <c:pt idx="1940">
                  <c:v>34.979999999999997</c:v>
                </c:pt>
                <c:pt idx="1941">
                  <c:v>35.17</c:v>
                </c:pt>
                <c:pt idx="1942">
                  <c:v>34.82</c:v>
                </c:pt>
                <c:pt idx="1943">
                  <c:v>34.71</c:v>
                </c:pt>
                <c:pt idx="1944">
                  <c:v>34.42</c:v>
                </c:pt>
                <c:pt idx="1945">
                  <c:v>34.75</c:v>
                </c:pt>
                <c:pt idx="1946">
                  <c:v>34.14</c:v>
                </c:pt>
                <c:pt idx="1947">
                  <c:v>34.26</c:v>
                </c:pt>
                <c:pt idx="1948">
                  <c:v>34.9</c:v>
                </c:pt>
                <c:pt idx="1949">
                  <c:v>34.82</c:v>
                </c:pt>
                <c:pt idx="1950">
                  <c:v>33.99</c:v>
                </c:pt>
                <c:pt idx="1951">
                  <c:v>33.520000000000003</c:v>
                </c:pt>
                <c:pt idx="1952">
                  <c:v>34.03</c:v>
                </c:pt>
                <c:pt idx="1953">
                  <c:v>34.11</c:v>
                </c:pt>
                <c:pt idx="1954">
                  <c:v>33.47</c:v>
                </c:pt>
                <c:pt idx="1955">
                  <c:v>34.270000000000003</c:v>
                </c:pt>
                <c:pt idx="1956">
                  <c:v>33.619999999999997</c:v>
                </c:pt>
                <c:pt idx="1957">
                  <c:v>31.91</c:v>
                </c:pt>
                <c:pt idx="1958">
                  <c:v>31.47</c:v>
                </c:pt>
                <c:pt idx="1959">
                  <c:v>32.14</c:v>
                </c:pt>
                <c:pt idx="1960">
                  <c:v>31.28</c:v>
                </c:pt>
                <c:pt idx="1961">
                  <c:v>30.85</c:v>
                </c:pt>
                <c:pt idx="1962">
                  <c:v>31.38</c:v>
                </c:pt>
                <c:pt idx="1963">
                  <c:v>31.58</c:v>
                </c:pt>
                <c:pt idx="1964">
                  <c:v>32.61</c:v>
                </c:pt>
                <c:pt idx="1965">
                  <c:v>32.270000000000003</c:v>
                </c:pt>
                <c:pt idx="1966">
                  <c:v>32.69</c:v>
                </c:pt>
                <c:pt idx="1967">
                  <c:v>33.18</c:v>
                </c:pt>
                <c:pt idx="1968">
                  <c:v>33.200000000000003</c:v>
                </c:pt>
                <c:pt idx="1969">
                  <c:v>33.74</c:v>
                </c:pt>
                <c:pt idx="1970">
                  <c:v>33.92</c:v>
                </c:pt>
                <c:pt idx="1971">
                  <c:v>32.58</c:v>
                </c:pt>
                <c:pt idx="1972">
                  <c:v>34.01</c:v>
                </c:pt>
                <c:pt idx="1973">
                  <c:v>34.31</c:v>
                </c:pt>
                <c:pt idx="1974">
                  <c:v>34.54</c:v>
                </c:pt>
                <c:pt idx="1975">
                  <c:v>33.76</c:v>
                </c:pt>
                <c:pt idx="1976">
                  <c:v>33.82</c:v>
                </c:pt>
                <c:pt idx="1977">
                  <c:v>33.58</c:v>
                </c:pt>
                <c:pt idx="1978">
                  <c:v>33.26</c:v>
                </c:pt>
                <c:pt idx="1979">
                  <c:v>33.31</c:v>
                </c:pt>
                <c:pt idx="1980">
                  <c:v>33.380000000000003</c:v>
                </c:pt>
                <c:pt idx="1981">
                  <c:v>33.68</c:v>
                </c:pt>
                <c:pt idx="1982">
                  <c:v>33.950000000000003</c:v>
                </c:pt>
                <c:pt idx="1983">
                  <c:v>34.24</c:v>
                </c:pt>
                <c:pt idx="1984">
                  <c:v>34.71</c:v>
                </c:pt>
                <c:pt idx="1985">
                  <c:v>34.35</c:v>
                </c:pt>
                <c:pt idx="1986">
                  <c:v>35.950000000000003</c:v>
                </c:pt>
                <c:pt idx="1987">
                  <c:v>35.590000000000003</c:v>
                </c:pt>
                <c:pt idx="1988">
                  <c:v>36.25</c:v>
                </c:pt>
                <c:pt idx="1989">
                  <c:v>36.32</c:v>
                </c:pt>
                <c:pt idx="1990">
                  <c:v>36.9</c:v>
                </c:pt>
                <c:pt idx="1991">
                  <c:v>37.25</c:v>
                </c:pt>
                <c:pt idx="1992">
                  <c:v>37.17</c:v>
                </c:pt>
                <c:pt idx="1993">
                  <c:v>37.6</c:v>
                </c:pt>
                <c:pt idx="1994">
                  <c:v>37.43</c:v>
                </c:pt>
                <c:pt idx="1995">
                  <c:v>37.46</c:v>
                </c:pt>
                <c:pt idx="1996">
                  <c:v>37.67</c:v>
                </c:pt>
                <c:pt idx="1997">
                  <c:v>37.200000000000003</c:v>
                </c:pt>
                <c:pt idx="1998">
                  <c:v>36.89</c:v>
                </c:pt>
                <c:pt idx="1999">
                  <c:v>36.42</c:v>
                </c:pt>
                <c:pt idx="2000">
                  <c:v>36.700000000000003</c:v>
                </c:pt>
                <c:pt idx="2001">
                  <c:v>36.22</c:v>
                </c:pt>
                <c:pt idx="2002">
                  <c:v>35.92</c:v>
                </c:pt>
                <c:pt idx="2003">
                  <c:v>35.56</c:v>
                </c:pt>
                <c:pt idx="2004">
                  <c:v>36.24</c:v>
                </c:pt>
                <c:pt idx="2005">
                  <c:v>37.020000000000003</c:v>
                </c:pt>
                <c:pt idx="2006">
                  <c:v>36.369999999999997</c:v>
                </c:pt>
                <c:pt idx="2007">
                  <c:v>37.21</c:v>
                </c:pt>
                <c:pt idx="2008">
                  <c:v>37.43</c:v>
                </c:pt>
                <c:pt idx="2009">
                  <c:v>37.44</c:v>
                </c:pt>
                <c:pt idx="2010">
                  <c:v>37.549999999999997</c:v>
                </c:pt>
                <c:pt idx="2011">
                  <c:v>37.18</c:v>
                </c:pt>
                <c:pt idx="2012">
                  <c:v>36.76</c:v>
                </c:pt>
                <c:pt idx="2013">
                  <c:v>36.29</c:v>
                </c:pt>
                <c:pt idx="2014">
                  <c:v>36.36</c:v>
                </c:pt>
                <c:pt idx="2015">
                  <c:v>35.950000000000003</c:v>
                </c:pt>
                <c:pt idx="2016">
                  <c:v>35.28</c:v>
                </c:pt>
                <c:pt idx="2017">
                  <c:v>36.020000000000003</c:v>
                </c:pt>
                <c:pt idx="2018">
                  <c:v>36.69</c:v>
                </c:pt>
                <c:pt idx="2019">
                  <c:v>36.76</c:v>
                </c:pt>
                <c:pt idx="2020">
                  <c:v>36.6</c:v>
                </c:pt>
                <c:pt idx="2021">
                  <c:v>36.5</c:v>
                </c:pt>
                <c:pt idx="2022">
                  <c:v>36.35</c:v>
                </c:pt>
                <c:pt idx="2023">
                  <c:v>36.19</c:v>
                </c:pt>
                <c:pt idx="2024">
                  <c:v>36.450000000000003</c:v>
                </c:pt>
                <c:pt idx="2025">
                  <c:v>36.090000000000003</c:v>
                </c:pt>
                <c:pt idx="2026">
                  <c:v>36.479999999999997</c:v>
                </c:pt>
                <c:pt idx="2027">
                  <c:v>36.909999999999997</c:v>
                </c:pt>
                <c:pt idx="2028">
                  <c:v>36.44</c:v>
                </c:pt>
                <c:pt idx="2029">
                  <c:v>35.799999999999997</c:v>
                </c:pt>
                <c:pt idx="2030">
                  <c:v>34.18</c:v>
                </c:pt>
                <c:pt idx="2031">
                  <c:v>33.78</c:v>
                </c:pt>
                <c:pt idx="2032">
                  <c:v>34.21</c:v>
                </c:pt>
                <c:pt idx="2033">
                  <c:v>33.04</c:v>
                </c:pt>
                <c:pt idx="2034">
                  <c:v>33.65</c:v>
                </c:pt>
                <c:pt idx="2035">
                  <c:v>33.700000000000003</c:v>
                </c:pt>
                <c:pt idx="2036">
                  <c:v>33.6</c:v>
                </c:pt>
                <c:pt idx="2037">
                  <c:v>33.94</c:v>
                </c:pt>
                <c:pt idx="2038">
                  <c:v>33.299999999999997</c:v>
                </c:pt>
                <c:pt idx="2039">
                  <c:v>32.93</c:v>
                </c:pt>
                <c:pt idx="2040">
                  <c:v>33.700000000000003</c:v>
                </c:pt>
                <c:pt idx="2041">
                  <c:v>33.549999999999997</c:v>
                </c:pt>
                <c:pt idx="2042">
                  <c:v>34.119999999999997</c:v>
                </c:pt>
                <c:pt idx="2043">
                  <c:v>34.36</c:v>
                </c:pt>
                <c:pt idx="2044">
                  <c:v>34.74</c:v>
                </c:pt>
                <c:pt idx="2045">
                  <c:v>34.26</c:v>
                </c:pt>
                <c:pt idx="2046">
                  <c:v>34.21</c:v>
                </c:pt>
                <c:pt idx="2047">
                  <c:v>34.409999999999997</c:v>
                </c:pt>
                <c:pt idx="2048">
                  <c:v>33.76</c:v>
                </c:pt>
                <c:pt idx="2049">
                  <c:v>34.409999999999997</c:v>
                </c:pt>
                <c:pt idx="2050">
                  <c:v>33.94</c:v>
                </c:pt>
                <c:pt idx="2051">
                  <c:v>33.65</c:v>
                </c:pt>
                <c:pt idx="2052">
                  <c:v>33.25</c:v>
                </c:pt>
                <c:pt idx="2053">
                  <c:v>34.06</c:v>
                </c:pt>
                <c:pt idx="2054">
                  <c:v>34.1</c:v>
                </c:pt>
                <c:pt idx="2055">
                  <c:v>34.119999999999997</c:v>
                </c:pt>
                <c:pt idx="2056">
                  <c:v>33.729999999999997</c:v>
                </c:pt>
                <c:pt idx="2057">
                  <c:v>33.19</c:v>
                </c:pt>
                <c:pt idx="2058">
                  <c:v>32.72</c:v>
                </c:pt>
                <c:pt idx="2059">
                  <c:v>31.7</c:v>
                </c:pt>
                <c:pt idx="2060">
                  <c:v>32.33</c:v>
                </c:pt>
                <c:pt idx="2061">
                  <c:v>30.8</c:v>
                </c:pt>
                <c:pt idx="2062">
                  <c:v>30.93</c:v>
                </c:pt>
                <c:pt idx="2063">
                  <c:v>30.83</c:v>
                </c:pt>
                <c:pt idx="2064">
                  <c:v>30.59</c:v>
                </c:pt>
                <c:pt idx="2065">
                  <c:v>30.89</c:v>
                </c:pt>
                <c:pt idx="2066">
                  <c:v>30.74</c:v>
                </c:pt>
                <c:pt idx="2067">
                  <c:v>31.31</c:v>
                </c:pt>
                <c:pt idx="2068">
                  <c:v>31.2</c:v>
                </c:pt>
                <c:pt idx="2069">
                  <c:v>30.79</c:v>
                </c:pt>
                <c:pt idx="2070">
                  <c:v>29.89</c:v>
                </c:pt>
                <c:pt idx="2071">
                  <c:v>30.08</c:v>
                </c:pt>
                <c:pt idx="2072">
                  <c:v>32</c:v>
                </c:pt>
                <c:pt idx="2073">
                  <c:v>31.46</c:v>
                </c:pt>
                <c:pt idx="2074">
                  <c:v>31.27</c:v>
                </c:pt>
                <c:pt idx="2075">
                  <c:v>30.81</c:v>
                </c:pt>
                <c:pt idx="2076">
                  <c:v>30.81</c:v>
                </c:pt>
                <c:pt idx="2077">
                  <c:v>31.04</c:v>
                </c:pt>
                <c:pt idx="2078">
                  <c:v>31.26</c:v>
                </c:pt>
                <c:pt idx="2079">
                  <c:v>31.31</c:v>
                </c:pt>
                <c:pt idx="2080">
                  <c:v>31.24</c:v>
                </c:pt>
                <c:pt idx="2081">
                  <c:v>31.93</c:v>
                </c:pt>
                <c:pt idx="2082">
                  <c:v>31.73</c:v>
                </c:pt>
                <c:pt idx="2083">
                  <c:v>31.49</c:v>
                </c:pt>
                <c:pt idx="2084">
                  <c:v>32.83</c:v>
                </c:pt>
                <c:pt idx="2085">
                  <c:v>32.869999999999997</c:v>
                </c:pt>
                <c:pt idx="2086">
                  <c:v>32.47</c:v>
                </c:pt>
                <c:pt idx="2087">
                  <c:v>32.729999999999997</c:v>
                </c:pt>
                <c:pt idx="2088">
                  <c:v>32.43</c:v>
                </c:pt>
                <c:pt idx="2089">
                  <c:v>32.700000000000003</c:v>
                </c:pt>
                <c:pt idx="2090">
                  <c:v>32.35</c:v>
                </c:pt>
                <c:pt idx="2091">
                  <c:v>32.08</c:v>
                </c:pt>
                <c:pt idx="2092">
                  <c:v>32.5</c:v>
                </c:pt>
                <c:pt idx="2093">
                  <c:v>33.020000000000003</c:v>
                </c:pt>
                <c:pt idx="2094">
                  <c:v>32.880000000000003</c:v>
                </c:pt>
                <c:pt idx="2095">
                  <c:v>32.549999999999997</c:v>
                </c:pt>
                <c:pt idx="2096">
                  <c:v>33.42</c:v>
                </c:pt>
                <c:pt idx="2097">
                  <c:v>33.43</c:v>
                </c:pt>
                <c:pt idx="2098">
                  <c:v>32.64</c:v>
                </c:pt>
                <c:pt idx="2099">
                  <c:v>32.22</c:v>
                </c:pt>
                <c:pt idx="2100">
                  <c:v>32.24</c:v>
                </c:pt>
                <c:pt idx="2101">
                  <c:v>32.799999999999997</c:v>
                </c:pt>
                <c:pt idx="2102">
                  <c:v>32.69</c:v>
                </c:pt>
                <c:pt idx="2103">
                  <c:v>32.25</c:v>
                </c:pt>
                <c:pt idx="2104">
                  <c:v>32.64</c:v>
                </c:pt>
                <c:pt idx="2105">
                  <c:v>32.97</c:v>
                </c:pt>
                <c:pt idx="2106">
                  <c:v>32.99</c:v>
                </c:pt>
                <c:pt idx="2107">
                  <c:v>33.409999999999997</c:v>
                </c:pt>
                <c:pt idx="2108">
                  <c:v>33.15</c:v>
                </c:pt>
                <c:pt idx="2109">
                  <c:v>33.369999999999997</c:v>
                </c:pt>
                <c:pt idx="2110">
                  <c:v>33.549999999999997</c:v>
                </c:pt>
                <c:pt idx="2111">
                  <c:v>33.450000000000003</c:v>
                </c:pt>
                <c:pt idx="2112">
                  <c:v>33.1</c:v>
                </c:pt>
                <c:pt idx="2113">
                  <c:v>33.71</c:v>
                </c:pt>
                <c:pt idx="2114">
                  <c:v>34.01</c:v>
                </c:pt>
                <c:pt idx="2115">
                  <c:v>34.46</c:v>
                </c:pt>
                <c:pt idx="2116">
                  <c:v>33.9</c:v>
                </c:pt>
                <c:pt idx="2117">
                  <c:v>33.270000000000003</c:v>
                </c:pt>
                <c:pt idx="2118">
                  <c:v>32.729999999999997</c:v>
                </c:pt>
                <c:pt idx="2119">
                  <c:v>32.31</c:v>
                </c:pt>
                <c:pt idx="2120">
                  <c:v>31.84</c:v>
                </c:pt>
                <c:pt idx="2121">
                  <c:v>31.3</c:v>
                </c:pt>
                <c:pt idx="2122">
                  <c:v>31.25</c:v>
                </c:pt>
                <c:pt idx="2123">
                  <c:v>31.82</c:v>
                </c:pt>
                <c:pt idx="2124">
                  <c:v>31.85</c:v>
                </c:pt>
                <c:pt idx="2125">
                  <c:v>31.32</c:v>
                </c:pt>
                <c:pt idx="2126">
                  <c:v>31.39</c:v>
                </c:pt>
                <c:pt idx="2127">
                  <c:v>31.64</c:v>
                </c:pt>
                <c:pt idx="2128">
                  <c:v>31.95</c:v>
                </c:pt>
                <c:pt idx="2129">
                  <c:v>32.380000000000003</c:v>
                </c:pt>
                <c:pt idx="2130">
                  <c:v>32.07</c:v>
                </c:pt>
                <c:pt idx="2131">
                  <c:v>32.26</c:v>
                </c:pt>
                <c:pt idx="2132">
                  <c:v>32.08</c:v>
                </c:pt>
                <c:pt idx="2133">
                  <c:v>31.91</c:v>
                </c:pt>
                <c:pt idx="2134">
                  <c:v>31.99</c:v>
                </c:pt>
                <c:pt idx="2135">
                  <c:v>31.02</c:v>
                </c:pt>
                <c:pt idx="2136">
                  <c:v>30.39</c:v>
                </c:pt>
                <c:pt idx="2137">
                  <c:v>30.42</c:v>
                </c:pt>
                <c:pt idx="2138">
                  <c:v>30.18</c:v>
                </c:pt>
                <c:pt idx="2139">
                  <c:v>30.56</c:v>
                </c:pt>
                <c:pt idx="2140">
                  <c:v>30.04</c:v>
                </c:pt>
                <c:pt idx="2141">
                  <c:v>29.9</c:v>
                </c:pt>
                <c:pt idx="2142">
                  <c:v>29.5</c:v>
                </c:pt>
                <c:pt idx="2143">
                  <c:v>28.93</c:v>
                </c:pt>
                <c:pt idx="2144">
                  <c:v>29.17</c:v>
                </c:pt>
                <c:pt idx="2145">
                  <c:v>29.73</c:v>
                </c:pt>
                <c:pt idx="2146">
                  <c:v>29.65</c:v>
                </c:pt>
                <c:pt idx="2147">
                  <c:v>29.69</c:v>
                </c:pt>
                <c:pt idx="2148">
                  <c:v>29.9</c:v>
                </c:pt>
                <c:pt idx="2149">
                  <c:v>29.47</c:v>
                </c:pt>
                <c:pt idx="2150">
                  <c:v>29.1</c:v>
                </c:pt>
                <c:pt idx="2151">
                  <c:v>28.72</c:v>
                </c:pt>
                <c:pt idx="2152">
                  <c:v>28.6</c:v>
                </c:pt>
                <c:pt idx="2153">
                  <c:v>28.6</c:v>
                </c:pt>
                <c:pt idx="2154">
                  <c:v>28.06</c:v>
                </c:pt>
                <c:pt idx="2155">
                  <c:v>28.35</c:v>
                </c:pt>
                <c:pt idx="2156">
                  <c:v>28.96</c:v>
                </c:pt>
                <c:pt idx="2157">
                  <c:v>29.01</c:v>
                </c:pt>
                <c:pt idx="2158">
                  <c:v>28.91</c:v>
                </c:pt>
                <c:pt idx="2159">
                  <c:v>28.95</c:v>
                </c:pt>
                <c:pt idx="2160">
                  <c:v>29.05</c:v>
                </c:pt>
                <c:pt idx="2161">
                  <c:v>29.13</c:v>
                </c:pt>
                <c:pt idx="2162">
                  <c:v>29.12</c:v>
                </c:pt>
                <c:pt idx="2163">
                  <c:v>29.01</c:v>
                </c:pt>
                <c:pt idx="2164">
                  <c:v>28.88</c:v>
                </c:pt>
                <c:pt idx="2165">
                  <c:v>29.64</c:v>
                </c:pt>
                <c:pt idx="2166">
                  <c:v>28.97</c:v>
                </c:pt>
                <c:pt idx="2167">
                  <c:v>29.46</c:v>
                </c:pt>
                <c:pt idx="2168">
                  <c:v>28.87</c:v>
                </c:pt>
                <c:pt idx="2169">
                  <c:v>29.02</c:v>
                </c:pt>
                <c:pt idx="2170">
                  <c:v>29.08</c:v>
                </c:pt>
                <c:pt idx="2171">
                  <c:v>28.91</c:v>
                </c:pt>
                <c:pt idx="2172">
                  <c:v>28.36</c:v>
                </c:pt>
                <c:pt idx="2173">
                  <c:v>27.53</c:v>
                </c:pt>
                <c:pt idx="2174">
                  <c:v>26.56</c:v>
                </c:pt>
                <c:pt idx="2175">
                  <c:v>26.25</c:v>
                </c:pt>
                <c:pt idx="2176">
                  <c:v>25.87</c:v>
                </c:pt>
                <c:pt idx="2177">
                  <c:v>27.3</c:v>
                </c:pt>
                <c:pt idx="2178">
                  <c:v>27.72</c:v>
                </c:pt>
                <c:pt idx="2179">
                  <c:v>28.42</c:v>
                </c:pt>
                <c:pt idx="2180">
                  <c:v>28.54</c:v>
                </c:pt>
                <c:pt idx="2181">
                  <c:v>27.82</c:v>
                </c:pt>
                <c:pt idx="2182">
                  <c:v>28.6</c:v>
                </c:pt>
                <c:pt idx="2183">
                  <c:v>29.08</c:v>
                </c:pt>
                <c:pt idx="2184">
                  <c:v>28.52</c:v>
                </c:pt>
                <c:pt idx="2185">
                  <c:v>29.5</c:v>
                </c:pt>
                <c:pt idx="2186">
                  <c:v>29.24</c:v>
                </c:pt>
                <c:pt idx="2187">
                  <c:v>29.27</c:v>
                </c:pt>
                <c:pt idx="2188">
                  <c:v>29.47</c:v>
                </c:pt>
                <c:pt idx="2189">
                  <c:v>29.39</c:v>
                </c:pt>
                <c:pt idx="2190">
                  <c:v>29.73</c:v>
                </c:pt>
                <c:pt idx="2191">
                  <c:v>29.77</c:v>
                </c:pt>
                <c:pt idx="2192">
                  <c:v>29.71</c:v>
                </c:pt>
                <c:pt idx="2193">
                  <c:v>29.02</c:v>
                </c:pt>
                <c:pt idx="2194">
                  <c:v>29.16</c:v>
                </c:pt>
                <c:pt idx="2195">
                  <c:v>28.67</c:v>
                </c:pt>
                <c:pt idx="2196">
                  <c:v>28.74</c:v>
                </c:pt>
                <c:pt idx="2197">
                  <c:v>28.48</c:v>
                </c:pt>
                <c:pt idx="2198">
                  <c:v>28.81</c:v>
                </c:pt>
                <c:pt idx="2199">
                  <c:v>28.76</c:v>
                </c:pt>
                <c:pt idx="2200">
                  <c:v>29.24</c:v>
                </c:pt>
                <c:pt idx="2201">
                  <c:v>30.14</c:v>
                </c:pt>
                <c:pt idx="2202">
                  <c:v>30</c:v>
                </c:pt>
                <c:pt idx="2203">
                  <c:v>30.51</c:v>
                </c:pt>
                <c:pt idx="2204">
                  <c:v>31.21</c:v>
                </c:pt>
                <c:pt idx="2205">
                  <c:v>31.74</c:v>
                </c:pt>
                <c:pt idx="2206">
                  <c:v>32.32</c:v>
                </c:pt>
                <c:pt idx="2207">
                  <c:v>32.520000000000003</c:v>
                </c:pt>
                <c:pt idx="2208">
                  <c:v>32.14</c:v>
                </c:pt>
                <c:pt idx="2209">
                  <c:v>32.21</c:v>
                </c:pt>
                <c:pt idx="2210">
                  <c:v>32.04</c:v>
                </c:pt>
                <c:pt idx="2211">
                  <c:v>32.799999999999997</c:v>
                </c:pt>
                <c:pt idx="2212">
                  <c:v>32.75</c:v>
                </c:pt>
                <c:pt idx="2213">
                  <c:v>33.04</c:v>
                </c:pt>
                <c:pt idx="2214">
                  <c:v>33.590000000000003</c:v>
                </c:pt>
                <c:pt idx="2215">
                  <c:v>33.44</c:v>
                </c:pt>
                <c:pt idx="2216">
                  <c:v>33.369999999999997</c:v>
                </c:pt>
                <c:pt idx="2217">
                  <c:v>34.4</c:v>
                </c:pt>
                <c:pt idx="2218">
                  <c:v>34.9</c:v>
                </c:pt>
                <c:pt idx="2219">
                  <c:v>34.590000000000003</c:v>
                </c:pt>
                <c:pt idx="2220">
                  <c:v>34.47</c:v>
                </c:pt>
                <c:pt idx="2221">
                  <c:v>34.71</c:v>
                </c:pt>
                <c:pt idx="2222">
                  <c:v>34.03</c:v>
                </c:pt>
                <c:pt idx="2223">
                  <c:v>33.86</c:v>
                </c:pt>
                <c:pt idx="2224">
                  <c:v>34.11</c:v>
                </c:pt>
                <c:pt idx="2225">
                  <c:v>34.31</c:v>
                </c:pt>
                <c:pt idx="2226">
                  <c:v>34.15</c:v>
                </c:pt>
                <c:pt idx="2227">
                  <c:v>34</c:v>
                </c:pt>
                <c:pt idx="2228">
                  <c:v>33.840000000000003</c:v>
                </c:pt>
                <c:pt idx="2229">
                  <c:v>33.35</c:v>
                </c:pt>
                <c:pt idx="2230">
                  <c:v>33.21</c:v>
                </c:pt>
                <c:pt idx="2231">
                  <c:v>32.86</c:v>
                </c:pt>
                <c:pt idx="2232">
                  <c:v>32.4</c:v>
                </c:pt>
                <c:pt idx="2233">
                  <c:v>32.11</c:v>
                </c:pt>
                <c:pt idx="2234">
                  <c:v>32.1</c:v>
                </c:pt>
                <c:pt idx="2235">
                  <c:v>32.64</c:v>
                </c:pt>
                <c:pt idx="2236">
                  <c:v>33.159999999999997</c:v>
                </c:pt>
                <c:pt idx="2237">
                  <c:v>34.299999999999997</c:v>
                </c:pt>
                <c:pt idx="2238">
                  <c:v>34.659999999999997</c:v>
                </c:pt>
                <c:pt idx="2239">
                  <c:v>34.479999999999997</c:v>
                </c:pt>
                <c:pt idx="2240">
                  <c:v>34.36</c:v>
                </c:pt>
                <c:pt idx="2241">
                  <c:v>34.450000000000003</c:v>
                </c:pt>
                <c:pt idx="2242">
                  <c:v>34.46</c:v>
                </c:pt>
                <c:pt idx="2243">
                  <c:v>34.770000000000003</c:v>
                </c:pt>
                <c:pt idx="2244">
                  <c:v>35.090000000000003</c:v>
                </c:pt>
                <c:pt idx="2245">
                  <c:v>34.83</c:v>
                </c:pt>
                <c:pt idx="2246">
                  <c:v>34.04</c:v>
                </c:pt>
                <c:pt idx="2247">
                  <c:v>34.94</c:v>
                </c:pt>
                <c:pt idx="2248">
                  <c:v>34.979999999999997</c:v>
                </c:pt>
                <c:pt idx="2249">
                  <c:v>34.75</c:v>
                </c:pt>
                <c:pt idx="2250">
                  <c:v>34.81</c:v>
                </c:pt>
                <c:pt idx="2251">
                  <c:v>34.770000000000003</c:v>
                </c:pt>
                <c:pt idx="2252">
                  <c:v>34.270000000000003</c:v>
                </c:pt>
                <c:pt idx="2253">
                  <c:v>34.47</c:v>
                </c:pt>
                <c:pt idx="2254">
                  <c:v>35.18</c:v>
                </c:pt>
                <c:pt idx="2255">
                  <c:v>35.299999999999997</c:v>
                </c:pt>
                <c:pt idx="2256">
                  <c:v>34.909999999999997</c:v>
                </c:pt>
                <c:pt idx="2257">
                  <c:v>33.86</c:v>
                </c:pt>
                <c:pt idx="2258">
                  <c:v>34.24</c:v>
                </c:pt>
                <c:pt idx="2259">
                  <c:v>34.729999999999997</c:v>
                </c:pt>
                <c:pt idx="2260">
                  <c:v>35</c:v>
                </c:pt>
                <c:pt idx="2261">
                  <c:v>34.979999999999997</c:v>
                </c:pt>
                <c:pt idx="2262">
                  <c:v>34.93</c:v>
                </c:pt>
                <c:pt idx="2263">
                  <c:v>35.44</c:v>
                </c:pt>
                <c:pt idx="2264">
                  <c:v>34.99</c:v>
                </c:pt>
                <c:pt idx="2265">
                  <c:v>34.450000000000003</c:v>
                </c:pt>
                <c:pt idx="2266">
                  <c:v>33.99</c:v>
                </c:pt>
                <c:pt idx="2267">
                  <c:v>33.83</c:v>
                </c:pt>
                <c:pt idx="2268">
                  <c:v>33.08</c:v>
                </c:pt>
                <c:pt idx="2269">
                  <c:v>31.84</c:v>
                </c:pt>
                <c:pt idx="2270">
                  <c:v>31.51</c:v>
                </c:pt>
                <c:pt idx="2271">
                  <c:v>32.06</c:v>
                </c:pt>
                <c:pt idx="2272">
                  <c:v>32.68</c:v>
                </c:pt>
                <c:pt idx="2273">
                  <c:v>31.91</c:v>
                </c:pt>
                <c:pt idx="2274">
                  <c:v>32.74</c:v>
                </c:pt>
                <c:pt idx="2275">
                  <c:v>29.76</c:v>
                </c:pt>
                <c:pt idx="2276">
                  <c:v>29.8</c:v>
                </c:pt>
                <c:pt idx="2277">
                  <c:v>29.59</c:v>
                </c:pt>
                <c:pt idx="2278">
                  <c:v>29.66</c:v>
                </c:pt>
                <c:pt idx="2279">
                  <c:v>29.92</c:v>
                </c:pt>
                <c:pt idx="2280">
                  <c:v>29.6</c:v>
                </c:pt>
                <c:pt idx="2281">
                  <c:v>29.94</c:v>
                </c:pt>
                <c:pt idx="2282">
                  <c:v>29.81</c:v>
                </c:pt>
                <c:pt idx="2283">
                  <c:v>29.97</c:v>
                </c:pt>
                <c:pt idx="2284">
                  <c:v>31.02</c:v>
                </c:pt>
                <c:pt idx="2285">
                  <c:v>30.82</c:v>
                </c:pt>
                <c:pt idx="2286">
                  <c:v>29.8</c:v>
                </c:pt>
                <c:pt idx="2287">
                  <c:v>29.34</c:v>
                </c:pt>
                <c:pt idx="2288">
                  <c:v>29.77</c:v>
                </c:pt>
                <c:pt idx="2289">
                  <c:v>29.04</c:v>
                </c:pt>
                <c:pt idx="2290">
                  <c:v>28.82</c:v>
                </c:pt>
                <c:pt idx="2291">
                  <c:v>28.81</c:v>
                </c:pt>
                <c:pt idx="2292">
                  <c:v>28.23</c:v>
                </c:pt>
                <c:pt idx="2293">
                  <c:v>28.22</c:v>
                </c:pt>
                <c:pt idx="2294">
                  <c:v>28.64</c:v>
                </c:pt>
                <c:pt idx="2295">
                  <c:v>28.78</c:v>
                </c:pt>
                <c:pt idx="2296">
                  <c:v>29.47</c:v>
                </c:pt>
                <c:pt idx="2297">
                  <c:v>29.42</c:v>
                </c:pt>
                <c:pt idx="2298">
                  <c:v>28.71</c:v>
                </c:pt>
                <c:pt idx="2299">
                  <c:v>29.35</c:v>
                </c:pt>
                <c:pt idx="2300">
                  <c:v>28.8</c:v>
                </c:pt>
                <c:pt idx="2301">
                  <c:v>29.19</c:v>
                </c:pt>
                <c:pt idx="2302">
                  <c:v>29.62</c:v>
                </c:pt>
                <c:pt idx="2303">
                  <c:v>29.8</c:v>
                </c:pt>
                <c:pt idx="2304">
                  <c:v>29.59</c:v>
                </c:pt>
                <c:pt idx="2305">
                  <c:v>30.37</c:v>
                </c:pt>
                <c:pt idx="2306">
                  <c:v>30.54</c:v>
                </c:pt>
                <c:pt idx="2307">
                  <c:v>30.58</c:v>
                </c:pt>
                <c:pt idx="2308">
                  <c:v>30.63</c:v>
                </c:pt>
                <c:pt idx="2309">
                  <c:v>30.94</c:v>
                </c:pt>
                <c:pt idx="2310">
                  <c:v>30.56</c:v>
                </c:pt>
                <c:pt idx="2311">
                  <c:v>30.86</c:v>
                </c:pt>
                <c:pt idx="2312">
                  <c:v>31.25</c:v>
                </c:pt>
                <c:pt idx="2313">
                  <c:v>31.76</c:v>
                </c:pt>
                <c:pt idx="2314">
                  <c:v>31.43</c:v>
                </c:pt>
                <c:pt idx="2315">
                  <c:v>31.65</c:v>
                </c:pt>
                <c:pt idx="2316">
                  <c:v>31.69</c:v>
                </c:pt>
                <c:pt idx="2317">
                  <c:v>31.98</c:v>
                </c:pt>
                <c:pt idx="2318">
                  <c:v>32.68</c:v>
                </c:pt>
                <c:pt idx="2319">
                  <c:v>32.340000000000003</c:v>
                </c:pt>
                <c:pt idx="2320">
                  <c:v>32.32</c:v>
                </c:pt>
                <c:pt idx="2321">
                  <c:v>32</c:v>
                </c:pt>
                <c:pt idx="2322">
                  <c:v>31.88</c:v>
                </c:pt>
                <c:pt idx="2323">
                  <c:v>31.9</c:v>
                </c:pt>
                <c:pt idx="2324">
                  <c:v>32.380000000000003</c:v>
                </c:pt>
                <c:pt idx="2325">
                  <c:v>32.71</c:v>
                </c:pt>
                <c:pt idx="2326">
                  <c:v>32.35</c:v>
                </c:pt>
                <c:pt idx="2327">
                  <c:v>32.450000000000003</c:v>
                </c:pt>
                <c:pt idx="2328">
                  <c:v>32</c:v>
                </c:pt>
                <c:pt idx="2329">
                  <c:v>31.9</c:v>
                </c:pt>
                <c:pt idx="2330">
                  <c:v>32.08</c:v>
                </c:pt>
                <c:pt idx="2331">
                  <c:v>31.55</c:v>
                </c:pt>
                <c:pt idx="2332">
                  <c:v>31.63</c:v>
                </c:pt>
                <c:pt idx="2333">
                  <c:v>31.67</c:v>
                </c:pt>
                <c:pt idx="2334">
                  <c:v>31.86</c:v>
                </c:pt>
                <c:pt idx="2335">
                  <c:v>32.130000000000003</c:v>
                </c:pt>
                <c:pt idx="2336">
                  <c:v>31.8</c:v>
                </c:pt>
                <c:pt idx="2337">
                  <c:v>31.46</c:v>
                </c:pt>
                <c:pt idx="2338">
                  <c:v>31.65</c:v>
                </c:pt>
                <c:pt idx="2339">
                  <c:v>31.6</c:v>
                </c:pt>
                <c:pt idx="2340">
                  <c:v>32</c:v>
                </c:pt>
                <c:pt idx="2341">
                  <c:v>31.97</c:v>
                </c:pt>
                <c:pt idx="2342">
                  <c:v>31.64</c:v>
                </c:pt>
                <c:pt idx="2343">
                  <c:v>31.39</c:v>
                </c:pt>
                <c:pt idx="2344">
                  <c:v>31.4</c:v>
                </c:pt>
                <c:pt idx="2345">
                  <c:v>31.75</c:v>
                </c:pt>
                <c:pt idx="2346">
                  <c:v>31.11</c:v>
                </c:pt>
                <c:pt idx="2347">
                  <c:v>30.28</c:v>
                </c:pt>
                <c:pt idx="2348">
                  <c:v>30.61</c:v>
                </c:pt>
                <c:pt idx="2349">
                  <c:v>30.36</c:v>
                </c:pt>
                <c:pt idx="2350">
                  <c:v>29.85</c:v>
                </c:pt>
                <c:pt idx="2351">
                  <c:v>29.9</c:v>
                </c:pt>
                <c:pt idx="2352">
                  <c:v>30.04</c:v>
                </c:pt>
                <c:pt idx="2353">
                  <c:v>29.8</c:v>
                </c:pt>
                <c:pt idx="2354">
                  <c:v>30.14</c:v>
                </c:pt>
                <c:pt idx="2355">
                  <c:v>30.06</c:v>
                </c:pt>
                <c:pt idx="2356">
                  <c:v>29.76</c:v>
                </c:pt>
                <c:pt idx="2357">
                  <c:v>29.91</c:v>
                </c:pt>
                <c:pt idx="2358">
                  <c:v>30.39</c:v>
                </c:pt>
                <c:pt idx="2359">
                  <c:v>29.98</c:v>
                </c:pt>
                <c:pt idx="2360">
                  <c:v>29.99</c:v>
                </c:pt>
                <c:pt idx="2361">
                  <c:v>29.63</c:v>
                </c:pt>
                <c:pt idx="2362">
                  <c:v>30.15</c:v>
                </c:pt>
                <c:pt idx="2363">
                  <c:v>30.23</c:v>
                </c:pt>
                <c:pt idx="2364">
                  <c:v>31.06</c:v>
                </c:pt>
                <c:pt idx="2365">
                  <c:v>31.39</c:v>
                </c:pt>
                <c:pt idx="2366">
                  <c:v>31.49</c:v>
                </c:pt>
                <c:pt idx="2367">
                  <c:v>31.57</c:v>
                </c:pt>
                <c:pt idx="2368">
                  <c:v>31.59</c:v>
                </c:pt>
                <c:pt idx="2369">
                  <c:v>31.66</c:v>
                </c:pt>
                <c:pt idx="2370">
                  <c:v>31.76</c:v>
                </c:pt>
                <c:pt idx="2371">
                  <c:v>31.62</c:v>
                </c:pt>
                <c:pt idx="2372">
                  <c:v>31.68</c:v>
                </c:pt>
                <c:pt idx="2373">
                  <c:v>31.88</c:v>
                </c:pt>
                <c:pt idx="2374">
                  <c:v>31.89</c:v>
                </c:pt>
                <c:pt idx="2375">
                  <c:v>31.94</c:v>
                </c:pt>
                <c:pt idx="2376">
                  <c:v>32.04</c:v>
                </c:pt>
                <c:pt idx="2377">
                  <c:v>32.17</c:v>
                </c:pt>
                <c:pt idx="2378">
                  <c:v>32.14</c:v>
                </c:pt>
                <c:pt idx="2379">
                  <c:v>31.61</c:v>
                </c:pt>
                <c:pt idx="2380">
                  <c:v>31.69</c:v>
                </c:pt>
                <c:pt idx="2381">
                  <c:v>31.76</c:v>
                </c:pt>
                <c:pt idx="2382">
                  <c:v>32.17</c:v>
                </c:pt>
                <c:pt idx="2383">
                  <c:v>32.32</c:v>
                </c:pt>
                <c:pt idx="2384">
                  <c:v>32.29</c:v>
                </c:pt>
                <c:pt idx="2385">
                  <c:v>32.99</c:v>
                </c:pt>
                <c:pt idx="2386">
                  <c:v>31.55</c:v>
                </c:pt>
                <c:pt idx="2387">
                  <c:v>30.72</c:v>
                </c:pt>
                <c:pt idx="2388">
                  <c:v>31.19</c:v>
                </c:pt>
                <c:pt idx="2389">
                  <c:v>31.93</c:v>
                </c:pt>
                <c:pt idx="2390">
                  <c:v>32.799999999999997</c:v>
                </c:pt>
                <c:pt idx="2391">
                  <c:v>32.75</c:v>
                </c:pt>
                <c:pt idx="2392">
                  <c:v>32.68</c:v>
                </c:pt>
                <c:pt idx="2393">
                  <c:v>32.97</c:v>
                </c:pt>
                <c:pt idx="2394">
                  <c:v>33.200000000000003</c:v>
                </c:pt>
                <c:pt idx="2395">
                  <c:v>34</c:v>
                </c:pt>
                <c:pt idx="2396">
                  <c:v>34.380000000000003</c:v>
                </c:pt>
                <c:pt idx="2397">
                  <c:v>34.94</c:v>
                </c:pt>
                <c:pt idx="2398">
                  <c:v>35.01</c:v>
                </c:pt>
                <c:pt idx="2399">
                  <c:v>35.200000000000003</c:v>
                </c:pt>
                <c:pt idx="2400">
                  <c:v>35.07</c:v>
                </c:pt>
                <c:pt idx="2401">
                  <c:v>35.049999999999997</c:v>
                </c:pt>
                <c:pt idx="2402">
                  <c:v>35.15</c:v>
                </c:pt>
                <c:pt idx="2403">
                  <c:v>35.69</c:v>
                </c:pt>
                <c:pt idx="2404">
                  <c:v>34.270000000000003</c:v>
                </c:pt>
                <c:pt idx="2405">
                  <c:v>34.659999999999997</c:v>
                </c:pt>
                <c:pt idx="2406">
                  <c:v>34.69</c:v>
                </c:pt>
                <c:pt idx="2407">
                  <c:v>35.090000000000003</c:v>
                </c:pt>
                <c:pt idx="2408">
                  <c:v>34.83</c:v>
                </c:pt>
                <c:pt idx="2409">
                  <c:v>34.770000000000003</c:v>
                </c:pt>
                <c:pt idx="2410">
                  <c:v>34.86</c:v>
                </c:pt>
                <c:pt idx="2411">
                  <c:v>34.85</c:v>
                </c:pt>
                <c:pt idx="2412">
                  <c:v>34.56</c:v>
                </c:pt>
                <c:pt idx="2413">
                  <c:v>34.25</c:v>
                </c:pt>
                <c:pt idx="2414">
                  <c:v>34.58</c:v>
                </c:pt>
                <c:pt idx="2415">
                  <c:v>34.979999999999997</c:v>
                </c:pt>
                <c:pt idx="2416">
                  <c:v>35.04</c:v>
                </c:pt>
                <c:pt idx="2417">
                  <c:v>34.92</c:v>
                </c:pt>
                <c:pt idx="2418">
                  <c:v>34.53</c:v>
                </c:pt>
                <c:pt idx="2419">
                  <c:v>34.68</c:v>
                </c:pt>
                <c:pt idx="2420">
                  <c:v>34.57</c:v>
                </c:pt>
                <c:pt idx="2421">
                  <c:v>34.909999999999997</c:v>
                </c:pt>
                <c:pt idx="2422">
                  <c:v>35.21</c:v>
                </c:pt>
                <c:pt idx="2423">
                  <c:v>35.020000000000003</c:v>
                </c:pt>
                <c:pt idx="2424">
                  <c:v>34.97</c:v>
                </c:pt>
                <c:pt idx="2425">
                  <c:v>35.24</c:v>
                </c:pt>
                <c:pt idx="2426">
                  <c:v>35.36</c:v>
                </c:pt>
                <c:pt idx="2427">
                  <c:v>35.4</c:v>
                </c:pt>
                <c:pt idx="2428">
                  <c:v>35.15</c:v>
                </c:pt>
                <c:pt idx="2429">
                  <c:v>35.090000000000003</c:v>
                </c:pt>
                <c:pt idx="2430">
                  <c:v>35.26</c:v>
                </c:pt>
                <c:pt idx="2431">
                  <c:v>35.549999999999997</c:v>
                </c:pt>
                <c:pt idx="2432">
                  <c:v>35.700000000000003</c:v>
                </c:pt>
                <c:pt idx="2433">
                  <c:v>35.89</c:v>
                </c:pt>
                <c:pt idx="2434">
                  <c:v>36.020000000000003</c:v>
                </c:pt>
                <c:pt idx="2435">
                  <c:v>36.08</c:v>
                </c:pt>
                <c:pt idx="2436">
                  <c:v>36.57</c:v>
                </c:pt>
                <c:pt idx="2437">
                  <c:v>36.46</c:v>
                </c:pt>
                <c:pt idx="2438">
                  <c:v>36.44</c:v>
                </c:pt>
                <c:pt idx="2439">
                  <c:v>35.44</c:v>
                </c:pt>
                <c:pt idx="2440">
                  <c:v>36.08</c:v>
                </c:pt>
                <c:pt idx="2441">
                  <c:v>35.61</c:v>
                </c:pt>
                <c:pt idx="2442">
                  <c:v>35.619999999999997</c:v>
                </c:pt>
                <c:pt idx="2443">
                  <c:v>36.56</c:v>
                </c:pt>
                <c:pt idx="2444">
                  <c:v>37.67</c:v>
                </c:pt>
                <c:pt idx="2445">
                  <c:v>37.159999999999997</c:v>
                </c:pt>
                <c:pt idx="2446">
                  <c:v>37.14</c:v>
                </c:pt>
                <c:pt idx="2447">
                  <c:v>37.450000000000003</c:v>
                </c:pt>
                <c:pt idx="2448">
                  <c:v>37.549999999999997</c:v>
                </c:pt>
                <c:pt idx="2449">
                  <c:v>37.19</c:v>
                </c:pt>
                <c:pt idx="2450">
                  <c:v>36.65</c:v>
                </c:pt>
                <c:pt idx="2451">
                  <c:v>37.18</c:v>
                </c:pt>
                <c:pt idx="2452">
                  <c:v>37.44</c:v>
                </c:pt>
                <c:pt idx="2453">
                  <c:v>37.32</c:v>
                </c:pt>
                <c:pt idx="2454">
                  <c:v>37.75</c:v>
                </c:pt>
                <c:pt idx="2455">
                  <c:v>37.659999999999997</c:v>
                </c:pt>
                <c:pt idx="2456">
                  <c:v>37.54</c:v>
                </c:pt>
                <c:pt idx="2457">
                  <c:v>37.99</c:v>
                </c:pt>
                <c:pt idx="2458">
                  <c:v>38.07</c:v>
                </c:pt>
                <c:pt idx="2459">
                  <c:v>38.1</c:v>
                </c:pt>
                <c:pt idx="2460">
                  <c:v>38.020000000000003</c:v>
                </c:pt>
                <c:pt idx="2461">
                  <c:v>37.270000000000003</c:v>
                </c:pt>
                <c:pt idx="2462">
                  <c:v>37.130000000000003</c:v>
                </c:pt>
                <c:pt idx="2463">
                  <c:v>36.97</c:v>
                </c:pt>
                <c:pt idx="2464">
                  <c:v>37.450000000000003</c:v>
                </c:pt>
                <c:pt idx="2465">
                  <c:v>37.29</c:v>
                </c:pt>
                <c:pt idx="2466">
                  <c:v>37.75</c:v>
                </c:pt>
                <c:pt idx="2467">
                  <c:v>35.51</c:v>
                </c:pt>
                <c:pt idx="2468">
                  <c:v>35.43</c:v>
                </c:pt>
                <c:pt idx="2469">
                  <c:v>35.15</c:v>
                </c:pt>
                <c:pt idx="2470">
                  <c:v>35.26</c:v>
                </c:pt>
                <c:pt idx="2471">
                  <c:v>35.1</c:v>
                </c:pt>
                <c:pt idx="2472">
                  <c:v>34.92</c:v>
                </c:pt>
                <c:pt idx="2473">
                  <c:v>34.81</c:v>
                </c:pt>
                <c:pt idx="2474">
                  <c:v>34.74</c:v>
                </c:pt>
                <c:pt idx="2475">
                  <c:v>34.869999999999997</c:v>
                </c:pt>
                <c:pt idx="2476">
                  <c:v>34.520000000000003</c:v>
                </c:pt>
                <c:pt idx="2477">
                  <c:v>34.6</c:v>
                </c:pt>
                <c:pt idx="2478">
                  <c:v>33.93</c:v>
                </c:pt>
                <c:pt idx="2479">
                  <c:v>33.61</c:v>
                </c:pt>
                <c:pt idx="2480">
                  <c:v>34.69</c:v>
                </c:pt>
                <c:pt idx="2481">
                  <c:v>34.74</c:v>
                </c:pt>
                <c:pt idx="2482">
                  <c:v>34.75</c:v>
                </c:pt>
                <c:pt idx="2483">
                  <c:v>34.5</c:v>
                </c:pt>
                <c:pt idx="2484">
                  <c:v>34.61</c:v>
                </c:pt>
                <c:pt idx="2485">
                  <c:v>34.479999999999997</c:v>
                </c:pt>
                <c:pt idx="2486">
                  <c:v>34.909999999999997</c:v>
                </c:pt>
                <c:pt idx="2487">
                  <c:v>34.840000000000003</c:v>
                </c:pt>
                <c:pt idx="2488">
                  <c:v>35.020000000000003</c:v>
                </c:pt>
                <c:pt idx="2489">
                  <c:v>34.950000000000003</c:v>
                </c:pt>
                <c:pt idx="2490">
                  <c:v>34.979999999999997</c:v>
                </c:pt>
                <c:pt idx="2491">
                  <c:v>35.479999999999997</c:v>
                </c:pt>
                <c:pt idx="2492">
                  <c:v>35.200000000000003</c:v>
                </c:pt>
                <c:pt idx="2493">
                  <c:v>35.44</c:v>
                </c:pt>
                <c:pt idx="2494">
                  <c:v>35.51</c:v>
                </c:pt>
                <c:pt idx="2495">
                  <c:v>35.31</c:v>
                </c:pt>
                <c:pt idx="2496">
                  <c:v>34.700000000000003</c:v>
                </c:pt>
                <c:pt idx="2497">
                  <c:v>33.76</c:v>
                </c:pt>
                <c:pt idx="2498">
                  <c:v>34.159999999999997</c:v>
                </c:pt>
                <c:pt idx="2499">
                  <c:v>34.39</c:v>
                </c:pt>
                <c:pt idx="2500">
                  <c:v>34.72</c:v>
                </c:pt>
                <c:pt idx="2501">
                  <c:v>35.5</c:v>
                </c:pt>
                <c:pt idx="2502">
                  <c:v>35.700000000000003</c:v>
                </c:pt>
                <c:pt idx="2503">
                  <c:v>35.76</c:v>
                </c:pt>
                <c:pt idx="2504">
                  <c:v>35.97</c:v>
                </c:pt>
                <c:pt idx="2505">
                  <c:v>36.799999999999997</c:v>
                </c:pt>
                <c:pt idx="2506">
                  <c:v>36.549999999999997</c:v>
                </c:pt>
                <c:pt idx="2507">
                  <c:v>36.79</c:v>
                </c:pt>
                <c:pt idx="2508">
                  <c:v>36.31</c:v>
                </c:pt>
                <c:pt idx="2509">
                  <c:v>36.89</c:v>
                </c:pt>
                <c:pt idx="2510">
                  <c:v>37.21</c:v>
                </c:pt>
                <c:pt idx="2511">
                  <c:v>36.979999999999997</c:v>
                </c:pt>
                <c:pt idx="2512">
                  <c:v>36.93</c:v>
                </c:pt>
                <c:pt idx="2513">
                  <c:v>36.97</c:v>
                </c:pt>
                <c:pt idx="2514">
                  <c:v>37.07</c:v>
                </c:pt>
                <c:pt idx="2515">
                  <c:v>36.630000000000003</c:v>
                </c:pt>
                <c:pt idx="2516">
                  <c:v>36.659999999999997</c:v>
                </c:pt>
                <c:pt idx="2517">
                  <c:v>36.270000000000003</c:v>
                </c:pt>
                <c:pt idx="2518">
                  <c:v>36.6</c:v>
                </c:pt>
                <c:pt idx="2519">
                  <c:v>36.409999999999997</c:v>
                </c:pt>
                <c:pt idx="2520">
                  <c:v>36.35</c:v>
                </c:pt>
                <c:pt idx="2521">
                  <c:v>36.479999999999997</c:v>
                </c:pt>
                <c:pt idx="2522">
                  <c:v>36.61</c:v>
                </c:pt>
                <c:pt idx="2523">
                  <c:v>36.54</c:v>
                </c:pt>
                <c:pt idx="2524">
                  <c:v>36.950000000000003</c:v>
                </c:pt>
                <c:pt idx="2525">
                  <c:v>36.71</c:v>
                </c:pt>
                <c:pt idx="2526">
                  <c:v>36.79</c:v>
                </c:pt>
                <c:pt idx="2527">
                  <c:v>36.799999999999997</c:v>
                </c:pt>
                <c:pt idx="2528">
                  <c:v>36.76</c:v>
                </c:pt>
                <c:pt idx="2529">
                  <c:v>36.57</c:v>
                </c:pt>
                <c:pt idx="2530">
                  <c:v>36.94</c:v>
                </c:pt>
                <c:pt idx="2531">
                  <c:v>36.770000000000003</c:v>
                </c:pt>
                <c:pt idx="2532">
                  <c:v>37.619999999999997</c:v>
                </c:pt>
                <c:pt idx="2533">
                  <c:v>37.799999999999997</c:v>
                </c:pt>
                <c:pt idx="2534">
                  <c:v>37.56</c:v>
                </c:pt>
                <c:pt idx="2535">
                  <c:v>37.979999999999997</c:v>
                </c:pt>
                <c:pt idx="2536">
                  <c:v>37.42</c:v>
                </c:pt>
                <c:pt idx="2537">
                  <c:v>36.82</c:v>
                </c:pt>
                <c:pt idx="2538">
                  <c:v>36.520000000000003</c:v>
                </c:pt>
                <c:pt idx="2539">
                  <c:v>36.68</c:v>
                </c:pt>
                <c:pt idx="2540">
                  <c:v>36.520000000000003</c:v>
                </c:pt>
                <c:pt idx="2541">
                  <c:v>36.270000000000003</c:v>
                </c:pt>
                <c:pt idx="2542">
                  <c:v>36.35</c:v>
                </c:pt>
                <c:pt idx="2543">
                  <c:v>36.380000000000003</c:v>
                </c:pt>
                <c:pt idx="2544">
                  <c:v>35.46</c:v>
                </c:pt>
                <c:pt idx="2545">
                  <c:v>35.340000000000003</c:v>
                </c:pt>
                <c:pt idx="2546">
                  <c:v>35.799999999999997</c:v>
                </c:pt>
                <c:pt idx="2547">
                  <c:v>35.93</c:v>
                </c:pt>
                <c:pt idx="2548">
                  <c:v>36.049999999999997</c:v>
                </c:pt>
                <c:pt idx="2549">
                  <c:v>36.409999999999997</c:v>
                </c:pt>
                <c:pt idx="2550">
                  <c:v>36.479999999999997</c:v>
                </c:pt>
                <c:pt idx="2551">
                  <c:v>36.520000000000003</c:v>
                </c:pt>
                <c:pt idx="2552">
                  <c:v>36.07</c:v>
                </c:pt>
                <c:pt idx="2553">
                  <c:v>36.18</c:v>
                </c:pt>
                <c:pt idx="2554">
                  <c:v>36.53</c:v>
                </c:pt>
                <c:pt idx="2555">
                  <c:v>36.51</c:v>
                </c:pt>
                <c:pt idx="2556">
                  <c:v>36.200000000000003</c:v>
                </c:pt>
                <c:pt idx="2557">
                  <c:v>35.93</c:v>
                </c:pt>
                <c:pt idx="2558">
                  <c:v>35.909999999999997</c:v>
                </c:pt>
                <c:pt idx="2559">
                  <c:v>35.9</c:v>
                </c:pt>
                <c:pt idx="2560">
                  <c:v>35.57</c:v>
                </c:pt>
                <c:pt idx="2561">
                  <c:v>35.799999999999997</c:v>
                </c:pt>
                <c:pt idx="2562">
                  <c:v>35.619999999999997</c:v>
                </c:pt>
                <c:pt idx="2563">
                  <c:v>35.82</c:v>
                </c:pt>
                <c:pt idx="2564">
                  <c:v>35.909999999999997</c:v>
                </c:pt>
                <c:pt idx="2565">
                  <c:v>35.159999999999997</c:v>
                </c:pt>
                <c:pt idx="2566">
                  <c:v>35.18</c:v>
                </c:pt>
                <c:pt idx="2567">
                  <c:v>35.1</c:v>
                </c:pt>
                <c:pt idx="2568">
                  <c:v>35.14</c:v>
                </c:pt>
                <c:pt idx="2569">
                  <c:v>35.270000000000003</c:v>
                </c:pt>
                <c:pt idx="2570">
                  <c:v>35.43</c:v>
                </c:pt>
                <c:pt idx="2571">
                  <c:v>35.04</c:v>
                </c:pt>
                <c:pt idx="2572">
                  <c:v>35.369999999999997</c:v>
                </c:pt>
                <c:pt idx="2573">
                  <c:v>35.270000000000003</c:v>
                </c:pt>
                <c:pt idx="2574">
                  <c:v>35.159999999999997</c:v>
                </c:pt>
                <c:pt idx="2575">
                  <c:v>35.39</c:v>
                </c:pt>
                <c:pt idx="2576">
                  <c:v>35.6</c:v>
                </c:pt>
                <c:pt idx="2577">
                  <c:v>35.57</c:v>
                </c:pt>
                <c:pt idx="2578">
                  <c:v>35.75</c:v>
                </c:pt>
                <c:pt idx="2579">
                  <c:v>36.07</c:v>
                </c:pt>
                <c:pt idx="2580">
                  <c:v>36.159999999999997</c:v>
                </c:pt>
                <c:pt idx="2581">
                  <c:v>36.28</c:v>
                </c:pt>
                <c:pt idx="2582">
                  <c:v>36.22</c:v>
                </c:pt>
                <c:pt idx="2583">
                  <c:v>36.03</c:v>
                </c:pt>
                <c:pt idx="2584">
                  <c:v>36.03</c:v>
                </c:pt>
                <c:pt idx="2585">
                  <c:v>35.799999999999997</c:v>
                </c:pt>
                <c:pt idx="2586">
                  <c:v>35.74</c:v>
                </c:pt>
                <c:pt idx="2587">
                  <c:v>35.630000000000003</c:v>
                </c:pt>
                <c:pt idx="2588">
                  <c:v>35.25</c:v>
                </c:pt>
                <c:pt idx="2589">
                  <c:v>35.479999999999997</c:v>
                </c:pt>
                <c:pt idx="2590">
                  <c:v>35.76</c:v>
                </c:pt>
                <c:pt idx="2591">
                  <c:v>35.909999999999997</c:v>
                </c:pt>
                <c:pt idx="2592">
                  <c:v>36.18</c:v>
                </c:pt>
                <c:pt idx="2593">
                  <c:v>36.32</c:v>
                </c:pt>
                <c:pt idx="2594">
                  <c:v>36.75</c:v>
                </c:pt>
                <c:pt idx="2595">
                  <c:v>36.869999999999997</c:v>
                </c:pt>
                <c:pt idx="2596">
                  <c:v>36.93</c:v>
                </c:pt>
                <c:pt idx="2597">
                  <c:v>37.43</c:v>
                </c:pt>
                <c:pt idx="2598">
                  <c:v>36.15</c:v>
                </c:pt>
                <c:pt idx="2599">
                  <c:v>36.31</c:v>
                </c:pt>
                <c:pt idx="2600">
                  <c:v>36.97</c:v>
                </c:pt>
                <c:pt idx="2601">
                  <c:v>36.979999999999997</c:v>
                </c:pt>
                <c:pt idx="2602">
                  <c:v>36.85</c:v>
                </c:pt>
                <c:pt idx="2603">
                  <c:v>36.82</c:v>
                </c:pt>
                <c:pt idx="2604">
                  <c:v>36.54</c:v>
                </c:pt>
                <c:pt idx="2605">
                  <c:v>36.369999999999997</c:v>
                </c:pt>
                <c:pt idx="2606">
                  <c:v>36.01</c:v>
                </c:pt>
                <c:pt idx="2607">
                  <c:v>35.69</c:v>
                </c:pt>
                <c:pt idx="2608">
                  <c:v>35.53</c:v>
                </c:pt>
                <c:pt idx="2609">
                  <c:v>35.630000000000003</c:v>
                </c:pt>
                <c:pt idx="2610">
                  <c:v>35.82</c:v>
                </c:pt>
                <c:pt idx="2611">
                  <c:v>35.04</c:v>
                </c:pt>
                <c:pt idx="2612">
                  <c:v>35.22</c:v>
                </c:pt>
                <c:pt idx="2613">
                  <c:v>35.4</c:v>
                </c:pt>
                <c:pt idx="2614">
                  <c:v>35.770000000000003</c:v>
                </c:pt>
                <c:pt idx="2615">
                  <c:v>35.86</c:v>
                </c:pt>
                <c:pt idx="2616">
                  <c:v>36.119999999999997</c:v>
                </c:pt>
                <c:pt idx="2617">
                  <c:v>36.26</c:v>
                </c:pt>
                <c:pt idx="2618">
                  <c:v>36.26</c:v>
                </c:pt>
                <c:pt idx="2619">
                  <c:v>36.18</c:v>
                </c:pt>
                <c:pt idx="2620">
                  <c:v>36.11</c:v>
                </c:pt>
                <c:pt idx="2621">
                  <c:v>36.119999999999997</c:v>
                </c:pt>
                <c:pt idx="2622">
                  <c:v>36.32</c:v>
                </c:pt>
                <c:pt idx="2623">
                  <c:v>36.340000000000003</c:v>
                </c:pt>
                <c:pt idx="2624">
                  <c:v>36.130000000000003</c:v>
                </c:pt>
                <c:pt idx="2625">
                  <c:v>36.26</c:v>
                </c:pt>
                <c:pt idx="2626">
                  <c:v>36.479999999999997</c:v>
                </c:pt>
                <c:pt idx="2627">
                  <c:v>35.71</c:v>
                </c:pt>
                <c:pt idx="2628">
                  <c:v>35.729999999999997</c:v>
                </c:pt>
                <c:pt idx="2629">
                  <c:v>35.880000000000003</c:v>
                </c:pt>
                <c:pt idx="2630">
                  <c:v>35.53</c:v>
                </c:pt>
                <c:pt idx="2631">
                  <c:v>35.31</c:v>
                </c:pt>
                <c:pt idx="2632">
                  <c:v>35.21</c:v>
                </c:pt>
                <c:pt idx="2633">
                  <c:v>35.51</c:v>
                </c:pt>
                <c:pt idx="2634">
                  <c:v>34.86</c:v>
                </c:pt>
                <c:pt idx="2635">
                  <c:v>34.58</c:v>
                </c:pt>
                <c:pt idx="2636">
                  <c:v>34.36</c:v>
                </c:pt>
                <c:pt idx="2637">
                  <c:v>34.19</c:v>
                </c:pt>
                <c:pt idx="2638">
                  <c:v>34.07</c:v>
                </c:pt>
                <c:pt idx="2639">
                  <c:v>33.65</c:v>
                </c:pt>
                <c:pt idx="2640">
                  <c:v>34.200000000000003</c:v>
                </c:pt>
                <c:pt idx="2641">
                  <c:v>33.54</c:v>
                </c:pt>
                <c:pt idx="2642">
                  <c:v>33.74</c:v>
                </c:pt>
                <c:pt idx="2643">
                  <c:v>33.46</c:v>
                </c:pt>
                <c:pt idx="2644">
                  <c:v>34.340000000000003</c:v>
                </c:pt>
                <c:pt idx="2645">
                  <c:v>33.630000000000003</c:v>
                </c:pt>
                <c:pt idx="2646">
                  <c:v>33.880000000000003</c:v>
                </c:pt>
                <c:pt idx="2647">
                  <c:v>33.65</c:v>
                </c:pt>
                <c:pt idx="2648">
                  <c:v>33.92</c:v>
                </c:pt>
                <c:pt idx="2649">
                  <c:v>34.25</c:v>
                </c:pt>
                <c:pt idx="2650">
                  <c:v>34.24</c:v>
                </c:pt>
                <c:pt idx="2651">
                  <c:v>34.68</c:v>
                </c:pt>
                <c:pt idx="2652">
                  <c:v>34.47</c:v>
                </c:pt>
                <c:pt idx="2653">
                  <c:v>34.53</c:v>
                </c:pt>
                <c:pt idx="2654">
                  <c:v>34.56</c:v>
                </c:pt>
                <c:pt idx="2655">
                  <c:v>34.75</c:v>
                </c:pt>
                <c:pt idx="2656">
                  <c:v>34.729999999999997</c:v>
                </c:pt>
                <c:pt idx="2657">
                  <c:v>34.5</c:v>
                </c:pt>
                <c:pt idx="2658">
                  <c:v>34.67</c:v>
                </c:pt>
                <c:pt idx="2659">
                  <c:v>34.75</c:v>
                </c:pt>
                <c:pt idx="2660">
                  <c:v>34.97</c:v>
                </c:pt>
                <c:pt idx="2661">
                  <c:v>35.31</c:v>
                </c:pt>
                <c:pt idx="2662">
                  <c:v>35.47</c:v>
                </c:pt>
                <c:pt idx="2663">
                  <c:v>36.35</c:v>
                </c:pt>
                <c:pt idx="2664">
                  <c:v>36.64</c:v>
                </c:pt>
                <c:pt idx="2665">
                  <c:v>36.49</c:v>
                </c:pt>
                <c:pt idx="2666">
                  <c:v>36.299999999999997</c:v>
                </c:pt>
                <c:pt idx="2667">
                  <c:v>36.43</c:v>
                </c:pt>
                <c:pt idx="2668">
                  <c:v>36.409999999999997</c:v>
                </c:pt>
                <c:pt idx="2669">
                  <c:v>36.590000000000003</c:v>
                </c:pt>
                <c:pt idx="2670">
                  <c:v>36.14</c:v>
                </c:pt>
                <c:pt idx="2671">
                  <c:v>35.869999999999997</c:v>
                </c:pt>
                <c:pt idx="2672">
                  <c:v>36.340000000000003</c:v>
                </c:pt>
                <c:pt idx="2673">
                  <c:v>36</c:v>
                </c:pt>
                <c:pt idx="2674">
                  <c:v>35.81</c:v>
                </c:pt>
                <c:pt idx="2675">
                  <c:v>35.17</c:v>
                </c:pt>
                <c:pt idx="2676">
                  <c:v>35.01</c:v>
                </c:pt>
                <c:pt idx="2677">
                  <c:v>34.92</c:v>
                </c:pt>
                <c:pt idx="2678">
                  <c:v>34.65</c:v>
                </c:pt>
                <c:pt idx="2679">
                  <c:v>34.659999999999997</c:v>
                </c:pt>
                <c:pt idx="2680">
                  <c:v>34.71</c:v>
                </c:pt>
                <c:pt idx="2681">
                  <c:v>34.67</c:v>
                </c:pt>
                <c:pt idx="2682">
                  <c:v>34.65</c:v>
                </c:pt>
                <c:pt idx="2683">
                  <c:v>34.729999999999997</c:v>
                </c:pt>
                <c:pt idx="2684">
                  <c:v>34.89</c:v>
                </c:pt>
                <c:pt idx="2685">
                  <c:v>35.07</c:v>
                </c:pt>
                <c:pt idx="2686">
                  <c:v>35.090000000000003</c:v>
                </c:pt>
                <c:pt idx="2687">
                  <c:v>35.020000000000003</c:v>
                </c:pt>
                <c:pt idx="2688">
                  <c:v>35.76</c:v>
                </c:pt>
                <c:pt idx="2689">
                  <c:v>35.54</c:v>
                </c:pt>
                <c:pt idx="2690">
                  <c:v>35.19</c:v>
                </c:pt>
                <c:pt idx="2691">
                  <c:v>35.770000000000003</c:v>
                </c:pt>
                <c:pt idx="2692">
                  <c:v>36.090000000000003</c:v>
                </c:pt>
                <c:pt idx="2693">
                  <c:v>36.33</c:v>
                </c:pt>
                <c:pt idx="2694">
                  <c:v>36.479999999999997</c:v>
                </c:pt>
                <c:pt idx="2695">
                  <c:v>37</c:v>
                </c:pt>
                <c:pt idx="2696">
                  <c:v>37</c:v>
                </c:pt>
                <c:pt idx="2697">
                  <c:v>37.229999999999997</c:v>
                </c:pt>
                <c:pt idx="2698">
                  <c:v>37.07</c:v>
                </c:pt>
                <c:pt idx="2699">
                  <c:v>37.200000000000003</c:v>
                </c:pt>
                <c:pt idx="2700">
                  <c:v>37.18</c:v>
                </c:pt>
                <c:pt idx="2701">
                  <c:v>37.159999999999997</c:v>
                </c:pt>
                <c:pt idx="2702">
                  <c:v>37.47</c:v>
                </c:pt>
                <c:pt idx="2703">
                  <c:v>37.54</c:v>
                </c:pt>
                <c:pt idx="2704">
                  <c:v>37.83</c:v>
                </c:pt>
                <c:pt idx="2705">
                  <c:v>38.08</c:v>
                </c:pt>
                <c:pt idx="2706">
                  <c:v>39.04</c:v>
                </c:pt>
                <c:pt idx="2707">
                  <c:v>39.380000000000003</c:v>
                </c:pt>
                <c:pt idx="2708">
                  <c:v>39.340000000000003</c:v>
                </c:pt>
                <c:pt idx="2709">
                  <c:v>39.53</c:v>
                </c:pt>
                <c:pt idx="2710">
                  <c:v>39.630000000000003</c:v>
                </c:pt>
                <c:pt idx="2711">
                  <c:v>39.86</c:v>
                </c:pt>
                <c:pt idx="2712">
                  <c:v>39.65</c:v>
                </c:pt>
                <c:pt idx="2713">
                  <c:v>39.299999999999997</c:v>
                </c:pt>
                <c:pt idx="2714">
                  <c:v>39.19</c:v>
                </c:pt>
                <c:pt idx="2715">
                  <c:v>39.67</c:v>
                </c:pt>
                <c:pt idx="2716">
                  <c:v>39.76</c:v>
                </c:pt>
                <c:pt idx="2717">
                  <c:v>39.79</c:v>
                </c:pt>
                <c:pt idx="2718">
                  <c:v>40.25</c:v>
                </c:pt>
                <c:pt idx="2719">
                  <c:v>40.090000000000003</c:v>
                </c:pt>
                <c:pt idx="2720">
                  <c:v>40.43</c:v>
                </c:pt>
                <c:pt idx="2721">
                  <c:v>40.83</c:v>
                </c:pt>
                <c:pt idx="2722">
                  <c:v>40.950000000000003</c:v>
                </c:pt>
                <c:pt idx="2723">
                  <c:v>40.78</c:v>
                </c:pt>
                <c:pt idx="2724">
                  <c:v>41.35</c:v>
                </c:pt>
                <c:pt idx="2725">
                  <c:v>44.4</c:v>
                </c:pt>
                <c:pt idx="2726">
                  <c:v>44.37</c:v>
                </c:pt>
                <c:pt idx="2727">
                  <c:v>45.49</c:v>
                </c:pt>
                <c:pt idx="2728">
                  <c:v>46.71</c:v>
                </c:pt>
                <c:pt idx="2729">
                  <c:v>47.1</c:v>
                </c:pt>
                <c:pt idx="2730">
                  <c:v>46.34</c:v>
                </c:pt>
                <c:pt idx="2731">
                  <c:v>46.7</c:v>
                </c:pt>
                <c:pt idx="2732">
                  <c:v>46.78</c:v>
                </c:pt>
                <c:pt idx="2733">
                  <c:v>46.7</c:v>
                </c:pt>
                <c:pt idx="2734">
                  <c:v>46.3</c:v>
                </c:pt>
                <c:pt idx="2735">
                  <c:v>45.58</c:v>
                </c:pt>
                <c:pt idx="2736">
                  <c:v>45.75</c:v>
                </c:pt>
                <c:pt idx="2737">
                  <c:v>45.86</c:v>
                </c:pt>
                <c:pt idx="2738">
                  <c:v>45.46</c:v>
                </c:pt>
                <c:pt idx="2739">
                  <c:v>45.65</c:v>
                </c:pt>
                <c:pt idx="2740">
                  <c:v>44.63</c:v>
                </c:pt>
                <c:pt idx="2741">
                  <c:v>44.62</c:v>
                </c:pt>
                <c:pt idx="2742">
                  <c:v>44.94</c:v>
                </c:pt>
                <c:pt idx="2743">
                  <c:v>44.65</c:v>
                </c:pt>
                <c:pt idx="2744">
                  <c:v>44.75</c:v>
                </c:pt>
                <c:pt idx="2745">
                  <c:v>44.49</c:v>
                </c:pt>
                <c:pt idx="2746">
                  <c:v>44.73</c:v>
                </c:pt>
                <c:pt idx="2747">
                  <c:v>43.95</c:v>
                </c:pt>
                <c:pt idx="2748">
                  <c:v>44.84</c:v>
                </c:pt>
                <c:pt idx="2749">
                  <c:v>44.68</c:v>
                </c:pt>
                <c:pt idx="2750">
                  <c:v>44.49</c:v>
                </c:pt>
                <c:pt idx="2751">
                  <c:v>43.44</c:v>
                </c:pt>
                <c:pt idx="2752">
                  <c:v>43.45</c:v>
                </c:pt>
                <c:pt idx="2753">
                  <c:v>43.08</c:v>
                </c:pt>
                <c:pt idx="2754">
                  <c:v>43.35</c:v>
                </c:pt>
                <c:pt idx="2755">
                  <c:v>43.66</c:v>
                </c:pt>
                <c:pt idx="2756">
                  <c:v>43.33</c:v>
                </c:pt>
                <c:pt idx="2757">
                  <c:v>43.34</c:v>
                </c:pt>
                <c:pt idx="2758">
                  <c:v>43.26</c:v>
                </c:pt>
                <c:pt idx="2759">
                  <c:v>44.56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B-4F65-9DAF-6E76A848D895}"/>
            </c:ext>
          </c:extLst>
        </c:ser>
        <c:ser>
          <c:idx val="1"/>
          <c:order val="1"/>
          <c:tx>
            <c:strRef>
              <c:f>PriceAnalysis!$C$1</c:f>
              <c:strCache>
                <c:ptCount val="1"/>
                <c:pt idx="0">
                  <c:v>MA100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PriceAnalysis!$A$2:$A$2761</c:f>
              <c:numCache>
                <c:formatCode>mm/dd/yy;@</c:formatCode>
                <c:ptCount val="2760"/>
                <c:pt idx="0">
                  <c:v>39085</c:v>
                </c:pt>
                <c:pt idx="1">
                  <c:v>39086</c:v>
                </c:pt>
                <c:pt idx="2">
                  <c:v>39087</c:v>
                </c:pt>
                <c:pt idx="3">
                  <c:v>39090</c:v>
                </c:pt>
                <c:pt idx="4">
                  <c:v>39091</c:v>
                </c:pt>
                <c:pt idx="5">
                  <c:v>39092</c:v>
                </c:pt>
                <c:pt idx="6">
                  <c:v>39093</c:v>
                </c:pt>
                <c:pt idx="7">
                  <c:v>39094</c:v>
                </c:pt>
                <c:pt idx="8">
                  <c:v>39098</c:v>
                </c:pt>
                <c:pt idx="9">
                  <c:v>39099</c:v>
                </c:pt>
                <c:pt idx="10">
                  <c:v>39100</c:v>
                </c:pt>
                <c:pt idx="11">
                  <c:v>39101</c:v>
                </c:pt>
                <c:pt idx="12">
                  <c:v>39104</c:v>
                </c:pt>
                <c:pt idx="13">
                  <c:v>39105</c:v>
                </c:pt>
                <c:pt idx="14">
                  <c:v>39106</c:v>
                </c:pt>
                <c:pt idx="15">
                  <c:v>39107</c:v>
                </c:pt>
                <c:pt idx="16">
                  <c:v>39108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39115</c:v>
                </c:pt>
                <c:pt idx="22">
                  <c:v>39118</c:v>
                </c:pt>
                <c:pt idx="23">
                  <c:v>39119</c:v>
                </c:pt>
                <c:pt idx="24">
                  <c:v>39120</c:v>
                </c:pt>
                <c:pt idx="25">
                  <c:v>39121</c:v>
                </c:pt>
                <c:pt idx="26">
                  <c:v>39122</c:v>
                </c:pt>
                <c:pt idx="27">
                  <c:v>39125</c:v>
                </c:pt>
                <c:pt idx="28">
                  <c:v>39126</c:v>
                </c:pt>
                <c:pt idx="29">
                  <c:v>39127</c:v>
                </c:pt>
                <c:pt idx="30">
                  <c:v>39128</c:v>
                </c:pt>
                <c:pt idx="31">
                  <c:v>39129</c:v>
                </c:pt>
                <c:pt idx="32">
                  <c:v>39133</c:v>
                </c:pt>
                <c:pt idx="33">
                  <c:v>39134</c:v>
                </c:pt>
                <c:pt idx="34">
                  <c:v>39135</c:v>
                </c:pt>
                <c:pt idx="35">
                  <c:v>39136</c:v>
                </c:pt>
                <c:pt idx="36">
                  <c:v>39139</c:v>
                </c:pt>
                <c:pt idx="37">
                  <c:v>39140</c:v>
                </c:pt>
                <c:pt idx="38">
                  <c:v>39141</c:v>
                </c:pt>
                <c:pt idx="39">
                  <c:v>39142</c:v>
                </c:pt>
                <c:pt idx="40">
                  <c:v>39143</c:v>
                </c:pt>
                <c:pt idx="41">
                  <c:v>39146</c:v>
                </c:pt>
                <c:pt idx="42">
                  <c:v>39147</c:v>
                </c:pt>
                <c:pt idx="43">
                  <c:v>39148</c:v>
                </c:pt>
                <c:pt idx="44">
                  <c:v>39149</c:v>
                </c:pt>
                <c:pt idx="45">
                  <c:v>39150</c:v>
                </c:pt>
                <c:pt idx="46">
                  <c:v>39153</c:v>
                </c:pt>
                <c:pt idx="47">
                  <c:v>39154</c:v>
                </c:pt>
                <c:pt idx="48">
                  <c:v>39155</c:v>
                </c:pt>
                <c:pt idx="49">
                  <c:v>39156</c:v>
                </c:pt>
                <c:pt idx="50">
                  <c:v>39157</c:v>
                </c:pt>
                <c:pt idx="51">
                  <c:v>39160</c:v>
                </c:pt>
                <c:pt idx="52">
                  <c:v>39161</c:v>
                </c:pt>
                <c:pt idx="53">
                  <c:v>39162</c:v>
                </c:pt>
                <c:pt idx="54">
                  <c:v>39163</c:v>
                </c:pt>
                <c:pt idx="55">
                  <c:v>39164</c:v>
                </c:pt>
                <c:pt idx="56">
                  <c:v>39167</c:v>
                </c:pt>
                <c:pt idx="57">
                  <c:v>39168</c:v>
                </c:pt>
                <c:pt idx="58">
                  <c:v>39169</c:v>
                </c:pt>
                <c:pt idx="59">
                  <c:v>39170</c:v>
                </c:pt>
                <c:pt idx="60">
                  <c:v>39171</c:v>
                </c:pt>
                <c:pt idx="61">
                  <c:v>39174</c:v>
                </c:pt>
                <c:pt idx="62">
                  <c:v>39175</c:v>
                </c:pt>
                <c:pt idx="63">
                  <c:v>39176</c:v>
                </c:pt>
                <c:pt idx="64">
                  <c:v>39177</c:v>
                </c:pt>
                <c:pt idx="65">
                  <c:v>39181</c:v>
                </c:pt>
                <c:pt idx="66">
                  <c:v>39182</c:v>
                </c:pt>
                <c:pt idx="67">
                  <c:v>39183</c:v>
                </c:pt>
                <c:pt idx="68">
                  <c:v>39184</c:v>
                </c:pt>
                <c:pt idx="69">
                  <c:v>39185</c:v>
                </c:pt>
                <c:pt idx="70">
                  <c:v>39188</c:v>
                </c:pt>
                <c:pt idx="71">
                  <c:v>39189</c:v>
                </c:pt>
                <c:pt idx="72">
                  <c:v>39190</c:v>
                </c:pt>
                <c:pt idx="73">
                  <c:v>39191</c:v>
                </c:pt>
                <c:pt idx="74">
                  <c:v>39192</c:v>
                </c:pt>
                <c:pt idx="75">
                  <c:v>39195</c:v>
                </c:pt>
                <c:pt idx="76">
                  <c:v>39196</c:v>
                </c:pt>
                <c:pt idx="77">
                  <c:v>39197</c:v>
                </c:pt>
                <c:pt idx="78">
                  <c:v>39198</c:v>
                </c:pt>
                <c:pt idx="79">
                  <c:v>39199</c:v>
                </c:pt>
                <c:pt idx="80">
                  <c:v>39202</c:v>
                </c:pt>
                <c:pt idx="81">
                  <c:v>39203</c:v>
                </c:pt>
                <c:pt idx="82">
                  <c:v>39204</c:v>
                </c:pt>
                <c:pt idx="83">
                  <c:v>39205</c:v>
                </c:pt>
                <c:pt idx="84">
                  <c:v>39206</c:v>
                </c:pt>
                <c:pt idx="85">
                  <c:v>39209</c:v>
                </c:pt>
                <c:pt idx="86">
                  <c:v>39210</c:v>
                </c:pt>
                <c:pt idx="87">
                  <c:v>39211</c:v>
                </c:pt>
                <c:pt idx="88">
                  <c:v>39212</c:v>
                </c:pt>
                <c:pt idx="89">
                  <c:v>39213</c:v>
                </c:pt>
                <c:pt idx="90">
                  <c:v>39216</c:v>
                </c:pt>
                <c:pt idx="91">
                  <c:v>39217</c:v>
                </c:pt>
                <c:pt idx="92">
                  <c:v>39218</c:v>
                </c:pt>
                <c:pt idx="93">
                  <c:v>39219</c:v>
                </c:pt>
                <c:pt idx="94">
                  <c:v>39220</c:v>
                </c:pt>
                <c:pt idx="95">
                  <c:v>39223</c:v>
                </c:pt>
                <c:pt idx="96">
                  <c:v>39224</c:v>
                </c:pt>
                <c:pt idx="97">
                  <c:v>39225</c:v>
                </c:pt>
                <c:pt idx="98">
                  <c:v>39226</c:v>
                </c:pt>
                <c:pt idx="99">
                  <c:v>39227</c:v>
                </c:pt>
                <c:pt idx="100">
                  <c:v>39231</c:v>
                </c:pt>
                <c:pt idx="101">
                  <c:v>39232</c:v>
                </c:pt>
                <c:pt idx="102">
                  <c:v>39233</c:v>
                </c:pt>
                <c:pt idx="103">
                  <c:v>39234</c:v>
                </c:pt>
                <c:pt idx="104">
                  <c:v>39237</c:v>
                </c:pt>
                <c:pt idx="105">
                  <c:v>39238</c:v>
                </c:pt>
                <c:pt idx="106">
                  <c:v>39239</c:v>
                </c:pt>
                <c:pt idx="107">
                  <c:v>39240</c:v>
                </c:pt>
                <c:pt idx="108">
                  <c:v>39241</c:v>
                </c:pt>
                <c:pt idx="109">
                  <c:v>39244</c:v>
                </c:pt>
                <c:pt idx="110">
                  <c:v>39245</c:v>
                </c:pt>
                <c:pt idx="111">
                  <c:v>39246</c:v>
                </c:pt>
                <c:pt idx="112">
                  <c:v>39247</c:v>
                </c:pt>
                <c:pt idx="113">
                  <c:v>39248</c:v>
                </c:pt>
                <c:pt idx="114">
                  <c:v>39251</c:v>
                </c:pt>
                <c:pt idx="115">
                  <c:v>39252</c:v>
                </c:pt>
                <c:pt idx="116">
                  <c:v>39253</c:v>
                </c:pt>
                <c:pt idx="117">
                  <c:v>39254</c:v>
                </c:pt>
                <c:pt idx="118">
                  <c:v>39255</c:v>
                </c:pt>
                <c:pt idx="119">
                  <c:v>39258</c:v>
                </c:pt>
                <c:pt idx="120">
                  <c:v>39259</c:v>
                </c:pt>
                <c:pt idx="121">
                  <c:v>39260</c:v>
                </c:pt>
                <c:pt idx="122">
                  <c:v>39261</c:v>
                </c:pt>
                <c:pt idx="123">
                  <c:v>39262</c:v>
                </c:pt>
                <c:pt idx="124">
                  <c:v>39265</c:v>
                </c:pt>
                <c:pt idx="125">
                  <c:v>39266</c:v>
                </c:pt>
                <c:pt idx="126">
                  <c:v>39268</c:v>
                </c:pt>
                <c:pt idx="127">
                  <c:v>39269</c:v>
                </c:pt>
                <c:pt idx="128">
                  <c:v>39272</c:v>
                </c:pt>
                <c:pt idx="129">
                  <c:v>39273</c:v>
                </c:pt>
                <c:pt idx="130">
                  <c:v>39274</c:v>
                </c:pt>
                <c:pt idx="131">
                  <c:v>39275</c:v>
                </c:pt>
                <c:pt idx="132">
                  <c:v>39276</c:v>
                </c:pt>
                <c:pt idx="133">
                  <c:v>39279</c:v>
                </c:pt>
                <c:pt idx="134">
                  <c:v>39280</c:v>
                </c:pt>
                <c:pt idx="135">
                  <c:v>39281</c:v>
                </c:pt>
                <c:pt idx="136">
                  <c:v>39282</c:v>
                </c:pt>
                <c:pt idx="137">
                  <c:v>39283</c:v>
                </c:pt>
                <c:pt idx="138">
                  <c:v>39286</c:v>
                </c:pt>
                <c:pt idx="139">
                  <c:v>39287</c:v>
                </c:pt>
                <c:pt idx="140">
                  <c:v>39288</c:v>
                </c:pt>
                <c:pt idx="141">
                  <c:v>39289</c:v>
                </c:pt>
                <c:pt idx="142">
                  <c:v>39290</c:v>
                </c:pt>
                <c:pt idx="143">
                  <c:v>39293</c:v>
                </c:pt>
                <c:pt idx="144">
                  <c:v>39294</c:v>
                </c:pt>
                <c:pt idx="145">
                  <c:v>39295</c:v>
                </c:pt>
                <c:pt idx="146">
                  <c:v>39296</c:v>
                </c:pt>
                <c:pt idx="147">
                  <c:v>39297</c:v>
                </c:pt>
                <c:pt idx="148">
                  <c:v>39300</c:v>
                </c:pt>
                <c:pt idx="149">
                  <c:v>39301</c:v>
                </c:pt>
                <c:pt idx="150">
                  <c:v>39302</c:v>
                </c:pt>
                <c:pt idx="151">
                  <c:v>39303</c:v>
                </c:pt>
                <c:pt idx="152">
                  <c:v>39304</c:v>
                </c:pt>
                <c:pt idx="153">
                  <c:v>39307</c:v>
                </c:pt>
                <c:pt idx="154">
                  <c:v>39308</c:v>
                </c:pt>
                <c:pt idx="155">
                  <c:v>39309</c:v>
                </c:pt>
                <c:pt idx="156">
                  <c:v>39310</c:v>
                </c:pt>
                <c:pt idx="157">
                  <c:v>39311</c:v>
                </c:pt>
                <c:pt idx="158">
                  <c:v>39314</c:v>
                </c:pt>
                <c:pt idx="159">
                  <c:v>39315</c:v>
                </c:pt>
                <c:pt idx="160">
                  <c:v>39316</c:v>
                </c:pt>
                <c:pt idx="161">
                  <c:v>39317</c:v>
                </c:pt>
                <c:pt idx="162">
                  <c:v>39318</c:v>
                </c:pt>
                <c:pt idx="163">
                  <c:v>39321</c:v>
                </c:pt>
                <c:pt idx="164">
                  <c:v>39322</c:v>
                </c:pt>
                <c:pt idx="165">
                  <c:v>39323</c:v>
                </c:pt>
                <c:pt idx="166">
                  <c:v>39324</c:v>
                </c:pt>
                <c:pt idx="167">
                  <c:v>39325</c:v>
                </c:pt>
                <c:pt idx="168">
                  <c:v>39329</c:v>
                </c:pt>
                <c:pt idx="169">
                  <c:v>39330</c:v>
                </c:pt>
                <c:pt idx="170">
                  <c:v>39331</c:v>
                </c:pt>
                <c:pt idx="171">
                  <c:v>39332</c:v>
                </c:pt>
                <c:pt idx="172">
                  <c:v>39335</c:v>
                </c:pt>
                <c:pt idx="173">
                  <c:v>39336</c:v>
                </c:pt>
                <c:pt idx="174">
                  <c:v>39337</c:v>
                </c:pt>
                <c:pt idx="175">
                  <c:v>39338</c:v>
                </c:pt>
                <c:pt idx="176">
                  <c:v>39339</c:v>
                </c:pt>
                <c:pt idx="177">
                  <c:v>39342</c:v>
                </c:pt>
                <c:pt idx="178">
                  <c:v>39343</c:v>
                </c:pt>
                <c:pt idx="179">
                  <c:v>39344</c:v>
                </c:pt>
                <c:pt idx="180">
                  <c:v>39345</c:v>
                </c:pt>
                <c:pt idx="181">
                  <c:v>39346</c:v>
                </c:pt>
                <c:pt idx="182">
                  <c:v>39349</c:v>
                </c:pt>
                <c:pt idx="183">
                  <c:v>39350</c:v>
                </c:pt>
                <c:pt idx="184">
                  <c:v>39351</c:v>
                </c:pt>
                <c:pt idx="185">
                  <c:v>39352</c:v>
                </c:pt>
                <c:pt idx="186">
                  <c:v>39353</c:v>
                </c:pt>
                <c:pt idx="187">
                  <c:v>39356</c:v>
                </c:pt>
                <c:pt idx="188">
                  <c:v>39357</c:v>
                </c:pt>
                <c:pt idx="189">
                  <c:v>39358</c:v>
                </c:pt>
                <c:pt idx="190">
                  <c:v>39359</c:v>
                </c:pt>
                <c:pt idx="191">
                  <c:v>39360</c:v>
                </c:pt>
                <c:pt idx="192">
                  <c:v>39363</c:v>
                </c:pt>
                <c:pt idx="193">
                  <c:v>39364</c:v>
                </c:pt>
                <c:pt idx="194">
                  <c:v>39365</c:v>
                </c:pt>
                <c:pt idx="195">
                  <c:v>39366</c:v>
                </c:pt>
                <c:pt idx="196">
                  <c:v>39367</c:v>
                </c:pt>
                <c:pt idx="197">
                  <c:v>39370</c:v>
                </c:pt>
                <c:pt idx="198">
                  <c:v>39371</c:v>
                </c:pt>
                <c:pt idx="199">
                  <c:v>39372</c:v>
                </c:pt>
                <c:pt idx="200">
                  <c:v>39373</c:v>
                </c:pt>
                <c:pt idx="201">
                  <c:v>39374</c:v>
                </c:pt>
                <c:pt idx="202">
                  <c:v>39377</c:v>
                </c:pt>
                <c:pt idx="203">
                  <c:v>39378</c:v>
                </c:pt>
                <c:pt idx="204">
                  <c:v>39379</c:v>
                </c:pt>
                <c:pt idx="205">
                  <c:v>39380</c:v>
                </c:pt>
                <c:pt idx="206">
                  <c:v>39381</c:v>
                </c:pt>
                <c:pt idx="207">
                  <c:v>39384</c:v>
                </c:pt>
                <c:pt idx="208">
                  <c:v>39385</c:v>
                </c:pt>
                <c:pt idx="209">
                  <c:v>39386</c:v>
                </c:pt>
                <c:pt idx="210">
                  <c:v>39387</c:v>
                </c:pt>
                <c:pt idx="211">
                  <c:v>39388</c:v>
                </c:pt>
                <c:pt idx="212">
                  <c:v>39391</c:v>
                </c:pt>
                <c:pt idx="213">
                  <c:v>39392</c:v>
                </c:pt>
                <c:pt idx="214">
                  <c:v>39393</c:v>
                </c:pt>
                <c:pt idx="215">
                  <c:v>39394</c:v>
                </c:pt>
                <c:pt idx="216">
                  <c:v>39395</c:v>
                </c:pt>
                <c:pt idx="217">
                  <c:v>39398</c:v>
                </c:pt>
                <c:pt idx="218">
                  <c:v>39399</c:v>
                </c:pt>
                <c:pt idx="219">
                  <c:v>39400</c:v>
                </c:pt>
                <c:pt idx="220">
                  <c:v>39401</c:v>
                </c:pt>
                <c:pt idx="221">
                  <c:v>39402</c:v>
                </c:pt>
                <c:pt idx="222">
                  <c:v>39405</c:v>
                </c:pt>
                <c:pt idx="223">
                  <c:v>39406</c:v>
                </c:pt>
                <c:pt idx="224">
                  <c:v>39407</c:v>
                </c:pt>
                <c:pt idx="225">
                  <c:v>39409</c:v>
                </c:pt>
                <c:pt idx="226">
                  <c:v>39412</c:v>
                </c:pt>
                <c:pt idx="227">
                  <c:v>39413</c:v>
                </c:pt>
                <c:pt idx="228">
                  <c:v>39414</c:v>
                </c:pt>
                <c:pt idx="229">
                  <c:v>39415</c:v>
                </c:pt>
                <c:pt idx="230">
                  <c:v>39416</c:v>
                </c:pt>
                <c:pt idx="231">
                  <c:v>39419</c:v>
                </c:pt>
                <c:pt idx="232">
                  <c:v>39420</c:v>
                </c:pt>
                <c:pt idx="233">
                  <c:v>39421</c:v>
                </c:pt>
                <c:pt idx="234">
                  <c:v>39422</c:v>
                </c:pt>
                <c:pt idx="235">
                  <c:v>39423</c:v>
                </c:pt>
                <c:pt idx="236">
                  <c:v>39426</c:v>
                </c:pt>
                <c:pt idx="237">
                  <c:v>39427</c:v>
                </c:pt>
                <c:pt idx="238">
                  <c:v>39428</c:v>
                </c:pt>
                <c:pt idx="239">
                  <c:v>39429</c:v>
                </c:pt>
                <c:pt idx="240">
                  <c:v>39430</c:v>
                </c:pt>
                <c:pt idx="241">
                  <c:v>39433</c:v>
                </c:pt>
                <c:pt idx="242">
                  <c:v>39434</c:v>
                </c:pt>
                <c:pt idx="243">
                  <c:v>39435</c:v>
                </c:pt>
                <c:pt idx="244">
                  <c:v>39436</c:v>
                </c:pt>
                <c:pt idx="245">
                  <c:v>39437</c:v>
                </c:pt>
                <c:pt idx="246">
                  <c:v>39440</c:v>
                </c:pt>
                <c:pt idx="247">
                  <c:v>39442</c:v>
                </c:pt>
                <c:pt idx="248">
                  <c:v>39443</c:v>
                </c:pt>
                <c:pt idx="249">
                  <c:v>39444</c:v>
                </c:pt>
                <c:pt idx="250">
                  <c:v>39447</c:v>
                </c:pt>
                <c:pt idx="251">
                  <c:v>39449</c:v>
                </c:pt>
                <c:pt idx="252">
                  <c:v>39450</c:v>
                </c:pt>
                <c:pt idx="253">
                  <c:v>39451</c:v>
                </c:pt>
                <c:pt idx="254">
                  <c:v>39454</c:v>
                </c:pt>
                <c:pt idx="255">
                  <c:v>39455</c:v>
                </c:pt>
                <c:pt idx="256">
                  <c:v>39456</c:v>
                </c:pt>
                <c:pt idx="257">
                  <c:v>39457</c:v>
                </c:pt>
                <c:pt idx="258">
                  <c:v>39458</c:v>
                </c:pt>
                <c:pt idx="259">
                  <c:v>39461</c:v>
                </c:pt>
                <c:pt idx="260">
                  <c:v>39462</c:v>
                </c:pt>
                <c:pt idx="261">
                  <c:v>39463</c:v>
                </c:pt>
                <c:pt idx="262">
                  <c:v>39464</c:v>
                </c:pt>
                <c:pt idx="263">
                  <c:v>39465</c:v>
                </c:pt>
                <c:pt idx="264">
                  <c:v>39469</c:v>
                </c:pt>
                <c:pt idx="265">
                  <c:v>39470</c:v>
                </c:pt>
                <c:pt idx="266">
                  <c:v>39471</c:v>
                </c:pt>
                <c:pt idx="267">
                  <c:v>39472</c:v>
                </c:pt>
                <c:pt idx="268">
                  <c:v>39475</c:v>
                </c:pt>
                <c:pt idx="269">
                  <c:v>39476</c:v>
                </c:pt>
                <c:pt idx="270">
                  <c:v>39477</c:v>
                </c:pt>
                <c:pt idx="271">
                  <c:v>39478</c:v>
                </c:pt>
                <c:pt idx="272">
                  <c:v>39479</c:v>
                </c:pt>
                <c:pt idx="273">
                  <c:v>39482</c:v>
                </c:pt>
                <c:pt idx="274">
                  <c:v>39483</c:v>
                </c:pt>
                <c:pt idx="275">
                  <c:v>39484</c:v>
                </c:pt>
                <c:pt idx="276">
                  <c:v>39485</c:v>
                </c:pt>
                <c:pt idx="277">
                  <c:v>39486</c:v>
                </c:pt>
                <c:pt idx="278">
                  <c:v>39489</c:v>
                </c:pt>
                <c:pt idx="279">
                  <c:v>39490</c:v>
                </c:pt>
                <c:pt idx="280">
                  <c:v>39491</c:v>
                </c:pt>
                <c:pt idx="281">
                  <c:v>39492</c:v>
                </c:pt>
                <c:pt idx="282">
                  <c:v>39493</c:v>
                </c:pt>
                <c:pt idx="283">
                  <c:v>39497</c:v>
                </c:pt>
                <c:pt idx="284">
                  <c:v>39498</c:v>
                </c:pt>
                <c:pt idx="285">
                  <c:v>39499</c:v>
                </c:pt>
                <c:pt idx="286">
                  <c:v>39500</c:v>
                </c:pt>
                <c:pt idx="287">
                  <c:v>39503</c:v>
                </c:pt>
                <c:pt idx="288">
                  <c:v>39504</c:v>
                </c:pt>
                <c:pt idx="289">
                  <c:v>39505</c:v>
                </c:pt>
                <c:pt idx="290">
                  <c:v>39506</c:v>
                </c:pt>
                <c:pt idx="291">
                  <c:v>39507</c:v>
                </c:pt>
                <c:pt idx="292">
                  <c:v>39510</c:v>
                </c:pt>
                <c:pt idx="293">
                  <c:v>39511</c:v>
                </c:pt>
                <c:pt idx="294">
                  <c:v>39512</c:v>
                </c:pt>
                <c:pt idx="295">
                  <c:v>39513</c:v>
                </c:pt>
                <c:pt idx="296">
                  <c:v>39514</c:v>
                </c:pt>
                <c:pt idx="297">
                  <c:v>39517</c:v>
                </c:pt>
                <c:pt idx="298">
                  <c:v>39518</c:v>
                </c:pt>
                <c:pt idx="299">
                  <c:v>39519</c:v>
                </c:pt>
                <c:pt idx="300">
                  <c:v>39520</c:v>
                </c:pt>
                <c:pt idx="301">
                  <c:v>39521</c:v>
                </c:pt>
                <c:pt idx="302">
                  <c:v>39524</c:v>
                </c:pt>
                <c:pt idx="303">
                  <c:v>39525</c:v>
                </c:pt>
                <c:pt idx="304">
                  <c:v>39526</c:v>
                </c:pt>
                <c:pt idx="305">
                  <c:v>39527</c:v>
                </c:pt>
                <c:pt idx="306">
                  <c:v>39531</c:v>
                </c:pt>
                <c:pt idx="307">
                  <c:v>39532</c:v>
                </c:pt>
                <c:pt idx="308">
                  <c:v>39533</c:v>
                </c:pt>
                <c:pt idx="309">
                  <c:v>39534</c:v>
                </c:pt>
                <c:pt idx="310">
                  <c:v>39535</c:v>
                </c:pt>
                <c:pt idx="311">
                  <c:v>39538</c:v>
                </c:pt>
                <c:pt idx="312">
                  <c:v>39539</c:v>
                </c:pt>
                <c:pt idx="313">
                  <c:v>39540</c:v>
                </c:pt>
                <c:pt idx="314">
                  <c:v>39541</c:v>
                </c:pt>
                <c:pt idx="315">
                  <c:v>39542</c:v>
                </c:pt>
                <c:pt idx="316">
                  <c:v>39545</c:v>
                </c:pt>
                <c:pt idx="317">
                  <c:v>39546</c:v>
                </c:pt>
                <c:pt idx="318">
                  <c:v>39547</c:v>
                </c:pt>
                <c:pt idx="319">
                  <c:v>39548</c:v>
                </c:pt>
                <c:pt idx="320">
                  <c:v>39549</c:v>
                </c:pt>
                <c:pt idx="321">
                  <c:v>39552</c:v>
                </c:pt>
                <c:pt idx="322">
                  <c:v>39553</c:v>
                </c:pt>
                <c:pt idx="323">
                  <c:v>39554</c:v>
                </c:pt>
                <c:pt idx="324">
                  <c:v>39555</c:v>
                </c:pt>
                <c:pt idx="325">
                  <c:v>39556</c:v>
                </c:pt>
                <c:pt idx="326">
                  <c:v>39559</c:v>
                </c:pt>
                <c:pt idx="327">
                  <c:v>39560</c:v>
                </c:pt>
                <c:pt idx="328">
                  <c:v>39561</c:v>
                </c:pt>
                <c:pt idx="329">
                  <c:v>39562</c:v>
                </c:pt>
                <c:pt idx="330">
                  <c:v>39563</c:v>
                </c:pt>
                <c:pt idx="331">
                  <c:v>39566</c:v>
                </c:pt>
                <c:pt idx="332">
                  <c:v>39567</c:v>
                </c:pt>
                <c:pt idx="333">
                  <c:v>39568</c:v>
                </c:pt>
                <c:pt idx="334">
                  <c:v>39569</c:v>
                </c:pt>
                <c:pt idx="335">
                  <c:v>39570</c:v>
                </c:pt>
                <c:pt idx="336">
                  <c:v>39573</c:v>
                </c:pt>
                <c:pt idx="337">
                  <c:v>39574</c:v>
                </c:pt>
                <c:pt idx="338">
                  <c:v>39575</c:v>
                </c:pt>
                <c:pt idx="339">
                  <c:v>39576</c:v>
                </c:pt>
                <c:pt idx="340">
                  <c:v>39577</c:v>
                </c:pt>
                <c:pt idx="341">
                  <c:v>39580</c:v>
                </c:pt>
                <c:pt idx="342">
                  <c:v>39581</c:v>
                </c:pt>
                <c:pt idx="343">
                  <c:v>39582</c:v>
                </c:pt>
                <c:pt idx="344">
                  <c:v>39583</c:v>
                </c:pt>
                <c:pt idx="345">
                  <c:v>39584</c:v>
                </c:pt>
                <c:pt idx="346">
                  <c:v>39587</c:v>
                </c:pt>
                <c:pt idx="347">
                  <c:v>39588</c:v>
                </c:pt>
                <c:pt idx="348">
                  <c:v>39589</c:v>
                </c:pt>
                <c:pt idx="349">
                  <c:v>39590</c:v>
                </c:pt>
                <c:pt idx="350">
                  <c:v>39591</c:v>
                </c:pt>
                <c:pt idx="351">
                  <c:v>39595</c:v>
                </c:pt>
                <c:pt idx="352">
                  <c:v>39596</c:v>
                </c:pt>
                <c:pt idx="353">
                  <c:v>39597</c:v>
                </c:pt>
                <c:pt idx="354">
                  <c:v>39598</c:v>
                </c:pt>
                <c:pt idx="355">
                  <c:v>39601</c:v>
                </c:pt>
                <c:pt idx="356">
                  <c:v>39602</c:v>
                </c:pt>
                <c:pt idx="357">
                  <c:v>39603</c:v>
                </c:pt>
                <c:pt idx="358">
                  <c:v>39604</c:v>
                </c:pt>
                <c:pt idx="359">
                  <c:v>39605</c:v>
                </c:pt>
                <c:pt idx="360">
                  <c:v>39608</c:v>
                </c:pt>
                <c:pt idx="361">
                  <c:v>39609</c:v>
                </c:pt>
                <c:pt idx="362">
                  <c:v>39610</c:v>
                </c:pt>
                <c:pt idx="363">
                  <c:v>39611</c:v>
                </c:pt>
                <c:pt idx="364">
                  <c:v>39612</c:v>
                </c:pt>
                <c:pt idx="365">
                  <c:v>39615</c:v>
                </c:pt>
                <c:pt idx="366">
                  <c:v>39616</c:v>
                </c:pt>
                <c:pt idx="367">
                  <c:v>39617</c:v>
                </c:pt>
                <c:pt idx="368">
                  <c:v>39618</c:v>
                </c:pt>
                <c:pt idx="369">
                  <c:v>39619</c:v>
                </c:pt>
                <c:pt idx="370">
                  <c:v>39622</c:v>
                </c:pt>
                <c:pt idx="371">
                  <c:v>39623</c:v>
                </c:pt>
                <c:pt idx="372">
                  <c:v>39624</c:v>
                </c:pt>
                <c:pt idx="373">
                  <c:v>39625</c:v>
                </c:pt>
                <c:pt idx="374">
                  <c:v>39626</c:v>
                </c:pt>
                <c:pt idx="375">
                  <c:v>39629</c:v>
                </c:pt>
                <c:pt idx="376">
                  <c:v>39630</c:v>
                </c:pt>
                <c:pt idx="377">
                  <c:v>39631</c:v>
                </c:pt>
                <c:pt idx="378">
                  <c:v>39632</c:v>
                </c:pt>
                <c:pt idx="379">
                  <c:v>39636</c:v>
                </c:pt>
                <c:pt idx="380">
                  <c:v>39637</c:v>
                </c:pt>
                <c:pt idx="381">
                  <c:v>39638</c:v>
                </c:pt>
                <c:pt idx="382">
                  <c:v>39639</c:v>
                </c:pt>
                <c:pt idx="383">
                  <c:v>39640</c:v>
                </c:pt>
                <c:pt idx="384">
                  <c:v>39643</c:v>
                </c:pt>
                <c:pt idx="385">
                  <c:v>39644</c:v>
                </c:pt>
                <c:pt idx="386">
                  <c:v>39645</c:v>
                </c:pt>
                <c:pt idx="387">
                  <c:v>39646</c:v>
                </c:pt>
                <c:pt idx="388">
                  <c:v>39647</c:v>
                </c:pt>
                <c:pt idx="389">
                  <c:v>39650</c:v>
                </c:pt>
                <c:pt idx="390">
                  <c:v>39651</c:v>
                </c:pt>
                <c:pt idx="391">
                  <c:v>39652</c:v>
                </c:pt>
                <c:pt idx="392">
                  <c:v>39653</c:v>
                </c:pt>
                <c:pt idx="393">
                  <c:v>39654</c:v>
                </c:pt>
                <c:pt idx="394">
                  <c:v>39657</c:v>
                </c:pt>
                <c:pt idx="395">
                  <c:v>39658</c:v>
                </c:pt>
                <c:pt idx="396">
                  <c:v>39659</c:v>
                </c:pt>
                <c:pt idx="397">
                  <c:v>39660</c:v>
                </c:pt>
                <c:pt idx="398">
                  <c:v>39661</c:v>
                </c:pt>
                <c:pt idx="399">
                  <c:v>39664</c:v>
                </c:pt>
                <c:pt idx="400">
                  <c:v>39665</c:v>
                </c:pt>
                <c:pt idx="401">
                  <c:v>39666</c:v>
                </c:pt>
                <c:pt idx="402">
                  <c:v>39667</c:v>
                </c:pt>
                <c:pt idx="403">
                  <c:v>39668</c:v>
                </c:pt>
                <c:pt idx="404">
                  <c:v>39671</c:v>
                </c:pt>
                <c:pt idx="405">
                  <c:v>39672</c:v>
                </c:pt>
                <c:pt idx="406">
                  <c:v>39673</c:v>
                </c:pt>
                <c:pt idx="407">
                  <c:v>39674</c:v>
                </c:pt>
                <c:pt idx="408">
                  <c:v>39675</c:v>
                </c:pt>
                <c:pt idx="409">
                  <c:v>39678</c:v>
                </c:pt>
                <c:pt idx="410">
                  <c:v>39679</c:v>
                </c:pt>
                <c:pt idx="411">
                  <c:v>39680</c:v>
                </c:pt>
                <c:pt idx="412">
                  <c:v>39681</c:v>
                </c:pt>
                <c:pt idx="413">
                  <c:v>39682</c:v>
                </c:pt>
                <c:pt idx="414">
                  <c:v>39685</c:v>
                </c:pt>
                <c:pt idx="415">
                  <c:v>39686</c:v>
                </c:pt>
                <c:pt idx="416">
                  <c:v>39687</c:v>
                </c:pt>
                <c:pt idx="417">
                  <c:v>39688</c:v>
                </c:pt>
                <c:pt idx="418">
                  <c:v>39689</c:v>
                </c:pt>
                <c:pt idx="419">
                  <c:v>39693</c:v>
                </c:pt>
                <c:pt idx="420">
                  <c:v>39694</c:v>
                </c:pt>
                <c:pt idx="421">
                  <c:v>39695</c:v>
                </c:pt>
                <c:pt idx="422">
                  <c:v>39696</c:v>
                </c:pt>
                <c:pt idx="423">
                  <c:v>39699</c:v>
                </c:pt>
                <c:pt idx="424">
                  <c:v>39700</c:v>
                </c:pt>
                <c:pt idx="425">
                  <c:v>39701</c:v>
                </c:pt>
                <c:pt idx="426">
                  <c:v>39702</c:v>
                </c:pt>
                <c:pt idx="427">
                  <c:v>39703</c:v>
                </c:pt>
                <c:pt idx="428">
                  <c:v>39706</c:v>
                </c:pt>
                <c:pt idx="429">
                  <c:v>39707</c:v>
                </c:pt>
                <c:pt idx="430">
                  <c:v>39708</c:v>
                </c:pt>
                <c:pt idx="431">
                  <c:v>39709</c:v>
                </c:pt>
                <c:pt idx="432">
                  <c:v>39710</c:v>
                </c:pt>
                <c:pt idx="433">
                  <c:v>39713</c:v>
                </c:pt>
                <c:pt idx="434">
                  <c:v>39714</c:v>
                </c:pt>
                <c:pt idx="435">
                  <c:v>39715</c:v>
                </c:pt>
                <c:pt idx="436">
                  <c:v>39716</c:v>
                </c:pt>
                <c:pt idx="437">
                  <c:v>39717</c:v>
                </c:pt>
                <c:pt idx="438">
                  <c:v>39720</c:v>
                </c:pt>
                <c:pt idx="439">
                  <c:v>39721</c:v>
                </c:pt>
                <c:pt idx="440">
                  <c:v>39722</c:v>
                </c:pt>
                <c:pt idx="441">
                  <c:v>39723</c:v>
                </c:pt>
                <c:pt idx="442">
                  <c:v>39724</c:v>
                </c:pt>
                <c:pt idx="443">
                  <c:v>39727</c:v>
                </c:pt>
                <c:pt idx="444">
                  <c:v>39728</c:v>
                </c:pt>
                <c:pt idx="445">
                  <c:v>39729</c:v>
                </c:pt>
                <c:pt idx="446">
                  <c:v>39730</c:v>
                </c:pt>
                <c:pt idx="447">
                  <c:v>39731</c:v>
                </c:pt>
                <c:pt idx="448">
                  <c:v>39734</c:v>
                </c:pt>
                <c:pt idx="449">
                  <c:v>39735</c:v>
                </c:pt>
                <c:pt idx="450">
                  <c:v>39736</c:v>
                </c:pt>
                <c:pt idx="451">
                  <c:v>39737</c:v>
                </c:pt>
                <c:pt idx="452">
                  <c:v>39738</c:v>
                </c:pt>
                <c:pt idx="453">
                  <c:v>39741</c:v>
                </c:pt>
                <c:pt idx="454">
                  <c:v>39742</c:v>
                </c:pt>
                <c:pt idx="455">
                  <c:v>39743</c:v>
                </c:pt>
                <c:pt idx="456">
                  <c:v>39744</c:v>
                </c:pt>
                <c:pt idx="457">
                  <c:v>39745</c:v>
                </c:pt>
                <c:pt idx="458">
                  <c:v>39748</c:v>
                </c:pt>
                <c:pt idx="459">
                  <c:v>39749</c:v>
                </c:pt>
                <c:pt idx="460">
                  <c:v>39750</c:v>
                </c:pt>
                <c:pt idx="461">
                  <c:v>39751</c:v>
                </c:pt>
                <c:pt idx="462">
                  <c:v>39752</c:v>
                </c:pt>
                <c:pt idx="463">
                  <c:v>39755</c:v>
                </c:pt>
                <c:pt idx="464">
                  <c:v>39756</c:v>
                </c:pt>
                <c:pt idx="465">
                  <c:v>39757</c:v>
                </c:pt>
                <c:pt idx="466">
                  <c:v>39758</c:v>
                </c:pt>
                <c:pt idx="467">
                  <c:v>39759</c:v>
                </c:pt>
                <c:pt idx="468">
                  <c:v>39762</c:v>
                </c:pt>
                <c:pt idx="469">
                  <c:v>39763</c:v>
                </c:pt>
                <c:pt idx="470">
                  <c:v>39764</c:v>
                </c:pt>
                <c:pt idx="471">
                  <c:v>39765</c:v>
                </c:pt>
                <c:pt idx="472">
                  <c:v>39766</c:v>
                </c:pt>
                <c:pt idx="473">
                  <c:v>39769</c:v>
                </c:pt>
                <c:pt idx="474">
                  <c:v>39770</c:v>
                </c:pt>
                <c:pt idx="475">
                  <c:v>39771</c:v>
                </c:pt>
                <c:pt idx="476">
                  <c:v>39772</c:v>
                </c:pt>
                <c:pt idx="477">
                  <c:v>39773</c:v>
                </c:pt>
                <c:pt idx="478">
                  <c:v>39776</c:v>
                </c:pt>
                <c:pt idx="479">
                  <c:v>39777</c:v>
                </c:pt>
                <c:pt idx="480">
                  <c:v>39778</c:v>
                </c:pt>
                <c:pt idx="481">
                  <c:v>39780</c:v>
                </c:pt>
                <c:pt idx="482">
                  <c:v>39783</c:v>
                </c:pt>
                <c:pt idx="483">
                  <c:v>39784</c:v>
                </c:pt>
                <c:pt idx="484">
                  <c:v>39785</c:v>
                </c:pt>
                <c:pt idx="485">
                  <c:v>39786</c:v>
                </c:pt>
                <c:pt idx="486">
                  <c:v>39787</c:v>
                </c:pt>
                <c:pt idx="487">
                  <c:v>39790</c:v>
                </c:pt>
                <c:pt idx="488">
                  <c:v>39791</c:v>
                </c:pt>
                <c:pt idx="489">
                  <c:v>39792</c:v>
                </c:pt>
                <c:pt idx="490">
                  <c:v>39793</c:v>
                </c:pt>
                <c:pt idx="491">
                  <c:v>39794</c:v>
                </c:pt>
                <c:pt idx="492">
                  <c:v>39797</c:v>
                </c:pt>
                <c:pt idx="493">
                  <c:v>39798</c:v>
                </c:pt>
                <c:pt idx="494">
                  <c:v>39799</c:v>
                </c:pt>
                <c:pt idx="495">
                  <c:v>39800</c:v>
                </c:pt>
                <c:pt idx="496">
                  <c:v>39801</c:v>
                </c:pt>
                <c:pt idx="497">
                  <c:v>39804</c:v>
                </c:pt>
                <c:pt idx="498">
                  <c:v>39805</c:v>
                </c:pt>
                <c:pt idx="499">
                  <c:v>39806</c:v>
                </c:pt>
                <c:pt idx="500">
                  <c:v>39808</c:v>
                </c:pt>
                <c:pt idx="501">
                  <c:v>39811</c:v>
                </c:pt>
                <c:pt idx="502">
                  <c:v>39812</c:v>
                </c:pt>
                <c:pt idx="503">
                  <c:v>39813</c:v>
                </c:pt>
                <c:pt idx="504">
                  <c:v>39815</c:v>
                </c:pt>
                <c:pt idx="505">
                  <c:v>39818</c:v>
                </c:pt>
                <c:pt idx="506">
                  <c:v>39819</c:v>
                </c:pt>
                <c:pt idx="507">
                  <c:v>39820</c:v>
                </c:pt>
                <c:pt idx="508">
                  <c:v>39821</c:v>
                </c:pt>
                <c:pt idx="509">
                  <c:v>39822</c:v>
                </c:pt>
                <c:pt idx="510">
                  <c:v>39825</c:v>
                </c:pt>
                <c:pt idx="511">
                  <c:v>39826</c:v>
                </c:pt>
                <c:pt idx="512">
                  <c:v>39827</c:v>
                </c:pt>
                <c:pt idx="513">
                  <c:v>39828</c:v>
                </c:pt>
                <c:pt idx="514">
                  <c:v>39829</c:v>
                </c:pt>
                <c:pt idx="515">
                  <c:v>39833</c:v>
                </c:pt>
                <c:pt idx="516">
                  <c:v>39834</c:v>
                </c:pt>
                <c:pt idx="517">
                  <c:v>39835</c:v>
                </c:pt>
                <c:pt idx="518">
                  <c:v>39836</c:v>
                </c:pt>
                <c:pt idx="519">
                  <c:v>39839</c:v>
                </c:pt>
                <c:pt idx="520">
                  <c:v>39840</c:v>
                </c:pt>
                <c:pt idx="521">
                  <c:v>39841</c:v>
                </c:pt>
                <c:pt idx="522">
                  <c:v>39842</c:v>
                </c:pt>
                <c:pt idx="523">
                  <c:v>39843</c:v>
                </c:pt>
                <c:pt idx="524">
                  <c:v>39846</c:v>
                </c:pt>
                <c:pt idx="525">
                  <c:v>39847</c:v>
                </c:pt>
                <c:pt idx="526">
                  <c:v>39848</c:v>
                </c:pt>
                <c:pt idx="527">
                  <c:v>39849</c:v>
                </c:pt>
                <c:pt idx="528">
                  <c:v>39850</c:v>
                </c:pt>
                <c:pt idx="529">
                  <c:v>39853</c:v>
                </c:pt>
                <c:pt idx="530">
                  <c:v>39854</c:v>
                </c:pt>
                <c:pt idx="531">
                  <c:v>39855</c:v>
                </c:pt>
                <c:pt idx="532">
                  <c:v>39856</c:v>
                </c:pt>
                <c:pt idx="533">
                  <c:v>39857</c:v>
                </c:pt>
                <c:pt idx="534">
                  <c:v>39861</c:v>
                </c:pt>
                <c:pt idx="535">
                  <c:v>39862</c:v>
                </c:pt>
                <c:pt idx="536">
                  <c:v>39863</c:v>
                </c:pt>
                <c:pt idx="537">
                  <c:v>39864</c:v>
                </c:pt>
                <c:pt idx="538">
                  <c:v>39867</c:v>
                </c:pt>
                <c:pt idx="539">
                  <c:v>39868</c:v>
                </c:pt>
                <c:pt idx="540">
                  <c:v>39869</c:v>
                </c:pt>
                <c:pt idx="541">
                  <c:v>39870</c:v>
                </c:pt>
                <c:pt idx="542">
                  <c:v>39871</c:v>
                </c:pt>
                <c:pt idx="543">
                  <c:v>39874</c:v>
                </c:pt>
                <c:pt idx="544">
                  <c:v>39875</c:v>
                </c:pt>
                <c:pt idx="545">
                  <c:v>39876</c:v>
                </c:pt>
                <c:pt idx="546">
                  <c:v>39877</c:v>
                </c:pt>
                <c:pt idx="547">
                  <c:v>39878</c:v>
                </c:pt>
                <c:pt idx="548">
                  <c:v>39881</c:v>
                </c:pt>
                <c:pt idx="549">
                  <c:v>39882</c:v>
                </c:pt>
                <c:pt idx="550">
                  <c:v>39883</c:v>
                </c:pt>
                <c:pt idx="551">
                  <c:v>39884</c:v>
                </c:pt>
                <c:pt idx="552">
                  <c:v>39885</c:v>
                </c:pt>
                <c:pt idx="553">
                  <c:v>39888</c:v>
                </c:pt>
                <c:pt idx="554">
                  <c:v>39889</c:v>
                </c:pt>
                <c:pt idx="555">
                  <c:v>39890</c:v>
                </c:pt>
                <c:pt idx="556">
                  <c:v>39891</c:v>
                </c:pt>
                <c:pt idx="557">
                  <c:v>39892</c:v>
                </c:pt>
                <c:pt idx="558">
                  <c:v>39895</c:v>
                </c:pt>
                <c:pt idx="559">
                  <c:v>39896</c:v>
                </c:pt>
                <c:pt idx="560">
                  <c:v>39897</c:v>
                </c:pt>
                <c:pt idx="561">
                  <c:v>39898</c:v>
                </c:pt>
                <c:pt idx="562">
                  <c:v>39899</c:v>
                </c:pt>
                <c:pt idx="563">
                  <c:v>39902</c:v>
                </c:pt>
                <c:pt idx="564">
                  <c:v>39903</c:v>
                </c:pt>
                <c:pt idx="565">
                  <c:v>39904</c:v>
                </c:pt>
                <c:pt idx="566">
                  <c:v>39905</c:v>
                </c:pt>
                <c:pt idx="567">
                  <c:v>39906</c:v>
                </c:pt>
                <c:pt idx="568">
                  <c:v>39909</c:v>
                </c:pt>
                <c:pt idx="569">
                  <c:v>39910</c:v>
                </c:pt>
                <c:pt idx="570">
                  <c:v>39911</c:v>
                </c:pt>
                <c:pt idx="571">
                  <c:v>39912</c:v>
                </c:pt>
                <c:pt idx="572">
                  <c:v>39916</c:v>
                </c:pt>
                <c:pt idx="573">
                  <c:v>39917</c:v>
                </c:pt>
                <c:pt idx="574">
                  <c:v>39918</c:v>
                </c:pt>
                <c:pt idx="575">
                  <c:v>39919</c:v>
                </c:pt>
                <c:pt idx="576">
                  <c:v>39920</c:v>
                </c:pt>
                <c:pt idx="577">
                  <c:v>39923</c:v>
                </c:pt>
                <c:pt idx="578">
                  <c:v>39924</c:v>
                </c:pt>
                <c:pt idx="579">
                  <c:v>39925</c:v>
                </c:pt>
                <c:pt idx="580">
                  <c:v>39926</c:v>
                </c:pt>
                <c:pt idx="581">
                  <c:v>39927</c:v>
                </c:pt>
                <c:pt idx="582">
                  <c:v>39930</c:v>
                </c:pt>
                <c:pt idx="583">
                  <c:v>39931</c:v>
                </c:pt>
                <c:pt idx="584">
                  <c:v>39932</c:v>
                </c:pt>
                <c:pt idx="585">
                  <c:v>39933</c:v>
                </c:pt>
                <c:pt idx="586">
                  <c:v>39934</c:v>
                </c:pt>
                <c:pt idx="587">
                  <c:v>39937</c:v>
                </c:pt>
                <c:pt idx="588">
                  <c:v>39938</c:v>
                </c:pt>
                <c:pt idx="589">
                  <c:v>39939</c:v>
                </c:pt>
                <c:pt idx="590">
                  <c:v>39940</c:v>
                </c:pt>
                <c:pt idx="591">
                  <c:v>39941</c:v>
                </c:pt>
                <c:pt idx="592">
                  <c:v>39944</c:v>
                </c:pt>
                <c:pt idx="593">
                  <c:v>39945</c:v>
                </c:pt>
                <c:pt idx="594">
                  <c:v>39946</c:v>
                </c:pt>
                <c:pt idx="595">
                  <c:v>39947</c:v>
                </c:pt>
                <c:pt idx="596">
                  <c:v>39948</c:v>
                </c:pt>
                <c:pt idx="597">
                  <c:v>39951</c:v>
                </c:pt>
                <c:pt idx="598">
                  <c:v>39952</c:v>
                </c:pt>
                <c:pt idx="599">
                  <c:v>39953</c:v>
                </c:pt>
                <c:pt idx="600">
                  <c:v>39954</c:v>
                </c:pt>
                <c:pt idx="601">
                  <c:v>39955</c:v>
                </c:pt>
                <c:pt idx="602">
                  <c:v>39959</c:v>
                </c:pt>
                <c:pt idx="603">
                  <c:v>39960</c:v>
                </c:pt>
                <c:pt idx="604">
                  <c:v>39961</c:v>
                </c:pt>
                <c:pt idx="605">
                  <c:v>39962</c:v>
                </c:pt>
                <c:pt idx="606">
                  <c:v>39965</c:v>
                </c:pt>
                <c:pt idx="607">
                  <c:v>39966</c:v>
                </c:pt>
                <c:pt idx="608">
                  <c:v>39967</c:v>
                </c:pt>
                <c:pt idx="609">
                  <c:v>39968</c:v>
                </c:pt>
                <c:pt idx="610">
                  <c:v>39969</c:v>
                </c:pt>
                <c:pt idx="611">
                  <c:v>39972</c:v>
                </c:pt>
                <c:pt idx="612">
                  <c:v>39973</c:v>
                </c:pt>
                <c:pt idx="613">
                  <c:v>39974</c:v>
                </c:pt>
                <c:pt idx="614">
                  <c:v>39975</c:v>
                </c:pt>
                <c:pt idx="615">
                  <c:v>39976</c:v>
                </c:pt>
                <c:pt idx="616">
                  <c:v>39979</c:v>
                </c:pt>
                <c:pt idx="617">
                  <c:v>39980</c:v>
                </c:pt>
                <c:pt idx="618">
                  <c:v>39981</c:v>
                </c:pt>
                <c:pt idx="619">
                  <c:v>39982</c:v>
                </c:pt>
                <c:pt idx="620">
                  <c:v>39983</c:v>
                </c:pt>
                <c:pt idx="621">
                  <c:v>39986</c:v>
                </c:pt>
                <c:pt idx="622">
                  <c:v>39987</c:v>
                </c:pt>
                <c:pt idx="623">
                  <c:v>39988</c:v>
                </c:pt>
                <c:pt idx="624">
                  <c:v>39989</c:v>
                </c:pt>
                <c:pt idx="625">
                  <c:v>39990</c:v>
                </c:pt>
                <c:pt idx="626">
                  <c:v>39993</c:v>
                </c:pt>
                <c:pt idx="627">
                  <c:v>39994</c:v>
                </c:pt>
                <c:pt idx="628">
                  <c:v>39995</c:v>
                </c:pt>
                <c:pt idx="629">
                  <c:v>39996</c:v>
                </c:pt>
                <c:pt idx="630">
                  <c:v>40000</c:v>
                </c:pt>
                <c:pt idx="631">
                  <c:v>40001</c:v>
                </c:pt>
                <c:pt idx="632">
                  <c:v>40002</c:v>
                </c:pt>
                <c:pt idx="633">
                  <c:v>40003</c:v>
                </c:pt>
                <c:pt idx="634">
                  <c:v>40004</c:v>
                </c:pt>
                <c:pt idx="635">
                  <c:v>40007</c:v>
                </c:pt>
                <c:pt idx="636">
                  <c:v>40008</c:v>
                </c:pt>
                <c:pt idx="637">
                  <c:v>40009</c:v>
                </c:pt>
                <c:pt idx="638">
                  <c:v>40010</c:v>
                </c:pt>
                <c:pt idx="639">
                  <c:v>40011</c:v>
                </c:pt>
                <c:pt idx="640">
                  <c:v>40014</c:v>
                </c:pt>
                <c:pt idx="641">
                  <c:v>40015</c:v>
                </c:pt>
                <c:pt idx="642">
                  <c:v>40016</c:v>
                </c:pt>
                <c:pt idx="643">
                  <c:v>40017</c:v>
                </c:pt>
                <c:pt idx="644">
                  <c:v>40018</c:v>
                </c:pt>
                <c:pt idx="645">
                  <c:v>40021</c:v>
                </c:pt>
                <c:pt idx="646">
                  <c:v>40022</c:v>
                </c:pt>
                <c:pt idx="647">
                  <c:v>40023</c:v>
                </c:pt>
                <c:pt idx="648">
                  <c:v>40024</c:v>
                </c:pt>
                <c:pt idx="649">
                  <c:v>40025</c:v>
                </c:pt>
                <c:pt idx="650">
                  <c:v>40028</c:v>
                </c:pt>
                <c:pt idx="651">
                  <c:v>40029</c:v>
                </c:pt>
                <c:pt idx="652">
                  <c:v>40030</c:v>
                </c:pt>
                <c:pt idx="653">
                  <c:v>40031</c:v>
                </c:pt>
                <c:pt idx="654">
                  <c:v>40032</c:v>
                </c:pt>
                <c:pt idx="655">
                  <c:v>40035</c:v>
                </c:pt>
                <c:pt idx="656">
                  <c:v>40036</c:v>
                </c:pt>
                <c:pt idx="657">
                  <c:v>40037</c:v>
                </c:pt>
                <c:pt idx="658">
                  <c:v>40038</c:v>
                </c:pt>
                <c:pt idx="659">
                  <c:v>40039</c:v>
                </c:pt>
                <c:pt idx="660">
                  <c:v>40042</c:v>
                </c:pt>
                <c:pt idx="661">
                  <c:v>40043</c:v>
                </c:pt>
                <c:pt idx="662">
                  <c:v>40044</c:v>
                </c:pt>
                <c:pt idx="663">
                  <c:v>40045</c:v>
                </c:pt>
                <c:pt idx="664">
                  <c:v>40046</c:v>
                </c:pt>
                <c:pt idx="665">
                  <c:v>40049</c:v>
                </c:pt>
                <c:pt idx="666">
                  <c:v>40050</c:v>
                </c:pt>
                <c:pt idx="667">
                  <c:v>40051</c:v>
                </c:pt>
                <c:pt idx="668">
                  <c:v>40052</c:v>
                </c:pt>
                <c:pt idx="669">
                  <c:v>40053</c:v>
                </c:pt>
                <c:pt idx="670">
                  <c:v>40056</c:v>
                </c:pt>
                <c:pt idx="671">
                  <c:v>40057</c:v>
                </c:pt>
                <c:pt idx="672">
                  <c:v>40058</c:v>
                </c:pt>
                <c:pt idx="673">
                  <c:v>40059</c:v>
                </c:pt>
                <c:pt idx="674">
                  <c:v>40060</c:v>
                </c:pt>
                <c:pt idx="675">
                  <c:v>40064</c:v>
                </c:pt>
                <c:pt idx="676">
                  <c:v>40065</c:v>
                </c:pt>
                <c:pt idx="677">
                  <c:v>40066</c:v>
                </c:pt>
                <c:pt idx="678">
                  <c:v>40067</c:v>
                </c:pt>
                <c:pt idx="679">
                  <c:v>40070</c:v>
                </c:pt>
                <c:pt idx="680">
                  <c:v>40071</c:v>
                </c:pt>
                <c:pt idx="681">
                  <c:v>40072</c:v>
                </c:pt>
                <c:pt idx="682">
                  <c:v>40073</c:v>
                </c:pt>
                <c:pt idx="683">
                  <c:v>40074</c:v>
                </c:pt>
                <c:pt idx="684">
                  <c:v>40077</c:v>
                </c:pt>
                <c:pt idx="685">
                  <c:v>40078</c:v>
                </c:pt>
                <c:pt idx="686">
                  <c:v>40079</c:v>
                </c:pt>
                <c:pt idx="687">
                  <c:v>40080</c:v>
                </c:pt>
                <c:pt idx="688">
                  <c:v>40081</c:v>
                </c:pt>
                <c:pt idx="689">
                  <c:v>40084</c:v>
                </c:pt>
                <c:pt idx="690">
                  <c:v>40085</c:v>
                </c:pt>
                <c:pt idx="691">
                  <c:v>40086</c:v>
                </c:pt>
                <c:pt idx="692">
                  <c:v>40087</c:v>
                </c:pt>
                <c:pt idx="693">
                  <c:v>40088</c:v>
                </c:pt>
                <c:pt idx="694">
                  <c:v>40091</c:v>
                </c:pt>
                <c:pt idx="695">
                  <c:v>40092</c:v>
                </c:pt>
                <c:pt idx="696">
                  <c:v>40093</c:v>
                </c:pt>
                <c:pt idx="697">
                  <c:v>40094</c:v>
                </c:pt>
                <c:pt idx="698">
                  <c:v>40095</c:v>
                </c:pt>
                <c:pt idx="699">
                  <c:v>40098</c:v>
                </c:pt>
                <c:pt idx="700">
                  <c:v>40099</c:v>
                </c:pt>
                <c:pt idx="701">
                  <c:v>40100</c:v>
                </c:pt>
                <c:pt idx="702">
                  <c:v>40101</c:v>
                </c:pt>
                <c:pt idx="703">
                  <c:v>40102</c:v>
                </c:pt>
                <c:pt idx="704">
                  <c:v>40105</c:v>
                </c:pt>
                <c:pt idx="705">
                  <c:v>40106</c:v>
                </c:pt>
                <c:pt idx="706">
                  <c:v>40107</c:v>
                </c:pt>
                <c:pt idx="707">
                  <c:v>40108</c:v>
                </c:pt>
                <c:pt idx="708">
                  <c:v>40109</c:v>
                </c:pt>
                <c:pt idx="709">
                  <c:v>40112</c:v>
                </c:pt>
                <c:pt idx="710">
                  <c:v>40113</c:v>
                </c:pt>
                <c:pt idx="711">
                  <c:v>40114</c:v>
                </c:pt>
                <c:pt idx="712">
                  <c:v>40115</c:v>
                </c:pt>
                <c:pt idx="713">
                  <c:v>40116</c:v>
                </c:pt>
                <c:pt idx="714">
                  <c:v>40119</c:v>
                </c:pt>
                <c:pt idx="715">
                  <c:v>40120</c:v>
                </c:pt>
                <c:pt idx="716">
                  <c:v>40121</c:v>
                </c:pt>
                <c:pt idx="717">
                  <c:v>40122</c:v>
                </c:pt>
                <c:pt idx="718">
                  <c:v>40123</c:v>
                </c:pt>
                <c:pt idx="719">
                  <c:v>40126</c:v>
                </c:pt>
                <c:pt idx="720">
                  <c:v>40127</c:v>
                </c:pt>
                <c:pt idx="721">
                  <c:v>40128</c:v>
                </c:pt>
                <c:pt idx="722">
                  <c:v>40129</c:v>
                </c:pt>
                <c:pt idx="723">
                  <c:v>40130</c:v>
                </c:pt>
                <c:pt idx="724">
                  <c:v>40133</c:v>
                </c:pt>
                <c:pt idx="725">
                  <c:v>40134</c:v>
                </c:pt>
                <c:pt idx="726">
                  <c:v>40135</c:v>
                </c:pt>
                <c:pt idx="727">
                  <c:v>40136</c:v>
                </c:pt>
                <c:pt idx="728">
                  <c:v>40137</c:v>
                </c:pt>
                <c:pt idx="729">
                  <c:v>40140</c:v>
                </c:pt>
                <c:pt idx="730">
                  <c:v>40141</c:v>
                </c:pt>
                <c:pt idx="731">
                  <c:v>40142</c:v>
                </c:pt>
                <c:pt idx="732">
                  <c:v>40144</c:v>
                </c:pt>
                <c:pt idx="733">
                  <c:v>40147</c:v>
                </c:pt>
                <c:pt idx="734">
                  <c:v>40148</c:v>
                </c:pt>
                <c:pt idx="735">
                  <c:v>40149</c:v>
                </c:pt>
                <c:pt idx="736">
                  <c:v>40150</c:v>
                </c:pt>
                <c:pt idx="737">
                  <c:v>40151</c:v>
                </c:pt>
                <c:pt idx="738">
                  <c:v>40154</c:v>
                </c:pt>
                <c:pt idx="739">
                  <c:v>40155</c:v>
                </c:pt>
                <c:pt idx="740">
                  <c:v>40156</c:v>
                </c:pt>
                <c:pt idx="741">
                  <c:v>40157</c:v>
                </c:pt>
                <c:pt idx="742">
                  <c:v>40158</c:v>
                </c:pt>
                <c:pt idx="743">
                  <c:v>40161</c:v>
                </c:pt>
                <c:pt idx="744">
                  <c:v>40162</c:v>
                </c:pt>
                <c:pt idx="745">
                  <c:v>40163</c:v>
                </c:pt>
                <c:pt idx="746">
                  <c:v>40164</c:v>
                </c:pt>
                <c:pt idx="747">
                  <c:v>40165</c:v>
                </c:pt>
                <c:pt idx="748">
                  <c:v>40168</c:v>
                </c:pt>
                <c:pt idx="749">
                  <c:v>40169</c:v>
                </c:pt>
                <c:pt idx="750">
                  <c:v>40170</c:v>
                </c:pt>
                <c:pt idx="751">
                  <c:v>40171</c:v>
                </c:pt>
                <c:pt idx="752">
                  <c:v>40175</c:v>
                </c:pt>
                <c:pt idx="753">
                  <c:v>40176</c:v>
                </c:pt>
                <c:pt idx="754">
                  <c:v>40177</c:v>
                </c:pt>
                <c:pt idx="755">
                  <c:v>40178</c:v>
                </c:pt>
                <c:pt idx="756">
                  <c:v>40182</c:v>
                </c:pt>
                <c:pt idx="757">
                  <c:v>40183</c:v>
                </c:pt>
                <c:pt idx="758">
                  <c:v>40184</c:v>
                </c:pt>
                <c:pt idx="759">
                  <c:v>40185</c:v>
                </c:pt>
                <c:pt idx="760">
                  <c:v>40186</c:v>
                </c:pt>
                <c:pt idx="761">
                  <c:v>40189</c:v>
                </c:pt>
                <c:pt idx="762">
                  <c:v>40190</c:v>
                </c:pt>
                <c:pt idx="763">
                  <c:v>40191</c:v>
                </c:pt>
                <c:pt idx="764">
                  <c:v>40192</c:v>
                </c:pt>
                <c:pt idx="765">
                  <c:v>40193</c:v>
                </c:pt>
                <c:pt idx="766">
                  <c:v>40197</c:v>
                </c:pt>
                <c:pt idx="767">
                  <c:v>40198</c:v>
                </c:pt>
                <c:pt idx="768">
                  <c:v>40199</c:v>
                </c:pt>
                <c:pt idx="769">
                  <c:v>40200</c:v>
                </c:pt>
                <c:pt idx="770">
                  <c:v>40203</c:v>
                </c:pt>
                <c:pt idx="771">
                  <c:v>40204</c:v>
                </c:pt>
                <c:pt idx="772">
                  <c:v>40205</c:v>
                </c:pt>
                <c:pt idx="773">
                  <c:v>40206</c:v>
                </c:pt>
                <c:pt idx="774">
                  <c:v>40207</c:v>
                </c:pt>
                <c:pt idx="775">
                  <c:v>40210</c:v>
                </c:pt>
                <c:pt idx="776">
                  <c:v>40211</c:v>
                </c:pt>
                <c:pt idx="777">
                  <c:v>40212</c:v>
                </c:pt>
                <c:pt idx="778">
                  <c:v>40213</c:v>
                </c:pt>
                <c:pt idx="779">
                  <c:v>40214</c:v>
                </c:pt>
                <c:pt idx="780">
                  <c:v>40217</c:v>
                </c:pt>
                <c:pt idx="781">
                  <c:v>40218</c:v>
                </c:pt>
                <c:pt idx="782">
                  <c:v>40219</c:v>
                </c:pt>
                <c:pt idx="783">
                  <c:v>40220</c:v>
                </c:pt>
                <c:pt idx="784">
                  <c:v>40221</c:v>
                </c:pt>
                <c:pt idx="785">
                  <c:v>40225</c:v>
                </c:pt>
                <c:pt idx="786">
                  <c:v>40226</c:v>
                </c:pt>
                <c:pt idx="787">
                  <c:v>40227</c:v>
                </c:pt>
                <c:pt idx="788">
                  <c:v>40228</c:v>
                </c:pt>
                <c:pt idx="789">
                  <c:v>40231</c:v>
                </c:pt>
                <c:pt idx="790">
                  <c:v>40232</c:v>
                </c:pt>
                <c:pt idx="791">
                  <c:v>40233</c:v>
                </c:pt>
                <c:pt idx="792">
                  <c:v>40234</c:v>
                </c:pt>
                <c:pt idx="793">
                  <c:v>40235</c:v>
                </c:pt>
                <c:pt idx="794">
                  <c:v>40238</c:v>
                </c:pt>
                <c:pt idx="795">
                  <c:v>40239</c:v>
                </c:pt>
                <c:pt idx="796">
                  <c:v>40240</c:v>
                </c:pt>
                <c:pt idx="797">
                  <c:v>40241</c:v>
                </c:pt>
                <c:pt idx="798">
                  <c:v>40242</c:v>
                </c:pt>
                <c:pt idx="799">
                  <c:v>40245</c:v>
                </c:pt>
                <c:pt idx="800">
                  <c:v>40246</c:v>
                </c:pt>
                <c:pt idx="801">
                  <c:v>40247</c:v>
                </c:pt>
                <c:pt idx="802">
                  <c:v>40248</c:v>
                </c:pt>
                <c:pt idx="803">
                  <c:v>40249</c:v>
                </c:pt>
                <c:pt idx="804">
                  <c:v>40252</c:v>
                </c:pt>
                <c:pt idx="805">
                  <c:v>40253</c:v>
                </c:pt>
                <c:pt idx="806">
                  <c:v>40254</c:v>
                </c:pt>
                <c:pt idx="807">
                  <c:v>40255</c:v>
                </c:pt>
                <c:pt idx="808">
                  <c:v>40256</c:v>
                </c:pt>
                <c:pt idx="809">
                  <c:v>40259</c:v>
                </c:pt>
                <c:pt idx="810">
                  <c:v>40260</c:v>
                </c:pt>
                <c:pt idx="811">
                  <c:v>40261</c:v>
                </c:pt>
                <c:pt idx="812">
                  <c:v>40262</c:v>
                </c:pt>
                <c:pt idx="813">
                  <c:v>40263</c:v>
                </c:pt>
                <c:pt idx="814">
                  <c:v>40266</c:v>
                </c:pt>
                <c:pt idx="815">
                  <c:v>40267</c:v>
                </c:pt>
                <c:pt idx="816">
                  <c:v>40268</c:v>
                </c:pt>
                <c:pt idx="817">
                  <c:v>40269</c:v>
                </c:pt>
                <c:pt idx="818">
                  <c:v>40273</c:v>
                </c:pt>
                <c:pt idx="819">
                  <c:v>40274</c:v>
                </c:pt>
                <c:pt idx="820">
                  <c:v>40275</c:v>
                </c:pt>
                <c:pt idx="821">
                  <c:v>40276</c:v>
                </c:pt>
                <c:pt idx="822">
                  <c:v>40277</c:v>
                </c:pt>
                <c:pt idx="823">
                  <c:v>40280</c:v>
                </c:pt>
                <c:pt idx="824">
                  <c:v>40281</c:v>
                </c:pt>
                <c:pt idx="825">
                  <c:v>40282</c:v>
                </c:pt>
                <c:pt idx="826">
                  <c:v>40283</c:v>
                </c:pt>
                <c:pt idx="827">
                  <c:v>40284</c:v>
                </c:pt>
                <c:pt idx="828">
                  <c:v>40287</c:v>
                </c:pt>
                <c:pt idx="829">
                  <c:v>40288</c:v>
                </c:pt>
                <c:pt idx="830">
                  <c:v>40289</c:v>
                </c:pt>
                <c:pt idx="831">
                  <c:v>40290</c:v>
                </c:pt>
                <c:pt idx="832">
                  <c:v>40291</c:v>
                </c:pt>
                <c:pt idx="833">
                  <c:v>40294</c:v>
                </c:pt>
                <c:pt idx="834">
                  <c:v>40295</c:v>
                </c:pt>
                <c:pt idx="835">
                  <c:v>40296</c:v>
                </c:pt>
                <c:pt idx="836">
                  <c:v>40297</c:v>
                </c:pt>
                <c:pt idx="837">
                  <c:v>40298</c:v>
                </c:pt>
                <c:pt idx="838">
                  <c:v>40301</c:v>
                </c:pt>
                <c:pt idx="839">
                  <c:v>40302</c:v>
                </c:pt>
                <c:pt idx="840">
                  <c:v>40303</c:v>
                </c:pt>
                <c:pt idx="841">
                  <c:v>40304</c:v>
                </c:pt>
                <c:pt idx="842">
                  <c:v>40305</c:v>
                </c:pt>
                <c:pt idx="843">
                  <c:v>40308</c:v>
                </c:pt>
                <c:pt idx="844">
                  <c:v>40309</c:v>
                </c:pt>
                <c:pt idx="845">
                  <c:v>40310</c:v>
                </c:pt>
                <c:pt idx="846">
                  <c:v>40311</c:v>
                </c:pt>
                <c:pt idx="847">
                  <c:v>40312</c:v>
                </c:pt>
                <c:pt idx="848">
                  <c:v>40315</c:v>
                </c:pt>
                <c:pt idx="849">
                  <c:v>40316</c:v>
                </c:pt>
                <c:pt idx="850">
                  <c:v>40317</c:v>
                </c:pt>
                <c:pt idx="851">
                  <c:v>40318</c:v>
                </c:pt>
                <c:pt idx="852">
                  <c:v>40319</c:v>
                </c:pt>
                <c:pt idx="853">
                  <c:v>40322</c:v>
                </c:pt>
                <c:pt idx="854">
                  <c:v>40323</c:v>
                </c:pt>
                <c:pt idx="855">
                  <c:v>40324</c:v>
                </c:pt>
                <c:pt idx="856">
                  <c:v>40325</c:v>
                </c:pt>
                <c:pt idx="857">
                  <c:v>40326</c:v>
                </c:pt>
                <c:pt idx="858">
                  <c:v>40330</c:v>
                </c:pt>
                <c:pt idx="859">
                  <c:v>40331</c:v>
                </c:pt>
                <c:pt idx="860">
                  <c:v>40332</c:v>
                </c:pt>
                <c:pt idx="861">
                  <c:v>40333</c:v>
                </c:pt>
                <c:pt idx="862">
                  <c:v>40336</c:v>
                </c:pt>
                <c:pt idx="863">
                  <c:v>40337</c:v>
                </c:pt>
                <c:pt idx="864">
                  <c:v>40338</c:v>
                </c:pt>
                <c:pt idx="865">
                  <c:v>40339</c:v>
                </c:pt>
                <c:pt idx="866">
                  <c:v>40340</c:v>
                </c:pt>
                <c:pt idx="867">
                  <c:v>40343</c:v>
                </c:pt>
                <c:pt idx="868">
                  <c:v>40344</c:v>
                </c:pt>
                <c:pt idx="869">
                  <c:v>40345</c:v>
                </c:pt>
                <c:pt idx="870">
                  <c:v>40346</c:v>
                </c:pt>
                <c:pt idx="871">
                  <c:v>40347</c:v>
                </c:pt>
                <c:pt idx="872">
                  <c:v>40350</c:v>
                </c:pt>
                <c:pt idx="873">
                  <c:v>40351</c:v>
                </c:pt>
                <c:pt idx="874">
                  <c:v>40352</c:v>
                </c:pt>
                <c:pt idx="875">
                  <c:v>40353</c:v>
                </c:pt>
                <c:pt idx="876">
                  <c:v>40354</c:v>
                </c:pt>
                <c:pt idx="877">
                  <c:v>40357</c:v>
                </c:pt>
                <c:pt idx="878">
                  <c:v>40358</c:v>
                </c:pt>
                <c:pt idx="879">
                  <c:v>40359</c:v>
                </c:pt>
                <c:pt idx="880">
                  <c:v>40360</c:v>
                </c:pt>
                <c:pt idx="881">
                  <c:v>40361</c:v>
                </c:pt>
                <c:pt idx="882">
                  <c:v>40365</c:v>
                </c:pt>
                <c:pt idx="883">
                  <c:v>40366</c:v>
                </c:pt>
                <c:pt idx="884">
                  <c:v>40367</c:v>
                </c:pt>
                <c:pt idx="885">
                  <c:v>40368</c:v>
                </c:pt>
                <c:pt idx="886">
                  <c:v>40371</c:v>
                </c:pt>
                <c:pt idx="887">
                  <c:v>40372</c:v>
                </c:pt>
                <c:pt idx="888">
                  <c:v>40373</c:v>
                </c:pt>
                <c:pt idx="889">
                  <c:v>40374</c:v>
                </c:pt>
                <c:pt idx="890">
                  <c:v>40375</c:v>
                </c:pt>
                <c:pt idx="891">
                  <c:v>40378</c:v>
                </c:pt>
                <c:pt idx="892">
                  <c:v>40379</c:v>
                </c:pt>
                <c:pt idx="893">
                  <c:v>40380</c:v>
                </c:pt>
                <c:pt idx="894">
                  <c:v>40381</c:v>
                </c:pt>
                <c:pt idx="895">
                  <c:v>40382</c:v>
                </c:pt>
                <c:pt idx="896">
                  <c:v>40385</c:v>
                </c:pt>
                <c:pt idx="897">
                  <c:v>40386</c:v>
                </c:pt>
                <c:pt idx="898">
                  <c:v>40387</c:v>
                </c:pt>
                <c:pt idx="899">
                  <c:v>40388</c:v>
                </c:pt>
                <c:pt idx="900">
                  <c:v>40389</c:v>
                </c:pt>
                <c:pt idx="901">
                  <c:v>40392</c:v>
                </c:pt>
                <c:pt idx="902">
                  <c:v>40393</c:v>
                </c:pt>
                <c:pt idx="903">
                  <c:v>40394</c:v>
                </c:pt>
                <c:pt idx="904">
                  <c:v>40395</c:v>
                </c:pt>
                <c:pt idx="905">
                  <c:v>40396</c:v>
                </c:pt>
                <c:pt idx="906">
                  <c:v>40399</c:v>
                </c:pt>
                <c:pt idx="907">
                  <c:v>40400</c:v>
                </c:pt>
                <c:pt idx="908">
                  <c:v>40401</c:v>
                </c:pt>
                <c:pt idx="909">
                  <c:v>40402</c:v>
                </c:pt>
                <c:pt idx="910">
                  <c:v>40403</c:v>
                </c:pt>
                <c:pt idx="911">
                  <c:v>40406</c:v>
                </c:pt>
                <c:pt idx="912">
                  <c:v>40407</c:v>
                </c:pt>
                <c:pt idx="913">
                  <c:v>40408</c:v>
                </c:pt>
                <c:pt idx="914">
                  <c:v>40409</c:v>
                </c:pt>
                <c:pt idx="915">
                  <c:v>40410</c:v>
                </c:pt>
                <c:pt idx="916">
                  <c:v>40413</c:v>
                </c:pt>
                <c:pt idx="917">
                  <c:v>40414</c:v>
                </c:pt>
                <c:pt idx="918">
                  <c:v>40415</c:v>
                </c:pt>
                <c:pt idx="919">
                  <c:v>40416</c:v>
                </c:pt>
                <c:pt idx="920">
                  <c:v>40417</c:v>
                </c:pt>
                <c:pt idx="921">
                  <c:v>40420</c:v>
                </c:pt>
                <c:pt idx="922">
                  <c:v>40421</c:v>
                </c:pt>
                <c:pt idx="923">
                  <c:v>40422</c:v>
                </c:pt>
                <c:pt idx="924">
                  <c:v>40423</c:v>
                </c:pt>
                <c:pt idx="925">
                  <c:v>40424</c:v>
                </c:pt>
                <c:pt idx="926">
                  <c:v>40428</c:v>
                </c:pt>
                <c:pt idx="927">
                  <c:v>40429</c:v>
                </c:pt>
                <c:pt idx="928">
                  <c:v>40430</c:v>
                </c:pt>
                <c:pt idx="929">
                  <c:v>40431</c:v>
                </c:pt>
                <c:pt idx="930">
                  <c:v>40434</c:v>
                </c:pt>
                <c:pt idx="931">
                  <c:v>40435</c:v>
                </c:pt>
                <c:pt idx="932">
                  <c:v>40436</c:v>
                </c:pt>
                <c:pt idx="933">
                  <c:v>40437</c:v>
                </c:pt>
                <c:pt idx="934">
                  <c:v>40438</c:v>
                </c:pt>
                <c:pt idx="935">
                  <c:v>40441</c:v>
                </c:pt>
                <c:pt idx="936">
                  <c:v>40442</c:v>
                </c:pt>
                <c:pt idx="937">
                  <c:v>40443</c:v>
                </c:pt>
                <c:pt idx="938">
                  <c:v>40444</c:v>
                </c:pt>
                <c:pt idx="939">
                  <c:v>40445</c:v>
                </c:pt>
                <c:pt idx="940">
                  <c:v>40448</c:v>
                </c:pt>
                <c:pt idx="941">
                  <c:v>40449</c:v>
                </c:pt>
                <c:pt idx="942">
                  <c:v>40450</c:v>
                </c:pt>
                <c:pt idx="943">
                  <c:v>40451</c:v>
                </c:pt>
                <c:pt idx="944">
                  <c:v>40452</c:v>
                </c:pt>
                <c:pt idx="945">
                  <c:v>40455</c:v>
                </c:pt>
                <c:pt idx="946">
                  <c:v>40456</c:v>
                </c:pt>
                <c:pt idx="947">
                  <c:v>40457</c:v>
                </c:pt>
                <c:pt idx="948">
                  <c:v>40458</c:v>
                </c:pt>
                <c:pt idx="949">
                  <c:v>40459</c:v>
                </c:pt>
                <c:pt idx="950">
                  <c:v>40462</c:v>
                </c:pt>
                <c:pt idx="951">
                  <c:v>40463</c:v>
                </c:pt>
                <c:pt idx="952">
                  <c:v>40464</c:v>
                </c:pt>
                <c:pt idx="953">
                  <c:v>40465</c:v>
                </c:pt>
                <c:pt idx="954">
                  <c:v>40466</c:v>
                </c:pt>
                <c:pt idx="955">
                  <c:v>40469</c:v>
                </c:pt>
                <c:pt idx="956">
                  <c:v>40470</c:v>
                </c:pt>
                <c:pt idx="957">
                  <c:v>40471</c:v>
                </c:pt>
                <c:pt idx="958">
                  <c:v>40472</c:v>
                </c:pt>
                <c:pt idx="959">
                  <c:v>40473</c:v>
                </c:pt>
                <c:pt idx="960">
                  <c:v>40476</c:v>
                </c:pt>
                <c:pt idx="961">
                  <c:v>40477</c:v>
                </c:pt>
                <c:pt idx="962">
                  <c:v>40478</c:v>
                </c:pt>
                <c:pt idx="963">
                  <c:v>40479</c:v>
                </c:pt>
                <c:pt idx="964">
                  <c:v>40480</c:v>
                </c:pt>
                <c:pt idx="965">
                  <c:v>40483</c:v>
                </c:pt>
                <c:pt idx="966">
                  <c:v>40484</c:v>
                </c:pt>
                <c:pt idx="967">
                  <c:v>40485</c:v>
                </c:pt>
                <c:pt idx="968">
                  <c:v>40486</c:v>
                </c:pt>
                <c:pt idx="969">
                  <c:v>40487</c:v>
                </c:pt>
                <c:pt idx="970">
                  <c:v>40490</c:v>
                </c:pt>
                <c:pt idx="971">
                  <c:v>40491</c:v>
                </c:pt>
                <c:pt idx="972">
                  <c:v>40492</c:v>
                </c:pt>
                <c:pt idx="973">
                  <c:v>40493</c:v>
                </c:pt>
                <c:pt idx="974">
                  <c:v>40494</c:v>
                </c:pt>
                <c:pt idx="975">
                  <c:v>40497</c:v>
                </c:pt>
                <c:pt idx="976">
                  <c:v>40498</c:v>
                </c:pt>
                <c:pt idx="977">
                  <c:v>40499</c:v>
                </c:pt>
                <c:pt idx="978">
                  <c:v>40500</c:v>
                </c:pt>
                <c:pt idx="979">
                  <c:v>40501</c:v>
                </c:pt>
                <c:pt idx="980">
                  <c:v>40504</c:v>
                </c:pt>
                <c:pt idx="981">
                  <c:v>40505</c:v>
                </c:pt>
                <c:pt idx="982">
                  <c:v>40506</c:v>
                </c:pt>
                <c:pt idx="983">
                  <c:v>40508</c:v>
                </c:pt>
                <c:pt idx="984">
                  <c:v>40511</c:v>
                </c:pt>
                <c:pt idx="985">
                  <c:v>40512</c:v>
                </c:pt>
                <c:pt idx="986">
                  <c:v>40513</c:v>
                </c:pt>
                <c:pt idx="987">
                  <c:v>40514</c:v>
                </c:pt>
                <c:pt idx="988">
                  <c:v>40515</c:v>
                </c:pt>
                <c:pt idx="989">
                  <c:v>40518</c:v>
                </c:pt>
                <c:pt idx="990">
                  <c:v>40519</c:v>
                </c:pt>
                <c:pt idx="991">
                  <c:v>40520</c:v>
                </c:pt>
                <c:pt idx="992">
                  <c:v>40521</c:v>
                </c:pt>
                <c:pt idx="993">
                  <c:v>40522</c:v>
                </c:pt>
                <c:pt idx="994">
                  <c:v>40525</c:v>
                </c:pt>
                <c:pt idx="995">
                  <c:v>40526</c:v>
                </c:pt>
                <c:pt idx="996">
                  <c:v>40527</c:v>
                </c:pt>
                <c:pt idx="997">
                  <c:v>40528</c:v>
                </c:pt>
                <c:pt idx="998">
                  <c:v>40529</c:v>
                </c:pt>
                <c:pt idx="999">
                  <c:v>40532</c:v>
                </c:pt>
                <c:pt idx="1000">
                  <c:v>40533</c:v>
                </c:pt>
                <c:pt idx="1001">
                  <c:v>40534</c:v>
                </c:pt>
                <c:pt idx="1002">
                  <c:v>40535</c:v>
                </c:pt>
                <c:pt idx="1003">
                  <c:v>40539</c:v>
                </c:pt>
                <c:pt idx="1004">
                  <c:v>40540</c:v>
                </c:pt>
                <c:pt idx="1005">
                  <c:v>40541</c:v>
                </c:pt>
                <c:pt idx="1006">
                  <c:v>40542</c:v>
                </c:pt>
                <c:pt idx="1007">
                  <c:v>40543</c:v>
                </c:pt>
                <c:pt idx="1008">
                  <c:v>40546</c:v>
                </c:pt>
                <c:pt idx="1009">
                  <c:v>40547</c:v>
                </c:pt>
                <c:pt idx="1010">
                  <c:v>40548</c:v>
                </c:pt>
                <c:pt idx="1011">
                  <c:v>40549</c:v>
                </c:pt>
                <c:pt idx="1012">
                  <c:v>40550</c:v>
                </c:pt>
                <c:pt idx="1013">
                  <c:v>40553</c:v>
                </c:pt>
                <c:pt idx="1014">
                  <c:v>40554</c:v>
                </c:pt>
                <c:pt idx="1015">
                  <c:v>40555</c:v>
                </c:pt>
                <c:pt idx="1016">
                  <c:v>40556</c:v>
                </c:pt>
                <c:pt idx="1017">
                  <c:v>40557</c:v>
                </c:pt>
                <c:pt idx="1018">
                  <c:v>40561</c:v>
                </c:pt>
                <c:pt idx="1019">
                  <c:v>40562</c:v>
                </c:pt>
                <c:pt idx="1020">
                  <c:v>40563</c:v>
                </c:pt>
                <c:pt idx="1021">
                  <c:v>40564</c:v>
                </c:pt>
                <c:pt idx="1022">
                  <c:v>40567</c:v>
                </c:pt>
                <c:pt idx="1023">
                  <c:v>40568</c:v>
                </c:pt>
                <c:pt idx="1024">
                  <c:v>40569</c:v>
                </c:pt>
                <c:pt idx="1025">
                  <c:v>40570</c:v>
                </c:pt>
                <c:pt idx="1026">
                  <c:v>40571</c:v>
                </c:pt>
                <c:pt idx="1027">
                  <c:v>40574</c:v>
                </c:pt>
                <c:pt idx="1028">
                  <c:v>40575</c:v>
                </c:pt>
                <c:pt idx="1029">
                  <c:v>40576</c:v>
                </c:pt>
                <c:pt idx="1030">
                  <c:v>40577</c:v>
                </c:pt>
                <c:pt idx="1031">
                  <c:v>40578</c:v>
                </c:pt>
                <c:pt idx="1032">
                  <c:v>40581</c:v>
                </c:pt>
                <c:pt idx="1033">
                  <c:v>40582</c:v>
                </c:pt>
                <c:pt idx="1034">
                  <c:v>40583</c:v>
                </c:pt>
                <c:pt idx="1035">
                  <c:v>40584</c:v>
                </c:pt>
                <c:pt idx="1036">
                  <c:v>40585</c:v>
                </c:pt>
                <c:pt idx="1037">
                  <c:v>40588</c:v>
                </c:pt>
                <c:pt idx="1038">
                  <c:v>40589</c:v>
                </c:pt>
                <c:pt idx="1039">
                  <c:v>40590</c:v>
                </c:pt>
                <c:pt idx="1040">
                  <c:v>40591</c:v>
                </c:pt>
                <c:pt idx="1041">
                  <c:v>40592</c:v>
                </c:pt>
                <c:pt idx="1042">
                  <c:v>40596</c:v>
                </c:pt>
                <c:pt idx="1043">
                  <c:v>40597</c:v>
                </c:pt>
                <c:pt idx="1044">
                  <c:v>40598</c:v>
                </c:pt>
                <c:pt idx="1045">
                  <c:v>40599</c:v>
                </c:pt>
                <c:pt idx="1046">
                  <c:v>40602</c:v>
                </c:pt>
                <c:pt idx="1047">
                  <c:v>40603</c:v>
                </c:pt>
                <c:pt idx="1048">
                  <c:v>40604</c:v>
                </c:pt>
                <c:pt idx="1049">
                  <c:v>40605</c:v>
                </c:pt>
                <c:pt idx="1050">
                  <c:v>40606</c:v>
                </c:pt>
                <c:pt idx="1051">
                  <c:v>40609</c:v>
                </c:pt>
                <c:pt idx="1052">
                  <c:v>40610</c:v>
                </c:pt>
                <c:pt idx="1053">
                  <c:v>40611</c:v>
                </c:pt>
                <c:pt idx="1054">
                  <c:v>40612</c:v>
                </c:pt>
                <c:pt idx="1055">
                  <c:v>40613</c:v>
                </c:pt>
                <c:pt idx="1056">
                  <c:v>40616</c:v>
                </c:pt>
                <c:pt idx="1057">
                  <c:v>40617</c:v>
                </c:pt>
                <c:pt idx="1058">
                  <c:v>40618</c:v>
                </c:pt>
                <c:pt idx="1059">
                  <c:v>40619</c:v>
                </c:pt>
                <c:pt idx="1060">
                  <c:v>40620</c:v>
                </c:pt>
                <c:pt idx="1061">
                  <c:v>40623</c:v>
                </c:pt>
                <c:pt idx="1062">
                  <c:v>40624</c:v>
                </c:pt>
                <c:pt idx="1063">
                  <c:v>40625</c:v>
                </c:pt>
                <c:pt idx="1064">
                  <c:v>40626</c:v>
                </c:pt>
                <c:pt idx="1065">
                  <c:v>40627</c:v>
                </c:pt>
                <c:pt idx="1066">
                  <c:v>40630</c:v>
                </c:pt>
                <c:pt idx="1067">
                  <c:v>40631</c:v>
                </c:pt>
                <c:pt idx="1068">
                  <c:v>40632</c:v>
                </c:pt>
                <c:pt idx="1069">
                  <c:v>40633</c:v>
                </c:pt>
                <c:pt idx="1070">
                  <c:v>40634</c:v>
                </c:pt>
                <c:pt idx="1071">
                  <c:v>40637</c:v>
                </c:pt>
                <c:pt idx="1072">
                  <c:v>40638</c:v>
                </c:pt>
                <c:pt idx="1073">
                  <c:v>40639</c:v>
                </c:pt>
                <c:pt idx="1074">
                  <c:v>40640</c:v>
                </c:pt>
                <c:pt idx="1075">
                  <c:v>40641</c:v>
                </c:pt>
                <c:pt idx="1076">
                  <c:v>40644</c:v>
                </c:pt>
                <c:pt idx="1077">
                  <c:v>40645</c:v>
                </c:pt>
                <c:pt idx="1078">
                  <c:v>40646</c:v>
                </c:pt>
                <c:pt idx="1079">
                  <c:v>40647</c:v>
                </c:pt>
                <c:pt idx="1080">
                  <c:v>40648</c:v>
                </c:pt>
                <c:pt idx="1081">
                  <c:v>40651</c:v>
                </c:pt>
                <c:pt idx="1082">
                  <c:v>40652</c:v>
                </c:pt>
                <c:pt idx="1083">
                  <c:v>40653</c:v>
                </c:pt>
                <c:pt idx="1084">
                  <c:v>40654</c:v>
                </c:pt>
                <c:pt idx="1085">
                  <c:v>40658</c:v>
                </c:pt>
                <c:pt idx="1086">
                  <c:v>40659</c:v>
                </c:pt>
                <c:pt idx="1087">
                  <c:v>40660</c:v>
                </c:pt>
                <c:pt idx="1088">
                  <c:v>40661</c:v>
                </c:pt>
                <c:pt idx="1089">
                  <c:v>40662</c:v>
                </c:pt>
                <c:pt idx="1090">
                  <c:v>40665</c:v>
                </c:pt>
                <c:pt idx="1091">
                  <c:v>40666</c:v>
                </c:pt>
                <c:pt idx="1092">
                  <c:v>40667</c:v>
                </c:pt>
                <c:pt idx="1093">
                  <c:v>40668</c:v>
                </c:pt>
                <c:pt idx="1094">
                  <c:v>40669</c:v>
                </c:pt>
                <c:pt idx="1095">
                  <c:v>40672</c:v>
                </c:pt>
                <c:pt idx="1096">
                  <c:v>40673</c:v>
                </c:pt>
                <c:pt idx="1097">
                  <c:v>40674</c:v>
                </c:pt>
                <c:pt idx="1098">
                  <c:v>40675</c:v>
                </c:pt>
                <c:pt idx="1099">
                  <c:v>40676</c:v>
                </c:pt>
                <c:pt idx="1100">
                  <c:v>40679</c:v>
                </c:pt>
                <c:pt idx="1101">
                  <c:v>40680</c:v>
                </c:pt>
                <c:pt idx="1102">
                  <c:v>40681</c:v>
                </c:pt>
                <c:pt idx="1103">
                  <c:v>40682</c:v>
                </c:pt>
                <c:pt idx="1104">
                  <c:v>40683</c:v>
                </c:pt>
                <c:pt idx="1105">
                  <c:v>40686</c:v>
                </c:pt>
                <c:pt idx="1106">
                  <c:v>40687</c:v>
                </c:pt>
                <c:pt idx="1107">
                  <c:v>40688</c:v>
                </c:pt>
                <c:pt idx="1108">
                  <c:v>40689</c:v>
                </c:pt>
                <c:pt idx="1109">
                  <c:v>40690</c:v>
                </c:pt>
                <c:pt idx="1110">
                  <c:v>40694</c:v>
                </c:pt>
                <c:pt idx="1111">
                  <c:v>40695</c:v>
                </c:pt>
                <c:pt idx="1112">
                  <c:v>40696</c:v>
                </c:pt>
                <c:pt idx="1113">
                  <c:v>40697</c:v>
                </c:pt>
                <c:pt idx="1114">
                  <c:v>40700</c:v>
                </c:pt>
                <c:pt idx="1115">
                  <c:v>40701</c:v>
                </c:pt>
                <c:pt idx="1116">
                  <c:v>40702</c:v>
                </c:pt>
                <c:pt idx="1117">
                  <c:v>40703</c:v>
                </c:pt>
                <c:pt idx="1118">
                  <c:v>40704</c:v>
                </c:pt>
                <c:pt idx="1119">
                  <c:v>40707</c:v>
                </c:pt>
                <c:pt idx="1120">
                  <c:v>40708</c:v>
                </c:pt>
                <c:pt idx="1121">
                  <c:v>40709</c:v>
                </c:pt>
                <c:pt idx="1122">
                  <c:v>40710</c:v>
                </c:pt>
                <c:pt idx="1123">
                  <c:v>40711</c:v>
                </c:pt>
                <c:pt idx="1124">
                  <c:v>40714</c:v>
                </c:pt>
                <c:pt idx="1125">
                  <c:v>40715</c:v>
                </c:pt>
                <c:pt idx="1126">
                  <c:v>40716</c:v>
                </c:pt>
                <c:pt idx="1127">
                  <c:v>40717</c:v>
                </c:pt>
                <c:pt idx="1128">
                  <c:v>40718</c:v>
                </c:pt>
                <c:pt idx="1129">
                  <c:v>40721</c:v>
                </c:pt>
                <c:pt idx="1130">
                  <c:v>40722</c:v>
                </c:pt>
                <c:pt idx="1131">
                  <c:v>40723</c:v>
                </c:pt>
                <c:pt idx="1132">
                  <c:v>40724</c:v>
                </c:pt>
                <c:pt idx="1133">
                  <c:v>40725</c:v>
                </c:pt>
                <c:pt idx="1134">
                  <c:v>40729</c:v>
                </c:pt>
                <c:pt idx="1135">
                  <c:v>40730</c:v>
                </c:pt>
                <c:pt idx="1136">
                  <c:v>40731</c:v>
                </c:pt>
                <c:pt idx="1137">
                  <c:v>40732</c:v>
                </c:pt>
                <c:pt idx="1138">
                  <c:v>40735</c:v>
                </c:pt>
                <c:pt idx="1139">
                  <c:v>40736</c:v>
                </c:pt>
                <c:pt idx="1140">
                  <c:v>40737</c:v>
                </c:pt>
                <c:pt idx="1141">
                  <c:v>40738</c:v>
                </c:pt>
                <c:pt idx="1142">
                  <c:v>40739</c:v>
                </c:pt>
                <c:pt idx="1143">
                  <c:v>40742</c:v>
                </c:pt>
                <c:pt idx="1144">
                  <c:v>40743</c:v>
                </c:pt>
                <c:pt idx="1145">
                  <c:v>40744</c:v>
                </c:pt>
                <c:pt idx="1146">
                  <c:v>40745</c:v>
                </c:pt>
                <c:pt idx="1147">
                  <c:v>40746</c:v>
                </c:pt>
                <c:pt idx="1148">
                  <c:v>40749</c:v>
                </c:pt>
                <c:pt idx="1149">
                  <c:v>40750</c:v>
                </c:pt>
                <c:pt idx="1150">
                  <c:v>40751</c:v>
                </c:pt>
                <c:pt idx="1151">
                  <c:v>40752</c:v>
                </c:pt>
                <c:pt idx="1152">
                  <c:v>40753</c:v>
                </c:pt>
                <c:pt idx="1153">
                  <c:v>40756</c:v>
                </c:pt>
                <c:pt idx="1154">
                  <c:v>40757</c:v>
                </c:pt>
                <c:pt idx="1155">
                  <c:v>40758</c:v>
                </c:pt>
                <c:pt idx="1156">
                  <c:v>40759</c:v>
                </c:pt>
                <c:pt idx="1157">
                  <c:v>40760</c:v>
                </c:pt>
                <c:pt idx="1158">
                  <c:v>40763</c:v>
                </c:pt>
                <c:pt idx="1159">
                  <c:v>40764</c:v>
                </c:pt>
                <c:pt idx="1160">
                  <c:v>40765</c:v>
                </c:pt>
                <c:pt idx="1161">
                  <c:v>40766</c:v>
                </c:pt>
                <c:pt idx="1162">
                  <c:v>40767</c:v>
                </c:pt>
                <c:pt idx="1163">
                  <c:v>40770</c:v>
                </c:pt>
                <c:pt idx="1164">
                  <c:v>40771</c:v>
                </c:pt>
                <c:pt idx="1165">
                  <c:v>40772</c:v>
                </c:pt>
                <c:pt idx="1166">
                  <c:v>40773</c:v>
                </c:pt>
                <c:pt idx="1167">
                  <c:v>40774</c:v>
                </c:pt>
                <c:pt idx="1168">
                  <c:v>40777</c:v>
                </c:pt>
                <c:pt idx="1169">
                  <c:v>40778</c:v>
                </c:pt>
                <c:pt idx="1170">
                  <c:v>40779</c:v>
                </c:pt>
                <c:pt idx="1171">
                  <c:v>40780</c:v>
                </c:pt>
                <c:pt idx="1172">
                  <c:v>40781</c:v>
                </c:pt>
                <c:pt idx="1173">
                  <c:v>40784</c:v>
                </c:pt>
                <c:pt idx="1174">
                  <c:v>40785</c:v>
                </c:pt>
                <c:pt idx="1175">
                  <c:v>40786</c:v>
                </c:pt>
                <c:pt idx="1176">
                  <c:v>40787</c:v>
                </c:pt>
                <c:pt idx="1177">
                  <c:v>40788</c:v>
                </c:pt>
                <c:pt idx="1178">
                  <c:v>40792</c:v>
                </c:pt>
                <c:pt idx="1179">
                  <c:v>40793</c:v>
                </c:pt>
                <c:pt idx="1180">
                  <c:v>40794</c:v>
                </c:pt>
                <c:pt idx="1181">
                  <c:v>40795</c:v>
                </c:pt>
                <c:pt idx="1182">
                  <c:v>40798</c:v>
                </c:pt>
                <c:pt idx="1183">
                  <c:v>40799</c:v>
                </c:pt>
                <c:pt idx="1184">
                  <c:v>40800</c:v>
                </c:pt>
                <c:pt idx="1185">
                  <c:v>40801</c:v>
                </c:pt>
                <c:pt idx="1186">
                  <c:v>40802</c:v>
                </c:pt>
                <c:pt idx="1187">
                  <c:v>40805</c:v>
                </c:pt>
                <c:pt idx="1188">
                  <c:v>40806</c:v>
                </c:pt>
                <c:pt idx="1189">
                  <c:v>40807</c:v>
                </c:pt>
                <c:pt idx="1190">
                  <c:v>40808</c:v>
                </c:pt>
                <c:pt idx="1191">
                  <c:v>40809</c:v>
                </c:pt>
                <c:pt idx="1192">
                  <c:v>40812</c:v>
                </c:pt>
                <c:pt idx="1193">
                  <c:v>40813</c:v>
                </c:pt>
                <c:pt idx="1194">
                  <c:v>40814</c:v>
                </c:pt>
                <c:pt idx="1195">
                  <c:v>40815</c:v>
                </c:pt>
                <c:pt idx="1196">
                  <c:v>40816</c:v>
                </c:pt>
                <c:pt idx="1197">
                  <c:v>40819</c:v>
                </c:pt>
                <c:pt idx="1198">
                  <c:v>40820</c:v>
                </c:pt>
                <c:pt idx="1199">
                  <c:v>40821</c:v>
                </c:pt>
                <c:pt idx="1200">
                  <c:v>40822</c:v>
                </c:pt>
                <c:pt idx="1201">
                  <c:v>40823</c:v>
                </c:pt>
                <c:pt idx="1202">
                  <c:v>40826</c:v>
                </c:pt>
                <c:pt idx="1203">
                  <c:v>40827</c:v>
                </c:pt>
                <c:pt idx="1204">
                  <c:v>40828</c:v>
                </c:pt>
                <c:pt idx="1205">
                  <c:v>40829</c:v>
                </c:pt>
                <c:pt idx="1206">
                  <c:v>40830</c:v>
                </c:pt>
                <c:pt idx="1207">
                  <c:v>40833</c:v>
                </c:pt>
                <c:pt idx="1208">
                  <c:v>40834</c:v>
                </c:pt>
                <c:pt idx="1209">
                  <c:v>40835</c:v>
                </c:pt>
                <c:pt idx="1210">
                  <c:v>40836</c:v>
                </c:pt>
                <c:pt idx="1211">
                  <c:v>40837</c:v>
                </c:pt>
                <c:pt idx="1212">
                  <c:v>40840</c:v>
                </c:pt>
                <c:pt idx="1213">
                  <c:v>40841</c:v>
                </c:pt>
                <c:pt idx="1214">
                  <c:v>40842</c:v>
                </c:pt>
                <c:pt idx="1215">
                  <c:v>40843</c:v>
                </c:pt>
                <c:pt idx="1216">
                  <c:v>40844</c:v>
                </c:pt>
                <c:pt idx="1217">
                  <c:v>40847</c:v>
                </c:pt>
                <c:pt idx="1218">
                  <c:v>40848</c:v>
                </c:pt>
                <c:pt idx="1219">
                  <c:v>40849</c:v>
                </c:pt>
                <c:pt idx="1220">
                  <c:v>40850</c:v>
                </c:pt>
                <c:pt idx="1221">
                  <c:v>40851</c:v>
                </c:pt>
                <c:pt idx="1222">
                  <c:v>40854</c:v>
                </c:pt>
                <c:pt idx="1223">
                  <c:v>40855</c:v>
                </c:pt>
                <c:pt idx="1224">
                  <c:v>40856</c:v>
                </c:pt>
                <c:pt idx="1225">
                  <c:v>40857</c:v>
                </c:pt>
                <c:pt idx="1226">
                  <c:v>40858</c:v>
                </c:pt>
                <c:pt idx="1227">
                  <c:v>40861</c:v>
                </c:pt>
                <c:pt idx="1228">
                  <c:v>40862</c:v>
                </c:pt>
                <c:pt idx="1229">
                  <c:v>40863</c:v>
                </c:pt>
                <c:pt idx="1230">
                  <c:v>40864</c:v>
                </c:pt>
                <c:pt idx="1231">
                  <c:v>40865</c:v>
                </c:pt>
                <c:pt idx="1232">
                  <c:v>40868</c:v>
                </c:pt>
                <c:pt idx="1233">
                  <c:v>40869</c:v>
                </c:pt>
                <c:pt idx="1234">
                  <c:v>40870</c:v>
                </c:pt>
                <c:pt idx="1235">
                  <c:v>40872</c:v>
                </c:pt>
                <c:pt idx="1236">
                  <c:v>40875</c:v>
                </c:pt>
                <c:pt idx="1237">
                  <c:v>40876</c:v>
                </c:pt>
                <c:pt idx="1238">
                  <c:v>40877</c:v>
                </c:pt>
                <c:pt idx="1239">
                  <c:v>40878</c:v>
                </c:pt>
                <c:pt idx="1240">
                  <c:v>40879</c:v>
                </c:pt>
                <c:pt idx="1241">
                  <c:v>40882</c:v>
                </c:pt>
                <c:pt idx="1242">
                  <c:v>40883</c:v>
                </c:pt>
                <c:pt idx="1243">
                  <c:v>40884</c:v>
                </c:pt>
                <c:pt idx="1244">
                  <c:v>40885</c:v>
                </c:pt>
                <c:pt idx="1245">
                  <c:v>40886</c:v>
                </c:pt>
                <c:pt idx="1246">
                  <c:v>40889</c:v>
                </c:pt>
                <c:pt idx="1247">
                  <c:v>40890</c:v>
                </c:pt>
                <c:pt idx="1248">
                  <c:v>40891</c:v>
                </c:pt>
                <c:pt idx="1249">
                  <c:v>40892</c:v>
                </c:pt>
                <c:pt idx="1250">
                  <c:v>40893</c:v>
                </c:pt>
                <c:pt idx="1251">
                  <c:v>40896</c:v>
                </c:pt>
                <c:pt idx="1252">
                  <c:v>40897</c:v>
                </c:pt>
                <c:pt idx="1253">
                  <c:v>40898</c:v>
                </c:pt>
                <c:pt idx="1254">
                  <c:v>40899</c:v>
                </c:pt>
                <c:pt idx="1255">
                  <c:v>40900</c:v>
                </c:pt>
                <c:pt idx="1256">
                  <c:v>40904</c:v>
                </c:pt>
                <c:pt idx="1257">
                  <c:v>40905</c:v>
                </c:pt>
                <c:pt idx="1258">
                  <c:v>40906</c:v>
                </c:pt>
                <c:pt idx="1259">
                  <c:v>40907</c:v>
                </c:pt>
                <c:pt idx="1260">
                  <c:v>40911</c:v>
                </c:pt>
                <c:pt idx="1261">
                  <c:v>40912</c:v>
                </c:pt>
                <c:pt idx="1262">
                  <c:v>40913</c:v>
                </c:pt>
                <c:pt idx="1263">
                  <c:v>40914</c:v>
                </c:pt>
                <c:pt idx="1264">
                  <c:v>40917</c:v>
                </c:pt>
                <c:pt idx="1265">
                  <c:v>40918</c:v>
                </c:pt>
                <c:pt idx="1266">
                  <c:v>40919</c:v>
                </c:pt>
                <c:pt idx="1267">
                  <c:v>40920</c:v>
                </c:pt>
                <c:pt idx="1268">
                  <c:v>40921</c:v>
                </c:pt>
                <c:pt idx="1269">
                  <c:v>40925</c:v>
                </c:pt>
                <c:pt idx="1270">
                  <c:v>40926</c:v>
                </c:pt>
                <c:pt idx="1271">
                  <c:v>40927</c:v>
                </c:pt>
                <c:pt idx="1272">
                  <c:v>40928</c:v>
                </c:pt>
                <c:pt idx="1273">
                  <c:v>40931</c:v>
                </c:pt>
                <c:pt idx="1274">
                  <c:v>40932</c:v>
                </c:pt>
                <c:pt idx="1275">
                  <c:v>40933</c:v>
                </c:pt>
                <c:pt idx="1276">
                  <c:v>40934</c:v>
                </c:pt>
                <c:pt idx="1277">
                  <c:v>40935</c:v>
                </c:pt>
                <c:pt idx="1278">
                  <c:v>40938</c:v>
                </c:pt>
                <c:pt idx="1279">
                  <c:v>40939</c:v>
                </c:pt>
                <c:pt idx="1280">
                  <c:v>40940</c:v>
                </c:pt>
                <c:pt idx="1281">
                  <c:v>40941</c:v>
                </c:pt>
                <c:pt idx="1282">
                  <c:v>40942</c:v>
                </c:pt>
                <c:pt idx="1283">
                  <c:v>40945</c:v>
                </c:pt>
                <c:pt idx="1284">
                  <c:v>40946</c:v>
                </c:pt>
                <c:pt idx="1285">
                  <c:v>40947</c:v>
                </c:pt>
                <c:pt idx="1286">
                  <c:v>40948</c:v>
                </c:pt>
                <c:pt idx="1287">
                  <c:v>40949</c:v>
                </c:pt>
                <c:pt idx="1288">
                  <c:v>40952</c:v>
                </c:pt>
                <c:pt idx="1289">
                  <c:v>40953</c:v>
                </c:pt>
                <c:pt idx="1290">
                  <c:v>40954</c:v>
                </c:pt>
                <c:pt idx="1291">
                  <c:v>40955</c:v>
                </c:pt>
                <c:pt idx="1292">
                  <c:v>40956</c:v>
                </c:pt>
                <c:pt idx="1293">
                  <c:v>40960</c:v>
                </c:pt>
                <c:pt idx="1294">
                  <c:v>40961</c:v>
                </c:pt>
                <c:pt idx="1295">
                  <c:v>40962</c:v>
                </c:pt>
                <c:pt idx="1296">
                  <c:v>40963</c:v>
                </c:pt>
                <c:pt idx="1297">
                  <c:v>40966</c:v>
                </c:pt>
                <c:pt idx="1298">
                  <c:v>40967</c:v>
                </c:pt>
                <c:pt idx="1299">
                  <c:v>40968</c:v>
                </c:pt>
                <c:pt idx="1300">
                  <c:v>40969</c:v>
                </c:pt>
                <c:pt idx="1301">
                  <c:v>40970</c:v>
                </c:pt>
                <c:pt idx="1302">
                  <c:v>40973</c:v>
                </c:pt>
                <c:pt idx="1303">
                  <c:v>40974</c:v>
                </c:pt>
                <c:pt idx="1304">
                  <c:v>40975</c:v>
                </c:pt>
                <c:pt idx="1305">
                  <c:v>40976</c:v>
                </c:pt>
                <c:pt idx="1306">
                  <c:v>40977</c:v>
                </c:pt>
                <c:pt idx="1307">
                  <c:v>40980</c:v>
                </c:pt>
                <c:pt idx="1308">
                  <c:v>40981</c:v>
                </c:pt>
                <c:pt idx="1309">
                  <c:v>40982</c:v>
                </c:pt>
                <c:pt idx="1310">
                  <c:v>40983</c:v>
                </c:pt>
                <c:pt idx="1311">
                  <c:v>40984</c:v>
                </c:pt>
                <c:pt idx="1312">
                  <c:v>40987</c:v>
                </c:pt>
                <c:pt idx="1313">
                  <c:v>40988</c:v>
                </c:pt>
                <c:pt idx="1314">
                  <c:v>40989</c:v>
                </c:pt>
                <c:pt idx="1315">
                  <c:v>40990</c:v>
                </c:pt>
                <c:pt idx="1316">
                  <c:v>40991</c:v>
                </c:pt>
                <c:pt idx="1317">
                  <c:v>40994</c:v>
                </c:pt>
                <c:pt idx="1318">
                  <c:v>40995</c:v>
                </c:pt>
                <c:pt idx="1319">
                  <c:v>40996</c:v>
                </c:pt>
                <c:pt idx="1320">
                  <c:v>40997</c:v>
                </c:pt>
                <c:pt idx="1321">
                  <c:v>40998</c:v>
                </c:pt>
                <c:pt idx="1322">
                  <c:v>41001</c:v>
                </c:pt>
                <c:pt idx="1323">
                  <c:v>41002</c:v>
                </c:pt>
                <c:pt idx="1324">
                  <c:v>41003</c:v>
                </c:pt>
                <c:pt idx="1325">
                  <c:v>41004</c:v>
                </c:pt>
                <c:pt idx="1326">
                  <c:v>41008</c:v>
                </c:pt>
                <c:pt idx="1327">
                  <c:v>41009</c:v>
                </c:pt>
                <c:pt idx="1328">
                  <c:v>41010</c:v>
                </c:pt>
                <c:pt idx="1329">
                  <c:v>41011</c:v>
                </c:pt>
                <c:pt idx="1330">
                  <c:v>41012</c:v>
                </c:pt>
                <c:pt idx="1331">
                  <c:v>41015</c:v>
                </c:pt>
                <c:pt idx="1332">
                  <c:v>41016</c:v>
                </c:pt>
                <c:pt idx="1333">
                  <c:v>41017</c:v>
                </c:pt>
                <c:pt idx="1334">
                  <c:v>41018</c:v>
                </c:pt>
                <c:pt idx="1335">
                  <c:v>41019</c:v>
                </c:pt>
                <c:pt idx="1336">
                  <c:v>41022</c:v>
                </c:pt>
                <c:pt idx="1337">
                  <c:v>41023</c:v>
                </c:pt>
                <c:pt idx="1338">
                  <c:v>41024</c:v>
                </c:pt>
                <c:pt idx="1339">
                  <c:v>41025</c:v>
                </c:pt>
                <c:pt idx="1340">
                  <c:v>41026</c:v>
                </c:pt>
                <c:pt idx="1341">
                  <c:v>41029</c:v>
                </c:pt>
                <c:pt idx="1342">
                  <c:v>41030</c:v>
                </c:pt>
                <c:pt idx="1343">
                  <c:v>41031</c:v>
                </c:pt>
                <c:pt idx="1344">
                  <c:v>41032</c:v>
                </c:pt>
                <c:pt idx="1345">
                  <c:v>41033</c:v>
                </c:pt>
                <c:pt idx="1346">
                  <c:v>41036</c:v>
                </c:pt>
                <c:pt idx="1347">
                  <c:v>41037</c:v>
                </c:pt>
                <c:pt idx="1348">
                  <c:v>41038</c:v>
                </c:pt>
                <c:pt idx="1349">
                  <c:v>41039</c:v>
                </c:pt>
                <c:pt idx="1350">
                  <c:v>41040</c:v>
                </c:pt>
                <c:pt idx="1351">
                  <c:v>41043</c:v>
                </c:pt>
                <c:pt idx="1352">
                  <c:v>41044</c:v>
                </c:pt>
                <c:pt idx="1353">
                  <c:v>41045</c:v>
                </c:pt>
                <c:pt idx="1354">
                  <c:v>41046</c:v>
                </c:pt>
                <c:pt idx="1355">
                  <c:v>41047</c:v>
                </c:pt>
                <c:pt idx="1356">
                  <c:v>41050</c:v>
                </c:pt>
                <c:pt idx="1357">
                  <c:v>41051</c:v>
                </c:pt>
                <c:pt idx="1358">
                  <c:v>41052</c:v>
                </c:pt>
                <c:pt idx="1359">
                  <c:v>41053</c:v>
                </c:pt>
                <c:pt idx="1360">
                  <c:v>41054</c:v>
                </c:pt>
                <c:pt idx="1361">
                  <c:v>41058</c:v>
                </c:pt>
                <c:pt idx="1362">
                  <c:v>41059</c:v>
                </c:pt>
                <c:pt idx="1363">
                  <c:v>41060</c:v>
                </c:pt>
                <c:pt idx="1364">
                  <c:v>41061</c:v>
                </c:pt>
                <c:pt idx="1365">
                  <c:v>41064</c:v>
                </c:pt>
                <c:pt idx="1366">
                  <c:v>41065</c:v>
                </c:pt>
                <c:pt idx="1367">
                  <c:v>41066</c:v>
                </c:pt>
                <c:pt idx="1368">
                  <c:v>41067</c:v>
                </c:pt>
                <c:pt idx="1369">
                  <c:v>41068</c:v>
                </c:pt>
                <c:pt idx="1370">
                  <c:v>41071</c:v>
                </c:pt>
                <c:pt idx="1371">
                  <c:v>41072</c:v>
                </c:pt>
                <c:pt idx="1372">
                  <c:v>41073</c:v>
                </c:pt>
                <c:pt idx="1373">
                  <c:v>41074</c:v>
                </c:pt>
                <c:pt idx="1374">
                  <c:v>41075</c:v>
                </c:pt>
                <c:pt idx="1375">
                  <c:v>41078</c:v>
                </c:pt>
                <c:pt idx="1376">
                  <c:v>41079</c:v>
                </c:pt>
                <c:pt idx="1377">
                  <c:v>41080</c:v>
                </c:pt>
                <c:pt idx="1378">
                  <c:v>41081</c:v>
                </c:pt>
                <c:pt idx="1379">
                  <c:v>41082</c:v>
                </c:pt>
                <c:pt idx="1380">
                  <c:v>41085</c:v>
                </c:pt>
                <c:pt idx="1381">
                  <c:v>41086</c:v>
                </c:pt>
                <c:pt idx="1382">
                  <c:v>41087</c:v>
                </c:pt>
                <c:pt idx="1383">
                  <c:v>41088</c:v>
                </c:pt>
                <c:pt idx="1384">
                  <c:v>41089</c:v>
                </c:pt>
                <c:pt idx="1385">
                  <c:v>41092</c:v>
                </c:pt>
                <c:pt idx="1386">
                  <c:v>41093</c:v>
                </c:pt>
                <c:pt idx="1387">
                  <c:v>41095</c:v>
                </c:pt>
                <c:pt idx="1388">
                  <c:v>41096</c:v>
                </c:pt>
                <c:pt idx="1389">
                  <c:v>41099</c:v>
                </c:pt>
                <c:pt idx="1390">
                  <c:v>41100</c:v>
                </c:pt>
                <c:pt idx="1391">
                  <c:v>41101</c:v>
                </c:pt>
                <c:pt idx="1392">
                  <c:v>41102</c:v>
                </c:pt>
                <c:pt idx="1393">
                  <c:v>41103</c:v>
                </c:pt>
                <c:pt idx="1394">
                  <c:v>41106</c:v>
                </c:pt>
                <c:pt idx="1395">
                  <c:v>41107</c:v>
                </c:pt>
                <c:pt idx="1396">
                  <c:v>41108</c:v>
                </c:pt>
                <c:pt idx="1397">
                  <c:v>41109</c:v>
                </c:pt>
                <c:pt idx="1398">
                  <c:v>41110</c:v>
                </c:pt>
                <c:pt idx="1399">
                  <c:v>41113</c:v>
                </c:pt>
                <c:pt idx="1400">
                  <c:v>41114</c:v>
                </c:pt>
                <c:pt idx="1401">
                  <c:v>41115</c:v>
                </c:pt>
                <c:pt idx="1402">
                  <c:v>41116</c:v>
                </c:pt>
                <c:pt idx="1403">
                  <c:v>41117</c:v>
                </c:pt>
                <c:pt idx="1404">
                  <c:v>41120</c:v>
                </c:pt>
                <c:pt idx="1405">
                  <c:v>41121</c:v>
                </c:pt>
                <c:pt idx="1406">
                  <c:v>41122</c:v>
                </c:pt>
                <c:pt idx="1407">
                  <c:v>41123</c:v>
                </c:pt>
                <c:pt idx="1408">
                  <c:v>41124</c:v>
                </c:pt>
                <c:pt idx="1409">
                  <c:v>41127</c:v>
                </c:pt>
                <c:pt idx="1410">
                  <c:v>41128</c:v>
                </c:pt>
                <c:pt idx="1411">
                  <c:v>41129</c:v>
                </c:pt>
                <c:pt idx="1412">
                  <c:v>41130</c:v>
                </c:pt>
                <c:pt idx="1413">
                  <c:v>41131</c:v>
                </c:pt>
                <c:pt idx="1414">
                  <c:v>41134</c:v>
                </c:pt>
                <c:pt idx="1415">
                  <c:v>41135</c:v>
                </c:pt>
                <c:pt idx="1416">
                  <c:v>41136</c:v>
                </c:pt>
                <c:pt idx="1417">
                  <c:v>41137</c:v>
                </c:pt>
                <c:pt idx="1418">
                  <c:v>41138</c:v>
                </c:pt>
                <c:pt idx="1419">
                  <c:v>41141</c:v>
                </c:pt>
                <c:pt idx="1420">
                  <c:v>41142</c:v>
                </c:pt>
                <c:pt idx="1421">
                  <c:v>41143</c:v>
                </c:pt>
                <c:pt idx="1422">
                  <c:v>41144</c:v>
                </c:pt>
                <c:pt idx="1423">
                  <c:v>41145</c:v>
                </c:pt>
                <c:pt idx="1424">
                  <c:v>41148</c:v>
                </c:pt>
                <c:pt idx="1425">
                  <c:v>41149</c:v>
                </c:pt>
                <c:pt idx="1426">
                  <c:v>41150</c:v>
                </c:pt>
                <c:pt idx="1427">
                  <c:v>41151</c:v>
                </c:pt>
                <c:pt idx="1428">
                  <c:v>41152</c:v>
                </c:pt>
                <c:pt idx="1429">
                  <c:v>41156</c:v>
                </c:pt>
                <c:pt idx="1430">
                  <c:v>41157</c:v>
                </c:pt>
                <c:pt idx="1431">
                  <c:v>41158</c:v>
                </c:pt>
                <c:pt idx="1432">
                  <c:v>41159</c:v>
                </c:pt>
                <c:pt idx="1433">
                  <c:v>41162</c:v>
                </c:pt>
                <c:pt idx="1434">
                  <c:v>41163</c:v>
                </c:pt>
                <c:pt idx="1435">
                  <c:v>41164</c:v>
                </c:pt>
                <c:pt idx="1436">
                  <c:v>41165</c:v>
                </c:pt>
                <c:pt idx="1437">
                  <c:v>41166</c:v>
                </c:pt>
                <c:pt idx="1438">
                  <c:v>41169</c:v>
                </c:pt>
                <c:pt idx="1439">
                  <c:v>41170</c:v>
                </c:pt>
                <c:pt idx="1440">
                  <c:v>41171</c:v>
                </c:pt>
                <c:pt idx="1441">
                  <c:v>41172</c:v>
                </c:pt>
                <c:pt idx="1442">
                  <c:v>41173</c:v>
                </c:pt>
                <c:pt idx="1443">
                  <c:v>41176</c:v>
                </c:pt>
                <c:pt idx="1444">
                  <c:v>41177</c:v>
                </c:pt>
                <c:pt idx="1445">
                  <c:v>41178</c:v>
                </c:pt>
                <c:pt idx="1446">
                  <c:v>41179</c:v>
                </c:pt>
                <c:pt idx="1447">
                  <c:v>41180</c:v>
                </c:pt>
                <c:pt idx="1448">
                  <c:v>41183</c:v>
                </c:pt>
                <c:pt idx="1449">
                  <c:v>41184</c:v>
                </c:pt>
                <c:pt idx="1450">
                  <c:v>41185</c:v>
                </c:pt>
                <c:pt idx="1451">
                  <c:v>41186</c:v>
                </c:pt>
                <c:pt idx="1452">
                  <c:v>41187</c:v>
                </c:pt>
                <c:pt idx="1453">
                  <c:v>41190</c:v>
                </c:pt>
                <c:pt idx="1454">
                  <c:v>41191</c:v>
                </c:pt>
                <c:pt idx="1455">
                  <c:v>41192</c:v>
                </c:pt>
                <c:pt idx="1456">
                  <c:v>41193</c:v>
                </c:pt>
                <c:pt idx="1457">
                  <c:v>41194</c:v>
                </c:pt>
                <c:pt idx="1458">
                  <c:v>41197</c:v>
                </c:pt>
                <c:pt idx="1459">
                  <c:v>41198</c:v>
                </c:pt>
                <c:pt idx="1460">
                  <c:v>41199</c:v>
                </c:pt>
                <c:pt idx="1461">
                  <c:v>41200</c:v>
                </c:pt>
                <c:pt idx="1462">
                  <c:v>41201</c:v>
                </c:pt>
                <c:pt idx="1463">
                  <c:v>41204</c:v>
                </c:pt>
                <c:pt idx="1464">
                  <c:v>41205</c:v>
                </c:pt>
                <c:pt idx="1465">
                  <c:v>41206</c:v>
                </c:pt>
                <c:pt idx="1466">
                  <c:v>41207</c:v>
                </c:pt>
                <c:pt idx="1467">
                  <c:v>41208</c:v>
                </c:pt>
                <c:pt idx="1468">
                  <c:v>41213</c:v>
                </c:pt>
                <c:pt idx="1469">
                  <c:v>41214</c:v>
                </c:pt>
                <c:pt idx="1470">
                  <c:v>41215</c:v>
                </c:pt>
                <c:pt idx="1471">
                  <c:v>41218</c:v>
                </c:pt>
                <c:pt idx="1472">
                  <c:v>41219</c:v>
                </c:pt>
                <c:pt idx="1473">
                  <c:v>41220</c:v>
                </c:pt>
                <c:pt idx="1474">
                  <c:v>41221</c:v>
                </c:pt>
                <c:pt idx="1475">
                  <c:v>41222</c:v>
                </c:pt>
                <c:pt idx="1476">
                  <c:v>41225</c:v>
                </c:pt>
                <c:pt idx="1477">
                  <c:v>41226</c:v>
                </c:pt>
                <c:pt idx="1478">
                  <c:v>41227</c:v>
                </c:pt>
                <c:pt idx="1479">
                  <c:v>41228</c:v>
                </c:pt>
                <c:pt idx="1480">
                  <c:v>41229</c:v>
                </c:pt>
                <c:pt idx="1481">
                  <c:v>41232</c:v>
                </c:pt>
                <c:pt idx="1482">
                  <c:v>41233</c:v>
                </c:pt>
                <c:pt idx="1483">
                  <c:v>41234</c:v>
                </c:pt>
                <c:pt idx="1484">
                  <c:v>41236</c:v>
                </c:pt>
                <c:pt idx="1485">
                  <c:v>41239</c:v>
                </c:pt>
                <c:pt idx="1486">
                  <c:v>41240</c:v>
                </c:pt>
                <c:pt idx="1487">
                  <c:v>41241</c:v>
                </c:pt>
                <c:pt idx="1488">
                  <c:v>41242</c:v>
                </c:pt>
                <c:pt idx="1489">
                  <c:v>41243</c:v>
                </c:pt>
                <c:pt idx="1490">
                  <c:v>41246</c:v>
                </c:pt>
                <c:pt idx="1491">
                  <c:v>41247</c:v>
                </c:pt>
                <c:pt idx="1492">
                  <c:v>41248</c:v>
                </c:pt>
                <c:pt idx="1493">
                  <c:v>41249</c:v>
                </c:pt>
                <c:pt idx="1494">
                  <c:v>41250</c:v>
                </c:pt>
                <c:pt idx="1495">
                  <c:v>41253</c:v>
                </c:pt>
                <c:pt idx="1496">
                  <c:v>41254</c:v>
                </c:pt>
                <c:pt idx="1497">
                  <c:v>41255</c:v>
                </c:pt>
                <c:pt idx="1498">
                  <c:v>41256</c:v>
                </c:pt>
                <c:pt idx="1499">
                  <c:v>41257</c:v>
                </c:pt>
                <c:pt idx="1500">
                  <c:v>41260</c:v>
                </c:pt>
                <c:pt idx="1501">
                  <c:v>41261</c:v>
                </c:pt>
                <c:pt idx="1502">
                  <c:v>41262</c:v>
                </c:pt>
                <c:pt idx="1503">
                  <c:v>41263</c:v>
                </c:pt>
                <c:pt idx="1504">
                  <c:v>41264</c:v>
                </c:pt>
                <c:pt idx="1505">
                  <c:v>41267</c:v>
                </c:pt>
                <c:pt idx="1506">
                  <c:v>41269</c:v>
                </c:pt>
                <c:pt idx="1507">
                  <c:v>41270</c:v>
                </c:pt>
                <c:pt idx="1508">
                  <c:v>41271</c:v>
                </c:pt>
                <c:pt idx="1509">
                  <c:v>41274</c:v>
                </c:pt>
                <c:pt idx="1510">
                  <c:v>41276</c:v>
                </c:pt>
                <c:pt idx="1511">
                  <c:v>41277</c:v>
                </c:pt>
                <c:pt idx="1512">
                  <c:v>41278</c:v>
                </c:pt>
                <c:pt idx="1513">
                  <c:v>41281</c:v>
                </c:pt>
                <c:pt idx="1514">
                  <c:v>41282</c:v>
                </c:pt>
                <c:pt idx="1515">
                  <c:v>41283</c:v>
                </c:pt>
                <c:pt idx="1516">
                  <c:v>41284</c:v>
                </c:pt>
                <c:pt idx="1517">
                  <c:v>41285</c:v>
                </c:pt>
                <c:pt idx="1518">
                  <c:v>41288</c:v>
                </c:pt>
                <c:pt idx="1519">
                  <c:v>41289</c:v>
                </c:pt>
                <c:pt idx="1520">
                  <c:v>41290</c:v>
                </c:pt>
                <c:pt idx="1521">
                  <c:v>41291</c:v>
                </c:pt>
                <c:pt idx="1522">
                  <c:v>41292</c:v>
                </c:pt>
                <c:pt idx="1523">
                  <c:v>41296</c:v>
                </c:pt>
                <c:pt idx="1524">
                  <c:v>41297</c:v>
                </c:pt>
                <c:pt idx="1525">
                  <c:v>41298</c:v>
                </c:pt>
                <c:pt idx="1526">
                  <c:v>41299</c:v>
                </c:pt>
                <c:pt idx="1527">
                  <c:v>41302</c:v>
                </c:pt>
                <c:pt idx="1528">
                  <c:v>41303</c:v>
                </c:pt>
                <c:pt idx="1529">
                  <c:v>41304</c:v>
                </c:pt>
                <c:pt idx="1530">
                  <c:v>41305</c:v>
                </c:pt>
                <c:pt idx="1531">
                  <c:v>41306</c:v>
                </c:pt>
                <c:pt idx="1532">
                  <c:v>41309</c:v>
                </c:pt>
                <c:pt idx="1533">
                  <c:v>41310</c:v>
                </c:pt>
                <c:pt idx="1534">
                  <c:v>41311</c:v>
                </c:pt>
                <c:pt idx="1535">
                  <c:v>41312</c:v>
                </c:pt>
                <c:pt idx="1536">
                  <c:v>41313</c:v>
                </c:pt>
                <c:pt idx="1537">
                  <c:v>41316</c:v>
                </c:pt>
                <c:pt idx="1538">
                  <c:v>41317</c:v>
                </c:pt>
                <c:pt idx="1539">
                  <c:v>41318</c:v>
                </c:pt>
                <c:pt idx="1540">
                  <c:v>41319</c:v>
                </c:pt>
                <c:pt idx="1541">
                  <c:v>41320</c:v>
                </c:pt>
                <c:pt idx="1542">
                  <c:v>41324</c:v>
                </c:pt>
                <c:pt idx="1543">
                  <c:v>41325</c:v>
                </c:pt>
                <c:pt idx="1544">
                  <c:v>41326</c:v>
                </c:pt>
                <c:pt idx="1545">
                  <c:v>41327</c:v>
                </c:pt>
                <c:pt idx="1546">
                  <c:v>41330</c:v>
                </c:pt>
                <c:pt idx="1547">
                  <c:v>41331</c:v>
                </c:pt>
                <c:pt idx="1548">
                  <c:v>41332</c:v>
                </c:pt>
                <c:pt idx="1549">
                  <c:v>41333</c:v>
                </c:pt>
                <c:pt idx="1550">
                  <c:v>41334</c:v>
                </c:pt>
                <c:pt idx="1551">
                  <c:v>41337</c:v>
                </c:pt>
                <c:pt idx="1552">
                  <c:v>41338</c:v>
                </c:pt>
                <c:pt idx="1553">
                  <c:v>41339</c:v>
                </c:pt>
                <c:pt idx="1554">
                  <c:v>41340</c:v>
                </c:pt>
                <c:pt idx="1555">
                  <c:v>41341</c:v>
                </c:pt>
                <c:pt idx="1556">
                  <c:v>41344</c:v>
                </c:pt>
                <c:pt idx="1557">
                  <c:v>41345</c:v>
                </c:pt>
                <c:pt idx="1558">
                  <c:v>41346</c:v>
                </c:pt>
                <c:pt idx="1559">
                  <c:v>41347</c:v>
                </c:pt>
                <c:pt idx="1560">
                  <c:v>41348</c:v>
                </c:pt>
                <c:pt idx="1561">
                  <c:v>41351</c:v>
                </c:pt>
                <c:pt idx="1562">
                  <c:v>41352</c:v>
                </c:pt>
                <c:pt idx="1563">
                  <c:v>41353</c:v>
                </c:pt>
                <c:pt idx="1564">
                  <c:v>41354</c:v>
                </c:pt>
                <c:pt idx="1565">
                  <c:v>41355</c:v>
                </c:pt>
                <c:pt idx="1566">
                  <c:v>41358</c:v>
                </c:pt>
                <c:pt idx="1567">
                  <c:v>41359</c:v>
                </c:pt>
                <c:pt idx="1568">
                  <c:v>41360</c:v>
                </c:pt>
                <c:pt idx="1569">
                  <c:v>41361</c:v>
                </c:pt>
                <c:pt idx="1570">
                  <c:v>41365</c:v>
                </c:pt>
                <c:pt idx="1571">
                  <c:v>41366</c:v>
                </c:pt>
                <c:pt idx="1572">
                  <c:v>41367</c:v>
                </c:pt>
                <c:pt idx="1573">
                  <c:v>41368</c:v>
                </c:pt>
                <c:pt idx="1574">
                  <c:v>41369</c:v>
                </c:pt>
                <c:pt idx="1575">
                  <c:v>41372</c:v>
                </c:pt>
                <c:pt idx="1576">
                  <c:v>41373</c:v>
                </c:pt>
                <c:pt idx="1577">
                  <c:v>41374</c:v>
                </c:pt>
                <c:pt idx="1578">
                  <c:v>41375</c:v>
                </c:pt>
                <c:pt idx="1579">
                  <c:v>41376</c:v>
                </c:pt>
                <c:pt idx="1580">
                  <c:v>41379</c:v>
                </c:pt>
                <c:pt idx="1581">
                  <c:v>41380</c:v>
                </c:pt>
                <c:pt idx="1582">
                  <c:v>41381</c:v>
                </c:pt>
                <c:pt idx="1583">
                  <c:v>41382</c:v>
                </c:pt>
                <c:pt idx="1584">
                  <c:v>41383</c:v>
                </c:pt>
                <c:pt idx="1585">
                  <c:v>41386</c:v>
                </c:pt>
                <c:pt idx="1586">
                  <c:v>41387</c:v>
                </c:pt>
                <c:pt idx="1587">
                  <c:v>41388</c:v>
                </c:pt>
                <c:pt idx="1588">
                  <c:v>41389</c:v>
                </c:pt>
                <c:pt idx="1589">
                  <c:v>41390</c:v>
                </c:pt>
                <c:pt idx="1590">
                  <c:v>41393</c:v>
                </c:pt>
                <c:pt idx="1591">
                  <c:v>41394</c:v>
                </c:pt>
                <c:pt idx="1592">
                  <c:v>41395</c:v>
                </c:pt>
                <c:pt idx="1593">
                  <c:v>41396</c:v>
                </c:pt>
                <c:pt idx="1594">
                  <c:v>41397</c:v>
                </c:pt>
                <c:pt idx="1595">
                  <c:v>41400</c:v>
                </c:pt>
                <c:pt idx="1596">
                  <c:v>41401</c:v>
                </c:pt>
                <c:pt idx="1597">
                  <c:v>41402</c:v>
                </c:pt>
                <c:pt idx="1598">
                  <c:v>41403</c:v>
                </c:pt>
                <c:pt idx="1599">
                  <c:v>41404</c:v>
                </c:pt>
                <c:pt idx="1600">
                  <c:v>41407</c:v>
                </c:pt>
                <c:pt idx="1601">
                  <c:v>41408</c:v>
                </c:pt>
                <c:pt idx="1602">
                  <c:v>41409</c:v>
                </c:pt>
                <c:pt idx="1603">
                  <c:v>41410</c:v>
                </c:pt>
                <c:pt idx="1604">
                  <c:v>41411</c:v>
                </c:pt>
                <c:pt idx="1605">
                  <c:v>41414</c:v>
                </c:pt>
                <c:pt idx="1606">
                  <c:v>41415</c:v>
                </c:pt>
                <c:pt idx="1607">
                  <c:v>41416</c:v>
                </c:pt>
                <c:pt idx="1608">
                  <c:v>41417</c:v>
                </c:pt>
                <c:pt idx="1609">
                  <c:v>41418</c:v>
                </c:pt>
                <c:pt idx="1610">
                  <c:v>41422</c:v>
                </c:pt>
                <c:pt idx="1611">
                  <c:v>41423</c:v>
                </c:pt>
                <c:pt idx="1612">
                  <c:v>41424</c:v>
                </c:pt>
                <c:pt idx="1613">
                  <c:v>41425</c:v>
                </c:pt>
                <c:pt idx="1614">
                  <c:v>41428</c:v>
                </c:pt>
                <c:pt idx="1615">
                  <c:v>41429</c:v>
                </c:pt>
                <c:pt idx="1616">
                  <c:v>41430</c:v>
                </c:pt>
                <c:pt idx="1617">
                  <c:v>41431</c:v>
                </c:pt>
                <c:pt idx="1618">
                  <c:v>41432</c:v>
                </c:pt>
                <c:pt idx="1619">
                  <c:v>41435</c:v>
                </c:pt>
                <c:pt idx="1620">
                  <c:v>41436</c:v>
                </c:pt>
                <c:pt idx="1621">
                  <c:v>41437</c:v>
                </c:pt>
                <c:pt idx="1622">
                  <c:v>41438</c:v>
                </c:pt>
                <c:pt idx="1623">
                  <c:v>41439</c:v>
                </c:pt>
                <c:pt idx="1624">
                  <c:v>41442</c:v>
                </c:pt>
                <c:pt idx="1625">
                  <c:v>41443</c:v>
                </c:pt>
                <c:pt idx="1626">
                  <c:v>41444</c:v>
                </c:pt>
                <c:pt idx="1627">
                  <c:v>41445</c:v>
                </c:pt>
                <c:pt idx="1628">
                  <c:v>41446</c:v>
                </c:pt>
                <c:pt idx="1629">
                  <c:v>41449</c:v>
                </c:pt>
                <c:pt idx="1630">
                  <c:v>41450</c:v>
                </c:pt>
                <c:pt idx="1631">
                  <c:v>41451</c:v>
                </c:pt>
                <c:pt idx="1632">
                  <c:v>41452</c:v>
                </c:pt>
                <c:pt idx="1633">
                  <c:v>41453</c:v>
                </c:pt>
                <c:pt idx="1634">
                  <c:v>41456</c:v>
                </c:pt>
                <c:pt idx="1635">
                  <c:v>41457</c:v>
                </c:pt>
                <c:pt idx="1636">
                  <c:v>41458</c:v>
                </c:pt>
                <c:pt idx="1637">
                  <c:v>41460</c:v>
                </c:pt>
                <c:pt idx="1638">
                  <c:v>41463</c:v>
                </c:pt>
                <c:pt idx="1639">
                  <c:v>41464</c:v>
                </c:pt>
                <c:pt idx="1640">
                  <c:v>41465</c:v>
                </c:pt>
                <c:pt idx="1641">
                  <c:v>41466</c:v>
                </c:pt>
                <c:pt idx="1642">
                  <c:v>41467</c:v>
                </c:pt>
                <c:pt idx="1643">
                  <c:v>41470</c:v>
                </c:pt>
                <c:pt idx="1644">
                  <c:v>41471</c:v>
                </c:pt>
                <c:pt idx="1645">
                  <c:v>41472</c:v>
                </c:pt>
                <c:pt idx="1646">
                  <c:v>41473</c:v>
                </c:pt>
                <c:pt idx="1647">
                  <c:v>41474</c:v>
                </c:pt>
                <c:pt idx="1648">
                  <c:v>41477</c:v>
                </c:pt>
                <c:pt idx="1649">
                  <c:v>41478</c:v>
                </c:pt>
                <c:pt idx="1650">
                  <c:v>41479</c:v>
                </c:pt>
                <c:pt idx="1651">
                  <c:v>41480</c:v>
                </c:pt>
                <c:pt idx="1652">
                  <c:v>41481</c:v>
                </c:pt>
                <c:pt idx="1653">
                  <c:v>41484</c:v>
                </c:pt>
                <c:pt idx="1654">
                  <c:v>41485</c:v>
                </c:pt>
                <c:pt idx="1655">
                  <c:v>41486</c:v>
                </c:pt>
                <c:pt idx="1656">
                  <c:v>41487</c:v>
                </c:pt>
                <c:pt idx="1657">
                  <c:v>41488</c:v>
                </c:pt>
                <c:pt idx="1658">
                  <c:v>41491</c:v>
                </c:pt>
                <c:pt idx="1659">
                  <c:v>41492</c:v>
                </c:pt>
                <c:pt idx="1660">
                  <c:v>41493</c:v>
                </c:pt>
                <c:pt idx="1661">
                  <c:v>41494</c:v>
                </c:pt>
                <c:pt idx="1662">
                  <c:v>41495</c:v>
                </c:pt>
                <c:pt idx="1663">
                  <c:v>41498</c:v>
                </c:pt>
                <c:pt idx="1664">
                  <c:v>41499</c:v>
                </c:pt>
                <c:pt idx="1665">
                  <c:v>41500</c:v>
                </c:pt>
                <c:pt idx="1666">
                  <c:v>41501</c:v>
                </c:pt>
                <c:pt idx="1667">
                  <c:v>41502</c:v>
                </c:pt>
                <c:pt idx="1668">
                  <c:v>41505</c:v>
                </c:pt>
                <c:pt idx="1669">
                  <c:v>41506</c:v>
                </c:pt>
                <c:pt idx="1670">
                  <c:v>41507</c:v>
                </c:pt>
                <c:pt idx="1671">
                  <c:v>41508</c:v>
                </c:pt>
                <c:pt idx="1672">
                  <c:v>41509</c:v>
                </c:pt>
                <c:pt idx="1673">
                  <c:v>41512</c:v>
                </c:pt>
                <c:pt idx="1674">
                  <c:v>41513</c:v>
                </c:pt>
                <c:pt idx="1675">
                  <c:v>41514</c:v>
                </c:pt>
                <c:pt idx="1676">
                  <c:v>41515</c:v>
                </c:pt>
                <c:pt idx="1677">
                  <c:v>41516</c:v>
                </c:pt>
                <c:pt idx="1678">
                  <c:v>41520</c:v>
                </c:pt>
                <c:pt idx="1679">
                  <c:v>41521</c:v>
                </c:pt>
                <c:pt idx="1680">
                  <c:v>41522</c:v>
                </c:pt>
                <c:pt idx="1681">
                  <c:v>41523</c:v>
                </c:pt>
                <c:pt idx="1682">
                  <c:v>41526</c:v>
                </c:pt>
                <c:pt idx="1683">
                  <c:v>41527</c:v>
                </c:pt>
                <c:pt idx="1684">
                  <c:v>41528</c:v>
                </c:pt>
                <c:pt idx="1685">
                  <c:v>41529</c:v>
                </c:pt>
                <c:pt idx="1686">
                  <c:v>41530</c:v>
                </c:pt>
                <c:pt idx="1687">
                  <c:v>41533</c:v>
                </c:pt>
                <c:pt idx="1688">
                  <c:v>41534</c:v>
                </c:pt>
                <c:pt idx="1689">
                  <c:v>41535</c:v>
                </c:pt>
                <c:pt idx="1690">
                  <c:v>41536</c:v>
                </c:pt>
                <c:pt idx="1691">
                  <c:v>41537</c:v>
                </c:pt>
                <c:pt idx="1692">
                  <c:v>41540</c:v>
                </c:pt>
                <c:pt idx="1693">
                  <c:v>41541</c:v>
                </c:pt>
                <c:pt idx="1694">
                  <c:v>41542</c:v>
                </c:pt>
                <c:pt idx="1695">
                  <c:v>41543</c:v>
                </c:pt>
                <c:pt idx="1696">
                  <c:v>41544</c:v>
                </c:pt>
                <c:pt idx="1697">
                  <c:v>41547</c:v>
                </c:pt>
                <c:pt idx="1698">
                  <c:v>41548</c:v>
                </c:pt>
                <c:pt idx="1699">
                  <c:v>41549</c:v>
                </c:pt>
                <c:pt idx="1700">
                  <c:v>41550</c:v>
                </c:pt>
                <c:pt idx="1701">
                  <c:v>41551</c:v>
                </c:pt>
                <c:pt idx="1702">
                  <c:v>41554</c:v>
                </c:pt>
                <c:pt idx="1703">
                  <c:v>41555</c:v>
                </c:pt>
                <c:pt idx="1704">
                  <c:v>41556</c:v>
                </c:pt>
                <c:pt idx="1705">
                  <c:v>41557</c:v>
                </c:pt>
                <c:pt idx="1706">
                  <c:v>41558</c:v>
                </c:pt>
                <c:pt idx="1707">
                  <c:v>41561</c:v>
                </c:pt>
                <c:pt idx="1708">
                  <c:v>41562</c:v>
                </c:pt>
                <c:pt idx="1709">
                  <c:v>41563</c:v>
                </c:pt>
                <c:pt idx="1710">
                  <c:v>41564</c:v>
                </c:pt>
                <c:pt idx="1711">
                  <c:v>41565</c:v>
                </c:pt>
                <c:pt idx="1712">
                  <c:v>41568</c:v>
                </c:pt>
                <c:pt idx="1713">
                  <c:v>41569</c:v>
                </c:pt>
                <c:pt idx="1714">
                  <c:v>41570</c:v>
                </c:pt>
                <c:pt idx="1715">
                  <c:v>41571</c:v>
                </c:pt>
                <c:pt idx="1716">
                  <c:v>41572</c:v>
                </c:pt>
                <c:pt idx="1717">
                  <c:v>41575</c:v>
                </c:pt>
                <c:pt idx="1718">
                  <c:v>41576</c:v>
                </c:pt>
                <c:pt idx="1719">
                  <c:v>41577</c:v>
                </c:pt>
                <c:pt idx="1720">
                  <c:v>41578</c:v>
                </c:pt>
                <c:pt idx="1721">
                  <c:v>41579</c:v>
                </c:pt>
                <c:pt idx="1722">
                  <c:v>41582</c:v>
                </c:pt>
                <c:pt idx="1723">
                  <c:v>41583</c:v>
                </c:pt>
                <c:pt idx="1724">
                  <c:v>41584</c:v>
                </c:pt>
                <c:pt idx="1725">
                  <c:v>41585</c:v>
                </c:pt>
                <c:pt idx="1726">
                  <c:v>41586</c:v>
                </c:pt>
                <c:pt idx="1727">
                  <c:v>41589</c:v>
                </c:pt>
                <c:pt idx="1728">
                  <c:v>41590</c:v>
                </c:pt>
                <c:pt idx="1729">
                  <c:v>41591</c:v>
                </c:pt>
                <c:pt idx="1730">
                  <c:v>41592</c:v>
                </c:pt>
                <c:pt idx="1731">
                  <c:v>41593</c:v>
                </c:pt>
                <c:pt idx="1732">
                  <c:v>41596</c:v>
                </c:pt>
                <c:pt idx="1733">
                  <c:v>41597</c:v>
                </c:pt>
                <c:pt idx="1734">
                  <c:v>41598</c:v>
                </c:pt>
                <c:pt idx="1735">
                  <c:v>41599</c:v>
                </c:pt>
                <c:pt idx="1736">
                  <c:v>41600</c:v>
                </c:pt>
                <c:pt idx="1737">
                  <c:v>41603</c:v>
                </c:pt>
                <c:pt idx="1738">
                  <c:v>41604</c:v>
                </c:pt>
                <c:pt idx="1739">
                  <c:v>41605</c:v>
                </c:pt>
                <c:pt idx="1740">
                  <c:v>41607</c:v>
                </c:pt>
                <c:pt idx="1741">
                  <c:v>41610</c:v>
                </c:pt>
                <c:pt idx="1742">
                  <c:v>41611</c:v>
                </c:pt>
                <c:pt idx="1743">
                  <c:v>41612</c:v>
                </c:pt>
                <c:pt idx="1744">
                  <c:v>41613</c:v>
                </c:pt>
                <c:pt idx="1745">
                  <c:v>41614</c:v>
                </c:pt>
                <c:pt idx="1746">
                  <c:v>41617</c:v>
                </c:pt>
                <c:pt idx="1747">
                  <c:v>41618</c:v>
                </c:pt>
                <c:pt idx="1748">
                  <c:v>41619</c:v>
                </c:pt>
                <c:pt idx="1749">
                  <c:v>41620</c:v>
                </c:pt>
                <c:pt idx="1750">
                  <c:v>41621</c:v>
                </c:pt>
                <c:pt idx="1751">
                  <c:v>41624</c:v>
                </c:pt>
                <c:pt idx="1752">
                  <c:v>41625</c:v>
                </c:pt>
                <c:pt idx="1753">
                  <c:v>41626</c:v>
                </c:pt>
                <c:pt idx="1754">
                  <c:v>41627</c:v>
                </c:pt>
                <c:pt idx="1755">
                  <c:v>41628</c:v>
                </c:pt>
                <c:pt idx="1756">
                  <c:v>41631</c:v>
                </c:pt>
                <c:pt idx="1757">
                  <c:v>41632</c:v>
                </c:pt>
                <c:pt idx="1758">
                  <c:v>41634</c:v>
                </c:pt>
                <c:pt idx="1759">
                  <c:v>41635</c:v>
                </c:pt>
                <c:pt idx="1760">
                  <c:v>41638</c:v>
                </c:pt>
                <c:pt idx="1761">
                  <c:v>41639</c:v>
                </c:pt>
                <c:pt idx="1762">
                  <c:v>41641</c:v>
                </c:pt>
                <c:pt idx="1763">
                  <c:v>41642</c:v>
                </c:pt>
                <c:pt idx="1764">
                  <c:v>41645</c:v>
                </c:pt>
                <c:pt idx="1765">
                  <c:v>41646</c:v>
                </c:pt>
                <c:pt idx="1766">
                  <c:v>41647</c:v>
                </c:pt>
                <c:pt idx="1767">
                  <c:v>41648</c:v>
                </c:pt>
                <c:pt idx="1768">
                  <c:v>41649</c:v>
                </c:pt>
                <c:pt idx="1769">
                  <c:v>41652</c:v>
                </c:pt>
                <c:pt idx="1770">
                  <c:v>41653</c:v>
                </c:pt>
                <c:pt idx="1771">
                  <c:v>41654</c:v>
                </c:pt>
                <c:pt idx="1772">
                  <c:v>41655</c:v>
                </c:pt>
                <c:pt idx="1773">
                  <c:v>41656</c:v>
                </c:pt>
                <c:pt idx="1774">
                  <c:v>41660</c:v>
                </c:pt>
                <c:pt idx="1775">
                  <c:v>41661</c:v>
                </c:pt>
                <c:pt idx="1776">
                  <c:v>41662</c:v>
                </c:pt>
                <c:pt idx="1777">
                  <c:v>41663</c:v>
                </c:pt>
                <c:pt idx="1778">
                  <c:v>41666</c:v>
                </c:pt>
                <c:pt idx="1779">
                  <c:v>41667</c:v>
                </c:pt>
                <c:pt idx="1780">
                  <c:v>41668</c:v>
                </c:pt>
                <c:pt idx="1781">
                  <c:v>41669</c:v>
                </c:pt>
                <c:pt idx="1782">
                  <c:v>41670</c:v>
                </c:pt>
                <c:pt idx="1783">
                  <c:v>41673</c:v>
                </c:pt>
                <c:pt idx="1784">
                  <c:v>41674</c:v>
                </c:pt>
                <c:pt idx="1785">
                  <c:v>41675</c:v>
                </c:pt>
                <c:pt idx="1786">
                  <c:v>41676</c:v>
                </c:pt>
                <c:pt idx="1787">
                  <c:v>41677</c:v>
                </c:pt>
                <c:pt idx="1788">
                  <c:v>41680</c:v>
                </c:pt>
                <c:pt idx="1789">
                  <c:v>41681</c:v>
                </c:pt>
                <c:pt idx="1790">
                  <c:v>41682</c:v>
                </c:pt>
                <c:pt idx="1791">
                  <c:v>41683</c:v>
                </c:pt>
                <c:pt idx="1792">
                  <c:v>41684</c:v>
                </c:pt>
                <c:pt idx="1793">
                  <c:v>41688</c:v>
                </c:pt>
                <c:pt idx="1794">
                  <c:v>41689</c:v>
                </c:pt>
                <c:pt idx="1795">
                  <c:v>41690</c:v>
                </c:pt>
                <c:pt idx="1796">
                  <c:v>41691</c:v>
                </c:pt>
                <c:pt idx="1797">
                  <c:v>41694</c:v>
                </c:pt>
                <c:pt idx="1798">
                  <c:v>41695</c:v>
                </c:pt>
                <c:pt idx="1799">
                  <c:v>41696</c:v>
                </c:pt>
                <c:pt idx="1800">
                  <c:v>41697</c:v>
                </c:pt>
                <c:pt idx="1801">
                  <c:v>41698</c:v>
                </c:pt>
                <c:pt idx="1802">
                  <c:v>41701</c:v>
                </c:pt>
                <c:pt idx="1803">
                  <c:v>41702</c:v>
                </c:pt>
                <c:pt idx="1804">
                  <c:v>41703</c:v>
                </c:pt>
                <c:pt idx="1805">
                  <c:v>41704</c:v>
                </c:pt>
                <c:pt idx="1806">
                  <c:v>41705</c:v>
                </c:pt>
                <c:pt idx="1807">
                  <c:v>41708</c:v>
                </c:pt>
                <c:pt idx="1808">
                  <c:v>41709</c:v>
                </c:pt>
                <c:pt idx="1809">
                  <c:v>41710</c:v>
                </c:pt>
                <c:pt idx="1810">
                  <c:v>41711</c:v>
                </c:pt>
                <c:pt idx="1811">
                  <c:v>41712</c:v>
                </c:pt>
                <c:pt idx="1812">
                  <c:v>41715</c:v>
                </c:pt>
                <c:pt idx="1813">
                  <c:v>41716</c:v>
                </c:pt>
                <c:pt idx="1814">
                  <c:v>41717</c:v>
                </c:pt>
                <c:pt idx="1815">
                  <c:v>41718</c:v>
                </c:pt>
                <c:pt idx="1816">
                  <c:v>41719</c:v>
                </c:pt>
                <c:pt idx="1817">
                  <c:v>41722</c:v>
                </c:pt>
                <c:pt idx="1818">
                  <c:v>41723</c:v>
                </c:pt>
                <c:pt idx="1819">
                  <c:v>41724</c:v>
                </c:pt>
                <c:pt idx="1820">
                  <c:v>41725</c:v>
                </c:pt>
                <c:pt idx="1821">
                  <c:v>41726</c:v>
                </c:pt>
                <c:pt idx="1822">
                  <c:v>41729</c:v>
                </c:pt>
                <c:pt idx="1823">
                  <c:v>41730</c:v>
                </c:pt>
                <c:pt idx="1824">
                  <c:v>41731</c:v>
                </c:pt>
                <c:pt idx="1825">
                  <c:v>41732</c:v>
                </c:pt>
                <c:pt idx="1826">
                  <c:v>41733</c:v>
                </c:pt>
                <c:pt idx="1827">
                  <c:v>41736</c:v>
                </c:pt>
                <c:pt idx="1828">
                  <c:v>41737</c:v>
                </c:pt>
                <c:pt idx="1829">
                  <c:v>41738</c:v>
                </c:pt>
                <c:pt idx="1830">
                  <c:v>41739</c:v>
                </c:pt>
                <c:pt idx="1831">
                  <c:v>41740</c:v>
                </c:pt>
                <c:pt idx="1832">
                  <c:v>41743</c:v>
                </c:pt>
                <c:pt idx="1833">
                  <c:v>41744</c:v>
                </c:pt>
                <c:pt idx="1834">
                  <c:v>41745</c:v>
                </c:pt>
                <c:pt idx="1835">
                  <c:v>41746</c:v>
                </c:pt>
                <c:pt idx="1836">
                  <c:v>41750</c:v>
                </c:pt>
                <c:pt idx="1837">
                  <c:v>41751</c:v>
                </c:pt>
                <c:pt idx="1838">
                  <c:v>41752</c:v>
                </c:pt>
                <c:pt idx="1839">
                  <c:v>41753</c:v>
                </c:pt>
                <c:pt idx="1840">
                  <c:v>41754</c:v>
                </c:pt>
                <c:pt idx="1841">
                  <c:v>41757</c:v>
                </c:pt>
                <c:pt idx="1842">
                  <c:v>41758</c:v>
                </c:pt>
                <c:pt idx="1843">
                  <c:v>41759</c:v>
                </c:pt>
                <c:pt idx="1844">
                  <c:v>41760</c:v>
                </c:pt>
                <c:pt idx="1845">
                  <c:v>41761</c:v>
                </c:pt>
                <c:pt idx="1846">
                  <c:v>41764</c:v>
                </c:pt>
                <c:pt idx="1847">
                  <c:v>41765</c:v>
                </c:pt>
                <c:pt idx="1848">
                  <c:v>41766</c:v>
                </c:pt>
                <c:pt idx="1849">
                  <c:v>41767</c:v>
                </c:pt>
                <c:pt idx="1850">
                  <c:v>41768</c:v>
                </c:pt>
                <c:pt idx="1851">
                  <c:v>41771</c:v>
                </c:pt>
                <c:pt idx="1852">
                  <c:v>41772</c:v>
                </c:pt>
                <c:pt idx="1853">
                  <c:v>41773</c:v>
                </c:pt>
                <c:pt idx="1854">
                  <c:v>41774</c:v>
                </c:pt>
                <c:pt idx="1855">
                  <c:v>41775</c:v>
                </c:pt>
                <c:pt idx="1856">
                  <c:v>41778</c:v>
                </c:pt>
                <c:pt idx="1857">
                  <c:v>41779</c:v>
                </c:pt>
                <c:pt idx="1858">
                  <c:v>41780</c:v>
                </c:pt>
                <c:pt idx="1859">
                  <c:v>41781</c:v>
                </c:pt>
                <c:pt idx="1860">
                  <c:v>41782</c:v>
                </c:pt>
                <c:pt idx="1861">
                  <c:v>41786</c:v>
                </c:pt>
                <c:pt idx="1862">
                  <c:v>41787</c:v>
                </c:pt>
                <c:pt idx="1863">
                  <c:v>41788</c:v>
                </c:pt>
                <c:pt idx="1864">
                  <c:v>41789</c:v>
                </c:pt>
                <c:pt idx="1865">
                  <c:v>41792</c:v>
                </c:pt>
                <c:pt idx="1866">
                  <c:v>41793</c:v>
                </c:pt>
                <c:pt idx="1867">
                  <c:v>41794</c:v>
                </c:pt>
                <c:pt idx="1868">
                  <c:v>41795</c:v>
                </c:pt>
                <c:pt idx="1869">
                  <c:v>41796</c:v>
                </c:pt>
                <c:pt idx="1870">
                  <c:v>41799</c:v>
                </c:pt>
                <c:pt idx="1871">
                  <c:v>41800</c:v>
                </c:pt>
                <c:pt idx="1872">
                  <c:v>41801</c:v>
                </c:pt>
                <c:pt idx="1873">
                  <c:v>41802</c:v>
                </c:pt>
                <c:pt idx="1874">
                  <c:v>41803</c:v>
                </c:pt>
                <c:pt idx="1875">
                  <c:v>41806</c:v>
                </c:pt>
                <c:pt idx="1876">
                  <c:v>41807</c:v>
                </c:pt>
                <c:pt idx="1877">
                  <c:v>41808</c:v>
                </c:pt>
                <c:pt idx="1878">
                  <c:v>41809</c:v>
                </c:pt>
                <c:pt idx="1879">
                  <c:v>41810</c:v>
                </c:pt>
                <c:pt idx="1880">
                  <c:v>41813</c:v>
                </c:pt>
                <c:pt idx="1881">
                  <c:v>41814</c:v>
                </c:pt>
                <c:pt idx="1882">
                  <c:v>41815</c:v>
                </c:pt>
                <c:pt idx="1883">
                  <c:v>41816</c:v>
                </c:pt>
                <c:pt idx="1884">
                  <c:v>41817</c:v>
                </c:pt>
                <c:pt idx="1885">
                  <c:v>41820</c:v>
                </c:pt>
                <c:pt idx="1886">
                  <c:v>41821</c:v>
                </c:pt>
                <c:pt idx="1887">
                  <c:v>41822</c:v>
                </c:pt>
                <c:pt idx="1888">
                  <c:v>41823</c:v>
                </c:pt>
                <c:pt idx="1889">
                  <c:v>41827</c:v>
                </c:pt>
                <c:pt idx="1890">
                  <c:v>41828</c:v>
                </c:pt>
                <c:pt idx="1891">
                  <c:v>41829</c:v>
                </c:pt>
                <c:pt idx="1892">
                  <c:v>41830</c:v>
                </c:pt>
                <c:pt idx="1893">
                  <c:v>41831</c:v>
                </c:pt>
                <c:pt idx="1894">
                  <c:v>41834</c:v>
                </c:pt>
                <c:pt idx="1895">
                  <c:v>41835</c:v>
                </c:pt>
                <c:pt idx="1896">
                  <c:v>41836</c:v>
                </c:pt>
                <c:pt idx="1897">
                  <c:v>41837</c:v>
                </c:pt>
                <c:pt idx="1898">
                  <c:v>41838</c:v>
                </c:pt>
                <c:pt idx="1899">
                  <c:v>41841</c:v>
                </c:pt>
                <c:pt idx="1900">
                  <c:v>41842</c:v>
                </c:pt>
                <c:pt idx="1901">
                  <c:v>41843</c:v>
                </c:pt>
                <c:pt idx="1902">
                  <c:v>41844</c:v>
                </c:pt>
                <c:pt idx="1903">
                  <c:v>41845</c:v>
                </c:pt>
                <c:pt idx="1904">
                  <c:v>41848</c:v>
                </c:pt>
                <c:pt idx="1905">
                  <c:v>41849</c:v>
                </c:pt>
                <c:pt idx="1906">
                  <c:v>41850</c:v>
                </c:pt>
                <c:pt idx="1907">
                  <c:v>41851</c:v>
                </c:pt>
                <c:pt idx="1908">
                  <c:v>41852</c:v>
                </c:pt>
                <c:pt idx="1909">
                  <c:v>41855</c:v>
                </c:pt>
                <c:pt idx="1910">
                  <c:v>41856</c:v>
                </c:pt>
                <c:pt idx="1911">
                  <c:v>41857</c:v>
                </c:pt>
                <c:pt idx="1912">
                  <c:v>41858</c:v>
                </c:pt>
                <c:pt idx="1913">
                  <c:v>41859</c:v>
                </c:pt>
                <c:pt idx="1914">
                  <c:v>41862</c:v>
                </c:pt>
                <c:pt idx="1915">
                  <c:v>41863</c:v>
                </c:pt>
                <c:pt idx="1916">
                  <c:v>41864</c:v>
                </c:pt>
                <c:pt idx="1917">
                  <c:v>41865</c:v>
                </c:pt>
                <c:pt idx="1918">
                  <c:v>41866</c:v>
                </c:pt>
                <c:pt idx="1919">
                  <c:v>41869</c:v>
                </c:pt>
                <c:pt idx="1920">
                  <c:v>41870</c:v>
                </c:pt>
                <c:pt idx="1921">
                  <c:v>41871</c:v>
                </c:pt>
                <c:pt idx="1922">
                  <c:v>41872</c:v>
                </c:pt>
                <c:pt idx="1923">
                  <c:v>41873</c:v>
                </c:pt>
                <c:pt idx="1924">
                  <c:v>41876</c:v>
                </c:pt>
                <c:pt idx="1925">
                  <c:v>41877</c:v>
                </c:pt>
                <c:pt idx="1926">
                  <c:v>41878</c:v>
                </c:pt>
                <c:pt idx="1927">
                  <c:v>41879</c:v>
                </c:pt>
                <c:pt idx="1928">
                  <c:v>41880</c:v>
                </c:pt>
                <c:pt idx="1929">
                  <c:v>41884</c:v>
                </c:pt>
                <c:pt idx="1930">
                  <c:v>41885</c:v>
                </c:pt>
                <c:pt idx="1931">
                  <c:v>41886</c:v>
                </c:pt>
                <c:pt idx="1932">
                  <c:v>41887</c:v>
                </c:pt>
                <c:pt idx="1933">
                  <c:v>41890</c:v>
                </c:pt>
                <c:pt idx="1934">
                  <c:v>41891</c:v>
                </c:pt>
                <c:pt idx="1935">
                  <c:v>41892</c:v>
                </c:pt>
                <c:pt idx="1936">
                  <c:v>41893</c:v>
                </c:pt>
                <c:pt idx="1937">
                  <c:v>41894</c:v>
                </c:pt>
                <c:pt idx="1938">
                  <c:v>41897</c:v>
                </c:pt>
                <c:pt idx="1939">
                  <c:v>41898</c:v>
                </c:pt>
                <c:pt idx="1940">
                  <c:v>41899</c:v>
                </c:pt>
                <c:pt idx="1941">
                  <c:v>41900</c:v>
                </c:pt>
                <c:pt idx="1942">
                  <c:v>41901</c:v>
                </c:pt>
                <c:pt idx="1943">
                  <c:v>41904</c:v>
                </c:pt>
                <c:pt idx="1944">
                  <c:v>41905</c:v>
                </c:pt>
                <c:pt idx="1945">
                  <c:v>41906</c:v>
                </c:pt>
                <c:pt idx="1946">
                  <c:v>41907</c:v>
                </c:pt>
                <c:pt idx="1947">
                  <c:v>41908</c:v>
                </c:pt>
                <c:pt idx="1948">
                  <c:v>41911</c:v>
                </c:pt>
                <c:pt idx="1949">
                  <c:v>41912</c:v>
                </c:pt>
                <c:pt idx="1950">
                  <c:v>41913</c:v>
                </c:pt>
                <c:pt idx="1951">
                  <c:v>41914</c:v>
                </c:pt>
                <c:pt idx="1952">
                  <c:v>41915</c:v>
                </c:pt>
                <c:pt idx="1953">
                  <c:v>41918</c:v>
                </c:pt>
                <c:pt idx="1954">
                  <c:v>41919</c:v>
                </c:pt>
                <c:pt idx="1955">
                  <c:v>41920</c:v>
                </c:pt>
                <c:pt idx="1956">
                  <c:v>41921</c:v>
                </c:pt>
                <c:pt idx="1957">
                  <c:v>41922</c:v>
                </c:pt>
                <c:pt idx="1958">
                  <c:v>41925</c:v>
                </c:pt>
                <c:pt idx="1959">
                  <c:v>41926</c:v>
                </c:pt>
                <c:pt idx="1960">
                  <c:v>41927</c:v>
                </c:pt>
                <c:pt idx="1961">
                  <c:v>41928</c:v>
                </c:pt>
                <c:pt idx="1962">
                  <c:v>41929</c:v>
                </c:pt>
                <c:pt idx="1963">
                  <c:v>41932</c:v>
                </c:pt>
                <c:pt idx="1964">
                  <c:v>41933</c:v>
                </c:pt>
                <c:pt idx="1965">
                  <c:v>41934</c:v>
                </c:pt>
                <c:pt idx="1966">
                  <c:v>41935</c:v>
                </c:pt>
                <c:pt idx="1967">
                  <c:v>41936</c:v>
                </c:pt>
                <c:pt idx="1968">
                  <c:v>41939</c:v>
                </c:pt>
                <c:pt idx="1969">
                  <c:v>41940</c:v>
                </c:pt>
                <c:pt idx="1970">
                  <c:v>41941</c:v>
                </c:pt>
                <c:pt idx="1971">
                  <c:v>41942</c:v>
                </c:pt>
                <c:pt idx="1972">
                  <c:v>41943</c:v>
                </c:pt>
                <c:pt idx="1973">
                  <c:v>41946</c:v>
                </c:pt>
                <c:pt idx="1974">
                  <c:v>41947</c:v>
                </c:pt>
                <c:pt idx="1975">
                  <c:v>41948</c:v>
                </c:pt>
                <c:pt idx="1976">
                  <c:v>41949</c:v>
                </c:pt>
                <c:pt idx="1977">
                  <c:v>41950</c:v>
                </c:pt>
                <c:pt idx="1978">
                  <c:v>41953</c:v>
                </c:pt>
                <c:pt idx="1979">
                  <c:v>41954</c:v>
                </c:pt>
                <c:pt idx="1980">
                  <c:v>41955</c:v>
                </c:pt>
                <c:pt idx="1981">
                  <c:v>41956</c:v>
                </c:pt>
                <c:pt idx="1982">
                  <c:v>41957</c:v>
                </c:pt>
                <c:pt idx="1983">
                  <c:v>41960</c:v>
                </c:pt>
                <c:pt idx="1984">
                  <c:v>41961</c:v>
                </c:pt>
                <c:pt idx="1985">
                  <c:v>41962</c:v>
                </c:pt>
                <c:pt idx="1986">
                  <c:v>41963</c:v>
                </c:pt>
                <c:pt idx="1987">
                  <c:v>41964</c:v>
                </c:pt>
                <c:pt idx="1988">
                  <c:v>41967</c:v>
                </c:pt>
                <c:pt idx="1989">
                  <c:v>41968</c:v>
                </c:pt>
                <c:pt idx="1990">
                  <c:v>41969</c:v>
                </c:pt>
                <c:pt idx="1991">
                  <c:v>41971</c:v>
                </c:pt>
                <c:pt idx="1992">
                  <c:v>41974</c:v>
                </c:pt>
                <c:pt idx="1993">
                  <c:v>41975</c:v>
                </c:pt>
                <c:pt idx="1994">
                  <c:v>41976</c:v>
                </c:pt>
                <c:pt idx="1995">
                  <c:v>41977</c:v>
                </c:pt>
                <c:pt idx="1996">
                  <c:v>41978</c:v>
                </c:pt>
                <c:pt idx="1997">
                  <c:v>41981</c:v>
                </c:pt>
                <c:pt idx="1998">
                  <c:v>41982</c:v>
                </c:pt>
                <c:pt idx="1999">
                  <c:v>41983</c:v>
                </c:pt>
                <c:pt idx="2000">
                  <c:v>41984</c:v>
                </c:pt>
                <c:pt idx="2001">
                  <c:v>41985</c:v>
                </c:pt>
                <c:pt idx="2002">
                  <c:v>41988</c:v>
                </c:pt>
                <c:pt idx="2003">
                  <c:v>41989</c:v>
                </c:pt>
                <c:pt idx="2004">
                  <c:v>41990</c:v>
                </c:pt>
                <c:pt idx="2005">
                  <c:v>41991</c:v>
                </c:pt>
                <c:pt idx="2006">
                  <c:v>41992</c:v>
                </c:pt>
                <c:pt idx="2007">
                  <c:v>41995</c:v>
                </c:pt>
                <c:pt idx="2008">
                  <c:v>41996</c:v>
                </c:pt>
                <c:pt idx="2009">
                  <c:v>41997</c:v>
                </c:pt>
                <c:pt idx="2010">
                  <c:v>41999</c:v>
                </c:pt>
                <c:pt idx="2011">
                  <c:v>42002</c:v>
                </c:pt>
                <c:pt idx="2012">
                  <c:v>42003</c:v>
                </c:pt>
                <c:pt idx="2013">
                  <c:v>42004</c:v>
                </c:pt>
                <c:pt idx="2014">
                  <c:v>42006</c:v>
                </c:pt>
                <c:pt idx="2015">
                  <c:v>42009</c:v>
                </c:pt>
                <c:pt idx="2016">
                  <c:v>42010</c:v>
                </c:pt>
                <c:pt idx="2017">
                  <c:v>42011</c:v>
                </c:pt>
                <c:pt idx="2018">
                  <c:v>42012</c:v>
                </c:pt>
                <c:pt idx="2019">
                  <c:v>42013</c:v>
                </c:pt>
                <c:pt idx="2020">
                  <c:v>42016</c:v>
                </c:pt>
                <c:pt idx="2021">
                  <c:v>42017</c:v>
                </c:pt>
                <c:pt idx="2022">
                  <c:v>42018</c:v>
                </c:pt>
                <c:pt idx="2023">
                  <c:v>42019</c:v>
                </c:pt>
                <c:pt idx="2024">
                  <c:v>42020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42052</c:v>
                </c:pt>
                <c:pt idx="2045">
                  <c:v>42053</c:v>
                </c:pt>
                <c:pt idx="2046">
                  <c:v>42054</c:v>
                </c:pt>
                <c:pt idx="2047">
                  <c:v>42055</c:v>
                </c:pt>
                <c:pt idx="2048">
                  <c:v>42058</c:v>
                </c:pt>
                <c:pt idx="2049">
                  <c:v>42059</c:v>
                </c:pt>
                <c:pt idx="2050">
                  <c:v>42060</c:v>
                </c:pt>
                <c:pt idx="2051">
                  <c:v>42061</c:v>
                </c:pt>
                <c:pt idx="2052">
                  <c:v>42062</c:v>
                </c:pt>
                <c:pt idx="2053">
                  <c:v>42065</c:v>
                </c:pt>
                <c:pt idx="2054">
                  <c:v>42066</c:v>
                </c:pt>
                <c:pt idx="2055">
                  <c:v>42067</c:v>
                </c:pt>
                <c:pt idx="2056">
                  <c:v>42068</c:v>
                </c:pt>
                <c:pt idx="2057">
                  <c:v>42069</c:v>
                </c:pt>
                <c:pt idx="2058">
                  <c:v>42072</c:v>
                </c:pt>
                <c:pt idx="2059">
                  <c:v>42073</c:v>
                </c:pt>
                <c:pt idx="2060">
                  <c:v>42074</c:v>
                </c:pt>
                <c:pt idx="2061">
                  <c:v>42075</c:v>
                </c:pt>
                <c:pt idx="2062">
                  <c:v>42076</c:v>
                </c:pt>
                <c:pt idx="2063">
                  <c:v>42079</c:v>
                </c:pt>
                <c:pt idx="2064">
                  <c:v>42080</c:v>
                </c:pt>
                <c:pt idx="2065">
                  <c:v>42081</c:v>
                </c:pt>
                <c:pt idx="2066">
                  <c:v>42082</c:v>
                </c:pt>
                <c:pt idx="2067">
                  <c:v>42083</c:v>
                </c:pt>
                <c:pt idx="2068">
                  <c:v>42086</c:v>
                </c:pt>
                <c:pt idx="2069">
                  <c:v>42087</c:v>
                </c:pt>
                <c:pt idx="2070">
                  <c:v>42088</c:v>
                </c:pt>
                <c:pt idx="2071">
                  <c:v>42089</c:v>
                </c:pt>
                <c:pt idx="2072">
                  <c:v>42090</c:v>
                </c:pt>
                <c:pt idx="2073">
                  <c:v>42093</c:v>
                </c:pt>
                <c:pt idx="2074">
                  <c:v>42094</c:v>
                </c:pt>
                <c:pt idx="2075">
                  <c:v>42095</c:v>
                </c:pt>
                <c:pt idx="2076">
                  <c:v>42096</c:v>
                </c:pt>
                <c:pt idx="2077">
                  <c:v>42100</c:v>
                </c:pt>
                <c:pt idx="2078">
                  <c:v>42101</c:v>
                </c:pt>
                <c:pt idx="2079">
                  <c:v>42102</c:v>
                </c:pt>
                <c:pt idx="2080">
                  <c:v>42103</c:v>
                </c:pt>
                <c:pt idx="2081">
                  <c:v>42104</c:v>
                </c:pt>
                <c:pt idx="2082">
                  <c:v>42107</c:v>
                </c:pt>
                <c:pt idx="2083">
                  <c:v>42108</c:v>
                </c:pt>
                <c:pt idx="2084">
                  <c:v>42109</c:v>
                </c:pt>
                <c:pt idx="2085">
                  <c:v>42110</c:v>
                </c:pt>
                <c:pt idx="2086">
                  <c:v>42111</c:v>
                </c:pt>
                <c:pt idx="2087">
                  <c:v>42114</c:v>
                </c:pt>
                <c:pt idx="2088">
                  <c:v>42115</c:v>
                </c:pt>
                <c:pt idx="2089">
                  <c:v>42116</c:v>
                </c:pt>
                <c:pt idx="2090">
                  <c:v>42117</c:v>
                </c:pt>
                <c:pt idx="2091">
                  <c:v>42118</c:v>
                </c:pt>
                <c:pt idx="2092">
                  <c:v>42121</c:v>
                </c:pt>
                <c:pt idx="2093">
                  <c:v>42122</c:v>
                </c:pt>
                <c:pt idx="2094">
                  <c:v>42123</c:v>
                </c:pt>
                <c:pt idx="2095">
                  <c:v>42124</c:v>
                </c:pt>
                <c:pt idx="2096">
                  <c:v>42125</c:v>
                </c:pt>
                <c:pt idx="2097">
                  <c:v>42128</c:v>
                </c:pt>
                <c:pt idx="2098">
                  <c:v>42129</c:v>
                </c:pt>
                <c:pt idx="2099">
                  <c:v>42130</c:v>
                </c:pt>
                <c:pt idx="2100">
                  <c:v>42131</c:v>
                </c:pt>
                <c:pt idx="2101">
                  <c:v>42132</c:v>
                </c:pt>
                <c:pt idx="2102">
                  <c:v>42135</c:v>
                </c:pt>
                <c:pt idx="2103">
                  <c:v>42136</c:v>
                </c:pt>
                <c:pt idx="2104">
                  <c:v>42137</c:v>
                </c:pt>
                <c:pt idx="2105">
                  <c:v>42138</c:v>
                </c:pt>
                <c:pt idx="2106">
                  <c:v>42139</c:v>
                </c:pt>
                <c:pt idx="2107">
                  <c:v>42142</c:v>
                </c:pt>
                <c:pt idx="2108">
                  <c:v>42143</c:v>
                </c:pt>
                <c:pt idx="2109">
                  <c:v>42144</c:v>
                </c:pt>
                <c:pt idx="2110">
                  <c:v>42145</c:v>
                </c:pt>
                <c:pt idx="2111">
                  <c:v>42146</c:v>
                </c:pt>
                <c:pt idx="2112">
                  <c:v>42150</c:v>
                </c:pt>
                <c:pt idx="2113">
                  <c:v>42151</c:v>
                </c:pt>
                <c:pt idx="2114">
                  <c:v>42152</c:v>
                </c:pt>
                <c:pt idx="2115">
                  <c:v>42153</c:v>
                </c:pt>
                <c:pt idx="2116">
                  <c:v>42156</c:v>
                </c:pt>
                <c:pt idx="2117">
                  <c:v>42157</c:v>
                </c:pt>
                <c:pt idx="2118">
                  <c:v>42158</c:v>
                </c:pt>
                <c:pt idx="2119">
                  <c:v>42159</c:v>
                </c:pt>
                <c:pt idx="2120">
                  <c:v>42160</c:v>
                </c:pt>
                <c:pt idx="2121">
                  <c:v>42163</c:v>
                </c:pt>
                <c:pt idx="2122">
                  <c:v>42164</c:v>
                </c:pt>
                <c:pt idx="2123">
                  <c:v>42165</c:v>
                </c:pt>
                <c:pt idx="2124">
                  <c:v>42166</c:v>
                </c:pt>
                <c:pt idx="2125">
                  <c:v>42167</c:v>
                </c:pt>
                <c:pt idx="2126">
                  <c:v>42170</c:v>
                </c:pt>
                <c:pt idx="2127">
                  <c:v>42171</c:v>
                </c:pt>
                <c:pt idx="2128">
                  <c:v>42172</c:v>
                </c:pt>
                <c:pt idx="2129">
                  <c:v>42173</c:v>
                </c:pt>
                <c:pt idx="2130">
                  <c:v>42174</c:v>
                </c:pt>
                <c:pt idx="2131">
                  <c:v>42177</c:v>
                </c:pt>
                <c:pt idx="2132">
                  <c:v>42178</c:v>
                </c:pt>
                <c:pt idx="2133">
                  <c:v>42179</c:v>
                </c:pt>
                <c:pt idx="2134">
                  <c:v>42180</c:v>
                </c:pt>
                <c:pt idx="2135">
                  <c:v>42181</c:v>
                </c:pt>
                <c:pt idx="2136">
                  <c:v>42184</c:v>
                </c:pt>
                <c:pt idx="2137">
                  <c:v>42185</c:v>
                </c:pt>
                <c:pt idx="2138">
                  <c:v>42186</c:v>
                </c:pt>
                <c:pt idx="2139">
                  <c:v>42187</c:v>
                </c:pt>
                <c:pt idx="2140">
                  <c:v>42191</c:v>
                </c:pt>
                <c:pt idx="2141">
                  <c:v>42192</c:v>
                </c:pt>
                <c:pt idx="2142">
                  <c:v>42193</c:v>
                </c:pt>
                <c:pt idx="2143">
                  <c:v>42194</c:v>
                </c:pt>
                <c:pt idx="2144">
                  <c:v>42195</c:v>
                </c:pt>
                <c:pt idx="2145">
                  <c:v>42198</c:v>
                </c:pt>
                <c:pt idx="2146">
                  <c:v>42199</c:v>
                </c:pt>
                <c:pt idx="2147">
                  <c:v>42200</c:v>
                </c:pt>
                <c:pt idx="2148">
                  <c:v>42201</c:v>
                </c:pt>
                <c:pt idx="2149">
                  <c:v>42202</c:v>
                </c:pt>
                <c:pt idx="2150">
                  <c:v>42205</c:v>
                </c:pt>
                <c:pt idx="2151">
                  <c:v>42206</c:v>
                </c:pt>
                <c:pt idx="2152">
                  <c:v>42207</c:v>
                </c:pt>
                <c:pt idx="2153">
                  <c:v>42208</c:v>
                </c:pt>
                <c:pt idx="2154">
                  <c:v>42209</c:v>
                </c:pt>
                <c:pt idx="2155">
                  <c:v>42212</c:v>
                </c:pt>
                <c:pt idx="2156">
                  <c:v>42213</c:v>
                </c:pt>
                <c:pt idx="2157">
                  <c:v>42214</c:v>
                </c:pt>
                <c:pt idx="2158">
                  <c:v>42215</c:v>
                </c:pt>
                <c:pt idx="2159">
                  <c:v>42216</c:v>
                </c:pt>
                <c:pt idx="2160">
                  <c:v>42219</c:v>
                </c:pt>
                <c:pt idx="2161">
                  <c:v>42220</c:v>
                </c:pt>
                <c:pt idx="2162">
                  <c:v>42221</c:v>
                </c:pt>
                <c:pt idx="2163">
                  <c:v>42222</c:v>
                </c:pt>
                <c:pt idx="2164">
                  <c:v>42223</c:v>
                </c:pt>
                <c:pt idx="2165">
                  <c:v>42226</c:v>
                </c:pt>
                <c:pt idx="2166">
                  <c:v>42227</c:v>
                </c:pt>
                <c:pt idx="2167">
                  <c:v>42228</c:v>
                </c:pt>
                <c:pt idx="2168">
                  <c:v>42229</c:v>
                </c:pt>
                <c:pt idx="2169">
                  <c:v>42230</c:v>
                </c:pt>
                <c:pt idx="2170">
                  <c:v>42233</c:v>
                </c:pt>
                <c:pt idx="2171">
                  <c:v>42234</c:v>
                </c:pt>
                <c:pt idx="2172">
                  <c:v>42235</c:v>
                </c:pt>
                <c:pt idx="2173">
                  <c:v>42236</c:v>
                </c:pt>
                <c:pt idx="2174">
                  <c:v>42237</c:v>
                </c:pt>
                <c:pt idx="2175">
                  <c:v>42240</c:v>
                </c:pt>
                <c:pt idx="2176">
                  <c:v>42241</c:v>
                </c:pt>
                <c:pt idx="2177">
                  <c:v>42242</c:v>
                </c:pt>
                <c:pt idx="2178">
                  <c:v>42243</c:v>
                </c:pt>
                <c:pt idx="2179">
                  <c:v>42244</c:v>
                </c:pt>
                <c:pt idx="2180">
                  <c:v>42247</c:v>
                </c:pt>
                <c:pt idx="2181">
                  <c:v>42248</c:v>
                </c:pt>
                <c:pt idx="2182">
                  <c:v>42249</c:v>
                </c:pt>
                <c:pt idx="2183">
                  <c:v>42250</c:v>
                </c:pt>
                <c:pt idx="2184">
                  <c:v>42251</c:v>
                </c:pt>
                <c:pt idx="2185">
                  <c:v>42255</c:v>
                </c:pt>
                <c:pt idx="2186">
                  <c:v>42256</c:v>
                </c:pt>
                <c:pt idx="2187">
                  <c:v>42257</c:v>
                </c:pt>
                <c:pt idx="2188">
                  <c:v>42258</c:v>
                </c:pt>
                <c:pt idx="2189">
                  <c:v>42261</c:v>
                </c:pt>
                <c:pt idx="2190">
                  <c:v>42262</c:v>
                </c:pt>
                <c:pt idx="2191">
                  <c:v>42263</c:v>
                </c:pt>
                <c:pt idx="2192">
                  <c:v>42264</c:v>
                </c:pt>
                <c:pt idx="2193">
                  <c:v>42265</c:v>
                </c:pt>
                <c:pt idx="2194">
                  <c:v>42268</c:v>
                </c:pt>
                <c:pt idx="2195">
                  <c:v>42269</c:v>
                </c:pt>
                <c:pt idx="2196">
                  <c:v>42270</c:v>
                </c:pt>
                <c:pt idx="2197">
                  <c:v>42271</c:v>
                </c:pt>
                <c:pt idx="2198">
                  <c:v>42272</c:v>
                </c:pt>
                <c:pt idx="2199">
                  <c:v>42275</c:v>
                </c:pt>
                <c:pt idx="2200">
                  <c:v>42276</c:v>
                </c:pt>
                <c:pt idx="2201">
                  <c:v>42277</c:v>
                </c:pt>
                <c:pt idx="2202">
                  <c:v>42278</c:v>
                </c:pt>
                <c:pt idx="2203">
                  <c:v>42279</c:v>
                </c:pt>
                <c:pt idx="2204">
                  <c:v>42282</c:v>
                </c:pt>
                <c:pt idx="2205">
                  <c:v>42283</c:v>
                </c:pt>
                <c:pt idx="2206">
                  <c:v>42284</c:v>
                </c:pt>
                <c:pt idx="2207">
                  <c:v>42285</c:v>
                </c:pt>
                <c:pt idx="2208">
                  <c:v>42286</c:v>
                </c:pt>
                <c:pt idx="2209">
                  <c:v>42289</c:v>
                </c:pt>
                <c:pt idx="2210">
                  <c:v>42290</c:v>
                </c:pt>
                <c:pt idx="2211">
                  <c:v>42291</c:v>
                </c:pt>
                <c:pt idx="2212">
                  <c:v>42292</c:v>
                </c:pt>
                <c:pt idx="2213">
                  <c:v>42293</c:v>
                </c:pt>
                <c:pt idx="2214">
                  <c:v>42296</c:v>
                </c:pt>
                <c:pt idx="2215">
                  <c:v>42297</c:v>
                </c:pt>
                <c:pt idx="2216">
                  <c:v>42298</c:v>
                </c:pt>
                <c:pt idx="2217">
                  <c:v>42299</c:v>
                </c:pt>
                <c:pt idx="2218">
                  <c:v>42300</c:v>
                </c:pt>
                <c:pt idx="2219">
                  <c:v>42303</c:v>
                </c:pt>
                <c:pt idx="2220">
                  <c:v>42304</c:v>
                </c:pt>
                <c:pt idx="2221">
                  <c:v>42305</c:v>
                </c:pt>
                <c:pt idx="2222">
                  <c:v>42306</c:v>
                </c:pt>
                <c:pt idx="2223">
                  <c:v>42307</c:v>
                </c:pt>
                <c:pt idx="2224">
                  <c:v>42310</c:v>
                </c:pt>
                <c:pt idx="2225">
                  <c:v>42311</c:v>
                </c:pt>
                <c:pt idx="2226">
                  <c:v>42312</c:v>
                </c:pt>
                <c:pt idx="2227">
                  <c:v>42313</c:v>
                </c:pt>
                <c:pt idx="2228">
                  <c:v>42314</c:v>
                </c:pt>
                <c:pt idx="2229">
                  <c:v>42317</c:v>
                </c:pt>
                <c:pt idx="2230">
                  <c:v>42318</c:v>
                </c:pt>
                <c:pt idx="2231">
                  <c:v>42319</c:v>
                </c:pt>
                <c:pt idx="2232">
                  <c:v>42320</c:v>
                </c:pt>
                <c:pt idx="2233">
                  <c:v>42321</c:v>
                </c:pt>
                <c:pt idx="2234">
                  <c:v>42324</c:v>
                </c:pt>
                <c:pt idx="2235">
                  <c:v>42325</c:v>
                </c:pt>
                <c:pt idx="2236">
                  <c:v>42326</c:v>
                </c:pt>
                <c:pt idx="2237">
                  <c:v>42327</c:v>
                </c:pt>
                <c:pt idx="2238">
                  <c:v>42328</c:v>
                </c:pt>
                <c:pt idx="2239">
                  <c:v>42331</c:v>
                </c:pt>
                <c:pt idx="2240">
                  <c:v>42332</c:v>
                </c:pt>
                <c:pt idx="2241">
                  <c:v>42333</c:v>
                </c:pt>
                <c:pt idx="2242">
                  <c:v>42335</c:v>
                </c:pt>
                <c:pt idx="2243">
                  <c:v>42338</c:v>
                </c:pt>
                <c:pt idx="2244">
                  <c:v>42339</c:v>
                </c:pt>
                <c:pt idx="2245">
                  <c:v>42340</c:v>
                </c:pt>
                <c:pt idx="2246">
                  <c:v>42341</c:v>
                </c:pt>
                <c:pt idx="2247">
                  <c:v>42342</c:v>
                </c:pt>
                <c:pt idx="2248">
                  <c:v>42345</c:v>
                </c:pt>
                <c:pt idx="2249">
                  <c:v>42346</c:v>
                </c:pt>
                <c:pt idx="2250">
                  <c:v>42347</c:v>
                </c:pt>
                <c:pt idx="2251">
                  <c:v>42348</c:v>
                </c:pt>
                <c:pt idx="2252">
                  <c:v>42349</c:v>
                </c:pt>
                <c:pt idx="2253">
                  <c:v>42352</c:v>
                </c:pt>
                <c:pt idx="2254">
                  <c:v>42353</c:v>
                </c:pt>
                <c:pt idx="2255">
                  <c:v>42354</c:v>
                </c:pt>
                <c:pt idx="2256">
                  <c:v>42355</c:v>
                </c:pt>
                <c:pt idx="2257">
                  <c:v>42356</c:v>
                </c:pt>
                <c:pt idx="2258">
                  <c:v>42359</c:v>
                </c:pt>
                <c:pt idx="2259">
                  <c:v>42360</c:v>
                </c:pt>
                <c:pt idx="2260">
                  <c:v>42361</c:v>
                </c:pt>
                <c:pt idx="2261">
                  <c:v>42362</c:v>
                </c:pt>
                <c:pt idx="2262">
                  <c:v>42366</c:v>
                </c:pt>
                <c:pt idx="2263">
                  <c:v>42367</c:v>
                </c:pt>
                <c:pt idx="2264">
                  <c:v>42368</c:v>
                </c:pt>
                <c:pt idx="2265">
                  <c:v>42369</c:v>
                </c:pt>
                <c:pt idx="2266">
                  <c:v>42373</c:v>
                </c:pt>
                <c:pt idx="2267">
                  <c:v>42374</c:v>
                </c:pt>
                <c:pt idx="2268">
                  <c:v>42375</c:v>
                </c:pt>
                <c:pt idx="2269">
                  <c:v>42376</c:v>
                </c:pt>
                <c:pt idx="2270">
                  <c:v>42377</c:v>
                </c:pt>
                <c:pt idx="2271">
                  <c:v>42380</c:v>
                </c:pt>
                <c:pt idx="2272">
                  <c:v>42381</c:v>
                </c:pt>
                <c:pt idx="2273">
                  <c:v>42382</c:v>
                </c:pt>
                <c:pt idx="2274">
                  <c:v>42383</c:v>
                </c:pt>
                <c:pt idx="2275">
                  <c:v>42384</c:v>
                </c:pt>
                <c:pt idx="2276">
                  <c:v>42388</c:v>
                </c:pt>
                <c:pt idx="2277">
                  <c:v>42389</c:v>
                </c:pt>
                <c:pt idx="2278">
                  <c:v>42390</c:v>
                </c:pt>
                <c:pt idx="2279">
                  <c:v>42391</c:v>
                </c:pt>
                <c:pt idx="2280">
                  <c:v>42394</c:v>
                </c:pt>
                <c:pt idx="2281">
                  <c:v>42395</c:v>
                </c:pt>
                <c:pt idx="2282">
                  <c:v>42396</c:v>
                </c:pt>
                <c:pt idx="2283">
                  <c:v>42397</c:v>
                </c:pt>
                <c:pt idx="2284">
                  <c:v>42398</c:v>
                </c:pt>
                <c:pt idx="2285">
                  <c:v>42401</c:v>
                </c:pt>
                <c:pt idx="2286">
                  <c:v>42402</c:v>
                </c:pt>
                <c:pt idx="2287">
                  <c:v>42403</c:v>
                </c:pt>
                <c:pt idx="2288">
                  <c:v>42404</c:v>
                </c:pt>
                <c:pt idx="2289">
                  <c:v>42405</c:v>
                </c:pt>
                <c:pt idx="2290">
                  <c:v>42408</c:v>
                </c:pt>
                <c:pt idx="2291">
                  <c:v>42409</c:v>
                </c:pt>
                <c:pt idx="2292">
                  <c:v>42410</c:v>
                </c:pt>
                <c:pt idx="2293">
                  <c:v>42411</c:v>
                </c:pt>
                <c:pt idx="2294">
                  <c:v>42412</c:v>
                </c:pt>
                <c:pt idx="2295">
                  <c:v>42416</c:v>
                </c:pt>
                <c:pt idx="2296">
                  <c:v>42417</c:v>
                </c:pt>
                <c:pt idx="2297">
                  <c:v>42418</c:v>
                </c:pt>
                <c:pt idx="2298">
                  <c:v>42419</c:v>
                </c:pt>
                <c:pt idx="2299">
                  <c:v>42422</c:v>
                </c:pt>
                <c:pt idx="2300">
                  <c:v>42423</c:v>
                </c:pt>
                <c:pt idx="2301">
                  <c:v>42424</c:v>
                </c:pt>
                <c:pt idx="2302">
                  <c:v>42425</c:v>
                </c:pt>
                <c:pt idx="2303">
                  <c:v>42426</c:v>
                </c:pt>
                <c:pt idx="2304">
                  <c:v>42429</c:v>
                </c:pt>
                <c:pt idx="2305">
                  <c:v>42430</c:v>
                </c:pt>
                <c:pt idx="2306">
                  <c:v>42431</c:v>
                </c:pt>
                <c:pt idx="2307">
                  <c:v>42432</c:v>
                </c:pt>
                <c:pt idx="2308">
                  <c:v>42433</c:v>
                </c:pt>
                <c:pt idx="2309">
                  <c:v>42436</c:v>
                </c:pt>
                <c:pt idx="2310">
                  <c:v>42437</c:v>
                </c:pt>
                <c:pt idx="2311">
                  <c:v>42438</c:v>
                </c:pt>
                <c:pt idx="2312">
                  <c:v>42439</c:v>
                </c:pt>
                <c:pt idx="2313">
                  <c:v>42440</c:v>
                </c:pt>
                <c:pt idx="2314">
                  <c:v>42443</c:v>
                </c:pt>
                <c:pt idx="2315">
                  <c:v>42444</c:v>
                </c:pt>
                <c:pt idx="2316">
                  <c:v>42445</c:v>
                </c:pt>
                <c:pt idx="2317">
                  <c:v>42446</c:v>
                </c:pt>
                <c:pt idx="2318">
                  <c:v>42447</c:v>
                </c:pt>
                <c:pt idx="2319">
                  <c:v>42450</c:v>
                </c:pt>
                <c:pt idx="2320">
                  <c:v>42451</c:v>
                </c:pt>
                <c:pt idx="2321">
                  <c:v>42452</c:v>
                </c:pt>
                <c:pt idx="2322">
                  <c:v>42453</c:v>
                </c:pt>
                <c:pt idx="2323">
                  <c:v>42457</c:v>
                </c:pt>
                <c:pt idx="2324">
                  <c:v>42458</c:v>
                </c:pt>
                <c:pt idx="2325">
                  <c:v>42459</c:v>
                </c:pt>
                <c:pt idx="2326">
                  <c:v>42460</c:v>
                </c:pt>
                <c:pt idx="2327">
                  <c:v>42461</c:v>
                </c:pt>
                <c:pt idx="2328">
                  <c:v>42464</c:v>
                </c:pt>
                <c:pt idx="2329">
                  <c:v>42465</c:v>
                </c:pt>
                <c:pt idx="2330">
                  <c:v>42466</c:v>
                </c:pt>
                <c:pt idx="2331">
                  <c:v>42467</c:v>
                </c:pt>
                <c:pt idx="2332">
                  <c:v>42468</c:v>
                </c:pt>
                <c:pt idx="2333">
                  <c:v>42471</c:v>
                </c:pt>
                <c:pt idx="2334">
                  <c:v>42472</c:v>
                </c:pt>
                <c:pt idx="2335">
                  <c:v>42473</c:v>
                </c:pt>
                <c:pt idx="2336">
                  <c:v>42474</c:v>
                </c:pt>
                <c:pt idx="2337">
                  <c:v>42475</c:v>
                </c:pt>
                <c:pt idx="2338">
                  <c:v>42478</c:v>
                </c:pt>
                <c:pt idx="2339">
                  <c:v>42479</c:v>
                </c:pt>
                <c:pt idx="2340">
                  <c:v>42480</c:v>
                </c:pt>
                <c:pt idx="2341">
                  <c:v>42481</c:v>
                </c:pt>
                <c:pt idx="2342">
                  <c:v>42482</c:v>
                </c:pt>
                <c:pt idx="2343">
                  <c:v>42485</c:v>
                </c:pt>
                <c:pt idx="2344">
                  <c:v>42486</c:v>
                </c:pt>
                <c:pt idx="2345">
                  <c:v>42487</c:v>
                </c:pt>
                <c:pt idx="2346">
                  <c:v>42488</c:v>
                </c:pt>
                <c:pt idx="2347">
                  <c:v>42489</c:v>
                </c:pt>
                <c:pt idx="2348">
                  <c:v>42492</c:v>
                </c:pt>
                <c:pt idx="2349">
                  <c:v>42493</c:v>
                </c:pt>
                <c:pt idx="2350">
                  <c:v>42494</c:v>
                </c:pt>
                <c:pt idx="2351">
                  <c:v>42495</c:v>
                </c:pt>
                <c:pt idx="2352">
                  <c:v>42496</c:v>
                </c:pt>
                <c:pt idx="2353">
                  <c:v>42499</c:v>
                </c:pt>
                <c:pt idx="2354">
                  <c:v>42500</c:v>
                </c:pt>
                <c:pt idx="2355">
                  <c:v>42501</c:v>
                </c:pt>
                <c:pt idx="2356">
                  <c:v>42502</c:v>
                </c:pt>
                <c:pt idx="2357">
                  <c:v>42503</c:v>
                </c:pt>
                <c:pt idx="2358">
                  <c:v>42506</c:v>
                </c:pt>
                <c:pt idx="2359">
                  <c:v>42507</c:v>
                </c:pt>
                <c:pt idx="2360">
                  <c:v>42508</c:v>
                </c:pt>
                <c:pt idx="2361">
                  <c:v>42509</c:v>
                </c:pt>
                <c:pt idx="2362">
                  <c:v>42510</c:v>
                </c:pt>
                <c:pt idx="2363">
                  <c:v>42513</c:v>
                </c:pt>
                <c:pt idx="2364">
                  <c:v>42514</c:v>
                </c:pt>
                <c:pt idx="2365">
                  <c:v>42515</c:v>
                </c:pt>
                <c:pt idx="2366">
                  <c:v>42516</c:v>
                </c:pt>
                <c:pt idx="2367">
                  <c:v>42517</c:v>
                </c:pt>
                <c:pt idx="2368">
                  <c:v>42521</c:v>
                </c:pt>
                <c:pt idx="2369">
                  <c:v>42522</c:v>
                </c:pt>
                <c:pt idx="2370">
                  <c:v>42523</c:v>
                </c:pt>
                <c:pt idx="2371">
                  <c:v>42524</c:v>
                </c:pt>
                <c:pt idx="2372">
                  <c:v>42527</c:v>
                </c:pt>
                <c:pt idx="2373">
                  <c:v>42528</c:v>
                </c:pt>
                <c:pt idx="2374">
                  <c:v>42529</c:v>
                </c:pt>
                <c:pt idx="2375">
                  <c:v>42530</c:v>
                </c:pt>
                <c:pt idx="2376">
                  <c:v>42531</c:v>
                </c:pt>
                <c:pt idx="2377">
                  <c:v>42534</c:v>
                </c:pt>
                <c:pt idx="2378">
                  <c:v>42535</c:v>
                </c:pt>
                <c:pt idx="2379">
                  <c:v>42536</c:v>
                </c:pt>
                <c:pt idx="2380">
                  <c:v>42537</c:v>
                </c:pt>
                <c:pt idx="2381">
                  <c:v>42538</c:v>
                </c:pt>
                <c:pt idx="2382">
                  <c:v>42541</c:v>
                </c:pt>
                <c:pt idx="2383">
                  <c:v>42542</c:v>
                </c:pt>
                <c:pt idx="2384">
                  <c:v>42543</c:v>
                </c:pt>
                <c:pt idx="2385">
                  <c:v>42544</c:v>
                </c:pt>
                <c:pt idx="2386">
                  <c:v>42545</c:v>
                </c:pt>
                <c:pt idx="2387">
                  <c:v>42548</c:v>
                </c:pt>
                <c:pt idx="2388">
                  <c:v>42549</c:v>
                </c:pt>
                <c:pt idx="2389">
                  <c:v>42550</c:v>
                </c:pt>
                <c:pt idx="2390">
                  <c:v>42551</c:v>
                </c:pt>
                <c:pt idx="2391">
                  <c:v>42552</c:v>
                </c:pt>
                <c:pt idx="2392">
                  <c:v>42556</c:v>
                </c:pt>
                <c:pt idx="2393">
                  <c:v>42557</c:v>
                </c:pt>
                <c:pt idx="2394">
                  <c:v>42558</c:v>
                </c:pt>
                <c:pt idx="2395">
                  <c:v>42559</c:v>
                </c:pt>
                <c:pt idx="2396">
                  <c:v>42562</c:v>
                </c:pt>
                <c:pt idx="2397">
                  <c:v>42563</c:v>
                </c:pt>
                <c:pt idx="2398">
                  <c:v>42564</c:v>
                </c:pt>
                <c:pt idx="2399">
                  <c:v>42565</c:v>
                </c:pt>
                <c:pt idx="2400">
                  <c:v>42566</c:v>
                </c:pt>
                <c:pt idx="2401">
                  <c:v>42569</c:v>
                </c:pt>
                <c:pt idx="2402">
                  <c:v>42570</c:v>
                </c:pt>
                <c:pt idx="2403">
                  <c:v>42571</c:v>
                </c:pt>
                <c:pt idx="2404">
                  <c:v>42572</c:v>
                </c:pt>
                <c:pt idx="2405">
                  <c:v>42573</c:v>
                </c:pt>
                <c:pt idx="2406">
                  <c:v>42576</c:v>
                </c:pt>
                <c:pt idx="2407">
                  <c:v>42577</c:v>
                </c:pt>
                <c:pt idx="2408">
                  <c:v>42578</c:v>
                </c:pt>
                <c:pt idx="2409">
                  <c:v>42579</c:v>
                </c:pt>
                <c:pt idx="2410">
                  <c:v>42580</c:v>
                </c:pt>
                <c:pt idx="2411">
                  <c:v>42583</c:v>
                </c:pt>
                <c:pt idx="2412">
                  <c:v>42584</c:v>
                </c:pt>
                <c:pt idx="2413">
                  <c:v>42585</c:v>
                </c:pt>
                <c:pt idx="2414">
                  <c:v>42586</c:v>
                </c:pt>
                <c:pt idx="2415">
                  <c:v>42587</c:v>
                </c:pt>
                <c:pt idx="2416">
                  <c:v>42590</c:v>
                </c:pt>
                <c:pt idx="2417">
                  <c:v>42591</c:v>
                </c:pt>
                <c:pt idx="2418">
                  <c:v>42592</c:v>
                </c:pt>
                <c:pt idx="2419">
                  <c:v>42593</c:v>
                </c:pt>
                <c:pt idx="2420">
                  <c:v>42594</c:v>
                </c:pt>
                <c:pt idx="2421">
                  <c:v>42597</c:v>
                </c:pt>
                <c:pt idx="2422">
                  <c:v>42598</c:v>
                </c:pt>
                <c:pt idx="2423">
                  <c:v>42599</c:v>
                </c:pt>
                <c:pt idx="2424">
                  <c:v>42600</c:v>
                </c:pt>
                <c:pt idx="2425">
                  <c:v>42601</c:v>
                </c:pt>
                <c:pt idx="2426">
                  <c:v>42604</c:v>
                </c:pt>
                <c:pt idx="2427">
                  <c:v>42605</c:v>
                </c:pt>
                <c:pt idx="2428">
                  <c:v>42606</c:v>
                </c:pt>
                <c:pt idx="2429">
                  <c:v>42607</c:v>
                </c:pt>
                <c:pt idx="2430">
                  <c:v>42608</c:v>
                </c:pt>
                <c:pt idx="2431">
                  <c:v>42611</c:v>
                </c:pt>
                <c:pt idx="2432">
                  <c:v>42612</c:v>
                </c:pt>
                <c:pt idx="2433">
                  <c:v>42613</c:v>
                </c:pt>
                <c:pt idx="2434">
                  <c:v>42614</c:v>
                </c:pt>
                <c:pt idx="2435">
                  <c:v>42615</c:v>
                </c:pt>
                <c:pt idx="2436">
                  <c:v>42619</c:v>
                </c:pt>
                <c:pt idx="2437">
                  <c:v>42620</c:v>
                </c:pt>
                <c:pt idx="2438">
                  <c:v>42621</c:v>
                </c:pt>
                <c:pt idx="2439">
                  <c:v>42622</c:v>
                </c:pt>
                <c:pt idx="2440">
                  <c:v>42625</c:v>
                </c:pt>
                <c:pt idx="2441">
                  <c:v>42626</c:v>
                </c:pt>
                <c:pt idx="2442">
                  <c:v>42627</c:v>
                </c:pt>
                <c:pt idx="2443">
                  <c:v>42628</c:v>
                </c:pt>
                <c:pt idx="2444">
                  <c:v>42629</c:v>
                </c:pt>
                <c:pt idx="2445">
                  <c:v>42632</c:v>
                </c:pt>
                <c:pt idx="2446">
                  <c:v>42633</c:v>
                </c:pt>
                <c:pt idx="2447">
                  <c:v>42634</c:v>
                </c:pt>
                <c:pt idx="2448">
                  <c:v>42635</c:v>
                </c:pt>
                <c:pt idx="2449">
                  <c:v>42636</c:v>
                </c:pt>
                <c:pt idx="2450">
                  <c:v>42639</c:v>
                </c:pt>
                <c:pt idx="2451">
                  <c:v>42640</c:v>
                </c:pt>
                <c:pt idx="2452">
                  <c:v>42641</c:v>
                </c:pt>
                <c:pt idx="2453">
                  <c:v>42642</c:v>
                </c:pt>
                <c:pt idx="2454">
                  <c:v>42643</c:v>
                </c:pt>
                <c:pt idx="2455">
                  <c:v>42646</c:v>
                </c:pt>
                <c:pt idx="2456">
                  <c:v>42647</c:v>
                </c:pt>
                <c:pt idx="2457">
                  <c:v>42648</c:v>
                </c:pt>
                <c:pt idx="2458">
                  <c:v>42649</c:v>
                </c:pt>
                <c:pt idx="2459">
                  <c:v>42650</c:v>
                </c:pt>
                <c:pt idx="2460">
                  <c:v>42653</c:v>
                </c:pt>
                <c:pt idx="2461">
                  <c:v>42654</c:v>
                </c:pt>
                <c:pt idx="2462">
                  <c:v>42655</c:v>
                </c:pt>
                <c:pt idx="2463">
                  <c:v>42656</c:v>
                </c:pt>
                <c:pt idx="2464">
                  <c:v>42657</c:v>
                </c:pt>
                <c:pt idx="2465">
                  <c:v>42660</c:v>
                </c:pt>
                <c:pt idx="2466">
                  <c:v>42661</c:v>
                </c:pt>
                <c:pt idx="2467">
                  <c:v>42662</c:v>
                </c:pt>
                <c:pt idx="2468">
                  <c:v>42663</c:v>
                </c:pt>
                <c:pt idx="2469">
                  <c:v>42664</c:v>
                </c:pt>
                <c:pt idx="2470">
                  <c:v>42667</c:v>
                </c:pt>
                <c:pt idx="2471">
                  <c:v>42668</c:v>
                </c:pt>
                <c:pt idx="2472">
                  <c:v>42669</c:v>
                </c:pt>
                <c:pt idx="2473">
                  <c:v>42670</c:v>
                </c:pt>
                <c:pt idx="2474">
                  <c:v>42671</c:v>
                </c:pt>
                <c:pt idx="2475">
                  <c:v>42674</c:v>
                </c:pt>
                <c:pt idx="2476">
                  <c:v>42675</c:v>
                </c:pt>
                <c:pt idx="2477">
                  <c:v>42676</c:v>
                </c:pt>
                <c:pt idx="2478">
                  <c:v>42677</c:v>
                </c:pt>
                <c:pt idx="2479">
                  <c:v>42678</c:v>
                </c:pt>
                <c:pt idx="2480">
                  <c:v>42681</c:v>
                </c:pt>
                <c:pt idx="2481">
                  <c:v>42682</c:v>
                </c:pt>
                <c:pt idx="2482">
                  <c:v>42683</c:v>
                </c:pt>
                <c:pt idx="2483">
                  <c:v>42684</c:v>
                </c:pt>
                <c:pt idx="2484">
                  <c:v>42685</c:v>
                </c:pt>
                <c:pt idx="2485">
                  <c:v>42688</c:v>
                </c:pt>
                <c:pt idx="2486">
                  <c:v>42689</c:v>
                </c:pt>
                <c:pt idx="2487">
                  <c:v>42690</c:v>
                </c:pt>
                <c:pt idx="2488">
                  <c:v>42691</c:v>
                </c:pt>
                <c:pt idx="2489">
                  <c:v>42692</c:v>
                </c:pt>
                <c:pt idx="2490">
                  <c:v>42695</c:v>
                </c:pt>
                <c:pt idx="2491">
                  <c:v>42696</c:v>
                </c:pt>
                <c:pt idx="2492">
                  <c:v>42697</c:v>
                </c:pt>
                <c:pt idx="2493">
                  <c:v>42699</c:v>
                </c:pt>
                <c:pt idx="2494">
                  <c:v>42702</c:v>
                </c:pt>
                <c:pt idx="2495">
                  <c:v>42703</c:v>
                </c:pt>
                <c:pt idx="2496">
                  <c:v>42704</c:v>
                </c:pt>
                <c:pt idx="2497">
                  <c:v>42705</c:v>
                </c:pt>
                <c:pt idx="2498">
                  <c:v>42706</c:v>
                </c:pt>
                <c:pt idx="2499">
                  <c:v>42709</c:v>
                </c:pt>
                <c:pt idx="2500">
                  <c:v>42710</c:v>
                </c:pt>
                <c:pt idx="2501">
                  <c:v>42711</c:v>
                </c:pt>
                <c:pt idx="2502">
                  <c:v>42712</c:v>
                </c:pt>
                <c:pt idx="2503">
                  <c:v>42713</c:v>
                </c:pt>
                <c:pt idx="2504">
                  <c:v>42716</c:v>
                </c:pt>
                <c:pt idx="2505">
                  <c:v>42717</c:v>
                </c:pt>
                <c:pt idx="2506">
                  <c:v>42718</c:v>
                </c:pt>
                <c:pt idx="2507">
                  <c:v>42719</c:v>
                </c:pt>
                <c:pt idx="2508">
                  <c:v>42720</c:v>
                </c:pt>
                <c:pt idx="2509">
                  <c:v>42723</c:v>
                </c:pt>
                <c:pt idx="2510">
                  <c:v>42724</c:v>
                </c:pt>
                <c:pt idx="2511">
                  <c:v>42725</c:v>
                </c:pt>
                <c:pt idx="2512">
                  <c:v>42726</c:v>
                </c:pt>
                <c:pt idx="2513">
                  <c:v>42727</c:v>
                </c:pt>
                <c:pt idx="2514">
                  <c:v>42731</c:v>
                </c:pt>
                <c:pt idx="2515">
                  <c:v>42732</c:v>
                </c:pt>
                <c:pt idx="2516">
                  <c:v>42733</c:v>
                </c:pt>
                <c:pt idx="2517">
                  <c:v>42734</c:v>
                </c:pt>
                <c:pt idx="2518">
                  <c:v>42738</c:v>
                </c:pt>
                <c:pt idx="2519">
                  <c:v>42739</c:v>
                </c:pt>
                <c:pt idx="2520">
                  <c:v>42740</c:v>
                </c:pt>
                <c:pt idx="2521">
                  <c:v>42741</c:v>
                </c:pt>
                <c:pt idx="2522">
                  <c:v>42744</c:v>
                </c:pt>
                <c:pt idx="2523">
                  <c:v>42745</c:v>
                </c:pt>
                <c:pt idx="2524">
                  <c:v>42746</c:v>
                </c:pt>
                <c:pt idx="2525">
                  <c:v>42747</c:v>
                </c:pt>
                <c:pt idx="2526">
                  <c:v>42748</c:v>
                </c:pt>
                <c:pt idx="2527">
                  <c:v>42752</c:v>
                </c:pt>
                <c:pt idx="2528">
                  <c:v>42753</c:v>
                </c:pt>
                <c:pt idx="2529">
                  <c:v>42754</c:v>
                </c:pt>
                <c:pt idx="2530">
                  <c:v>42755</c:v>
                </c:pt>
                <c:pt idx="2531">
                  <c:v>42758</c:v>
                </c:pt>
                <c:pt idx="2532">
                  <c:v>42759</c:v>
                </c:pt>
                <c:pt idx="2533">
                  <c:v>42760</c:v>
                </c:pt>
                <c:pt idx="2534">
                  <c:v>42761</c:v>
                </c:pt>
                <c:pt idx="2535">
                  <c:v>42762</c:v>
                </c:pt>
                <c:pt idx="2536">
                  <c:v>42765</c:v>
                </c:pt>
                <c:pt idx="2537">
                  <c:v>42766</c:v>
                </c:pt>
                <c:pt idx="2538">
                  <c:v>42767</c:v>
                </c:pt>
                <c:pt idx="2539">
                  <c:v>42768</c:v>
                </c:pt>
                <c:pt idx="2540">
                  <c:v>42769</c:v>
                </c:pt>
                <c:pt idx="2541">
                  <c:v>42772</c:v>
                </c:pt>
                <c:pt idx="2542">
                  <c:v>42773</c:v>
                </c:pt>
                <c:pt idx="2543">
                  <c:v>42774</c:v>
                </c:pt>
                <c:pt idx="2544">
                  <c:v>42775</c:v>
                </c:pt>
                <c:pt idx="2545">
                  <c:v>42776</c:v>
                </c:pt>
                <c:pt idx="2546">
                  <c:v>42779</c:v>
                </c:pt>
                <c:pt idx="2547">
                  <c:v>42780</c:v>
                </c:pt>
                <c:pt idx="2548">
                  <c:v>42781</c:v>
                </c:pt>
                <c:pt idx="2549">
                  <c:v>42782</c:v>
                </c:pt>
                <c:pt idx="2550">
                  <c:v>42783</c:v>
                </c:pt>
                <c:pt idx="2551">
                  <c:v>42787</c:v>
                </c:pt>
                <c:pt idx="2552">
                  <c:v>42788</c:v>
                </c:pt>
                <c:pt idx="2553">
                  <c:v>42789</c:v>
                </c:pt>
                <c:pt idx="2554">
                  <c:v>42790</c:v>
                </c:pt>
                <c:pt idx="2555">
                  <c:v>42793</c:v>
                </c:pt>
                <c:pt idx="2556">
                  <c:v>42794</c:v>
                </c:pt>
                <c:pt idx="2557">
                  <c:v>42795</c:v>
                </c:pt>
                <c:pt idx="2558">
                  <c:v>42796</c:v>
                </c:pt>
                <c:pt idx="2559">
                  <c:v>42797</c:v>
                </c:pt>
                <c:pt idx="2560">
                  <c:v>42800</c:v>
                </c:pt>
                <c:pt idx="2561">
                  <c:v>42801</c:v>
                </c:pt>
                <c:pt idx="2562">
                  <c:v>42802</c:v>
                </c:pt>
                <c:pt idx="2563">
                  <c:v>42803</c:v>
                </c:pt>
                <c:pt idx="2564">
                  <c:v>42804</c:v>
                </c:pt>
                <c:pt idx="2565">
                  <c:v>42807</c:v>
                </c:pt>
                <c:pt idx="2566">
                  <c:v>42808</c:v>
                </c:pt>
                <c:pt idx="2567">
                  <c:v>42809</c:v>
                </c:pt>
                <c:pt idx="2568">
                  <c:v>42810</c:v>
                </c:pt>
                <c:pt idx="2569">
                  <c:v>42811</c:v>
                </c:pt>
                <c:pt idx="2570">
                  <c:v>42814</c:v>
                </c:pt>
                <c:pt idx="2571">
                  <c:v>42815</c:v>
                </c:pt>
                <c:pt idx="2572">
                  <c:v>42816</c:v>
                </c:pt>
                <c:pt idx="2573">
                  <c:v>42817</c:v>
                </c:pt>
                <c:pt idx="2574">
                  <c:v>42818</c:v>
                </c:pt>
                <c:pt idx="2575">
                  <c:v>42821</c:v>
                </c:pt>
                <c:pt idx="2576">
                  <c:v>42822</c:v>
                </c:pt>
                <c:pt idx="2577">
                  <c:v>42823</c:v>
                </c:pt>
                <c:pt idx="2578">
                  <c:v>42824</c:v>
                </c:pt>
                <c:pt idx="2579">
                  <c:v>42825</c:v>
                </c:pt>
                <c:pt idx="2580">
                  <c:v>42828</c:v>
                </c:pt>
                <c:pt idx="2581">
                  <c:v>42829</c:v>
                </c:pt>
                <c:pt idx="2582">
                  <c:v>42830</c:v>
                </c:pt>
                <c:pt idx="2583">
                  <c:v>42831</c:v>
                </c:pt>
                <c:pt idx="2584">
                  <c:v>42832</c:v>
                </c:pt>
                <c:pt idx="2585">
                  <c:v>42835</c:v>
                </c:pt>
                <c:pt idx="2586">
                  <c:v>42836</c:v>
                </c:pt>
                <c:pt idx="2587">
                  <c:v>42837</c:v>
                </c:pt>
                <c:pt idx="2588">
                  <c:v>42838</c:v>
                </c:pt>
                <c:pt idx="2589">
                  <c:v>42842</c:v>
                </c:pt>
                <c:pt idx="2590">
                  <c:v>42843</c:v>
                </c:pt>
                <c:pt idx="2591">
                  <c:v>42844</c:v>
                </c:pt>
                <c:pt idx="2592">
                  <c:v>42845</c:v>
                </c:pt>
                <c:pt idx="2593">
                  <c:v>42846</c:v>
                </c:pt>
                <c:pt idx="2594">
                  <c:v>42849</c:v>
                </c:pt>
                <c:pt idx="2595">
                  <c:v>42850</c:v>
                </c:pt>
                <c:pt idx="2596">
                  <c:v>42851</c:v>
                </c:pt>
                <c:pt idx="2597">
                  <c:v>42852</c:v>
                </c:pt>
                <c:pt idx="2598">
                  <c:v>42853</c:v>
                </c:pt>
                <c:pt idx="2599">
                  <c:v>42856</c:v>
                </c:pt>
                <c:pt idx="2600">
                  <c:v>42857</c:v>
                </c:pt>
                <c:pt idx="2601">
                  <c:v>42858</c:v>
                </c:pt>
                <c:pt idx="2602">
                  <c:v>42859</c:v>
                </c:pt>
                <c:pt idx="2603">
                  <c:v>42860</c:v>
                </c:pt>
                <c:pt idx="2604">
                  <c:v>42863</c:v>
                </c:pt>
                <c:pt idx="2605">
                  <c:v>42864</c:v>
                </c:pt>
                <c:pt idx="2606">
                  <c:v>42865</c:v>
                </c:pt>
                <c:pt idx="2607">
                  <c:v>42866</c:v>
                </c:pt>
                <c:pt idx="2608">
                  <c:v>42867</c:v>
                </c:pt>
                <c:pt idx="2609">
                  <c:v>42870</c:v>
                </c:pt>
                <c:pt idx="2610">
                  <c:v>42871</c:v>
                </c:pt>
                <c:pt idx="2611">
                  <c:v>42872</c:v>
                </c:pt>
                <c:pt idx="2612">
                  <c:v>42873</c:v>
                </c:pt>
                <c:pt idx="2613">
                  <c:v>42874</c:v>
                </c:pt>
                <c:pt idx="2614">
                  <c:v>42877</c:v>
                </c:pt>
                <c:pt idx="2615">
                  <c:v>42878</c:v>
                </c:pt>
                <c:pt idx="2616">
                  <c:v>42879</c:v>
                </c:pt>
                <c:pt idx="2617">
                  <c:v>42880</c:v>
                </c:pt>
                <c:pt idx="2618">
                  <c:v>42881</c:v>
                </c:pt>
                <c:pt idx="2619">
                  <c:v>42885</c:v>
                </c:pt>
                <c:pt idx="2620">
                  <c:v>42886</c:v>
                </c:pt>
                <c:pt idx="2621">
                  <c:v>42887</c:v>
                </c:pt>
                <c:pt idx="2622">
                  <c:v>42888</c:v>
                </c:pt>
                <c:pt idx="2623">
                  <c:v>42891</c:v>
                </c:pt>
                <c:pt idx="2624">
                  <c:v>42892</c:v>
                </c:pt>
                <c:pt idx="2625">
                  <c:v>42893</c:v>
                </c:pt>
                <c:pt idx="2626">
                  <c:v>42894</c:v>
                </c:pt>
                <c:pt idx="2627">
                  <c:v>42895</c:v>
                </c:pt>
                <c:pt idx="2628">
                  <c:v>42898</c:v>
                </c:pt>
                <c:pt idx="2629">
                  <c:v>42899</c:v>
                </c:pt>
                <c:pt idx="2630">
                  <c:v>42900</c:v>
                </c:pt>
                <c:pt idx="2631">
                  <c:v>42901</c:v>
                </c:pt>
                <c:pt idx="2632">
                  <c:v>42902</c:v>
                </c:pt>
                <c:pt idx="2633">
                  <c:v>42905</c:v>
                </c:pt>
                <c:pt idx="2634">
                  <c:v>42906</c:v>
                </c:pt>
                <c:pt idx="2635">
                  <c:v>42907</c:v>
                </c:pt>
                <c:pt idx="2636">
                  <c:v>42908</c:v>
                </c:pt>
                <c:pt idx="2637">
                  <c:v>42909</c:v>
                </c:pt>
                <c:pt idx="2638">
                  <c:v>42912</c:v>
                </c:pt>
                <c:pt idx="2639">
                  <c:v>42913</c:v>
                </c:pt>
                <c:pt idx="2640">
                  <c:v>42914</c:v>
                </c:pt>
                <c:pt idx="2641">
                  <c:v>42915</c:v>
                </c:pt>
                <c:pt idx="2642">
                  <c:v>42916</c:v>
                </c:pt>
                <c:pt idx="2643">
                  <c:v>42919</c:v>
                </c:pt>
                <c:pt idx="2644">
                  <c:v>42921</c:v>
                </c:pt>
                <c:pt idx="2645">
                  <c:v>42922</c:v>
                </c:pt>
                <c:pt idx="2646">
                  <c:v>42923</c:v>
                </c:pt>
                <c:pt idx="2647">
                  <c:v>42926</c:v>
                </c:pt>
                <c:pt idx="2648">
                  <c:v>42927</c:v>
                </c:pt>
                <c:pt idx="2649">
                  <c:v>42928</c:v>
                </c:pt>
                <c:pt idx="2650">
                  <c:v>42929</c:v>
                </c:pt>
                <c:pt idx="2651">
                  <c:v>42930</c:v>
                </c:pt>
                <c:pt idx="2652">
                  <c:v>42933</c:v>
                </c:pt>
                <c:pt idx="2653">
                  <c:v>42934</c:v>
                </c:pt>
                <c:pt idx="2654">
                  <c:v>42935</c:v>
                </c:pt>
                <c:pt idx="2655">
                  <c:v>42936</c:v>
                </c:pt>
                <c:pt idx="2656">
                  <c:v>42937</c:v>
                </c:pt>
                <c:pt idx="2657">
                  <c:v>42940</c:v>
                </c:pt>
                <c:pt idx="2658">
                  <c:v>42941</c:v>
                </c:pt>
                <c:pt idx="2659">
                  <c:v>42942</c:v>
                </c:pt>
                <c:pt idx="2660">
                  <c:v>42943</c:v>
                </c:pt>
                <c:pt idx="2661">
                  <c:v>42944</c:v>
                </c:pt>
                <c:pt idx="2662">
                  <c:v>42947</c:v>
                </c:pt>
                <c:pt idx="2663">
                  <c:v>42948</c:v>
                </c:pt>
                <c:pt idx="2664">
                  <c:v>42949</c:v>
                </c:pt>
                <c:pt idx="2665">
                  <c:v>42950</c:v>
                </c:pt>
                <c:pt idx="2666">
                  <c:v>42951</c:v>
                </c:pt>
                <c:pt idx="2667">
                  <c:v>42954</c:v>
                </c:pt>
                <c:pt idx="2668">
                  <c:v>42955</c:v>
                </c:pt>
                <c:pt idx="2669">
                  <c:v>42956</c:v>
                </c:pt>
                <c:pt idx="2670">
                  <c:v>42957</c:v>
                </c:pt>
                <c:pt idx="2671">
                  <c:v>42958</c:v>
                </c:pt>
                <c:pt idx="2672">
                  <c:v>42961</c:v>
                </c:pt>
                <c:pt idx="2673">
                  <c:v>42962</c:v>
                </c:pt>
                <c:pt idx="2674">
                  <c:v>42963</c:v>
                </c:pt>
                <c:pt idx="2675">
                  <c:v>42964</c:v>
                </c:pt>
                <c:pt idx="2676">
                  <c:v>42965</c:v>
                </c:pt>
                <c:pt idx="2677">
                  <c:v>42968</c:v>
                </c:pt>
                <c:pt idx="2678">
                  <c:v>42969</c:v>
                </c:pt>
                <c:pt idx="2679">
                  <c:v>42970</c:v>
                </c:pt>
                <c:pt idx="2680">
                  <c:v>42971</c:v>
                </c:pt>
                <c:pt idx="2681">
                  <c:v>42972</c:v>
                </c:pt>
                <c:pt idx="2682">
                  <c:v>42975</c:v>
                </c:pt>
                <c:pt idx="2683">
                  <c:v>42976</c:v>
                </c:pt>
                <c:pt idx="2684">
                  <c:v>42977</c:v>
                </c:pt>
                <c:pt idx="2685">
                  <c:v>42978</c:v>
                </c:pt>
                <c:pt idx="2686">
                  <c:v>42979</c:v>
                </c:pt>
                <c:pt idx="2687">
                  <c:v>42983</c:v>
                </c:pt>
                <c:pt idx="2688">
                  <c:v>42984</c:v>
                </c:pt>
                <c:pt idx="2689">
                  <c:v>42985</c:v>
                </c:pt>
                <c:pt idx="2690">
                  <c:v>42986</c:v>
                </c:pt>
                <c:pt idx="2691">
                  <c:v>42989</c:v>
                </c:pt>
                <c:pt idx="2692">
                  <c:v>42990</c:v>
                </c:pt>
                <c:pt idx="2693">
                  <c:v>42991</c:v>
                </c:pt>
                <c:pt idx="2694">
                  <c:v>42992</c:v>
                </c:pt>
                <c:pt idx="2695">
                  <c:v>42993</c:v>
                </c:pt>
                <c:pt idx="2696">
                  <c:v>42996</c:v>
                </c:pt>
                <c:pt idx="2697">
                  <c:v>42997</c:v>
                </c:pt>
                <c:pt idx="2698">
                  <c:v>42998</c:v>
                </c:pt>
                <c:pt idx="2699">
                  <c:v>42999</c:v>
                </c:pt>
                <c:pt idx="2700">
                  <c:v>43000</c:v>
                </c:pt>
                <c:pt idx="2701">
                  <c:v>43003</c:v>
                </c:pt>
                <c:pt idx="2702">
                  <c:v>43004</c:v>
                </c:pt>
                <c:pt idx="2703">
                  <c:v>43005</c:v>
                </c:pt>
                <c:pt idx="2704">
                  <c:v>43006</c:v>
                </c:pt>
                <c:pt idx="2705">
                  <c:v>43007</c:v>
                </c:pt>
                <c:pt idx="2706">
                  <c:v>43010</c:v>
                </c:pt>
                <c:pt idx="2707">
                  <c:v>43011</c:v>
                </c:pt>
                <c:pt idx="2708">
                  <c:v>43012</c:v>
                </c:pt>
                <c:pt idx="2709">
                  <c:v>43013</c:v>
                </c:pt>
                <c:pt idx="2710">
                  <c:v>43014</c:v>
                </c:pt>
                <c:pt idx="2711">
                  <c:v>43017</c:v>
                </c:pt>
                <c:pt idx="2712">
                  <c:v>43018</c:v>
                </c:pt>
                <c:pt idx="2713">
                  <c:v>43019</c:v>
                </c:pt>
                <c:pt idx="2714">
                  <c:v>43020</c:v>
                </c:pt>
                <c:pt idx="2715">
                  <c:v>43021</c:v>
                </c:pt>
                <c:pt idx="2716">
                  <c:v>43024</c:v>
                </c:pt>
                <c:pt idx="2717">
                  <c:v>43025</c:v>
                </c:pt>
                <c:pt idx="2718">
                  <c:v>43026</c:v>
                </c:pt>
                <c:pt idx="2719">
                  <c:v>43027</c:v>
                </c:pt>
                <c:pt idx="2720">
                  <c:v>43028</c:v>
                </c:pt>
                <c:pt idx="2721">
                  <c:v>43031</c:v>
                </c:pt>
                <c:pt idx="2722">
                  <c:v>43032</c:v>
                </c:pt>
                <c:pt idx="2723">
                  <c:v>43033</c:v>
                </c:pt>
                <c:pt idx="2724">
                  <c:v>43034</c:v>
                </c:pt>
                <c:pt idx="2725">
                  <c:v>43035</c:v>
                </c:pt>
                <c:pt idx="2726">
                  <c:v>43038</c:v>
                </c:pt>
                <c:pt idx="2727">
                  <c:v>43039</c:v>
                </c:pt>
                <c:pt idx="2728">
                  <c:v>43040</c:v>
                </c:pt>
                <c:pt idx="2729">
                  <c:v>43041</c:v>
                </c:pt>
                <c:pt idx="2730">
                  <c:v>43042</c:v>
                </c:pt>
                <c:pt idx="2731">
                  <c:v>43045</c:v>
                </c:pt>
                <c:pt idx="2732">
                  <c:v>43046</c:v>
                </c:pt>
                <c:pt idx="2733">
                  <c:v>43047</c:v>
                </c:pt>
                <c:pt idx="2734">
                  <c:v>43048</c:v>
                </c:pt>
                <c:pt idx="2735">
                  <c:v>43049</c:v>
                </c:pt>
                <c:pt idx="2736">
                  <c:v>43052</c:v>
                </c:pt>
                <c:pt idx="2737">
                  <c:v>43053</c:v>
                </c:pt>
                <c:pt idx="2738">
                  <c:v>43054</c:v>
                </c:pt>
                <c:pt idx="2739">
                  <c:v>43055</c:v>
                </c:pt>
                <c:pt idx="2740">
                  <c:v>43056</c:v>
                </c:pt>
                <c:pt idx="2741">
                  <c:v>43059</c:v>
                </c:pt>
                <c:pt idx="2742">
                  <c:v>43060</c:v>
                </c:pt>
                <c:pt idx="2743">
                  <c:v>43061</c:v>
                </c:pt>
                <c:pt idx="2744">
                  <c:v>43063</c:v>
                </c:pt>
                <c:pt idx="2745">
                  <c:v>43066</c:v>
                </c:pt>
                <c:pt idx="2746">
                  <c:v>43067</c:v>
                </c:pt>
                <c:pt idx="2747">
                  <c:v>43068</c:v>
                </c:pt>
                <c:pt idx="2748">
                  <c:v>43069</c:v>
                </c:pt>
                <c:pt idx="2749">
                  <c:v>43070</c:v>
                </c:pt>
                <c:pt idx="2750">
                  <c:v>43073</c:v>
                </c:pt>
                <c:pt idx="2751">
                  <c:v>43074</c:v>
                </c:pt>
                <c:pt idx="2752">
                  <c:v>43075</c:v>
                </c:pt>
                <c:pt idx="2753">
                  <c:v>43076</c:v>
                </c:pt>
                <c:pt idx="2754">
                  <c:v>43077</c:v>
                </c:pt>
                <c:pt idx="2755">
                  <c:v>43080</c:v>
                </c:pt>
                <c:pt idx="2756">
                  <c:v>43081</c:v>
                </c:pt>
                <c:pt idx="2757">
                  <c:v>43082</c:v>
                </c:pt>
                <c:pt idx="2758">
                  <c:v>43083</c:v>
                </c:pt>
                <c:pt idx="2759">
                  <c:v>43084</c:v>
                </c:pt>
              </c:numCache>
            </c:numRef>
          </c:cat>
          <c:val>
            <c:numRef>
              <c:f>PriceAnalysis!$C$2:$C$2761</c:f>
              <c:numCache>
                <c:formatCode>General</c:formatCode>
                <c:ptCount val="2760"/>
                <c:pt idx="99">
                  <c:v>20.823300000000003</c:v>
                </c:pt>
                <c:pt idx="100">
                  <c:v>20.8428</c:v>
                </c:pt>
                <c:pt idx="101">
                  <c:v>20.851900000000004</c:v>
                </c:pt>
                <c:pt idx="102">
                  <c:v>20.862700000000004</c:v>
                </c:pt>
                <c:pt idx="103">
                  <c:v>20.876200000000008</c:v>
                </c:pt>
                <c:pt idx="104">
                  <c:v>20.887500000000003</c:v>
                </c:pt>
                <c:pt idx="105">
                  <c:v>20.891900000000007</c:v>
                </c:pt>
                <c:pt idx="106">
                  <c:v>20.887600000000003</c:v>
                </c:pt>
                <c:pt idx="107">
                  <c:v>20.879400000000004</c:v>
                </c:pt>
                <c:pt idx="108">
                  <c:v>20.874700000000008</c:v>
                </c:pt>
                <c:pt idx="109">
                  <c:v>20.883600000000005</c:v>
                </c:pt>
                <c:pt idx="110">
                  <c:v>20.899100000000004</c:v>
                </c:pt>
                <c:pt idx="111">
                  <c:v>20.917600000000007</c:v>
                </c:pt>
                <c:pt idx="112">
                  <c:v>20.942000000000004</c:v>
                </c:pt>
                <c:pt idx="113">
                  <c:v>20.978900000000003</c:v>
                </c:pt>
                <c:pt idx="114">
                  <c:v>21.012200000000004</c:v>
                </c:pt>
                <c:pt idx="115">
                  <c:v>21.047200000000004</c:v>
                </c:pt>
                <c:pt idx="116">
                  <c:v>21.081300000000006</c:v>
                </c:pt>
                <c:pt idx="117">
                  <c:v>21.115300000000005</c:v>
                </c:pt>
                <c:pt idx="118">
                  <c:v>21.143000000000001</c:v>
                </c:pt>
                <c:pt idx="119">
                  <c:v>21.168200000000006</c:v>
                </c:pt>
                <c:pt idx="120">
                  <c:v>21.190900000000006</c:v>
                </c:pt>
                <c:pt idx="121">
                  <c:v>21.216500000000007</c:v>
                </c:pt>
                <c:pt idx="122">
                  <c:v>21.242900000000009</c:v>
                </c:pt>
                <c:pt idx="123">
                  <c:v>21.267200000000003</c:v>
                </c:pt>
                <c:pt idx="124">
                  <c:v>21.294800000000006</c:v>
                </c:pt>
                <c:pt idx="125">
                  <c:v>21.327100000000005</c:v>
                </c:pt>
                <c:pt idx="126">
                  <c:v>21.362800000000007</c:v>
                </c:pt>
                <c:pt idx="127">
                  <c:v>21.401600000000009</c:v>
                </c:pt>
                <c:pt idx="128">
                  <c:v>21.442200000000007</c:v>
                </c:pt>
                <c:pt idx="129">
                  <c:v>21.480500000000006</c:v>
                </c:pt>
                <c:pt idx="130">
                  <c:v>21.513100000000009</c:v>
                </c:pt>
                <c:pt idx="131">
                  <c:v>21.560800000000008</c:v>
                </c:pt>
                <c:pt idx="132">
                  <c:v>21.608700000000002</c:v>
                </c:pt>
                <c:pt idx="133">
                  <c:v>21.659400000000005</c:v>
                </c:pt>
                <c:pt idx="134">
                  <c:v>21.713000000000001</c:v>
                </c:pt>
                <c:pt idx="135">
                  <c:v>21.756</c:v>
                </c:pt>
                <c:pt idx="136">
                  <c:v>21.8001</c:v>
                </c:pt>
                <c:pt idx="137">
                  <c:v>21.845300000000002</c:v>
                </c:pt>
                <c:pt idx="138">
                  <c:v>21.893900000000002</c:v>
                </c:pt>
                <c:pt idx="139">
                  <c:v>21.943300000000008</c:v>
                </c:pt>
                <c:pt idx="140">
                  <c:v>21.996100000000009</c:v>
                </c:pt>
                <c:pt idx="141">
                  <c:v>22.045000000000009</c:v>
                </c:pt>
                <c:pt idx="142">
                  <c:v>22.086400000000008</c:v>
                </c:pt>
                <c:pt idx="143">
                  <c:v>22.133700000000005</c:v>
                </c:pt>
                <c:pt idx="144">
                  <c:v>22.177600000000002</c:v>
                </c:pt>
                <c:pt idx="145">
                  <c:v>22.224599999999999</c:v>
                </c:pt>
                <c:pt idx="146">
                  <c:v>22.272800000000004</c:v>
                </c:pt>
                <c:pt idx="147">
                  <c:v>22.320700000000002</c:v>
                </c:pt>
                <c:pt idx="148">
                  <c:v>22.369700000000002</c:v>
                </c:pt>
                <c:pt idx="149">
                  <c:v>22.419600000000006</c:v>
                </c:pt>
                <c:pt idx="150">
                  <c:v>22.474900000000002</c:v>
                </c:pt>
                <c:pt idx="151">
                  <c:v>22.523000000000003</c:v>
                </c:pt>
                <c:pt idx="152">
                  <c:v>22.572900000000004</c:v>
                </c:pt>
                <c:pt idx="153">
                  <c:v>22.619699999999998</c:v>
                </c:pt>
                <c:pt idx="154">
                  <c:v>22.6661</c:v>
                </c:pt>
                <c:pt idx="155">
                  <c:v>22.7056</c:v>
                </c:pt>
                <c:pt idx="156">
                  <c:v>22.7437</c:v>
                </c:pt>
                <c:pt idx="157">
                  <c:v>22.790099999999992</c:v>
                </c:pt>
                <c:pt idx="158">
                  <c:v>22.842599999999997</c:v>
                </c:pt>
                <c:pt idx="159">
                  <c:v>22.890599999999996</c:v>
                </c:pt>
                <c:pt idx="160">
                  <c:v>22.940799999999999</c:v>
                </c:pt>
                <c:pt idx="161">
                  <c:v>22.991799999999998</c:v>
                </c:pt>
                <c:pt idx="162">
                  <c:v>23.046599999999998</c:v>
                </c:pt>
                <c:pt idx="163">
                  <c:v>23.097299999999997</c:v>
                </c:pt>
                <c:pt idx="164">
                  <c:v>23.141099999999998</c:v>
                </c:pt>
                <c:pt idx="165">
                  <c:v>23.190999999999995</c:v>
                </c:pt>
                <c:pt idx="166">
                  <c:v>23.236999999999998</c:v>
                </c:pt>
                <c:pt idx="167">
                  <c:v>23.2898</c:v>
                </c:pt>
                <c:pt idx="168">
                  <c:v>23.346599999999999</c:v>
                </c:pt>
                <c:pt idx="169">
                  <c:v>23.401899999999998</c:v>
                </c:pt>
                <c:pt idx="170">
                  <c:v>23.456499999999995</c:v>
                </c:pt>
                <c:pt idx="171">
                  <c:v>23.501399999999993</c:v>
                </c:pt>
                <c:pt idx="172">
                  <c:v>23.541399999999996</c:v>
                </c:pt>
                <c:pt idx="173">
                  <c:v>23.579899999999995</c:v>
                </c:pt>
                <c:pt idx="174">
                  <c:v>23.612899999999996</c:v>
                </c:pt>
                <c:pt idx="175">
                  <c:v>23.647299999999994</c:v>
                </c:pt>
                <c:pt idx="176">
                  <c:v>23.677199999999992</c:v>
                </c:pt>
                <c:pt idx="177">
                  <c:v>23.703099999999992</c:v>
                </c:pt>
                <c:pt idx="178">
                  <c:v>23.736299999999986</c:v>
                </c:pt>
                <c:pt idx="179">
                  <c:v>23.774399999999986</c:v>
                </c:pt>
                <c:pt idx="180">
                  <c:v>23.817499999999985</c:v>
                </c:pt>
                <c:pt idx="181">
                  <c:v>23.858199999999989</c:v>
                </c:pt>
                <c:pt idx="182">
                  <c:v>23.898699999999991</c:v>
                </c:pt>
                <c:pt idx="183">
                  <c:v>23.940199999999987</c:v>
                </c:pt>
                <c:pt idx="184">
                  <c:v>23.980299999999989</c:v>
                </c:pt>
                <c:pt idx="185">
                  <c:v>24.018299999999996</c:v>
                </c:pt>
                <c:pt idx="186">
                  <c:v>24.055399999999995</c:v>
                </c:pt>
                <c:pt idx="187">
                  <c:v>24.094399999999993</c:v>
                </c:pt>
                <c:pt idx="188">
                  <c:v>24.136099999999992</c:v>
                </c:pt>
                <c:pt idx="189">
                  <c:v>24.171399999999995</c:v>
                </c:pt>
                <c:pt idx="190">
                  <c:v>24.206199999999995</c:v>
                </c:pt>
                <c:pt idx="191">
                  <c:v>24.241500000000002</c:v>
                </c:pt>
                <c:pt idx="192">
                  <c:v>24.276299999999996</c:v>
                </c:pt>
                <c:pt idx="193">
                  <c:v>24.312400000000004</c:v>
                </c:pt>
                <c:pt idx="194">
                  <c:v>24.344200000000004</c:v>
                </c:pt>
                <c:pt idx="195">
                  <c:v>24.372200000000003</c:v>
                </c:pt>
                <c:pt idx="196">
                  <c:v>24.397800000000007</c:v>
                </c:pt>
                <c:pt idx="197">
                  <c:v>24.428600000000003</c:v>
                </c:pt>
                <c:pt idx="198">
                  <c:v>24.463700000000006</c:v>
                </c:pt>
                <c:pt idx="199">
                  <c:v>24.509300000000007</c:v>
                </c:pt>
                <c:pt idx="200">
                  <c:v>24.556000000000004</c:v>
                </c:pt>
                <c:pt idx="201">
                  <c:v>24.598200000000006</c:v>
                </c:pt>
                <c:pt idx="202">
                  <c:v>24.642800000000001</c:v>
                </c:pt>
                <c:pt idx="203">
                  <c:v>24.687200000000008</c:v>
                </c:pt>
                <c:pt idx="204">
                  <c:v>24.725700000000007</c:v>
                </c:pt>
                <c:pt idx="205">
                  <c:v>24.765000000000004</c:v>
                </c:pt>
                <c:pt idx="206">
                  <c:v>24.809500000000003</c:v>
                </c:pt>
                <c:pt idx="207">
                  <c:v>24.859000000000005</c:v>
                </c:pt>
                <c:pt idx="208">
                  <c:v>24.903400000000001</c:v>
                </c:pt>
                <c:pt idx="209">
                  <c:v>24.953100000000003</c:v>
                </c:pt>
                <c:pt idx="210">
                  <c:v>24.996100000000002</c:v>
                </c:pt>
                <c:pt idx="211">
                  <c:v>25.037400000000002</c:v>
                </c:pt>
                <c:pt idx="212">
                  <c:v>25.073500000000003</c:v>
                </c:pt>
                <c:pt idx="213">
                  <c:v>25.106000000000005</c:v>
                </c:pt>
                <c:pt idx="214">
                  <c:v>25.133300000000006</c:v>
                </c:pt>
                <c:pt idx="215">
                  <c:v>25.151600000000002</c:v>
                </c:pt>
                <c:pt idx="216">
                  <c:v>25.163700000000002</c:v>
                </c:pt>
                <c:pt idx="217">
                  <c:v>25.173700000000007</c:v>
                </c:pt>
                <c:pt idx="218">
                  <c:v>25.198100000000004</c:v>
                </c:pt>
                <c:pt idx="219">
                  <c:v>25.221800000000002</c:v>
                </c:pt>
                <c:pt idx="220">
                  <c:v>25.243300000000005</c:v>
                </c:pt>
                <c:pt idx="221">
                  <c:v>25.260500000000008</c:v>
                </c:pt>
                <c:pt idx="222">
                  <c:v>25.273000000000007</c:v>
                </c:pt>
                <c:pt idx="223">
                  <c:v>25.290800000000008</c:v>
                </c:pt>
                <c:pt idx="224">
                  <c:v>25.29440000000001</c:v>
                </c:pt>
                <c:pt idx="225">
                  <c:v>25.29920000000001</c:v>
                </c:pt>
                <c:pt idx="226">
                  <c:v>25.296900000000008</c:v>
                </c:pt>
                <c:pt idx="227">
                  <c:v>25.301200000000009</c:v>
                </c:pt>
                <c:pt idx="228">
                  <c:v>25.313500000000012</c:v>
                </c:pt>
                <c:pt idx="229">
                  <c:v>25.327200000000012</c:v>
                </c:pt>
                <c:pt idx="230">
                  <c:v>25.342300000000009</c:v>
                </c:pt>
                <c:pt idx="231">
                  <c:v>25.34480000000001</c:v>
                </c:pt>
                <c:pt idx="232">
                  <c:v>25.348200000000006</c:v>
                </c:pt>
                <c:pt idx="233">
                  <c:v>25.360900000000004</c:v>
                </c:pt>
                <c:pt idx="234">
                  <c:v>25.377400000000009</c:v>
                </c:pt>
                <c:pt idx="235">
                  <c:v>25.404100000000007</c:v>
                </c:pt>
                <c:pt idx="236">
                  <c:v>25.429300000000012</c:v>
                </c:pt>
                <c:pt idx="237">
                  <c:v>25.45310000000001</c:v>
                </c:pt>
                <c:pt idx="238">
                  <c:v>25.478700000000014</c:v>
                </c:pt>
                <c:pt idx="239">
                  <c:v>25.50500000000001</c:v>
                </c:pt>
                <c:pt idx="240">
                  <c:v>25.522900000000007</c:v>
                </c:pt>
                <c:pt idx="241">
                  <c:v>25.540100000000002</c:v>
                </c:pt>
                <c:pt idx="242">
                  <c:v>25.563800000000001</c:v>
                </c:pt>
                <c:pt idx="243">
                  <c:v>25.587199999999999</c:v>
                </c:pt>
                <c:pt idx="244">
                  <c:v>25.615099999999998</c:v>
                </c:pt>
                <c:pt idx="245">
                  <c:v>25.646699999999999</c:v>
                </c:pt>
                <c:pt idx="246">
                  <c:v>25.6768</c:v>
                </c:pt>
                <c:pt idx="247">
                  <c:v>25.712199999999992</c:v>
                </c:pt>
                <c:pt idx="248">
                  <c:v>25.739199999999993</c:v>
                </c:pt>
                <c:pt idx="249">
                  <c:v>25.765499999999992</c:v>
                </c:pt>
                <c:pt idx="250">
                  <c:v>25.785299999999992</c:v>
                </c:pt>
                <c:pt idx="251">
                  <c:v>25.799599999999991</c:v>
                </c:pt>
                <c:pt idx="252">
                  <c:v>25.806499999999993</c:v>
                </c:pt>
                <c:pt idx="253">
                  <c:v>25.792999999999992</c:v>
                </c:pt>
                <c:pt idx="254">
                  <c:v>25.783799999999992</c:v>
                </c:pt>
                <c:pt idx="255">
                  <c:v>25.774199999999997</c:v>
                </c:pt>
                <c:pt idx="256">
                  <c:v>25.770699999999991</c:v>
                </c:pt>
                <c:pt idx="257">
                  <c:v>25.759099999999993</c:v>
                </c:pt>
                <c:pt idx="258">
                  <c:v>25.737899999999996</c:v>
                </c:pt>
                <c:pt idx="259">
                  <c:v>25.729799999999997</c:v>
                </c:pt>
                <c:pt idx="260">
                  <c:v>25.715199999999996</c:v>
                </c:pt>
                <c:pt idx="261">
                  <c:v>25.671700000000001</c:v>
                </c:pt>
                <c:pt idx="262">
                  <c:v>25.617099999999997</c:v>
                </c:pt>
                <c:pt idx="263">
                  <c:v>25.562599999999996</c:v>
                </c:pt>
                <c:pt idx="264">
                  <c:v>25.5093</c:v>
                </c:pt>
                <c:pt idx="265">
                  <c:v>25.458200000000001</c:v>
                </c:pt>
                <c:pt idx="266">
                  <c:v>25.412300000000002</c:v>
                </c:pt>
                <c:pt idx="267">
                  <c:v>25.354800000000004</c:v>
                </c:pt>
                <c:pt idx="268">
                  <c:v>25.295900000000007</c:v>
                </c:pt>
                <c:pt idx="269">
                  <c:v>25.241000000000003</c:v>
                </c:pt>
                <c:pt idx="270">
                  <c:v>25.186400000000003</c:v>
                </c:pt>
                <c:pt idx="271">
                  <c:v>25.142700000000005</c:v>
                </c:pt>
                <c:pt idx="272">
                  <c:v>25.106900000000007</c:v>
                </c:pt>
                <c:pt idx="273">
                  <c:v>25.0623</c:v>
                </c:pt>
                <c:pt idx="274">
                  <c:v>25.008899999999997</c:v>
                </c:pt>
                <c:pt idx="275">
                  <c:v>24.954599999999999</c:v>
                </c:pt>
                <c:pt idx="276">
                  <c:v>24.905799999999999</c:v>
                </c:pt>
                <c:pt idx="277">
                  <c:v>24.86</c:v>
                </c:pt>
                <c:pt idx="278">
                  <c:v>24.8127</c:v>
                </c:pt>
                <c:pt idx="279">
                  <c:v>24.764900000000001</c:v>
                </c:pt>
                <c:pt idx="280">
                  <c:v>24.718899999999998</c:v>
                </c:pt>
                <c:pt idx="281">
                  <c:v>24.6648</c:v>
                </c:pt>
                <c:pt idx="282">
                  <c:v>24.606100000000001</c:v>
                </c:pt>
                <c:pt idx="283">
                  <c:v>24.5488</c:v>
                </c:pt>
                <c:pt idx="284">
                  <c:v>24.493499999999997</c:v>
                </c:pt>
                <c:pt idx="285">
                  <c:v>24.438900000000004</c:v>
                </c:pt>
                <c:pt idx="286">
                  <c:v>24.37850000000001</c:v>
                </c:pt>
                <c:pt idx="287">
                  <c:v>24.314200000000007</c:v>
                </c:pt>
                <c:pt idx="288">
                  <c:v>24.257300000000004</c:v>
                </c:pt>
                <c:pt idx="289">
                  <c:v>24.206900000000008</c:v>
                </c:pt>
                <c:pt idx="290">
                  <c:v>24.15580000000001</c:v>
                </c:pt>
                <c:pt idx="291">
                  <c:v>24.100100000000008</c:v>
                </c:pt>
                <c:pt idx="292">
                  <c:v>24.043600000000012</c:v>
                </c:pt>
                <c:pt idx="293">
                  <c:v>23.98520000000001</c:v>
                </c:pt>
                <c:pt idx="294">
                  <c:v>23.928400000000007</c:v>
                </c:pt>
                <c:pt idx="295">
                  <c:v>23.872800000000005</c:v>
                </c:pt>
                <c:pt idx="296">
                  <c:v>23.818000000000012</c:v>
                </c:pt>
                <c:pt idx="297">
                  <c:v>23.761700000000005</c:v>
                </c:pt>
                <c:pt idx="298">
                  <c:v>23.718900000000005</c:v>
                </c:pt>
                <c:pt idx="299">
                  <c:v>23.662900000000004</c:v>
                </c:pt>
                <c:pt idx="300">
                  <c:v>23.606000000000005</c:v>
                </c:pt>
                <c:pt idx="301">
                  <c:v>23.549600000000002</c:v>
                </c:pt>
                <c:pt idx="302">
                  <c:v>23.491699999999994</c:v>
                </c:pt>
                <c:pt idx="303">
                  <c:v>23.441199999999998</c:v>
                </c:pt>
                <c:pt idx="304">
                  <c:v>23.392000000000003</c:v>
                </c:pt>
                <c:pt idx="305">
                  <c:v>23.350600000000004</c:v>
                </c:pt>
                <c:pt idx="306">
                  <c:v>23.312500000000004</c:v>
                </c:pt>
                <c:pt idx="307">
                  <c:v>23.272600000000001</c:v>
                </c:pt>
                <c:pt idx="308">
                  <c:v>23.228500000000004</c:v>
                </c:pt>
                <c:pt idx="309">
                  <c:v>23.170400000000004</c:v>
                </c:pt>
                <c:pt idx="310">
                  <c:v>23.113300000000002</c:v>
                </c:pt>
                <c:pt idx="311">
                  <c:v>23.057100000000005</c:v>
                </c:pt>
                <c:pt idx="312">
                  <c:v>23.008400000000002</c:v>
                </c:pt>
                <c:pt idx="313">
                  <c:v>22.952000000000002</c:v>
                </c:pt>
                <c:pt idx="314">
                  <c:v>22.902299999999997</c:v>
                </c:pt>
                <c:pt idx="315">
                  <c:v>22.861699999999992</c:v>
                </c:pt>
                <c:pt idx="316">
                  <c:v>22.827699999999989</c:v>
                </c:pt>
                <c:pt idx="317">
                  <c:v>22.785599999999995</c:v>
                </c:pt>
                <c:pt idx="318">
                  <c:v>22.738399999999992</c:v>
                </c:pt>
                <c:pt idx="319">
                  <c:v>22.700699999999994</c:v>
                </c:pt>
                <c:pt idx="320">
                  <c:v>22.657799999999988</c:v>
                </c:pt>
                <c:pt idx="321">
                  <c:v>22.60959999999999</c:v>
                </c:pt>
                <c:pt idx="322">
                  <c:v>22.566999999999993</c:v>
                </c:pt>
                <c:pt idx="323">
                  <c:v>22.533099999999994</c:v>
                </c:pt>
                <c:pt idx="324">
                  <c:v>22.507899999999999</c:v>
                </c:pt>
                <c:pt idx="325">
                  <c:v>22.482699999999994</c:v>
                </c:pt>
                <c:pt idx="326">
                  <c:v>22.4636</c:v>
                </c:pt>
                <c:pt idx="327">
                  <c:v>22.432399999999998</c:v>
                </c:pt>
                <c:pt idx="328">
                  <c:v>22.396099999999997</c:v>
                </c:pt>
                <c:pt idx="329">
                  <c:v>22.3596</c:v>
                </c:pt>
                <c:pt idx="330">
                  <c:v>22.324400000000001</c:v>
                </c:pt>
                <c:pt idx="331">
                  <c:v>22.289000000000001</c:v>
                </c:pt>
                <c:pt idx="332">
                  <c:v>22.252099999999995</c:v>
                </c:pt>
                <c:pt idx="333">
                  <c:v>22.202500000000001</c:v>
                </c:pt>
                <c:pt idx="334">
                  <c:v>22.1556</c:v>
                </c:pt>
                <c:pt idx="335">
                  <c:v>22.114099999999997</c:v>
                </c:pt>
                <c:pt idx="336">
                  <c:v>22.068799999999996</c:v>
                </c:pt>
                <c:pt idx="337">
                  <c:v>22.035299999999996</c:v>
                </c:pt>
                <c:pt idx="338">
                  <c:v>21.994199999999999</c:v>
                </c:pt>
                <c:pt idx="339">
                  <c:v>21.956599999999998</c:v>
                </c:pt>
                <c:pt idx="340">
                  <c:v>21.927399999999992</c:v>
                </c:pt>
                <c:pt idx="341">
                  <c:v>21.906599999999994</c:v>
                </c:pt>
                <c:pt idx="342">
                  <c:v>21.885099999999998</c:v>
                </c:pt>
                <c:pt idx="343">
                  <c:v>21.861599999999996</c:v>
                </c:pt>
                <c:pt idx="344">
                  <c:v>21.847199999999994</c:v>
                </c:pt>
                <c:pt idx="345">
                  <c:v>21.827599999999997</c:v>
                </c:pt>
                <c:pt idx="346">
                  <c:v>21.803299999999993</c:v>
                </c:pt>
                <c:pt idx="347">
                  <c:v>21.769699999999997</c:v>
                </c:pt>
                <c:pt idx="348">
                  <c:v>21.737999999999996</c:v>
                </c:pt>
                <c:pt idx="349">
                  <c:v>21.709199999999996</c:v>
                </c:pt>
                <c:pt idx="350">
                  <c:v>21.676699999999997</c:v>
                </c:pt>
                <c:pt idx="351">
                  <c:v>21.659199999999995</c:v>
                </c:pt>
                <c:pt idx="352">
                  <c:v>21.647199999999994</c:v>
                </c:pt>
                <c:pt idx="353">
                  <c:v>21.651899999999998</c:v>
                </c:pt>
                <c:pt idx="354">
                  <c:v>21.654899999999994</c:v>
                </c:pt>
                <c:pt idx="355">
                  <c:v>21.664299999999994</c:v>
                </c:pt>
                <c:pt idx="356">
                  <c:v>21.666199999999993</c:v>
                </c:pt>
                <c:pt idx="357">
                  <c:v>21.675599999999996</c:v>
                </c:pt>
                <c:pt idx="358">
                  <c:v>21.694399999999995</c:v>
                </c:pt>
                <c:pt idx="359">
                  <c:v>21.692600000000002</c:v>
                </c:pt>
                <c:pt idx="360">
                  <c:v>21.693300000000008</c:v>
                </c:pt>
                <c:pt idx="361">
                  <c:v>21.721300000000006</c:v>
                </c:pt>
                <c:pt idx="362">
                  <c:v>21.746100000000002</c:v>
                </c:pt>
                <c:pt idx="363">
                  <c:v>21.776600000000009</c:v>
                </c:pt>
                <c:pt idx="364">
                  <c:v>21.8169</c:v>
                </c:pt>
                <c:pt idx="365">
                  <c:v>21.845700000000001</c:v>
                </c:pt>
                <c:pt idx="366">
                  <c:v>21.864600000000006</c:v>
                </c:pt>
                <c:pt idx="367">
                  <c:v>21.887400000000007</c:v>
                </c:pt>
                <c:pt idx="368">
                  <c:v>21.913000000000011</c:v>
                </c:pt>
                <c:pt idx="369">
                  <c:v>21.931700000000006</c:v>
                </c:pt>
                <c:pt idx="370">
                  <c:v>21.948400000000007</c:v>
                </c:pt>
                <c:pt idx="371">
                  <c:v>21.961500000000004</c:v>
                </c:pt>
                <c:pt idx="372">
                  <c:v>21.970300000000002</c:v>
                </c:pt>
                <c:pt idx="373">
                  <c:v>21.9742</c:v>
                </c:pt>
                <c:pt idx="374">
                  <c:v>21.9879</c:v>
                </c:pt>
                <c:pt idx="375">
                  <c:v>22.003499999999999</c:v>
                </c:pt>
                <c:pt idx="376">
                  <c:v>22.018700000000003</c:v>
                </c:pt>
                <c:pt idx="377">
                  <c:v>22.025299999999998</c:v>
                </c:pt>
                <c:pt idx="378">
                  <c:v>22.025099999999998</c:v>
                </c:pt>
                <c:pt idx="379">
                  <c:v>22.023199999999996</c:v>
                </c:pt>
                <c:pt idx="380">
                  <c:v>22.020299999999999</c:v>
                </c:pt>
                <c:pt idx="381">
                  <c:v>22.013799999999996</c:v>
                </c:pt>
                <c:pt idx="382">
                  <c:v>22.018899999999995</c:v>
                </c:pt>
                <c:pt idx="383">
                  <c:v>22.023699999999995</c:v>
                </c:pt>
                <c:pt idx="384">
                  <c:v>22.024599999999996</c:v>
                </c:pt>
                <c:pt idx="385">
                  <c:v>22.028700000000001</c:v>
                </c:pt>
                <c:pt idx="386">
                  <c:v>22.039599999999997</c:v>
                </c:pt>
                <c:pt idx="387">
                  <c:v>22.060099999999991</c:v>
                </c:pt>
                <c:pt idx="388">
                  <c:v>22.074099999999998</c:v>
                </c:pt>
                <c:pt idx="389">
                  <c:v>22.087299999999999</c:v>
                </c:pt>
                <c:pt idx="390">
                  <c:v>22.103300000000004</c:v>
                </c:pt>
                <c:pt idx="391">
                  <c:v>22.126600000000007</c:v>
                </c:pt>
                <c:pt idx="392">
                  <c:v>22.143200000000007</c:v>
                </c:pt>
                <c:pt idx="393">
                  <c:v>22.163300000000007</c:v>
                </c:pt>
                <c:pt idx="394">
                  <c:v>22.178000000000015</c:v>
                </c:pt>
                <c:pt idx="395">
                  <c:v>22.201600000000013</c:v>
                </c:pt>
                <c:pt idx="396">
                  <c:v>22.223200000000009</c:v>
                </c:pt>
                <c:pt idx="397">
                  <c:v>22.243900000000011</c:v>
                </c:pt>
                <c:pt idx="398">
                  <c:v>22.255400000000009</c:v>
                </c:pt>
                <c:pt idx="399">
                  <c:v>22.269400000000005</c:v>
                </c:pt>
                <c:pt idx="400">
                  <c:v>22.286800000000003</c:v>
                </c:pt>
                <c:pt idx="401">
                  <c:v>22.308200000000006</c:v>
                </c:pt>
                <c:pt idx="402">
                  <c:v>22.336400000000005</c:v>
                </c:pt>
                <c:pt idx="403">
                  <c:v>22.361200000000004</c:v>
                </c:pt>
                <c:pt idx="404">
                  <c:v>22.394100000000002</c:v>
                </c:pt>
                <c:pt idx="405">
                  <c:v>22.421800000000005</c:v>
                </c:pt>
                <c:pt idx="406">
                  <c:v>22.441700000000004</c:v>
                </c:pt>
                <c:pt idx="407">
                  <c:v>22.462600000000005</c:v>
                </c:pt>
                <c:pt idx="408">
                  <c:v>22.486600000000006</c:v>
                </c:pt>
                <c:pt idx="409">
                  <c:v>22.515800000000002</c:v>
                </c:pt>
                <c:pt idx="410">
                  <c:v>22.543800000000005</c:v>
                </c:pt>
                <c:pt idx="411">
                  <c:v>22.565900000000003</c:v>
                </c:pt>
                <c:pt idx="412">
                  <c:v>22.576700000000006</c:v>
                </c:pt>
                <c:pt idx="413">
                  <c:v>22.593100000000003</c:v>
                </c:pt>
                <c:pt idx="414">
                  <c:v>22.603500000000004</c:v>
                </c:pt>
                <c:pt idx="415">
                  <c:v>22.616300000000006</c:v>
                </c:pt>
                <c:pt idx="416">
                  <c:v>22.632899999999999</c:v>
                </c:pt>
                <c:pt idx="417">
                  <c:v>22.657999999999998</c:v>
                </c:pt>
                <c:pt idx="418">
                  <c:v>22.672499999999996</c:v>
                </c:pt>
                <c:pt idx="419">
                  <c:v>22.677499999999991</c:v>
                </c:pt>
                <c:pt idx="420">
                  <c:v>22.680499999999991</c:v>
                </c:pt>
                <c:pt idx="421">
                  <c:v>22.678799999999992</c:v>
                </c:pt>
                <c:pt idx="422">
                  <c:v>22.675799999999995</c:v>
                </c:pt>
                <c:pt idx="423">
                  <c:v>22.66419999999999</c:v>
                </c:pt>
                <c:pt idx="424">
                  <c:v>22.646399999999993</c:v>
                </c:pt>
                <c:pt idx="425">
                  <c:v>22.622499999999995</c:v>
                </c:pt>
                <c:pt idx="426">
                  <c:v>22.599799999999995</c:v>
                </c:pt>
                <c:pt idx="427">
                  <c:v>22.581499999999991</c:v>
                </c:pt>
                <c:pt idx="428">
                  <c:v>22.549499999999995</c:v>
                </c:pt>
                <c:pt idx="429">
                  <c:v>22.517399999999999</c:v>
                </c:pt>
                <c:pt idx="430">
                  <c:v>22.477299999999996</c:v>
                </c:pt>
                <c:pt idx="431">
                  <c:v>22.442799999999998</c:v>
                </c:pt>
                <c:pt idx="432">
                  <c:v>22.408899999999999</c:v>
                </c:pt>
                <c:pt idx="433">
                  <c:v>22.371300000000002</c:v>
                </c:pt>
                <c:pt idx="434">
                  <c:v>22.324700000000004</c:v>
                </c:pt>
                <c:pt idx="435">
                  <c:v>22.275899999999996</c:v>
                </c:pt>
                <c:pt idx="436">
                  <c:v>22.229100000000003</c:v>
                </c:pt>
                <c:pt idx="437">
                  <c:v>22.185300000000002</c:v>
                </c:pt>
                <c:pt idx="438">
                  <c:v>22.126299999999997</c:v>
                </c:pt>
                <c:pt idx="439">
                  <c:v>22.079599999999996</c:v>
                </c:pt>
                <c:pt idx="440">
                  <c:v>22.031099999999991</c:v>
                </c:pt>
                <c:pt idx="441">
                  <c:v>21.966699999999992</c:v>
                </c:pt>
                <c:pt idx="442">
                  <c:v>21.902199999999993</c:v>
                </c:pt>
                <c:pt idx="443">
                  <c:v>21.833099999999995</c:v>
                </c:pt>
                <c:pt idx="444">
                  <c:v>21.743599999999994</c:v>
                </c:pt>
                <c:pt idx="445">
                  <c:v>21.656099999999995</c:v>
                </c:pt>
                <c:pt idx="446">
                  <c:v>21.563299999999995</c:v>
                </c:pt>
                <c:pt idx="447">
                  <c:v>21.474299999999992</c:v>
                </c:pt>
                <c:pt idx="448">
                  <c:v>21.407599999999992</c:v>
                </c:pt>
                <c:pt idx="449">
                  <c:v>21.328099999999996</c:v>
                </c:pt>
                <c:pt idx="450">
                  <c:v>21.243899999999993</c:v>
                </c:pt>
                <c:pt idx="451">
                  <c:v>21.166699999999992</c:v>
                </c:pt>
                <c:pt idx="452">
                  <c:v>21.087</c:v>
                </c:pt>
                <c:pt idx="453">
                  <c:v>21.015999999999998</c:v>
                </c:pt>
                <c:pt idx="454">
                  <c:v>20.936700000000002</c:v>
                </c:pt>
                <c:pt idx="455">
                  <c:v>20.8505</c:v>
                </c:pt>
                <c:pt idx="456">
                  <c:v>20.766199999999998</c:v>
                </c:pt>
                <c:pt idx="457">
                  <c:v>20.674199999999999</c:v>
                </c:pt>
                <c:pt idx="458">
                  <c:v>20.577999999999996</c:v>
                </c:pt>
                <c:pt idx="459">
                  <c:v>20.507599999999996</c:v>
                </c:pt>
                <c:pt idx="460">
                  <c:v>20.429399999999998</c:v>
                </c:pt>
                <c:pt idx="461">
                  <c:v>20.3643</c:v>
                </c:pt>
                <c:pt idx="462">
                  <c:v>20.3065</c:v>
                </c:pt>
                <c:pt idx="463">
                  <c:v>20.2424</c:v>
                </c:pt>
                <c:pt idx="464">
                  <c:v>20.1784</c:v>
                </c:pt>
                <c:pt idx="465">
                  <c:v>20.1004</c:v>
                </c:pt>
                <c:pt idx="466">
                  <c:v>20.013299999999997</c:v>
                </c:pt>
                <c:pt idx="467">
                  <c:v>19.936799999999998</c:v>
                </c:pt>
                <c:pt idx="468">
                  <c:v>19.851799999999997</c:v>
                </c:pt>
                <c:pt idx="469">
                  <c:v>19.767399999999999</c:v>
                </c:pt>
                <c:pt idx="470">
                  <c:v>19.678999999999998</c:v>
                </c:pt>
                <c:pt idx="471">
                  <c:v>19.5992</c:v>
                </c:pt>
                <c:pt idx="472">
                  <c:v>19.5059</c:v>
                </c:pt>
                <c:pt idx="473">
                  <c:v>19.420000000000002</c:v>
                </c:pt>
                <c:pt idx="474">
                  <c:v>19.336199999999998</c:v>
                </c:pt>
                <c:pt idx="475">
                  <c:v>19.246300000000002</c:v>
                </c:pt>
                <c:pt idx="476">
                  <c:v>19.152899999999999</c:v>
                </c:pt>
                <c:pt idx="477">
                  <c:v>19.0747</c:v>
                </c:pt>
                <c:pt idx="478">
                  <c:v>19.003700000000002</c:v>
                </c:pt>
                <c:pt idx="479">
                  <c:v>18.927900000000001</c:v>
                </c:pt>
                <c:pt idx="480">
                  <c:v>18.858400000000003</c:v>
                </c:pt>
                <c:pt idx="481">
                  <c:v>18.798300000000001</c:v>
                </c:pt>
                <c:pt idx="482">
                  <c:v>18.717700000000001</c:v>
                </c:pt>
                <c:pt idx="483">
                  <c:v>18.644099999999998</c:v>
                </c:pt>
                <c:pt idx="484">
                  <c:v>18.576000000000001</c:v>
                </c:pt>
                <c:pt idx="485">
                  <c:v>18.496600000000001</c:v>
                </c:pt>
                <c:pt idx="486">
                  <c:v>18.420400000000001</c:v>
                </c:pt>
                <c:pt idx="487">
                  <c:v>18.3399</c:v>
                </c:pt>
                <c:pt idx="488">
                  <c:v>18.261999999999997</c:v>
                </c:pt>
                <c:pt idx="489">
                  <c:v>18.183799999999998</c:v>
                </c:pt>
                <c:pt idx="490">
                  <c:v>18.102999999999998</c:v>
                </c:pt>
                <c:pt idx="491">
                  <c:v>18.0275</c:v>
                </c:pt>
                <c:pt idx="492">
                  <c:v>17.956700000000001</c:v>
                </c:pt>
                <c:pt idx="493">
                  <c:v>17.893000000000001</c:v>
                </c:pt>
                <c:pt idx="494">
                  <c:v>17.828900000000001</c:v>
                </c:pt>
                <c:pt idx="495">
                  <c:v>17.749199999999998</c:v>
                </c:pt>
                <c:pt idx="496">
                  <c:v>17.671299999999999</c:v>
                </c:pt>
                <c:pt idx="497">
                  <c:v>17.5928</c:v>
                </c:pt>
                <c:pt idx="498">
                  <c:v>17.509999999999998</c:v>
                </c:pt>
                <c:pt idx="499">
                  <c:v>17.427099999999999</c:v>
                </c:pt>
                <c:pt idx="500">
                  <c:v>17.338699999999999</c:v>
                </c:pt>
                <c:pt idx="501">
                  <c:v>17.251999999999999</c:v>
                </c:pt>
                <c:pt idx="502">
                  <c:v>17.162199999999999</c:v>
                </c:pt>
                <c:pt idx="503">
                  <c:v>17.066500000000001</c:v>
                </c:pt>
                <c:pt idx="504">
                  <c:v>16.974700000000002</c:v>
                </c:pt>
                <c:pt idx="505">
                  <c:v>16.878600000000002</c:v>
                </c:pt>
                <c:pt idx="506">
                  <c:v>16.7911</c:v>
                </c:pt>
                <c:pt idx="507">
                  <c:v>16.691900000000004</c:v>
                </c:pt>
                <c:pt idx="508">
                  <c:v>16.594799999999999</c:v>
                </c:pt>
                <c:pt idx="509">
                  <c:v>16.496200000000002</c:v>
                </c:pt>
                <c:pt idx="510">
                  <c:v>16.398200000000003</c:v>
                </c:pt>
                <c:pt idx="511">
                  <c:v>16.301000000000002</c:v>
                </c:pt>
                <c:pt idx="512">
                  <c:v>16.2013</c:v>
                </c:pt>
                <c:pt idx="513">
                  <c:v>16.099299999999999</c:v>
                </c:pt>
                <c:pt idx="514">
                  <c:v>16.007000000000001</c:v>
                </c:pt>
                <c:pt idx="515">
                  <c:v>15.904099999999998</c:v>
                </c:pt>
                <c:pt idx="516">
                  <c:v>15.8026</c:v>
                </c:pt>
                <c:pt idx="517">
                  <c:v>15.694900000000001</c:v>
                </c:pt>
                <c:pt idx="518">
                  <c:v>15.597399999999999</c:v>
                </c:pt>
                <c:pt idx="519">
                  <c:v>15.505399999999998</c:v>
                </c:pt>
                <c:pt idx="520">
                  <c:v>15.428099999999997</c:v>
                </c:pt>
                <c:pt idx="521">
                  <c:v>15.362999999999998</c:v>
                </c:pt>
                <c:pt idx="522">
                  <c:v>15.290599999999994</c:v>
                </c:pt>
                <c:pt idx="523">
                  <c:v>15.209899999999996</c:v>
                </c:pt>
                <c:pt idx="524">
                  <c:v>15.142899999999997</c:v>
                </c:pt>
                <c:pt idx="525">
                  <c:v>15.078599999999996</c:v>
                </c:pt>
                <c:pt idx="526">
                  <c:v>15.015499999999999</c:v>
                </c:pt>
                <c:pt idx="527">
                  <c:v>14.9564</c:v>
                </c:pt>
                <c:pt idx="528">
                  <c:v>14.9101</c:v>
                </c:pt>
                <c:pt idx="529">
                  <c:v>14.864399999999998</c:v>
                </c:pt>
                <c:pt idx="530">
                  <c:v>14.819700000000003</c:v>
                </c:pt>
                <c:pt idx="531">
                  <c:v>14.767900000000003</c:v>
                </c:pt>
                <c:pt idx="532">
                  <c:v>14.715600000000002</c:v>
                </c:pt>
                <c:pt idx="533">
                  <c:v>14.669400000000001</c:v>
                </c:pt>
                <c:pt idx="534">
                  <c:v>14.6152</c:v>
                </c:pt>
                <c:pt idx="535">
                  <c:v>14.561799999999998</c:v>
                </c:pt>
                <c:pt idx="536">
                  <c:v>14.5029</c:v>
                </c:pt>
                <c:pt idx="537">
                  <c:v>14.438699999999999</c:v>
                </c:pt>
                <c:pt idx="538">
                  <c:v>14.386800000000001</c:v>
                </c:pt>
                <c:pt idx="539">
                  <c:v>14.326799999999999</c:v>
                </c:pt>
                <c:pt idx="540">
                  <c:v>14.271899999999999</c:v>
                </c:pt>
                <c:pt idx="541">
                  <c:v>14.226999999999999</c:v>
                </c:pt>
                <c:pt idx="542">
                  <c:v>14.181299999999998</c:v>
                </c:pt>
                <c:pt idx="543">
                  <c:v>14.135099999999998</c:v>
                </c:pt>
                <c:pt idx="544">
                  <c:v>14.0977</c:v>
                </c:pt>
                <c:pt idx="545">
                  <c:v>14.062799999999999</c:v>
                </c:pt>
                <c:pt idx="546">
                  <c:v>14.029900000000003</c:v>
                </c:pt>
                <c:pt idx="547">
                  <c:v>14.002100000000002</c:v>
                </c:pt>
                <c:pt idx="548">
                  <c:v>13.957700000000003</c:v>
                </c:pt>
                <c:pt idx="549">
                  <c:v>13.937600000000005</c:v>
                </c:pt>
                <c:pt idx="550">
                  <c:v>13.927300000000004</c:v>
                </c:pt>
                <c:pt idx="551">
                  <c:v>13.913700000000004</c:v>
                </c:pt>
                <c:pt idx="552">
                  <c:v>13.905700000000001</c:v>
                </c:pt>
                <c:pt idx="553">
                  <c:v>13.887800000000002</c:v>
                </c:pt>
                <c:pt idx="554">
                  <c:v>13.884300000000003</c:v>
                </c:pt>
                <c:pt idx="555">
                  <c:v>13.890900000000002</c:v>
                </c:pt>
                <c:pt idx="556">
                  <c:v>13.897300000000003</c:v>
                </c:pt>
                <c:pt idx="557">
                  <c:v>13.901000000000003</c:v>
                </c:pt>
                <c:pt idx="558">
                  <c:v>13.913700000000004</c:v>
                </c:pt>
                <c:pt idx="559">
                  <c:v>13.905100000000004</c:v>
                </c:pt>
                <c:pt idx="560">
                  <c:v>13.905100000000003</c:v>
                </c:pt>
                <c:pt idx="561">
                  <c:v>13.901600000000004</c:v>
                </c:pt>
                <c:pt idx="562">
                  <c:v>13.895500000000002</c:v>
                </c:pt>
                <c:pt idx="563">
                  <c:v>13.8863</c:v>
                </c:pt>
                <c:pt idx="564">
                  <c:v>13.874000000000002</c:v>
                </c:pt>
                <c:pt idx="565">
                  <c:v>13.873700000000003</c:v>
                </c:pt>
                <c:pt idx="566">
                  <c:v>13.892000000000003</c:v>
                </c:pt>
                <c:pt idx="567">
                  <c:v>13.905200000000004</c:v>
                </c:pt>
                <c:pt idx="568">
                  <c:v>13.920300000000003</c:v>
                </c:pt>
                <c:pt idx="569">
                  <c:v>13.935500000000005</c:v>
                </c:pt>
                <c:pt idx="570">
                  <c:v>13.953000000000005</c:v>
                </c:pt>
                <c:pt idx="571">
                  <c:v>13.968500000000004</c:v>
                </c:pt>
                <c:pt idx="572">
                  <c:v>13.995100000000004</c:v>
                </c:pt>
                <c:pt idx="573">
                  <c:v>14.025200000000002</c:v>
                </c:pt>
                <c:pt idx="574">
                  <c:v>14.050300000000002</c:v>
                </c:pt>
                <c:pt idx="575">
                  <c:v>14.084300000000002</c:v>
                </c:pt>
                <c:pt idx="576">
                  <c:v>14.118000000000002</c:v>
                </c:pt>
                <c:pt idx="577">
                  <c:v>14.136900000000001</c:v>
                </c:pt>
                <c:pt idx="578">
                  <c:v>14.154900000000003</c:v>
                </c:pt>
                <c:pt idx="579">
                  <c:v>14.180300000000003</c:v>
                </c:pt>
                <c:pt idx="580">
                  <c:v>14.1959</c:v>
                </c:pt>
                <c:pt idx="581">
                  <c:v>14.214099999999998</c:v>
                </c:pt>
                <c:pt idx="582">
                  <c:v>14.241299999999997</c:v>
                </c:pt>
                <c:pt idx="583">
                  <c:v>14.258999999999997</c:v>
                </c:pt>
                <c:pt idx="584">
                  <c:v>14.275899999999996</c:v>
                </c:pt>
                <c:pt idx="585">
                  <c:v>14.305999999999994</c:v>
                </c:pt>
                <c:pt idx="586">
                  <c:v>14.331199999999994</c:v>
                </c:pt>
                <c:pt idx="587">
                  <c:v>14.358399999999996</c:v>
                </c:pt>
                <c:pt idx="588">
                  <c:v>14.376999999999995</c:v>
                </c:pt>
                <c:pt idx="589">
                  <c:v>14.395499999999995</c:v>
                </c:pt>
                <c:pt idx="590">
                  <c:v>14.413099999999995</c:v>
                </c:pt>
                <c:pt idx="591">
                  <c:v>14.418499999999995</c:v>
                </c:pt>
                <c:pt idx="592">
                  <c:v>14.426299999999992</c:v>
                </c:pt>
                <c:pt idx="593">
                  <c:v>14.421999999999993</c:v>
                </c:pt>
                <c:pt idx="594">
                  <c:v>14.420699999999995</c:v>
                </c:pt>
                <c:pt idx="595">
                  <c:v>14.433499999999995</c:v>
                </c:pt>
                <c:pt idx="596">
                  <c:v>14.440999999999997</c:v>
                </c:pt>
                <c:pt idx="597">
                  <c:v>14.452799999999993</c:v>
                </c:pt>
                <c:pt idx="598">
                  <c:v>14.468599999999995</c:v>
                </c:pt>
                <c:pt idx="599">
                  <c:v>14.482099999999994</c:v>
                </c:pt>
                <c:pt idx="600">
                  <c:v>14.492099999999995</c:v>
                </c:pt>
                <c:pt idx="601">
                  <c:v>14.501299999999993</c:v>
                </c:pt>
                <c:pt idx="602">
                  <c:v>14.509199999999996</c:v>
                </c:pt>
                <c:pt idx="603">
                  <c:v>14.517199999999995</c:v>
                </c:pt>
                <c:pt idx="604">
                  <c:v>14.522399999999996</c:v>
                </c:pt>
                <c:pt idx="605">
                  <c:v>14.530499999999996</c:v>
                </c:pt>
                <c:pt idx="606">
                  <c:v>14.541799999999999</c:v>
                </c:pt>
                <c:pt idx="607">
                  <c:v>14.559299999999999</c:v>
                </c:pt>
                <c:pt idx="608">
                  <c:v>14.5732</c:v>
                </c:pt>
                <c:pt idx="609">
                  <c:v>14.593000000000002</c:v>
                </c:pt>
                <c:pt idx="610">
                  <c:v>14.614300000000004</c:v>
                </c:pt>
                <c:pt idx="611">
                  <c:v>14.636800000000003</c:v>
                </c:pt>
                <c:pt idx="612">
                  <c:v>14.670200000000005</c:v>
                </c:pt>
                <c:pt idx="613">
                  <c:v>14.701900000000006</c:v>
                </c:pt>
                <c:pt idx="614">
                  <c:v>14.728000000000007</c:v>
                </c:pt>
                <c:pt idx="615">
                  <c:v>14.762500000000005</c:v>
                </c:pt>
                <c:pt idx="616">
                  <c:v>14.789700000000003</c:v>
                </c:pt>
                <c:pt idx="617">
                  <c:v>14.8201</c:v>
                </c:pt>
                <c:pt idx="618">
                  <c:v>14.850300000000002</c:v>
                </c:pt>
                <c:pt idx="619">
                  <c:v>14.875200000000005</c:v>
                </c:pt>
                <c:pt idx="620">
                  <c:v>14.897200000000003</c:v>
                </c:pt>
                <c:pt idx="621">
                  <c:v>14.913900000000003</c:v>
                </c:pt>
                <c:pt idx="622">
                  <c:v>14.938300000000002</c:v>
                </c:pt>
                <c:pt idx="623">
                  <c:v>14.970300000000002</c:v>
                </c:pt>
                <c:pt idx="624">
                  <c:v>14.9971</c:v>
                </c:pt>
                <c:pt idx="625">
                  <c:v>15.0227</c:v>
                </c:pt>
                <c:pt idx="626">
                  <c:v>15.047699999999999</c:v>
                </c:pt>
                <c:pt idx="627">
                  <c:v>15.070700000000002</c:v>
                </c:pt>
                <c:pt idx="628">
                  <c:v>15.093799999999998</c:v>
                </c:pt>
                <c:pt idx="629">
                  <c:v>15.1119</c:v>
                </c:pt>
                <c:pt idx="630">
                  <c:v>15.136499999999998</c:v>
                </c:pt>
                <c:pt idx="631">
                  <c:v>15.158199999999999</c:v>
                </c:pt>
                <c:pt idx="632">
                  <c:v>15.177599999999998</c:v>
                </c:pt>
                <c:pt idx="633">
                  <c:v>15.198999999999996</c:v>
                </c:pt>
                <c:pt idx="634">
                  <c:v>15.227299999999998</c:v>
                </c:pt>
                <c:pt idx="635">
                  <c:v>15.258599999999996</c:v>
                </c:pt>
                <c:pt idx="636">
                  <c:v>15.300099999999997</c:v>
                </c:pt>
                <c:pt idx="637">
                  <c:v>15.352799999999997</c:v>
                </c:pt>
                <c:pt idx="638">
                  <c:v>15.416999999999996</c:v>
                </c:pt>
                <c:pt idx="639">
                  <c:v>15.477599999999997</c:v>
                </c:pt>
                <c:pt idx="640">
                  <c:v>15.536299999999997</c:v>
                </c:pt>
                <c:pt idx="641">
                  <c:v>15.598199999999999</c:v>
                </c:pt>
                <c:pt idx="642">
                  <c:v>15.662199999999999</c:v>
                </c:pt>
                <c:pt idx="643">
                  <c:v>15.733899999999997</c:v>
                </c:pt>
                <c:pt idx="644">
                  <c:v>15.804699999999995</c:v>
                </c:pt>
                <c:pt idx="645">
                  <c:v>15.871799999999997</c:v>
                </c:pt>
                <c:pt idx="646">
                  <c:v>15.942399999999994</c:v>
                </c:pt>
                <c:pt idx="647">
                  <c:v>16.012299999999996</c:v>
                </c:pt>
                <c:pt idx="648">
                  <c:v>16.080099999999998</c:v>
                </c:pt>
                <c:pt idx="649">
                  <c:v>16.133399999999998</c:v>
                </c:pt>
                <c:pt idx="650">
                  <c:v>16.187499999999993</c:v>
                </c:pt>
                <c:pt idx="651">
                  <c:v>16.235499999999995</c:v>
                </c:pt>
                <c:pt idx="652">
                  <c:v>16.277099999999994</c:v>
                </c:pt>
                <c:pt idx="653">
                  <c:v>16.321599999999993</c:v>
                </c:pt>
                <c:pt idx="654">
                  <c:v>16.357599999999998</c:v>
                </c:pt>
                <c:pt idx="655">
                  <c:v>16.392799999999994</c:v>
                </c:pt>
                <c:pt idx="656">
                  <c:v>16.427699999999998</c:v>
                </c:pt>
                <c:pt idx="657">
                  <c:v>16.469299999999997</c:v>
                </c:pt>
                <c:pt idx="658">
                  <c:v>16.504599999999996</c:v>
                </c:pt>
                <c:pt idx="659">
                  <c:v>16.542299999999997</c:v>
                </c:pt>
                <c:pt idx="660">
                  <c:v>16.577399999999997</c:v>
                </c:pt>
                <c:pt idx="661">
                  <c:v>16.606899999999996</c:v>
                </c:pt>
                <c:pt idx="662">
                  <c:v>16.640699999999995</c:v>
                </c:pt>
                <c:pt idx="663">
                  <c:v>16.680599999999995</c:v>
                </c:pt>
                <c:pt idx="664">
                  <c:v>16.719199999999997</c:v>
                </c:pt>
                <c:pt idx="665">
                  <c:v>16.756499999999996</c:v>
                </c:pt>
                <c:pt idx="666">
                  <c:v>16.790499999999994</c:v>
                </c:pt>
                <c:pt idx="667">
                  <c:v>16.825299999999995</c:v>
                </c:pt>
                <c:pt idx="668">
                  <c:v>16.861399999999996</c:v>
                </c:pt>
                <c:pt idx="669">
                  <c:v>16.909399999999998</c:v>
                </c:pt>
                <c:pt idx="670">
                  <c:v>16.959899999999994</c:v>
                </c:pt>
                <c:pt idx="671">
                  <c:v>16.997299999999996</c:v>
                </c:pt>
                <c:pt idx="672">
                  <c:v>17.0322</c:v>
                </c:pt>
                <c:pt idx="673">
                  <c:v>17.066299999999998</c:v>
                </c:pt>
                <c:pt idx="674">
                  <c:v>17.106499999999997</c:v>
                </c:pt>
                <c:pt idx="675">
                  <c:v>17.145599999999998</c:v>
                </c:pt>
                <c:pt idx="676">
                  <c:v>17.188899999999997</c:v>
                </c:pt>
                <c:pt idx="677">
                  <c:v>17.236499999999996</c:v>
                </c:pt>
                <c:pt idx="678">
                  <c:v>17.277999999999995</c:v>
                </c:pt>
                <c:pt idx="679">
                  <c:v>17.314899999999994</c:v>
                </c:pt>
                <c:pt idx="680">
                  <c:v>17.355099999999997</c:v>
                </c:pt>
                <c:pt idx="681">
                  <c:v>17.395399999999995</c:v>
                </c:pt>
                <c:pt idx="682">
                  <c:v>17.436699999999995</c:v>
                </c:pt>
                <c:pt idx="683">
                  <c:v>17.4818</c:v>
                </c:pt>
                <c:pt idx="684">
                  <c:v>17.523699999999998</c:v>
                </c:pt>
                <c:pt idx="685">
                  <c:v>17.561199999999996</c:v>
                </c:pt>
                <c:pt idx="686">
                  <c:v>17.601899999999997</c:v>
                </c:pt>
                <c:pt idx="687">
                  <c:v>17.630699999999997</c:v>
                </c:pt>
                <c:pt idx="688">
                  <c:v>17.662799999999997</c:v>
                </c:pt>
                <c:pt idx="689">
                  <c:v>17.698999999999998</c:v>
                </c:pt>
                <c:pt idx="690">
                  <c:v>17.7361</c:v>
                </c:pt>
                <c:pt idx="691">
                  <c:v>17.7789</c:v>
                </c:pt>
                <c:pt idx="692">
                  <c:v>17.814200000000003</c:v>
                </c:pt>
                <c:pt idx="693">
                  <c:v>17.851800000000004</c:v>
                </c:pt>
                <c:pt idx="694">
                  <c:v>17.891500000000004</c:v>
                </c:pt>
                <c:pt idx="695">
                  <c:v>17.932400000000001</c:v>
                </c:pt>
                <c:pt idx="696">
                  <c:v>17.978000000000005</c:v>
                </c:pt>
                <c:pt idx="697">
                  <c:v>18.021600000000003</c:v>
                </c:pt>
                <c:pt idx="698">
                  <c:v>18.066800000000004</c:v>
                </c:pt>
                <c:pt idx="699">
                  <c:v>18.115000000000006</c:v>
                </c:pt>
                <c:pt idx="700">
                  <c:v>18.168100000000003</c:v>
                </c:pt>
                <c:pt idx="701">
                  <c:v>18.225900000000003</c:v>
                </c:pt>
                <c:pt idx="702">
                  <c:v>18.277800000000006</c:v>
                </c:pt>
                <c:pt idx="703">
                  <c:v>18.325000000000006</c:v>
                </c:pt>
                <c:pt idx="704">
                  <c:v>18.371900000000004</c:v>
                </c:pt>
                <c:pt idx="705">
                  <c:v>18.416500000000006</c:v>
                </c:pt>
                <c:pt idx="706">
                  <c:v>18.450100000000006</c:v>
                </c:pt>
                <c:pt idx="707">
                  <c:v>18.489400000000003</c:v>
                </c:pt>
                <c:pt idx="708">
                  <c:v>18.527800000000003</c:v>
                </c:pt>
                <c:pt idx="709">
                  <c:v>18.564800000000005</c:v>
                </c:pt>
                <c:pt idx="710">
                  <c:v>18.603000000000005</c:v>
                </c:pt>
                <c:pt idx="711">
                  <c:v>18.634100000000004</c:v>
                </c:pt>
                <c:pt idx="712">
                  <c:v>18.662100000000006</c:v>
                </c:pt>
                <c:pt idx="713">
                  <c:v>18.688600000000005</c:v>
                </c:pt>
                <c:pt idx="714">
                  <c:v>18.715200000000003</c:v>
                </c:pt>
                <c:pt idx="715">
                  <c:v>18.737100000000002</c:v>
                </c:pt>
                <c:pt idx="716">
                  <c:v>18.763200000000001</c:v>
                </c:pt>
                <c:pt idx="717">
                  <c:v>18.793500000000002</c:v>
                </c:pt>
                <c:pt idx="718">
                  <c:v>18.821400000000004</c:v>
                </c:pt>
                <c:pt idx="719">
                  <c:v>18.857299999999999</c:v>
                </c:pt>
                <c:pt idx="720">
                  <c:v>18.892199999999999</c:v>
                </c:pt>
                <c:pt idx="721">
                  <c:v>18.933799999999998</c:v>
                </c:pt>
                <c:pt idx="722">
                  <c:v>18.9725</c:v>
                </c:pt>
                <c:pt idx="723">
                  <c:v>19.009699999999999</c:v>
                </c:pt>
                <c:pt idx="724">
                  <c:v>19.0489</c:v>
                </c:pt>
                <c:pt idx="725">
                  <c:v>19.089200000000002</c:v>
                </c:pt>
                <c:pt idx="726">
                  <c:v>19.1266</c:v>
                </c:pt>
                <c:pt idx="727">
                  <c:v>19.154099999999996</c:v>
                </c:pt>
                <c:pt idx="728">
                  <c:v>19.176099999999998</c:v>
                </c:pt>
                <c:pt idx="729">
                  <c:v>19.202899999999996</c:v>
                </c:pt>
                <c:pt idx="730">
                  <c:v>19.231399999999997</c:v>
                </c:pt>
                <c:pt idx="731">
                  <c:v>19.262299999999996</c:v>
                </c:pt>
                <c:pt idx="732">
                  <c:v>19.293999999999997</c:v>
                </c:pt>
                <c:pt idx="733">
                  <c:v>19.325799999999997</c:v>
                </c:pt>
                <c:pt idx="734">
                  <c:v>19.361999999999998</c:v>
                </c:pt>
                <c:pt idx="735">
                  <c:v>19.394299999999998</c:v>
                </c:pt>
                <c:pt idx="736">
                  <c:v>19.424699999999994</c:v>
                </c:pt>
                <c:pt idx="737">
                  <c:v>19.448799999999999</c:v>
                </c:pt>
                <c:pt idx="738">
                  <c:v>19.467499999999998</c:v>
                </c:pt>
                <c:pt idx="739">
                  <c:v>19.479499999999994</c:v>
                </c:pt>
                <c:pt idx="740">
                  <c:v>19.490599999999997</c:v>
                </c:pt>
                <c:pt idx="741">
                  <c:v>19.503099999999996</c:v>
                </c:pt>
                <c:pt idx="742">
                  <c:v>19.510699999999996</c:v>
                </c:pt>
                <c:pt idx="743">
                  <c:v>19.515699999999995</c:v>
                </c:pt>
                <c:pt idx="744">
                  <c:v>19.520099999999996</c:v>
                </c:pt>
                <c:pt idx="745">
                  <c:v>19.519199999999998</c:v>
                </c:pt>
                <c:pt idx="746">
                  <c:v>19.516199999999994</c:v>
                </c:pt>
                <c:pt idx="747">
                  <c:v>19.518499999999996</c:v>
                </c:pt>
                <c:pt idx="748">
                  <c:v>19.526099999999996</c:v>
                </c:pt>
                <c:pt idx="749">
                  <c:v>19.533999999999995</c:v>
                </c:pt>
                <c:pt idx="750">
                  <c:v>19.541299999999996</c:v>
                </c:pt>
                <c:pt idx="751">
                  <c:v>19.551399999999994</c:v>
                </c:pt>
                <c:pt idx="752">
                  <c:v>19.565799999999989</c:v>
                </c:pt>
                <c:pt idx="753">
                  <c:v>19.582799999999992</c:v>
                </c:pt>
                <c:pt idx="754">
                  <c:v>19.603699999999993</c:v>
                </c:pt>
                <c:pt idx="755">
                  <c:v>19.620099999999994</c:v>
                </c:pt>
                <c:pt idx="756">
                  <c:v>19.642499999999998</c:v>
                </c:pt>
                <c:pt idx="757">
                  <c:v>19.663099999999996</c:v>
                </c:pt>
                <c:pt idx="758">
                  <c:v>19.680599999999998</c:v>
                </c:pt>
                <c:pt idx="759">
                  <c:v>19.698899999999995</c:v>
                </c:pt>
                <c:pt idx="760">
                  <c:v>19.722699999999996</c:v>
                </c:pt>
                <c:pt idx="761">
                  <c:v>19.744499999999999</c:v>
                </c:pt>
                <c:pt idx="762">
                  <c:v>19.762599999999996</c:v>
                </c:pt>
                <c:pt idx="763">
                  <c:v>19.785099999999996</c:v>
                </c:pt>
                <c:pt idx="764">
                  <c:v>19.810999999999996</c:v>
                </c:pt>
                <c:pt idx="765">
                  <c:v>19.831399999999995</c:v>
                </c:pt>
                <c:pt idx="766">
                  <c:v>19.850899999999996</c:v>
                </c:pt>
                <c:pt idx="767">
                  <c:v>19.867399999999993</c:v>
                </c:pt>
                <c:pt idx="768">
                  <c:v>19.881099999999993</c:v>
                </c:pt>
                <c:pt idx="769">
                  <c:v>19.877699999999994</c:v>
                </c:pt>
                <c:pt idx="770">
                  <c:v>19.877699999999994</c:v>
                </c:pt>
                <c:pt idx="771">
                  <c:v>19.880499999999994</c:v>
                </c:pt>
                <c:pt idx="772">
                  <c:v>19.888199999999994</c:v>
                </c:pt>
                <c:pt idx="773">
                  <c:v>19.893199999999997</c:v>
                </c:pt>
                <c:pt idx="774">
                  <c:v>19.890799999999999</c:v>
                </c:pt>
                <c:pt idx="775">
                  <c:v>19.888899999999996</c:v>
                </c:pt>
                <c:pt idx="776">
                  <c:v>19.888699999999996</c:v>
                </c:pt>
                <c:pt idx="777">
                  <c:v>19.887899999999998</c:v>
                </c:pt>
                <c:pt idx="778">
                  <c:v>19.882999999999996</c:v>
                </c:pt>
                <c:pt idx="779">
                  <c:v>19.8841</c:v>
                </c:pt>
                <c:pt idx="780">
                  <c:v>19.882099999999998</c:v>
                </c:pt>
                <c:pt idx="781">
                  <c:v>19.882099999999998</c:v>
                </c:pt>
                <c:pt idx="782">
                  <c:v>19.884899999999998</c:v>
                </c:pt>
                <c:pt idx="783">
                  <c:v>19.889900000000001</c:v>
                </c:pt>
                <c:pt idx="784">
                  <c:v>19.898799999999998</c:v>
                </c:pt>
                <c:pt idx="785">
                  <c:v>19.910700000000002</c:v>
                </c:pt>
                <c:pt idx="786">
                  <c:v>19.918500000000002</c:v>
                </c:pt>
                <c:pt idx="787">
                  <c:v>19.931500000000003</c:v>
                </c:pt>
                <c:pt idx="788">
                  <c:v>19.946000000000002</c:v>
                </c:pt>
                <c:pt idx="789">
                  <c:v>19.9573</c:v>
                </c:pt>
                <c:pt idx="790">
                  <c:v>19.9664</c:v>
                </c:pt>
                <c:pt idx="791">
                  <c:v>19.977699999999999</c:v>
                </c:pt>
                <c:pt idx="792">
                  <c:v>19.995000000000001</c:v>
                </c:pt>
                <c:pt idx="793">
                  <c:v>20.0106</c:v>
                </c:pt>
                <c:pt idx="794">
                  <c:v>20.028299999999998</c:v>
                </c:pt>
                <c:pt idx="795">
                  <c:v>20.038999999999998</c:v>
                </c:pt>
                <c:pt idx="796">
                  <c:v>20.046699999999998</c:v>
                </c:pt>
                <c:pt idx="797">
                  <c:v>20.0532</c:v>
                </c:pt>
                <c:pt idx="798">
                  <c:v>20.059399999999997</c:v>
                </c:pt>
                <c:pt idx="799">
                  <c:v>20.063099999999999</c:v>
                </c:pt>
                <c:pt idx="800">
                  <c:v>20.067599999999999</c:v>
                </c:pt>
                <c:pt idx="801">
                  <c:v>20.071199999999997</c:v>
                </c:pt>
                <c:pt idx="802">
                  <c:v>20.077000000000002</c:v>
                </c:pt>
                <c:pt idx="803">
                  <c:v>20.087900000000001</c:v>
                </c:pt>
                <c:pt idx="804">
                  <c:v>20.095500000000001</c:v>
                </c:pt>
                <c:pt idx="805">
                  <c:v>20.113799999999998</c:v>
                </c:pt>
                <c:pt idx="806">
                  <c:v>20.137599999999999</c:v>
                </c:pt>
                <c:pt idx="807">
                  <c:v>20.1584</c:v>
                </c:pt>
                <c:pt idx="808">
                  <c:v>20.180500000000002</c:v>
                </c:pt>
                <c:pt idx="809">
                  <c:v>20.204600000000003</c:v>
                </c:pt>
                <c:pt idx="810">
                  <c:v>20.233900000000002</c:v>
                </c:pt>
                <c:pt idx="811">
                  <c:v>20.267900000000004</c:v>
                </c:pt>
                <c:pt idx="812">
                  <c:v>20.299200000000003</c:v>
                </c:pt>
                <c:pt idx="813">
                  <c:v>20.330500000000004</c:v>
                </c:pt>
                <c:pt idx="814">
                  <c:v>20.363700000000005</c:v>
                </c:pt>
                <c:pt idx="815">
                  <c:v>20.402100000000004</c:v>
                </c:pt>
                <c:pt idx="816">
                  <c:v>20.439100000000003</c:v>
                </c:pt>
                <c:pt idx="817">
                  <c:v>0</c:v>
                </c:pt>
                <c:pt idx="818">
                  <c:v>20.491717171717173</c:v>
                </c:pt>
                <c:pt idx="819">
                  <c:v>20.521414141414144</c:v>
                </c:pt>
                <c:pt idx="820">
                  <c:v>20.551212121212124</c:v>
                </c:pt>
                <c:pt idx="821">
                  <c:v>20.57616161616162</c:v>
                </c:pt>
                <c:pt idx="822">
                  <c:v>20.605151515151519</c:v>
                </c:pt>
                <c:pt idx="823">
                  <c:v>20.632626262626264</c:v>
                </c:pt>
                <c:pt idx="824">
                  <c:v>20.658282828282829</c:v>
                </c:pt>
                <c:pt idx="825">
                  <c:v>20.690606060606065</c:v>
                </c:pt>
                <c:pt idx="826">
                  <c:v>20.732020202020198</c:v>
                </c:pt>
                <c:pt idx="827">
                  <c:v>20.778686868686869</c:v>
                </c:pt>
                <c:pt idx="828">
                  <c:v>20.826767676767677</c:v>
                </c:pt>
                <c:pt idx="829">
                  <c:v>20.874444444444446</c:v>
                </c:pt>
                <c:pt idx="830">
                  <c:v>20.918989898989899</c:v>
                </c:pt>
                <c:pt idx="831">
                  <c:v>20.965959595959593</c:v>
                </c:pt>
                <c:pt idx="832">
                  <c:v>21.015757575757576</c:v>
                </c:pt>
                <c:pt idx="833">
                  <c:v>21.062424242424246</c:v>
                </c:pt>
                <c:pt idx="834">
                  <c:v>21.099696969696964</c:v>
                </c:pt>
                <c:pt idx="835">
                  <c:v>21.135454545454543</c:v>
                </c:pt>
                <c:pt idx="836">
                  <c:v>21.1720202020202</c:v>
                </c:pt>
                <c:pt idx="837">
                  <c:v>21.196060606060598</c:v>
                </c:pt>
                <c:pt idx="838">
                  <c:v>21.225252525252522</c:v>
                </c:pt>
                <c:pt idx="839">
                  <c:v>21.25121212121212</c:v>
                </c:pt>
                <c:pt idx="840">
                  <c:v>21.2730303030303</c:v>
                </c:pt>
                <c:pt idx="841">
                  <c:v>21.286767676767674</c:v>
                </c:pt>
                <c:pt idx="842">
                  <c:v>21.3010101010101</c:v>
                </c:pt>
                <c:pt idx="843">
                  <c:v>21.326969696969694</c:v>
                </c:pt>
                <c:pt idx="844">
                  <c:v>21.352020202020203</c:v>
                </c:pt>
                <c:pt idx="845">
                  <c:v>21.389494949494953</c:v>
                </c:pt>
                <c:pt idx="846">
                  <c:v>21.424141414141413</c:v>
                </c:pt>
                <c:pt idx="847">
                  <c:v>21.446969696969692</c:v>
                </c:pt>
                <c:pt idx="848">
                  <c:v>21.46646464646464</c:v>
                </c:pt>
                <c:pt idx="849">
                  <c:v>21.480505050505045</c:v>
                </c:pt>
                <c:pt idx="850">
                  <c:v>21.495656565656553</c:v>
                </c:pt>
                <c:pt idx="851">
                  <c:v>21.500303030303023</c:v>
                </c:pt>
                <c:pt idx="852">
                  <c:v>21.506464646464639</c:v>
                </c:pt>
                <c:pt idx="853">
                  <c:v>21.509191919191913</c:v>
                </c:pt>
                <c:pt idx="854">
                  <c:v>21.511818181818175</c:v>
                </c:pt>
                <c:pt idx="855">
                  <c:v>21.514848484848478</c:v>
                </c:pt>
                <c:pt idx="856">
                  <c:v>21.523737373737369</c:v>
                </c:pt>
                <c:pt idx="857">
                  <c:v>21.529292929292925</c:v>
                </c:pt>
                <c:pt idx="858">
                  <c:v>21.533131313131307</c:v>
                </c:pt>
                <c:pt idx="859">
                  <c:v>21.545353535353527</c:v>
                </c:pt>
                <c:pt idx="860">
                  <c:v>21.556161616161607</c:v>
                </c:pt>
                <c:pt idx="861">
                  <c:v>21.556060606060598</c:v>
                </c:pt>
                <c:pt idx="862">
                  <c:v>21.553030303030297</c:v>
                </c:pt>
                <c:pt idx="863">
                  <c:v>21.54515151515151</c:v>
                </c:pt>
                <c:pt idx="864">
                  <c:v>21.529494949494943</c:v>
                </c:pt>
                <c:pt idx="865">
                  <c:v>21.52696969696969</c:v>
                </c:pt>
                <c:pt idx="866">
                  <c:v>21.522828282828275</c:v>
                </c:pt>
                <c:pt idx="867">
                  <c:v>21.520909090909083</c:v>
                </c:pt>
                <c:pt idx="868">
                  <c:v>21.527373737373733</c:v>
                </c:pt>
                <c:pt idx="869">
                  <c:v>21.543333333333329</c:v>
                </c:pt>
                <c:pt idx="870">
                  <c:v>21.555454545454538</c:v>
                </c:pt>
                <c:pt idx="871">
                  <c:v>21.569595959595958</c:v>
                </c:pt>
                <c:pt idx="872">
                  <c:v>21.579191919191917</c:v>
                </c:pt>
                <c:pt idx="873">
                  <c:v>21.589898989898991</c:v>
                </c:pt>
                <c:pt idx="874">
                  <c:v>21.604141414141417</c:v>
                </c:pt>
                <c:pt idx="875">
                  <c:v>21.611313131313132</c:v>
                </c:pt>
                <c:pt idx="876">
                  <c:v>21.612525252525256</c:v>
                </c:pt>
                <c:pt idx="877">
                  <c:v>21.619393939393941</c:v>
                </c:pt>
                <c:pt idx="878">
                  <c:v>21.627171717171723</c:v>
                </c:pt>
                <c:pt idx="879">
                  <c:v>21.626969696969699</c:v>
                </c:pt>
                <c:pt idx="880">
                  <c:v>21.625959595959593</c:v>
                </c:pt>
                <c:pt idx="881">
                  <c:v>21.621414141414135</c:v>
                </c:pt>
                <c:pt idx="882">
                  <c:v>21.619292929292925</c:v>
                </c:pt>
                <c:pt idx="883">
                  <c:v>21.620101010101003</c:v>
                </c:pt>
                <c:pt idx="884">
                  <c:v>21.616767676767672</c:v>
                </c:pt>
                <c:pt idx="885">
                  <c:v>21.611919191919185</c:v>
                </c:pt>
                <c:pt idx="886">
                  <c:v>21.611010101010098</c:v>
                </c:pt>
                <c:pt idx="887">
                  <c:v>21.612727272727277</c:v>
                </c:pt>
                <c:pt idx="888">
                  <c:v>21.618181818181824</c:v>
                </c:pt>
                <c:pt idx="889">
                  <c:v>21.624646464646474</c:v>
                </c:pt>
                <c:pt idx="890">
                  <c:v>21.631010101010109</c:v>
                </c:pt>
                <c:pt idx="891">
                  <c:v>21.640000000000011</c:v>
                </c:pt>
                <c:pt idx="892">
                  <c:v>21.650303030303036</c:v>
                </c:pt>
                <c:pt idx="893">
                  <c:v>21.657676767676772</c:v>
                </c:pt>
                <c:pt idx="894">
                  <c:v>21.666868686868696</c:v>
                </c:pt>
                <c:pt idx="895">
                  <c:v>21.676868686868694</c:v>
                </c:pt>
                <c:pt idx="896">
                  <c:v>21.68888888888889</c:v>
                </c:pt>
                <c:pt idx="897">
                  <c:v>21.699494949494955</c:v>
                </c:pt>
                <c:pt idx="898">
                  <c:v>21.704949494949496</c:v>
                </c:pt>
                <c:pt idx="899">
                  <c:v>21.707575757575761</c:v>
                </c:pt>
                <c:pt idx="900">
                  <c:v>21.704141414141414</c:v>
                </c:pt>
                <c:pt idx="901">
                  <c:v>21.703737373737379</c:v>
                </c:pt>
                <c:pt idx="902">
                  <c:v>21.69989898989899</c:v>
                </c:pt>
                <c:pt idx="903">
                  <c:v>21.694444444444443</c:v>
                </c:pt>
                <c:pt idx="904">
                  <c:v>21.689393939393938</c:v>
                </c:pt>
                <c:pt idx="905">
                  <c:v>21.675656565656563</c:v>
                </c:pt>
                <c:pt idx="906">
                  <c:v>21.659595959595961</c:v>
                </c:pt>
                <c:pt idx="907">
                  <c:v>21.635555555555555</c:v>
                </c:pt>
                <c:pt idx="908">
                  <c:v>21.609595959595964</c:v>
                </c:pt>
                <c:pt idx="909">
                  <c:v>21.58141414141414</c:v>
                </c:pt>
                <c:pt idx="910">
                  <c:v>21.545858585858586</c:v>
                </c:pt>
                <c:pt idx="911">
                  <c:v>21.515959595959597</c:v>
                </c:pt>
                <c:pt idx="912">
                  <c:v>21.487474747474746</c:v>
                </c:pt>
                <c:pt idx="913">
                  <c:v>21.460707070707073</c:v>
                </c:pt>
                <c:pt idx="914">
                  <c:v>21.426060606060609</c:v>
                </c:pt>
                <c:pt idx="915">
                  <c:v>21.391414141414142</c:v>
                </c:pt>
                <c:pt idx="916">
                  <c:v>21.355151515151515</c:v>
                </c:pt>
                <c:pt idx="917">
                  <c:v>21.325599999999998</c:v>
                </c:pt>
                <c:pt idx="918">
                  <c:v>21.284499999999994</c:v>
                </c:pt>
                <c:pt idx="919">
                  <c:v>21.242299999999997</c:v>
                </c:pt>
                <c:pt idx="920">
                  <c:v>21.201499999999996</c:v>
                </c:pt>
                <c:pt idx="921">
                  <c:v>21.157999999999994</c:v>
                </c:pt>
                <c:pt idx="922">
                  <c:v>21.109099999999994</c:v>
                </c:pt>
                <c:pt idx="923">
                  <c:v>21.065099999999997</c:v>
                </c:pt>
                <c:pt idx="924">
                  <c:v>21.020199999999999</c:v>
                </c:pt>
                <c:pt idx="925">
                  <c:v>20.969299999999997</c:v>
                </c:pt>
                <c:pt idx="926">
                  <c:v>20.908299999999993</c:v>
                </c:pt>
                <c:pt idx="927">
                  <c:v>20.848099999999999</c:v>
                </c:pt>
                <c:pt idx="928">
                  <c:v>20.7881</c:v>
                </c:pt>
                <c:pt idx="929">
                  <c:v>20.726600000000005</c:v>
                </c:pt>
                <c:pt idx="930">
                  <c:v>20.674199999999999</c:v>
                </c:pt>
                <c:pt idx="931">
                  <c:v>20.621700000000001</c:v>
                </c:pt>
                <c:pt idx="932">
                  <c:v>20.568500000000004</c:v>
                </c:pt>
                <c:pt idx="933">
                  <c:v>20.52</c:v>
                </c:pt>
                <c:pt idx="934">
                  <c:v>20.474600000000002</c:v>
                </c:pt>
                <c:pt idx="935">
                  <c:v>20.431300000000007</c:v>
                </c:pt>
                <c:pt idx="936">
                  <c:v>20.387800000000006</c:v>
                </c:pt>
                <c:pt idx="937">
                  <c:v>20.349500000000006</c:v>
                </c:pt>
                <c:pt idx="938">
                  <c:v>20.306700000000006</c:v>
                </c:pt>
                <c:pt idx="939">
                  <c:v>20.275300000000009</c:v>
                </c:pt>
                <c:pt idx="940">
                  <c:v>20.246000000000009</c:v>
                </c:pt>
                <c:pt idx="941">
                  <c:v>20.22590000000001</c:v>
                </c:pt>
                <c:pt idx="942">
                  <c:v>20.205200000000012</c:v>
                </c:pt>
                <c:pt idx="943">
                  <c:v>20.171700000000012</c:v>
                </c:pt>
                <c:pt idx="944">
                  <c:v>20.14210000000001</c:v>
                </c:pt>
                <c:pt idx="945">
                  <c:v>20.099900000000009</c:v>
                </c:pt>
                <c:pt idx="946">
                  <c:v>20.066400000000009</c:v>
                </c:pt>
                <c:pt idx="947">
                  <c:v>20.040600000000008</c:v>
                </c:pt>
                <c:pt idx="948">
                  <c:v>20.014400000000013</c:v>
                </c:pt>
                <c:pt idx="949">
                  <c:v>19.995300000000015</c:v>
                </c:pt>
                <c:pt idx="950">
                  <c:v>19.974900000000012</c:v>
                </c:pt>
                <c:pt idx="951">
                  <c:v>19.964700000000011</c:v>
                </c:pt>
                <c:pt idx="952">
                  <c:v>19.948000000000015</c:v>
                </c:pt>
                <c:pt idx="953">
                  <c:v>19.934500000000011</c:v>
                </c:pt>
                <c:pt idx="954">
                  <c:v>19.919200000000011</c:v>
                </c:pt>
                <c:pt idx="955">
                  <c:v>19.90410000000001</c:v>
                </c:pt>
                <c:pt idx="956">
                  <c:v>19.878600000000009</c:v>
                </c:pt>
                <c:pt idx="957">
                  <c:v>19.860800000000008</c:v>
                </c:pt>
                <c:pt idx="958">
                  <c:v>19.846600000000009</c:v>
                </c:pt>
                <c:pt idx="959">
                  <c:v>19.826900000000009</c:v>
                </c:pt>
                <c:pt idx="960">
                  <c:v>19.806600000000007</c:v>
                </c:pt>
                <c:pt idx="961">
                  <c:v>19.797600000000003</c:v>
                </c:pt>
                <c:pt idx="962">
                  <c:v>19.796400000000006</c:v>
                </c:pt>
                <c:pt idx="963">
                  <c:v>19.799300000000006</c:v>
                </c:pt>
                <c:pt idx="964">
                  <c:v>19.800500000000007</c:v>
                </c:pt>
                <c:pt idx="965">
                  <c:v>19.800700000000003</c:v>
                </c:pt>
                <c:pt idx="966">
                  <c:v>19.797700000000003</c:v>
                </c:pt>
                <c:pt idx="967">
                  <c:v>19.793600000000001</c:v>
                </c:pt>
                <c:pt idx="968">
                  <c:v>19.788500000000003</c:v>
                </c:pt>
                <c:pt idx="969">
                  <c:v>19.786000000000001</c:v>
                </c:pt>
                <c:pt idx="970">
                  <c:v>19.783100000000001</c:v>
                </c:pt>
                <c:pt idx="971">
                  <c:v>19.780700000000003</c:v>
                </c:pt>
                <c:pt idx="972">
                  <c:v>19.779199999999999</c:v>
                </c:pt>
                <c:pt idx="973">
                  <c:v>19.781499999999998</c:v>
                </c:pt>
                <c:pt idx="974">
                  <c:v>19.788699999999995</c:v>
                </c:pt>
                <c:pt idx="975">
                  <c:v>19.798499999999997</c:v>
                </c:pt>
                <c:pt idx="976">
                  <c:v>19.808899999999998</c:v>
                </c:pt>
                <c:pt idx="977">
                  <c:v>19.816099999999995</c:v>
                </c:pt>
                <c:pt idx="978">
                  <c:v>19.828399999999998</c:v>
                </c:pt>
                <c:pt idx="979">
                  <c:v>19.845299999999995</c:v>
                </c:pt>
                <c:pt idx="980">
                  <c:v>19.865299999999998</c:v>
                </c:pt>
                <c:pt idx="981">
                  <c:v>19.884199999999996</c:v>
                </c:pt>
                <c:pt idx="982">
                  <c:v>19.903299999999998</c:v>
                </c:pt>
                <c:pt idx="983">
                  <c:v>19.915299999999995</c:v>
                </c:pt>
                <c:pt idx="984">
                  <c:v>19.927599999999995</c:v>
                </c:pt>
                <c:pt idx="985">
                  <c:v>19.936799999999995</c:v>
                </c:pt>
                <c:pt idx="986">
                  <c:v>19.945899999999995</c:v>
                </c:pt>
                <c:pt idx="987">
                  <c:v>19.952799999999993</c:v>
                </c:pt>
                <c:pt idx="988">
                  <c:v>19.956099999999996</c:v>
                </c:pt>
                <c:pt idx="989">
                  <c:v>19.957999999999995</c:v>
                </c:pt>
                <c:pt idx="990">
                  <c:v>19.963599999999992</c:v>
                </c:pt>
                <c:pt idx="991">
                  <c:v>19.965899999999994</c:v>
                </c:pt>
                <c:pt idx="992">
                  <c:v>19.967499999999994</c:v>
                </c:pt>
                <c:pt idx="993">
                  <c:v>19.973999999999997</c:v>
                </c:pt>
                <c:pt idx="994">
                  <c:v>19.971199999999996</c:v>
                </c:pt>
                <c:pt idx="995">
                  <c:v>19.968999999999994</c:v>
                </c:pt>
                <c:pt idx="996">
                  <c:v>19.964699999999993</c:v>
                </c:pt>
                <c:pt idx="997">
                  <c:v>19.961899999999993</c:v>
                </c:pt>
                <c:pt idx="998">
                  <c:v>19.963199999999993</c:v>
                </c:pt>
                <c:pt idx="999">
                  <c:v>19.965199999999996</c:v>
                </c:pt>
                <c:pt idx="1000">
                  <c:v>19.970199999999998</c:v>
                </c:pt>
                <c:pt idx="1001">
                  <c:v>19.967599999999997</c:v>
                </c:pt>
                <c:pt idx="1002">
                  <c:v>19.967299999999994</c:v>
                </c:pt>
                <c:pt idx="1003">
                  <c:v>19.968399999999995</c:v>
                </c:pt>
                <c:pt idx="1004">
                  <c:v>19.970499999999998</c:v>
                </c:pt>
                <c:pt idx="1005">
                  <c:v>19.973399999999998</c:v>
                </c:pt>
                <c:pt idx="1006">
                  <c:v>19.977099999999997</c:v>
                </c:pt>
                <c:pt idx="1007">
                  <c:v>19.9892</c:v>
                </c:pt>
                <c:pt idx="1008">
                  <c:v>20.003499999999995</c:v>
                </c:pt>
                <c:pt idx="1009">
                  <c:v>20.020499999999998</c:v>
                </c:pt>
                <c:pt idx="1010">
                  <c:v>20.038400000000003</c:v>
                </c:pt>
                <c:pt idx="1011">
                  <c:v>20.051400000000001</c:v>
                </c:pt>
                <c:pt idx="1012">
                  <c:v>20.062700000000003</c:v>
                </c:pt>
                <c:pt idx="1013">
                  <c:v>20.073700000000002</c:v>
                </c:pt>
                <c:pt idx="1014">
                  <c:v>20.095200000000002</c:v>
                </c:pt>
                <c:pt idx="1015">
                  <c:v>20.119100000000003</c:v>
                </c:pt>
                <c:pt idx="1016">
                  <c:v>20.145000000000003</c:v>
                </c:pt>
                <c:pt idx="1017">
                  <c:v>20.171800000000001</c:v>
                </c:pt>
                <c:pt idx="1018">
                  <c:v>20.197800000000001</c:v>
                </c:pt>
                <c:pt idx="1019">
                  <c:v>20.226099999999999</c:v>
                </c:pt>
                <c:pt idx="1020">
                  <c:v>20.251899999999999</c:v>
                </c:pt>
                <c:pt idx="1021">
                  <c:v>20.2805</c:v>
                </c:pt>
                <c:pt idx="1022">
                  <c:v>20.316300000000002</c:v>
                </c:pt>
                <c:pt idx="1023">
                  <c:v>20.3504</c:v>
                </c:pt>
                <c:pt idx="1024">
                  <c:v>20.385100000000001</c:v>
                </c:pt>
                <c:pt idx="1025">
                  <c:v>20.418300000000002</c:v>
                </c:pt>
                <c:pt idx="1026">
                  <c:v>20.451700000000002</c:v>
                </c:pt>
                <c:pt idx="1027">
                  <c:v>20.487300000000001</c:v>
                </c:pt>
                <c:pt idx="1028">
                  <c:v>20.522099999999995</c:v>
                </c:pt>
                <c:pt idx="1029">
                  <c:v>20.558000000000003</c:v>
                </c:pt>
                <c:pt idx="1030">
                  <c:v>20.588100000000001</c:v>
                </c:pt>
                <c:pt idx="1031">
                  <c:v>20.6175</c:v>
                </c:pt>
                <c:pt idx="1032">
                  <c:v>20.647199999999998</c:v>
                </c:pt>
                <c:pt idx="1033">
                  <c:v>20.6739</c:v>
                </c:pt>
                <c:pt idx="1034">
                  <c:v>20.700399999999998</c:v>
                </c:pt>
                <c:pt idx="1035">
                  <c:v>20.729100000000003</c:v>
                </c:pt>
                <c:pt idx="1036">
                  <c:v>20.755300000000002</c:v>
                </c:pt>
                <c:pt idx="1037">
                  <c:v>20.780900000000003</c:v>
                </c:pt>
                <c:pt idx="1038">
                  <c:v>20.805599999999998</c:v>
                </c:pt>
                <c:pt idx="1039">
                  <c:v>20.828899999999997</c:v>
                </c:pt>
                <c:pt idx="1040">
                  <c:v>20.856199999999998</c:v>
                </c:pt>
                <c:pt idx="1041">
                  <c:v>20.882600000000004</c:v>
                </c:pt>
                <c:pt idx="1042">
                  <c:v>20.908300000000004</c:v>
                </c:pt>
                <c:pt idx="1043">
                  <c:v>20.927800000000001</c:v>
                </c:pt>
                <c:pt idx="1044">
                  <c:v>20.947400000000005</c:v>
                </c:pt>
                <c:pt idx="1045">
                  <c:v>20.977300000000003</c:v>
                </c:pt>
                <c:pt idx="1046">
                  <c:v>21.000500000000006</c:v>
                </c:pt>
                <c:pt idx="1047">
                  <c:v>21.0213</c:v>
                </c:pt>
                <c:pt idx="1048">
                  <c:v>21.042199999999998</c:v>
                </c:pt>
                <c:pt idx="1049">
                  <c:v>21.064899999999998</c:v>
                </c:pt>
                <c:pt idx="1050">
                  <c:v>21.084900000000001</c:v>
                </c:pt>
                <c:pt idx="1051">
                  <c:v>21.099300000000007</c:v>
                </c:pt>
                <c:pt idx="1052">
                  <c:v>21.118200000000005</c:v>
                </c:pt>
                <c:pt idx="1053">
                  <c:v>21.137000000000008</c:v>
                </c:pt>
                <c:pt idx="1054">
                  <c:v>21.151700000000005</c:v>
                </c:pt>
                <c:pt idx="1055">
                  <c:v>21.168500000000005</c:v>
                </c:pt>
                <c:pt idx="1056">
                  <c:v>21.184800000000006</c:v>
                </c:pt>
                <c:pt idx="1057">
                  <c:v>21.190200000000004</c:v>
                </c:pt>
                <c:pt idx="1058">
                  <c:v>21.190700000000007</c:v>
                </c:pt>
                <c:pt idx="1059">
                  <c:v>21.191300000000002</c:v>
                </c:pt>
                <c:pt idx="1060">
                  <c:v>21.1919</c:v>
                </c:pt>
                <c:pt idx="1061">
                  <c:v>21.1934</c:v>
                </c:pt>
                <c:pt idx="1062">
                  <c:v>21.192899999999998</c:v>
                </c:pt>
                <c:pt idx="1063">
                  <c:v>21.191100000000002</c:v>
                </c:pt>
                <c:pt idx="1064">
                  <c:v>21.194400000000002</c:v>
                </c:pt>
                <c:pt idx="1065">
                  <c:v>21.192400000000003</c:v>
                </c:pt>
                <c:pt idx="1066">
                  <c:v>21.192400000000006</c:v>
                </c:pt>
                <c:pt idx="1067">
                  <c:v>21.190400000000004</c:v>
                </c:pt>
                <c:pt idx="1068">
                  <c:v>21.185300000000005</c:v>
                </c:pt>
                <c:pt idx="1069">
                  <c:v>21.174700000000009</c:v>
                </c:pt>
                <c:pt idx="1070">
                  <c:v>21.159600000000001</c:v>
                </c:pt>
                <c:pt idx="1071">
                  <c:v>21.142899999999994</c:v>
                </c:pt>
                <c:pt idx="1072">
                  <c:v>21.1296</c:v>
                </c:pt>
                <c:pt idx="1073">
                  <c:v>21.117000000000004</c:v>
                </c:pt>
                <c:pt idx="1074">
                  <c:v>21.102000000000007</c:v>
                </c:pt>
                <c:pt idx="1075">
                  <c:v>21.089200000000005</c:v>
                </c:pt>
                <c:pt idx="1076">
                  <c:v>21.079700000000006</c:v>
                </c:pt>
                <c:pt idx="1077">
                  <c:v>21.066500000000008</c:v>
                </c:pt>
                <c:pt idx="1078">
                  <c:v>21.054100000000012</c:v>
                </c:pt>
                <c:pt idx="1079">
                  <c:v>21.03850000000001</c:v>
                </c:pt>
                <c:pt idx="1080">
                  <c:v>21.023500000000002</c:v>
                </c:pt>
                <c:pt idx="1081">
                  <c:v>21.008800000000004</c:v>
                </c:pt>
                <c:pt idx="1082">
                  <c:v>20.993500000000004</c:v>
                </c:pt>
                <c:pt idx="1083">
                  <c:v>20.994199999999999</c:v>
                </c:pt>
                <c:pt idx="1084">
                  <c:v>20.995500000000003</c:v>
                </c:pt>
                <c:pt idx="1085">
                  <c:v>21.003299999999999</c:v>
                </c:pt>
                <c:pt idx="1086">
                  <c:v>21.013300000000005</c:v>
                </c:pt>
                <c:pt idx="1087">
                  <c:v>21.022600000000001</c:v>
                </c:pt>
                <c:pt idx="1088">
                  <c:v>21.033700000000003</c:v>
                </c:pt>
                <c:pt idx="1089">
                  <c:v>21.048200000000005</c:v>
                </c:pt>
                <c:pt idx="1090">
                  <c:v>21.061500000000006</c:v>
                </c:pt>
                <c:pt idx="1091">
                  <c:v>21.075600000000005</c:v>
                </c:pt>
                <c:pt idx="1092">
                  <c:v>21.092500000000005</c:v>
                </c:pt>
                <c:pt idx="1093">
                  <c:v>21.109500000000008</c:v>
                </c:pt>
                <c:pt idx="1094">
                  <c:v>21.127000000000006</c:v>
                </c:pt>
                <c:pt idx="1095">
                  <c:v>21.139900000000008</c:v>
                </c:pt>
                <c:pt idx="1096">
                  <c:v>21.157400000000006</c:v>
                </c:pt>
                <c:pt idx="1097">
                  <c:v>21.178500000000007</c:v>
                </c:pt>
                <c:pt idx="1098">
                  <c:v>21.200900000000001</c:v>
                </c:pt>
                <c:pt idx="1099">
                  <c:v>21.2227</c:v>
                </c:pt>
                <c:pt idx="1100">
                  <c:v>21.248100000000001</c:v>
                </c:pt>
                <c:pt idx="1101">
                  <c:v>21.274700000000003</c:v>
                </c:pt>
                <c:pt idx="1102">
                  <c:v>21.305100000000003</c:v>
                </c:pt>
                <c:pt idx="1103">
                  <c:v>21.332100000000004</c:v>
                </c:pt>
                <c:pt idx="1104">
                  <c:v>21.355500000000003</c:v>
                </c:pt>
                <c:pt idx="1105">
                  <c:v>21.374700000000004</c:v>
                </c:pt>
                <c:pt idx="1106">
                  <c:v>21.390600000000003</c:v>
                </c:pt>
                <c:pt idx="1107">
                  <c:v>21.407100000000003</c:v>
                </c:pt>
                <c:pt idx="1108">
                  <c:v>21.423600000000008</c:v>
                </c:pt>
                <c:pt idx="1109">
                  <c:v>21.434200000000004</c:v>
                </c:pt>
                <c:pt idx="1110">
                  <c:v>21.449900000000003</c:v>
                </c:pt>
                <c:pt idx="1111">
                  <c:v>21.462200000000003</c:v>
                </c:pt>
                <c:pt idx="1112">
                  <c:v>21.476400000000002</c:v>
                </c:pt>
                <c:pt idx="1113">
                  <c:v>21.486800000000002</c:v>
                </c:pt>
                <c:pt idx="1114">
                  <c:v>21.494600000000002</c:v>
                </c:pt>
                <c:pt idx="1115">
                  <c:v>21.502199999999995</c:v>
                </c:pt>
                <c:pt idx="1116">
                  <c:v>21.5075</c:v>
                </c:pt>
                <c:pt idx="1117">
                  <c:v>21.514299999999999</c:v>
                </c:pt>
                <c:pt idx="1118">
                  <c:v>21.517300000000006</c:v>
                </c:pt>
                <c:pt idx="1119">
                  <c:v>21.521000000000004</c:v>
                </c:pt>
                <c:pt idx="1120">
                  <c:v>21.529700000000005</c:v>
                </c:pt>
                <c:pt idx="1121">
                  <c:v>21.535700000000002</c:v>
                </c:pt>
                <c:pt idx="1122">
                  <c:v>21.537500000000001</c:v>
                </c:pt>
                <c:pt idx="1123">
                  <c:v>21.533900000000003</c:v>
                </c:pt>
                <c:pt idx="1124">
                  <c:v>21.529600000000006</c:v>
                </c:pt>
                <c:pt idx="1125">
                  <c:v>21.528600000000004</c:v>
                </c:pt>
                <c:pt idx="1126">
                  <c:v>21.528000000000006</c:v>
                </c:pt>
                <c:pt idx="1127">
                  <c:v>21.530500000000007</c:v>
                </c:pt>
                <c:pt idx="1128">
                  <c:v>21.527700000000003</c:v>
                </c:pt>
                <c:pt idx="1129">
                  <c:v>21.525500000000001</c:v>
                </c:pt>
                <c:pt idx="1130">
                  <c:v>21.524700000000003</c:v>
                </c:pt>
                <c:pt idx="1131">
                  <c:v>21.521799999999999</c:v>
                </c:pt>
                <c:pt idx="1132">
                  <c:v>21.526500000000002</c:v>
                </c:pt>
                <c:pt idx="1133">
                  <c:v>21.535400000000003</c:v>
                </c:pt>
                <c:pt idx="1134">
                  <c:v>21.545200000000005</c:v>
                </c:pt>
                <c:pt idx="1135">
                  <c:v>21.554700000000008</c:v>
                </c:pt>
                <c:pt idx="1136">
                  <c:v>21.569400000000009</c:v>
                </c:pt>
                <c:pt idx="1137">
                  <c:v>21.584600000000012</c:v>
                </c:pt>
                <c:pt idx="1138">
                  <c:v>21.598600000000005</c:v>
                </c:pt>
                <c:pt idx="1139">
                  <c:v>21.605600000000003</c:v>
                </c:pt>
                <c:pt idx="1140">
                  <c:v>21.610700000000005</c:v>
                </c:pt>
                <c:pt idx="1141">
                  <c:v>21.612000000000002</c:v>
                </c:pt>
                <c:pt idx="1142">
                  <c:v>21.617600000000003</c:v>
                </c:pt>
                <c:pt idx="1143">
                  <c:v>21.628900000000002</c:v>
                </c:pt>
                <c:pt idx="1144">
                  <c:v>21.646700000000006</c:v>
                </c:pt>
                <c:pt idx="1145">
                  <c:v>21.658000000000001</c:v>
                </c:pt>
                <c:pt idx="1146">
                  <c:v>21.671400000000002</c:v>
                </c:pt>
                <c:pt idx="1147">
                  <c:v>21.688800000000004</c:v>
                </c:pt>
                <c:pt idx="1148">
                  <c:v>21.704200000000004</c:v>
                </c:pt>
                <c:pt idx="1149">
                  <c:v>21.715300000000003</c:v>
                </c:pt>
                <c:pt idx="1150">
                  <c:v>21.725000000000005</c:v>
                </c:pt>
                <c:pt idx="1151">
                  <c:v>21.738400000000009</c:v>
                </c:pt>
                <c:pt idx="1152">
                  <c:v>21.750400000000003</c:v>
                </c:pt>
                <c:pt idx="1153">
                  <c:v>21.760800000000003</c:v>
                </c:pt>
                <c:pt idx="1154">
                  <c:v>21.770299999999999</c:v>
                </c:pt>
                <c:pt idx="1155">
                  <c:v>21.779699999999995</c:v>
                </c:pt>
                <c:pt idx="1156">
                  <c:v>21.779799999999991</c:v>
                </c:pt>
                <c:pt idx="1157">
                  <c:v>21.785899999999991</c:v>
                </c:pt>
                <c:pt idx="1158">
                  <c:v>21.788899999999998</c:v>
                </c:pt>
                <c:pt idx="1159">
                  <c:v>21.795899999999996</c:v>
                </c:pt>
                <c:pt idx="1160">
                  <c:v>21.795899999999996</c:v>
                </c:pt>
                <c:pt idx="1161">
                  <c:v>21.801599999999997</c:v>
                </c:pt>
                <c:pt idx="1162">
                  <c:v>21.806699999999999</c:v>
                </c:pt>
                <c:pt idx="1163">
                  <c:v>21.8127</c:v>
                </c:pt>
                <c:pt idx="1164">
                  <c:v>21.816799999999997</c:v>
                </c:pt>
                <c:pt idx="1165">
                  <c:v>21.819800000000001</c:v>
                </c:pt>
                <c:pt idx="1166">
                  <c:v>21.8141</c:v>
                </c:pt>
                <c:pt idx="1167">
                  <c:v>21.8032</c:v>
                </c:pt>
                <c:pt idx="1168">
                  <c:v>21.792400000000001</c:v>
                </c:pt>
                <c:pt idx="1169">
                  <c:v>21.787700000000005</c:v>
                </c:pt>
                <c:pt idx="1170">
                  <c:v>21.78850000000001</c:v>
                </c:pt>
                <c:pt idx="1171">
                  <c:v>21.787800000000008</c:v>
                </c:pt>
                <c:pt idx="1172">
                  <c:v>21.788400000000006</c:v>
                </c:pt>
                <c:pt idx="1173">
                  <c:v>21.791900000000005</c:v>
                </c:pt>
                <c:pt idx="1174">
                  <c:v>21.794000000000004</c:v>
                </c:pt>
                <c:pt idx="1175">
                  <c:v>21.795100000000001</c:v>
                </c:pt>
                <c:pt idx="1176">
                  <c:v>21.793800000000001</c:v>
                </c:pt>
                <c:pt idx="1177">
                  <c:v>21.792599999999997</c:v>
                </c:pt>
                <c:pt idx="1178">
                  <c:v>21.790199999999999</c:v>
                </c:pt>
                <c:pt idx="1179">
                  <c:v>21.795200000000001</c:v>
                </c:pt>
                <c:pt idx="1180">
                  <c:v>21.796699999999998</c:v>
                </c:pt>
                <c:pt idx="1181">
                  <c:v>21.797499999999996</c:v>
                </c:pt>
                <c:pt idx="1182">
                  <c:v>21.8017</c:v>
                </c:pt>
                <c:pt idx="1183">
                  <c:v>21.795200000000005</c:v>
                </c:pt>
                <c:pt idx="1184">
                  <c:v>21.791800000000009</c:v>
                </c:pt>
                <c:pt idx="1185">
                  <c:v>21.787800000000008</c:v>
                </c:pt>
                <c:pt idx="1186">
                  <c:v>21.782699999999998</c:v>
                </c:pt>
                <c:pt idx="1187">
                  <c:v>21.775700000000001</c:v>
                </c:pt>
                <c:pt idx="1188">
                  <c:v>21.769699999999993</c:v>
                </c:pt>
                <c:pt idx="1189">
                  <c:v>21.757599999999996</c:v>
                </c:pt>
                <c:pt idx="1190">
                  <c:v>21.744699999999995</c:v>
                </c:pt>
                <c:pt idx="1191">
                  <c:v>21.733999999999991</c:v>
                </c:pt>
                <c:pt idx="1192">
                  <c:v>21.721399999999996</c:v>
                </c:pt>
                <c:pt idx="1193">
                  <c:v>21.710699999999996</c:v>
                </c:pt>
                <c:pt idx="1194">
                  <c:v>21.701299999999996</c:v>
                </c:pt>
                <c:pt idx="1195">
                  <c:v>21.695799999999998</c:v>
                </c:pt>
                <c:pt idx="1196">
                  <c:v>21.678900000000002</c:v>
                </c:pt>
                <c:pt idx="1197">
                  <c:v>21.651000000000003</c:v>
                </c:pt>
                <c:pt idx="1198">
                  <c:v>21.626200000000004</c:v>
                </c:pt>
                <c:pt idx="1199">
                  <c:v>21.610600000000005</c:v>
                </c:pt>
                <c:pt idx="1200">
                  <c:v>21.594500000000004</c:v>
                </c:pt>
                <c:pt idx="1201">
                  <c:v>21.581900000000001</c:v>
                </c:pt>
                <c:pt idx="1202">
                  <c:v>21.571899999999999</c:v>
                </c:pt>
                <c:pt idx="1203">
                  <c:v>21.566399999999998</c:v>
                </c:pt>
                <c:pt idx="1204">
                  <c:v>21.565399999999997</c:v>
                </c:pt>
                <c:pt idx="1205">
                  <c:v>21.570699999999992</c:v>
                </c:pt>
                <c:pt idx="1206">
                  <c:v>21.579599999999992</c:v>
                </c:pt>
                <c:pt idx="1207">
                  <c:v>21.585599999999996</c:v>
                </c:pt>
                <c:pt idx="1208">
                  <c:v>21.5946</c:v>
                </c:pt>
                <c:pt idx="1209">
                  <c:v>21.614899999999999</c:v>
                </c:pt>
                <c:pt idx="1210">
                  <c:v>21.625900000000005</c:v>
                </c:pt>
                <c:pt idx="1211">
                  <c:v>21.646200000000004</c:v>
                </c:pt>
                <c:pt idx="1212">
                  <c:v>21.671300000000002</c:v>
                </c:pt>
                <c:pt idx="1213">
                  <c:v>21.700300000000006</c:v>
                </c:pt>
                <c:pt idx="1214">
                  <c:v>21.729000000000006</c:v>
                </c:pt>
                <c:pt idx="1215">
                  <c:v>21.759700000000006</c:v>
                </c:pt>
                <c:pt idx="1216">
                  <c:v>21.7913</c:v>
                </c:pt>
                <c:pt idx="1217">
                  <c:v>21.819099999999999</c:v>
                </c:pt>
                <c:pt idx="1218">
                  <c:v>21.844299999999997</c:v>
                </c:pt>
                <c:pt idx="1219">
                  <c:v>21.869</c:v>
                </c:pt>
                <c:pt idx="1220">
                  <c:v>21.892799999999998</c:v>
                </c:pt>
                <c:pt idx="1221">
                  <c:v>21.91599999999999</c:v>
                </c:pt>
                <c:pt idx="1222">
                  <c:v>21.944599999999994</c:v>
                </c:pt>
                <c:pt idx="1223">
                  <c:v>21.980199999999996</c:v>
                </c:pt>
                <c:pt idx="1224">
                  <c:v>22.005399999999995</c:v>
                </c:pt>
                <c:pt idx="1225">
                  <c:v>22.029499999999999</c:v>
                </c:pt>
                <c:pt idx="1226">
                  <c:v>22.063999999999997</c:v>
                </c:pt>
                <c:pt idx="1227">
                  <c:v>22.093200000000003</c:v>
                </c:pt>
                <c:pt idx="1228">
                  <c:v>22.134599999999999</c:v>
                </c:pt>
                <c:pt idx="1229">
                  <c:v>22.1706</c:v>
                </c:pt>
                <c:pt idx="1230">
                  <c:v>22.199099999999998</c:v>
                </c:pt>
                <c:pt idx="1231">
                  <c:v>22.228099999999998</c:v>
                </c:pt>
                <c:pt idx="1232">
                  <c:v>22.242199999999997</c:v>
                </c:pt>
                <c:pt idx="1233">
                  <c:v>22.249299999999998</c:v>
                </c:pt>
                <c:pt idx="1234">
                  <c:v>22.251899999999996</c:v>
                </c:pt>
                <c:pt idx="1235">
                  <c:v>22.251699999999996</c:v>
                </c:pt>
                <c:pt idx="1236">
                  <c:v>22.253999999999998</c:v>
                </c:pt>
                <c:pt idx="1237">
                  <c:v>22.258899999999993</c:v>
                </c:pt>
                <c:pt idx="1238">
                  <c:v>22.279499999999995</c:v>
                </c:pt>
                <c:pt idx="1239">
                  <c:v>22.304199999999991</c:v>
                </c:pt>
                <c:pt idx="1240">
                  <c:v>22.32579999999999</c:v>
                </c:pt>
                <c:pt idx="1241">
                  <c:v>22.353199999999998</c:v>
                </c:pt>
                <c:pt idx="1242">
                  <c:v>22.382999999999996</c:v>
                </c:pt>
                <c:pt idx="1243">
                  <c:v>22.416799999999995</c:v>
                </c:pt>
                <c:pt idx="1244">
                  <c:v>22.433299999999996</c:v>
                </c:pt>
                <c:pt idx="1245">
                  <c:v>22.453499999999998</c:v>
                </c:pt>
                <c:pt idx="1246">
                  <c:v>22.465399999999995</c:v>
                </c:pt>
                <c:pt idx="1247">
                  <c:v>22.4697</c:v>
                </c:pt>
                <c:pt idx="1248">
                  <c:v>22.4725</c:v>
                </c:pt>
                <c:pt idx="1249">
                  <c:v>22.476599999999998</c:v>
                </c:pt>
                <c:pt idx="1250">
                  <c:v>22.483600000000003</c:v>
                </c:pt>
                <c:pt idx="1251">
                  <c:v>22.489100000000004</c:v>
                </c:pt>
                <c:pt idx="1252">
                  <c:v>22.504200000000001</c:v>
                </c:pt>
                <c:pt idx="1253">
                  <c:v>22.518599999999996</c:v>
                </c:pt>
                <c:pt idx="1254">
                  <c:v>22.541399999999999</c:v>
                </c:pt>
                <c:pt idx="1255">
                  <c:v>22.567299999999999</c:v>
                </c:pt>
                <c:pt idx="1256">
                  <c:v>22.604400000000002</c:v>
                </c:pt>
                <c:pt idx="1257">
                  <c:v>22.6387</c:v>
                </c:pt>
                <c:pt idx="1258">
                  <c:v>22.6831</c:v>
                </c:pt>
                <c:pt idx="1259">
                  <c:v>22.719599999999996</c:v>
                </c:pt>
                <c:pt idx="1260">
                  <c:v>22.765699999999995</c:v>
                </c:pt>
                <c:pt idx="1261">
                  <c:v>22.809199999999997</c:v>
                </c:pt>
                <c:pt idx="1262">
                  <c:v>22.8567</c:v>
                </c:pt>
                <c:pt idx="1263">
                  <c:v>22.900300000000001</c:v>
                </c:pt>
                <c:pt idx="1264">
                  <c:v>22.946999999999999</c:v>
                </c:pt>
                <c:pt idx="1265">
                  <c:v>22.996200000000002</c:v>
                </c:pt>
                <c:pt idx="1266">
                  <c:v>23.056500000000007</c:v>
                </c:pt>
                <c:pt idx="1267">
                  <c:v>23.122100000000003</c:v>
                </c:pt>
                <c:pt idx="1268">
                  <c:v>23.179700000000004</c:v>
                </c:pt>
                <c:pt idx="1269">
                  <c:v>23.233000000000001</c:v>
                </c:pt>
                <c:pt idx="1270">
                  <c:v>23.288900000000002</c:v>
                </c:pt>
                <c:pt idx="1271">
                  <c:v>23.351000000000003</c:v>
                </c:pt>
                <c:pt idx="1272">
                  <c:v>23.417100000000001</c:v>
                </c:pt>
                <c:pt idx="1273">
                  <c:v>23.481199999999998</c:v>
                </c:pt>
                <c:pt idx="1274">
                  <c:v>23.547800000000002</c:v>
                </c:pt>
                <c:pt idx="1275">
                  <c:v>23.615500000000001</c:v>
                </c:pt>
                <c:pt idx="1276">
                  <c:v>23.6831</c:v>
                </c:pt>
                <c:pt idx="1277">
                  <c:v>23.754000000000001</c:v>
                </c:pt>
                <c:pt idx="1278">
                  <c:v>23.826000000000001</c:v>
                </c:pt>
                <c:pt idx="1279">
                  <c:v>23.889399999999995</c:v>
                </c:pt>
                <c:pt idx="1280">
                  <c:v>23.955899999999996</c:v>
                </c:pt>
                <c:pt idx="1281">
                  <c:v>24.023800000000001</c:v>
                </c:pt>
                <c:pt idx="1282">
                  <c:v>24.088399999999996</c:v>
                </c:pt>
                <c:pt idx="1283">
                  <c:v>24.147999999999996</c:v>
                </c:pt>
                <c:pt idx="1284">
                  <c:v>24.203199999999995</c:v>
                </c:pt>
                <c:pt idx="1285">
                  <c:v>24.256299999999996</c:v>
                </c:pt>
                <c:pt idx="1286">
                  <c:v>24.305199999999999</c:v>
                </c:pt>
                <c:pt idx="1287">
                  <c:v>24.352899999999995</c:v>
                </c:pt>
                <c:pt idx="1288">
                  <c:v>24.397899999999996</c:v>
                </c:pt>
                <c:pt idx="1289">
                  <c:v>24.446299999999997</c:v>
                </c:pt>
                <c:pt idx="1290">
                  <c:v>24.495899999999995</c:v>
                </c:pt>
                <c:pt idx="1291">
                  <c:v>24.542499999999997</c:v>
                </c:pt>
                <c:pt idx="1292">
                  <c:v>24.593799999999998</c:v>
                </c:pt>
                <c:pt idx="1293">
                  <c:v>24.639999999999997</c:v>
                </c:pt>
                <c:pt idx="1294">
                  <c:v>24.684199999999997</c:v>
                </c:pt>
                <c:pt idx="1295">
                  <c:v>24.728699999999993</c:v>
                </c:pt>
                <c:pt idx="1296">
                  <c:v>24.782299999999996</c:v>
                </c:pt>
                <c:pt idx="1297">
                  <c:v>24.844999999999992</c:v>
                </c:pt>
                <c:pt idx="1298">
                  <c:v>24.90519999999999</c:v>
                </c:pt>
                <c:pt idx="1299">
                  <c:v>24.955499999999994</c:v>
                </c:pt>
                <c:pt idx="1300">
                  <c:v>25.003799999999998</c:v>
                </c:pt>
                <c:pt idx="1301">
                  <c:v>25.050099999999997</c:v>
                </c:pt>
                <c:pt idx="1302">
                  <c:v>25.0867</c:v>
                </c:pt>
                <c:pt idx="1303">
                  <c:v>25.122799999999998</c:v>
                </c:pt>
                <c:pt idx="1304">
                  <c:v>25.160699999999999</c:v>
                </c:pt>
                <c:pt idx="1305">
                  <c:v>25.1952</c:v>
                </c:pt>
                <c:pt idx="1306">
                  <c:v>25.230900000000002</c:v>
                </c:pt>
                <c:pt idx="1307">
                  <c:v>25.267900000000001</c:v>
                </c:pt>
                <c:pt idx="1308">
                  <c:v>25.308799999999998</c:v>
                </c:pt>
                <c:pt idx="1309">
                  <c:v>25.340999999999998</c:v>
                </c:pt>
                <c:pt idx="1310">
                  <c:v>25.382399999999997</c:v>
                </c:pt>
                <c:pt idx="1311">
                  <c:v>25.419399999999996</c:v>
                </c:pt>
                <c:pt idx="1312">
                  <c:v>25.450899999999994</c:v>
                </c:pt>
                <c:pt idx="1313">
                  <c:v>25.482099999999996</c:v>
                </c:pt>
                <c:pt idx="1314">
                  <c:v>25.512899999999998</c:v>
                </c:pt>
                <c:pt idx="1315">
                  <c:v>25.540600000000005</c:v>
                </c:pt>
                <c:pt idx="1316">
                  <c:v>25.569600000000005</c:v>
                </c:pt>
                <c:pt idx="1317">
                  <c:v>25.606100000000005</c:v>
                </c:pt>
                <c:pt idx="1318">
                  <c:v>25.649000000000012</c:v>
                </c:pt>
                <c:pt idx="1319">
                  <c:v>25.688500000000008</c:v>
                </c:pt>
                <c:pt idx="1320">
                  <c:v>25.728100000000005</c:v>
                </c:pt>
                <c:pt idx="1321">
                  <c:v>25.771900000000006</c:v>
                </c:pt>
                <c:pt idx="1322">
                  <c:v>25.81290000000001</c:v>
                </c:pt>
                <c:pt idx="1323">
                  <c:v>25.84650000000001</c:v>
                </c:pt>
                <c:pt idx="1324">
                  <c:v>25.88740000000001</c:v>
                </c:pt>
                <c:pt idx="1325">
                  <c:v>25.927500000000009</c:v>
                </c:pt>
                <c:pt idx="1326">
                  <c:v>25.956600000000009</c:v>
                </c:pt>
                <c:pt idx="1327">
                  <c:v>25.984800000000011</c:v>
                </c:pt>
                <c:pt idx="1328">
                  <c:v>26.009900000000005</c:v>
                </c:pt>
                <c:pt idx="1329">
                  <c:v>26.045300000000008</c:v>
                </c:pt>
                <c:pt idx="1330">
                  <c:v>26.082800000000006</c:v>
                </c:pt>
                <c:pt idx="1331">
                  <c:v>26.123900000000006</c:v>
                </c:pt>
                <c:pt idx="1332">
                  <c:v>26.172900000000009</c:v>
                </c:pt>
                <c:pt idx="1333">
                  <c:v>26.220000000000006</c:v>
                </c:pt>
                <c:pt idx="1334">
                  <c:v>26.269900000000007</c:v>
                </c:pt>
                <c:pt idx="1335">
                  <c:v>26.3186</c:v>
                </c:pt>
                <c:pt idx="1336">
                  <c:v>26.358499999999999</c:v>
                </c:pt>
                <c:pt idx="1337">
                  <c:v>26.395799999999998</c:v>
                </c:pt>
                <c:pt idx="1338">
                  <c:v>26.425300000000004</c:v>
                </c:pt>
                <c:pt idx="1339">
                  <c:v>26.458299999999998</c:v>
                </c:pt>
                <c:pt idx="1340">
                  <c:v>26.495699999999996</c:v>
                </c:pt>
                <c:pt idx="1341">
                  <c:v>26.529600000000002</c:v>
                </c:pt>
                <c:pt idx="1342">
                  <c:v>26.5656</c:v>
                </c:pt>
                <c:pt idx="1343">
                  <c:v>26.600799999999996</c:v>
                </c:pt>
                <c:pt idx="1344">
                  <c:v>26.639299999999995</c:v>
                </c:pt>
                <c:pt idx="1345">
                  <c:v>26.668199999999999</c:v>
                </c:pt>
                <c:pt idx="1346">
                  <c:v>26.7058</c:v>
                </c:pt>
                <c:pt idx="1347">
                  <c:v>26.7439</c:v>
                </c:pt>
                <c:pt idx="1348">
                  <c:v>26.782699999999998</c:v>
                </c:pt>
                <c:pt idx="1349">
                  <c:v>26.821999999999992</c:v>
                </c:pt>
                <c:pt idx="1350">
                  <c:v>26.866</c:v>
                </c:pt>
                <c:pt idx="1351">
                  <c:v>26.905200000000001</c:v>
                </c:pt>
                <c:pt idx="1352">
                  <c:v>26.935600000000001</c:v>
                </c:pt>
                <c:pt idx="1353">
                  <c:v>26.963800000000003</c:v>
                </c:pt>
                <c:pt idx="1354">
                  <c:v>26.985499999999998</c:v>
                </c:pt>
                <c:pt idx="1355">
                  <c:v>27.002200000000002</c:v>
                </c:pt>
                <c:pt idx="1356">
                  <c:v>27.018100000000004</c:v>
                </c:pt>
                <c:pt idx="1357">
                  <c:v>27.036200000000004</c:v>
                </c:pt>
                <c:pt idx="1358">
                  <c:v>27.045100000000005</c:v>
                </c:pt>
                <c:pt idx="1359">
                  <c:v>27.059100000000008</c:v>
                </c:pt>
                <c:pt idx="1360">
                  <c:v>27.071100000000005</c:v>
                </c:pt>
                <c:pt idx="1361">
                  <c:v>27.08090000000001</c:v>
                </c:pt>
                <c:pt idx="1362">
                  <c:v>27.088200000000011</c:v>
                </c:pt>
                <c:pt idx="1363">
                  <c:v>27.094100000000012</c:v>
                </c:pt>
                <c:pt idx="1364">
                  <c:v>27.090900000000012</c:v>
                </c:pt>
                <c:pt idx="1365">
                  <c:v>27.085400000000007</c:v>
                </c:pt>
                <c:pt idx="1366">
                  <c:v>27.081700000000009</c:v>
                </c:pt>
                <c:pt idx="1367">
                  <c:v>27.084900000000015</c:v>
                </c:pt>
                <c:pt idx="1368">
                  <c:v>27.092900000000014</c:v>
                </c:pt>
                <c:pt idx="1369">
                  <c:v>27.106600000000018</c:v>
                </c:pt>
                <c:pt idx="1370">
                  <c:v>27.112500000000015</c:v>
                </c:pt>
                <c:pt idx="1371">
                  <c:v>27.121400000000012</c:v>
                </c:pt>
                <c:pt idx="1372">
                  <c:v>27.123000000000012</c:v>
                </c:pt>
                <c:pt idx="1373">
                  <c:v>27.125700000000009</c:v>
                </c:pt>
                <c:pt idx="1374">
                  <c:v>27.130100000000017</c:v>
                </c:pt>
                <c:pt idx="1375">
                  <c:v>27.135300000000015</c:v>
                </c:pt>
                <c:pt idx="1376">
                  <c:v>27.142900000000019</c:v>
                </c:pt>
                <c:pt idx="1377">
                  <c:v>27.152000000000015</c:v>
                </c:pt>
                <c:pt idx="1378">
                  <c:v>27.151700000000016</c:v>
                </c:pt>
                <c:pt idx="1379">
                  <c:v>27.156900000000014</c:v>
                </c:pt>
                <c:pt idx="1380">
                  <c:v>27.151900000000015</c:v>
                </c:pt>
                <c:pt idx="1381">
                  <c:v>27.147000000000016</c:v>
                </c:pt>
                <c:pt idx="1382">
                  <c:v>27.141800000000011</c:v>
                </c:pt>
                <c:pt idx="1383">
                  <c:v>27.13290000000001</c:v>
                </c:pt>
                <c:pt idx="1384">
                  <c:v>27.13300000000001</c:v>
                </c:pt>
                <c:pt idx="1385">
                  <c:v>27.131100000000011</c:v>
                </c:pt>
                <c:pt idx="1386">
                  <c:v>27.131100000000011</c:v>
                </c:pt>
                <c:pt idx="1387">
                  <c:v>27.129600000000011</c:v>
                </c:pt>
                <c:pt idx="1388">
                  <c:v>27.124200000000009</c:v>
                </c:pt>
                <c:pt idx="1389">
                  <c:v>27.118100000000009</c:v>
                </c:pt>
                <c:pt idx="1390">
                  <c:v>27.107900000000015</c:v>
                </c:pt>
                <c:pt idx="1391">
                  <c:v>27.093600000000009</c:v>
                </c:pt>
                <c:pt idx="1392">
                  <c:v>27.06730000000001</c:v>
                </c:pt>
                <c:pt idx="1393">
                  <c:v>27.048200000000012</c:v>
                </c:pt>
                <c:pt idx="1394">
                  <c:v>27.032200000000007</c:v>
                </c:pt>
                <c:pt idx="1395">
                  <c:v>27.019400000000015</c:v>
                </c:pt>
                <c:pt idx="1396">
                  <c:v>27.014500000000012</c:v>
                </c:pt>
                <c:pt idx="1397">
                  <c:v>27.006200000000014</c:v>
                </c:pt>
                <c:pt idx="1398">
                  <c:v>26.989000000000011</c:v>
                </c:pt>
                <c:pt idx="1399">
                  <c:v>26.97280000000001</c:v>
                </c:pt>
                <c:pt idx="1400">
                  <c:v>26.954200000000011</c:v>
                </c:pt>
                <c:pt idx="1401">
                  <c:v>26.936300000000013</c:v>
                </c:pt>
                <c:pt idx="1402">
                  <c:v>26.925900000000016</c:v>
                </c:pt>
                <c:pt idx="1403">
                  <c:v>26.920100000000012</c:v>
                </c:pt>
                <c:pt idx="1404">
                  <c:v>26.908600000000014</c:v>
                </c:pt>
                <c:pt idx="1405">
                  <c:v>26.897200000000012</c:v>
                </c:pt>
                <c:pt idx="1406">
                  <c:v>26.885800000000007</c:v>
                </c:pt>
                <c:pt idx="1407">
                  <c:v>26.87510000000001</c:v>
                </c:pt>
                <c:pt idx="1408">
                  <c:v>26.862500000000008</c:v>
                </c:pt>
                <c:pt idx="1409">
                  <c:v>26.85100000000001</c:v>
                </c:pt>
                <c:pt idx="1410">
                  <c:v>26.838500000000007</c:v>
                </c:pt>
                <c:pt idx="1411">
                  <c:v>26.827200000000001</c:v>
                </c:pt>
                <c:pt idx="1412">
                  <c:v>26.816800000000004</c:v>
                </c:pt>
                <c:pt idx="1413">
                  <c:v>26.808100000000003</c:v>
                </c:pt>
                <c:pt idx="1414">
                  <c:v>26.797200000000007</c:v>
                </c:pt>
                <c:pt idx="1415">
                  <c:v>26.783000000000001</c:v>
                </c:pt>
                <c:pt idx="1416">
                  <c:v>26.766900000000007</c:v>
                </c:pt>
                <c:pt idx="1417">
                  <c:v>26.750900000000012</c:v>
                </c:pt>
                <c:pt idx="1418">
                  <c:v>26.732300000000006</c:v>
                </c:pt>
                <c:pt idx="1419">
                  <c:v>26.716600000000007</c:v>
                </c:pt>
                <c:pt idx="1420">
                  <c:v>26.696100000000012</c:v>
                </c:pt>
                <c:pt idx="1421">
                  <c:v>26.672200000000007</c:v>
                </c:pt>
                <c:pt idx="1422">
                  <c:v>26.638800000000007</c:v>
                </c:pt>
                <c:pt idx="1423">
                  <c:v>26.606800000000007</c:v>
                </c:pt>
                <c:pt idx="1424">
                  <c:v>26.575900000000004</c:v>
                </c:pt>
                <c:pt idx="1425">
                  <c:v>26.545200000000008</c:v>
                </c:pt>
                <c:pt idx="1426">
                  <c:v>26.514300000000006</c:v>
                </c:pt>
                <c:pt idx="1427">
                  <c:v>26.482500000000005</c:v>
                </c:pt>
                <c:pt idx="1428">
                  <c:v>26.452300000000005</c:v>
                </c:pt>
                <c:pt idx="1429">
                  <c:v>26.41170000000001</c:v>
                </c:pt>
                <c:pt idx="1430">
                  <c:v>26.374700000000008</c:v>
                </c:pt>
                <c:pt idx="1431">
                  <c:v>26.34170000000001</c:v>
                </c:pt>
                <c:pt idx="1432">
                  <c:v>26.298900000000007</c:v>
                </c:pt>
                <c:pt idx="1433">
                  <c:v>26.252000000000013</c:v>
                </c:pt>
                <c:pt idx="1434">
                  <c:v>26.208500000000011</c:v>
                </c:pt>
                <c:pt idx="1435">
                  <c:v>26.164400000000015</c:v>
                </c:pt>
                <c:pt idx="1436">
                  <c:v>26.123500000000014</c:v>
                </c:pt>
                <c:pt idx="1437">
                  <c:v>26.084100000000014</c:v>
                </c:pt>
                <c:pt idx="1438">
                  <c:v>26.038600000000017</c:v>
                </c:pt>
                <c:pt idx="1439">
                  <c:v>25.990100000000012</c:v>
                </c:pt>
                <c:pt idx="1440">
                  <c:v>25.93780000000001</c:v>
                </c:pt>
                <c:pt idx="1441">
                  <c:v>25.885600000000007</c:v>
                </c:pt>
                <c:pt idx="1442">
                  <c:v>25.827300000000005</c:v>
                </c:pt>
                <c:pt idx="1443">
                  <c:v>25.763500000000004</c:v>
                </c:pt>
                <c:pt idx="1444">
                  <c:v>25.703300000000009</c:v>
                </c:pt>
                <c:pt idx="1445">
                  <c:v>25.650700000000008</c:v>
                </c:pt>
                <c:pt idx="1446">
                  <c:v>25.603900000000003</c:v>
                </c:pt>
                <c:pt idx="1447">
                  <c:v>25.556799999999999</c:v>
                </c:pt>
                <c:pt idx="1448">
                  <c:v>25.512500000000003</c:v>
                </c:pt>
                <c:pt idx="1449">
                  <c:v>25.468500000000009</c:v>
                </c:pt>
                <c:pt idx="1450">
                  <c:v>25.417700000000004</c:v>
                </c:pt>
                <c:pt idx="1451">
                  <c:v>25.37210000000001</c:v>
                </c:pt>
                <c:pt idx="1452">
                  <c:v>25.330100000000005</c:v>
                </c:pt>
                <c:pt idx="1453">
                  <c:v>25.290200000000006</c:v>
                </c:pt>
                <c:pt idx="1454">
                  <c:v>25.247300000000006</c:v>
                </c:pt>
                <c:pt idx="1455">
                  <c:v>25.204200000000004</c:v>
                </c:pt>
                <c:pt idx="1456">
                  <c:v>25.159500000000001</c:v>
                </c:pt>
                <c:pt idx="1457">
                  <c:v>25.114000000000004</c:v>
                </c:pt>
                <c:pt idx="1458">
                  <c:v>25.076900000000002</c:v>
                </c:pt>
                <c:pt idx="1459">
                  <c:v>25.043899999999997</c:v>
                </c:pt>
                <c:pt idx="1460">
                  <c:v>25.004399999999997</c:v>
                </c:pt>
                <c:pt idx="1461">
                  <c:v>24.9602</c:v>
                </c:pt>
                <c:pt idx="1462">
                  <c:v>24.9115</c:v>
                </c:pt>
                <c:pt idx="1463">
                  <c:v>24.867700000000003</c:v>
                </c:pt>
                <c:pt idx="1464">
                  <c:v>24.832200000000004</c:v>
                </c:pt>
                <c:pt idx="1465">
                  <c:v>24.796400000000002</c:v>
                </c:pt>
                <c:pt idx="1466">
                  <c:v>24.759000000000004</c:v>
                </c:pt>
                <c:pt idx="1467">
                  <c:v>24.7178</c:v>
                </c:pt>
                <c:pt idx="1468">
                  <c:v>24.674700000000001</c:v>
                </c:pt>
                <c:pt idx="1469">
                  <c:v>24.633200000000002</c:v>
                </c:pt>
                <c:pt idx="1470">
                  <c:v>24.594000000000001</c:v>
                </c:pt>
                <c:pt idx="1471">
                  <c:v>24.547200000000007</c:v>
                </c:pt>
                <c:pt idx="1472">
                  <c:v>24.499100000000002</c:v>
                </c:pt>
                <c:pt idx="1473">
                  <c:v>24.438400000000001</c:v>
                </c:pt>
                <c:pt idx="1474">
                  <c:v>24.3733</c:v>
                </c:pt>
                <c:pt idx="1475">
                  <c:v>24.307100000000002</c:v>
                </c:pt>
                <c:pt idx="1476">
                  <c:v>24.239600000000006</c:v>
                </c:pt>
                <c:pt idx="1477">
                  <c:v>24.166000000000007</c:v>
                </c:pt>
                <c:pt idx="1478">
                  <c:v>24.098500000000008</c:v>
                </c:pt>
                <c:pt idx="1479">
                  <c:v>24.02940000000001</c:v>
                </c:pt>
                <c:pt idx="1480">
                  <c:v>23.970800000000008</c:v>
                </c:pt>
                <c:pt idx="1481">
                  <c:v>23.913300000000007</c:v>
                </c:pt>
                <c:pt idx="1482">
                  <c:v>23.846200000000014</c:v>
                </c:pt>
                <c:pt idx="1483">
                  <c:v>23.781500000000015</c:v>
                </c:pt>
                <c:pt idx="1484">
                  <c:v>23.71220000000001</c:v>
                </c:pt>
                <c:pt idx="1485">
                  <c:v>23.644400000000015</c:v>
                </c:pt>
                <c:pt idx="1486">
                  <c:v>23.575100000000006</c:v>
                </c:pt>
                <c:pt idx="1487">
                  <c:v>23.510500000000008</c:v>
                </c:pt>
                <c:pt idx="1488">
                  <c:v>23.444200000000013</c:v>
                </c:pt>
                <c:pt idx="1489">
                  <c:v>23.378100000000014</c:v>
                </c:pt>
                <c:pt idx="1490">
                  <c:v>23.317900000000009</c:v>
                </c:pt>
                <c:pt idx="1491">
                  <c:v>23.263700000000004</c:v>
                </c:pt>
                <c:pt idx="1492">
                  <c:v>23.2148</c:v>
                </c:pt>
                <c:pt idx="1493">
                  <c:v>23.163899999999998</c:v>
                </c:pt>
                <c:pt idx="1494">
                  <c:v>23.114199999999997</c:v>
                </c:pt>
                <c:pt idx="1495">
                  <c:v>23.061199999999999</c:v>
                </c:pt>
                <c:pt idx="1496">
                  <c:v>23.005599999999994</c:v>
                </c:pt>
                <c:pt idx="1497">
                  <c:v>22.951699999999995</c:v>
                </c:pt>
                <c:pt idx="1498">
                  <c:v>22.901399999999999</c:v>
                </c:pt>
                <c:pt idx="1499">
                  <c:v>22.854099999999995</c:v>
                </c:pt>
                <c:pt idx="1500">
                  <c:v>22.809799999999996</c:v>
                </c:pt>
                <c:pt idx="1501">
                  <c:v>22.768099999999993</c:v>
                </c:pt>
                <c:pt idx="1502">
                  <c:v>22.7241</c:v>
                </c:pt>
                <c:pt idx="1503">
                  <c:v>22.674199999999999</c:v>
                </c:pt>
                <c:pt idx="1504">
                  <c:v>22.624200000000005</c:v>
                </c:pt>
                <c:pt idx="1505">
                  <c:v>22.573600000000006</c:v>
                </c:pt>
                <c:pt idx="1506">
                  <c:v>22.520800000000005</c:v>
                </c:pt>
                <c:pt idx="1507">
                  <c:v>22.466800000000013</c:v>
                </c:pt>
                <c:pt idx="1508">
                  <c:v>22.406800000000011</c:v>
                </c:pt>
                <c:pt idx="1509">
                  <c:v>22.349900000000005</c:v>
                </c:pt>
                <c:pt idx="1510">
                  <c:v>22.298700000000007</c:v>
                </c:pt>
                <c:pt idx="1511">
                  <c:v>22.245900000000006</c:v>
                </c:pt>
                <c:pt idx="1512">
                  <c:v>22.1905</c:v>
                </c:pt>
                <c:pt idx="1513">
                  <c:v>22.1342</c:v>
                </c:pt>
                <c:pt idx="1514">
                  <c:v>22.078200000000002</c:v>
                </c:pt>
                <c:pt idx="1515">
                  <c:v>22.027899999999995</c:v>
                </c:pt>
                <c:pt idx="1516">
                  <c:v>21.9832</c:v>
                </c:pt>
                <c:pt idx="1517">
                  <c:v>21.9373</c:v>
                </c:pt>
                <c:pt idx="1518">
                  <c:v>21.894000000000002</c:v>
                </c:pt>
                <c:pt idx="1519">
                  <c:v>21.8505</c:v>
                </c:pt>
                <c:pt idx="1520">
                  <c:v>21.810500000000001</c:v>
                </c:pt>
                <c:pt idx="1521">
                  <c:v>21.78</c:v>
                </c:pt>
                <c:pt idx="1522">
                  <c:v>21.742100000000001</c:v>
                </c:pt>
                <c:pt idx="1523">
                  <c:v>21.704700000000003</c:v>
                </c:pt>
                <c:pt idx="1524">
                  <c:v>21.667400000000001</c:v>
                </c:pt>
                <c:pt idx="1525">
                  <c:v>21.626899999999999</c:v>
                </c:pt>
                <c:pt idx="1526">
                  <c:v>21.5898</c:v>
                </c:pt>
                <c:pt idx="1527">
                  <c:v>21.557600000000001</c:v>
                </c:pt>
                <c:pt idx="1528">
                  <c:v>21.522100000000005</c:v>
                </c:pt>
                <c:pt idx="1529">
                  <c:v>21.491600000000002</c:v>
                </c:pt>
                <c:pt idx="1530">
                  <c:v>21.458100000000005</c:v>
                </c:pt>
                <c:pt idx="1531">
                  <c:v>21.420700000000007</c:v>
                </c:pt>
                <c:pt idx="1532">
                  <c:v>21.390400000000003</c:v>
                </c:pt>
                <c:pt idx="1533">
                  <c:v>21.369600000000002</c:v>
                </c:pt>
                <c:pt idx="1534">
                  <c:v>21.346099999999996</c:v>
                </c:pt>
                <c:pt idx="1535">
                  <c:v>21.322299999999995</c:v>
                </c:pt>
                <c:pt idx="1536">
                  <c:v>21.2987</c:v>
                </c:pt>
                <c:pt idx="1537">
                  <c:v>21.275300000000001</c:v>
                </c:pt>
                <c:pt idx="1538">
                  <c:v>21.254100000000005</c:v>
                </c:pt>
                <c:pt idx="1539">
                  <c:v>21.232900000000004</c:v>
                </c:pt>
                <c:pt idx="1540">
                  <c:v>21.213700000000003</c:v>
                </c:pt>
                <c:pt idx="1541">
                  <c:v>21.193100000000001</c:v>
                </c:pt>
                <c:pt idx="1542">
                  <c:v>21.172699999999999</c:v>
                </c:pt>
                <c:pt idx="1543">
                  <c:v>21.151999999999997</c:v>
                </c:pt>
                <c:pt idx="1544">
                  <c:v>21.129099999999998</c:v>
                </c:pt>
                <c:pt idx="1545">
                  <c:v>21.1069</c:v>
                </c:pt>
                <c:pt idx="1546">
                  <c:v>21.078399999999998</c:v>
                </c:pt>
                <c:pt idx="1547">
                  <c:v>21.057599999999997</c:v>
                </c:pt>
                <c:pt idx="1548">
                  <c:v>21.039299999999994</c:v>
                </c:pt>
                <c:pt idx="1549">
                  <c:v>21.019699999999993</c:v>
                </c:pt>
                <c:pt idx="1550">
                  <c:v>21.004499999999997</c:v>
                </c:pt>
                <c:pt idx="1551">
                  <c:v>20.992599999999996</c:v>
                </c:pt>
                <c:pt idx="1552">
                  <c:v>20.980900000000002</c:v>
                </c:pt>
                <c:pt idx="1553">
                  <c:v>20.973300000000005</c:v>
                </c:pt>
                <c:pt idx="1554">
                  <c:v>20.973200000000002</c:v>
                </c:pt>
                <c:pt idx="1555">
                  <c:v>20.971399999999999</c:v>
                </c:pt>
                <c:pt idx="1556">
                  <c:v>20.971499999999995</c:v>
                </c:pt>
                <c:pt idx="1557">
                  <c:v>20.973099999999999</c:v>
                </c:pt>
                <c:pt idx="1558">
                  <c:v>20.972399999999993</c:v>
                </c:pt>
                <c:pt idx="1559">
                  <c:v>20.965399999999999</c:v>
                </c:pt>
                <c:pt idx="1560">
                  <c:v>20.961300000000001</c:v>
                </c:pt>
                <c:pt idx="1561">
                  <c:v>20.957200000000004</c:v>
                </c:pt>
                <c:pt idx="1562">
                  <c:v>20.956000000000003</c:v>
                </c:pt>
                <c:pt idx="1563">
                  <c:v>20.953200000000002</c:v>
                </c:pt>
                <c:pt idx="1564">
                  <c:v>20.947700000000001</c:v>
                </c:pt>
                <c:pt idx="1565">
                  <c:v>20.946400000000004</c:v>
                </c:pt>
                <c:pt idx="1566">
                  <c:v>20.94100000000001</c:v>
                </c:pt>
                <c:pt idx="1567">
                  <c:v>20.939100000000007</c:v>
                </c:pt>
                <c:pt idx="1568">
                  <c:v>20.941100000000006</c:v>
                </c:pt>
                <c:pt idx="1569">
                  <c:v>20.936900000000009</c:v>
                </c:pt>
                <c:pt idx="1570">
                  <c:v>20.930600000000005</c:v>
                </c:pt>
                <c:pt idx="1571">
                  <c:v>20.926800000000004</c:v>
                </c:pt>
                <c:pt idx="1572">
                  <c:v>20.920000000000005</c:v>
                </c:pt>
                <c:pt idx="1573">
                  <c:v>20.922300000000003</c:v>
                </c:pt>
                <c:pt idx="1574">
                  <c:v>20.923400000000004</c:v>
                </c:pt>
                <c:pt idx="1575">
                  <c:v>20.926300000000005</c:v>
                </c:pt>
                <c:pt idx="1576">
                  <c:v>20.936200000000003</c:v>
                </c:pt>
                <c:pt idx="1577">
                  <c:v>20.956000000000007</c:v>
                </c:pt>
                <c:pt idx="1578">
                  <c:v>20.974600000000009</c:v>
                </c:pt>
                <c:pt idx="1579">
                  <c:v>20.991100000000007</c:v>
                </c:pt>
                <c:pt idx="1580">
                  <c:v>21.003000000000007</c:v>
                </c:pt>
                <c:pt idx="1581">
                  <c:v>21.019700000000007</c:v>
                </c:pt>
                <c:pt idx="1582">
                  <c:v>21.043900000000004</c:v>
                </c:pt>
                <c:pt idx="1583">
                  <c:v>21.072700000000001</c:v>
                </c:pt>
                <c:pt idx="1584">
                  <c:v>21.099900000000002</c:v>
                </c:pt>
                <c:pt idx="1585">
                  <c:v>21.129900000000006</c:v>
                </c:pt>
                <c:pt idx="1586">
                  <c:v>21.164400000000011</c:v>
                </c:pt>
                <c:pt idx="1587">
                  <c:v>21.200100000000006</c:v>
                </c:pt>
                <c:pt idx="1588">
                  <c:v>21.238600000000009</c:v>
                </c:pt>
                <c:pt idx="1589">
                  <c:v>21.277000000000008</c:v>
                </c:pt>
                <c:pt idx="1590">
                  <c:v>21.319200000000009</c:v>
                </c:pt>
                <c:pt idx="1591">
                  <c:v>21.359000000000009</c:v>
                </c:pt>
                <c:pt idx="1592">
                  <c:v>21.400400000000008</c:v>
                </c:pt>
                <c:pt idx="1593">
                  <c:v>21.439900000000012</c:v>
                </c:pt>
                <c:pt idx="1594">
                  <c:v>21.477900000000012</c:v>
                </c:pt>
                <c:pt idx="1595">
                  <c:v>21.516200000000008</c:v>
                </c:pt>
                <c:pt idx="1596">
                  <c:v>21.551200000000012</c:v>
                </c:pt>
                <c:pt idx="1597">
                  <c:v>21.58700000000001</c:v>
                </c:pt>
                <c:pt idx="1598">
                  <c:v>21.625700000000016</c:v>
                </c:pt>
                <c:pt idx="1599">
                  <c:v>21.66540000000002</c:v>
                </c:pt>
                <c:pt idx="1600">
                  <c:v>21.700500000000016</c:v>
                </c:pt>
                <c:pt idx="1601">
                  <c:v>21.729300000000016</c:v>
                </c:pt>
                <c:pt idx="1602">
                  <c:v>21.760300000000015</c:v>
                </c:pt>
                <c:pt idx="1603">
                  <c:v>21.789400000000015</c:v>
                </c:pt>
                <c:pt idx="1604">
                  <c:v>21.822200000000013</c:v>
                </c:pt>
                <c:pt idx="1605">
                  <c:v>21.856600000000011</c:v>
                </c:pt>
                <c:pt idx="1606">
                  <c:v>21.891600000000011</c:v>
                </c:pt>
                <c:pt idx="1607">
                  <c:v>21.927200000000013</c:v>
                </c:pt>
                <c:pt idx="1608">
                  <c:v>21.965400000000013</c:v>
                </c:pt>
                <c:pt idx="1609">
                  <c:v>21.998400000000014</c:v>
                </c:pt>
                <c:pt idx="1610">
                  <c:v>22.025400000000012</c:v>
                </c:pt>
                <c:pt idx="1611">
                  <c:v>22.054900000000018</c:v>
                </c:pt>
                <c:pt idx="1612">
                  <c:v>22.085400000000014</c:v>
                </c:pt>
                <c:pt idx="1613">
                  <c:v>22.115700000000015</c:v>
                </c:pt>
                <c:pt idx="1614">
                  <c:v>22.157200000000007</c:v>
                </c:pt>
                <c:pt idx="1615">
                  <c:v>22.196300000000011</c:v>
                </c:pt>
                <c:pt idx="1616">
                  <c:v>22.225300000000008</c:v>
                </c:pt>
                <c:pt idx="1617">
                  <c:v>22.251800000000006</c:v>
                </c:pt>
                <c:pt idx="1618">
                  <c:v>22.27770000000001</c:v>
                </c:pt>
                <c:pt idx="1619">
                  <c:v>22.309000000000012</c:v>
                </c:pt>
                <c:pt idx="1620">
                  <c:v>22.335000000000008</c:v>
                </c:pt>
                <c:pt idx="1621">
                  <c:v>22.352800000000013</c:v>
                </c:pt>
                <c:pt idx="1622">
                  <c:v>22.390200000000004</c:v>
                </c:pt>
                <c:pt idx="1623">
                  <c:v>22.427700000000009</c:v>
                </c:pt>
                <c:pt idx="1624">
                  <c:v>22.467600000000008</c:v>
                </c:pt>
                <c:pt idx="1625">
                  <c:v>22.512700000000009</c:v>
                </c:pt>
                <c:pt idx="1626">
                  <c:v>22.553100000000008</c:v>
                </c:pt>
                <c:pt idx="1627">
                  <c:v>22.584400000000006</c:v>
                </c:pt>
                <c:pt idx="1628">
                  <c:v>22.613600000000002</c:v>
                </c:pt>
                <c:pt idx="1629">
                  <c:v>22.6357</c:v>
                </c:pt>
                <c:pt idx="1630">
                  <c:v>22.664100000000005</c:v>
                </c:pt>
                <c:pt idx="1631">
                  <c:v>22.6905</c:v>
                </c:pt>
                <c:pt idx="1632">
                  <c:v>22.7194</c:v>
                </c:pt>
                <c:pt idx="1633">
                  <c:v>22.749900000000004</c:v>
                </c:pt>
                <c:pt idx="1634">
                  <c:v>22.7789</c:v>
                </c:pt>
                <c:pt idx="1635">
                  <c:v>22.808000000000003</c:v>
                </c:pt>
                <c:pt idx="1636">
                  <c:v>22.835600000000003</c:v>
                </c:pt>
                <c:pt idx="1637">
                  <c:v>22.865900000000007</c:v>
                </c:pt>
                <c:pt idx="1638">
                  <c:v>22.8858</c:v>
                </c:pt>
                <c:pt idx="1639">
                  <c:v>22.904700000000002</c:v>
                </c:pt>
                <c:pt idx="1640">
                  <c:v>22.924899999999997</c:v>
                </c:pt>
                <c:pt idx="1641">
                  <c:v>22.953599999999998</c:v>
                </c:pt>
                <c:pt idx="1642">
                  <c:v>22.981799999999993</c:v>
                </c:pt>
                <c:pt idx="1643">
                  <c:v>23.013899999999992</c:v>
                </c:pt>
                <c:pt idx="1644">
                  <c:v>23.053899999999995</c:v>
                </c:pt>
                <c:pt idx="1645">
                  <c:v>23.091200000000001</c:v>
                </c:pt>
                <c:pt idx="1646">
                  <c:v>23.121299999999998</c:v>
                </c:pt>
                <c:pt idx="1647">
                  <c:v>23.145899999999997</c:v>
                </c:pt>
                <c:pt idx="1648">
                  <c:v>23.164299999999994</c:v>
                </c:pt>
                <c:pt idx="1649">
                  <c:v>23.182999999999996</c:v>
                </c:pt>
                <c:pt idx="1650">
                  <c:v>23.201999999999995</c:v>
                </c:pt>
                <c:pt idx="1651">
                  <c:v>23.219899999999999</c:v>
                </c:pt>
                <c:pt idx="1652">
                  <c:v>23.237399999999997</c:v>
                </c:pt>
                <c:pt idx="1653">
                  <c:v>23.252299999999995</c:v>
                </c:pt>
                <c:pt idx="1654">
                  <c:v>23.267199999999999</c:v>
                </c:pt>
                <c:pt idx="1655">
                  <c:v>23.284800000000001</c:v>
                </c:pt>
                <c:pt idx="1656">
                  <c:v>23.299899999999997</c:v>
                </c:pt>
                <c:pt idx="1657">
                  <c:v>23.315699999999996</c:v>
                </c:pt>
                <c:pt idx="1658">
                  <c:v>23.328300000000002</c:v>
                </c:pt>
                <c:pt idx="1659">
                  <c:v>23.339800000000011</c:v>
                </c:pt>
                <c:pt idx="1660">
                  <c:v>23.353000000000005</c:v>
                </c:pt>
                <c:pt idx="1661">
                  <c:v>23.364900000000002</c:v>
                </c:pt>
                <c:pt idx="1662">
                  <c:v>23.378600000000006</c:v>
                </c:pt>
                <c:pt idx="1663">
                  <c:v>23.393200000000007</c:v>
                </c:pt>
                <c:pt idx="1664">
                  <c:v>23.408000000000005</c:v>
                </c:pt>
                <c:pt idx="1665">
                  <c:v>23.420400000000008</c:v>
                </c:pt>
                <c:pt idx="1666">
                  <c:v>23.429200000000009</c:v>
                </c:pt>
                <c:pt idx="1667">
                  <c:v>23.430800000000009</c:v>
                </c:pt>
                <c:pt idx="1668">
                  <c:v>23.435300000000012</c:v>
                </c:pt>
                <c:pt idx="1669">
                  <c:v>23.442100000000011</c:v>
                </c:pt>
                <c:pt idx="1670">
                  <c:v>23.449500000000015</c:v>
                </c:pt>
                <c:pt idx="1671">
                  <c:v>23.457500000000017</c:v>
                </c:pt>
                <c:pt idx="1672">
                  <c:v>23.471400000000017</c:v>
                </c:pt>
                <c:pt idx="1673">
                  <c:v>23.482800000000019</c:v>
                </c:pt>
                <c:pt idx="1674">
                  <c:v>23.495300000000022</c:v>
                </c:pt>
                <c:pt idx="1675">
                  <c:v>23.507200000000026</c:v>
                </c:pt>
                <c:pt idx="1676">
                  <c:v>23.510300000000026</c:v>
                </c:pt>
                <c:pt idx="1677">
                  <c:v>23.507500000000029</c:v>
                </c:pt>
                <c:pt idx="1678">
                  <c:v>23.510000000000026</c:v>
                </c:pt>
                <c:pt idx="1679">
                  <c:v>23.519600000000022</c:v>
                </c:pt>
                <c:pt idx="1680">
                  <c:v>23.531800000000018</c:v>
                </c:pt>
                <c:pt idx="1681">
                  <c:v>23.539300000000015</c:v>
                </c:pt>
                <c:pt idx="1682">
                  <c:v>23.549100000000017</c:v>
                </c:pt>
                <c:pt idx="1683">
                  <c:v>23.556500000000014</c:v>
                </c:pt>
                <c:pt idx="1684">
                  <c:v>23.560200000000012</c:v>
                </c:pt>
                <c:pt idx="1685">
                  <c:v>23.557700000000008</c:v>
                </c:pt>
                <c:pt idx="1686">
                  <c:v>23.558300000000013</c:v>
                </c:pt>
                <c:pt idx="1687">
                  <c:v>23.555600000000009</c:v>
                </c:pt>
                <c:pt idx="1688">
                  <c:v>23.559200000000004</c:v>
                </c:pt>
                <c:pt idx="1689">
                  <c:v>23.56420000000001</c:v>
                </c:pt>
                <c:pt idx="1690">
                  <c:v>23.565800000000003</c:v>
                </c:pt>
                <c:pt idx="1691">
                  <c:v>23.564000000000007</c:v>
                </c:pt>
                <c:pt idx="1692">
                  <c:v>23.560300000000002</c:v>
                </c:pt>
                <c:pt idx="1693">
                  <c:v>23.556200000000004</c:v>
                </c:pt>
                <c:pt idx="1694">
                  <c:v>23.553600000000003</c:v>
                </c:pt>
                <c:pt idx="1695">
                  <c:v>23.5486</c:v>
                </c:pt>
                <c:pt idx="1696">
                  <c:v>23.536899999999996</c:v>
                </c:pt>
                <c:pt idx="1697">
                  <c:v>23.523599999999998</c:v>
                </c:pt>
                <c:pt idx="1698">
                  <c:v>23.508299999999995</c:v>
                </c:pt>
                <c:pt idx="1699">
                  <c:v>23.492100000000001</c:v>
                </c:pt>
                <c:pt idx="1700">
                  <c:v>23.4773</c:v>
                </c:pt>
                <c:pt idx="1701">
                  <c:v>23.466999999999999</c:v>
                </c:pt>
                <c:pt idx="1702">
                  <c:v>23.453299999999999</c:v>
                </c:pt>
                <c:pt idx="1703">
                  <c:v>23.438699999999997</c:v>
                </c:pt>
                <c:pt idx="1704">
                  <c:v>23.424199999999999</c:v>
                </c:pt>
                <c:pt idx="1705">
                  <c:v>23.414400000000001</c:v>
                </c:pt>
                <c:pt idx="1706">
                  <c:v>23.405500000000007</c:v>
                </c:pt>
                <c:pt idx="1707">
                  <c:v>23.399300000000007</c:v>
                </c:pt>
                <c:pt idx="1708">
                  <c:v>23.392700000000005</c:v>
                </c:pt>
                <c:pt idx="1709">
                  <c:v>23.390500000000003</c:v>
                </c:pt>
                <c:pt idx="1710">
                  <c:v>23.388900000000003</c:v>
                </c:pt>
                <c:pt idx="1711">
                  <c:v>23.385000000000005</c:v>
                </c:pt>
                <c:pt idx="1712">
                  <c:v>23.384300000000003</c:v>
                </c:pt>
                <c:pt idx="1713">
                  <c:v>23.382200000000008</c:v>
                </c:pt>
                <c:pt idx="1714">
                  <c:v>23.367200000000004</c:v>
                </c:pt>
                <c:pt idx="1715">
                  <c:v>23.351400000000002</c:v>
                </c:pt>
                <c:pt idx="1716">
                  <c:v>23.346800000000002</c:v>
                </c:pt>
                <c:pt idx="1717">
                  <c:v>23.343900000000005</c:v>
                </c:pt>
                <c:pt idx="1718">
                  <c:v>23.343200000000003</c:v>
                </c:pt>
                <c:pt idx="1719">
                  <c:v>23.338100000000004</c:v>
                </c:pt>
                <c:pt idx="1720">
                  <c:v>23.335700000000003</c:v>
                </c:pt>
                <c:pt idx="1721">
                  <c:v>23.334300000000002</c:v>
                </c:pt>
                <c:pt idx="1722">
                  <c:v>23.327000000000009</c:v>
                </c:pt>
                <c:pt idx="1723">
                  <c:v>23.318100000000008</c:v>
                </c:pt>
                <c:pt idx="1724">
                  <c:v>23.309500000000007</c:v>
                </c:pt>
                <c:pt idx="1725">
                  <c:v>23.295500000000008</c:v>
                </c:pt>
                <c:pt idx="1726">
                  <c:v>23.286400000000008</c:v>
                </c:pt>
                <c:pt idx="1727">
                  <c:v>23.286300000000004</c:v>
                </c:pt>
                <c:pt idx="1728">
                  <c:v>23.288600000000006</c:v>
                </c:pt>
                <c:pt idx="1729">
                  <c:v>23.298800000000007</c:v>
                </c:pt>
                <c:pt idx="1730">
                  <c:v>23.30380000000001</c:v>
                </c:pt>
                <c:pt idx="1731">
                  <c:v>23.309000000000012</c:v>
                </c:pt>
                <c:pt idx="1732">
                  <c:v>23.314500000000006</c:v>
                </c:pt>
                <c:pt idx="1733">
                  <c:v>23.319200000000006</c:v>
                </c:pt>
                <c:pt idx="1734">
                  <c:v>23.325900000000001</c:v>
                </c:pt>
                <c:pt idx="1735">
                  <c:v>23.340999999999998</c:v>
                </c:pt>
                <c:pt idx="1736">
                  <c:v>23.342100000000002</c:v>
                </c:pt>
                <c:pt idx="1737">
                  <c:v>23.338999999999995</c:v>
                </c:pt>
                <c:pt idx="1738">
                  <c:v>23.343699999999995</c:v>
                </c:pt>
                <c:pt idx="1739">
                  <c:v>23.351300000000002</c:v>
                </c:pt>
                <c:pt idx="1740">
                  <c:v>23.357200000000002</c:v>
                </c:pt>
                <c:pt idx="1741">
                  <c:v>23.354299999999999</c:v>
                </c:pt>
                <c:pt idx="1742">
                  <c:v>23.3508</c:v>
                </c:pt>
                <c:pt idx="1743">
                  <c:v>23.348799999999997</c:v>
                </c:pt>
                <c:pt idx="1744">
                  <c:v>23.3489</c:v>
                </c:pt>
                <c:pt idx="1745">
                  <c:v>23.355600000000003</c:v>
                </c:pt>
                <c:pt idx="1746">
                  <c:v>23.372499999999999</c:v>
                </c:pt>
                <c:pt idx="1747">
                  <c:v>23.390300000000003</c:v>
                </c:pt>
                <c:pt idx="1748">
                  <c:v>23.406800000000008</c:v>
                </c:pt>
                <c:pt idx="1749">
                  <c:v>23.423999999999999</c:v>
                </c:pt>
                <c:pt idx="1750">
                  <c:v>23.437599999999996</c:v>
                </c:pt>
                <c:pt idx="1751">
                  <c:v>23.451499999999996</c:v>
                </c:pt>
                <c:pt idx="1752">
                  <c:v>23.465499999999999</c:v>
                </c:pt>
                <c:pt idx="1753">
                  <c:v>23.484599999999997</c:v>
                </c:pt>
                <c:pt idx="1754">
                  <c:v>23.502199999999995</c:v>
                </c:pt>
                <c:pt idx="1755">
                  <c:v>23.519399999999997</c:v>
                </c:pt>
                <c:pt idx="1756">
                  <c:v>23.540599999999998</c:v>
                </c:pt>
                <c:pt idx="1757">
                  <c:v>23.562699999999996</c:v>
                </c:pt>
                <c:pt idx="1758">
                  <c:v>23.590499999999992</c:v>
                </c:pt>
                <c:pt idx="1759">
                  <c:v>23.618499999999994</c:v>
                </c:pt>
                <c:pt idx="1760">
                  <c:v>23.649999999999991</c:v>
                </c:pt>
                <c:pt idx="1761">
                  <c:v>23.685099999999991</c:v>
                </c:pt>
                <c:pt idx="1762">
                  <c:v>23.717899999999997</c:v>
                </c:pt>
                <c:pt idx="1763">
                  <c:v>23.749299999999998</c:v>
                </c:pt>
                <c:pt idx="1764">
                  <c:v>23.778700000000001</c:v>
                </c:pt>
                <c:pt idx="1765">
                  <c:v>23.808799999999998</c:v>
                </c:pt>
                <c:pt idx="1766">
                  <c:v>23.842799999999997</c:v>
                </c:pt>
                <c:pt idx="1767">
                  <c:v>23.876699999999996</c:v>
                </c:pt>
                <c:pt idx="1768">
                  <c:v>23.909200000000002</c:v>
                </c:pt>
                <c:pt idx="1769">
                  <c:v>23.938999999999997</c:v>
                </c:pt>
                <c:pt idx="1770">
                  <c:v>23.982400000000002</c:v>
                </c:pt>
                <c:pt idx="1771">
                  <c:v>24.026500000000002</c:v>
                </c:pt>
                <c:pt idx="1772">
                  <c:v>24.067500000000006</c:v>
                </c:pt>
                <c:pt idx="1773">
                  <c:v>24.103200000000005</c:v>
                </c:pt>
                <c:pt idx="1774">
                  <c:v>24.137200000000007</c:v>
                </c:pt>
                <c:pt idx="1775">
                  <c:v>24.167500000000004</c:v>
                </c:pt>
                <c:pt idx="1776">
                  <c:v>24.198200000000007</c:v>
                </c:pt>
                <c:pt idx="1777">
                  <c:v>24.226500000000005</c:v>
                </c:pt>
                <c:pt idx="1778">
                  <c:v>24.253</c:v>
                </c:pt>
                <c:pt idx="1779">
                  <c:v>24.275600000000004</c:v>
                </c:pt>
                <c:pt idx="1780">
                  <c:v>24.296400000000002</c:v>
                </c:pt>
                <c:pt idx="1781">
                  <c:v>24.3171</c:v>
                </c:pt>
                <c:pt idx="1782">
                  <c:v>24.333400000000001</c:v>
                </c:pt>
                <c:pt idx="1783">
                  <c:v>24.3431</c:v>
                </c:pt>
                <c:pt idx="1784">
                  <c:v>24.353199999999998</c:v>
                </c:pt>
                <c:pt idx="1785">
                  <c:v>24.362099999999995</c:v>
                </c:pt>
                <c:pt idx="1786">
                  <c:v>24.367599999999989</c:v>
                </c:pt>
                <c:pt idx="1787">
                  <c:v>24.375699999999991</c:v>
                </c:pt>
                <c:pt idx="1788">
                  <c:v>24.381199999999989</c:v>
                </c:pt>
                <c:pt idx="1789">
                  <c:v>24.386899999999986</c:v>
                </c:pt>
                <c:pt idx="1790">
                  <c:v>24.39319999999999</c:v>
                </c:pt>
                <c:pt idx="1791">
                  <c:v>24.402499999999986</c:v>
                </c:pt>
                <c:pt idx="1792">
                  <c:v>24.413899999999984</c:v>
                </c:pt>
                <c:pt idx="1793">
                  <c:v>24.424499999999995</c:v>
                </c:pt>
                <c:pt idx="1794">
                  <c:v>24.43249999999999</c:v>
                </c:pt>
                <c:pt idx="1795">
                  <c:v>24.445799999999991</c:v>
                </c:pt>
                <c:pt idx="1796">
                  <c:v>24.46019999999999</c:v>
                </c:pt>
                <c:pt idx="1797">
                  <c:v>24.477299999999996</c:v>
                </c:pt>
                <c:pt idx="1798">
                  <c:v>24.495199999999997</c:v>
                </c:pt>
                <c:pt idx="1799">
                  <c:v>24.514400000000002</c:v>
                </c:pt>
                <c:pt idx="1800">
                  <c:v>24.535999999999998</c:v>
                </c:pt>
                <c:pt idx="1801">
                  <c:v>24.555500000000006</c:v>
                </c:pt>
                <c:pt idx="1802">
                  <c:v>24.572200000000002</c:v>
                </c:pt>
                <c:pt idx="1803">
                  <c:v>24.593500000000009</c:v>
                </c:pt>
                <c:pt idx="1804">
                  <c:v>24.612600000000011</c:v>
                </c:pt>
                <c:pt idx="1805">
                  <c:v>24.627900000000007</c:v>
                </c:pt>
                <c:pt idx="1806">
                  <c:v>24.641700000000011</c:v>
                </c:pt>
                <c:pt idx="1807">
                  <c:v>24.655600000000014</c:v>
                </c:pt>
                <c:pt idx="1808">
                  <c:v>24.669000000000011</c:v>
                </c:pt>
                <c:pt idx="1809">
                  <c:v>24.679600000000015</c:v>
                </c:pt>
                <c:pt idx="1810">
                  <c:v>24.68610000000001</c:v>
                </c:pt>
                <c:pt idx="1811">
                  <c:v>24.69230000000001</c:v>
                </c:pt>
                <c:pt idx="1812">
                  <c:v>24.697900000000008</c:v>
                </c:pt>
                <c:pt idx="1813">
                  <c:v>24.705400000000008</c:v>
                </c:pt>
                <c:pt idx="1814">
                  <c:v>24.71820000000001</c:v>
                </c:pt>
                <c:pt idx="1815">
                  <c:v>24.734600000000015</c:v>
                </c:pt>
                <c:pt idx="1816">
                  <c:v>24.743900000000011</c:v>
                </c:pt>
                <c:pt idx="1817">
                  <c:v>24.751500000000011</c:v>
                </c:pt>
                <c:pt idx="1818">
                  <c:v>24.760900000000007</c:v>
                </c:pt>
                <c:pt idx="1819">
                  <c:v>24.769700000000007</c:v>
                </c:pt>
                <c:pt idx="1820">
                  <c:v>24.778100000000006</c:v>
                </c:pt>
                <c:pt idx="1821">
                  <c:v>24.791100000000007</c:v>
                </c:pt>
                <c:pt idx="1822">
                  <c:v>24.806600000000003</c:v>
                </c:pt>
                <c:pt idx="1823">
                  <c:v>24.826200000000004</c:v>
                </c:pt>
                <c:pt idx="1824">
                  <c:v>24.842700000000001</c:v>
                </c:pt>
                <c:pt idx="1825">
                  <c:v>24.866199999999996</c:v>
                </c:pt>
                <c:pt idx="1826">
                  <c:v>24.886899999999997</c:v>
                </c:pt>
                <c:pt idx="1827">
                  <c:v>24.909999999999989</c:v>
                </c:pt>
                <c:pt idx="1828">
                  <c:v>24.934799999999992</c:v>
                </c:pt>
                <c:pt idx="1829">
                  <c:v>24.958599999999993</c:v>
                </c:pt>
                <c:pt idx="1830">
                  <c:v>24.978999999999992</c:v>
                </c:pt>
                <c:pt idx="1831">
                  <c:v>24.995599999999989</c:v>
                </c:pt>
                <c:pt idx="1832">
                  <c:v>25.015199999999989</c:v>
                </c:pt>
                <c:pt idx="1833">
                  <c:v>25.035899999999987</c:v>
                </c:pt>
                <c:pt idx="1834">
                  <c:v>25.059599999999993</c:v>
                </c:pt>
                <c:pt idx="1835">
                  <c:v>25.077699999999986</c:v>
                </c:pt>
                <c:pt idx="1836">
                  <c:v>25.108499999999985</c:v>
                </c:pt>
                <c:pt idx="1837">
                  <c:v>25.139399999999988</c:v>
                </c:pt>
                <c:pt idx="1838">
                  <c:v>25.170399999999987</c:v>
                </c:pt>
                <c:pt idx="1839">
                  <c:v>25.198899999999984</c:v>
                </c:pt>
                <c:pt idx="1840">
                  <c:v>25.223099999999985</c:v>
                </c:pt>
                <c:pt idx="1841">
                  <c:v>25.249399999999991</c:v>
                </c:pt>
                <c:pt idx="1842">
                  <c:v>25.27869999999999</c:v>
                </c:pt>
                <c:pt idx="1843">
                  <c:v>25.308199999999992</c:v>
                </c:pt>
                <c:pt idx="1844">
                  <c:v>25.330099999999995</c:v>
                </c:pt>
                <c:pt idx="1845">
                  <c:v>25.345999999999989</c:v>
                </c:pt>
                <c:pt idx="1846">
                  <c:v>25.358399999999996</c:v>
                </c:pt>
                <c:pt idx="1847">
                  <c:v>25.372199999999992</c:v>
                </c:pt>
                <c:pt idx="1848">
                  <c:v>25.391699999999993</c:v>
                </c:pt>
                <c:pt idx="1849">
                  <c:v>25.410399999999996</c:v>
                </c:pt>
                <c:pt idx="1850">
                  <c:v>25.430500000000002</c:v>
                </c:pt>
                <c:pt idx="1851">
                  <c:v>25.449700000000004</c:v>
                </c:pt>
                <c:pt idx="1852">
                  <c:v>25.467599999999997</c:v>
                </c:pt>
                <c:pt idx="1853">
                  <c:v>25.479400000000002</c:v>
                </c:pt>
                <c:pt idx="1854">
                  <c:v>25.488100000000003</c:v>
                </c:pt>
                <c:pt idx="1855">
                  <c:v>25.495700000000006</c:v>
                </c:pt>
                <c:pt idx="1856">
                  <c:v>25.502900000000004</c:v>
                </c:pt>
                <c:pt idx="1857">
                  <c:v>25.509</c:v>
                </c:pt>
                <c:pt idx="1858">
                  <c:v>25.513999999999999</c:v>
                </c:pt>
                <c:pt idx="1859">
                  <c:v>25.519500000000004</c:v>
                </c:pt>
                <c:pt idx="1860">
                  <c:v>25.523899999999998</c:v>
                </c:pt>
                <c:pt idx="1861">
                  <c:v>25.531399999999998</c:v>
                </c:pt>
                <c:pt idx="1862">
                  <c:v>25.542300000000001</c:v>
                </c:pt>
                <c:pt idx="1863">
                  <c:v>25.554100000000002</c:v>
                </c:pt>
                <c:pt idx="1864">
                  <c:v>25.572700000000005</c:v>
                </c:pt>
                <c:pt idx="1865">
                  <c:v>25.589500000000008</c:v>
                </c:pt>
                <c:pt idx="1866">
                  <c:v>25.611800000000006</c:v>
                </c:pt>
                <c:pt idx="1867">
                  <c:v>25.634700000000013</c:v>
                </c:pt>
                <c:pt idx="1868">
                  <c:v>25.656000000000009</c:v>
                </c:pt>
                <c:pt idx="1869">
                  <c:v>25.682700000000004</c:v>
                </c:pt>
                <c:pt idx="1870">
                  <c:v>25.696700000000007</c:v>
                </c:pt>
                <c:pt idx="1871">
                  <c:v>25.712400000000002</c:v>
                </c:pt>
                <c:pt idx="1872">
                  <c:v>25.726300000000005</c:v>
                </c:pt>
                <c:pt idx="1873">
                  <c:v>25.747400000000003</c:v>
                </c:pt>
                <c:pt idx="1874">
                  <c:v>25.790199999999995</c:v>
                </c:pt>
                <c:pt idx="1875">
                  <c:v>25.837199999999999</c:v>
                </c:pt>
                <c:pt idx="1876">
                  <c:v>25.885400000000001</c:v>
                </c:pt>
                <c:pt idx="1877">
                  <c:v>25.936599999999995</c:v>
                </c:pt>
                <c:pt idx="1878">
                  <c:v>25.990299999999998</c:v>
                </c:pt>
                <c:pt idx="1879">
                  <c:v>26.043299999999999</c:v>
                </c:pt>
                <c:pt idx="1880">
                  <c:v>26.098799999999997</c:v>
                </c:pt>
                <c:pt idx="1881">
                  <c:v>26.156399999999994</c:v>
                </c:pt>
                <c:pt idx="1882">
                  <c:v>26.219799999999996</c:v>
                </c:pt>
                <c:pt idx="1883">
                  <c:v>26.2881</c:v>
                </c:pt>
                <c:pt idx="1884">
                  <c:v>26.359199999999998</c:v>
                </c:pt>
                <c:pt idx="1885">
                  <c:v>26.432999999999993</c:v>
                </c:pt>
                <c:pt idx="1886">
                  <c:v>26.50289999999999</c:v>
                </c:pt>
                <c:pt idx="1887">
                  <c:v>26.570699999999992</c:v>
                </c:pt>
                <c:pt idx="1888">
                  <c:v>26.639199999999992</c:v>
                </c:pt>
                <c:pt idx="1889">
                  <c:v>26.704799999999995</c:v>
                </c:pt>
                <c:pt idx="1890">
                  <c:v>26.767199999999992</c:v>
                </c:pt>
                <c:pt idx="1891">
                  <c:v>26.829099999999993</c:v>
                </c:pt>
                <c:pt idx="1892">
                  <c:v>26.894099999999998</c:v>
                </c:pt>
                <c:pt idx="1893">
                  <c:v>26.958999999999996</c:v>
                </c:pt>
                <c:pt idx="1894">
                  <c:v>27.028899999999993</c:v>
                </c:pt>
                <c:pt idx="1895">
                  <c:v>27.098599999999998</c:v>
                </c:pt>
                <c:pt idx="1896">
                  <c:v>27.200899999999997</c:v>
                </c:pt>
                <c:pt idx="1897">
                  <c:v>27.291599999999995</c:v>
                </c:pt>
                <c:pt idx="1898">
                  <c:v>27.382399999999993</c:v>
                </c:pt>
                <c:pt idx="1899">
                  <c:v>27.474999999999994</c:v>
                </c:pt>
                <c:pt idx="1900">
                  <c:v>27.575299999999999</c:v>
                </c:pt>
                <c:pt idx="1901">
                  <c:v>27.672699999999995</c:v>
                </c:pt>
                <c:pt idx="1902">
                  <c:v>27.770199999999996</c:v>
                </c:pt>
                <c:pt idx="1903">
                  <c:v>27.866599999999998</c:v>
                </c:pt>
                <c:pt idx="1904">
                  <c:v>27.963899999999999</c:v>
                </c:pt>
                <c:pt idx="1905">
                  <c:v>28.0595</c:v>
                </c:pt>
                <c:pt idx="1906">
                  <c:v>28.156599999999997</c:v>
                </c:pt>
                <c:pt idx="1907">
                  <c:v>28.247099999999996</c:v>
                </c:pt>
                <c:pt idx="1908">
                  <c:v>28.337199999999992</c:v>
                </c:pt>
                <c:pt idx="1909">
                  <c:v>28.430099999999996</c:v>
                </c:pt>
                <c:pt idx="1910">
                  <c:v>28.512600000000003</c:v>
                </c:pt>
                <c:pt idx="1911">
                  <c:v>28.596000000000004</c:v>
                </c:pt>
                <c:pt idx="1912">
                  <c:v>28.675800000000002</c:v>
                </c:pt>
                <c:pt idx="1913">
                  <c:v>28.753600000000006</c:v>
                </c:pt>
                <c:pt idx="1914">
                  <c:v>28.833600000000004</c:v>
                </c:pt>
                <c:pt idx="1915">
                  <c:v>28.910700000000006</c:v>
                </c:pt>
                <c:pt idx="1916">
                  <c:v>29.000000000000004</c:v>
                </c:pt>
                <c:pt idx="1917">
                  <c:v>29.088200000000008</c:v>
                </c:pt>
                <c:pt idx="1918">
                  <c:v>29.175300000000007</c:v>
                </c:pt>
                <c:pt idx="1919">
                  <c:v>29.265600000000003</c:v>
                </c:pt>
                <c:pt idx="1920">
                  <c:v>29.355900000000005</c:v>
                </c:pt>
                <c:pt idx="1921">
                  <c:v>29.444700000000008</c:v>
                </c:pt>
                <c:pt idx="1922">
                  <c:v>29.538100000000004</c:v>
                </c:pt>
                <c:pt idx="1923">
                  <c:v>29.627600000000008</c:v>
                </c:pt>
                <c:pt idx="1924">
                  <c:v>29.716800000000006</c:v>
                </c:pt>
                <c:pt idx="1925">
                  <c:v>29.80070000000001</c:v>
                </c:pt>
                <c:pt idx="1926">
                  <c:v>29.887000000000015</c:v>
                </c:pt>
                <c:pt idx="1927">
                  <c:v>29.968700000000013</c:v>
                </c:pt>
                <c:pt idx="1928">
                  <c:v>30.048800000000014</c:v>
                </c:pt>
                <c:pt idx="1929">
                  <c:v>30.124700000000015</c:v>
                </c:pt>
                <c:pt idx="1930">
                  <c:v>30.206200000000017</c:v>
                </c:pt>
                <c:pt idx="1931">
                  <c:v>30.293400000000016</c:v>
                </c:pt>
                <c:pt idx="1932">
                  <c:v>30.377800000000011</c:v>
                </c:pt>
                <c:pt idx="1933">
                  <c:v>30.463400000000011</c:v>
                </c:pt>
                <c:pt idx="1934">
                  <c:v>30.543200000000009</c:v>
                </c:pt>
                <c:pt idx="1935">
                  <c:v>30.623000000000012</c:v>
                </c:pt>
                <c:pt idx="1936">
                  <c:v>30.703700000000012</c:v>
                </c:pt>
                <c:pt idx="1937">
                  <c:v>30.781500000000008</c:v>
                </c:pt>
                <c:pt idx="1938">
                  <c:v>30.859400000000015</c:v>
                </c:pt>
                <c:pt idx="1939">
                  <c:v>30.941200000000013</c:v>
                </c:pt>
                <c:pt idx="1940">
                  <c:v>31.028400000000012</c:v>
                </c:pt>
                <c:pt idx="1941">
                  <c:v>31.116800000000008</c:v>
                </c:pt>
                <c:pt idx="1942">
                  <c:v>31.200200000000009</c:v>
                </c:pt>
                <c:pt idx="1943">
                  <c:v>31.280400000000007</c:v>
                </c:pt>
                <c:pt idx="1944">
                  <c:v>31.36010000000001</c:v>
                </c:pt>
                <c:pt idx="1945">
                  <c:v>31.443500000000014</c:v>
                </c:pt>
                <c:pt idx="1946">
                  <c:v>31.523200000000006</c:v>
                </c:pt>
                <c:pt idx="1947">
                  <c:v>31.60380000000001</c:v>
                </c:pt>
                <c:pt idx="1948">
                  <c:v>31.68910000000001</c:v>
                </c:pt>
                <c:pt idx="1949">
                  <c:v>31.773900000000012</c:v>
                </c:pt>
                <c:pt idx="1950">
                  <c:v>31.850800000000007</c:v>
                </c:pt>
                <c:pt idx="1951">
                  <c:v>31.922300000000011</c:v>
                </c:pt>
                <c:pt idx="1952">
                  <c:v>31.998100000000012</c:v>
                </c:pt>
                <c:pt idx="1953">
                  <c:v>32.075900000000019</c:v>
                </c:pt>
                <c:pt idx="1954">
                  <c:v>32.150500000000015</c:v>
                </c:pt>
                <c:pt idx="1955">
                  <c:v>32.235000000000007</c:v>
                </c:pt>
                <c:pt idx="1956">
                  <c:v>32.310800000000008</c:v>
                </c:pt>
                <c:pt idx="1957">
                  <c:v>32.369500000000002</c:v>
                </c:pt>
                <c:pt idx="1958">
                  <c:v>32.422200000000004</c:v>
                </c:pt>
                <c:pt idx="1959">
                  <c:v>32.482100000000003</c:v>
                </c:pt>
                <c:pt idx="1960">
                  <c:v>32.532000000000004</c:v>
                </c:pt>
                <c:pt idx="1961">
                  <c:v>32.573399999999999</c:v>
                </c:pt>
                <c:pt idx="1962">
                  <c:v>32.618399999999994</c:v>
                </c:pt>
                <c:pt idx="1963">
                  <c:v>32.6646</c:v>
                </c:pt>
                <c:pt idx="1964">
                  <c:v>32.717500000000001</c:v>
                </c:pt>
                <c:pt idx="1965">
                  <c:v>32.767600000000002</c:v>
                </c:pt>
                <c:pt idx="1966">
                  <c:v>32.817900000000002</c:v>
                </c:pt>
                <c:pt idx="1967">
                  <c:v>32.873699999999992</c:v>
                </c:pt>
                <c:pt idx="1968">
                  <c:v>32.929099999999991</c:v>
                </c:pt>
                <c:pt idx="1969">
                  <c:v>32.984799999999993</c:v>
                </c:pt>
                <c:pt idx="1970">
                  <c:v>33.044899999999998</c:v>
                </c:pt>
                <c:pt idx="1971">
                  <c:v>33.088299999999997</c:v>
                </c:pt>
                <c:pt idx="1972">
                  <c:v>33.149099999999997</c:v>
                </c:pt>
                <c:pt idx="1973">
                  <c:v>33.212599999999995</c:v>
                </c:pt>
                <c:pt idx="1974">
                  <c:v>33.259299999999996</c:v>
                </c:pt>
                <c:pt idx="1975">
                  <c:v>33.296800000000005</c:v>
                </c:pt>
                <c:pt idx="1976">
                  <c:v>33.335500000000003</c:v>
                </c:pt>
                <c:pt idx="1977">
                  <c:v>33.372</c:v>
                </c:pt>
                <c:pt idx="1978">
                  <c:v>33.403700000000001</c:v>
                </c:pt>
                <c:pt idx="1979">
                  <c:v>33.434800000000003</c:v>
                </c:pt>
                <c:pt idx="1980">
                  <c:v>33.466300000000004</c:v>
                </c:pt>
                <c:pt idx="1981">
                  <c:v>33.498100000000001</c:v>
                </c:pt>
                <c:pt idx="1982">
                  <c:v>33.528799999999997</c:v>
                </c:pt>
                <c:pt idx="1983">
                  <c:v>33.563399999999994</c:v>
                </c:pt>
                <c:pt idx="1984">
                  <c:v>33.601199999999999</c:v>
                </c:pt>
                <c:pt idx="1985">
                  <c:v>33.6357</c:v>
                </c:pt>
                <c:pt idx="1986">
                  <c:v>33.685399999999994</c:v>
                </c:pt>
                <c:pt idx="1987">
                  <c:v>33.731499999999997</c:v>
                </c:pt>
                <c:pt idx="1988">
                  <c:v>33.782599999999995</c:v>
                </c:pt>
                <c:pt idx="1989">
                  <c:v>33.835499999999996</c:v>
                </c:pt>
                <c:pt idx="1990">
                  <c:v>33.896599999999999</c:v>
                </c:pt>
                <c:pt idx="1991">
                  <c:v>33.9602</c:v>
                </c:pt>
                <c:pt idx="1992">
                  <c:v>34.019300000000001</c:v>
                </c:pt>
                <c:pt idx="1993">
                  <c:v>34.082799999999992</c:v>
                </c:pt>
                <c:pt idx="1994">
                  <c:v>34.142199999999995</c:v>
                </c:pt>
                <c:pt idx="1995">
                  <c:v>34.199699999999993</c:v>
                </c:pt>
                <c:pt idx="1996">
                  <c:v>34.229899999999994</c:v>
                </c:pt>
                <c:pt idx="1997">
                  <c:v>34.26489999999999</c:v>
                </c:pt>
                <c:pt idx="1998">
                  <c:v>34.29679999999999</c:v>
                </c:pt>
                <c:pt idx="1999">
                  <c:v>34.320399999999999</c:v>
                </c:pt>
                <c:pt idx="2000">
                  <c:v>34.339499999999994</c:v>
                </c:pt>
                <c:pt idx="2001">
                  <c:v>34.356699999999989</c:v>
                </c:pt>
                <c:pt idx="2002">
                  <c:v>34.37339999999999</c:v>
                </c:pt>
                <c:pt idx="2003">
                  <c:v>34.386499999999991</c:v>
                </c:pt>
                <c:pt idx="2004">
                  <c:v>34.40659999999999</c:v>
                </c:pt>
                <c:pt idx="2005">
                  <c:v>34.434899999999992</c:v>
                </c:pt>
                <c:pt idx="2006">
                  <c:v>34.455099999999987</c:v>
                </c:pt>
                <c:pt idx="2007">
                  <c:v>34.488299999999988</c:v>
                </c:pt>
                <c:pt idx="2008">
                  <c:v>34.525199999999991</c:v>
                </c:pt>
                <c:pt idx="2009">
                  <c:v>34.559099999999994</c:v>
                </c:pt>
                <c:pt idx="2010">
                  <c:v>34.606399999999994</c:v>
                </c:pt>
                <c:pt idx="2011">
                  <c:v>34.649799999999992</c:v>
                </c:pt>
                <c:pt idx="2012">
                  <c:v>34.690599999999996</c:v>
                </c:pt>
                <c:pt idx="2013">
                  <c:v>34.727499999999992</c:v>
                </c:pt>
                <c:pt idx="2014">
                  <c:v>34.760899999999992</c:v>
                </c:pt>
                <c:pt idx="2015">
                  <c:v>34.789099999999991</c:v>
                </c:pt>
                <c:pt idx="2016">
                  <c:v>34.800899999999984</c:v>
                </c:pt>
                <c:pt idx="2017">
                  <c:v>34.821699999999986</c:v>
                </c:pt>
                <c:pt idx="2018">
                  <c:v>34.846899999999984</c:v>
                </c:pt>
                <c:pt idx="2019">
                  <c:v>34.870399999999989</c:v>
                </c:pt>
                <c:pt idx="2020">
                  <c:v>34.892999999999986</c:v>
                </c:pt>
                <c:pt idx="2021">
                  <c:v>34.91299999999999</c:v>
                </c:pt>
                <c:pt idx="2022">
                  <c:v>34.92499999999999</c:v>
                </c:pt>
                <c:pt idx="2023">
                  <c:v>34.937499999999993</c:v>
                </c:pt>
                <c:pt idx="2024">
                  <c:v>34.953899999999997</c:v>
                </c:pt>
                <c:pt idx="2025">
                  <c:v>34.966799999999999</c:v>
                </c:pt>
                <c:pt idx="2026">
                  <c:v>34.983699999999999</c:v>
                </c:pt>
                <c:pt idx="2027">
                  <c:v>35.006299999999996</c:v>
                </c:pt>
                <c:pt idx="2028">
                  <c:v>35.021499999999989</c:v>
                </c:pt>
                <c:pt idx="2029">
                  <c:v>35.033799999999992</c:v>
                </c:pt>
                <c:pt idx="2030">
                  <c:v>35.029899999999991</c:v>
                </c:pt>
                <c:pt idx="2031">
                  <c:v>35.018699999999995</c:v>
                </c:pt>
                <c:pt idx="2032">
                  <c:v>35.010799999999996</c:v>
                </c:pt>
                <c:pt idx="2033">
                  <c:v>34.987899999999996</c:v>
                </c:pt>
                <c:pt idx="2034">
                  <c:v>34.975299999999997</c:v>
                </c:pt>
                <c:pt idx="2035">
                  <c:v>34.962099999999992</c:v>
                </c:pt>
                <c:pt idx="2036">
                  <c:v>34.947899999999997</c:v>
                </c:pt>
                <c:pt idx="2037">
                  <c:v>34.941099999999992</c:v>
                </c:pt>
                <c:pt idx="2038">
                  <c:v>34.928699999999999</c:v>
                </c:pt>
                <c:pt idx="2039">
                  <c:v>34.908699999999996</c:v>
                </c:pt>
                <c:pt idx="2040">
                  <c:v>34.895899999999997</c:v>
                </c:pt>
                <c:pt idx="2041">
                  <c:v>34.8797</c:v>
                </c:pt>
                <c:pt idx="2042">
                  <c:v>34.872700000000002</c:v>
                </c:pt>
                <c:pt idx="2043">
                  <c:v>34.869200000000006</c:v>
                </c:pt>
                <c:pt idx="2044">
                  <c:v>34.872399999999999</c:v>
                </c:pt>
                <c:pt idx="2045">
                  <c:v>34.867500000000007</c:v>
                </c:pt>
                <c:pt idx="2046">
                  <c:v>34.868200000000009</c:v>
                </c:pt>
                <c:pt idx="2047">
                  <c:v>34.869700000000009</c:v>
                </c:pt>
                <c:pt idx="2048">
                  <c:v>34.858300000000014</c:v>
                </c:pt>
                <c:pt idx="2049">
                  <c:v>34.854200000000013</c:v>
                </c:pt>
                <c:pt idx="2050">
                  <c:v>34.853700000000011</c:v>
                </c:pt>
                <c:pt idx="2051">
                  <c:v>34.855000000000011</c:v>
                </c:pt>
                <c:pt idx="2052">
                  <c:v>34.847200000000008</c:v>
                </c:pt>
                <c:pt idx="2053">
                  <c:v>34.846700000000013</c:v>
                </c:pt>
                <c:pt idx="2054">
                  <c:v>34.853000000000009</c:v>
                </c:pt>
                <c:pt idx="2055">
                  <c:v>34.851500000000009</c:v>
                </c:pt>
                <c:pt idx="2056">
                  <c:v>34.85260000000001</c:v>
                </c:pt>
                <c:pt idx="2057">
                  <c:v>34.865400000000008</c:v>
                </c:pt>
                <c:pt idx="2058">
                  <c:v>34.877900000000004</c:v>
                </c:pt>
                <c:pt idx="2059">
                  <c:v>34.873500000000007</c:v>
                </c:pt>
                <c:pt idx="2060">
                  <c:v>34.884</c:v>
                </c:pt>
                <c:pt idx="2061">
                  <c:v>34.883500000000005</c:v>
                </c:pt>
                <c:pt idx="2062">
                  <c:v>34.878999999999998</c:v>
                </c:pt>
                <c:pt idx="2063">
                  <c:v>34.871499999999997</c:v>
                </c:pt>
                <c:pt idx="2064">
                  <c:v>34.851300000000002</c:v>
                </c:pt>
                <c:pt idx="2065">
                  <c:v>34.837499999999999</c:v>
                </c:pt>
                <c:pt idx="2066">
                  <c:v>34.817999999999998</c:v>
                </c:pt>
                <c:pt idx="2067">
                  <c:v>34.799299999999995</c:v>
                </c:pt>
                <c:pt idx="2068">
                  <c:v>34.779299999999992</c:v>
                </c:pt>
                <c:pt idx="2069">
                  <c:v>34.749799999999993</c:v>
                </c:pt>
                <c:pt idx="2070">
                  <c:v>34.709499999999991</c:v>
                </c:pt>
                <c:pt idx="2071">
                  <c:v>34.684499999999986</c:v>
                </c:pt>
                <c:pt idx="2072">
                  <c:v>34.664399999999986</c:v>
                </c:pt>
                <c:pt idx="2073">
                  <c:v>34.635899999999985</c:v>
                </c:pt>
                <c:pt idx="2074">
                  <c:v>34.603199999999987</c:v>
                </c:pt>
                <c:pt idx="2075">
                  <c:v>34.573699999999988</c:v>
                </c:pt>
                <c:pt idx="2076">
                  <c:v>34.543599999999991</c:v>
                </c:pt>
                <c:pt idx="2077">
                  <c:v>34.518199999999986</c:v>
                </c:pt>
                <c:pt idx="2078">
                  <c:v>34.49819999999999</c:v>
                </c:pt>
                <c:pt idx="2079">
                  <c:v>34.478199999999987</c:v>
                </c:pt>
                <c:pt idx="2080">
                  <c:v>34.456799999999987</c:v>
                </c:pt>
                <c:pt idx="2081">
                  <c:v>34.439299999999982</c:v>
                </c:pt>
                <c:pt idx="2082">
                  <c:v>34.417099999999984</c:v>
                </c:pt>
                <c:pt idx="2083">
                  <c:v>34.389599999999987</c:v>
                </c:pt>
                <c:pt idx="2084">
                  <c:v>34.370799999999988</c:v>
                </c:pt>
                <c:pt idx="2085">
                  <c:v>34.35599999999998</c:v>
                </c:pt>
                <c:pt idx="2086">
                  <c:v>34.321199999999976</c:v>
                </c:pt>
                <c:pt idx="2087">
                  <c:v>34.292599999999972</c:v>
                </c:pt>
                <c:pt idx="2088">
                  <c:v>34.254399999999976</c:v>
                </c:pt>
                <c:pt idx="2089">
                  <c:v>34.218199999999975</c:v>
                </c:pt>
                <c:pt idx="2090">
                  <c:v>34.172699999999971</c:v>
                </c:pt>
                <c:pt idx="2091">
                  <c:v>34.120999999999974</c:v>
                </c:pt>
                <c:pt idx="2092">
                  <c:v>34.074299999999972</c:v>
                </c:pt>
                <c:pt idx="2093">
                  <c:v>34.028499999999973</c:v>
                </c:pt>
                <c:pt idx="2094">
                  <c:v>33.982999999999976</c:v>
                </c:pt>
                <c:pt idx="2095">
                  <c:v>33.93389999999998</c:v>
                </c:pt>
                <c:pt idx="2096">
                  <c:v>33.891399999999983</c:v>
                </c:pt>
                <c:pt idx="2097">
                  <c:v>33.853699999999982</c:v>
                </c:pt>
                <c:pt idx="2098">
                  <c:v>33.811199999999978</c:v>
                </c:pt>
                <c:pt idx="2099">
                  <c:v>33.769199999999977</c:v>
                </c:pt>
                <c:pt idx="2100">
                  <c:v>33.724599999999981</c:v>
                </c:pt>
                <c:pt idx="2101">
                  <c:v>33.690399999999983</c:v>
                </c:pt>
                <c:pt idx="2102">
                  <c:v>33.658099999999983</c:v>
                </c:pt>
                <c:pt idx="2103">
                  <c:v>33.624999999999979</c:v>
                </c:pt>
                <c:pt idx="2104">
                  <c:v>33.588999999999977</c:v>
                </c:pt>
                <c:pt idx="2105">
                  <c:v>33.548499999999969</c:v>
                </c:pt>
                <c:pt idx="2106">
                  <c:v>33.514699999999969</c:v>
                </c:pt>
                <c:pt idx="2107">
                  <c:v>33.476699999999973</c:v>
                </c:pt>
                <c:pt idx="2108">
                  <c:v>33.433899999999973</c:v>
                </c:pt>
                <c:pt idx="2109">
                  <c:v>33.393199999999972</c:v>
                </c:pt>
                <c:pt idx="2110">
                  <c:v>33.35319999999998</c:v>
                </c:pt>
                <c:pt idx="2111">
                  <c:v>33.315899999999971</c:v>
                </c:pt>
                <c:pt idx="2112">
                  <c:v>33.279299999999971</c:v>
                </c:pt>
                <c:pt idx="2113">
                  <c:v>33.253499999999974</c:v>
                </c:pt>
                <c:pt idx="2114">
                  <c:v>33.229999999999976</c:v>
                </c:pt>
                <c:pt idx="2115">
                  <c:v>33.215099999999978</c:v>
                </c:pt>
                <c:pt idx="2116">
                  <c:v>33.201299999999975</c:v>
                </c:pt>
                <c:pt idx="2117">
                  <c:v>33.173799999999979</c:v>
                </c:pt>
                <c:pt idx="2118">
                  <c:v>33.134199999999979</c:v>
                </c:pt>
                <c:pt idx="2119">
                  <c:v>33.089699999999979</c:v>
                </c:pt>
                <c:pt idx="2120">
                  <c:v>33.042099999999976</c:v>
                </c:pt>
                <c:pt idx="2121">
                  <c:v>32.990099999999984</c:v>
                </c:pt>
                <c:pt idx="2122">
                  <c:v>32.939099999999982</c:v>
                </c:pt>
                <c:pt idx="2123">
                  <c:v>32.895399999999988</c:v>
                </c:pt>
                <c:pt idx="2124">
                  <c:v>32.849399999999989</c:v>
                </c:pt>
                <c:pt idx="2125">
                  <c:v>32.801699999999997</c:v>
                </c:pt>
                <c:pt idx="2126">
                  <c:v>32.750799999999998</c:v>
                </c:pt>
                <c:pt idx="2127">
                  <c:v>32.698099999999997</c:v>
                </c:pt>
                <c:pt idx="2128">
                  <c:v>32.653199999999991</c:v>
                </c:pt>
                <c:pt idx="2129">
                  <c:v>32.619</c:v>
                </c:pt>
                <c:pt idx="2130">
                  <c:v>32.597900000000003</c:v>
                </c:pt>
                <c:pt idx="2131">
                  <c:v>32.582699999999996</c:v>
                </c:pt>
                <c:pt idx="2132">
                  <c:v>32.561399999999992</c:v>
                </c:pt>
                <c:pt idx="2133">
                  <c:v>32.550099999999993</c:v>
                </c:pt>
                <c:pt idx="2134">
                  <c:v>32.533499999999997</c:v>
                </c:pt>
                <c:pt idx="2135">
                  <c:v>32.506699999999995</c:v>
                </c:pt>
                <c:pt idx="2136">
                  <c:v>32.474600000000002</c:v>
                </c:pt>
                <c:pt idx="2137">
                  <c:v>32.439399999999999</c:v>
                </c:pt>
                <c:pt idx="2138">
                  <c:v>32.408199999999994</c:v>
                </c:pt>
                <c:pt idx="2139">
                  <c:v>32.384499999999996</c:v>
                </c:pt>
                <c:pt idx="2140">
                  <c:v>32.347899999999996</c:v>
                </c:pt>
                <c:pt idx="2141">
                  <c:v>32.311399999999999</c:v>
                </c:pt>
                <c:pt idx="2142">
                  <c:v>32.2652</c:v>
                </c:pt>
                <c:pt idx="2143">
                  <c:v>32.210900000000002</c:v>
                </c:pt>
                <c:pt idx="2144">
                  <c:v>32.155200000000008</c:v>
                </c:pt>
                <c:pt idx="2145">
                  <c:v>32.10990000000001</c:v>
                </c:pt>
                <c:pt idx="2146">
                  <c:v>32.064300000000003</c:v>
                </c:pt>
                <c:pt idx="2147">
                  <c:v>32.017100000000006</c:v>
                </c:pt>
                <c:pt idx="2148">
                  <c:v>31.978500000000004</c:v>
                </c:pt>
                <c:pt idx="2149">
                  <c:v>31.929099999999998</c:v>
                </c:pt>
                <c:pt idx="2150">
                  <c:v>31.880699999999997</c:v>
                </c:pt>
                <c:pt idx="2151">
                  <c:v>31.831399999999999</c:v>
                </c:pt>
                <c:pt idx="2152">
                  <c:v>31.784899999999997</c:v>
                </c:pt>
                <c:pt idx="2153">
                  <c:v>31.730299999999996</c:v>
                </c:pt>
                <c:pt idx="2154">
                  <c:v>31.669899999999995</c:v>
                </c:pt>
                <c:pt idx="2155">
                  <c:v>31.612199999999998</c:v>
                </c:pt>
                <c:pt idx="2156">
                  <c:v>31.564499999999995</c:v>
                </c:pt>
                <c:pt idx="2157">
                  <c:v>31.522699999999997</c:v>
                </c:pt>
                <c:pt idx="2158">
                  <c:v>31.484599999999997</c:v>
                </c:pt>
                <c:pt idx="2159">
                  <c:v>31.45709999999999</c:v>
                </c:pt>
                <c:pt idx="2160">
                  <c:v>31.424299999999995</c:v>
                </c:pt>
                <c:pt idx="2161">
                  <c:v>31.407599999999992</c:v>
                </c:pt>
                <c:pt idx="2162">
                  <c:v>31.389499999999988</c:v>
                </c:pt>
                <c:pt idx="2163">
                  <c:v>31.371299999999998</c:v>
                </c:pt>
                <c:pt idx="2164">
                  <c:v>31.354199999999995</c:v>
                </c:pt>
                <c:pt idx="2165">
                  <c:v>31.341699999999996</c:v>
                </c:pt>
                <c:pt idx="2166">
                  <c:v>31.323999999999991</c:v>
                </c:pt>
                <c:pt idx="2167">
                  <c:v>31.305499999999991</c:v>
                </c:pt>
                <c:pt idx="2168">
                  <c:v>31.282199999999989</c:v>
                </c:pt>
                <c:pt idx="2169">
                  <c:v>31.264499999999988</c:v>
                </c:pt>
                <c:pt idx="2170">
                  <c:v>31.256399999999989</c:v>
                </c:pt>
                <c:pt idx="2171">
                  <c:v>31.244699999999987</c:v>
                </c:pt>
                <c:pt idx="2172">
                  <c:v>31.208299999999991</c:v>
                </c:pt>
                <c:pt idx="2173">
                  <c:v>31.168999999999993</c:v>
                </c:pt>
                <c:pt idx="2174">
                  <c:v>31.121899999999993</c:v>
                </c:pt>
                <c:pt idx="2175">
                  <c:v>31.076299999999996</c:v>
                </c:pt>
                <c:pt idx="2176">
                  <c:v>31.026899999999998</c:v>
                </c:pt>
                <c:pt idx="2177">
                  <c:v>30.989499999999992</c:v>
                </c:pt>
                <c:pt idx="2178">
                  <c:v>30.954099999999993</c:v>
                </c:pt>
                <c:pt idx="2179">
                  <c:v>30.925199999999997</c:v>
                </c:pt>
                <c:pt idx="2180">
                  <c:v>30.898199999999992</c:v>
                </c:pt>
                <c:pt idx="2181">
                  <c:v>30.857099999999996</c:v>
                </c:pt>
                <c:pt idx="2182">
                  <c:v>30.825800000000001</c:v>
                </c:pt>
                <c:pt idx="2183">
                  <c:v>30.801699999999997</c:v>
                </c:pt>
                <c:pt idx="2184">
                  <c:v>30.758599999999998</c:v>
                </c:pt>
                <c:pt idx="2185">
                  <c:v>30.724899999999998</c:v>
                </c:pt>
                <c:pt idx="2186">
                  <c:v>30.692599999999999</c:v>
                </c:pt>
                <c:pt idx="2187">
                  <c:v>30.658000000000001</c:v>
                </c:pt>
                <c:pt idx="2188">
                  <c:v>30.628399999999996</c:v>
                </c:pt>
                <c:pt idx="2189">
                  <c:v>30.595300000000002</c:v>
                </c:pt>
                <c:pt idx="2190">
                  <c:v>30.569099999999999</c:v>
                </c:pt>
                <c:pt idx="2191">
                  <c:v>30.545999999999999</c:v>
                </c:pt>
                <c:pt idx="2192">
                  <c:v>30.5181</c:v>
                </c:pt>
                <c:pt idx="2193">
                  <c:v>30.478100000000005</c:v>
                </c:pt>
                <c:pt idx="2194">
                  <c:v>30.440900000000003</c:v>
                </c:pt>
                <c:pt idx="2195">
                  <c:v>30.402099999999997</c:v>
                </c:pt>
                <c:pt idx="2196">
                  <c:v>30.355299999999996</c:v>
                </c:pt>
                <c:pt idx="2197">
                  <c:v>30.305799999999994</c:v>
                </c:pt>
                <c:pt idx="2198">
                  <c:v>30.267499999999991</c:v>
                </c:pt>
                <c:pt idx="2199">
                  <c:v>30.232899999999994</c:v>
                </c:pt>
                <c:pt idx="2200">
                  <c:v>30.202899999999996</c:v>
                </c:pt>
                <c:pt idx="2201">
                  <c:v>30.176299999999998</c:v>
                </c:pt>
                <c:pt idx="2202">
                  <c:v>30.149399999999996</c:v>
                </c:pt>
                <c:pt idx="2203">
                  <c:v>30.131999999999998</c:v>
                </c:pt>
                <c:pt idx="2204">
                  <c:v>30.117699999999999</c:v>
                </c:pt>
                <c:pt idx="2205">
                  <c:v>30.105399999999996</c:v>
                </c:pt>
                <c:pt idx="2206">
                  <c:v>30.098699999999994</c:v>
                </c:pt>
                <c:pt idx="2207">
                  <c:v>30.08979999999999</c:v>
                </c:pt>
                <c:pt idx="2208">
                  <c:v>30.079699999999992</c:v>
                </c:pt>
                <c:pt idx="2209">
                  <c:v>30.068099999999991</c:v>
                </c:pt>
                <c:pt idx="2210">
                  <c:v>30.052999999999987</c:v>
                </c:pt>
                <c:pt idx="2211">
                  <c:v>30.046499999999991</c:v>
                </c:pt>
                <c:pt idx="2212">
                  <c:v>30.042999999999989</c:v>
                </c:pt>
                <c:pt idx="2213">
                  <c:v>30.036299999999986</c:v>
                </c:pt>
                <c:pt idx="2214">
                  <c:v>30.032099999999986</c:v>
                </c:pt>
                <c:pt idx="2215">
                  <c:v>30.021899999999988</c:v>
                </c:pt>
                <c:pt idx="2216">
                  <c:v>30.016599999999986</c:v>
                </c:pt>
                <c:pt idx="2217">
                  <c:v>30.027899999999985</c:v>
                </c:pt>
                <c:pt idx="2218">
                  <c:v>30.049599999999991</c:v>
                </c:pt>
                <c:pt idx="2219">
                  <c:v>30.072399999999995</c:v>
                </c:pt>
                <c:pt idx="2220">
                  <c:v>30.098699999999994</c:v>
                </c:pt>
                <c:pt idx="2221">
                  <c:v>30.132799999999996</c:v>
                </c:pt>
                <c:pt idx="2222">
                  <c:v>30.160599999999999</c:v>
                </c:pt>
                <c:pt idx="2223">
                  <c:v>30.181000000000004</c:v>
                </c:pt>
                <c:pt idx="2224">
                  <c:v>30.203600000000005</c:v>
                </c:pt>
                <c:pt idx="2225">
                  <c:v>30.233500000000003</c:v>
                </c:pt>
                <c:pt idx="2226">
                  <c:v>30.261100000000006</c:v>
                </c:pt>
                <c:pt idx="2227">
                  <c:v>30.284700000000008</c:v>
                </c:pt>
                <c:pt idx="2228">
                  <c:v>30.30360000000001</c:v>
                </c:pt>
                <c:pt idx="2229">
                  <c:v>30.313300000000009</c:v>
                </c:pt>
                <c:pt idx="2230">
                  <c:v>30.324700000000007</c:v>
                </c:pt>
                <c:pt idx="2231">
                  <c:v>30.330700000000011</c:v>
                </c:pt>
                <c:pt idx="2232">
                  <c:v>30.333900000000007</c:v>
                </c:pt>
                <c:pt idx="2233">
                  <c:v>30.335900000000009</c:v>
                </c:pt>
                <c:pt idx="2234">
                  <c:v>30.33700000000001</c:v>
                </c:pt>
                <c:pt idx="2235">
                  <c:v>30.353200000000012</c:v>
                </c:pt>
                <c:pt idx="2236">
                  <c:v>30.380900000000011</c:v>
                </c:pt>
                <c:pt idx="2237">
                  <c:v>30.419700000000013</c:v>
                </c:pt>
                <c:pt idx="2238">
                  <c:v>30.464500000000012</c:v>
                </c:pt>
                <c:pt idx="2239">
                  <c:v>30.503700000000013</c:v>
                </c:pt>
                <c:pt idx="2240">
                  <c:v>30.546900000000008</c:v>
                </c:pt>
                <c:pt idx="2241">
                  <c:v>30.592400000000012</c:v>
                </c:pt>
                <c:pt idx="2242">
                  <c:v>30.64200000000001</c:v>
                </c:pt>
                <c:pt idx="2243">
                  <c:v>30.700400000000009</c:v>
                </c:pt>
                <c:pt idx="2244">
                  <c:v>30.75960000000001</c:v>
                </c:pt>
                <c:pt idx="2245">
                  <c:v>30.810600000000004</c:v>
                </c:pt>
                <c:pt idx="2246">
                  <c:v>30.854500000000009</c:v>
                </c:pt>
                <c:pt idx="2247">
                  <c:v>30.907000000000007</c:v>
                </c:pt>
                <c:pt idx="2248">
                  <c:v>30.95780000000001</c:v>
                </c:pt>
                <c:pt idx="2249">
                  <c:v>31.010600000000007</c:v>
                </c:pt>
                <c:pt idx="2250">
                  <c:v>31.067700000000009</c:v>
                </c:pt>
                <c:pt idx="2251">
                  <c:v>31.12820000000001</c:v>
                </c:pt>
                <c:pt idx="2252">
                  <c:v>31.184900000000006</c:v>
                </c:pt>
                <c:pt idx="2253">
                  <c:v>31.243600000000004</c:v>
                </c:pt>
                <c:pt idx="2254">
                  <c:v>31.314800000000002</c:v>
                </c:pt>
                <c:pt idx="2255">
                  <c:v>31.384300000000003</c:v>
                </c:pt>
                <c:pt idx="2256">
                  <c:v>31.443799999999996</c:v>
                </c:pt>
                <c:pt idx="2257">
                  <c:v>31.4923</c:v>
                </c:pt>
                <c:pt idx="2258">
                  <c:v>31.545599999999993</c:v>
                </c:pt>
                <c:pt idx="2259">
                  <c:v>31.603399999999997</c:v>
                </c:pt>
                <c:pt idx="2260">
                  <c:v>31.662899999999993</c:v>
                </c:pt>
                <c:pt idx="2261">
                  <c:v>31.721399999999996</c:v>
                </c:pt>
                <c:pt idx="2262">
                  <c:v>31.779499999999995</c:v>
                </c:pt>
                <c:pt idx="2263">
                  <c:v>31.843799999999991</c:v>
                </c:pt>
                <c:pt idx="2264">
                  <c:v>31.904899999999987</c:v>
                </c:pt>
                <c:pt idx="2265">
                  <c:v>31.952999999999985</c:v>
                </c:pt>
                <c:pt idx="2266">
                  <c:v>32.003199999999978</c:v>
                </c:pt>
                <c:pt idx="2267">
                  <c:v>32.04689999999998</c:v>
                </c:pt>
                <c:pt idx="2268">
                  <c:v>32.088999999999977</c:v>
                </c:pt>
                <c:pt idx="2269">
                  <c:v>32.117199999999983</c:v>
                </c:pt>
                <c:pt idx="2270">
                  <c:v>32.141499999999986</c:v>
                </c:pt>
                <c:pt idx="2271">
                  <c:v>32.172999999999988</c:v>
                </c:pt>
                <c:pt idx="2272">
                  <c:v>32.216199999999986</c:v>
                </c:pt>
                <c:pt idx="2273">
                  <c:v>32.259999999999984</c:v>
                </c:pt>
                <c:pt idx="2274">
                  <c:v>32.321799999999982</c:v>
                </c:pt>
                <c:pt idx="2275">
                  <c:v>32.356899999999982</c:v>
                </c:pt>
                <c:pt idx="2276">
                  <c:v>32.396199999999986</c:v>
                </c:pt>
                <c:pt idx="2277">
                  <c:v>32.419099999999986</c:v>
                </c:pt>
                <c:pt idx="2278">
                  <c:v>32.438499999999983</c:v>
                </c:pt>
                <c:pt idx="2279">
                  <c:v>32.453499999999984</c:v>
                </c:pt>
                <c:pt idx="2280">
                  <c:v>32.464099999999988</c:v>
                </c:pt>
                <c:pt idx="2281">
                  <c:v>32.485299999999988</c:v>
                </c:pt>
                <c:pt idx="2282">
                  <c:v>32.497399999999985</c:v>
                </c:pt>
                <c:pt idx="2283">
                  <c:v>32.506299999999982</c:v>
                </c:pt>
                <c:pt idx="2284">
                  <c:v>32.53129999999998</c:v>
                </c:pt>
                <c:pt idx="2285">
                  <c:v>32.544499999999985</c:v>
                </c:pt>
                <c:pt idx="2286">
                  <c:v>32.550099999999986</c:v>
                </c:pt>
                <c:pt idx="2287">
                  <c:v>32.550799999999988</c:v>
                </c:pt>
                <c:pt idx="2288">
                  <c:v>32.553799999999988</c:v>
                </c:pt>
                <c:pt idx="2289">
                  <c:v>32.550299999999986</c:v>
                </c:pt>
                <c:pt idx="2290">
                  <c:v>32.541199999999989</c:v>
                </c:pt>
                <c:pt idx="2291">
                  <c:v>32.53159999999999</c:v>
                </c:pt>
                <c:pt idx="2292">
                  <c:v>32.516799999999996</c:v>
                </c:pt>
                <c:pt idx="2293">
                  <c:v>32.508799999999994</c:v>
                </c:pt>
                <c:pt idx="2294">
                  <c:v>32.503599999999985</c:v>
                </c:pt>
                <c:pt idx="2295">
                  <c:v>32.504699999999993</c:v>
                </c:pt>
                <c:pt idx="2296">
                  <c:v>32.511999999999986</c:v>
                </c:pt>
                <c:pt idx="2297">
                  <c:v>32.521399999999993</c:v>
                </c:pt>
                <c:pt idx="2298">
                  <c:v>32.520399999999995</c:v>
                </c:pt>
                <c:pt idx="2299">
                  <c:v>32.526299999999992</c:v>
                </c:pt>
                <c:pt idx="2300">
                  <c:v>32.521899999999995</c:v>
                </c:pt>
                <c:pt idx="2301">
                  <c:v>32.5124</c:v>
                </c:pt>
                <c:pt idx="2302">
                  <c:v>32.508599999999994</c:v>
                </c:pt>
                <c:pt idx="2303">
                  <c:v>32.5015</c:v>
                </c:pt>
                <c:pt idx="2304">
                  <c:v>32.485300000000009</c:v>
                </c:pt>
                <c:pt idx="2305">
                  <c:v>32.471600000000002</c:v>
                </c:pt>
                <c:pt idx="2306">
                  <c:v>32.453800000000008</c:v>
                </c:pt>
                <c:pt idx="2307">
                  <c:v>32.434400000000004</c:v>
                </c:pt>
                <c:pt idx="2308">
                  <c:v>32.4193</c:v>
                </c:pt>
                <c:pt idx="2309">
                  <c:v>32.406600000000005</c:v>
                </c:pt>
                <c:pt idx="2310">
                  <c:v>32.391800000000003</c:v>
                </c:pt>
                <c:pt idx="2311">
                  <c:v>32.372399999999999</c:v>
                </c:pt>
                <c:pt idx="2312">
                  <c:v>32.357400000000005</c:v>
                </c:pt>
                <c:pt idx="2313">
                  <c:v>32.344600000000007</c:v>
                </c:pt>
                <c:pt idx="2314">
                  <c:v>32.323000000000008</c:v>
                </c:pt>
                <c:pt idx="2315">
                  <c:v>32.30510000000001</c:v>
                </c:pt>
                <c:pt idx="2316">
                  <c:v>32.288300000000007</c:v>
                </c:pt>
                <c:pt idx="2317">
                  <c:v>32.264100000000006</c:v>
                </c:pt>
                <c:pt idx="2318">
                  <c:v>32.241900000000008</c:v>
                </c:pt>
                <c:pt idx="2319">
                  <c:v>32.219400000000007</c:v>
                </c:pt>
                <c:pt idx="2320">
                  <c:v>32.197900000000011</c:v>
                </c:pt>
                <c:pt idx="2321">
                  <c:v>32.170800000000007</c:v>
                </c:pt>
                <c:pt idx="2322">
                  <c:v>32.149300000000018</c:v>
                </c:pt>
                <c:pt idx="2323">
                  <c:v>32.129700000000014</c:v>
                </c:pt>
                <c:pt idx="2324">
                  <c:v>32.112400000000008</c:v>
                </c:pt>
                <c:pt idx="2325">
                  <c:v>32.09640000000001</c:v>
                </c:pt>
                <c:pt idx="2326">
                  <c:v>32.078400000000009</c:v>
                </c:pt>
                <c:pt idx="2327">
                  <c:v>32.062899999999999</c:v>
                </c:pt>
                <c:pt idx="2328">
                  <c:v>32.044499999999999</c:v>
                </c:pt>
                <c:pt idx="2329">
                  <c:v>32.03</c:v>
                </c:pt>
                <c:pt idx="2330">
                  <c:v>32.018700000000003</c:v>
                </c:pt>
                <c:pt idx="2331">
                  <c:v>32.005600000000001</c:v>
                </c:pt>
                <c:pt idx="2332">
                  <c:v>31.997900000000005</c:v>
                </c:pt>
                <c:pt idx="2333">
                  <c:v>31.993500000000008</c:v>
                </c:pt>
                <c:pt idx="2334">
                  <c:v>31.991100000000007</c:v>
                </c:pt>
                <c:pt idx="2335">
                  <c:v>31.986000000000011</c:v>
                </c:pt>
                <c:pt idx="2336">
                  <c:v>31.972400000000011</c:v>
                </c:pt>
                <c:pt idx="2337">
                  <c:v>31.94400000000001</c:v>
                </c:pt>
                <c:pt idx="2338">
                  <c:v>31.913900000000016</c:v>
                </c:pt>
                <c:pt idx="2339">
                  <c:v>31.885100000000012</c:v>
                </c:pt>
                <c:pt idx="2340">
                  <c:v>31.861500000000014</c:v>
                </c:pt>
                <c:pt idx="2341">
                  <c:v>31.836700000000011</c:v>
                </c:pt>
                <c:pt idx="2342">
                  <c:v>31.808500000000009</c:v>
                </c:pt>
                <c:pt idx="2343">
                  <c:v>31.774700000000003</c:v>
                </c:pt>
                <c:pt idx="2344">
                  <c:v>31.737800000000007</c:v>
                </c:pt>
                <c:pt idx="2345">
                  <c:v>31.707000000000008</c:v>
                </c:pt>
                <c:pt idx="2346">
                  <c:v>31.677700000000005</c:v>
                </c:pt>
                <c:pt idx="2347">
                  <c:v>31.631100000000007</c:v>
                </c:pt>
                <c:pt idx="2348">
                  <c:v>31.587400000000006</c:v>
                </c:pt>
                <c:pt idx="2349">
                  <c:v>31.543500000000009</c:v>
                </c:pt>
                <c:pt idx="2350">
                  <c:v>31.493900000000007</c:v>
                </c:pt>
                <c:pt idx="2351">
                  <c:v>31.44520000000001</c:v>
                </c:pt>
                <c:pt idx="2352">
                  <c:v>31.40290000000001</c:v>
                </c:pt>
                <c:pt idx="2353">
                  <c:v>31.356200000000008</c:v>
                </c:pt>
                <c:pt idx="2354">
                  <c:v>31.305800000000009</c:v>
                </c:pt>
                <c:pt idx="2355">
                  <c:v>31.253400000000006</c:v>
                </c:pt>
                <c:pt idx="2356">
                  <c:v>31.201900000000009</c:v>
                </c:pt>
                <c:pt idx="2357">
                  <c:v>31.162400000000005</c:v>
                </c:pt>
                <c:pt idx="2358">
                  <c:v>31.123900000000006</c:v>
                </c:pt>
                <c:pt idx="2359">
                  <c:v>31.076400000000007</c:v>
                </c:pt>
                <c:pt idx="2360">
                  <c:v>31.026300000000006</c:v>
                </c:pt>
                <c:pt idx="2361">
                  <c:v>30.972800000000007</c:v>
                </c:pt>
                <c:pt idx="2362">
                  <c:v>30.925000000000008</c:v>
                </c:pt>
                <c:pt idx="2363">
                  <c:v>30.872900000000012</c:v>
                </c:pt>
                <c:pt idx="2364">
                  <c:v>30.833600000000004</c:v>
                </c:pt>
                <c:pt idx="2365">
                  <c:v>30.803000000000008</c:v>
                </c:pt>
                <c:pt idx="2366">
                  <c:v>30.778000000000002</c:v>
                </c:pt>
                <c:pt idx="2367">
                  <c:v>30.755400000000005</c:v>
                </c:pt>
                <c:pt idx="2368">
                  <c:v>30.740500000000008</c:v>
                </c:pt>
                <c:pt idx="2369">
                  <c:v>30.738700000000005</c:v>
                </c:pt>
                <c:pt idx="2370">
                  <c:v>30.741200000000003</c:v>
                </c:pt>
                <c:pt idx="2371">
                  <c:v>30.736800000000002</c:v>
                </c:pt>
                <c:pt idx="2372">
                  <c:v>30.726800000000008</c:v>
                </c:pt>
                <c:pt idx="2373">
                  <c:v>30.726500000000005</c:v>
                </c:pt>
                <c:pt idx="2374">
                  <c:v>30.718000000000004</c:v>
                </c:pt>
                <c:pt idx="2375">
                  <c:v>30.73980000000001</c:v>
                </c:pt>
                <c:pt idx="2376">
                  <c:v>30.762200000000011</c:v>
                </c:pt>
                <c:pt idx="2377">
                  <c:v>30.788000000000011</c:v>
                </c:pt>
                <c:pt idx="2378">
                  <c:v>30.81280000000001</c:v>
                </c:pt>
                <c:pt idx="2379">
                  <c:v>30.829700000000013</c:v>
                </c:pt>
                <c:pt idx="2380">
                  <c:v>30.850600000000007</c:v>
                </c:pt>
                <c:pt idx="2381">
                  <c:v>30.868800000000007</c:v>
                </c:pt>
                <c:pt idx="2382">
                  <c:v>30.892400000000006</c:v>
                </c:pt>
                <c:pt idx="2383">
                  <c:v>30.915900000000008</c:v>
                </c:pt>
                <c:pt idx="2384">
                  <c:v>30.928600000000007</c:v>
                </c:pt>
                <c:pt idx="2385">
                  <c:v>30.950300000000006</c:v>
                </c:pt>
                <c:pt idx="2386">
                  <c:v>30.967800000000008</c:v>
                </c:pt>
                <c:pt idx="2387">
                  <c:v>30.981600000000004</c:v>
                </c:pt>
                <c:pt idx="2388">
                  <c:v>30.995800000000003</c:v>
                </c:pt>
                <c:pt idx="2389">
                  <c:v>31.024700000000003</c:v>
                </c:pt>
                <c:pt idx="2390">
                  <c:v>31.064500000000002</c:v>
                </c:pt>
                <c:pt idx="2391">
                  <c:v>31.103900000000003</c:v>
                </c:pt>
                <c:pt idx="2392">
                  <c:v>31.148400000000002</c:v>
                </c:pt>
                <c:pt idx="2393">
                  <c:v>31.195900000000002</c:v>
                </c:pt>
                <c:pt idx="2394">
                  <c:v>31.241500000000002</c:v>
                </c:pt>
                <c:pt idx="2395">
                  <c:v>31.293699999999998</c:v>
                </c:pt>
                <c:pt idx="2396">
                  <c:v>31.3428</c:v>
                </c:pt>
                <c:pt idx="2397">
                  <c:v>31.398000000000007</c:v>
                </c:pt>
                <c:pt idx="2398">
                  <c:v>31.461000000000009</c:v>
                </c:pt>
                <c:pt idx="2399">
                  <c:v>31.519500000000004</c:v>
                </c:pt>
                <c:pt idx="2400">
                  <c:v>31.582200000000007</c:v>
                </c:pt>
                <c:pt idx="2401">
                  <c:v>31.640800000000009</c:v>
                </c:pt>
                <c:pt idx="2402">
                  <c:v>31.696100000000005</c:v>
                </c:pt>
                <c:pt idx="2403">
                  <c:v>31.75500000000001</c:v>
                </c:pt>
                <c:pt idx="2404">
                  <c:v>31.801800000000007</c:v>
                </c:pt>
                <c:pt idx="2405">
                  <c:v>31.844700000000007</c:v>
                </c:pt>
                <c:pt idx="2406">
                  <c:v>31.886200000000009</c:v>
                </c:pt>
                <c:pt idx="2407">
                  <c:v>31.931300000000011</c:v>
                </c:pt>
                <c:pt idx="2408">
                  <c:v>31.973300000000009</c:v>
                </c:pt>
                <c:pt idx="2409">
                  <c:v>32.011600000000008</c:v>
                </c:pt>
                <c:pt idx="2410">
                  <c:v>32.054600000000008</c:v>
                </c:pt>
                <c:pt idx="2411">
                  <c:v>32.094500000000011</c:v>
                </c:pt>
                <c:pt idx="2412">
                  <c:v>32.127600000000008</c:v>
                </c:pt>
                <c:pt idx="2413">
                  <c:v>32.152500000000011</c:v>
                </c:pt>
                <c:pt idx="2414">
                  <c:v>32.184000000000005</c:v>
                </c:pt>
                <c:pt idx="2415">
                  <c:v>32.217300000000002</c:v>
                </c:pt>
                <c:pt idx="2416">
                  <c:v>32.250800000000005</c:v>
                </c:pt>
                <c:pt idx="2417">
                  <c:v>32.280200000000008</c:v>
                </c:pt>
                <c:pt idx="2418">
                  <c:v>32.298700000000011</c:v>
                </c:pt>
                <c:pt idx="2419">
                  <c:v>32.322100000000006</c:v>
                </c:pt>
                <c:pt idx="2420">
                  <c:v>32.344600000000007</c:v>
                </c:pt>
                <c:pt idx="2421">
                  <c:v>32.373700000000007</c:v>
                </c:pt>
                <c:pt idx="2422">
                  <c:v>32.407000000000011</c:v>
                </c:pt>
                <c:pt idx="2423">
                  <c:v>32.438200000000009</c:v>
                </c:pt>
                <c:pt idx="2424">
                  <c:v>32.464100000000009</c:v>
                </c:pt>
                <c:pt idx="2425">
                  <c:v>32.489400000000003</c:v>
                </c:pt>
                <c:pt idx="2426">
                  <c:v>32.519500000000001</c:v>
                </c:pt>
                <c:pt idx="2427">
                  <c:v>32.549000000000007</c:v>
                </c:pt>
                <c:pt idx="2428">
                  <c:v>32.580500000000008</c:v>
                </c:pt>
                <c:pt idx="2429">
                  <c:v>32.612400000000008</c:v>
                </c:pt>
                <c:pt idx="2430">
                  <c:v>32.644200000000012</c:v>
                </c:pt>
                <c:pt idx="2431">
                  <c:v>32.684200000000011</c:v>
                </c:pt>
                <c:pt idx="2432">
                  <c:v>32.724900000000005</c:v>
                </c:pt>
                <c:pt idx="2433">
                  <c:v>32.767100000000006</c:v>
                </c:pt>
                <c:pt idx="2434">
                  <c:v>32.808700000000009</c:v>
                </c:pt>
                <c:pt idx="2435">
                  <c:v>32.848200000000013</c:v>
                </c:pt>
                <c:pt idx="2436">
                  <c:v>32.895900000000012</c:v>
                </c:pt>
                <c:pt idx="2437">
                  <c:v>32.945900000000009</c:v>
                </c:pt>
                <c:pt idx="2438">
                  <c:v>32.993800000000007</c:v>
                </c:pt>
                <c:pt idx="2439">
                  <c:v>33.03220000000001</c:v>
                </c:pt>
                <c:pt idx="2440">
                  <c:v>33.073000000000008</c:v>
                </c:pt>
                <c:pt idx="2441">
                  <c:v>33.109400000000008</c:v>
                </c:pt>
                <c:pt idx="2442">
                  <c:v>33.149200000000008</c:v>
                </c:pt>
                <c:pt idx="2443">
                  <c:v>33.200900000000004</c:v>
                </c:pt>
                <c:pt idx="2444">
                  <c:v>33.263600000000004</c:v>
                </c:pt>
                <c:pt idx="2445">
                  <c:v>33.317700000000002</c:v>
                </c:pt>
                <c:pt idx="2446">
                  <c:v>33.378</c:v>
                </c:pt>
                <c:pt idx="2447">
                  <c:v>33.4497</c:v>
                </c:pt>
                <c:pt idx="2448">
                  <c:v>33.519100000000002</c:v>
                </c:pt>
                <c:pt idx="2449">
                  <c:v>33.587400000000002</c:v>
                </c:pt>
                <c:pt idx="2450">
                  <c:v>33.655400000000007</c:v>
                </c:pt>
                <c:pt idx="2451">
                  <c:v>33.728200000000001</c:v>
                </c:pt>
                <c:pt idx="2452">
                  <c:v>33.802199999999999</c:v>
                </c:pt>
                <c:pt idx="2453">
                  <c:v>33.877400000000009</c:v>
                </c:pt>
                <c:pt idx="2454">
                  <c:v>33.953500000000005</c:v>
                </c:pt>
                <c:pt idx="2455">
                  <c:v>34.029499999999999</c:v>
                </c:pt>
                <c:pt idx="2456">
                  <c:v>34.107300000000002</c:v>
                </c:pt>
                <c:pt idx="2457">
                  <c:v>34.188099999999999</c:v>
                </c:pt>
                <c:pt idx="2458">
                  <c:v>34.264899999999997</c:v>
                </c:pt>
                <c:pt idx="2459">
                  <c:v>34.3461</c:v>
                </c:pt>
                <c:pt idx="2460">
                  <c:v>34.426400000000001</c:v>
                </c:pt>
                <c:pt idx="2461">
                  <c:v>34.502800000000001</c:v>
                </c:pt>
                <c:pt idx="2462">
                  <c:v>34.572600000000001</c:v>
                </c:pt>
                <c:pt idx="2463">
                  <c:v>34.64</c:v>
                </c:pt>
                <c:pt idx="2464">
                  <c:v>34.703899999999997</c:v>
                </c:pt>
                <c:pt idx="2465">
                  <c:v>34.762899999999995</c:v>
                </c:pt>
                <c:pt idx="2466">
                  <c:v>34.825499999999991</c:v>
                </c:pt>
                <c:pt idx="2467">
                  <c:v>34.864899999999999</c:v>
                </c:pt>
                <c:pt idx="2468">
                  <c:v>34.903299999999994</c:v>
                </c:pt>
                <c:pt idx="2469">
                  <c:v>34.938199999999995</c:v>
                </c:pt>
                <c:pt idx="2470">
                  <c:v>34.973199999999991</c:v>
                </c:pt>
                <c:pt idx="2471">
                  <c:v>35.007999999999996</c:v>
                </c:pt>
                <c:pt idx="2472">
                  <c:v>35.040399999999998</c:v>
                </c:pt>
                <c:pt idx="2473">
                  <c:v>35.069699999999997</c:v>
                </c:pt>
                <c:pt idx="2474">
                  <c:v>35.098199999999999</c:v>
                </c:pt>
                <c:pt idx="2475">
                  <c:v>35.127499999999991</c:v>
                </c:pt>
                <c:pt idx="2476">
                  <c:v>35.15229999999999</c:v>
                </c:pt>
                <c:pt idx="2477">
                  <c:v>35.176599999999986</c:v>
                </c:pt>
                <c:pt idx="2478">
                  <c:v>35.194499999999991</c:v>
                </c:pt>
                <c:pt idx="2479">
                  <c:v>35.214499999999987</c:v>
                </c:pt>
                <c:pt idx="2480">
                  <c:v>35.244499999999995</c:v>
                </c:pt>
                <c:pt idx="2481">
                  <c:v>35.27429999999999</c:v>
                </c:pt>
                <c:pt idx="2482">
                  <c:v>35.300099999999986</c:v>
                </c:pt>
                <c:pt idx="2483">
                  <c:v>35.321899999999985</c:v>
                </c:pt>
                <c:pt idx="2484">
                  <c:v>35.345099999999988</c:v>
                </c:pt>
                <c:pt idx="2485">
                  <c:v>35.359999999999992</c:v>
                </c:pt>
                <c:pt idx="2486">
                  <c:v>35.393599999999992</c:v>
                </c:pt>
                <c:pt idx="2487">
                  <c:v>35.434799999999989</c:v>
                </c:pt>
                <c:pt idx="2488">
                  <c:v>35.473099999999995</c:v>
                </c:pt>
                <c:pt idx="2489">
                  <c:v>35.503299999999996</c:v>
                </c:pt>
                <c:pt idx="2490">
                  <c:v>35.525099999999995</c:v>
                </c:pt>
                <c:pt idx="2491">
                  <c:v>35.552399999999992</c:v>
                </c:pt>
                <c:pt idx="2492">
                  <c:v>35.57759999999999</c:v>
                </c:pt>
                <c:pt idx="2493">
                  <c:v>35.602299999999993</c:v>
                </c:pt>
                <c:pt idx="2494">
                  <c:v>35.625399999999992</c:v>
                </c:pt>
                <c:pt idx="2495">
                  <c:v>35.638499999999993</c:v>
                </c:pt>
                <c:pt idx="2496">
                  <c:v>35.641699999999986</c:v>
                </c:pt>
                <c:pt idx="2497">
                  <c:v>35.629899999999992</c:v>
                </c:pt>
                <c:pt idx="2498">
                  <c:v>35.621399999999994</c:v>
                </c:pt>
                <c:pt idx="2499">
                  <c:v>35.613299999999988</c:v>
                </c:pt>
                <c:pt idx="2500">
                  <c:v>35.609799999999993</c:v>
                </c:pt>
                <c:pt idx="2501">
                  <c:v>35.614299999999986</c:v>
                </c:pt>
                <c:pt idx="2502">
                  <c:v>35.619799999999991</c:v>
                </c:pt>
                <c:pt idx="2503">
                  <c:v>35.620499999999993</c:v>
                </c:pt>
                <c:pt idx="2504">
                  <c:v>35.637499999999989</c:v>
                </c:pt>
                <c:pt idx="2505">
                  <c:v>35.658899999999988</c:v>
                </c:pt>
                <c:pt idx="2506">
                  <c:v>35.677499999999995</c:v>
                </c:pt>
                <c:pt idx="2507">
                  <c:v>35.694499999999998</c:v>
                </c:pt>
                <c:pt idx="2508">
                  <c:v>35.709299999999999</c:v>
                </c:pt>
                <c:pt idx="2509">
                  <c:v>35.730499999999999</c:v>
                </c:pt>
                <c:pt idx="2510">
                  <c:v>35.753999999999991</c:v>
                </c:pt>
                <c:pt idx="2511">
                  <c:v>35.775299999999994</c:v>
                </c:pt>
                <c:pt idx="2512">
                  <c:v>35.798999999999999</c:v>
                </c:pt>
                <c:pt idx="2513">
                  <c:v>35.826199999999993</c:v>
                </c:pt>
                <c:pt idx="2514">
                  <c:v>35.851099999999995</c:v>
                </c:pt>
                <c:pt idx="2515">
                  <c:v>35.867599999999996</c:v>
                </c:pt>
                <c:pt idx="2516">
                  <c:v>35.883799999999994</c:v>
                </c:pt>
                <c:pt idx="2517">
                  <c:v>35.897299999999994</c:v>
                </c:pt>
                <c:pt idx="2518">
                  <c:v>35.917999999999992</c:v>
                </c:pt>
                <c:pt idx="2519">
                  <c:v>35.935299999999991</c:v>
                </c:pt>
                <c:pt idx="2520">
                  <c:v>35.953099999999992</c:v>
                </c:pt>
                <c:pt idx="2521">
                  <c:v>35.968799999999995</c:v>
                </c:pt>
                <c:pt idx="2522">
                  <c:v>35.98279999999999</c:v>
                </c:pt>
                <c:pt idx="2523">
                  <c:v>35.997999999999983</c:v>
                </c:pt>
                <c:pt idx="2524">
                  <c:v>36.017799999999987</c:v>
                </c:pt>
                <c:pt idx="2525">
                  <c:v>36.032499999999985</c:v>
                </c:pt>
                <c:pt idx="2526">
                  <c:v>36.046799999999983</c:v>
                </c:pt>
                <c:pt idx="2527">
                  <c:v>36.060799999999986</c:v>
                </c:pt>
                <c:pt idx="2528">
                  <c:v>36.076899999999988</c:v>
                </c:pt>
                <c:pt idx="2529">
                  <c:v>36.091699999999989</c:v>
                </c:pt>
                <c:pt idx="2530">
                  <c:v>36.108499999999992</c:v>
                </c:pt>
                <c:pt idx="2531">
                  <c:v>36.120699999999999</c:v>
                </c:pt>
                <c:pt idx="2532">
                  <c:v>36.13989999999999</c:v>
                </c:pt>
                <c:pt idx="2533">
                  <c:v>36.158999999999999</c:v>
                </c:pt>
                <c:pt idx="2534">
                  <c:v>36.174399999999999</c:v>
                </c:pt>
                <c:pt idx="2535">
                  <c:v>36.193399999999997</c:v>
                </c:pt>
                <c:pt idx="2536">
                  <c:v>36.201899999999995</c:v>
                </c:pt>
                <c:pt idx="2537">
                  <c:v>36.205500000000001</c:v>
                </c:pt>
                <c:pt idx="2538">
                  <c:v>36.206299999999999</c:v>
                </c:pt>
                <c:pt idx="2539">
                  <c:v>36.218699999999998</c:v>
                </c:pt>
                <c:pt idx="2540">
                  <c:v>36.223099999999995</c:v>
                </c:pt>
                <c:pt idx="2541">
                  <c:v>36.229699999999994</c:v>
                </c:pt>
                <c:pt idx="2542">
                  <c:v>36.236999999999995</c:v>
                </c:pt>
                <c:pt idx="2543">
                  <c:v>36.235199999999999</c:v>
                </c:pt>
                <c:pt idx="2544">
                  <c:v>36.213100000000004</c:v>
                </c:pt>
                <c:pt idx="2545">
                  <c:v>36.194900000000004</c:v>
                </c:pt>
                <c:pt idx="2546">
                  <c:v>36.181500000000007</c:v>
                </c:pt>
                <c:pt idx="2547">
                  <c:v>36.166300000000007</c:v>
                </c:pt>
                <c:pt idx="2548">
                  <c:v>36.151300000000006</c:v>
                </c:pt>
                <c:pt idx="2549">
                  <c:v>36.143500000000003</c:v>
                </c:pt>
                <c:pt idx="2550">
                  <c:v>36.141800000000003</c:v>
                </c:pt>
                <c:pt idx="2551">
                  <c:v>36.135200000000005</c:v>
                </c:pt>
                <c:pt idx="2552">
                  <c:v>36.121500000000005</c:v>
                </c:pt>
                <c:pt idx="2553">
                  <c:v>36.110100000000003</c:v>
                </c:pt>
                <c:pt idx="2554">
                  <c:v>36.09790000000001</c:v>
                </c:pt>
                <c:pt idx="2555">
                  <c:v>36.086400000000012</c:v>
                </c:pt>
                <c:pt idx="2556">
                  <c:v>36.073000000000008</c:v>
                </c:pt>
                <c:pt idx="2557">
                  <c:v>36.052400000000006</c:v>
                </c:pt>
                <c:pt idx="2558">
                  <c:v>36.030800000000006</c:v>
                </c:pt>
                <c:pt idx="2559">
                  <c:v>36.008800000000015</c:v>
                </c:pt>
                <c:pt idx="2560">
                  <c:v>35.984300000000012</c:v>
                </c:pt>
                <c:pt idx="2561">
                  <c:v>35.969600000000014</c:v>
                </c:pt>
                <c:pt idx="2562">
                  <c:v>35.954500000000017</c:v>
                </c:pt>
                <c:pt idx="2563">
                  <c:v>35.943000000000012</c:v>
                </c:pt>
                <c:pt idx="2564">
                  <c:v>35.927600000000012</c:v>
                </c:pt>
                <c:pt idx="2565">
                  <c:v>35.906300000000016</c:v>
                </c:pt>
                <c:pt idx="2566">
                  <c:v>35.880600000000015</c:v>
                </c:pt>
                <c:pt idx="2567">
                  <c:v>35.876500000000007</c:v>
                </c:pt>
                <c:pt idx="2568">
                  <c:v>35.87360000000001</c:v>
                </c:pt>
                <c:pt idx="2569">
                  <c:v>35.874800000000008</c:v>
                </c:pt>
                <c:pt idx="2570">
                  <c:v>35.8765</c:v>
                </c:pt>
                <c:pt idx="2571">
                  <c:v>35.875900000000001</c:v>
                </c:pt>
                <c:pt idx="2572">
                  <c:v>35.880400000000002</c:v>
                </c:pt>
                <c:pt idx="2573">
                  <c:v>35.884999999999998</c:v>
                </c:pt>
                <c:pt idx="2574">
                  <c:v>35.889199999999995</c:v>
                </c:pt>
                <c:pt idx="2575">
                  <c:v>35.89439999999999</c:v>
                </c:pt>
                <c:pt idx="2576">
                  <c:v>35.905199999999994</c:v>
                </c:pt>
                <c:pt idx="2577">
                  <c:v>35.914899999999996</c:v>
                </c:pt>
                <c:pt idx="2578">
                  <c:v>35.933099999999989</c:v>
                </c:pt>
                <c:pt idx="2579">
                  <c:v>35.957699999999996</c:v>
                </c:pt>
                <c:pt idx="2580">
                  <c:v>35.972399999999986</c:v>
                </c:pt>
                <c:pt idx="2581">
                  <c:v>35.987799999999993</c:v>
                </c:pt>
                <c:pt idx="2582">
                  <c:v>36.002499999999991</c:v>
                </c:pt>
                <c:pt idx="2583">
                  <c:v>36.017799999999994</c:v>
                </c:pt>
                <c:pt idx="2584">
                  <c:v>36.031999999999996</c:v>
                </c:pt>
                <c:pt idx="2585">
                  <c:v>36.045200000000001</c:v>
                </c:pt>
                <c:pt idx="2586">
                  <c:v>36.053499999999993</c:v>
                </c:pt>
                <c:pt idx="2587">
                  <c:v>36.061399999999992</c:v>
                </c:pt>
                <c:pt idx="2588">
                  <c:v>36.063699999999997</c:v>
                </c:pt>
                <c:pt idx="2589">
                  <c:v>36.068999999999988</c:v>
                </c:pt>
                <c:pt idx="2590">
                  <c:v>36.076799999999992</c:v>
                </c:pt>
                <c:pt idx="2591">
                  <c:v>36.081099999999992</c:v>
                </c:pt>
                <c:pt idx="2592">
                  <c:v>36.090899999999991</c:v>
                </c:pt>
                <c:pt idx="2593">
                  <c:v>36.099699999999991</c:v>
                </c:pt>
                <c:pt idx="2594">
                  <c:v>36.112099999999998</c:v>
                </c:pt>
                <c:pt idx="2595">
                  <c:v>36.127699999999997</c:v>
                </c:pt>
                <c:pt idx="2596">
                  <c:v>36.149999999999991</c:v>
                </c:pt>
                <c:pt idx="2597">
                  <c:v>36.186699999999995</c:v>
                </c:pt>
                <c:pt idx="2598">
                  <c:v>36.206599999999987</c:v>
                </c:pt>
                <c:pt idx="2599">
                  <c:v>36.225799999999992</c:v>
                </c:pt>
                <c:pt idx="2600">
                  <c:v>36.248299999999993</c:v>
                </c:pt>
                <c:pt idx="2601">
                  <c:v>36.263099999999987</c:v>
                </c:pt>
                <c:pt idx="2602">
                  <c:v>36.274599999999992</c:v>
                </c:pt>
                <c:pt idx="2603">
                  <c:v>36.285199999999989</c:v>
                </c:pt>
                <c:pt idx="2604">
                  <c:v>36.290899999999993</c:v>
                </c:pt>
                <c:pt idx="2605">
                  <c:v>36.286599999999993</c:v>
                </c:pt>
                <c:pt idx="2606">
                  <c:v>36.281199999999991</c:v>
                </c:pt>
                <c:pt idx="2607">
                  <c:v>36.270199999999988</c:v>
                </c:pt>
                <c:pt idx="2608">
                  <c:v>36.2624</c:v>
                </c:pt>
                <c:pt idx="2609">
                  <c:v>36.2498</c:v>
                </c:pt>
                <c:pt idx="2610">
                  <c:v>36.235900000000001</c:v>
                </c:pt>
                <c:pt idx="2611">
                  <c:v>36.216500000000003</c:v>
                </c:pt>
                <c:pt idx="2612">
                  <c:v>36.199400000000004</c:v>
                </c:pt>
                <c:pt idx="2613">
                  <c:v>36.183700000000002</c:v>
                </c:pt>
                <c:pt idx="2614">
                  <c:v>36.170700000000004</c:v>
                </c:pt>
                <c:pt idx="2615">
                  <c:v>36.163000000000004</c:v>
                </c:pt>
                <c:pt idx="2616">
                  <c:v>36.157600000000002</c:v>
                </c:pt>
                <c:pt idx="2617">
                  <c:v>36.157500000000006</c:v>
                </c:pt>
                <c:pt idx="2618">
                  <c:v>36.154100000000014</c:v>
                </c:pt>
                <c:pt idx="2619">
                  <c:v>36.151800000000009</c:v>
                </c:pt>
                <c:pt idx="2620">
                  <c:v>36.149400000000007</c:v>
                </c:pt>
                <c:pt idx="2621">
                  <c:v>36.145800000000008</c:v>
                </c:pt>
                <c:pt idx="2622">
                  <c:v>36.142900000000012</c:v>
                </c:pt>
                <c:pt idx="2623">
                  <c:v>36.140900000000009</c:v>
                </c:pt>
                <c:pt idx="2624">
                  <c:v>36.132700000000014</c:v>
                </c:pt>
                <c:pt idx="2625">
                  <c:v>36.128200000000014</c:v>
                </c:pt>
                <c:pt idx="2626">
                  <c:v>36.125100000000018</c:v>
                </c:pt>
                <c:pt idx="2627">
                  <c:v>36.114200000000011</c:v>
                </c:pt>
                <c:pt idx="2628">
                  <c:v>36.10390000000001</c:v>
                </c:pt>
                <c:pt idx="2629">
                  <c:v>36.097000000000008</c:v>
                </c:pt>
                <c:pt idx="2630">
                  <c:v>36.082900000000009</c:v>
                </c:pt>
                <c:pt idx="2631">
                  <c:v>36.068300000000008</c:v>
                </c:pt>
                <c:pt idx="2632">
                  <c:v>36.044200000000011</c:v>
                </c:pt>
                <c:pt idx="2633">
                  <c:v>36.021300000000018</c:v>
                </c:pt>
                <c:pt idx="2634">
                  <c:v>35.994300000000024</c:v>
                </c:pt>
                <c:pt idx="2635">
                  <c:v>35.960300000000018</c:v>
                </c:pt>
                <c:pt idx="2636">
                  <c:v>35.929700000000018</c:v>
                </c:pt>
                <c:pt idx="2637">
                  <c:v>35.903400000000019</c:v>
                </c:pt>
                <c:pt idx="2638">
                  <c:v>35.878900000000023</c:v>
                </c:pt>
                <c:pt idx="2639">
                  <c:v>35.848600000000026</c:v>
                </c:pt>
                <c:pt idx="2640">
                  <c:v>35.825400000000023</c:v>
                </c:pt>
                <c:pt idx="2641">
                  <c:v>35.798100000000019</c:v>
                </c:pt>
                <c:pt idx="2642">
                  <c:v>35.77200000000002</c:v>
                </c:pt>
                <c:pt idx="2643">
                  <c:v>35.742800000000017</c:v>
                </c:pt>
                <c:pt idx="2644">
                  <c:v>35.731600000000022</c:v>
                </c:pt>
                <c:pt idx="2645">
                  <c:v>35.714500000000022</c:v>
                </c:pt>
                <c:pt idx="2646">
                  <c:v>35.695300000000017</c:v>
                </c:pt>
                <c:pt idx="2647">
                  <c:v>35.672500000000021</c:v>
                </c:pt>
                <c:pt idx="2648">
                  <c:v>35.651200000000024</c:v>
                </c:pt>
                <c:pt idx="2649">
                  <c:v>35.629600000000025</c:v>
                </c:pt>
                <c:pt idx="2650">
                  <c:v>35.60720000000002</c:v>
                </c:pt>
                <c:pt idx="2651">
                  <c:v>35.58880000000002</c:v>
                </c:pt>
                <c:pt idx="2652">
                  <c:v>35.572800000000015</c:v>
                </c:pt>
                <c:pt idx="2653">
                  <c:v>35.556300000000014</c:v>
                </c:pt>
                <c:pt idx="2654">
                  <c:v>35.536600000000014</c:v>
                </c:pt>
                <c:pt idx="2655">
                  <c:v>35.519000000000013</c:v>
                </c:pt>
                <c:pt idx="2656">
                  <c:v>35.504300000000022</c:v>
                </c:pt>
                <c:pt idx="2657">
                  <c:v>35.490000000000016</c:v>
                </c:pt>
                <c:pt idx="2658">
                  <c:v>35.477600000000017</c:v>
                </c:pt>
                <c:pt idx="2659">
                  <c:v>35.466100000000012</c:v>
                </c:pt>
                <c:pt idx="2660">
                  <c:v>35.460100000000011</c:v>
                </c:pt>
                <c:pt idx="2661">
                  <c:v>35.455200000000012</c:v>
                </c:pt>
                <c:pt idx="2662">
                  <c:v>35.453700000000005</c:v>
                </c:pt>
                <c:pt idx="2663">
                  <c:v>35.459000000000003</c:v>
                </c:pt>
                <c:pt idx="2664">
                  <c:v>35.466300000000004</c:v>
                </c:pt>
                <c:pt idx="2665">
                  <c:v>35.479599999999998</c:v>
                </c:pt>
                <c:pt idx="2666">
                  <c:v>35.4908</c:v>
                </c:pt>
                <c:pt idx="2667">
                  <c:v>35.504099999999994</c:v>
                </c:pt>
                <c:pt idx="2668">
                  <c:v>35.516799999999996</c:v>
                </c:pt>
                <c:pt idx="2669">
                  <c:v>35.529999999999994</c:v>
                </c:pt>
                <c:pt idx="2670">
                  <c:v>35.537099999999988</c:v>
                </c:pt>
                <c:pt idx="2671">
                  <c:v>35.545399999999994</c:v>
                </c:pt>
                <c:pt idx="2672">
                  <c:v>35.555099999999996</c:v>
                </c:pt>
                <c:pt idx="2673">
                  <c:v>35.562399999999997</c:v>
                </c:pt>
                <c:pt idx="2674">
                  <c:v>35.568899999999992</c:v>
                </c:pt>
                <c:pt idx="2675">
                  <c:v>35.56669999999999</c:v>
                </c:pt>
                <c:pt idx="2676">
                  <c:v>35.560799999999993</c:v>
                </c:pt>
                <c:pt idx="2677">
                  <c:v>35.554299999999991</c:v>
                </c:pt>
                <c:pt idx="2678">
                  <c:v>35.543299999999995</c:v>
                </c:pt>
                <c:pt idx="2679">
                  <c:v>35.529199999999989</c:v>
                </c:pt>
                <c:pt idx="2680">
                  <c:v>35.514699999999991</c:v>
                </c:pt>
                <c:pt idx="2681">
                  <c:v>35.498599999999989</c:v>
                </c:pt>
                <c:pt idx="2682">
                  <c:v>35.482899999999994</c:v>
                </c:pt>
                <c:pt idx="2683">
                  <c:v>35.469899999999996</c:v>
                </c:pt>
                <c:pt idx="2684">
                  <c:v>35.458499999999987</c:v>
                </c:pt>
                <c:pt idx="2685">
                  <c:v>35.451199999999993</c:v>
                </c:pt>
                <c:pt idx="2686">
                  <c:v>35.44469999999999</c:v>
                </c:pt>
                <c:pt idx="2687">
                  <c:v>35.438599999999994</c:v>
                </c:pt>
                <c:pt idx="2688">
                  <c:v>35.443699999999993</c:v>
                </c:pt>
                <c:pt idx="2689">
                  <c:v>35.444299999999991</c:v>
                </c:pt>
                <c:pt idx="2690">
                  <c:v>35.438599999999994</c:v>
                </c:pt>
                <c:pt idx="2691">
                  <c:v>35.437199999999997</c:v>
                </c:pt>
                <c:pt idx="2692">
                  <c:v>35.436300000000003</c:v>
                </c:pt>
                <c:pt idx="2693">
                  <c:v>35.436400000000006</c:v>
                </c:pt>
                <c:pt idx="2694">
                  <c:v>35.433700000000009</c:v>
                </c:pt>
                <c:pt idx="2695">
                  <c:v>35.435000000000002</c:v>
                </c:pt>
                <c:pt idx="2696">
                  <c:v>35.435700000000004</c:v>
                </c:pt>
                <c:pt idx="2697">
                  <c:v>35.433700000000002</c:v>
                </c:pt>
                <c:pt idx="2698">
                  <c:v>35.442900000000002</c:v>
                </c:pt>
                <c:pt idx="2699">
                  <c:v>35.451800000000006</c:v>
                </c:pt>
                <c:pt idx="2700">
                  <c:v>35.453900000000004</c:v>
                </c:pt>
                <c:pt idx="2701">
                  <c:v>35.4557</c:v>
                </c:pt>
                <c:pt idx="2702">
                  <c:v>35.4619</c:v>
                </c:pt>
                <c:pt idx="2703">
                  <c:v>35.469100000000005</c:v>
                </c:pt>
                <c:pt idx="2704">
                  <c:v>35.481999999999999</c:v>
                </c:pt>
                <c:pt idx="2705">
                  <c:v>35.499100000000006</c:v>
                </c:pt>
                <c:pt idx="2706">
                  <c:v>35.529400000000003</c:v>
                </c:pt>
                <c:pt idx="2707">
                  <c:v>35.566300000000005</c:v>
                </c:pt>
                <c:pt idx="2708">
                  <c:v>35.604400000000012</c:v>
                </c:pt>
                <c:pt idx="2709">
                  <c:v>35.643400000000014</c:v>
                </c:pt>
                <c:pt idx="2710">
                  <c:v>35.681500000000014</c:v>
                </c:pt>
                <c:pt idx="2711">
                  <c:v>35.729700000000015</c:v>
                </c:pt>
                <c:pt idx="2712">
                  <c:v>35.774000000000022</c:v>
                </c:pt>
                <c:pt idx="2713">
                  <c:v>35.813000000000017</c:v>
                </c:pt>
                <c:pt idx="2714">
                  <c:v>35.847200000000015</c:v>
                </c:pt>
                <c:pt idx="2715">
                  <c:v>35.885300000000022</c:v>
                </c:pt>
                <c:pt idx="2716">
                  <c:v>35.921700000000016</c:v>
                </c:pt>
                <c:pt idx="2717">
                  <c:v>35.957000000000015</c:v>
                </c:pt>
                <c:pt idx="2718">
                  <c:v>35.996900000000011</c:v>
                </c:pt>
                <c:pt idx="2719">
                  <c:v>36.036000000000016</c:v>
                </c:pt>
                <c:pt idx="2720">
                  <c:v>36.079200000000014</c:v>
                </c:pt>
                <c:pt idx="2721">
                  <c:v>36.126300000000008</c:v>
                </c:pt>
                <c:pt idx="2722">
                  <c:v>36.17260000000001</c:v>
                </c:pt>
                <c:pt idx="2723">
                  <c:v>36.217000000000013</c:v>
                </c:pt>
                <c:pt idx="2724">
                  <c:v>36.269200000000012</c:v>
                </c:pt>
                <c:pt idx="2725">
                  <c:v>36.350600000000014</c:v>
                </c:pt>
                <c:pt idx="2726">
                  <c:v>36.429500000000012</c:v>
                </c:pt>
                <c:pt idx="2727">
                  <c:v>36.527300000000011</c:v>
                </c:pt>
                <c:pt idx="2728">
                  <c:v>36.637100000000011</c:v>
                </c:pt>
                <c:pt idx="2729">
                  <c:v>36.749300000000005</c:v>
                </c:pt>
                <c:pt idx="2730">
                  <c:v>36.857400000000005</c:v>
                </c:pt>
                <c:pt idx="2731">
                  <c:v>36.971299999999999</c:v>
                </c:pt>
                <c:pt idx="2732">
                  <c:v>37.08700000000001</c:v>
                </c:pt>
                <c:pt idx="2733">
                  <c:v>37.198900000000002</c:v>
                </c:pt>
                <c:pt idx="2734">
                  <c:v>37.313300000000005</c:v>
                </c:pt>
                <c:pt idx="2735">
                  <c:v>37.423300000000005</c:v>
                </c:pt>
                <c:pt idx="2736">
                  <c:v>37.537200000000006</c:v>
                </c:pt>
                <c:pt idx="2737">
                  <c:v>37.653900000000007</c:v>
                </c:pt>
                <c:pt idx="2738">
                  <c:v>37.767800000000001</c:v>
                </c:pt>
                <c:pt idx="2739">
                  <c:v>37.887799999999999</c:v>
                </c:pt>
                <c:pt idx="2740">
                  <c:v>37.992100000000008</c:v>
                </c:pt>
                <c:pt idx="2741">
                  <c:v>38.102900000000005</c:v>
                </c:pt>
                <c:pt idx="2742">
                  <c:v>38.214900000000007</c:v>
                </c:pt>
                <c:pt idx="2743">
                  <c:v>38.326800000000013</c:v>
                </c:pt>
                <c:pt idx="2744">
                  <c:v>38.430900000000015</c:v>
                </c:pt>
                <c:pt idx="2745">
                  <c:v>38.539500000000018</c:v>
                </c:pt>
                <c:pt idx="2746">
                  <c:v>38.648000000000017</c:v>
                </c:pt>
                <c:pt idx="2747">
                  <c:v>38.751000000000012</c:v>
                </c:pt>
                <c:pt idx="2748">
                  <c:v>38.860200000000013</c:v>
                </c:pt>
                <c:pt idx="2749">
                  <c:v>38.964500000000008</c:v>
                </c:pt>
                <c:pt idx="2750">
                  <c:v>39.067</c:v>
                </c:pt>
                <c:pt idx="2751">
                  <c:v>39.154600000000002</c:v>
                </c:pt>
                <c:pt idx="2752">
                  <c:v>39.244399999999999</c:v>
                </c:pt>
                <c:pt idx="2753">
                  <c:v>39.329899999999995</c:v>
                </c:pt>
                <c:pt idx="2754">
                  <c:v>39.417799999999993</c:v>
                </c:pt>
                <c:pt idx="2755">
                  <c:v>39.506899999999995</c:v>
                </c:pt>
                <c:pt idx="2756">
                  <c:v>39.592899999999993</c:v>
                </c:pt>
                <c:pt idx="2757">
                  <c:v>39.681299999999986</c:v>
                </c:pt>
                <c:pt idx="2758">
                  <c:v>39.767199999999995</c:v>
                </c:pt>
                <c:pt idx="2759">
                  <c:v>39.865299999999991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B-4F65-9DAF-6E76A848D895}"/>
            </c:ext>
          </c:extLst>
        </c:ser>
        <c:ser>
          <c:idx val="2"/>
          <c:order val="2"/>
          <c:tx>
            <c:strRef>
              <c:f>PriceAnalysis!$D$1</c:f>
              <c:strCache>
                <c:ptCount val="1"/>
                <c:pt idx="0">
                  <c:v>MA200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PriceAnalysis!$A$2:$A$2761</c:f>
              <c:numCache>
                <c:formatCode>mm/dd/yy;@</c:formatCode>
                <c:ptCount val="2760"/>
                <c:pt idx="0">
                  <c:v>39085</c:v>
                </c:pt>
                <c:pt idx="1">
                  <c:v>39086</c:v>
                </c:pt>
                <c:pt idx="2">
                  <c:v>39087</c:v>
                </c:pt>
                <c:pt idx="3">
                  <c:v>39090</c:v>
                </c:pt>
                <c:pt idx="4">
                  <c:v>39091</c:v>
                </c:pt>
                <c:pt idx="5">
                  <c:v>39092</c:v>
                </c:pt>
                <c:pt idx="6">
                  <c:v>39093</c:v>
                </c:pt>
                <c:pt idx="7">
                  <c:v>39094</c:v>
                </c:pt>
                <c:pt idx="8">
                  <c:v>39098</c:v>
                </c:pt>
                <c:pt idx="9">
                  <c:v>39099</c:v>
                </c:pt>
                <c:pt idx="10">
                  <c:v>39100</c:v>
                </c:pt>
                <c:pt idx="11">
                  <c:v>39101</c:v>
                </c:pt>
                <c:pt idx="12">
                  <c:v>39104</c:v>
                </c:pt>
                <c:pt idx="13">
                  <c:v>39105</c:v>
                </c:pt>
                <c:pt idx="14">
                  <c:v>39106</c:v>
                </c:pt>
                <c:pt idx="15">
                  <c:v>39107</c:v>
                </c:pt>
                <c:pt idx="16">
                  <c:v>39108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39115</c:v>
                </c:pt>
                <c:pt idx="22">
                  <c:v>39118</c:v>
                </c:pt>
                <c:pt idx="23">
                  <c:v>39119</c:v>
                </c:pt>
                <c:pt idx="24">
                  <c:v>39120</c:v>
                </c:pt>
                <c:pt idx="25">
                  <c:v>39121</c:v>
                </c:pt>
                <c:pt idx="26">
                  <c:v>39122</c:v>
                </c:pt>
                <c:pt idx="27">
                  <c:v>39125</c:v>
                </c:pt>
                <c:pt idx="28">
                  <c:v>39126</c:v>
                </c:pt>
                <c:pt idx="29">
                  <c:v>39127</c:v>
                </c:pt>
                <c:pt idx="30">
                  <c:v>39128</c:v>
                </c:pt>
                <c:pt idx="31">
                  <c:v>39129</c:v>
                </c:pt>
                <c:pt idx="32">
                  <c:v>39133</c:v>
                </c:pt>
                <c:pt idx="33">
                  <c:v>39134</c:v>
                </c:pt>
                <c:pt idx="34">
                  <c:v>39135</c:v>
                </c:pt>
                <c:pt idx="35">
                  <c:v>39136</c:v>
                </c:pt>
                <c:pt idx="36">
                  <c:v>39139</c:v>
                </c:pt>
                <c:pt idx="37">
                  <c:v>39140</c:v>
                </c:pt>
                <c:pt idx="38">
                  <c:v>39141</c:v>
                </c:pt>
                <c:pt idx="39">
                  <c:v>39142</c:v>
                </c:pt>
                <c:pt idx="40">
                  <c:v>39143</c:v>
                </c:pt>
                <c:pt idx="41">
                  <c:v>39146</c:v>
                </c:pt>
                <c:pt idx="42">
                  <c:v>39147</c:v>
                </c:pt>
                <c:pt idx="43">
                  <c:v>39148</c:v>
                </c:pt>
                <c:pt idx="44">
                  <c:v>39149</c:v>
                </c:pt>
                <c:pt idx="45">
                  <c:v>39150</c:v>
                </c:pt>
                <c:pt idx="46">
                  <c:v>39153</c:v>
                </c:pt>
                <c:pt idx="47">
                  <c:v>39154</c:v>
                </c:pt>
                <c:pt idx="48">
                  <c:v>39155</c:v>
                </c:pt>
                <c:pt idx="49">
                  <c:v>39156</c:v>
                </c:pt>
                <c:pt idx="50">
                  <c:v>39157</c:v>
                </c:pt>
                <c:pt idx="51">
                  <c:v>39160</c:v>
                </c:pt>
                <c:pt idx="52">
                  <c:v>39161</c:v>
                </c:pt>
                <c:pt idx="53">
                  <c:v>39162</c:v>
                </c:pt>
                <c:pt idx="54">
                  <c:v>39163</c:v>
                </c:pt>
                <c:pt idx="55">
                  <c:v>39164</c:v>
                </c:pt>
                <c:pt idx="56">
                  <c:v>39167</c:v>
                </c:pt>
                <c:pt idx="57">
                  <c:v>39168</c:v>
                </c:pt>
                <c:pt idx="58">
                  <c:v>39169</c:v>
                </c:pt>
                <c:pt idx="59">
                  <c:v>39170</c:v>
                </c:pt>
                <c:pt idx="60">
                  <c:v>39171</c:v>
                </c:pt>
                <c:pt idx="61">
                  <c:v>39174</c:v>
                </c:pt>
                <c:pt idx="62">
                  <c:v>39175</c:v>
                </c:pt>
                <c:pt idx="63">
                  <c:v>39176</c:v>
                </c:pt>
                <c:pt idx="64">
                  <c:v>39177</c:v>
                </c:pt>
                <c:pt idx="65">
                  <c:v>39181</c:v>
                </c:pt>
                <c:pt idx="66">
                  <c:v>39182</c:v>
                </c:pt>
                <c:pt idx="67">
                  <c:v>39183</c:v>
                </c:pt>
                <c:pt idx="68">
                  <c:v>39184</c:v>
                </c:pt>
                <c:pt idx="69">
                  <c:v>39185</c:v>
                </c:pt>
                <c:pt idx="70">
                  <c:v>39188</c:v>
                </c:pt>
                <c:pt idx="71">
                  <c:v>39189</c:v>
                </c:pt>
                <c:pt idx="72">
                  <c:v>39190</c:v>
                </c:pt>
                <c:pt idx="73">
                  <c:v>39191</c:v>
                </c:pt>
                <c:pt idx="74">
                  <c:v>39192</c:v>
                </c:pt>
                <c:pt idx="75">
                  <c:v>39195</c:v>
                </c:pt>
                <c:pt idx="76">
                  <c:v>39196</c:v>
                </c:pt>
                <c:pt idx="77">
                  <c:v>39197</c:v>
                </c:pt>
                <c:pt idx="78">
                  <c:v>39198</c:v>
                </c:pt>
                <c:pt idx="79">
                  <c:v>39199</c:v>
                </c:pt>
                <c:pt idx="80">
                  <c:v>39202</c:v>
                </c:pt>
                <c:pt idx="81">
                  <c:v>39203</c:v>
                </c:pt>
                <c:pt idx="82">
                  <c:v>39204</c:v>
                </c:pt>
                <c:pt idx="83">
                  <c:v>39205</c:v>
                </c:pt>
                <c:pt idx="84">
                  <c:v>39206</c:v>
                </c:pt>
                <c:pt idx="85">
                  <c:v>39209</c:v>
                </c:pt>
                <c:pt idx="86">
                  <c:v>39210</c:v>
                </c:pt>
                <c:pt idx="87">
                  <c:v>39211</c:v>
                </c:pt>
                <c:pt idx="88">
                  <c:v>39212</c:v>
                </c:pt>
                <c:pt idx="89">
                  <c:v>39213</c:v>
                </c:pt>
                <c:pt idx="90">
                  <c:v>39216</c:v>
                </c:pt>
                <c:pt idx="91">
                  <c:v>39217</c:v>
                </c:pt>
                <c:pt idx="92">
                  <c:v>39218</c:v>
                </c:pt>
                <c:pt idx="93">
                  <c:v>39219</c:v>
                </c:pt>
                <c:pt idx="94">
                  <c:v>39220</c:v>
                </c:pt>
                <c:pt idx="95">
                  <c:v>39223</c:v>
                </c:pt>
                <c:pt idx="96">
                  <c:v>39224</c:v>
                </c:pt>
                <c:pt idx="97">
                  <c:v>39225</c:v>
                </c:pt>
                <c:pt idx="98">
                  <c:v>39226</c:v>
                </c:pt>
                <c:pt idx="99">
                  <c:v>39227</c:v>
                </c:pt>
                <c:pt idx="100">
                  <c:v>39231</c:v>
                </c:pt>
                <c:pt idx="101">
                  <c:v>39232</c:v>
                </c:pt>
                <c:pt idx="102">
                  <c:v>39233</c:v>
                </c:pt>
                <c:pt idx="103">
                  <c:v>39234</c:v>
                </c:pt>
                <c:pt idx="104">
                  <c:v>39237</c:v>
                </c:pt>
                <c:pt idx="105">
                  <c:v>39238</c:v>
                </c:pt>
                <c:pt idx="106">
                  <c:v>39239</c:v>
                </c:pt>
                <c:pt idx="107">
                  <c:v>39240</c:v>
                </c:pt>
                <c:pt idx="108">
                  <c:v>39241</c:v>
                </c:pt>
                <c:pt idx="109">
                  <c:v>39244</c:v>
                </c:pt>
                <c:pt idx="110">
                  <c:v>39245</c:v>
                </c:pt>
                <c:pt idx="111">
                  <c:v>39246</c:v>
                </c:pt>
                <c:pt idx="112">
                  <c:v>39247</c:v>
                </c:pt>
                <c:pt idx="113">
                  <c:v>39248</c:v>
                </c:pt>
                <c:pt idx="114">
                  <c:v>39251</c:v>
                </c:pt>
                <c:pt idx="115">
                  <c:v>39252</c:v>
                </c:pt>
                <c:pt idx="116">
                  <c:v>39253</c:v>
                </c:pt>
                <c:pt idx="117">
                  <c:v>39254</c:v>
                </c:pt>
                <c:pt idx="118">
                  <c:v>39255</c:v>
                </c:pt>
                <c:pt idx="119">
                  <c:v>39258</c:v>
                </c:pt>
                <c:pt idx="120">
                  <c:v>39259</c:v>
                </c:pt>
                <c:pt idx="121">
                  <c:v>39260</c:v>
                </c:pt>
                <c:pt idx="122">
                  <c:v>39261</c:v>
                </c:pt>
                <c:pt idx="123">
                  <c:v>39262</c:v>
                </c:pt>
                <c:pt idx="124">
                  <c:v>39265</c:v>
                </c:pt>
                <c:pt idx="125">
                  <c:v>39266</c:v>
                </c:pt>
                <c:pt idx="126">
                  <c:v>39268</c:v>
                </c:pt>
                <c:pt idx="127">
                  <c:v>39269</c:v>
                </c:pt>
                <c:pt idx="128">
                  <c:v>39272</c:v>
                </c:pt>
                <c:pt idx="129">
                  <c:v>39273</c:v>
                </c:pt>
                <c:pt idx="130">
                  <c:v>39274</c:v>
                </c:pt>
                <c:pt idx="131">
                  <c:v>39275</c:v>
                </c:pt>
                <c:pt idx="132">
                  <c:v>39276</c:v>
                </c:pt>
                <c:pt idx="133">
                  <c:v>39279</c:v>
                </c:pt>
                <c:pt idx="134">
                  <c:v>39280</c:v>
                </c:pt>
                <c:pt idx="135">
                  <c:v>39281</c:v>
                </c:pt>
                <c:pt idx="136">
                  <c:v>39282</c:v>
                </c:pt>
                <c:pt idx="137">
                  <c:v>39283</c:v>
                </c:pt>
                <c:pt idx="138">
                  <c:v>39286</c:v>
                </c:pt>
                <c:pt idx="139">
                  <c:v>39287</c:v>
                </c:pt>
                <c:pt idx="140">
                  <c:v>39288</c:v>
                </c:pt>
                <c:pt idx="141">
                  <c:v>39289</c:v>
                </c:pt>
                <c:pt idx="142">
                  <c:v>39290</c:v>
                </c:pt>
                <c:pt idx="143">
                  <c:v>39293</c:v>
                </c:pt>
                <c:pt idx="144">
                  <c:v>39294</c:v>
                </c:pt>
                <c:pt idx="145">
                  <c:v>39295</c:v>
                </c:pt>
                <c:pt idx="146">
                  <c:v>39296</c:v>
                </c:pt>
                <c:pt idx="147">
                  <c:v>39297</c:v>
                </c:pt>
                <c:pt idx="148">
                  <c:v>39300</c:v>
                </c:pt>
                <c:pt idx="149">
                  <c:v>39301</c:v>
                </c:pt>
                <c:pt idx="150">
                  <c:v>39302</c:v>
                </c:pt>
                <c:pt idx="151">
                  <c:v>39303</c:v>
                </c:pt>
                <c:pt idx="152">
                  <c:v>39304</c:v>
                </c:pt>
                <c:pt idx="153">
                  <c:v>39307</c:v>
                </c:pt>
                <c:pt idx="154">
                  <c:v>39308</c:v>
                </c:pt>
                <c:pt idx="155">
                  <c:v>39309</c:v>
                </c:pt>
                <c:pt idx="156">
                  <c:v>39310</c:v>
                </c:pt>
                <c:pt idx="157">
                  <c:v>39311</c:v>
                </c:pt>
                <c:pt idx="158">
                  <c:v>39314</c:v>
                </c:pt>
                <c:pt idx="159">
                  <c:v>39315</c:v>
                </c:pt>
                <c:pt idx="160">
                  <c:v>39316</c:v>
                </c:pt>
                <c:pt idx="161">
                  <c:v>39317</c:v>
                </c:pt>
                <c:pt idx="162">
                  <c:v>39318</c:v>
                </c:pt>
                <c:pt idx="163">
                  <c:v>39321</c:v>
                </c:pt>
                <c:pt idx="164">
                  <c:v>39322</c:v>
                </c:pt>
                <c:pt idx="165">
                  <c:v>39323</c:v>
                </c:pt>
                <c:pt idx="166">
                  <c:v>39324</c:v>
                </c:pt>
                <c:pt idx="167">
                  <c:v>39325</c:v>
                </c:pt>
                <c:pt idx="168">
                  <c:v>39329</c:v>
                </c:pt>
                <c:pt idx="169">
                  <c:v>39330</c:v>
                </c:pt>
                <c:pt idx="170">
                  <c:v>39331</c:v>
                </c:pt>
                <c:pt idx="171">
                  <c:v>39332</c:v>
                </c:pt>
                <c:pt idx="172">
                  <c:v>39335</c:v>
                </c:pt>
                <c:pt idx="173">
                  <c:v>39336</c:v>
                </c:pt>
                <c:pt idx="174">
                  <c:v>39337</c:v>
                </c:pt>
                <c:pt idx="175">
                  <c:v>39338</c:v>
                </c:pt>
                <c:pt idx="176">
                  <c:v>39339</c:v>
                </c:pt>
                <c:pt idx="177">
                  <c:v>39342</c:v>
                </c:pt>
                <c:pt idx="178">
                  <c:v>39343</c:v>
                </c:pt>
                <c:pt idx="179">
                  <c:v>39344</c:v>
                </c:pt>
                <c:pt idx="180">
                  <c:v>39345</c:v>
                </c:pt>
                <c:pt idx="181">
                  <c:v>39346</c:v>
                </c:pt>
                <c:pt idx="182">
                  <c:v>39349</c:v>
                </c:pt>
                <c:pt idx="183">
                  <c:v>39350</c:v>
                </c:pt>
                <c:pt idx="184">
                  <c:v>39351</c:v>
                </c:pt>
                <c:pt idx="185">
                  <c:v>39352</c:v>
                </c:pt>
                <c:pt idx="186">
                  <c:v>39353</c:v>
                </c:pt>
                <c:pt idx="187">
                  <c:v>39356</c:v>
                </c:pt>
                <c:pt idx="188">
                  <c:v>39357</c:v>
                </c:pt>
                <c:pt idx="189">
                  <c:v>39358</c:v>
                </c:pt>
                <c:pt idx="190">
                  <c:v>39359</c:v>
                </c:pt>
                <c:pt idx="191">
                  <c:v>39360</c:v>
                </c:pt>
                <c:pt idx="192">
                  <c:v>39363</c:v>
                </c:pt>
                <c:pt idx="193">
                  <c:v>39364</c:v>
                </c:pt>
                <c:pt idx="194">
                  <c:v>39365</c:v>
                </c:pt>
                <c:pt idx="195">
                  <c:v>39366</c:v>
                </c:pt>
                <c:pt idx="196">
                  <c:v>39367</c:v>
                </c:pt>
                <c:pt idx="197">
                  <c:v>39370</c:v>
                </c:pt>
                <c:pt idx="198">
                  <c:v>39371</c:v>
                </c:pt>
                <c:pt idx="199">
                  <c:v>39372</c:v>
                </c:pt>
                <c:pt idx="200">
                  <c:v>39373</c:v>
                </c:pt>
                <c:pt idx="201">
                  <c:v>39374</c:v>
                </c:pt>
                <c:pt idx="202">
                  <c:v>39377</c:v>
                </c:pt>
                <c:pt idx="203">
                  <c:v>39378</c:v>
                </c:pt>
                <c:pt idx="204">
                  <c:v>39379</c:v>
                </c:pt>
                <c:pt idx="205">
                  <c:v>39380</c:v>
                </c:pt>
                <c:pt idx="206">
                  <c:v>39381</c:v>
                </c:pt>
                <c:pt idx="207">
                  <c:v>39384</c:v>
                </c:pt>
                <c:pt idx="208">
                  <c:v>39385</c:v>
                </c:pt>
                <c:pt idx="209">
                  <c:v>39386</c:v>
                </c:pt>
                <c:pt idx="210">
                  <c:v>39387</c:v>
                </c:pt>
                <c:pt idx="211">
                  <c:v>39388</c:v>
                </c:pt>
                <c:pt idx="212">
                  <c:v>39391</c:v>
                </c:pt>
                <c:pt idx="213">
                  <c:v>39392</c:v>
                </c:pt>
                <c:pt idx="214">
                  <c:v>39393</c:v>
                </c:pt>
                <c:pt idx="215">
                  <c:v>39394</c:v>
                </c:pt>
                <c:pt idx="216">
                  <c:v>39395</c:v>
                </c:pt>
                <c:pt idx="217">
                  <c:v>39398</c:v>
                </c:pt>
                <c:pt idx="218">
                  <c:v>39399</c:v>
                </c:pt>
                <c:pt idx="219">
                  <c:v>39400</c:v>
                </c:pt>
                <c:pt idx="220">
                  <c:v>39401</c:v>
                </c:pt>
                <c:pt idx="221">
                  <c:v>39402</c:v>
                </c:pt>
                <c:pt idx="222">
                  <c:v>39405</c:v>
                </c:pt>
                <c:pt idx="223">
                  <c:v>39406</c:v>
                </c:pt>
                <c:pt idx="224">
                  <c:v>39407</c:v>
                </c:pt>
                <c:pt idx="225">
                  <c:v>39409</c:v>
                </c:pt>
                <c:pt idx="226">
                  <c:v>39412</c:v>
                </c:pt>
                <c:pt idx="227">
                  <c:v>39413</c:v>
                </c:pt>
                <c:pt idx="228">
                  <c:v>39414</c:v>
                </c:pt>
                <c:pt idx="229">
                  <c:v>39415</c:v>
                </c:pt>
                <c:pt idx="230">
                  <c:v>39416</c:v>
                </c:pt>
                <c:pt idx="231">
                  <c:v>39419</c:v>
                </c:pt>
                <c:pt idx="232">
                  <c:v>39420</c:v>
                </c:pt>
                <c:pt idx="233">
                  <c:v>39421</c:v>
                </c:pt>
                <c:pt idx="234">
                  <c:v>39422</c:v>
                </c:pt>
                <c:pt idx="235">
                  <c:v>39423</c:v>
                </c:pt>
                <c:pt idx="236">
                  <c:v>39426</c:v>
                </c:pt>
                <c:pt idx="237">
                  <c:v>39427</c:v>
                </c:pt>
                <c:pt idx="238">
                  <c:v>39428</c:v>
                </c:pt>
                <c:pt idx="239">
                  <c:v>39429</c:v>
                </c:pt>
                <c:pt idx="240">
                  <c:v>39430</c:v>
                </c:pt>
                <c:pt idx="241">
                  <c:v>39433</c:v>
                </c:pt>
                <c:pt idx="242">
                  <c:v>39434</c:v>
                </c:pt>
                <c:pt idx="243">
                  <c:v>39435</c:v>
                </c:pt>
                <c:pt idx="244">
                  <c:v>39436</c:v>
                </c:pt>
                <c:pt idx="245">
                  <c:v>39437</c:v>
                </c:pt>
                <c:pt idx="246">
                  <c:v>39440</c:v>
                </c:pt>
                <c:pt idx="247">
                  <c:v>39442</c:v>
                </c:pt>
                <c:pt idx="248">
                  <c:v>39443</c:v>
                </c:pt>
                <c:pt idx="249">
                  <c:v>39444</c:v>
                </c:pt>
                <c:pt idx="250">
                  <c:v>39447</c:v>
                </c:pt>
                <c:pt idx="251">
                  <c:v>39449</c:v>
                </c:pt>
                <c:pt idx="252">
                  <c:v>39450</c:v>
                </c:pt>
                <c:pt idx="253">
                  <c:v>39451</c:v>
                </c:pt>
                <c:pt idx="254">
                  <c:v>39454</c:v>
                </c:pt>
                <c:pt idx="255">
                  <c:v>39455</c:v>
                </c:pt>
                <c:pt idx="256">
                  <c:v>39456</c:v>
                </c:pt>
                <c:pt idx="257">
                  <c:v>39457</c:v>
                </c:pt>
                <c:pt idx="258">
                  <c:v>39458</c:v>
                </c:pt>
                <c:pt idx="259">
                  <c:v>39461</c:v>
                </c:pt>
                <c:pt idx="260">
                  <c:v>39462</c:v>
                </c:pt>
                <c:pt idx="261">
                  <c:v>39463</c:v>
                </c:pt>
                <c:pt idx="262">
                  <c:v>39464</c:v>
                </c:pt>
                <c:pt idx="263">
                  <c:v>39465</c:v>
                </c:pt>
                <c:pt idx="264">
                  <c:v>39469</c:v>
                </c:pt>
                <c:pt idx="265">
                  <c:v>39470</c:v>
                </c:pt>
                <c:pt idx="266">
                  <c:v>39471</c:v>
                </c:pt>
                <c:pt idx="267">
                  <c:v>39472</c:v>
                </c:pt>
                <c:pt idx="268">
                  <c:v>39475</c:v>
                </c:pt>
                <c:pt idx="269">
                  <c:v>39476</c:v>
                </c:pt>
                <c:pt idx="270">
                  <c:v>39477</c:v>
                </c:pt>
                <c:pt idx="271">
                  <c:v>39478</c:v>
                </c:pt>
                <c:pt idx="272">
                  <c:v>39479</c:v>
                </c:pt>
                <c:pt idx="273">
                  <c:v>39482</c:v>
                </c:pt>
                <c:pt idx="274">
                  <c:v>39483</c:v>
                </c:pt>
                <c:pt idx="275">
                  <c:v>39484</c:v>
                </c:pt>
                <c:pt idx="276">
                  <c:v>39485</c:v>
                </c:pt>
                <c:pt idx="277">
                  <c:v>39486</c:v>
                </c:pt>
                <c:pt idx="278">
                  <c:v>39489</c:v>
                </c:pt>
                <c:pt idx="279">
                  <c:v>39490</c:v>
                </c:pt>
                <c:pt idx="280">
                  <c:v>39491</c:v>
                </c:pt>
                <c:pt idx="281">
                  <c:v>39492</c:v>
                </c:pt>
                <c:pt idx="282">
                  <c:v>39493</c:v>
                </c:pt>
                <c:pt idx="283">
                  <c:v>39497</c:v>
                </c:pt>
                <c:pt idx="284">
                  <c:v>39498</c:v>
                </c:pt>
                <c:pt idx="285">
                  <c:v>39499</c:v>
                </c:pt>
                <c:pt idx="286">
                  <c:v>39500</c:v>
                </c:pt>
                <c:pt idx="287">
                  <c:v>39503</c:v>
                </c:pt>
                <c:pt idx="288">
                  <c:v>39504</c:v>
                </c:pt>
                <c:pt idx="289">
                  <c:v>39505</c:v>
                </c:pt>
                <c:pt idx="290">
                  <c:v>39506</c:v>
                </c:pt>
                <c:pt idx="291">
                  <c:v>39507</c:v>
                </c:pt>
                <c:pt idx="292">
                  <c:v>39510</c:v>
                </c:pt>
                <c:pt idx="293">
                  <c:v>39511</c:v>
                </c:pt>
                <c:pt idx="294">
                  <c:v>39512</c:v>
                </c:pt>
                <c:pt idx="295">
                  <c:v>39513</c:v>
                </c:pt>
                <c:pt idx="296">
                  <c:v>39514</c:v>
                </c:pt>
                <c:pt idx="297">
                  <c:v>39517</c:v>
                </c:pt>
                <c:pt idx="298">
                  <c:v>39518</c:v>
                </c:pt>
                <c:pt idx="299">
                  <c:v>39519</c:v>
                </c:pt>
                <c:pt idx="300">
                  <c:v>39520</c:v>
                </c:pt>
                <c:pt idx="301">
                  <c:v>39521</c:v>
                </c:pt>
                <c:pt idx="302">
                  <c:v>39524</c:v>
                </c:pt>
                <c:pt idx="303">
                  <c:v>39525</c:v>
                </c:pt>
                <c:pt idx="304">
                  <c:v>39526</c:v>
                </c:pt>
                <c:pt idx="305">
                  <c:v>39527</c:v>
                </c:pt>
                <c:pt idx="306">
                  <c:v>39531</c:v>
                </c:pt>
                <c:pt idx="307">
                  <c:v>39532</c:v>
                </c:pt>
                <c:pt idx="308">
                  <c:v>39533</c:v>
                </c:pt>
                <c:pt idx="309">
                  <c:v>39534</c:v>
                </c:pt>
                <c:pt idx="310">
                  <c:v>39535</c:v>
                </c:pt>
                <c:pt idx="311">
                  <c:v>39538</c:v>
                </c:pt>
                <c:pt idx="312">
                  <c:v>39539</c:v>
                </c:pt>
                <c:pt idx="313">
                  <c:v>39540</c:v>
                </c:pt>
                <c:pt idx="314">
                  <c:v>39541</c:v>
                </c:pt>
                <c:pt idx="315">
                  <c:v>39542</c:v>
                </c:pt>
                <c:pt idx="316">
                  <c:v>39545</c:v>
                </c:pt>
                <c:pt idx="317">
                  <c:v>39546</c:v>
                </c:pt>
                <c:pt idx="318">
                  <c:v>39547</c:v>
                </c:pt>
                <c:pt idx="319">
                  <c:v>39548</c:v>
                </c:pt>
                <c:pt idx="320">
                  <c:v>39549</c:v>
                </c:pt>
                <c:pt idx="321">
                  <c:v>39552</c:v>
                </c:pt>
                <c:pt idx="322">
                  <c:v>39553</c:v>
                </c:pt>
                <c:pt idx="323">
                  <c:v>39554</c:v>
                </c:pt>
                <c:pt idx="324">
                  <c:v>39555</c:v>
                </c:pt>
                <c:pt idx="325">
                  <c:v>39556</c:v>
                </c:pt>
                <c:pt idx="326">
                  <c:v>39559</c:v>
                </c:pt>
                <c:pt idx="327">
                  <c:v>39560</c:v>
                </c:pt>
                <c:pt idx="328">
                  <c:v>39561</c:v>
                </c:pt>
                <c:pt idx="329">
                  <c:v>39562</c:v>
                </c:pt>
                <c:pt idx="330">
                  <c:v>39563</c:v>
                </c:pt>
                <c:pt idx="331">
                  <c:v>39566</c:v>
                </c:pt>
                <c:pt idx="332">
                  <c:v>39567</c:v>
                </c:pt>
                <c:pt idx="333">
                  <c:v>39568</c:v>
                </c:pt>
                <c:pt idx="334">
                  <c:v>39569</c:v>
                </c:pt>
                <c:pt idx="335">
                  <c:v>39570</c:v>
                </c:pt>
                <c:pt idx="336">
                  <c:v>39573</c:v>
                </c:pt>
                <c:pt idx="337">
                  <c:v>39574</c:v>
                </c:pt>
                <c:pt idx="338">
                  <c:v>39575</c:v>
                </c:pt>
                <c:pt idx="339">
                  <c:v>39576</c:v>
                </c:pt>
                <c:pt idx="340">
                  <c:v>39577</c:v>
                </c:pt>
                <c:pt idx="341">
                  <c:v>39580</c:v>
                </c:pt>
                <c:pt idx="342">
                  <c:v>39581</c:v>
                </c:pt>
                <c:pt idx="343">
                  <c:v>39582</c:v>
                </c:pt>
                <c:pt idx="344">
                  <c:v>39583</c:v>
                </c:pt>
                <c:pt idx="345">
                  <c:v>39584</c:v>
                </c:pt>
                <c:pt idx="346">
                  <c:v>39587</c:v>
                </c:pt>
                <c:pt idx="347">
                  <c:v>39588</c:v>
                </c:pt>
                <c:pt idx="348">
                  <c:v>39589</c:v>
                </c:pt>
                <c:pt idx="349">
                  <c:v>39590</c:v>
                </c:pt>
                <c:pt idx="350">
                  <c:v>39591</c:v>
                </c:pt>
                <c:pt idx="351">
                  <c:v>39595</c:v>
                </c:pt>
                <c:pt idx="352">
                  <c:v>39596</c:v>
                </c:pt>
                <c:pt idx="353">
                  <c:v>39597</c:v>
                </c:pt>
                <c:pt idx="354">
                  <c:v>39598</c:v>
                </c:pt>
                <c:pt idx="355">
                  <c:v>39601</c:v>
                </c:pt>
                <c:pt idx="356">
                  <c:v>39602</c:v>
                </c:pt>
                <c:pt idx="357">
                  <c:v>39603</c:v>
                </c:pt>
                <c:pt idx="358">
                  <c:v>39604</c:v>
                </c:pt>
                <c:pt idx="359">
                  <c:v>39605</c:v>
                </c:pt>
                <c:pt idx="360">
                  <c:v>39608</c:v>
                </c:pt>
                <c:pt idx="361">
                  <c:v>39609</c:v>
                </c:pt>
                <c:pt idx="362">
                  <c:v>39610</c:v>
                </c:pt>
                <c:pt idx="363">
                  <c:v>39611</c:v>
                </c:pt>
                <c:pt idx="364">
                  <c:v>39612</c:v>
                </c:pt>
                <c:pt idx="365">
                  <c:v>39615</c:v>
                </c:pt>
                <c:pt idx="366">
                  <c:v>39616</c:v>
                </c:pt>
                <c:pt idx="367">
                  <c:v>39617</c:v>
                </c:pt>
                <c:pt idx="368">
                  <c:v>39618</c:v>
                </c:pt>
                <c:pt idx="369">
                  <c:v>39619</c:v>
                </c:pt>
                <c:pt idx="370">
                  <c:v>39622</c:v>
                </c:pt>
                <c:pt idx="371">
                  <c:v>39623</c:v>
                </c:pt>
                <c:pt idx="372">
                  <c:v>39624</c:v>
                </c:pt>
                <c:pt idx="373">
                  <c:v>39625</c:v>
                </c:pt>
                <c:pt idx="374">
                  <c:v>39626</c:v>
                </c:pt>
                <c:pt idx="375">
                  <c:v>39629</c:v>
                </c:pt>
                <c:pt idx="376">
                  <c:v>39630</c:v>
                </c:pt>
                <c:pt idx="377">
                  <c:v>39631</c:v>
                </c:pt>
                <c:pt idx="378">
                  <c:v>39632</c:v>
                </c:pt>
                <c:pt idx="379">
                  <c:v>39636</c:v>
                </c:pt>
                <c:pt idx="380">
                  <c:v>39637</c:v>
                </c:pt>
                <c:pt idx="381">
                  <c:v>39638</c:v>
                </c:pt>
                <c:pt idx="382">
                  <c:v>39639</c:v>
                </c:pt>
                <c:pt idx="383">
                  <c:v>39640</c:v>
                </c:pt>
                <c:pt idx="384">
                  <c:v>39643</c:v>
                </c:pt>
                <c:pt idx="385">
                  <c:v>39644</c:v>
                </c:pt>
                <c:pt idx="386">
                  <c:v>39645</c:v>
                </c:pt>
                <c:pt idx="387">
                  <c:v>39646</c:v>
                </c:pt>
                <c:pt idx="388">
                  <c:v>39647</c:v>
                </c:pt>
                <c:pt idx="389">
                  <c:v>39650</c:v>
                </c:pt>
                <c:pt idx="390">
                  <c:v>39651</c:v>
                </c:pt>
                <c:pt idx="391">
                  <c:v>39652</c:v>
                </c:pt>
                <c:pt idx="392">
                  <c:v>39653</c:v>
                </c:pt>
                <c:pt idx="393">
                  <c:v>39654</c:v>
                </c:pt>
                <c:pt idx="394">
                  <c:v>39657</c:v>
                </c:pt>
                <c:pt idx="395">
                  <c:v>39658</c:v>
                </c:pt>
                <c:pt idx="396">
                  <c:v>39659</c:v>
                </c:pt>
                <c:pt idx="397">
                  <c:v>39660</c:v>
                </c:pt>
                <c:pt idx="398">
                  <c:v>39661</c:v>
                </c:pt>
                <c:pt idx="399">
                  <c:v>39664</c:v>
                </c:pt>
                <c:pt idx="400">
                  <c:v>39665</c:v>
                </c:pt>
                <c:pt idx="401">
                  <c:v>39666</c:v>
                </c:pt>
                <c:pt idx="402">
                  <c:v>39667</c:v>
                </c:pt>
                <c:pt idx="403">
                  <c:v>39668</c:v>
                </c:pt>
                <c:pt idx="404">
                  <c:v>39671</c:v>
                </c:pt>
                <c:pt idx="405">
                  <c:v>39672</c:v>
                </c:pt>
                <c:pt idx="406">
                  <c:v>39673</c:v>
                </c:pt>
                <c:pt idx="407">
                  <c:v>39674</c:v>
                </c:pt>
                <c:pt idx="408">
                  <c:v>39675</c:v>
                </c:pt>
                <c:pt idx="409">
                  <c:v>39678</c:v>
                </c:pt>
                <c:pt idx="410">
                  <c:v>39679</c:v>
                </c:pt>
                <c:pt idx="411">
                  <c:v>39680</c:v>
                </c:pt>
                <c:pt idx="412">
                  <c:v>39681</c:v>
                </c:pt>
                <c:pt idx="413">
                  <c:v>39682</c:v>
                </c:pt>
                <c:pt idx="414">
                  <c:v>39685</c:v>
                </c:pt>
                <c:pt idx="415">
                  <c:v>39686</c:v>
                </c:pt>
                <c:pt idx="416">
                  <c:v>39687</c:v>
                </c:pt>
                <c:pt idx="417">
                  <c:v>39688</c:v>
                </c:pt>
                <c:pt idx="418">
                  <c:v>39689</c:v>
                </c:pt>
                <c:pt idx="419">
                  <c:v>39693</c:v>
                </c:pt>
                <c:pt idx="420">
                  <c:v>39694</c:v>
                </c:pt>
                <c:pt idx="421">
                  <c:v>39695</c:v>
                </c:pt>
                <c:pt idx="422">
                  <c:v>39696</c:v>
                </c:pt>
                <c:pt idx="423">
                  <c:v>39699</c:v>
                </c:pt>
                <c:pt idx="424">
                  <c:v>39700</c:v>
                </c:pt>
                <c:pt idx="425">
                  <c:v>39701</c:v>
                </c:pt>
                <c:pt idx="426">
                  <c:v>39702</c:v>
                </c:pt>
                <c:pt idx="427">
                  <c:v>39703</c:v>
                </c:pt>
                <c:pt idx="428">
                  <c:v>39706</c:v>
                </c:pt>
                <c:pt idx="429">
                  <c:v>39707</c:v>
                </c:pt>
                <c:pt idx="430">
                  <c:v>39708</c:v>
                </c:pt>
                <c:pt idx="431">
                  <c:v>39709</c:v>
                </c:pt>
                <c:pt idx="432">
                  <c:v>39710</c:v>
                </c:pt>
                <c:pt idx="433">
                  <c:v>39713</c:v>
                </c:pt>
                <c:pt idx="434">
                  <c:v>39714</c:v>
                </c:pt>
                <c:pt idx="435">
                  <c:v>39715</c:v>
                </c:pt>
                <c:pt idx="436">
                  <c:v>39716</c:v>
                </c:pt>
                <c:pt idx="437">
                  <c:v>39717</c:v>
                </c:pt>
                <c:pt idx="438">
                  <c:v>39720</c:v>
                </c:pt>
                <c:pt idx="439">
                  <c:v>39721</c:v>
                </c:pt>
                <c:pt idx="440">
                  <c:v>39722</c:v>
                </c:pt>
                <c:pt idx="441">
                  <c:v>39723</c:v>
                </c:pt>
                <c:pt idx="442">
                  <c:v>39724</c:v>
                </c:pt>
                <c:pt idx="443">
                  <c:v>39727</c:v>
                </c:pt>
                <c:pt idx="444">
                  <c:v>39728</c:v>
                </c:pt>
                <c:pt idx="445">
                  <c:v>39729</c:v>
                </c:pt>
                <c:pt idx="446">
                  <c:v>39730</c:v>
                </c:pt>
                <c:pt idx="447">
                  <c:v>39731</c:v>
                </c:pt>
                <c:pt idx="448">
                  <c:v>39734</c:v>
                </c:pt>
                <c:pt idx="449">
                  <c:v>39735</c:v>
                </c:pt>
                <c:pt idx="450">
                  <c:v>39736</c:v>
                </c:pt>
                <c:pt idx="451">
                  <c:v>39737</c:v>
                </c:pt>
                <c:pt idx="452">
                  <c:v>39738</c:v>
                </c:pt>
                <c:pt idx="453">
                  <c:v>39741</c:v>
                </c:pt>
                <c:pt idx="454">
                  <c:v>39742</c:v>
                </c:pt>
                <c:pt idx="455">
                  <c:v>39743</c:v>
                </c:pt>
                <c:pt idx="456">
                  <c:v>39744</c:v>
                </c:pt>
                <c:pt idx="457">
                  <c:v>39745</c:v>
                </c:pt>
                <c:pt idx="458">
                  <c:v>39748</c:v>
                </c:pt>
                <c:pt idx="459">
                  <c:v>39749</c:v>
                </c:pt>
                <c:pt idx="460">
                  <c:v>39750</c:v>
                </c:pt>
                <c:pt idx="461">
                  <c:v>39751</c:v>
                </c:pt>
                <c:pt idx="462">
                  <c:v>39752</c:v>
                </c:pt>
                <c:pt idx="463">
                  <c:v>39755</c:v>
                </c:pt>
                <c:pt idx="464">
                  <c:v>39756</c:v>
                </c:pt>
                <c:pt idx="465">
                  <c:v>39757</c:v>
                </c:pt>
                <c:pt idx="466">
                  <c:v>39758</c:v>
                </c:pt>
                <c:pt idx="467">
                  <c:v>39759</c:v>
                </c:pt>
                <c:pt idx="468">
                  <c:v>39762</c:v>
                </c:pt>
                <c:pt idx="469">
                  <c:v>39763</c:v>
                </c:pt>
                <c:pt idx="470">
                  <c:v>39764</c:v>
                </c:pt>
                <c:pt idx="471">
                  <c:v>39765</c:v>
                </c:pt>
                <c:pt idx="472">
                  <c:v>39766</c:v>
                </c:pt>
                <c:pt idx="473">
                  <c:v>39769</c:v>
                </c:pt>
                <c:pt idx="474">
                  <c:v>39770</c:v>
                </c:pt>
                <c:pt idx="475">
                  <c:v>39771</c:v>
                </c:pt>
                <c:pt idx="476">
                  <c:v>39772</c:v>
                </c:pt>
                <c:pt idx="477">
                  <c:v>39773</c:v>
                </c:pt>
                <c:pt idx="478">
                  <c:v>39776</c:v>
                </c:pt>
                <c:pt idx="479">
                  <c:v>39777</c:v>
                </c:pt>
                <c:pt idx="480">
                  <c:v>39778</c:v>
                </c:pt>
                <c:pt idx="481">
                  <c:v>39780</c:v>
                </c:pt>
                <c:pt idx="482">
                  <c:v>39783</c:v>
                </c:pt>
                <c:pt idx="483">
                  <c:v>39784</c:v>
                </c:pt>
                <c:pt idx="484">
                  <c:v>39785</c:v>
                </c:pt>
                <c:pt idx="485">
                  <c:v>39786</c:v>
                </c:pt>
                <c:pt idx="486">
                  <c:v>39787</c:v>
                </c:pt>
                <c:pt idx="487">
                  <c:v>39790</c:v>
                </c:pt>
                <c:pt idx="488">
                  <c:v>39791</c:v>
                </c:pt>
                <c:pt idx="489">
                  <c:v>39792</c:v>
                </c:pt>
                <c:pt idx="490">
                  <c:v>39793</c:v>
                </c:pt>
                <c:pt idx="491">
                  <c:v>39794</c:v>
                </c:pt>
                <c:pt idx="492">
                  <c:v>39797</c:v>
                </c:pt>
                <c:pt idx="493">
                  <c:v>39798</c:v>
                </c:pt>
                <c:pt idx="494">
                  <c:v>39799</c:v>
                </c:pt>
                <c:pt idx="495">
                  <c:v>39800</c:v>
                </c:pt>
                <c:pt idx="496">
                  <c:v>39801</c:v>
                </c:pt>
                <c:pt idx="497">
                  <c:v>39804</c:v>
                </c:pt>
                <c:pt idx="498">
                  <c:v>39805</c:v>
                </c:pt>
                <c:pt idx="499">
                  <c:v>39806</c:v>
                </c:pt>
                <c:pt idx="500">
                  <c:v>39808</c:v>
                </c:pt>
                <c:pt idx="501">
                  <c:v>39811</c:v>
                </c:pt>
                <c:pt idx="502">
                  <c:v>39812</c:v>
                </c:pt>
                <c:pt idx="503">
                  <c:v>39813</c:v>
                </c:pt>
                <c:pt idx="504">
                  <c:v>39815</c:v>
                </c:pt>
                <c:pt idx="505">
                  <c:v>39818</c:v>
                </c:pt>
                <c:pt idx="506">
                  <c:v>39819</c:v>
                </c:pt>
                <c:pt idx="507">
                  <c:v>39820</c:v>
                </c:pt>
                <c:pt idx="508">
                  <c:v>39821</c:v>
                </c:pt>
                <c:pt idx="509">
                  <c:v>39822</c:v>
                </c:pt>
                <c:pt idx="510">
                  <c:v>39825</c:v>
                </c:pt>
                <c:pt idx="511">
                  <c:v>39826</c:v>
                </c:pt>
                <c:pt idx="512">
                  <c:v>39827</c:v>
                </c:pt>
                <c:pt idx="513">
                  <c:v>39828</c:v>
                </c:pt>
                <c:pt idx="514">
                  <c:v>39829</c:v>
                </c:pt>
                <c:pt idx="515">
                  <c:v>39833</c:v>
                </c:pt>
                <c:pt idx="516">
                  <c:v>39834</c:v>
                </c:pt>
                <c:pt idx="517">
                  <c:v>39835</c:v>
                </c:pt>
                <c:pt idx="518">
                  <c:v>39836</c:v>
                </c:pt>
                <c:pt idx="519">
                  <c:v>39839</c:v>
                </c:pt>
                <c:pt idx="520">
                  <c:v>39840</c:v>
                </c:pt>
                <c:pt idx="521">
                  <c:v>39841</c:v>
                </c:pt>
                <c:pt idx="522">
                  <c:v>39842</c:v>
                </c:pt>
                <c:pt idx="523">
                  <c:v>39843</c:v>
                </c:pt>
                <c:pt idx="524">
                  <c:v>39846</c:v>
                </c:pt>
                <c:pt idx="525">
                  <c:v>39847</c:v>
                </c:pt>
                <c:pt idx="526">
                  <c:v>39848</c:v>
                </c:pt>
                <c:pt idx="527">
                  <c:v>39849</c:v>
                </c:pt>
                <c:pt idx="528">
                  <c:v>39850</c:v>
                </c:pt>
                <c:pt idx="529">
                  <c:v>39853</c:v>
                </c:pt>
                <c:pt idx="530">
                  <c:v>39854</c:v>
                </c:pt>
                <c:pt idx="531">
                  <c:v>39855</c:v>
                </c:pt>
                <c:pt idx="532">
                  <c:v>39856</c:v>
                </c:pt>
                <c:pt idx="533">
                  <c:v>39857</c:v>
                </c:pt>
                <c:pt idx="534">
                  <c:v>39861</c:v>
                </c:pt>
                <c:pt idx="535">
                  <c:v>39862</c:v>
                </c:pt>
                <c:pt idx="536">
                  <c:v>39863</c:v>
                </c:pt>
                <c:pt idx="537">
                  <c:v>39864</c:v>
                </c:pt>
                <c:pt idx="538">
                  <c:v>39867</c:v>
                </c:pt>
                <c:pt idx="539">
                  <c:v>39868</c:v>
                </c:pt>
                <c:pt idx="540">
                  <c:v>39869</c:v>
                </c:pt>
                <c:pt idx="541">
                  <c:v>39870</c:v>
                </c:pt>
                <c:pt idx="542">
                  <c:v>39871</c:v>
                </c:pt>
                <c:pt idx="543">
                  <c:v>39874</c:v>
                </c:pt>
                <c:pt idx="544">
                  <c:v>39875</c:v>
                </c:pt>
                <c:pt idx="545">
                  <c:v>39876</c:v>
                </c:pt>
                <c:pt idx="546">
                  <c:v>39877</c:v>
                </c:pt>
                <c:pt idx="547">
                  <c:v>39878</c:v>
                </c:pt>
                <c:pt idx="548">
                  <c:v>39881</c:v>
                </c:pt>
                <c:pt idx="549">
                  <c:v>39882</c:v>
                </c:pt>
                <c:pt idx="550">
                  <c:v>39883</c:v>
                </c:pt>
                <c:pt idx="551">
                  <c:v>39884</c:v>
                </c:pt>
                <c:pt idx="552">
                  <c:v>39885</c:v>
                </c:pt>
                <c:pt idx="553">
                  <c:v>39888</c:v>
                </c:pt>
                <c:pt idx="554">
                  <c:v>39889</c:v>
                </c:pt>
                <c:pt idx="555">
                  <c:v>39890</c:v>
                </c:pt>
                <c:pt idx="556">
                  <c:v>39891</c:v>
                </c:pt>
                <c:pt idx="557">
                  <c:v>39892</c:v>
                </c:pt>
                <c:pt idx="558">
                  <c:v>39895</c:v>
                </c:pt>
                <c:pt idx="559">
                  <c:v>39896</c:v>
                </c:pt>
                <c:pt idx="560">
                  <c:v>39897</c:v>
                </c:pt>
                <c:pt idx="561">
                  <c:v>39898</c:v>
                </c:pt>
                <c:pt idx="562">
                  <c:v>39899</c:v>
                </c:pt>
                <c:pt idx="563">
                  <c:v>39902</c:v>
                </c:pt>
                <c:pt idx="564">
                  <c:v>39903</c:v>
                </c:pt>
                <c:pt idx="565">
                  <c:v>39904</c:v>
                </c:pt>
                <c:pt idx="566">
                  <c:v>39905</c:v>
                </c:pt>
                <c:pt idx="567">
                  <c:v>39906</c:v>
                </c:pt>
                <c:pt idx="568">
                  <c:v>39909</c:v>
                </c:pt>
                <c:pt idx="569">
                  <c:v>39910</c:v>
                </c:pt>
                <c:pt idx="570">
                  <c:v>39911</c:v>
                </c:pt>
                <c:pt idx="571">
                  <c:v>39912</c:v>
                </c:pt>
                <c:pt idx="572">
                  <c:v>39916</c:v>
                </c:pt>
                <c:pt idx="573">
                  <c:v>39917</c:v>
                </c:pt>
                <c:pt idx="574">
                  <c:v>39918</c:v>
                </c:pt>
                <c:pt idx="575">
                  <c:v>39919</c:v>
                </c:pt>
                <c:pt idx="576">
                  <c:v>39920</c:v>
                </c:pt>
                <c:pt idx="577">
                  <c:v>39923</c:v>
                </c:pt>
                <c:pt idx="578">
                  <c:v>39924</c:v>
                </c:pt>
                <c:pt idx="579">
                  <c:v>39925</c:v>
                </c:pt>
                <c:pt idx="580">
                  <c:v>39926</c:v>
                </c:pt>
                <c:pt idx="581">
                  <c:v>39927</c:v>
                </c:pt>
                <c:pt idx="582">
                  <c:v>39930</c:v>
                </c:pt>
                <c:pt idx="583">
                  <c:v>39931</c:v>
                </c:pt>
                <c:pt idx="584">
                  <c:v>39932</c:v>
                </c:pt>
                <c:pt idx="585">
                  <c:v>39933</c:v>
                </c:pt>
                <c:pt idx="586">
                  <c:v>39934</c:v>
                </c:pt>
                <c:pt idx="587">
                  <c:v>39937</c:v>
                </c:pt>
                <c:pt idx="588">
                  <c:v>39938</c:v>
                </c:pt>
                <c:pt idx="589">
                  <c:v>39939</c:v>
                </c:pt>
                <c:pt idx="590">
                  <c:v>39940</c:v>
                </c:pt>
                <c:pt idx="591">
                  <c:v>39941</c:v>
                </c:pt>
                <c:pt idx="592">
                  <c:v>39944</c:v>
                </c:pt>
                <c:pt idx="593">
                  <c:v>39945</c:v>
                </c:pt>
                <c:pt idx="594">
                  <c:v>39946</c:v>
                </c:pt>
                <c:pt idx="595">
                  <c:v>39947</c:v>
                </c:pt>
                <c:pt idx="596">
                  <c:v>39948</c:v>
                </c:pt>
                <c:pt idx="597">
                  <c:v>39951</c:v>
                </c:pt>
                <c:pt idx="598">
                  <c:v>39952</c:v>
                </c:pt>
                <c:pt idx="599">
                  <c:v>39953</c:v>
                </c:pt>
                <c:pt idx="600">
                  <c:v>39954</c:v>
                </c:pt>
                <c:pt idx="601">
                  <c:v>39955</c:v>
                </c:pt>
                <c:pt idx="602">
                  <c:v>39959</c:v>
                </c:pt>
                <c:pt idx="603">
                  <c:v>39960</c:v>
                </c:pt>
                <c:pt idx="604">
                  <c:v>39961</c:v>
                </c:pt>
                <c:pt idx="605">
                  <c:v>39962</c:v>
                </c:pt>
                <c:pt idx="606">
                  <c:v>39965</c:v>
                </c:pt>
                <c:pt idx="607">
                  <c:v>39966</c:v>
                </c:pt>
                <c:pt idx="608">
                  <c:v>39967</c:v>
                </c:pt>
                <c:pt idx="609">
                  <c:v>39968</c:v>
                </c:pt>
                <c:pt idx="610">
                  <c:v>39969</c:v>
                </c:pt>
                <c:pt idx="611">
                  <c:v>39972</c:v>
                </c:pt>
                <c:pt idx="612">
                  <c:v>39973</c:v>
                </c:pt>
                <c:pt idx="613">
                  <c:v>39974</c:v>
                </c:pt>
                <c:pt idx="614">
                  <c:v>39975</c:v>
                </c:pt>
                <c:pt idx="615">
                  <c:v>39976</c:v>
                </c:pt>
                <c:pt idx="616">
                  <c:v>39979</c:v>
                </c:pt>
                <c:pt idx="617">
                  <c:v>39980</c:v>
                </c:pt>
                <c:pt idx="618">
                  <c:v>39981</c:v>
                </c:pt>
                <c:pt idx="619">
                  <c:v>39982</c:v>
                </c:pt>
                <c:pt idx="620">
                  <c:v>39983</c:v>
                </c:pt>
                <c:pt idx="621">
                  <c:v>39986</c:v>
                </c:pt>
                <c:pt idx="622">
                  <c:v>39987</c:v>
                </c:pt>
                <c:pt idx="623">
                  <c:v>39988</c:v>
                </c:pt>
                <c:pt idx="624">
                  <c:v>39989</c:v>
                </c:pt>
                <c:pt idx="625">
                  <c:v>39990</c:v>
                </c:pt>
                <c:pt idx="626">
                  <c:v>39993</c:v>
                </c:pt>
                <c:pt idx="627">
                  <c:v>39994</c:v>
                </c:pt>
                <c:pt idx="628">
                  <c:v>39995</c:v>
                </c:pt>
                <c:pt idx="629">
                  <c:v>39996</c:v>
                </c:pt>
                <c:pt idx="630">
                  <c:v>40000</c:v>
                </c:pt>
                <c:pt idx="631">
                  <c:v>40001</c:v>
                </c:pt>
                <c:pt idx="632">
                  <c:v>40002</c:v>
                </c:pt>
                <c:pt idx="633">
                  <c:v>40003</c:v>
                </c:pt>
                <c:pt idx="634">
                  <c:v>40004</c:v>
                </c:pt>
                <c:pt idx="635">
                  <c:v>40007</c:v>
                </c:pt>
                <c:pt idx="636">
                  <c:v>40008</c:v>
                </c:pt>
                <c:pt idx="637">
                  <c:v>40009</c:v>
                </c:pt>
                <c:pt idx="638">
                  <c:v>40010</c:v>
                </c:pt>
                <c:pt idx="639">
                  <c:v>40011</c:v>
                </c:pt>
                <c:pt idx="640">
                  <c:v>40014</c:v>
                </c:pt>
                <c:pt idx="641">
                  <c:v>40015</c:v>
                </c:pt>
                <c:pt idx="642">
                  <c:v>40016</c:v>
                </c:pt>
                <c:pt idx="643">
                  <c:v>40017</c:v>
                </c:pt>
                <c:pt idx="644">
                  <c:v>40018</c:v>
                </c:pt>
                <c:pt idx="645">
                  <c:v>40021</c:v>
                </c:pt>
                <c:pt idx="646">
                  <c:v>40022</c:v>
                </c:pt>
                <c:pt idx="647">
                  <c:v>40023</c:v>
                </c:pt>
                <c:pt idx="648">
                  <c:v>40024</c:v>
                </c:pt>
                <c:pt idx="649">
                  <c:v>40025</c:v>
                </c:pt>
                <c:pt idx="650">
                  <c:v>40028</c:v>
                </c:pt>
                <c:pt idx="651">
                  <c:v>40029</c:v>
                </c:pt>
                <c:pt idx="652">
                  <c:v>40030</c:v>
                </c:pt>
                <c:pt idx="653">
                  <c:v>40031</c:v>
                </c:pt>
                <c:pt idx="654">
                  <c:v>40032</c:v>
                </c:pt>
                <c:pt idx="655">
                  <c:v>40035</c:v>
                </c:pt>
                <c:pt idx="656">
                  <c:v>40036</c:v>
                </c:pt>
                <c:pt idx="657">
                  <c:v>40037</c:v>
                </c:pt>
                <c:pt idx="658">
                  <c:v>40038</c:v>
                </c:pt>
                <c:pt idx="659">
                  <c:v>40039</c:v>
                </c:pt>
                <c:pt idx="660">
                  <c:v>40042</c:v>
                </c:pt>
                <c:pt idx="661">
                  <c:v>40043</c:v>
                </c:pt>
                <c:pt idx="662">
                  <c:v>40044</c:v>
                </c:pt>
                <c:pt idx="663">
                  <c:v>40045</c:v>
                </c:pt>
                <c:pt idx="664">
                  <c:v>40046</c:v>
                </c:pt>
                <c:pt idx="665">
                  <c:v>40049</c:v>
                </c:pt>
                <c:pt idx="666">
                  <c:v>40050</c:v>
                </c:pt>
                <c:pt idx="667">
                  <c:v>40051</c:v>
                </c:pt>
                <c:pt idx="668">
                  <c:v>40052</c:v>
                </c:pt>
                <c:pt idx="669">
                  <c:v>40053</c:v>
                </c:pt>
                <c:pt idx="670">
                  <c:v>40056</c:v>
                </c:pt>
                <c:pt idx="671">
                  <c:v>40057</c:v>
                </c:pt>
                <c:pt idx="672">
                  <c:v>40058</c:v>
                </c:pt>
                <c:pt idx="673">
                  <c:v>40059</c:v>
                </c:pt>
                <c:pt idx="674">
                  <c:v>40060</c:v>
                </c:pt>
                <c:pt idx="675">
                  <c:v>40064</c:v>
                </c:pt>
                <c:pt idx="676">
                  <c:v>40065</c:v>
                </c:pt>
                <c:pt idx="677">
                  <c:v>40066</c:v>
                </c:pt>
                <c:pt idx="678">
                  <c:v>40067</c:v>
                </c:pt>
                <c:pt idx="679">
                  <c:v>40070</c:v>
                </c:pt>
                <c:pt idx="680">
                  <c:v>40071</c:v>
                </c:pt>
                <c:pt idx="681">
                  <c:v>40072</c:v>
                </c:pt>
                <c:pt idx="682">
                  <c:v>40073</c:v>
                </c:pt>
                <c:pt idx="683">
                  <c:v>40074</c:v>
                </c:pt>
                <c:pt idx="684">
                  <c:v>40077</c:v>
                </c:pt>
                <c:pt idx="685">
                  <c:v>40078</c:v>
                </c:pt>
                <c:pt idx="686">
                  <c:v>40079</c:v>
                </c:pt>
                <c:pt idx="687">
                  <c:v>40080</c:v>
                </c:pt>
                <c:pt idx="688">
                  <c:v>40081</c:v>
                </c:pt>
                <c:pt idx="689">
                  <c:v>40084</c:v>
                </c:pt>
                <c:pt idx="690">
                  <c:v>40085</c:v>
                </c:pt>
                <c:pt idx="691">
                  <c:v>40086</c:v>
                </c:pt>
                <c:pt idx="692">
                  <c:v>40087</c:v>
                </c:pt>
                <c:pt idx="693">
                  <c:v>40088</c:v>
                </c:pt>
                <c:pt idx="694">
                  <c:v>40091</c:v>
                </c:pt>
                <c:pt idx="695">
                  <c:v>40092</c:v>
                </c:pt>
                <c:pt idx="696">
                  <c:v>40093</c:v>
                </c:pt>
                <c:pt idx="697">
                  <c:v>40094</c:v>
                </c:pt>
                <c:pt idx="698">
                  <c:v>40095</c:v>
                </c:pt>
                <c:pt idx="699">
                  <c:v>40098</c:v>
                </c:pt>
                <c:pt idx="700">
                  <c:v>40099</c:v>
                </c:pt>
                <c:pt idx="701">
                  <c:v>40100</c:v>
                </c:pt>
                <c:pt idx="702">
                  <c:v>40101</c:v>
                </c:pt>
                <c:pt idx="703">
                  <c:v>40102</c:v>
                </c:pt>
                <c:pt idx="704">
                  <c:v>40105</c:v>
                </c:pt>
                <c:pt idx="705">
                  <c:v>40106</c:v>
                </c:pt>
                <c:pt idx="706">
                  <c:v>40107</c:v>
                </c:pt>
                <c:pt idx="707">
                  <c:v>40108</c:v>
                </c:pt>
                <c:pt idx="708">
                  <c:v>40109</c:v>
                </c:pt>
                <c:pt idx="709">
                  <c:v>40112</c:v>
                </c:pt>
                <c:pt idx="710">
                  <c:v>40113</c:v>
                </c:pt>
                <c:pt idx="711">
                  <c:v>40114</c:v>
                </c:pt>
                <c:pt idx="712">
                  <c:v>40115</c:v>
                </c:pt>
                <c:pt idx="713">
                  <c:v>40116</c:v>
                </c:pt>
                <c:pt idx="714">
                  <c:v>40119</c:v>
                </c:pt>
                <c:pt idx="715">
                  <c:v>40120</c:v>
                </c:pt>
                <c:pt idx="716">
                  <c:v>40121</c:v>
                </c:pt>
                <c:pt idx="717">
                  <c:v>40122</c:v>
                </c:pt>
                <c:pt idx="718">
                  <c:v>40123</c:v>
                </c:pt>
                <c:pt idx="719">
                  <c:v>40126</c:v>
                </c:pt>
                <c:pt idx="720">
                  <c:v>40127</c:v>
                </c:pt>
                <c:pt idx="721">
                  <c:v>40128</c:v>
                </c:pt>
                <c:pt idx="722">
                  <c:v>40129</c:v>
                </c:pt>
                <c:pt idx="723">
                  <c:v>40130</c:v>
                </c:pt>
                <c:pt idx="724">
                  <c:v>40133</c:v>
                </c:pt>
                <c:pt idx="725">
                  <c:v>40134</c:v>
                </c:pt>
                <c:pt idx="726">
                  <c:v>40135</c:v>
                </c:pt>
                <c:pt idx="727">
                  <c:v>40136</c:v>
                </c:pt>
                <c:pt idx="728">
                  <c:v>40137</c:v>
                </c:pt>
                <c:pt idx="729">
                  <c:v>40140</c:v>
                </c:pt>
                <c:pt idx="730">
                  <c:v>40141</c:v>
                </c:pt>
                <c:pt idx="731">
                  <c:v>40142</c:v>
                </c:pt>
                <c:pt idx="732">
                  <c:v>40144</c:v>
                </c:pt>
                <c:pt idx="733">
                  <c:v>40147</c:v>
                </c:pt>
                <c:pt idx="734">
                  <c:v>40148</c:v>
                </c:pt>
                <c:pt idx="735">
                  <c:v>40149</c:v>
                </c:pt>
                <c:pt idx="736">
                  <c:v>40150</c:v>
                </c:pt>
                <c:pt idx="737">
                  <c:v>40151</c:v>
                </c:pt>
                <c:pt idx="738">
                  <c:v>40154</c:v>
                </c:pt>
                <c:pt idx="739">
                  <c:v>40155</c:v>
                </c:pt>
                <c:pt idx="740">
                  <c:v>40156</c:v>
                </c:pt>
                <c:pt idx="741">
                  <c:v>40157</c:v>
                </c:pt>
                <c:pt idx="742">
                  <c:v>40158</c:v>
                </c:pt>
                <c:pt idx="743">
                  <c:v>40161</c:v>
                </c:pt>
                <c:pt idx="744">
                  <c:v>40162</c:v>
                </c:pt>
                <c:pt idx="745">
                  <c:v>40163</c:v>
                </c:pt>
                <c:pt idx="746">
                  <c:v>40164</c:v>
                </c:pt>
                <c:pt idx="747">
                  <c:v>40165</c:v>
                </c:pt>
                <c:pt idx="748">
                  <c:v>40168</c:v>
                </c:pt>
                <c:pt idx="749">
                  <c:v>40169</c:v>
                </c:pt>
                <c:pt idx="750">
                  <c:v>40170</c:v>
                </c:pt>
                <c:pt idx="751">
                  <c:v>40171</c:v>
                </c:pt>
                <c:pt idx="752">
                  <c:v>40175</c:v>
                </c:pt>
                <c:pt idx="753">
                  <c:v>40176</c:v>
                </c:pt>
                <c:pt idx="754">
                  <c:v>40177</c:v>
                </c:pt>
                <c:pt idx="755">
                  <c:v>40178</c:v>
                </c:pt>
                <c:pt idx="756">
                  <c:v>40182</c:v>
                </c:pt>
                <c:pt idx="757">
                  <c:v>40183</c:v>
                </c:pt>
                <c:pt idx="758">
                  <c:v>40184</c:v>
                </c:pt>
                <c:pt idx="759">
                  <c:v>40185</c:v>
                </c:pt>
                <c:pt idx="760">
                  <c:v>40186</c:v>
                </c:pt>
                <c:pt idx="761">
                  <c:v>40189</c:v>
                </c:pt>
                <c:pt idx="762">
                  <c:v>40190</c:v>
                </c:pt>
                <c:pt idx="763">
                  <c:v>40191</c:v>
                </c:pt>
                <c:pt idx="764">
                  <c:v>40192</c:v>
                </c:pt>
                <c:pt idx="765">
                  <c:v>40193</c:v>
                </c:pt>
                <c:pt idx="766">
                  <c:v>40197</c:v>
                </c:pt>
                <c:pt idx="767">
                  <c:v>40198</c:v>
                </c:pt>
                <c:pt idx="768">
                  <c:v>40199</c:v>
                </c:pt>
                <c:pt idx="769">
                  <c:v>40200</c:v>
                </c:pt>
                <c:pt idx="770">
                  <c:v>40203</c:v>
                </c:pt>
                <c:pt idx="771">
                  <c:v>40204</c:v>
                </c:pt>
                <c:pt idx="772">
                  <c:v>40205</c:v>
                </c:pt>
                <c:pt idx="773">
                  <c:v>40206</c:v>
                </c:pt>
                <c:pt idx="774">
                  <c:v>40207</c:v>
                </c:pt>
                <c:pt idx="775">
                  <c:v>40210</c:v>
                </c:pt>
                <c:pt idx="776">
                  <c:v>40211</c:v>
                </c:pt>
                <c:pt idx="777">
                  <c:v>40212</c:v>
                </c:pt>
                <c:pt idx="778">
                  <c:v>40213</c:v>
                </c:pt>
                <c:pt idx="779">
                  <c:v>40214</c:v>
                </c:pt>
                <c:pt idx="780">
                  <c:v>40217</c:v>
                </c:pt>
                <c:pt idx="781">
                  <c:v>40218</c:v>
                </c:pt>
                <c:pt idx="782">
                  <c:v>40219</c:v>
                </c:pt>
                <c:pt idx="783">
                  <c:v>40220</c:v>
                </c:pt>
                <c:pt idx="784">
                  <c:v>40221</c:v>
                </c:pt>
                <c:pt idx="785">
                  <c:v>40225</c:v>
                </c:pt>
                <c:pt idx="786">
                  <c:v>40226</c:v>
                </c:pt>
                <c:pt idx="787">
                  <c:v>40227</c:v>
                </c:pt>
                <c:pt idx="788">
                  <c:v>40228</c:v>
                </c:pt>
                <c:pt idx="789">
                  <c:v>40231</c:v>
                </c:pt>
                <c:pt idx="790">
                  <c:v>40232</c:v>
                </c:pt>
                <c:pt idx="791">
                  <c:v>40233</c:v>
                </c:pt>
                <c:pt idx="792">
                  <c:v>40234</c:v>
                </c:pt>
                <c:pt idx="793">
                  <c:v>40235</c:v>
                </c:pt>
                <c:pt idx="794">
                  <c:v>40238</c:v>
                </c:pt>
                <c:pt idx="795">
                  <c:v>40239</c:v>
                </c:pt>
                <c:pt idx="796">
                  <c:v>40240</c:v>
                </c:pt>
                <c:pt idx="797">
                  <c:v>40241</c:v>
                </c:pt>
                <c:pt idx="798">
                  <c:v>40242</c:v>
                </c:pt>
                <c:pt idx="799">
                  <c:v>40245</c:v>
                </c:pt>
                <c:pt idx="800">
                  <c:v>40246</c:v>
                </c:pt>
                <c:pt idx="801">
                  <c:v>40247</c:v>
                </c:pt>
                <c:pt idx="802">
                  <c:v>40248</c:v>
                </c:pt>
                <c:pt idx="803">
                  <c:v>40249</c:v>
                </c:pt>
                <c:pt idx="804">
                  <c:v>40252</c:v>
                </c:pt>
                <c:pt idx="805">
                  <c:v>40253</c:v>
                </c:pt>
                <c:pt idx="806">
                  <c:v>40254</c:v>
                </c:pt>
                <c:pt idx="807">
                  <c:v>40255</c:v>
                </c:pt>
                <c:pt idx="808">
                  <c:v>40256</c:v>
                </c:pt>
                <c:pt idx="809">
                  <c:v>40259</c:v>
                </c:pt>
                <c:pt idx="810">
                  <c:v>40260</c:v>
                </c:pt>
                <c:pt idx="811">
                  <c:v>40261</c:v>
                </c:pt>
                <c:pt idx="812">
                  <c:v>40262</c:v>
                </c:pt>
                <c:pt idx="813">
                  <c:v>40263</c:v>
                </c:pt>
                <c:pt idx="814">
                  <c:v>40266</c:v>
                </c:pt>
                <c:pt idx="815">
                  <c:v>40267</c:v>
                </c:pt>
                <c:pt idx="816">
                  <c:v>40268</c:v>
                </c:pt>
                <c:pt idx="817">
                  <c:v>40269</c:v>
                </c:pt>
                <c:pt idx="818">
                  <c:v>40273</c:v>
                </c:pt>
                <c:pt idx="819">
                  <c:v>40274</c:v>
                </c:pt>
                <c:pt idx="820">
                  <c:v>40275</c:v>
                </c:pt>
                <c:pt idx="821">
                  <c:v>40276</c:v>
                </c:pt>
                <c:pt idx="822">
                  <c:v>40277</c:v>
                </c:pt>
                <c:pt idx="823">
                  <c:v>40280</c:v>
                </c:pt>
                <c:pt idx="824">
                  <c:v>40281</c:v>
                </c:pt>
                <c:pt idx="825">
                  <c:v>40282</c:v>
                </c:pt>
                <c:pt idx="826">
                  <c:v>40283</c:v>
                </c:pt>
                <c:pt idx="827">
                  <c:v>40284</c:v>
                </c:pt>
                <c:pt idx="828">
                  <c:v>40287</c:v>
                </c:pt>
                <c:pt idx="829">
                  <c:v>40288</c:v>
                </c:pt>
                <c:pt idx="830">
                  <c:v>40289</c:v>
                </c:pt>
                <c:pt idx="831">
                  <c:v>40290</c:v>
                </c:pt>
                <c:pt idx="832">
                  <c:v>40291</c:v>
                </c:pt>
                <c:pt idx="833">
                  <c:v>40294</c:v>
                </c:pt>
                <c:pt idx="834">
                  <c:v>40295</c:v>
                </c:pt>
                <c:pt idx="835">
                  <c:v>40296</c:v>
                </c:pt>
                <c:pt idx="836">
                  <c:v>40297</c:v>
                </c:pt>
                <c:pt idx="837">
                  <c:v>40298</c:v>
                </c:pt>
                <c:pt idx="838">
                  <c:v>40301</c:v>
                </c:pt>
                <c:pt idx="839">
                  <c:v>40302</c:v>
                </c:pt>
                <c:pt idx="840">
                  <c:v>40303</c:v>
                </c:pt>
                <c:pt idx="841">
                  <c:v>40304</c:v>
                </c:pt>
                <c:pt idx="842">
                  <c:v>40305</c:v>
                </c:pt>
                <c:pt idx="843">
                  <c:v>40308</c:v>
                </c:pt>
                <c:pt idx="844">
                  <c:v>40309</c:v>
                </c:pt>
                <c:pt idx="845">
                  <c:v>40310</c:v>
                </c:pt>
                <c:pt idx="846">
                  <c:v>40311</c:v>
                </c:pt>
                <c:pt idx="847">
                  <c:v>40312</c:v>
                </c:pt>
                <c:pt idx="848">
                  <c:v>40315</c:v>
                </c:pt>
                <c:pt idx="849">
                  <c:v>40316</c:v>
                </c:pt>
                <c:pt idx="850">
                  <c:v>40317</c:v>
                </c:pt>
                <c:pt idx="851">
                  <c:v>40318</c:v>
                </c:pt>
                <c:pt idx="852">
                  <c:v>40319</c:v>
                </c:pt>
                <c:pt idx="853">
                  <c:v>40322</c:v>
                </c:pt>
                <c:pt idx="854">
                  <c:v>40323</c:v>
                </c:pt>
                <c:pt idx="855">
                  <c:v>40324</c:v>
                </c:pt>
                <c:pt idx="856">
                  <c:v>40325</c:v>
                </c:pt>
                <c:pt idx="857">
                  <c:v>40326</c:v>
                </c:pt>
                <c:pt idx="858">
                  <c:v>40330</c:v>
                </c:pt>
                <c:pt idx="859">
                  <c:v>40331</c:v>
                </c:pt>
                <c:pt idx="860">
                  <c:v>40332</c:v>
                </c:pt>
                <c:pt idx="861">
                  <c:v>40333</c:v>
                </c:pt>
                <c:pt idx="862">
                  <c:v>40336</c:v>
                </c:pt>
                <c:pt idx="863">
                  <c:v>40337</c:v>
                </c:pt>
                <c:pt idx="864">
                  <c:v>40338</c:v>
                </c:pt>
                <c:pt idx="865">
                  <c:v>40339</c:v>
                </c:pt>
                <c:pt idx="866">
                  <c:v>40340</c:v>
                </c:pt>
                <c:pt idx="867">
                  <c:v>40343</c:v>
                </c:pt>
                <c:pt idx="868">
                  <c:v>40344</c:v>
                </c:pt>
                <c:pt idx="869">
                  <c:v>40345</c:v>
                </c:pt>
                <c:pt idx="870">
                  <c:v>40346</c:v>
                </c:pt>
                <c:pt idx="871">
                  <c:v>40347</c:v>
                </c:pt>
                <c:pt idx="872">
                  <c:v>40350</c:v>
                </c:pt>
                <c:pt idx="873">
                  <c:v>40351</c:v>
                </c:pt>
                <c:pt idx="874">
                  <c:v>40352</c:v>
                </c:pt>
                <c:pt idx="875">
                  <c:v>40353</c:v>
                </c:pt>
                <c:pt idx="876">
                  <c:v>40354</c:v>
                </c:pt>
                <c:pt idx="877">
                  <c:v>40357</c:v>
                </c:pt>
                <c:pt idx="878">
                  <c:v>40358</c:v>
                </c:pt>
                <c:pt idx="879">
                  <c:v>40359</c:v>
                </c:pt>
                <c:pt idx="880">
                  <c:v>40360</c:v>
                </c:pt>
                <c:pt idx="881">
                  <c:v>40361</c:v>
                </c:pt>
                <c:pt idx="882">
                  <c:v>40365</c:v>
                </c:pt>
                <c:pt idx="883">
                  <c:v>40366</c:v>
                </c:pt>
                <c:pt idx="884">
                  <c:v>40367</c:v>
                </c:pt>
                <c:pt idx="885">
                  <c:v>40368</c:v>
                </c:pt>
                <c:pt idx="886">
                  <c:v>40371</c:v>
                </c:pt>
                <c:pt idx="887">
                  <c:v>40372</c:v>
                </c:pt>
                <c:pt idx="888">
                  <c:v>40373</c:v>
                </c:pt>
                <c:pt idx="889">
                  <c:v>40374</c:v>
                </c:pt>
                <c:pt idx="890">
                  <c:v>40375</c:v>
                </c:pt>
                <c:pt idx="891">
                  <c:v>40378</c:v>
                </c:pt>
                <c:pt idx="892">
                  <c:v>40379</c:v>
                </c:pt>
                <c:pt idx="893">
                  <c:v>40380</c:v>
                </c:pt>
                <c:pt idx="894">
                  <c:v>40381</c:v>
                </c:pt>
                <c:pt idx="895">
                  <c:v>40382</c:v>
                </c:pt>
                <c:pt idx="896">
                  <c:v>40385</c:v>
                </c:pt>
                <c:pt idx="897">
                  <c:v>40386</c:v>
                </c:pt>
                <c:pt idx="898">
                  <c:v>40387</c:v>
                </c:pt>
                <c:pt idx="899">
                  <c:v>40388</c:v>
                </c:pt>
                <c:pt idx="900">
                  <c:v>40389</c:v>
                </c:pt>
                <c:pt idx="901">
                  <c:v>40392</c:v>
                </c:pt>
                <c:pt idx="902">
                  <c:v>40393</c:v>
                </c:pt>
                <c:pt idx="903">
                  <c:v>40394</c:v>
                </c:pt>
                <c:pt idx="904">
                  <c:v>40395</c:v>
                </c:pt>
                <c:pt idx="905">
                  <c:v>40396</c:v>
                </c:pt>
                <c:pt idx="906">
                  <c:v>40399</c:v>
                </c:pt>
                <c:pt idx="907">
                  <c:v>40400</c:v>
                </c:pt>
                <c:pt idx="908">
                  <c:v>40401</c:v>
                </c:pt>
                <c:pt idx="909">
                  <c:v>40402</c:v>
                </c:pt>
                <c:pt idx="910">
                  <c:v>40403</c:v>
                </c:pt>
                <c:pt idx="911">
                  <c:v>40406</c:v>
                </c:pt>
                <c:pt idx="912">
                  <c:v>40407</c:v>
                </c:pt>
                <c:pt idx="913">
                  <c:v>40408</c:v>
                </c:pt>
                <c:pt idx="914">
                  <c:v>40409</c:v>
                </c:pt>
                <c:pt idx="915">
                  <c:v>40410</c:v>
                </c:pt>
                <c:pt idx="916">
                  <c:v>40413</c:v>
                </c:pt>
                <c:pt idx="917">
                  <c:v>40414</c:v>
                </c:pt>
                <c:pt idx="918">
                  <c:v>40415</c:v>
                </c:pt>
                <c:pt idx="919">
                  <c:v>40416</c:v>
                </c:pt>
                <c:pt idx="920">
                  <c:v>40417</c:v>
                </c:pt>
                <c:pt idx="921">
                  <c:v>40420</c:v>
                </c:pt>
                <c:pt idx="922">
                  <c:v>40421</c:v>
                </c:pt>
                <c:pt idx="923">
                  <c:v>40422</c:v>
                </c:pt>
                <c:pt idx="924">
                  <c:v>40423</c:v>
                </c:pt>
                <c:pt idx="925">
                  <c:v>40424</c:v>
                </c:pt>
                <c:pt idx="926">
                  <c:v>40428</c:v>
                </c:pt>
                <c:pt idx="927">
                  <c:v>40429</c:v>
                </c:pt>
                <c:pt idx="928">
                  <c:v>40430</c:v>
                </c:pt>
                <c:pt idx="929">
                  <c:v>40431</c:v>
                </c:pt>
                <c:pt idx="930">
                  <c:v>40434</c:v>
                </c:pt>
                <c:pt idx="931">
                  <c:v>40435</c:v>
                </c:pt>
                <c:pt idx="932">
                  <c:v>40436</c:v>
                </c:pt>
                <c:pt idx="933">
                  <c:v>40437</c:v>
                </c:pt>
                <c:pt idx="934">
                  <c:v>40438</c:v>
                </c:pt>
                <c:pt idx="935">
                  <c:v>40441</c:v>
                </c:pt>
                <c:pt idx="936">
                  <c:v>40442</c:v>
                </c:pt>
                <c:pt idx="937">
                  <c:v>40443</c:v>
                </c:pt>
                <c:pt idx="938">
                  <c:v>40444</c:v>
                </c:pt>
                <c:pt idx="939">
                  <c:v>40445</c:v>
                </c:pt>
                <c:pt idx="940">
                  <c:v>40448</c:v>
                </c:pt>
                <c:pt idx="941">
                  <c:v>40449</c:v>
                </c:pt>
                <c:pt idx="942">
                  <c:v>40450</c:v>
                </c:pt>
                <c:pt idx="943">
                  <c:v>40451</c:v>
                </c:pt>
                <c:pt idx="944">
                  <c:v>40452</c:v>
                </c:pt>
                <c:pt idx="945">
                  <c:v>40455</c:v>
                </c:pt>
                <c:pt idx="946">
                  <c:v>40456</c:v>
                </c:pt>
                <c:pt idx="947">
                  <c:v>40457</c:v>
                </c:pt>
                <c:pt idx="948">
                  <c:v>40458</c:v>
                </c:pt>
                <c:pt idx="949">
                  <c:v>40459</c:v>
                </c:pt>
                <c:pt idx="950">
                  <c:v>40462</c:v>
                </c:pt>
                <c:pt idx="951">
                  <c:v>40463</c:v>
                </c:pt>
                <c:pt idx="952">
                  <c:v>40464</c:v>
                </c:pt>
                <c:pt idx="953">
                  <c:v>40465</c:v>
                </c:pt>
                <c:pt idx="954">
                  <c:v>40466</c:v>
                </c:pt>
                <c:pt idx="955">
                  <c:v>40469</c:v>
                </c:pt>
                <c:pt idx="956">
                  <c:v>40470</c:v>
                </c:pt>
                <c:pt idx="957">
                  <c:v>40471</c:v>
                </c:pt>
                <c:pt idx="958">
                  <c:v>40472</c:v>
                </c:pt>
                <c:pt idx="959">
                  <c:v>40473</c:v>
                </c:pt>
                <c:pt idx="960">
                  <c:v>40476</c:v>
                </c:pt>
                <c:pt idx="961">
                  <c:v>40477</c:v>
                </c:pt>
                <c:pt idx="962">
                  <c:v>40478</c:v>
                </c:pt>
                <c:pt idx="963">
                  <c:v>40479</c:v>
                </c:pt>
                <c:pt idx="964">
                  <c:v>40480</c:v>
                </c:pt>
                <c:pt idx="965">
                  <c:v>40483</c:v>
                </c:pt>
                <c:pt idx="966">
                  <c:v>40484</c:v>
                </c:pt>
                <c:pt idx="967">
                  <c:v>40485</c:v>
                </c:pt>
                <c:pt idx="968">
                  <c:v>40486</c:v>
                </c:pt>
                <c:pt idx="969">
                  <c:v>40487</c:v>
                </c:pt>
                <c:pt idx="970">
                  <c:v>40490</c:v>
                </c:pt>
                <c:pt idx="971">
                  <c:v>40491</c:v>
                </c:pt>
                <c:pt idx="972">
                  <c:v>40492</c:v>
                </c:pt>
                <c:pt idx="973">
                  <c:v>40493</c:v>
                </c:pt>
                <c:pt idx="974">
                  <c:v>40494</c:v>
                </c:pt>
                <c:pt idx="975">
                  <c:v>40497</c:v>
                </c:pt>
                <c:pt idx="976">
                  <c:v>40498</c:v>
                </c:pt>
                <c:pt idx="977">
                  <c:v>40499</c:v>
                </c:pt>
                <c:pt idx="978">
                  <c:v>40500</c:v>
                </c:pt>
                <c:pt idx="979">
                  <c:v>40501</c:v>
                </c:pt>
                <c:pt idx="980">
                  <c:v>40504</c:v>
                </c:pt>
                <c:pt idx="981">
                  <c:v>40505</c:v>
                </c:pt>
                <c:pt idx="982">
                  <c:v>40506</c:v>
                </c:pt>
                <c:pt idx="983">
                  <c:v>40508</c:v>
                </c:pt>
                <c:pt idx="984">
                  <c:v>40511</c:v>
                </c:pt>
                <c:pt idx="985">
                  <c:v>40512</c:v>
                </c:pt>
                <c:pt idx="986">
                  <c:v>40513</c:v>
                </c:pt>
                <c:pt idx="987">
                  <c:v>40514</c:v>
                </c:pt>
                <c:pt idx="988">
                  <c:v>40515</c:v>
                </c:pt>
                <c:pt idx="989">
                  <c:v>40518</c:v>
                </c:pt>
                <c:pt idx="990">
                  <c:v>40519</c:v>
                </c:pt>
                <c:pt idx="991">
                  <c:v>40520</c:v>
                </c:pt>
                <c:pt idx="992">
                  <c:v>40521</c:v>
                </c:pt>
                <c:pt idx="993">
                  <c:v>40522</c:v>
                </c:pt>
                <c:pt idx="994">
                  <c:v>40525</c:v>
                </c:pt>
                <c:pt idx="995">
                  <c:v>40526</c:v>
                </c:pt>
                <c:pt idx="996">
                  <c:v>40527</c:v>
                </c:pt>
                <c:pt idx="997">
                  <c:v>40528</c:v>
                </c:pt>
                <c:pt idx="998">
                  <c:v>40529</c:v>
                </c:pt>
                <c:pt idx="999">
                  <c:v>40532</c:v>
                </c:pt>
                <c:pt idx="1000">
                  <c:v>40533</c:v>
                </c:pt>
                <c:pt idx="1001">
                  <c:v>40534</c:v>
                </c:pt>
                <c:pt idx="1002">
                  <c:v>40535</c:v>
                </c:pt>
                <c:pt idx="1003">
                  <c:v>40539</c:v>
                </c:pt>
                <c:pt idx="1004">
                  <c:v>40540</c:v>
                </c:pt>
                <c:pt idx="1005">
                  <c:v>40541</c:v>
                </c:pt>
                <c:pt idx="1006">
                  <c:v>40542</c:v>
                </c:pt>
                <c:pt idx="1007">
                  <c:v>40543</c:v>
                </c:pt>
                <c:pt idx="1008">
                  <c:v>40546</c:v>
                </c:pt>
                <c:pt idx="1009">
                  <c:v>40547</c:v>
                </c:pt>
                <c:pt idx="1010">
                  <c:v>40548</c:v>
                </c:pt>
                <c:pt idx="1011">
                  <c:v>40549</c:v>
                </c:pt>
                <c:pt idx="1012">
                  <c:v>40550</c:v>
                </c:pt>
                <c:pt idx="1013">
                  <c:v>40553</c:v>
                </c:pt>
                <c:pt idx="1014">
                  <c:v>40554</c:v>
                </c:pt>
                <c:pt idx="1015">
                  <c:v>40555</c:v>
                </c:pt>
                <c:pt idx="1016">
                  <c:v>40556</c:v>
                </c:pt>
                <c:pt idx="1017">
                  <c:v>40557</c:v>
                </c:pt>
                <c:pt idx="1018">
                  <c:v>40561</c:v>
                </c:pt>
                <c:pt idx="1019">
                  <c:v>40562</c:v>
                </c:pt>
                <c:pt idx="1020">
                  <c:v>40563</c:v>
                </c:pt>
                <c:pt idx="1021">
                  <c:v>40564</c:v>
                </c:pt>
                <c:pt idx="1022">
                  <c:v>40567</c:v>
                </c:pt>
                <c:pt idx="1023">
                  <c:v>40568</c:v>
                </c:pt>
                <c:pt idx="1024">
                  <c:v>40569</c:v>
                </c:pt>
                <c:pt idx="1025">
                  <c:v>40570</c:v>
                </c:pt>
                <c:pt idx="1026">
                  <c:v>40571</c:v>
                </c:pt>
                <c:pt idx="1027">
                  <c:v>40574</c:v>
                </c:pt>
                <c:pt idx="1028">
                  <c:v>40575</c:v>
                </c:pt>
                <c:pt idx="1029">
                  <c:v>40576</c:v>
                </c:pt>
                <c:pt idx="1030">
                  <c:v>40577</c:v>
                </c:pt>
                <c:pt idx="1031">
                  <c:v>40578</c:v>
                </c:pt>
                <c:pt idx="1032">
                  <c:v>40581</c:v>
                </c:pt>
                <c:pt idx="1033">
                  <c:v>40582</c:v>
                </c:pt>
                <c:pt idx="1034">
                  <c:v>40583</c:v>
                </c:pt>
                <c:pt idx="1035">
                  <c:v>40584</c:v>
                </c:pt>
                <c:pt idx="1036">
                  <c:v>40585</c:v>
                </c:pt>
                <c:pt idx="1037">
                  <c:v>40588</c:v>
                </c:pt>
                <c:pt idx="1038">
                  <c:v>40589</c:v>
                </c:pt>
                <c:pt idx="1039">
                  <c:v>40590</c:v>
                </c:pt>
                <c:pt idx="1040">
                  <c:v>40591</c:v>
                </c:pt>
                <c:pt idx="1041">
                  <c:v>40592</c:v>
                </c:pt>
                <c:pt idx="1042">
                  <c:v>40596</c:v>
                </c:pt>
                <c:pt idx="1043">
                  <c:v>40597</c:v>
                </c:pt>
                <c:pt idx="1044">
                  <c:v>40598</c:v>
                </c:pt>
                <c:pt idx="1045">
                  <c:v>40599</c:v>
                </c:pt>
                <c:pt idx="1046">
                  <c:v>40602</c:v>
                </c:pt>
                <c:pt idx="1047">
                  <c:v>40603</c:v>
                </c:pt>
                <c:pt idx="1048">
                  <c:v>40604</c:v>
                </c:pt>
                <c:pt idx="1049">
                  <c:v>40605</c:v>
                </c:pt>
                <c:pt idx="1050">
                  <c:v>40606</c:v>
                </c:pt>
                <c:pt idx="1051">
                  <c:v>40609</c:v>
                </c:pt>
                <c:pt idx="1052">
                  <c:v>40610</c:v>
                </c:pt>
                <c:pt idx="1053">
                  <c:v>40611</c:v>
                </c:pt>
                <c:pt idx="1054">
                  <c:v>40612</c:v>
                </c:pt>
                <c:pt idx="1055">
                  <c:v>40613</c:v>
                </c:pt>
                <c:pt idx="1056">
                  <c:v>40616</c:v>
                </c:pt>
                <c:pt idx="1057">
                  <c:v>40617</c:v>
                </c:pt>
                <c:pt idx="1058">
                  <c:v>40618</c:v>
                </c:pt>
                <c:pt idx="1059">
                  <c:v>40619</c:v>
                </c:pt>
                <c:pt idx="1060">
                  <c:v>40620</c:v>
                </c:pt>
                <c:pt idx="1061">
                  <c:v>40623</c:v>
                </c:pt>
                <c:pt idx="1062">
                  <c:v>40624</c:v>
                </c:pt>
                <c:pt idx="1063">
                  <c:v>40625</c:v>
                </c:pt>
                <c:pt idx="1064">
                  <c:v>40626</c:v>
                </c:pt>
                <c:pt idx="1065">
                  <c:v>40627</c:v>
                </c:pt>
                <c:pt idx="1066">
                  <c:v>40630</c:v>
                </c:pt>
                <c:pt idx="1067">
                  <c:v>40631</c:v>
                </c:pt>
                <c:pt idx="1068">
                  <c:v>40632</c:v>
                </c:pt>
                <c:pt idx="1069">
                  <c:v>40633</c:v>
                </c:pt>
                <c:pt idx="1070">
                  <c:v>40634</c:v>
                </c:pt>
                <c:pt idx="1071">
                  <c:v>40637</c:v>
                </c:pt>
                <c:pt idx="1072">
                  <c:v>40638</c:v>
                </c:pt>
                <c:pt idx="1073">
                  <c:v>40639</c:v>
                </c:pt>
                <c:pt idx="1074">
                  <c:v>40640</c:v>
                </c:pt>
                <c:pt idx="1075">
                  <c:v>40641</c:v>
                </c:pt>
                <c:pt idx="1076">
                  <c:v>40644</c:v>
                </c:pt>
                <c:pt idx="1077">
                  <c:v>40645</c:v>
                </c:pt>
                <c:pt idx="1078">
                  <c:v>40646</c:v>
                </c:pt>
                <c:pt idx="1079">
                  <c:v>40647</c:v>
                </c:pt>
                <c:pt idx="1080">
                  <c:v>40648</c:v>
                </c:pt>
                <c:pt idx="1081">
                  <c:v>40651</c:v>
                </c:pt>
                <c:pt idx="1082">
                  <c:v>40652</c:v>
                </c:pt>
                <c:pt idx="1083">
                  <c:v>40653</c:v>
                </c:pt>
                <c:pt idx="1084">
                  <c:v>40654</c:v>
                </c:pt>
                <c:pt idx="1085">
                  <c:v>40658</c:v>
                </c:pt>
                <c:pt idx="1086">
                  <c:v>40659</c:v>
                </c:pt>
                <c:pt idx="1087">
                  <c:v>40660</c:v>
                </c:pt>
                <c:pt idx="1088">
                  <c:v>40661</c:v>
                </c:pt>
                <c:pt idx="1089">
                  <c:v>40662</c:v>
                </c:pt>
                <c:pt idx="1090">
                  <c:v>40665</c:v>
                </c:pt>
                <c:pt idx="1091">
                  <c:v>40666</c:v>
                </c:pt>
                <c:pt idx="1092">
                  <c:v>40667</c:v>
                </c:pt>
                <c:pt idx="1093">
                  <c:v>40668</c:v>
                </c:pt>
                <c:pt idx="1094">
                  <c:v>40669</c:v>
                </c:pt>
                <c:pt idx="1095">
                  <c:v>40672</c:v>
                </c:pt>
                <c:pt idx="1096">
                  <c:v>40673</c:v>
                </c:pt>
                <c:pt idx="1097">
                  <c:v>40674</c:v>
                </c:pt>
                <c:pt idx="1098">
                  <c:v>40675</c:v>
                </c:pt>
                <c:pt idx="1099">
                  <c:v>40676</c:v>
                </c:pt>
                <c:pt idx="1100">
                  <c:v>40679</c:v>
                </c:pt>
                <c:pt idx="1101">
                  <c:v>40680</c:v>
                </c:pt>
                <c:pt idx="1102">
                  <c:v>40681</c:v>
                </c:pt>
                <c:pt idx="1103">
                  <c:v>40682</c:v>
                </c:pt>
                <c:pt idx="1104">
                  <c:v>40683</c:v>
                </c:pt>
                <c:pt idx="1105">
                  <c:v>40686</c:v>
                </c:pt>
                <c:pt idx="1106">
                  <c:v>40687</c:v>
                </c:pt>
                <c:pt idx="1107">
                  <c:v>40688</c:v>
                </c:pt>
                <c:pt idx="1108">
                  <c:v>40689</c:v>
                </c:pt>
                <c:pt idx="1109">
                  <c:v>40690</c:v>
                </c:pt>
                <c:pt idx="1110">
                  <c:v>40694</c:v>
                </c:pt>
                <c:pt idx="1111">
                  <c:v>40695</c:v>
                </c:pt>
                <c:pt idx="1112">
                  <c:v>40696</c:v>
                </c:pt>
                <c:pt idx="1113">
                  <c:v>40697</c:v>
                </c:pt>
                <c:pt idx="1114">
                  <c:v>40700</c:v>
                </c:pt>
                <c:pt idx="1115">
                  <c:v>40701</c:v>
                </c:pt>
                <c:pt idx="1116">
                  <c:v>40702</c:v>
                </c:pt>
                <c:pt idx="1117">
                  <c:v>40703</c:v>
                </c:pt>
                <c:pt idx="1118">
                  <c:v>40704</c:v>
                </c:pt>
                <c:pt idx="1119">
                  <c:v>40707</c:v>
                </c:pt>
                <c:pt idx="1120">
                  <c:v>40708</c:v>
                </c:pt>
                <c:pt idx="1121">
                  <c:v>40709</c:v>
                </c:pt>
                <c:pt idx="1122">
                  <c:v>40710</c:v>
                </c:pt>
                <c:pt idx="1123">
                  <c:v>40711</c:v>
                </c:pt>
                <c:pt idx="1124">
                  <c:v>40714</c:v>
                </c:pt>
                <c:pt idx="1125">
                  <c:v>40715</c:v>
                </c:pt>
                <c:pt idx="1126">
                  <c:v>40716</c:v>
                </c:pt>
                <c:pt idx="1127">
                  <c:v>40717</c:v>
                </c:pt>
                <c:pt idx="1128">
                  <c:v>40718</c:v>
                </c:pt>
                <c:pt idx="1129">
                  <c:v>40721</c:v>
                </c:pt>
                <c:pt idx="1130">
                  <c:v>40722</c:v>
                </c:pt>
                <c:pt idx="1131">
                  <c:v>40723</c:v>
                </c:pt>
                <c:pt idx="1132">
                  <c:v>40724</c:v>
                </c:pt>
                <c:pt idx="1133">
                  <c:v>40725</c:v>
                </c:pt>
                <c:pt idx="1134">
                  <c:v>40729</c:v>
                </c:pt>
                <c:pt idx="1135">
                  <c:v>40730</c:v>
                </c:pt>
                <c:pt idx="1136">
                  <c:v>40731</c:v>
                </c:pt>
                <c:pt idx="1137">
                  <c:v>40732</c:v>
                </c:pt>
                <c:pt idx="1138">
                  <c:v>40735</c:v>
                </c:pt>
                <c:pt idx="1139">
                  <c:v>40736</c:v>
                </c:pt>
                <c:pt idx="1140">
                  <c:v>40737</c:v>
                </c:pt>
                <c:pt idx="1141">
                  <c:v>40738</c:v>
                </c:pt>
                <c:pt idx="1142">
                  <c:v>40739</c:v>
                </c:pt>
                <c:pt idx="1143">
                  <c:v>40742</c:v>
                </c:pt>
                <c:pt idx="1144">
                  <c:v>40743</c:v>
                </c:pt>
                <c:pt idx="1145">
                  <c:v>40744</c:v>
                </c:pt>
                <c:pt idx="1146">
                  <c:v>40745</c:v>
                </c:pt>
                <c:pt idx="1147">
                  <c:v>40746</c:v>
                </c:pt>
                <c:pt idx="1148">
                  <c:v>40749</c:v>
                </c:pt>
                <c:pt idx="1149">
                  <c:v>40750</c:v>
                </c:pt>
                <c:pt idx="1150">
                  <c:v>40751</c:v>
                </c:pt>
                <c:pt idx="1151">
                  <c:v>40752</c:v>
                </c:pt>
                <c:pt idx="1152">
                  <c:v>40753</c:v>
                </c:pt>
                <c:pt idx="1153">
                  <c:v>40756</c:v>
                </c:pt>
                <c:pt idx="1154">
                  <c:v>40757</c:v>
                </c:pt>
                <c:pt idx="1155">
                  <c:v>40758</c:v>
                </c:pt>
                <c:pt idx="1156">
                  <c:v>40759</c:v>
                </c:pt>
                <c:pt idx="1157">
                  <c:v>40760</c:v>
                </c:pt>
                <c:pt idx="1158">
                  <c:v>40763</c:v>
                </c:pt>
                <c:pt idx="1159">
                  <c:v>40764</c:v>
                </c:pt>
                <c:pt idx="1160">
                  <c:v>40765</c:v>
                </c:pt>
                <c:pt idx="1161">
                  <c:v>40766</c:v>
                </c:pt>
                <c:pt idx="1162">
                  <c:v>40767</c:v>
                </c:pt>
                <c:pt idx="1163">
                  <c:v>40770</c:v>
                </c:pt>
                <c:pt idx="1164">
                  <c:v>40771</c:v>
                </c:pt>
                <c:pt idx="1165">
                  <c:v>40772</c:v>
                </c:pt>
                <c:pt idx="1166">
                  <c:v>40773</c:v>
                </c:pt>
                <c:pt idx="1167">
                  <c:v>40774</c:v>
                </c:pt>
                <c:pt idx="1168">
                  <c:v>40777</c:v>
                </c:pt>
                <c:pt idx="1169">
                  <c:v>40778</c:v>
                </c:pt>
                <c:pt idx="1170">
                  <c:v>40779</c:v>
                </c:pt>
                <c:pt idx="1171">
                  <c:v>40780</c:v>
                </c:pt>
                <c:pt idx="1172">
                  <c:v>40781</c:v>
                </c:pt>
                <c:pt idx="1173">
                  <c:v>40784</c:v>
                </c:pt>
                <c:pt idx="1174">
                  <c:v>40785</c:v>
                </c:pt>
                <c:pt idx="1175">
                  <c:v>40786</c:v>
                </c:pt>
                <c:pt idx="1176">
                  <c:v>40787</c:v>
                </c:pt>
                <c:pt idx="1177">
                  <c:v>40788</c:v>
                </c:pt>
                <c:pt idx="1178">
                  <c:v>40792</c:v>
                </c:pt>
                <c:pt idx="1179">
                  <c:v>40793</c:v>
                </c:pt>
                <c:pt idx="1180">
                  <c:v>40794</c:v>
                </c:pt>
                <c:pt idx="1181">
                  <c:v>40795</c:v>
                </c:pt>
                <c:pt idx="1182">
                  <c:v>40798</c:v>
                </c:pt>
                <c:pt idx="1183">
                  <c:v>40799</c:v>
                </c:pt>
                <c:pt idx="1184">
                  <c:v>40800</c:v>
                </c:pt>
                <c:pt idx="1185">
                  <c:v>40801</c:v>
                </c:pt>
                <c:pt idx="1186">
                  <c:v>40802</c:v>
                </c:pt>
                <c:pt idx="1187">
                  <c:v>40805</c:v>
                </c:pt>
                <c:pt idx="1188">
                  <c:v>40806</c:v>
                </c:pt>
                <c:pt idx="1189">
                  <c:v>40807</c:v>
                </c:pt>
                <c:pt idx="1190">
                  <c:v>40808</c:v>
                </c:pt>
                <c:pt idx="1191">
                  <c:v>40809</c:v>
                </c:pt>
                <c:pt idx="1192">
                  <c:v>40812</c:v>
                </c:pt>
                <c:pt idx="1193">
                  <c:v>40813</c:v>
                </c:pt>
                <c:pt idx="1194">
                  <c:v>40814</c:v>
                </c:pt>
                <c:pt idx="1195">
                  <c:v>40815</c:v>
                </c:pt>
                <c:pt idx="1196">
                  <c:v>40816</c:v>
                </c:pt>
                <c:pt idx="1197">
                  <c:v>40819</c:v>
                </c:pt>
                <c:pt idx="1198">
                  <c:v>40820</c:v>
                </c:pt>
                <c:pt idx="1199">
                  <c:v>40821</c:v>
                </c:pt>
                <c:pt idx="1200">
                  <c:v>40822</c:v>
                </c:pt>
                <c:pt idx="1201">
                  <c:v>40823</c:v>
                </c:pt>
                <c:pt idx="1202">
                  <c:v>40826</c:v>
                </c:pt>
                <c:pt idx="1203">
                  <c:v>40827</c:v>
                </c:pt>
                <c:pt idx="1204">
                  <c:v>40828</c:v>
                </c:pt>
                <c:pt idx="1205">
                  <c:v>40829</c:v>
                </c:pt>
                <c:pt idx="1206">
                  <c:v>40830</c:v>
                </c:pt>
                <c:pt idx="1207">
                  <c:v>40833</c:v>
                </c:pt>
                <c:pt idx="1208">
                  <c:v>40834</c:v>
                </c:pt>
                <c:pt idx="1209">
                  <c:v>40835</c:v>
                </c:pt>
                <c:pt idx="1210">
                  <c:v>40836</c:v>
                </c:pt>
                <c:pt idx="1211">
                  <c:v>40837</c:v>
                </c:pt>
                <c:pt idx="1212">
                  <c:v>40840</c:v>
                </c:pt>
                <c:pt idx="1213">
                  <c:v>40841</c:v>
                </c:pt>
                <c:pt idx="1214">
                  <c:v>40842</c:v>
                </c:pt>
                <c:pt idx="1215">
                  <c:v>40843</c:v>
                </c:pt>
                <c:pt idx="1216">
                  <c:v>40844</c:v>
                </c:pt>
                <c:pt idx="1217">
                  <c:v>40847</c:v>
                </c:pt>
                <c:pt idx="1218">
                  <c:v>40848</c:v>
                </c:pt>
                <c:pt idx="1219">
                  <c:v>40849</c:v>
                </c:pt>
                <c:pt idx="1220">
                  <c:v>40850</c:v>
                </c:pt>
                <c:pt idx="1221">
                  <c:v>40851</c:v>
                </c:pt>
                <c:pt idx="1222">
                  <c:v>40854</c:v>
                </c:pt>
                <c:pt idx="1223">
                  <c:v>40855</c:v>
                </c:pt>
                <c:pt idx="1224">
                  <c:v>40856</c:v>
                </c:pt>
                <c:pt idx="1225">
                  <c:v>40857</c:v>
                </c:pt>
                <c:pt idx="1226">
                  <c:v>40858</c:v>
                </c:pt>
                <c:pt idx="1227">
                  <c:v>40861</c:v>
                </c:pt>
                <c:pt idx="1228">
                  <c:v>40862</c:v>
                </c:pt>
                <c:pt idx="1229">
                  <c:v>40863</c:v>
                </c:pt>
                <c:pt idx="1230">
                  <c:v>40864</c:v>
                </c:pt>
                <c:pt idx="1231">
                  <c:v>40865</c:v>
                </c:pt>
                <c:pt idx="1232">
                  <c:v>40868</c:v>
                </c:pt>
                <c:pt idx="1233">
                  <c:v>40869</c:v>
                </c:pt>
                <c:pt idx="1234">
                  <c:v>40870</c:v>
                </c:pt>
                <c:pt idx="1235">
                  <c:v>40872</c:v>
                </c:pt>
                <c:pt idx="1236">
                  <c:v>40875</c:v>
                </c:pt>
                <c:pt idx="1237">
                  <c:v>40876</c:v>
                </c:pt>
                <c:pt idx="1238">
                  <c:v>40877</c:v>
                </c:pt>
                <c:pt idx="1239">
                  <c:v>40878</c:v>
                </c:pt>
                <c:pt idx="1240">
                  <c:v>40879</c:v>
                </c:pt>
                <c:pt idx="1241">
                  <c:v>40882</c:v>
                </c:pt>
                <c:pt idx="1242">
                  <c:v>40883</c:v>
                </c:pt>
                <c:pt idx="1243">
                  <c:v>40884</c:v>
                </c:pt>
                <c:pt idx="1244">
                  <c:v>40885</c:v>
                </c:pt>
                <c:pt idx="1245">
                  <c:v>40886</c:v>
                </c:pt>
                <c:pt idx="1246">
                  <c:v>40889</c:v>
                </c:pt>
                <c:pt idx="1247">
                  <c:v>40890</c:v>
                </c:pt>
                <c:pt idx="1248">
                  <c:v>40891</c:v>
                </c:pt>
                <c:pt idx="1249">
                  <c:v>40892</c:v>
                </c:pt>
                <c:pt idx="1250">
                  <c:v>40893</c:v>
                </c:pt>
                <c:pt idx="1251">
                  <c:v>40896</c:v>
                </c:pt>
                <c:pt idx="1252">
                  <c:v>40897</c:v>
                </c:pt>
                <c:pt idx="1253">
                  <c:v>40898</c:v>
                </c:pt>
                <c:pt idx="1254">
                  <c:v>40899</c:v>
                </c:pt>
                <c:pt idx="1255">
                  <c:v>40900</c:v>
                </c:pt>
                <c:pt idx="1256">
                  <c:v>40904</c:v>
                </c:pt>
                <c:pt idx="1257">
                  <c:v>40905</c:v>
                </c:pt>
                <c:pt idx="1258">
                  <c:v>40906</c:v>
                </c:pt>
                <c:pt idx="1259">
                  <c:v>40907</c:v>
                </c:pt>
                <c:pt idx="1260">
                  <c:v>40911</c:v>
                </c:pt>
                <c:pt idx="1261">
                  <c:v>40912</c:v>
                </c:pt>
                <c:pt idx="1262">
                  <c:v>40913</c:v>
                </c:pt>
                <c:pt idx="1263">
                  <c:v>40914</c:v>
                </c:pt>
                <c:pt idx="1264">
                  <c:v>40917</c:v>
                </c:pt>
                <c:pt idx="1265">
                  <c:v>40918</c:v>
                </c:pt>
                <c:pt idx="1266">
                  <c:v>40919</c:v>
                </c:pt>
                <c:pt idx="1267">
                  <c:v>40920</c:v>
                </c:pt>
                <c:pt idx="1268">
                  <c:v>40921</c:v>
                </c:pt>
                <c:pt idx="1269">
                  <c:v>40925</c:v>
                </c:pt>
                <c:pt idx="1270">
                  <c:v>40926</c:v>
                </c:pt>
                <c:pt idx="1271">
                  <c:v>40927</c:v>
                </c:pt>
                <c:pt idx="1272">
                  <c:v>40928</c:v>
                </c:pt>
                <c:pt idx="1273">
                  <c:v>40931</c:v>
                </c:pt>
                <c:pt idx="1274">
                  <c:v>40932</c:v>
                </c:pt>
                <c:pt idx="1275">
                  <c:v>40933</c:v>
                </c:pt>
                <c:pt idx="1276">
                  <c:v>40934</c:v>
                </c:pt>
                <c:pt idx="1277">
                  <c:v>40935</c:v>
                </c:pt>
                <c:pt idx="1278">
                  <c:v>40938</c:v>
                </c:pt>
                <c:pt idx="1279">
                  <c:v>40939</c:v>
                </c:pt>
                <c:pt idx="1280">
                  <c:v>40940</c:v>
                </c:pt>
                <c:pt idx="1281">
                  <c:v>40941</c:v>
                </c:pt>
                <c:pt idx="1282">
                  <c:v>40942</c:v>
                </c:pt>
                <c:pt idx="1283">
                  <c:v>40945</c:v>
                </c:pt>
                <c:pt idx="1284">
                  <c:v>40946</c:v>
                </c:pt>
                <c:pt idx="1285">
                  <c:v>40947</c:v>
                </c:pt>
                <c:pt idx="1286">
                  <c:v>40948</c:v>
                </c:pt>
                <c:pt idx="1287">
                  <c:v>40949</c:v>
                </c:pt>
                <c:pt idx="1288">
                  <c:v>40952</c:v>
                </c:pt>
                <c:pt idx="1289">
                  <c:v>40953</c:v>
                </c:pt>
                <c:pt idx="1290">
                  <c:v>40954</c:v>
                </c:pt>
                <c:pt idx="1291">
                  <c:v>40955</c:v>
                </c:pt>
                <c:pt idx="1292">
                  <c:v>40956</c:v>
                </c:pt>
                <c:pt idx="1293">
                  <c:v>40960</c:v>
                </c:pt>
                <c:pt idx="1294">
                  <c:v>40961</c:v>
                </c:pt>
                <c:pt idx="1295">
                  <c:v>40962</c:v>
                </c:pt>
                <c:pt idx="1296">
                  <c:v>40963</c:v>
                </c:pt>
                <c:pt idx="1297">
                  <c:v>40966</c:v>
                </c:pt>
                <c:pt idx="1298">
                  <c:v>40967</c:v>
                </c:pt>
                <c:pt idx="1299">
                  <c:v>40968</c:v>
                </c:pt>
                <c:pt idx="1300">
                  <c:v>40969</c:v>
                </c:pt>
                <c:pt idx="1301">
                  <c:v>40970</c:v>
                </c:pt>
                <c:pt idx="1302">
                  <c:v>40973</c:v>
                </c:pt>
                <c:pt idx="1303">
                  <c:v>40974</c:v>
                </c:pt>
                <c:pt idx="1304">
                  <c:v>40975</c:v>
                </c:pt>
                <c:pt idx="1305">
                  <c:v>40976</c:v>
                </c:pt>
                <c:pt idx="1306">
                  <c:v>40977</c:v>
                </c:pt>
                <c:pt idx="1307">
                  <c:v>40980</c:v>
                </c:pt>
                <c:pt idx="1308">
                  <c:v>40981</c:v>
                </c:pt>
                <c:pt idx="1309">
                  <c:v>40982</c:v>
                </c:pt>
                <c:pt idx="1310">
                  <c:v>40983</c:v>
                </c:pt>
                <c:pt idx="1311">
                  <c:v>40984</c:v>
                </c:pt>
                <c:pt idx="1312">
                  <c:v>40987</c:v>
                </c:pt>
                <c:pt idx="1313">
                  <c:v>40988</c:v>
                </c:pt>
                <c:pt idx="1314">
                  <c:v>40989</c:v>
                </c:pt>
                <c:pt idx="1315">
                  <c:v>40990</c:v>
                </c:pt>
                <c:pt idx="1316">
                  <c:v>40991</c:v>
                </c:pt>
                <c:pt idx="1317">
                  <c:v>40994</c:v>
                </c:pt>
                <c:pt idx="1318">
                  <c:v>40995</c:v>
                </c:pt>
                <c:pt idx="1319">
                  <c:v>40996</c:v>
                </c:pt>
                <c:pt idx="1320">
                  <c:v>40997</c:v>
                </c:pt>
                <c:pt idx="1321">
                  <c:v>40998</c:v>
                </c:pt>
                <c:pt idx="1322">
                  <c:v>41001</c:v>
                </c:pt>
                <c:pt idx="1323">
                  <c:v>41002</c:v>
                </c:pt>
                <c:pt idx="1324">
                  <c:v>41003</c:v>
                </c:pt>
                <c:pt idx="1325">
                  <c:v>41004</c:v>
                </c:pt>
                <c:pt idx="1326">
                  <c:v>41008</c:v>
                </c:pt>
                <c:pt idx="1327">
                  <c:v>41009</c:v>
                </c:pt>
                <c:pt idx="1328">
                  <c:v>41010</c:v>
                </c:pt>
                <c:pt idx="1329">
                  <c:v>41011</c:v>
                </c:pt>
                <c:pt idx="1330">
                  <c:v>41012</c:v>
                </c:pt>
                <c:pt idx="1331">
                  <c:v>41015</c:v>
                </c:pt>
                <c:pt idx="1332">
                  <c:v>41016</c:v>
                </c:pt>
                <c:pt idx="1333">
                  <c:v>41017</c:v>
                </c:pt>
                <c:pt idx="1334">
                  <c:v>41018</c:v>
                </c:pt>
                <c:pt idx="1335">
                  <c:v>41019</c:v>
                </c:pt>
                <c:pt idx="1336">
                  <c:v>41022</c:v>
                </c:pt>
                <c:pt idx="1337">
                  <c:v>41023</c:v>
                </c:pt>
                <c:pt idx="1338">
                  <c:v>41024</c:v>
                </c:pt>
                <c:pt idx="1339">
                  <c:v>41025</c:v>
                </c:pt>
                <c:pt idx="1340">
                  <c:v>41026</c:v>
                </c:pt>
                <c:pt idx="1341">
                  <c:v>41029</c:v>
                </c:pt>
                <c:pt idx="1342">
                  <c:v>41030</c:v>
                </c:pt>
                <c:pt idx="1343">
                  <c:v>41031</c:v>
                </c:pt>
                <c:pt idx="1344">
                  <c:v>41032</c:v>
                </c:pt>
                <c:pt idx="1345">
                  <c:v>41033</c:v>
                </c:pt>
                <c:pt idx="1346">
                  <c:v>41036</c:v>
                </c:pt>
                <c:pt idx="1347">
                  <c:v>41037</c:v>
                </c:pt>
                <c:pt idx="1348">
                  <c:v>41038</c:v>
                </c:pt>
                <c:pt idx="1349">
                  <c:v>41039</c:v>
                </c:pt>
                <c:pt idx="1350">
                  <c:v>41040</c:v>
                </c:pt>
                <c:pt idx="1351">
                  <c:v>41043</c:v>
                </c:pt>
                <c:pt idx="1352">
                  <c:v>41044</c:v>
                </c:pt>
                <c:pt idx="1353">
                  <c:v>41045</c:v>
                </c:pt>
                <c:pt idx="1354">
                  <c:v>41046</c:v>
                </c:pt>
                <c:pt idx="1355">
                  <c:v>41047</c:v>
                </c:pt>
                <c:pt idx="1356">
                  <c:v>41050</c:v>
                </c:pt>
                <c:pt idx="1357">
                  <c:v>41051</c:v>
                </c:pt>
                <c:pt idx="1358">
                  <c:v>41052</c:v>
                </c:pt>
                <c:pt idx="1359">
                  <c:v>41053</c:v>
                </c:pt>
                <c:pt idx="1360">
                  <c:v>41054</c:v>
                </c:pt>
                <c:pt idx="1361">
                  <c:v>41058</c:v>
                </c:pt>
                <c:pt idx="1362">
                  <c:v>41059</c:v>
                </c:pt>
                <c:pt idx="1363">
                  <c:v>41060</c:v>
                </c:pt>
                <c:pt idx="1364">
                  <c:v>41061</c:v>
                </c:pt>
                <c:pt idx="1365">
                  <c:v>41064</c:v>
                </c:pt>
                <c:pt idx="1366">
                  <c:v>41065</c:v>
                </c:pt>
                <c:pt idx="1367">
                  <c:v>41066</c:v>
                </c:pt>
                <c:pt idx="1368">
                  <c:v>41067</c:v>
                </c:pt>
                <c:pt idx="1369">
                  <c:v>41068</c:v>
                </c:pt>
                <c:pt idx="1370">
                  <c:v>41071</c:v>
                </c:pt>
                <c:pt idx="1371">
                  <c:v>41072</c:v>
                </c:pt>
                <c:pt idx="1372">
                  <c:v>41073</c:v>
                </c:pt>
                <c:pt idx="1373">
                  <c:v>41074</c:v>
                </c:pt>
                <c:pt idx="1374">
                  <c:v>41075</c:v>
                </c:pt>
                <c:pt idx="1375">
                  <c:v>41078</c:v>
                </c:pt>
                <c:pt idx="1376">
                  <c:v>41079</c:v>
                </c:pt>
                <c:pt idx="1377">
                  <c:v>41080</c:v>
                </c:pt>
                <c:pt idx="1378">
                  <c:v>41081</c:v>
                </c:pt>
                <c:pt idx="1379">
                  <c:v>41082</c:v>
                </c:pt>
                <c:pt idx="1380">
                  <c:v>41085</c:v>
                </c:pt>
                <c:pt idx="1381">
                  <c:v>41086</c:v>
                </c:pt>
                <c:pt idx="1382">
                  <c:v>41087</c:v>
                </c:pt>
                <c:pt idx="1383">
                  <c:v>41088</c:v>
                </c:pt>
                <c:pt idx="1384">
                  <c:v>41089</c:v>
                </c:pt>
                <c:pt idx="1385">
                  <c:v>41092</c:v>
                </c:pt>
                <c:pt idx="1386">
                  <c:v>41093</c:v>
                </c:pt>
                <c:pt idx="1387">
                  <c:v>41095</c:v>
                </c:pt>
                <c:pt idx="1388">
                  <c:v>41096</c:v>
                </c:pt>
                <c:pt idx="1389">
                  <c:v>41099</c:v>
                </c:pt>
                <c:pt idx="1390">
                  <c:v>41100</c:v>
                </c:pt>
                <c:pt idx="1391">
                  <c:v>41101</c:v>
                </c:pt>
                <c:pt idx="1392">
                  <c:v>41102</c:v>
                </c:pt>
                <c:pt idx="1393">
                  <c:v>41103</c:v>
                </c:pt>
                <c:pt idx="1394">
                  <c:v>41106</c:v>
                </c:pt>
                <c:pt idx="1395">
                  <c:v>41107</c:v>
                </c:pt>
                <c:pt idx="1396">
                  <c:v>41108</c:v>
                </c:pt>
                <c:pt idx="1397">
                  <c:v>41109</c:v>
                </c:pt>
                <c:pt idx="1398">
                  <c:v>41110</c:v>
                </c:pt>
                <c:pt idx="1399">
                  <c:v>41113</c:v>
                </c:pt>
                <c:pt idx="1400">
                  <c:v>41114</c:v>
                </c:pt>
                <c:pt idx="1401">
                  <c:v>41115</c:v>
                </c:pt>
                <c:pt idx="1402">
                  <c:v>41116</c:v>
                </c:pt>
                <c:pt idx="1403">
                  <c:v>41117</c:v>
                </c:pt>
                <c:pt idx="1404">
                  <c:v>41120</c:v>
                </c:pt>
                <c:pt idx="1405">
                  <c:v>41121</c:v>
                </c:pt>
                <c:pt idx="1406">
                  <c:v>41122</c:v>
                </c:pt>
                <c:pt idx="1407">
                  <c:v>41123</c:v>
                </c:pt>
                <c:pt idx="1408">
                  <c:v>41124</c:v>
                </c:pt>
                <c:pt idx="1409">
                  <c:v>41127</c:v>
                </c:pt>
                <c:pt idx="1410">
                  <c:v>41128</c:v>
                </c:pt>
                <c:pt idx="1411">
                  <c:v>41129</c:v>
                </c:pt>
                <c:pt idx="1412">
                  <c:v>41130</c:v>
                </c:pt>
                <c:pt idx="1413">
                  <c:v>41131</c:v>
                </c:pt>
                <c:pt idx="1414">
                  <c:v>41134</c:v>
                </c:pt>
                <c:pt idx="1415">
                  <c:v>41135</c:v>
                </c:pt>
                <c:pt idx="1416">
                  <c:v>41136</c:v>
                </c:pt>
                <c:pt idx="1417">
                  <c:v>41137</c:v>
                </c:pt>
                <c:pt idx="1418">
                  <c:v>41138</c:v>
                </c:pt>
                <c:pt idx="1419">
                  <c:v>41141</c:v>
                </c:pt>
                <c:pt idx="1420">
                  <c:v>41142</c:v>
                </c:pt>
                <c:pt idx="1421">
                  <c:v>41143</c:v>
                </c:pt>
                <c:pt idx="1422">
                  <c:v>41144</c:v>
                </c:pt>
                <c:pt idx="1423">
                  <c:v>41145</c:v>
                </c:pt>
                <c:pt idx="1424">
                  <c:v>41148</c:v>
                </c:pt>
                <c:pt idx="1425">
                  <c:v>41149</c:v>
                </c:pt>
                <c:pt idx="1426">
                  <c:v>41150</c:v>
                </c:pt>
                <c:pt idx="1427">
                  <c:v>41151</c:v>
                </c:pt>
                <c:pt idx="1428">
                  <c:v>41152</c:v>
                </c:pt>
                <c:pt idx="1429">
                  <c:v>41156</c:v>
                </c:pt>
                <c:pt idx="1430">
                  <c:v>41157</c:v>
                </c:pt>
                <c:pt idx="1431">
                  <c:v>41158</c:v>
                </c:pt>
                <c:pt idx="1432">
                  <c:v>41159</c:v>
                </c:pt>
                <c:pt idx="1433">
                  <c:v>41162</c:v>
                </c:pt>
                <c:pt idx="1434">
                  <c:v>41163</c:v>
                </c:pt>
                <c:pt idx="1435">
                  <c:v>41164</c:v>
                </c:pt>
                <c:pt idx="1436">
                  <c:v>41165</c:v>
                </c:pt>
                <c:pt idx="1437">
                  <c:v>41166</c:v>
                </c:pt>
                <c:pt idx="1438">
                  <c:v>41169</c:v>
                </c:pt>
                <c:pt idx="1439">
                  <c:v>41170</c:v>
                </c:pt>
                <c:pt idx="1440">
                  <c:v>41171</c:v>
                </c:pt>
                <c:pt idx="1441">
                  <c:v>41172</c:v>
                </c:pt>
                <c:pt idx="1442">
                  <c:v>41173</c:v>
                </c:pt>
                <c:pt idx="1443">
                  <c:v>41176</c:v>
                </c:pt>
                <c:pt idx="1444">
                  <c:v>41177</c:v>
                </c:pt>
                <c:pt idx="1445">
                  <c:v>41178</c:v>
                </c:pt>
                <c:pt idx="1446">
                  <c:v>41179</c:v>
                </c:pt>
                <c:pt idx="1447">
                  <c:v>41180</c:v>
                </c:pt>
                <c:pt idx="1448">
                  <c:v>41183</c:v>
                </c:pt>
                <c:pt idx="1449">
                  <c:v>41184</c:v>
                </c:pt>
                <c:pt idx="1450">
                  <c:v>41185</c:v>
                </c:pt>
                <c:pt idx="1451">
                  <c:v>41186</c:v>
                </c:pt>
                <c:pt idx="1452">
                  <c:v>41187</c:v>
                </c:pt>
                <c:pt idx="1453">
                  <c:v>41190</c:v>
                </c:pt>
                <c:pt idx="1454">
                  <c:v>41191</c:v>
                </c:pt>
                <c:pt idx="1455">
                  <c:v>41192</c:v>
                </c:pt>
                <c:pt idx="1456">
                  <c:v>41193</c:v>
                </c:pt>
                <c:pt idx="1457">
                  <c:v>41194</c:v>
                </c:pt>
                <c:pt idx="1458">
                  <c:v>41197</c:v>
                </c:pt>
                <c:pt idx="1459">
                  <c:v>41198</c:v>
                </c:pt>
                <c:pt idx="1460">
                  <c:v>41199</c:v>
                </c:pt>
                <c:pt idx="1461">
                  <c:v>41200</c:v>
                </c:pt>
                <c:pt idx="1462">
                  <c:v>41201</c:v>
                </c:pt>
                <c:pt idx="1463">
                  <c:v>41204</c:v>
                </c:pt>
                <c:pt idx="1464">
                  <c:v>41205</c:v>
                </c:pt>
                <c:pt idx="1465">
                  <c:v>41206</c:v>
                </c:pt>
                <c:pt idx="1466">
                  <c:v>41207</c:v>
                </c:pt>
                <c:pt idx="1467">
                  <c:v>41208</c:v>
                </c:pt>
                <c:pt idx="1468">
                  <c:v>41213</c:v>
                </c:pt>
                <c:pt idx="1469">
                  <c:v>41214</c:v>
                </c:pt>
                <c:pt idx="1470">
                  <c:v>41215</c:v>
                </c:pt>
                <c:pt idx="1471">
                  <c:v>41218</c:v>
                </c:pt>
                <c:pt idx="1472">
                  <c:v>41219</c:v>
                </c:pt>
                <c:pt idx="1473">
                  <c:v>41220</c:v>
                </c:pt>
                <c:pt idx="1474">
                  <c:v>41221</c:v>
                </c:pt>
                <c:pt idx="1475">
                  <c:v>41222</c:v>
                </c:pt>
                <c:pt idx="1476">
                  <c:v>41225</c:v>
                </c:pt>
                <c:pt idx="1477">
                  <c:v>41226</c:v>
                </c:pt>
                <c:pt idx="1478">
                  <c:v>41227</c:v>
                </c:pt>
                <c:pt idx="1479">
                  <c:v>41228</c:v>
                </c:pt>
                <c:pt idx="1480">
                  <c:v>41229</c:v>
                </c:pt>
                <c:pt idx="1481">
                  <c:v>41232</c:v>
                </c:pt>
                <c:pt idx="1482">
                  <c:v>41233</c:v>
                </c:pt>
                <c:pt idx="1483">
                  <c:v>41234</c:v>
                </c:pt>
                <c:pt idx="1484">
                  <c:v>41236</c:v>
                </c:pt>
                <c:pt idx="1485">
                  <c:v>41239</c:v>
                </c:pt>
                <c:pt idx="1486">
                  <c:v>41240</c:v>
                </c:pt>
                <c:pt idx="1487">
                  <c:v>41241</c:v>
                </c:pt>
                <c:pt idx="1488">
                  <c:v>41242</c:v>
                </c:pt>
                <c:pt idx="1489">
                  <c:v>41243</c:v>
                </c:pt>
                <c:pt idx="1490">
                  <c:v>41246</c:v>
                </c:pt>
                <c:pt idx="1491">
                  <c:v>41247</c:v>
                </c:pt>
                <c:pt idx="1492">
                  <c:v>41248</c:v>
                </c:pt>
                <c:pt idx="1493">
                  <c:v>41249</c:v>
                </c:pt>
                <c:pt idx="1494">
                  <c:v>41250</c:v>
                </c:pt>
                <c:pt idx="1495">
                  <c:v>41253</c:v>
                </c:pt>
                <c:pt idx="1496">
                  <c:v>41254</c:v>
                </c:pt>
                <c:pt idx="1497">
                  <c:v>41255</c:v>
                </c:pt>
                <c:pt idx="1498">
                  <c:v>41256</c:v>
                </c:pt>
                <c:pt idx="1499">
                  <c:v>41257</c:v>
                </c:pt>
                <c:pt idx="1500">
                  <c:v>41260</c:v>
                </c:pt>
                <c:pt idx="1501">
                  <c:v>41261</c:v>
                </c:pt>
                <c:pt idx="1502">
                  <c:v>41262</c:v>
                </c:pt>
                <c:pt idx="1503">
                  <c:v>41263</c:v>
                </c:pt>
                <c:pt idx="1504">
                  <c:v>41264</c:v>
                </c:pt>
                <c:pt idx="1505">
                  <c:v>41267</c:v>
                </c:pt>
                <c:pt idx="1506">
                  <c:v>41269</c:v>
                </c:pt>
                <c:pt idx="1507">
                  <c:v>41270</c:v>
                </c:pt>
                <c:pt idx="1508">
                  <c:v>41271</c:v>
                </c:pt>
                <c:pt idx="1509">
                  <c:v>41274</c:v>
                </c:pt>
                <c:pt idx="1510">
                  <c:v>41276</c:v>
                </c:pt>
                <c:pt idx="1511">
                  <c:v>41277</c:v>
                </c:pt>
                <c:pt idx="1512">
                  <c:v>41278</c:v>
                </c:pt>
                <c:pt idx="1513">
                  <c:v>41281</c:v>
                </c:pt>
                <c:pt idx="1514">
                  <c:v>41282</c:v>
                </c:pt>
                <c:pt idx="1515">
                  <c:v>41283</c:v>
                </c:pt>
                <c:pt idx="1516">
                  <c:v>41284</c:v>
                </c:pt>
                <c:pt idx="1517">
                  <c:v>41285</c:v>
                </c:pt>
                <c:pt idx="1518">
                  <c:v>41288</c:v>
                </c:pt>
                <c:pt idx="1519">
                  <c:v>41289</c:v>
                </c:pt>
                <c:pt idx="1520">
                  <c:v>41290</c:v>
                </c:pt>
                <c:pt idx="1521">
                  <c:v>41291</c:v>
                </c:pt>
                <c:pt idx="1522">
                  <c:v>41292</c:v>
                </c:pt>
                <c:pt idx="1523">
                  <c:v>41296</c:v>
                </c:pt>
                <c:pt idx="1524">
                  <c:v>41297</c:v>
                </c:pt>
                <c:pt idx="1525">
                  <c:v>41298</c:v>
                </c:pt>
                <c:pt idx="1526">
                  <c:v>41299</c:v>
                </c:pt>
                <c:pt idx="1527">
                  <c:v>41302</c:v>
                </c:pt>
                <c:pt idx="1528">
                  <c:v>41303</c:v>
                </c:pt>
                <c:pt idx="1529">
                  <c:v>41304</c:v>
                </c:pt>
                <c:pt idx="1530">
                  <c:v>41305</c:v>
                </c:pt>
                <c:pt idx="1531">
                  <c:v>41306</c:v>
                </c:pt>
                <c:pt idx="1532">
                  <c:v>41309</c:v>
                </c:pt>
                <c:pt idx="1533">
                  <c:v>41310</c:v>
                </c:pt>
                <c:pt idx="1534">
                  <c:v>41311</c:v>
                </c:pt>
                <c:pt idx="1535">
                  <c:v>41312</c:v>
                </c:pt>
                <c:pt idx="1536">
                  <c:v>41313</c:v>
                </c:pt>
                <c:pt idx="1537">
                  <c:v>41316</c:v>
                </c:pt>
                <c:pt idx="1538">
                  <c:v>41317</c:v>
                </c:pt>
                <c:pt idx="1539">
                  <c:v>41318</c:v>
                </c:pt>
                <c:pt idx="1540">
                  <c:v>41319</c:v>
                </c:pt>
                <c:pt idx="1541">
                  <c:v>41320</c:v>
                </c:pt>
                <c:pt idx="1542">
                  <c:v>41324</c:v>
                </c:pt>
                <c:pt idx="1543">
                  <c:v>41325</c:v>
                </c:pt>
                <c:pt idx="1544">
                  <c:v>41326</c:v>
                </c:pt>
                <c:pt idx="1545">
                  <c:v>41327</c:v>
                </c:pt>
                <c:pt idx="1546">
                  <c:v>41330</c:v>
                </c:pt>
                <c:pt idx="1547">
                  <c:v>41331</c:v>
                </c:pt>
                <c:pt idx="1548">
                  <c:v>41332</c:v>
                </c:pt>
                <c:pt idx="1549">
                  <c:v>41333</c:v>
                </c:pt>
                <c:pt idx="1550">
                  <c:v>41334</c:v>
                </c:pt>
                <c:pt idx="1551">
                  <c:v>41337</c:v>
                </c:pt>
                <c:pt idx="1552">
                  <c:v>41338</c:v>
                </c:pt>
                <c:pt idx="1553">
                  <c:v>41339</c:v>
                </c:pt>
                <c:pt idx="1554">
                  <c:v>41340</c:v>
                </c:pt>
                <c:pt idx="1555">
                  <c:v>41341</c:v>
                </c:pt>
                <c:pt idx="1556">
                  <c:v>41344</c:v>
                </c:pt>
                <c:pt idx="1557">
                  <c:v>41345</c:v>
                </c:pt>
                <c:pt idx="1558">
                  <c:v>41346</c:v>
                </c:pt>
                <c:pt idx="1559">
                  <c:v>41347</c:v>
                </c:pt>
                <c:pt idx="1560">
                  <c:v>41348</c:v>
                </c:pt>
                <c:pt idx="1561">
                  <c:v>41351</c:v>
                </c:pt>
                <c:pt idx="1562">
                  <c:v>41352</c:v>
                </c:pt>
                <c:pt idx="1563">
                  <c:v>41353</c:v>
                </c:pt>
                <c:pt idx="1564">
                  <c:v>41354</c:v>
                </c:pt>
                <c:pt idx="1565">
                  <c:v>41355</c:v>
                </c:pt>
                <c:pt idx="1566">
                  <c:v>41358</c:v>
                </c:pt>
                <c:pt idx="1567">
                  <c:v>41359</c:v>
                </c:pt>
                <c:pt idx="1568">
                  <c:v>41360</c:v>
                </c:pt>
                <c:pt idx="1569">
                  <c:v>41361</c:v>
                </c:pt>
                <c:pt idx="1570">
                  <c:v>41365</c:v>
                </c:pt>
                <c:pt idx="1571">
                  <c:v>41366</c:v>
                </c:pt>
                <c:pt idx="1572">
                  <c:v>41367</c:v>
                </c:pt>
                <c:pt idx="1573">
                  <c:v>41368</c:v>
                </c:pt>
                <c:pt idx="1574">
                  <c:v>41369</c:v>
                </c:pt>
                <c:pt idx="1575">
                  <c:v>41372</c:v>
                </c:pt>
                <c:pt idx="1576">
                  <c:v>41373</c:v>
                </c:pt>
                <c:pt idx="1577">
                  <c:v>41374</c:v>
                </c:pt>
                <c:pt idx="1578">
                  <c:v>41375</c:v>
                </c:pt>
                <c:pt idx="1579">
                  <c:v>41376</c:v>
                </c:pt>
                <c:pt idx="1580">
                  <c:v>41379</c:v>
                </c:pt>
                <c:pt idx="1581">
                  <c:v>41380</c:v>
                </c:pt>
                <c:pt idx="1582">
                  <c:v>41381</c:v>
                </c:pt>
                <c:pt idx="1583">
                  <c:v>41382</c:v>
                </c:pt>
                <c:pt idx="1584">
                  <c:v>41383</c:v>
                </c:pt>
                <c:pt idx="1585">
                  <c:v>41386</c:v>
                </c:pt>
                <c:pt idx="1586">
                  <c:v>41387</c:v>
                </c:pt>
                <c:pt idx="1587">
                  <c:v>41388</c:v>
                </c:pt>
                <c:pt idx="1588">
                  <c:v>41389</c:v>
                </c:pt>
                <c:pt idx="1589">
                  <c:v>41390</c:v>
                </c:pt>
                <c:pt idx="1590">
                  <c:v>41393</c:v>
                </c:pt>
                <c:pt idx="1591">
                  <c:v>41394</c:v>
                </c:pt>
                <c:pt idx="1592">
                  <c:v>41395</c:v>
                </c:pt>
                <c:pt idx="1593">
                  <c:v>41396</c:v>
                </c:pt>
                <c:pt idx="1594">
                  <c:v>41397</c:v>
                </c:pt>
                <c:pt idx="1595">
                  <c:v>41400</c:v>
                </c:pt>
                <c:pt idx="1596">
                  <c:v>41401</c:v>
                </c:pt>
                <c:pt idx="1597">
                  <c:v>41402</c:v>
                </c:pt>
                <c:pt idx="1598">
                  <c:v>41403</c:v>
                </c:pt>
                <c:pt idx="1599">
                  <c:v>41404</c:v>
                </c:pt>
                <c:pt idx="1600">
                  <c:v>41407</c:v>
                </c:pt>
                <c:pt idx="1601">
                  <c:v>41408</c:v>
                </c:pt>
                <c:pt idx="1602">
                  <c:v>41409</c:v>
                </c:pt>
                <c:pt idx="1603">
                  <c:v>41410</c:v>
                </c:pt>
                <c:pt idx="1604">
                  <c:v>41411</c:v>
                </c:pt>
                <c:pt idx="1605">
                  <c:v>41414</c:v>
                </c:pt>
                <c:pt idx="1606">
                  <c:v>41415</c:v>
                </c:pt>
                <c:pt idx="1607">
                  <c:v>41416</c:v>
                </c:pt>
                <c:pt idx="1608">
                  <c:v>41417</c:v>
                </c:pt>
                <c:pt idx="1609">
                  <c:v>41418</c:v>
                </c:pt>
                <c:pt idx="1610">
                  <c:v>41422</c:v>
                </c:pt>
                <c:pt idx="1611">
                  <c:v>41423</c:v>
                </c:pt>
                <c:pt idx="1612">
                  <c:v>41424</c:v>
                </c:pt>
                <c:pt idx="1613">
                  <c:v>41425</c:v>
                </c:pt>
                <c:pt idx="1614">
                  <c:v>41428</c:v>
                </c:pt>
                <c:pt idx="1615">
                  <c:v>41429</c:v>
                </c:pt>
                <c:pt idx="1616">
                  <c:v>41430</c:v>
                </c:pt>
                <c:pt idx="1617">
                  <c:v>41431</c:v>
                </c:pt>
                <c:pt idx="1618">
                  <c:v>41432</c:v>
                </c:pt>
                <c:pt idx="1619">
                  <c:v>41435</c:v>
                </c:pt>
                <c:pt idx="1620">
                  <c:v>41436</c:v>
                </c:pt>
                <c:pt idx="1621">
                  <c:v>41437</c:v>
                </c:pt>
                <c:pt idx="1622">
                  <c:v>41438</c:v>
                </c:pt>
                <c:pt idx="1623">
                  <c:v>41439</c:v>
                </c:pt>
                <c:pt idx="1624">
                  <c:v>41442</c:v>
                </c:pt>
                <c:pt idx="1625">
                  <c:v>41443</c:v>
                </c:pt>
                <c:pt idx="1626">
                  <c:v>41444</c:v>
                </c:pt>
                <c:pt idx="1627">
                  <c:v>41445</c:v>
                </c:pt>
                <c:pt idx="1628">
                  <c:v>41446</c:v>
                </c:pt>
                <c:pt idx="1629">
                  <c:v>41449</c:v>
                </c:pt>
                <c:pt idx="1630">
                  <c:v>41450</c:v>
                </c:pt>
                <c:pt idx="1631">
                  <c:v>41451</c:v>
                </c:pt>
                <c:pt idx="1632">
                  <c:v>41452</c:v>
                </c:pt>
                <c:pt idx="1633">
                  <c:v>41453</c:v>
                </c:pt>
                <c:pt idx="1634">
                  <c:v>41456</c:v>
                </c:pt>
                <c:pt idx="1635">
                  <c:v>41457</c:v>
                </c:pt>
                <c:pt idx="1636">
                  <c:v>41458</c:v>
                </c:pt>
                <c:pt idx="1637">
                  <c:v>41460</c:v>
                </c:pt>
                <c:pt idx="1638">
                  <c:v>41463</c:v>
                </c:pt>
                <c:pt idx="1639">
                  <c:v>41464</c:v>
                </c:pt>
                <c:pt idx="1640">
                  <c:v>41465</c:v>
                </c:pt>
                <c:pt idx="1641">
                  <c:v>41466</c:v>
                </c:pt>
                <c:pt idx="1642">
                  <c:v>41467</c:v>
                </c:pt>
                <c:pt idx="1643">
                  <c:v>41470</c:v>
                </c:pt>
                <c:pt idx="1644">
                  <c:v>41471</c:v>
                </c:pt>
                <c:pt idx="1645">
                  <c:v>41472</c:v>
                </c:pt>
                <c:pt idx="1646">
                  <c:v>41473</c:v>
                </c:pt>
                <c:pt idx="1647">
                  <c:v>41474</c:v>
                </c:pt>
                <c:pt idx="1648">
                  <c:v>41477</c:v>
                </c:pt>
                <c:pt idx="1649">
                  <c:v>41478</c:v>
                </c:pt>
                <c:pt idx="1650">
                  <c:v>41479</c:v>
                </c:pt>
                <c:pt idx="1651">
                  <c:v>41480</c:v>
                </c:pt>
                <c:pt idx="1652">
                  <c:v>41481</c:v>
                </c:pt>
                <c:pt idx="1653">
                  <c:v>41484</c:v>
                </c:pt>
                <c:pt idx="1654">
                  <c:v>41485</c:v>
                </c:pt>
                <c:pt idx="1655">
                  <c:v>41486</c:v>
                </c:pt>
                <c:pt idx="1656">
                  <c:v>41487</c:v>
                </c:pt>
                <c:pt idx="1657">
                  <c:v>41488</c:v>
                </c:pt>
                <c:pt idx="1658">
                  <c:v>41491</c:v>
                </c:pt>
                <c:pt idx="1659">
                  <c:v>41492</c:v>
                </c:pt>
                <c:pt idx="1660">
                  <c:v>41493</c:v>
                </c:pt>
                <c:pt idx="1661">
                  <c:v>41494</c:v>
                </c:pt>
                <c:pt idx="1662">
                  <c:v>41495</c:v>
                </c:pt>
                <c:pt idx="1663">
                  <c:v>41498</c:v>
                </c:pt>
                <c:pt idx="1664">
                  <c:v>41499</c:v>
                </c:pt>
                <c:pt idx="1665">
                  <c:v>41500</c:v>
                </c:pt>
                <c:pt idx="1666">
                  <c:v>41501</c:v>
                </c:pt>
                <c:pt idx="1667">
                  <c:v>41502</c:v>
                </c:pt>
                <c:pt idx="1668">
                  <c:v>41505</c:v>
                </c:pt>
                <c:pt idx="1669">
                  <c:v>41506</c:v>
                </c:pt>
                <c:pt idx="1670">
                  <c:v>41507</c:v>
                </c:pt>
                <c:pt idx="1671">
                  <c:v>41508</c:v>
                </c:pt>
                <c:pt idx="1672">
                  <c:v>41509</c:v>
                </c:pt>
                <c:pt idx="1673">
                  <c:v>41512</c:v>
                </c:pt>
                <c:pt idx="1674">
                  <c:v>41513</c:v>
                </c:pt>
                <c:pt idx="1675">
                  <c:v>41514</c:v>
                </c:pt>
                <c:pt idx="1676">
                  <c:v>41515</c:v>
                </c:pt>
                <c:pt idx="1677">
                  <c:v>41516</c:v>
                </c:pt>
                <c:pt idx="1678">
                  <c:v>41520</c:v>
                </c:pt>
                <c:pt idx="1679">
                  <c:v>41521</c:v>
                </c:pt>
                <c:pt idx="1680">
                  <c:v>41522</c:v>
                </c:pt>
                <c:pt idx="1681">
                  <c:v>41523</c:v>
                </c:pt>
                <c:pt idx="1682">
                  <c:v>41526</c:v>
                </c:pt>
                <c:pt idx="1683">
                  <c:v>41527</c:v>
                </c:pt>
                <c:pt idx="1684">
                  <c:v>41528</c:v>
                </c:pt>
                <c:pt idx="1685">
                  <c:v>41529</c:v>
                </c:pt>
                <c:pt idx="1686">
                  <c:v>41530</c:v>
                </c:pt>
                <c:pt idx="1687">
                  <c:v>41533</c:v>
                </c:pt>
                <c:pt idx="1688">
                  <c:v>41534</c:v>
                </c:pt>
                <c:pt idx="1689">
                  <c:v>41535</c:v>
                </c:pt>
                <c:pt idx="1690">
                  <c:v>41536</c:v>
                </c:pt>
                <c:pt idx="1691">
                  <c:v>41537</c:v>
                </c:pt>
                <c:pt idx="1692">
                  <c:v>41540</c:v>
                </c:pt>
                <c:pt idx="1693">
                  <c:v>41541</c:v>
                </c:pt>
                <c:pt idx="1694">
                  <c:v>41542</c:v>
                </c:pt>
                <c:pt idx="1695">
                  <c:v>41543</c:v>
                </c:pt>
                <c:pt idx="1696">
                  <c:v>41544</c:v>
                </c:pt>
                <c:pt idx="1697">
                  <c:v>41547</c:v>
                </c:pt>
                <c:pt idx="1698">
                  <c:v>41548</c:v>
                </c:pt>
                <c:pt idx="1699">
                  <c:v>41549</c:v>
                </c:pt>
                <c:pt idx="1700">
                  <c:v>41550</c:v>
                </c:pt>
                <c:pt idx="1701">
                  <c:v>41551</c:v>
                </c:pt>
                <c:pt idx="1702">
                  <c:v>41554</c:v>
                </c:pt>
                <c:pt idx="1703">
                  <c:v>41555</c:v>
                </c:pt>
                <c:pt idx="1704">
                  <c:v>41556</c:v>
                </c:pt>
                <c:pt idx="1705">
                  <c:v>41557</c:v>
                </c:pt>
                <c:pt idx="1706">
                  <c:v>41558</c:v>
                </c:pt>
                <c:pt idx="1707">
                  <c:v>41561</c:v>
                </c:pt>
                <c:pt idx="1708">
                  <c:v>41562</c:v>
                </c:pt>
                <c:pt idx="1709">
                  <c:v>41563</c:v>
                </c:pt>
                <c:pt idx="1710">
                  <c:v>41564</c:v>
                </c:pt>
                <c:pt idx="1711">
                  <c:v>41565</c:v>
                </c:pt>
                <c:pt idx="1712">
                  <c:v>41568</c:v>
                </c:pt>
                <c:pt idx="1713">
                  <c:v>41569</c:v>
                </c:pt>
                <c:pt idx="1714">
                  <c:v>41570</c:v>
                </c:pt>
                <c:pt idx="1715">
                  <c:v>41571</c:v>
                </c:pt>
                <c:pt idx="1716">
                  <c:v>41572</c:v>
                </c:pt>
                <c:pt idx="1717">
                  <c:v>41575</c:v>
                </c:pt>
                <c:pt idx="1718">
                  <c:v>41576</c:v>
                </c:pt>
                <c:pt idx="1719">
                  <c:v>41577</c:v>
                </c:pt>
                <c:pt idx="1720">
                  <c:v>41578</c:v>
                </c:pt>
                <c:pt idx="1721">
                  <c:v>41579</c:v>
                </c:pt>
                <c:pt idx="1722">
                  <c:v>41582</c:v>
                </c:pt>
                <c:pt idx="1723">
                  <c:v>41583</c:v>
                </c:pt>
                <c:pt idx="1724">
                  <c:v>41584</c:v>
                </c:pt>
                <c:pt idx="1725">
                  <c:v>41585</c:v>
                </c:pt>
                <c:pt idx="1726">
                  <c:v>41586</c:v>
                </c:pt>
                <c:pt idx="1727">
                  <c:v>41589</c:v>
                </c:pt>
                <c:pt idx="1728">
                  <c:v>41590</c:v>
                </c:pt>
                <c:pt idx="1729">
                  <c:v>41591</c:v>
                </c:pt>
                <c:pt idx="1730">
                  <c:v>41592</c:v>
                </c:pt>
                <c:pt idx="1731">
                  <c:v>41593</c:v>
                </c:pt>
                <c:pt idx="1732">
                  <c:v>41596</c:v>
                </c:pt>
                <c:pt idx="1733">
                  <c:v>41597</c:v>
                </c:pt>
                <c:pt idx="1734">
                  <c:v>41598</c:v>
                </c:pt>
                <c:pt idx="1735">
                  <c:v>41599</c:v>
                </c:pt>
                <c:pt idx="1736">
                  <c:v>41600</c:v>
                </c:pt>
                <c:pt idx="1737">
                  <c:v>41603</c:v>
                </c:pt>
                <c:pt idx="1738">
                  <c:v>41604</c:v>
                </c:pt>
                <c:pt idx="1739">
                  <c:v>41605</c:v>
                </c:pt>
                <c:pt idx="1740">
                  <c:v>41607</c:v>
                </c:pt>
                <c:pt idx="1741">
                  <c:v>41610</c:v>
                </c:pt>
                <c:pt idx="1742">
                  <c:v>41611</c:v>
                </c:pt>
                <c:pt idx="1743">
                  <c:v>41612</c:v>
                </c:pt>
                <c:pt idx="1744">
                  <c:v>41613</c:v>
                </c:pt>
                <c:pt idx="1745">
                  <c:v>41614</c:v>
                </c:pt>
                <c:pt idx="1746">
                  <c:v>41617</c:v>
                </c:pt>
                <c:pt idx="1747">
                  <c:v>41618</c:v>
                </c:pt>
                <c:pt idx="1748">
                  <c:v>41619</c:v>
                </c:pt>
                <c:pt idx="1749">
                  <c:v>41620</c:v>
                </c:pt>
                <c:pt idx="1750">
                  <c:v>41621</c:v>
                </c:pt>
                <c:pt idx="1751">
                  <c:v>41624</c:v>
                </c:pt>
                <c:pt idx="1752">
                  <c:v>41625</c:v>
                </c:pt>
                <c:pt idx="1753">
                  <c:v>41626</c:v>
                </c:pt>
                <c:pt idx="1754">
                  <c:v>41627</c:v>
                </c:pt>
                <c:pt idx="1755">
                  <c:v>41628</c:v>
                </c:pt>
                <c:pt idx="1756">
                  <c:v>41631</c:v>
                </c:pt>
                <c:pt idx="1757">
                  <c:v>41632</c:v>
                </c:pt>
                <c:pt idx="1758">
                  <c:v>41634</c:v>
                </c:pt>
                <c:pt idx="1759">
                  <c:v>41635</c:v>
                </c:pt>
                <c:pt idx="1760">
                  <c:v>41638</c:v>
                </c:pt>
                <c:pt idx="1761">
                  <c:v>41639</c:v>
                </c:pt>
                <c:pt idx="1762">
                  <c:v>41641</c:v>
                </c:pt>
                <c:pt idx="1763">
                  <c:v>41642</c:v>
                </c:pt>
                <c:pt idx="1764">
                  <c:v>41645</c:v>
                </c:pt>
                <c:pt idx="1765">
                  <c:v>41646</c:v>
                </c:pt>
                <c:pt idx="1766">
                  <c:v>41647</c:v>
                </c:pt>
                <c:pt idx="1767">
                  <c:v>41648</c:v>
                </c:pt>
                <c:pt idx="1768">
                  <c:v>41649</c:v>
                </c:pt>
                <c:pt idx="1769">
                  <c:v>41652</c:v>
                </c:pt>
                <c:pt idx="1770">
                  <c:v>41653</c:v>
                </c:pt>
                <c:pt idx="1771">
                  <c:v>41654</c:v>
                </c:pt>
                <c:pt idx="1772">
                  <c:v>41655</c:v>
                </c:pt>
                <c:pt idx="1773">
                  <c:v>41656</c:v>
                </c:pt>
                <c:pt idx="1774">
                  <c:v>41660</c:v>
                </c:pt>
                <c:pt idx="1775">
                  <c:v>41661</c:v>
                </c:pt>
                <c:pt idx="1776">
                  <c:v>41662</c:v>
                </c:pt>
                <c:pt idx="1777">
                  <c:v>41663</c:v>
                </c:pt>
                <c:pt idx="1778">
                  <c:v>41666</c:v>
                </c:pt>
                <c:pt idx="1779">
                  <c:v>41667</c:v>
                </c:pt>
                <c:pt idx="1780">
                  <c:v>41668</c:v>
                </c:pt>
                <c:pt idx="1781">
                  <c:v>41669</c:v>
                </c:pt>
                <c:pt idx="1782">
                  <c:v>41670</c:v>
                </c:pt>
                <c:pt idx="1783">
                  <c:v>41673</c:v>
                </c:pt>
                <c:pt idx="1784">
                  <c:v>41674</c:v>
                </c:pt>
                <c:pt idx="1785">
                  <c:v>41675</c:v>
                </c:pt>
                <c:pt idx="1786">
                  <c:v>41676</c:v>
                </c:pt>
                <c:pt idx="1787">
                  <c:v>41677</c:v>
                </c:pt>
                <c:pt idx="1788">
                  <c:v>41680</c:v>
                </c:pt>
                <c:pt idx="1789">
                  <c:v>41681</c:v>
                </c:pt>
                <c:pt idx="1790">
                  <c:v>41682</c:v>
                </c:pt>
                <c:pt idx="1791">
                  <c:v>41683</c:v>
                </c:pt>
                <c:pt idx="1792">
                  <c:v>41684</c:v>
                </c:pt>
                <c:pt idx="1793">
                  <c:v>41688</c:v>
                </c:pt>
                <c:pt idx="1794">
                  <c:v>41689</c:v>
                </c:pt>
                <c:pt idx="1795">
                  <c:v>41690</c:v>
                </c:pt>
                <c:pt idx="1796">
                  <c:v>41691</c:v>
                </c:pt>
                <c:pt idx="1797">
                  <c:v>41694</c:v>
                </c:pt>
                <c:pt idx="1798">
                  <c:v>41695</c:v>
                </c:pt>
                <c:pt idx="1799">
                  <c:v>41696</c:v>
                </c:pt>
                <c:pt idx="1800">
                  <c:v>41697</c:v>
                </c:pt>
                <c:pt idx="1801">
                  <c:v>41698</c:v>
                </c:pt>
                <c:pt idx="1802">
                  <c:v>41701</c:v>
                </c:pt>
                <c:pt idx="1803">
                  <c:v>41702</c:v>
                </c:pt>
                <c:pt idx="1804">
                  <c:v>41703</c:v>
                </c:pt>
                <c:pt idx="1805">
                  <c:v>41704</c:v>
                </c:pt>
                <c:pt idx="1806">
                  <c:v>41705</c:v>
                </c:pt>
                <c:pt idx="1807">
                  <c:v>41708</c:v>
                </c:pt>
                <c:pt idx="1808">
                  <c:v>41709</c:v>
                </c:pt>
                <c:pt idx="1809">
                  <c:v>41710</c:v>
                </c:pt>
                <c:pt idx="1810">
                  <c:v>41711</c:v>
                </c:pt>
                <c:pt idx="1811">
                  <c:v>41712</c:v>
                </c:pt>
                <c:pt idx="1812">
                  <c:v>41715</c:v>
                </c:pt>
                <c:pt idx="1813">
                  <c:v>41716</c:v>
                </c:pt>
                <c:pt idx="1814">
                  <c:v>41717</c:v>
                </c:pt>
                <c:pt idx="1815">
                  <c:v>41718</c:v>
                </c:pt>
                <c:pt idx="1816">
                  <c:v>41719</c:v>
                </c:pt>
                <c:pt idx="1817">
                  <c:v>41722</c:v>
                </c:pt>
                <c:pt idx="1818">
                  <c:v>41723</c:v>
                </c:pt>
                <c:pt idx="1819">
                  <c:v>41724</c:v>
                </c:pt>
                <c:pt idx="1820">
                  <c:v>41725</c:v>
                </c:pt>
                <c:pt idx="1821">
                  <c:v>41726</c:v>
                </c:pt>
                <c:pt idx="1822">
                  <c:v>41729</c:v>
                </c:pt>
                <c:pt idx="1823">
                  <c:v>41730</c:v>
                </c:pt>
                <c:pt idx="1824">
                  <c:v>41731</c:v>
                </c:pt>
                <c:pt idx="1825">
                  <c:v>41732</c:v>
                </c:pt>
                <c:pt idx="1826">
                  <c:v>41733</c:v>
                </c:pt>
                <c:pt idx="1827">
                  <c:v>41736</c:v>
                </c:pt>
                <c:pt idx="1828">
                  <c:v>41737</c:v>
                </c:pt>
                <c:pt idx="1829">
                  <c:v>41738</c:v>
                </c:pt>
                <c:pt idx="1830">
                  <c:v>41739</c:v>
                </c:pt>
                <c:pt idx="1831">
                  <c:v>41740</c:v>
                </c:pt>
                <c:pt idx="1832">
                  <c:v>41743</c:v>
                </c:pt>
                <c:pt idx="1833">
                  <c:v>41744</c:v>
                </c:pt>
                <c:pt idx="1834">
                  <c:v>41745</c:v>
                </c:pt>
                <c:pt idx="1835">
                  <c:v>41746</c:v>
                </c:pt>
                <c:pt idx="1836">
                  <c:v>41750</c:v>
                </c:pt>
                <c:pt idx="1837">
                  <c:v>41751</c:v>
                </c:pt>
                <c:pt idx="1838">
                  <c:v>41752</c:v>
                </c:pt>
                <c:pt idx="1839">
                  <c:v>41753</c:v>
                </c:pt>
                <c:pt idx="1840">
                  <c:v>41754</c:v>
                </c:pt>
                <c:pt idx="1841">
                  <c:v>41757</c:v>
                </c:pt>
                <c:pt idx="1842">
                  <c:v>41758</c:v>
                </c:pt>
                <c:pt idx="1843">
                  <c:v>41759</c:v>
                </c:pt>
                <c:pt idx="1844">
                  <c:v>41760</c:v>
                </c:pt>
                <c:pt idx="1845">
                  <c:v>41761</c:v>
                </c:pt>
                <c:pt idx="1846">
                  <c:v>41764</c:v>
                </c:pt>
                <c:pt idx="1847">
                  <c:v>41765</c:v>
                </c:pt>
                <c:pt idx="1848">
                  <c:v>41766</c:v>
                </c:pt>
                <c:pt idx="1849">
                  <c:v>41767</c:v>
                </c:pt>
                <c:pt idx="1850">
                  <c:v>41768</c:v>
                </c:pt>
                <c:pt idx="1851">
                  <c:v>41771</c:v>
                </c:pt>
                <c:pt idx="1852">
                  <c:v>41772</c:v>
                </c:pt>
                <c:pt idx="1853">
                  <c:v>41773</c:v>
                </c:pt>
                <c:pt idx="1854">
                  <c:v>41774</c:v>
                </c:pt>
                <c:pt idx="1855">
                  <c:v>41775</c:v>
                </c:pt>
                <c:pt idx="1856">
                  <c:v>41778</c:v>
                </c:pt>
                <c:pt idx="1857">
                  <c:v>41779</c:v>
                </c:pt>
                <c:pt idx="1858">
                  <c:v>41780</c:v>
                </c:pt>
                <c:pt idx="1859">
                  <c:v>41781</c:v>
                </c:pt>
                <c:pt idx="1860">
                  <c:v>41782</c:v>
                </c:pt>
                <c:pt idx="1861">
                  <c:v>41786</c:v>
                </c:pt>
                <c:pt idx="1862">
                  <c:v>41787</c:v>
                </c:pt>
                <c:pt idx="1863">
                  <c:v>41788</c:v>
                </c:pt>
                <c:pt idx="1864">
                  <c:v>41789</c:v>
                </c:pt>
                <c:pt idx="1865">
                  <c:v>41792</c:v>
                </c:pt>
                <c:pt idx="1866">
                  <c:v>41793</c:v>
                </c:pt>
                <c:pt idx="1867">
                  <c:v>41794</c:v>
                </c:pt>
                <c:pt idx="1868">
                  <c:v>41795</c:v>
                </c:pt>
                <c:pt idx="1869">
                  <c:v>41796</c:v>
                </c:pt>
                <c:pt idx="1870">
                  <c:v>41799</c:v>
                </c:pt>
                <c:pt idx="1871">
                  <c:v>41800</c:v>
                </c:pt>
                <c:pt idx="1872">
                  <c:v>41801</c:v>
                </c:pt>
                <c:pt idx="1873">
                  <c:v>41802</c:v>
                </c:pt>
                <c:pt idx="1874">
                  <c:v>41803</c:v>
                </c:pt>
                <c:pt idx="1875">
                  <c:v>41806</c:v>
                </c:pt>
                <c:pt idx="1876">
                  <c:v>41807</c:v>
                </c:pt>
                <c:pt idx="1877">
                  <c:v>41808</c:v>
                </c:pt>
                <c:pt idx="1878">
                  <c:v>41809</c:v>
                </c:pt>
                <c:pt idx="1879">
                  <c:v>41810</c:v>
                </c:pt>
                <c:pt idx="1880">
                  <c:v>41813</c:v>
                </c:pt>
                <c:pt idx="1881">
                  <c:v>41814</c:v>
                </c:pt>
                <c:pt idx="1882">
                  <c:v>41815</c:v>
                </c:pt>
                <c:pt idx="1883">
                  <c:v>41816</c:v>
                </c:pt>
                <c:pt idx="1884">
                  <c:v>41817</c:v>
                </c:pt>
                <c:pt idx="1885">
                  <c:v>41820</c:v>
                </c:pt>
                <c:pt idx="1886">
                  <c:v>41821</c:v>
                </c:pt>
                <c:pt idx="1887">
                  <c:v>41822</c:v>
                </c:pt>
                <c:pt idx="1888">
                  <c:v>41823</c:v>
                </c:pt>
                <c:pt idx="1889">
                  <c:v>41827</c:v>
                </c:pt>
                <c:pt idx="1890">
                  <c:v>41828</c:v>
                </c:pt>
                <c:pt idx="1891">
                  <c:v>41829</c:v>
                </c:pt>
                <c:pt idx="1892">
                  <c:v>41830</c:v>
                </c:pt>
                <c:pt idx="1893">
                  <c:v>41831</c:v>
                </c:pt>
                <c:pt idx="1894">
                  <c:v>41834</c:v>
                </c:pt>
                <c:pt idx="1895">
                  <c:v>41835</c:v>
                </c:pt>
                <c:pt idx="1896">
                  <c:v>41836</c:v>
                </c:pt>
                <c:pt idx="1897">
                  <c:v>41837</c:v>
                </c:pt>
                <c:pt idx="1898">
                  <c:v>41838</c:v>
                </c:pt>
                <c:pt idx="1899">
                  <c:v>41841</c:v>
                </c:pt>
                <c:pt idx="1900">
                  <c:v>41842</c:v>
                </c:pt>
                <c:pt idx="1901">
                  <c:v>41843</c:v>
                </c:pt>
                <c:pt idx="1902">
                  <c:v>41844</c:v>
                </c:pt>
                <c:pt idx="1903">
                  <c:v>41845</c:v>
                </c:pt>
                <c:pt idx="1904">
                  <c:v>41848</c:v>
                </c:pt>
                <c:pt idx="1905">
                  <c:v>41849</c:v>
                </c:pt>
                <c:pt idx="1906">
                  <c:v>41850</c:v>
                </c:pt>
                <c:pt idx="1907">
                  <c:v>41851</c:v>
                </c:pt>
                <c:pt idx="1908">
                  <c:v>41852</c:v>
                </c:pt>
                <c:pt idx="1909">
                  <c:v>41855</c:v>
                </c:pt>
                <c:pt idx="1910">
                  <c:v>41856</c:v>
                </c:pt>
                <c:pt idx="1911">
                  <c:v>41857</c:v>
                </c:pt>
                <c:pt idx="1912">
                  <c:v>41858</c:v>
                </c:pt>
                <c:pt idx="1913">
                  <c:v>41859</c:v>
                </c:pt>
                <c:pt idx="1914">
                  <c:v>41862</c:v>
                </c:pt>
                <c:pt idx="1915">
                  <c:v>41863</c:v>
                </c:pt>
                <c:pt idx="1916">
                  <c:v>41864</c:v>
                </c:pt>
                <c:pt idx="1917">
                  <c:v>41865</c:v>
                </c:pt>
                <c:pt idx="1918">
                  <c:v>41866</c:v>
                </c:pt>
                <c:pt idx="1919">
                  <c:v>41869</c:v>
                </c:pt>
                <c:pt idx="1920">
                  <c:v>41870</c:v>
                </c:pt>
                <c:pt idx="1921">
                  <c:v>41871</c:v>
                </c:pt>
                <c:pt idx="1922">
                  <c:v>41872</c:v>
                </c:pt>
                <c:pt idx="1923">
                  <c:v>41873</c:v>
                </c:pt>
                <c:pt idx="1924">
                  <c:v>41876</c:v>
                </c:pt>
                <c:pt idx="1925">
                  <c:v>41877</c:v>
                </c:pt>
                <c:pt idx="1926">
                  <c:v>41878</c:v>
                </c:pt>
                <c:pt idx="1927">
                  <c:v>41879</c:v>
                </c:pt>
                <c:pt idx="1928">
                  <c:v>41880</c:v>
                </c:pt>
                <c:pt idx="1929">
                  <c:v>41884</c:v>
                </c:pt>
                <c:pt idx="1930">
                  <c:v>41885</c:v>
                </c:pt>
                <c:pt idx="1931">
                  <c:v>41886</c:v>
                </c:pt>
                <c:pt idx="1932">
                  <c:v>41887</c:v>
                </c:pt>
                <c:pt idx="1933">
                  <c:v>41890</c:v>
                </c:pt>
                <c:pt idx="1934">
                  <c:v>41891</c:v>
                </c:pt>
                <c:pt idx="1935">
                  <c:v>41892</c:v>
                </c:pt>
                <c:pt idx="1936">
                  <c:v>41893</c:v>
                </c:pt>
                <c:pt idx="1937">
                  <c:v>41894</c:v>
                </c:pt>
                <c:pt idx="1938">
                  <c:v>41897</c:v>
                </c:pt>
                <c:pt idx="1939">
                  <c:v>41898</c:v>
                </c:pt>
                <c:pt idx="1940">
                  <c:v>41899</c:v>
                </c:pt>
                <c:pt idx="1941">
                  <c:v>41900</c:v>
                </c:pt>
                <c:pt idx="1942">
                  <c:v>41901</c:v>
                </c:pt>
                <c:pt idx="1943">
                  <c:v>41904</c:v>
                </c:pt>
                <c:pt idx="1944">
                  <c:v>41905</c:v>
                </c:pt>
                <c:pt idx="1945">
                  <c:v>41906</c:v>
                </c:pt>
                <c:pt idx="1946">
                  <c:v>41907</c:v>
                </c:pt>
                <c:pt idx="1947">
                  <c:v>41908</c:v>
                </c:pt>
                <c:pt idx="1948">
                  <c:v>41911</c:v>
                </c:pt>
                <c:pt idx="1949">
                  <c:v>41912</c:v>
                </c:pt>
                <c:pt idx="1950">
                  <c:v>41913</c:v>
                </c:pt>
                <c:pt idx="1951">
                  <c:v>41914</c:v>
                </c:pt>
                <c:pt idx="1952">
                  <c:v>41915</c:v>
                </c:pt>
                <c:pt idx="1953">
                  <c:v>41918</c:v>
                </c:pt>
                <c:pt idx="1954">
                  <c:v>41919</c:v>
                </c:pt>
                <c:pt idx="1955">
                  <c:v>41920</c:v>
                </c:pt>
                <c:pt idx="1956">
                  <c:v>41921</c:v>
                </c:pt>
                <c:pt idx="1957">
                  <c:v>41922</c:v>
                </c:pt>
                <c:pt idx="1958">
                  <c:v>41925</c:v>
                </c:pt>
                <c:pt idx="1959">
                  <c:v>41926</c:v>
                </c:pt>
                <c:pt idx="1960">
                  <c:v>41927</c:v>
                </c:pt>
                <c:pt idx="1961">
                  <c:v>41928</c:v>
                </c:pt>
                <c:pt idx="1962">
                  <c:v>41929</c:v>
                </c:pt>
                <c:pt idx="1963">
                  <c:v>41932</c:v>
                </c:pt>
                <c:pt idx="1964">
                  <c:v>41933</c:v>
                </c:pt>
                <c:pt idx="1965">
                  <c:v>41934</c:v>
                </c:pt>
                <c:pt idx="1966">
                  <c:v>41935</c:v>
                </c:pt>
                <c:pt idx="1967">
                  <c:v>41936</c:v>
                </c:pt>
                <c:pt idx="1968">
                  <c:v>41939</c:v>
                </c:pt>
                <c:pt idx="1969">
                  <c:v>41940</c:v>
                </c:pt>
                <c:pt idx="1970">
                  <c:v>41941</c:v>
                </c:pt>
                <c:pt idx="1971">
                  <c:v>41942</c:v>
                </c:pt>
                <c:pt idx="1972">
                  <c:v>41943</c:v>
                </c:pt>
                <c:pt idx="1973">
                  <c:v>41946</c:v>
                </c:pt>
                <c:pt idx="1974">
                  <c:v>41947</c:v>
                </c:pt>
                <c:pt idx="1975">
                  <c:v>41948</c:v>
                </c:pt>
                <c:pt idx="1976">
                  <c:v>41949</c:v>
                </c:pt>
                <c:pt idx="1977">
                  <c:v>41950</c:v>
                </c:pt>
                <c:pt idx="1978">
                  <c:v>41953</c:v>
                </c:pt>
                <c:pt idx="1979">
                  <c:v>41954</c:v>
                </c:pt>
                <c:pt idx="1980">
                  <c:v>41955</c:v>
                </c:pt>
                <c:pt idx="1981">
                  <c:v>41956</c:v>
                </c:pt>
                <c:pt idx="1982">
                  <c:v>41957</c:v>
                </c:pt>
                <c:pt idx="1983">
                  <c:v>41960</c:v>
                </c:pt>
                <c:pt idx="1984">
                  <c:v>41961</c:v>
                </c:pt>
                <c:pt idx="1985">
                  <c:v>41962</c:v>
                </c:pt>
                <c:pt idx="1986">
                  <c:v>41963</c:v>
                </c:pt>
                <c:pt idx="1987">
                  <c:v>41964</c:v>
                </c:pt>
                <c:pt idx="1988">
                  <c:v>41967</c:v>
                </c:pt>
                <c:pt idx="1989">
                  <c:v>41968</c:v>
                </c:pt>
                <c:pt idx="1990">
                  <c:v>41969</c:v>
                </c:pt>
                <c:pt idx="1991">
                  <c:v>41971</c:v>
                </c:pt>
                <c:pt idx="1992">
                  <c:v>41974</c:v>
                </c:pt>
                <c:pt idx="1993">
                  <c:v>41975</c:v>
                </c:pt>
                <c:pt idx="1994">
                  <c:v>41976</c:v>
                </c:pt>
                <c:pt idx="1995">
                  <c:v>41977</c:v>
                </c:pt>
                <c:pt idx="1996">
                  <c:v>41978</c:v>
                </c:pt>
                <c:pt idx="1997">
                  <c:v>41981</c:v>
                </c:pt>
                <c:pt idx="1998">
                  <c:v>41982</c:v>
                </c:pt>
                <c:pt idx="1999">
                  <c:v>41983</c:v>
                </c:pt>
                <c:pt idx="2000">
                  <c:v>41984</c:v>
                </c:pt>
                <c:pt idx="2001">
                  <c:v>41985</c:v>
                </c:pt>
                <c:pt idx="2002">
                  <c:v>41988</c:v>
                </c:pt>
                <c:pt idx="2003">
                  <c:v>41989</c:v>
                </c:pt>
                <c:pt idx="2004">
                  <c:v>41990</c:v>
                </c:pt>
                <c:pt idx="2005">
                  <c:v>41991</c:v>
                </c:pt>
                <c:pt idx="2006">
                  <c:v>41992</c:v>
                </c:pt>
                <c:pt idx="2007">
                  <c:v>41995</c:v>
                </c:pt>
                <c:pt idx="2008">
                  <c:v>41996</c:v>
                </c:pt>
                <c:pt idx="2009">
                  <c:v>41997</c:v>
                </c:pt>
                <c:pt idx="2010">
                  <c:v>41999</c:v>
                </c:pt>
                <c:pt idx="2011">
                  <c:v>42002</c:v>
                </c:pt>
                <c:pt idx="2012">
                  <c:v>42003</c:v>
                </c:pt>
                <c:pt idx="2013">
                  <c:v>42004</c:v>
                </c:pt>
                <c:pt idx="2014">
                  <c:v>42006</c:v>
                </c:pt>
                <c:pt idx="2015">
                  <c:v>42009</c:v>
                </c:pt>
                <c:pt idx="2016">
                  <c:v>42010</c:v>
                </c:pt>
                <c:pt idx="2017">
                  <c:v>42011</c:v>
                </c:pt>
                <c:pt idx="2018">
                  <c:v>42012</c:v>
                </c:pt>
                <c:pt idx="2019">
                  <c:v>42013</c:v>
                </c:pt>
                <c:pt idx="2020">
                  <c:v>42016</c:v>
                </c:pt>
                <c:pt idx="2021">
                  <c:v>42017</c:v>
                </c:pt>
                <c:pt idx="2022">
                  <c:v>42018</c:v>
                </c:pt>
                <c:pt idx="2023">
                  <c:v>42019</c:v>
                </c:pt>
                <c:pt idx="2024">
                  <c:v>42020</c:v>
                </c:pt>
                <c:pt idx="2025">
                  <c:v>42024</c:v>
                </c:pt>
                <c:pt idx="2026">
                  <c:v>42025</c:v>
                </c:pt>
                <c:pt idx="2027">
                  <c:v>42026</c:v>
                </c:pt>
                <c:pt idx="2028">
                  <c:v>42027</c:v>
                </c:pt>
                <c:pt idx="2029">
                  <c:v>42030</c:v>
                </c:pt>
                <c:pt idx="2030">
                  <c:v>42031</c:v>
                </c:pt>
                <c:pt idx="2031">
                  <c:v>42032</c:v>
                </c:pt>
                <c:pt idx="2032">
                  <c:v>42033</c:v>
                </c:pt>
                <c:pt idx="2033">
                  <c:v>42034</c:v>
                </c:pt>
                <c:pt idx="2034">
                  <c:v>42037</c:v>
                </c:pt>
                <c:pt idx="2035">
                  <c:v>42038</c:v>
                </c:pt>
                <c:pt idx="2036">
                  <c:v>42039</c:v>
                </c:pt>
                <c:pt idx="2037">
                  <c:v>42040</c:v>
                </c:pt>
                <c:pt idx="2038">
                  <c:v>42041</c:v>
                </c:pt>
                <c:pt idx="2039">
                  <c:v>42044</c:v>
                </c:pt>
                <c:pt idx="2040">
                  <c:v>42045</c:v>
                </c:pt>
                <c:pt idx="2041">
                  <c:v>42046</c:v>
                </c:pt>
                <c:pt idx="2042">
                  <c:v>42047</c:v>
                </c:pt>
                <c:pt idx="2043">
                  <c:v>42048</c:v>
                </c:pt>
                <c:pt idx="2044">
                  <c:v>42052</c:v>
                </c:pt>
                <c:pt idx="2045">
                  <c:v>42053</c:v>
                </c:pt>
                <c:pt idx="2046">
                  <c:v>42054</c:v>
                </c:pt>
                <c:pt idx="2047">
                  <c:v>42055</c:v>
                </c:pt>
                <c:pt idx="2048">
                  <c:v>42058</c:v>
                </c:pt>
                <c:pt idx="2049">
                  <c:v>42059</c:v>
                </c:pt>
                <c:pt idx="2050">
                  <c:v>42060</c:v>
                </c:pt>
                <c:pt idx="2051">
                  <c:v>42061</c:v>
                </c:pt>
                <c:pt idx="2052">
                  <c:v>42062</c:v>
                </c:pt>
                <c:pt idx="2053">
                  <c:v>42065</c:v>
                </c:pt>
                <c:pt idx="2054">
                  <c:v>42066</c:v>
                </c:pt>
                <c:pt idx="2055">
                  <c:v>42067</c:v>
                </c:pt>
                <c:pt idx="2056">
                  <c:v>42068</c:v>
                </c:pt>
                <c:pt idx="2057">
                  <c:v>42069</c:v>
                </c:pt>
                <c:pt idx="2058">
                  <c:v>42072</c:v>
                </c:pt>
                <c:pt idx="2059">
                  <c:v>42073</c:v>
                </c:pt>
                <c:pt idx="2060">
                  <c:v>42074</c:v>
                </c:pt>
                <c:pt idx="2061">
                  <c:v>42075</c:v>
                </c:pt>
                <c:pt idx="2062">
                  <c:v>42076</c:v>
                </c:pt>
                <c:pt idx="2063">
                  <c:v>42079</c:v>
                </c:pt>
                <c:pt idx="2064">
                  <c:v>42080</c:v>
                </c:pt>
                <c:pt idx="2065">
                  <c:v>42081</c:v>
                </c:pt>
                <c:pt idx="2066">
                  <c:v>42082</c:v>
                </c:pt>
                <c:pt idx="2067">
                  <c:v>42083</c:v>
                </c:pt>
                <c:pt idx="2068">
                  <c:v>42086</c:v>
                </c:pt>
                <c:pt idx="2069">
                  <c:v>42087</c:v>
                </c:pt>
                <c:pt idx="2070">
                  <c:v>42088</c:v>
                </c:pt>
                <c:pt idx="2071">
                  <c:v>42089</c:v>
                </c:pt>
                <c:pt idx="2072">
                  <c:v>42090</c:v>
                </c:pt>
                <c:pt idx="2073">
                  <c:v>42093</c:v>
                </c:pt>
                <c:pt idx="2074">
                  <c:v>42094</c:v>
                </c:pt>
                <c:pt idx="2075">
                  <c:v>42095</c:v>
                </c:pt>
                <c:pt idx="2076">
                  <c:v>42096</c:v>
                </c:pt>
                <c:pt idx="2077">
                  <c:v>42100</c:v>
                </c:pt>
                <c:pt idx="2078">
                  <c:v>42101</c:v>
                </c:pt>
                <c:pt idx="2079">
                  <c:v>42102</c:v>
                </c:pt>
                <c:pt idx="2080">
                  <c:v>42103</c:v>
                </c:pt>
                <c:pt idx="2081">
                  <c:v>42104</c:v>
                </c:pt>
                <c:pt idx="2082">
                  <c:v>42107</c:v>
                </c:pt>
                <c:pt idx="2083">
                  <c:v>42108</c:v>
                </c:pt>
                <c:pt idx="2084">
                  <c:v>42109</c:v>
                </c:pt>
                <c:pt idx="2085">
                  <c:v>42110</c:v>
                </c:pt>
                <c:pt idx="2086">
                  <c:v>42111</c:v>
                </c:pt>
                <c:pt idx="2087">
                  <c:v>42114</c:v>
                </c:pt>
                <c:pt idx="2088">
                  <c:v>42115</c:v>
                </c:pt>
                <c:pt idx="2089">
                  <c:v>42116</c:v>
                </c:pt>
                <c:pt idx="2090">
                  <c:v>42117</c:v>
                </c:pt>
                <c:pt idx="2091">
                  <c:v>42118</c:v>
                </c:pt>
                <c:pt idx="2092">
                  <c:v>42121</c:v>
                </c:pt>
                <c:pt idx="2093">
                  <c:v>42122</c:v>
                </c:pt>
                <c:pt idx="2094">
                  <c:v>42123</c:v>
                </c:pt>
                <c:pt idx="2095">
                  <c:v>42124</c:v>
                </c:pt>
                <c:pt idx="2096">
                  <c:v>42125</c:v>
                </c:pt>
                <c:pt idx="2097">
                  <c:v>42128</c:v>
                </c:pt>
                <c:pt idx="2098">
                  <c:v>42129</c:v>
                </c:pt>
                <c:pt idx="2099">
                  <c:v>42130</c:v>
                </c:pt>
                <c:pt idx="2100">
                  <c:v>42131</c:v>
                </c:pt>
                <c:pt idx="2101">
                  <c:v>42132</c:v>
                </c:pt>
                <c:pt idx="2102">
                  <c:v>42135</c:v>
                </c:pt>
                <c:pt idx="2103">
                  <c:v>42136</c:v>
                </c:pt>
                <c:pt idx="2104">
                  <c:v>42137</c:v>
                </c:pt>
                <c:pt idx="2105">
                  <c:v>42138</c:v>
                </c:pt>
                <c:pt idx="2106">
                  <c:v>42139</c:v>
                </c:pt>
                <c:pt idx="2107">
                  <c:v>42142</c:v>
                </c:pt>
                <c:pt idx="2108">
                  <c:v>42143</c:v>
                </c:pt>
                <c:pt idx="2109">
                  <c:v>42144</c:v>
                </c:pt>
                <c:pt idx="2110">
                  <c:v>42145</c:v>
                </c:pt>
                <c:pt idx="2111">
                  <c:v>42146</c:v>
                </c:pt>
                <c:pt idx="2112">
                  <c:v>42150</c:v>
                </c:pt>
                <c:pt idx="2113">
                  <c:v>42151</c:v>
                </c:pt>
                <c:pt idx="2114">
                  <c:v>42152</c:v>
                </c:pt>
                <c:pt idx="2115">
                  <c:v>42153</c:v>
                </c:pt>
                <c:pt idx="2116">
                  <c:v>42156</c:v>
                </c:pt>
                <c:pt idx="2117">
                  <c:v>42157</c:v>
                </c:pt>
                <c:pt idx="2118">
                  <c:v>42158</c:v>
                </c:pt>
                <c:pt idx="2119">
                  <c:v>42159</c:v>
                </c:pt>
                <c:pt idx="2120">
                  <c:v>42160</c:v>
                </c:pt>
                <c:pt idx="2121">
                  <c:v>42163</c:v>
                </c:pt>
                <c:pt idx="2122">
                  <c:v>42164</c:v>
                </c:pt>
                <c:pt idx="2123">
                  <c:v>42165</c:v>
                </c:pt>
                <c:pt idx="2124">
                  <c:v>42166</c:v>
                </c:pt>
                <c:pt idx="2125">
                  <c:v>42167</c:v>
                </c:pt>
                <c:pt idx="2126">
                  <c:v>42170</c:v>
                </c:pt>
                <c:pt idx="2127">
                  <c:v>42171</c:v>
                </c:pt>
                <c:pt idx="2128">
                  <c:v>42172</c:v>
                </c:pt>
                <c:pt idx="2129">
                  <c:v>42173</c:v>
                </c:pt>
                <c:pt idx="2130">
                  <c:v>42174</c:v>
                </c:pt>
                <c:pt idx="2131">
                  <c:v>42177</c:v>
                </c:pt>
                <c:pt idx="2132">
                  <c:v>42178</c:v>
                </c:pt>
                <c:pt idx="2133">
                  <c:v>42179</c:v>
                </c:pt>
                <c:pt idx="2134">
                  <c:v>42180</c:v>
                </c:pt>
                <c:pt idx="2135">
                  <c:v>42181</c:v>
                </c:pt>
                <c:pt idx="2136">
                  <c:v>42184</c:v>
                </c:pt>
                <c:pt idx="2137">
                  <c:v>42185</c:v>
                </c:pt>
                <c:pt idx="2138">
                  <c:v>42186</c:v>
                </c:pt>
                <c:pt idx="2139">
                  <c:v>42187</c:v>
                </c:pt>
                <c:pt idx="2140">
                  <c:v>42191</c:v>
                </c:pt>
                <c:pt idx="2141">
                  <c:v>42192</c:v>
                </c:pt>
                <c:pt idx="2142">
                  <c:v>42193</c:v>
                </c:pt>
                <c:pt idx="2143">
                  <c:v>42194</c:v>
                </c:pt>
                <c:pt idx="2144">
                  <c:v>42195</c:v>
                </c:pt>
                <c:pt idx="2145">
                  <c:v>42198</c:v>
                </c:pt>
                <c:pt idx="2146">
                  <c:v>42199</c:v>
                </c:pt>
                <c:pt idx="2147">
                  <c:v>42200</c:v>
                </c:pt>
                <c:pt idx="2148">
                  <c:v>42201</c:v>
                </c:pt>
                <c:pt idx="2149">
                  <c:v>42202</c:v>
                </c:pt>
                <c:pt idx="2150">
                  <c:v>42205</c:v>
                </c:pt>
                <c:pt idx="2151">
                  <c:v>42206</c:v>
                </c:pt>
                <c:pt idx="2152">
                  <c:v>42207</c:v>
                </c:pt>
                <c:pt idx="2153">
                  <c:v>42208</c:v>
                </c:pt>
                <c:pt idx="2154">
                  <c:v>42209</c:v>
                </c:pt>
                <c:pt idx="2155">
                  <c:v>42212</c:v>
                </c:pt>
                <c:pt idx="2156">
                  <c:v>42213</c:v>
                </c:pt>
                <c:pt idx="2157">
                  <c:v>42214</c:v>
                </c:pt>
                <c:pt idx="2158">
                  <c:v>42215</c:v>
                </c:pt>
                <c:pt idx="2159">
                  <c:v>42216</c:v>
                </c:pt>
                <c:pt idx="2160">
                  <c:v>42219</c:v>
                </c:pt>
                <c:pt idx="2161">
                  <c:v>42220</c:v>
                </c:pt>
                <c:pt idx="2162">
                  <c:v>42221</c:v>
                </c:pt>
                <c:pt idx="2163">
                  <c:v>42222</c:v>
                </c:pt>
                <c:pt idx="2164">
                  <c:v>42223</c:v>
                </c:pt>
                <c:pt idx="2165">
                  <c:v>42226</c:v>
                </c:pt>
                <c:pt idx="2166">
                  <c:v>42227</c:v>
                </c:pt>
                <c:pt idx="2167">
                  <c:v>42228</c:v>
                </c:pt>
                <c:pt idx="2168">
                  <c:v>42229</c:v>
                </c:pt>
                <c:pt idx="2169">
                  <c:v>42230</c:v>
                </c:pt>
                <c:pt idx="2170">
                  <c:v>42233</c:v>
                </c:pt>
                <c:pt idx="2171">
                  <c:v>42234</c:v>
                </c:pt>
                <c:pt idx="2172">
                  <c:v>42235</c:v>
                </c:pt>
                <c:pt idx="2173">
                  <c:v>42236</c:v>
                </c:pt>
                <c:pt idx="2174">
                  <c:v>42237</c:v>
                </c:pt>
                <c:pt idx="2175">
                  <c:v>42240</c:v>
                </c:pt>
                <c:pt idx="2176">
                  <c:v>42241</c:v>
                </c:pt>
                <c:pt idx="2177">
                  <c:v>42242</c:v>
                </c:pt>
                <c:pt idx="2178">
                  <c:v>42243</c:v>
                </c:pt>
                <c:pt idx="2179">
                  <c:v>42244</c:v>
                </c:pt>
                <c:pt idx="2180">
                  <c:v>42247</c:v>
                </c:pt>
                <c:pt idx="2181">
                  <c:v>42248</c:v>
                </c:pt>
                <c:pt idx="2182">
                  <c:v>42249</c:v>
                </c:pt>
                <c:pt idx="2183">
                  <c:v>42250</c:v>
                </c:pt>
                <c:pt idx="2184">
                  <c:v>42251</c:v>
                </c:pt>
                <c:pt idx="2185">
                  <c:v>42255</c:v>
                </c:pt>
                <c:pt idx="2186">
                  <c:v>42256</c:v>
                </c:pt>
                <c:pt idx="2187">
                  <c:v>42257</c:v>
                </c:pt>
                <c:pt idx="2188">
                  <c:v>42258</c:v>
                </c:pt>
                <c:pt idx="2189">
                  <c:v>42261</c:v>
                </c:pt>
                <c:pt idx="2190">
                  <c:v>42262</c:v>
                </c:pt>
                <c:pt idx="2191">
                  <c:v>42263</c:v>
                </c:pt>
                <c:pt idx="2192">
                  <c:v>42264</c:v>
                </c:pt>
                <c:pt idx="2193">
                  <c:v>42265</c:v>
                </c:pt>
                <c:pt idx="2194">
                  <c:v>42268</c:v>
                </c:pt>
                <c:pt idx="2195">
                  <c:v>42269</c:v>
                </c:pt>
                <c:pt idx="2196">
                  <c:v>42270</c:v>
                </c:pt>
                <c:pt idx="2197">
                  <c:v>42271</c:v>
                </c:pt>
                <c:pt idx="2198">
                  <c:v>42272</c:v>
                </c:pt>
                <c:pt idx="2199">
                  <c:v>42275</c:v>
                </c:pt>
                <c:pt idx="2200">
                  <c:v>42276</c:v>
                </c:pt>
                <c:pt idx="2201">
                  <c:v>42277</c:v>
                </c:pt>
                <c:pt idx="2202">
                  <c:v>42278</c:v>
                </c:pt>
                <c:pt idx="2203">
                  <c:v>42279</c:v>
                </c:pt>
                <c:pt idx="2204">
                  <c:v>42282</c:v>
                </c:pt>
                <c:pt idx="2205">
                  <c:v>42283</c:v>
                </c:pt>
                <c:pt idx="2206">
                  <c:v>42284</c:v>
                </c:pt>
                <c:pt idx="2207">
                  <c:v>42285</c:v>
                </c:pt>
                <c:pt idx="2208">
                  <c:v>42286</c:v>
                </c:pt>
                <c:pt idx="2209">
                  <c:v>42289</c:v>
                </c:pt>
                <c:pt idx="2210">
                  <c:v>42290</c:v>
                </c:pt>
                <c:pt idx="2211">
                  <c:v>42291</c:v>
                </c:pt>
                <c:pt idx="2212">
                  <c:v>42292</c:v>
                </c:pt>
                <c:pt idx="2213">
                  <c:v>42293</c:v>
                </c:pt>
                <c:pt idx="2214">
                  <c:v>42296</c:v>
                </c:pt>
                <c:pt idx="2215">
                  <c:v>42297</c:v>
                </c:pt>
                <c:pt idx="2216">
                  <c:v>42298</c:v>
                </c:pt>
                <c:pt idx="2217">
                  <c:v>42299</c:v>
                </c:pt>
                <c:pt idx="2218">
                  <c:v>42300</c:v>
                </c:pt>
                <c:pt idx="2219">
                  <c:v>42303</c:v>
                </c:pt>
                <c:pt idx="2220">
                  <c:v>42304</c:v>
                </c:pt>
                <c:pt idx="2221">
                  <c:v>42305</c:v>
                </c:pt>
                <c:pt idx="2222">
                  <c:v>42306</c:v>
                </c:pt>
                <c:pt idx="2223">
                  <c:v>42307</c:v>
                </c:pt>
                <c:pt idx="2224">
                  <c:v>42310</c:v>
                </c:pt>
                <c:pt idx="2225">
                  <c:v>42311</c:v>
                </c:pt>
                <c:pt idx="2226">
                  <c:v>42312</c:v>
                </c:pt>
                <c:pt idx="2227">
                  <c:v>42313</c:v>
                </c:pt>
                <c:pt idx="2228">
                  <c:v>42314</c:v>
                </c:pt>
                <c:pt idx="2229">
                  <c:v>42317</c:v>
                </c:pt>
                <c:pt idx="2230">
                  <c:v>42318</c:v>
                </c:pt>
                <c:pt idx="2231">
                  <c:v>42319</c:v>
                </c:pt>
                <c:pt idx="2232">
                  <c:v>42320</c:v>
                </c:pt>
                <c:pt idx="2233">
                  <c:v>42321</c:v>
                </c:pt>
                <c:pt idx="2234">
                  <c:v>42324</c:v>
                </c:pt>
                <c:pt idx="2235">
                  <c:v>42325</c:v>
                </c:pt>
                <c:pt idx="2236">
                  <c:v>42326</c:v>
                </c:pt>
                <c:pt idx="2237">
                  <c:v>42327</c:v>
                </c:pt>
                <c:pt idx="2238">
                  <c:v>42328</c:v>
                </c:pt>
                <c:pt idx="2239">
                  <c:v>42331</c:v>
                </c:pt>
                <c:pt idx="2240">
                  <c:v>42332</c:v>
                </c:pt>
                <c:pt idx="2241">
                  <c:v>42333</c:v>
                </c:pt>
                <c:pt idx="2242">
                  <c:v>42335</c:v>
                </c:pt>
                <c:pt idx="2243">
                  <c:v>42338</c:v>
                </c:pt>
                <c:pt idx="2244">
                  <c:v>42339</c:v>
                </c:pt>
                <c:pt idx="2245">
                  <c:v>42340</c:v>
                </c:pt>
                <c:pt idx="2246">
                  <c:v>42341</c:v>
                </c:pt>
                <c:pt idx="2247">
                  <c:v>42342</c:v>
                </c:pt>
                <c:pt idx="2248">
                  <c:v>42345</c:v>
                </c:pt>
                <c:pt idx="2249">
                  <c:v>42346</c:v>
                </c:pt>
                <c:pt idx="2250">
                  <c:v>42347</c:v>
                </c:pt>
                <c:pt idx="2251">
                  <c:v>42348</c:v>
                </c:pt>
                <c:pt idx="2252">
                  <c:v>42349</c:v>
                </c:pt>
                <c:pt idx="2253">
                  <c:v>42352</c:v>
                </c:pt>
                <c:pt idx="2254">
                  <c:v>42353</c:v>
                </c:pt>
                <c:pt idx="2255">
                  <c:v>42354</c:v>
                </c:pt>
                <c:pt idx="2256">
                  <c:v>42355</c:v>
                </c:pt>
                <c:pt idx="2257">
                  <c:v>42356</c:v>
                </c:pt>
                <c:pt idx="2258">
                  <c:v>42359</c:v>
                </c:pt>
                <c:pt idx="2259">
                  <c:v>42360</c:v>
                </c:pt>
                <c:pt idx="2260">
                  <c:v>42361</c:v>
                </c:pt>
                <c:pt idx="2261">
                  <c:v>42362</c:v>
                </c:pt>
                <c:pt idx="2262">
                  <c:v>42366</c:v>
                </c:pt>
                <c:pt idx="2263">
                  <c:v>42367</c:v>
                </c:pt>
                <c:pt idx="2264">
                  <c:v>42368</c:v>
                </c:pt>
                <c:pt idx="2265">
                  <c:v>42369</c:v>
                </c:pt>
                <c:pt idx="2266">
                  <c:v>42373</c:v>
                </c:pt>
                <c:pt idx="2267">
                  <c:v>42374</c:v>
                </c:pt>
                <c:pt idx="2268">
                  <c:v>42375</c:v>
                </c:pt>
                <c:pt idx="2269">
                  <c:v>42376</c:v>
                </c:pt>
                <c:pt idx="2270">
                  <c:v>42377</c:v>
                </c:pt>
                <c:pt idx="2271">
                  <c:v>42380</c:v>
                </c:pt>
                <c:pt idx="2272">
                  <c:v>42381</c:v>
                </c:pt>
                <c:pt idx="2273">
                  <c:v>42382</c:v>
                </c:pt>
                <c:pt idx="2274">
                  <c:v>42383</c:v>
                </c:pt>
                <c:pt idx="2275">
                  <c:v>42384</c:v>
                </c:pt>
                <c:pt idx="2276">
                  <c:v>42388</c:v>
                </c:pt>
                <c:pt idx="2277">
                  <c:v>42389</c:v>
                </c:pt>
                <c:pt idx="2278">
                  <c:v>42390</c:v>
                </c:pt>
                <c:pt idx="2279">
                  <c:v>42391</c:v>
                </c:pt>
                <c:pt idx="2280">
                  <c:v>42394</c:v>
                </c:pt>
                <c:pt idx="2281">
                  <c:v>42395</c:v>
                </c:pt>
                <c:pt idx="2282">
                  <c:v>42396</c:v>
                </c:pt>
                <c:pt idx="2283">
                  <c:v>42397</c:v>
                </c:pt>
                <c:pt idx="2284">
                  <c:v>42398</c:v>
                </c:pt>
                <c:pt idx="2285">
                  <c:v>42401</c:v>
                </c:pt>
                <c:pt idx="2286">
                  <c:v>42402</c:v>
                </c:pt>
                <c:pt idx="2287">
                  <c:v>42403</c:v>
                </c:pt>
                <c:pt idx="2288">
                  <c:v>42404</c:v>
                </c:pt>
                <c:pt idx="2289">
                  <c:v>42405</c:v>
                </c:pt>
                <c:pt idx="2290">
                  <c:v>42408</c:v>
                </c:pt>
                <c:pt idx="2291">
                  <c:v>42409</c:v>
                </c:pt>
                <c:pt idx="2292">
                  <c:v>42410</c:v>
                </c:pt>
                <c:pt idx="2293">
                  <c:v>42411</c:v>
                </c:pt>
                <c:pt idx="2294">
                  <c:v>42412</c:v>
                </c:pt>
                <c:pt idx="2295">
                  <c:v>42416</c:v>
                </c:pt>
                <c:pt idx="2296">
                  <c:v>42417</c:v>
                </c:pt>
                <c:pt idx="2297">
                  <c:v>42418</c:v>
                </c:pt>
                <c:pt idx="2298">
                  <c:v>42419</c:v>
                </c:pt>
                <c:pt idx="2299">
                  <c:v>42422</c:v>
                </c:pt>
                <c:pt idx="2300">
                  <c:v>42423</c:v>
                </c:pt>
                <c:pt idx="2301">
                  <c:v>42424</c:v>
                </c:pt>
                <c:pt idx="2302">
                  <c:v>42425</c:v>
                </c:pt>
                <c:pt idx="2303">
                  <c:v>42426</c:v>
                </c:pt>
                <c:pt idx="2304">
                  <c:v>42429</c:v>
                </c:pt>
                <c:pt idx="2305">
                  <c:v>42430</c:v>
                </c:pt>
                <c:pt idx="2306">
                  <c:v>42431</c:v>
                </c:pt>
                <c:pt idx="2307">
                  <c:v>42432</c:v>
                </c:pt>
                <c:pt idx="2308">
                  <c:v>42433</c:v>
                </c:pt>
                <c:pt idx="2309">
                  <c:v>42436</c:v>
                </c:pt>
                <c:pt idx="2310">
                  <c:v>42437</c:v>
                </c:pt>
                <c:pt idx="2311">
                  <c:v>42438</c:v>
                </c:pt>
                <c:pt idx="2312">
                  <c:v>42439</c:v>
                </c:pt>
                <c:pt idx="2313">
                  <c:v>42440</c:v>
                </c:pt>
                <c:pt idx="2314">
                  <c:v>42443</c:v>
                </c:pt>
                <c:pt idx="2315">
                  <c:v>42444</c:v>
                </c:pt>
                <c:pt idx="2316">
                  <c:v>42445</c:v>
                </c:pt>
                <c:pt idx="2317">
                  <c:v>42446</c:v>
                </c:pt>
                <c:pt idx="2318">
                  <c:v>42447</c:v>
                </c:pt>
                <c:pt idx="2319">
                  <c:v>42450</c:v>
                </c:pt>
                <c:pt idx="2320">
                  <c:v>42451</c:v>
                </c:pt>
                <c:pt idx="2321">
                  <c:v>42452</c:v>
                </c:pt>
                <c:pt idx="2322">
                  <c:v>42453</c:v>
                </c:pt>
                <c:pt idx="2323">
                  <c:v>42457</c:v>
                </c:pt>
                <c:pt idx="2324">
                  <c:v>42458</c:v>
                </c:pt>
                <c:pt idx="2325">
                  <c:v>42459</c:v>
                </c:pt>
                <c:pt idx="2326">
                  <c:v>42460</c:v>
                </c:pt>
                <c:pt idx="2327">
                  <c:v>42461</c:v>
                </c:pt>
                <c:pt idx="2328">
                  <c:v>42464</c:v>
                </c:pt>
                <c:pt idx="2329">
                  <c:v>42465</c:v>
                </c:pt>
                <c:pt idx="2330">
                  <c:v>42466</c:v>
                </c:pt>
                <c:pt idx="2331">
                  <c:v>42467</c:v>
                </c:pt>
                <c:pt idx="2332">
                  <c:v>42468</c:v>
                </c:pt>
                <c:pt idx="2333">
                  <c:v>42471</c:v>
                </c:pt>
                <c:pt idx="2334">
                  <c:v>42472</c:v>
                </c:pt>
                <c:pt idx="2335">
                  <c:v>42473</c:v>
                </c:pt>
                <c:pt idx="2336">
                  <c:v>42474</c:v>
                </c:pt>
                <c:pt idx="2337">
                  <c:v>42475</c:v>
                </c:pt>
                <c:pt idx="2338">
                  <c:v>42478</c:v>
                </c:pt>
                <c:pt idx="2339">
                  <c:v>42479</c:v>
                </c:pt>
                <c:pt idx="2340">
                  <c:v>42480</c:v>
                </c:pt>
                <c:pt idx="2341">
                  <c:v>42481</c:v>
                </c:pt>
                <c:pt idx="2342">
                  <c:v>42482</c:v>
                </c:pt>
                <c:pt idx="2343">
                  <c:v>42485</c:v>
                </c:pt>
                <c:pt idx="2344">
                  <c:v>42486</c:v>
                </c:pt>
                <c:pt idx="2345">
                  <c:v>42487</c:v>
                </c:pt>
                <c:pt idx="2346">
                  <c:v>42488</c:v>
                </c:pt>
                <c:pt idx="2347">
                  <c:v>42489</c:v>
                </c:pt>
                <c:pt idx="2348">
                  <c:v>42492</c:v>
                </c:pt>
                <c:pt idx="2349">
                  <c:v>42493</c:v>
                </c:pt>
                <c:pt idx="2350">
                  <c:v>42494</c:v>
                </c:pt>
                <c:pt idx="2351">
                  <c:v>42495</c:v>
                </c:pt>
                <c:pt idx="2352">
                  <c:v>42496</c:v>
                </c:pt>
                <c:pt idx="2353">
                  <c:v>42499</c:v>
                </c:pt>
                <c:pt idx="2354">
                  <c:v>42500</c:v>
                </c:pt>
                <c:pt idx="2355">
                  <c:v>42501</c:v>
                </c:pt>
                <c:pt idx="2356">
                  <c:v>42502</c:v>
                </c:pt>
                <c:pt idx="2357">
                  <c:v>42503</c:v>
                </c:pt>
                <c:pt idx="2358">
                  <c:v>42506</c:v>
                </c:pt>
                <c:pt idx="2359">
                  <c:v>42507</c:v>
                </c:pt>
                <c:pt idx="2360">
                  <c:v>42508</c:v>
                </c:pt>
                <c:pt idx="2361">
                  <c:v>42509</c:v>
                </c:pt>
                <c:pt idx="2362">
                  <c:v>42510</c:v>
                </c:pt>
                <c:pt idx="2363">
                  <c:v>42513</c:v>
                </c:pt>
                <c:pt idx="2364">
                  <c:v>42514</c:v>
                </c:pt>
                <c:pt idx="2365">
                  <c:v>42515</c:v>
                </c:pt>
                <c:pt idx="2366">
                  <c:v>42516</c:v>
                </c:pt>
                <c:pt idx="2367">
                  <c:v>42517</c:v>
                </c:pt>
                <c:pt idx="2368">
                  <c:v>42521</c:v>
                </c:pt>
                <c:pt idx="2369">
                  <c:v>42522</c:v>
                </c:pt>
                <c:pt idx="2370">
                  <c:v>42523</c:v>
                </c:pt>
                <c:pt idx="2371">
                  <c:v>42524</c:v>
                </c:pt>
                <c:pt idx="2372">
                  <c:v>42527</c:v>
                </c:pt>
                <c:pt idx="2373">
                  <c:v>42528</c:v>
                </c:pt>
                <c:pt idx="2374">
                  <c:v>42529</c:v>
                </c:pt>
                <c:pt idx="2375">
                  <c:v>42530</c:v>
                </c:pt>
                <c:pt idx="2376">
                  <c:v>42531</c:v>
                </c:pt>
                <c:pt idx="2377">
                  <c:v>42534</c:v>
                </c:pt>
                <c:pt idx="2378">
                  <c:v>42535</c:v>
                </c:pt>
                <c:pt idx="2379">
                  <c:v>42536</c:v>
                </c:pt>
                <c:pt idx="2380">
                  <c:v>42537</c:v>
                </c:pt>
                <c:pt idx="2381">
                  <c:v>42538</c:v>
                </c:pt>
                <c:pt idx="2382">
                  <c:v>42541</c:v>
                </c:pt>
                <c:pt idx="2383">
                  <c:v>42542</c:v>
                </c:pt>
                <c:pt idx="2384">
                  <c:v>42543</c:v>
                </c:pt>
                <c:pt idx="2385">
                  <c:v>42544</c:v>
                </c:pt>
                <c:pt idx="2386">
                  <c:v>42545</c:v>
                </c:pt>
                <c:pt idx="2387">
                  <c:v>42548</c:v>
                </c:pt>
                <c:pt idx="2388">
                  <c:v>42549</c:v>
                </c:pt>
                <c:pt idx="2389">
                  <c:v>42550</c:v>
                </c:pt>
                <c:pt idx="2390">
                  <c:v>42551</c:v>
                </c:pt>
                <c:pt idx="2391">
                  <c:v>42552</c:v>
                </c:pt>
                <c:pt idx="2392">
                  <c:v>42556</c:v>
                </c:pt>
                <c:pt idx="2393">
                  <c:v>42557</c:v>
                </c:pt>
                <c:pt idx="2394">
                  <c:v>42558</c:v>
                </c:pt>
                <c:pt idx="2395">
                  <c:v>42559</c:v>
                </c:pt>
                <c:pt idx="2396">
                  <c:v>42562</c:v>
                </c:pt>
                <c:pt idx="2397">
                  <c:v>42563</c:v>
                </c:pt>
                <c:pt idx="2398">
                  <c:v>42564</c:v>
                </c:pt>
                <c:pt idx="2399">
                  <c:v>42565</c:v>
                </c:pt>
                <c:pt idx="2400">
                  <c:v>42566</c:v>
                </c:pt>
                <c:pt idx="2401">
                  <c:v>42569</c:v>
                </c:pt>
                <c:pt idx="2402">
                  <c:v>42570</c:v>
                </c:pt>
                <c:pt idx="2403">
                  <c:v>42571</c:v>
                </c:pt>
                <c:pt idx="2404">
                  <c:v>42572</c:v>
                </c:pt>
                <c:pt idx="2405">
                  <c:v>42573</c:v>
                </c:pt>
                <c:pt idx="2406">
                  <c:v>42576</c:v>
                </c:pt>
                <c:pt idx="2407">
                  <c:v>42577</c:v>
                </c:pt>
                <c:pt idx="2408">
                  <c:v>42578</c:v>
                </c:pt>
                <c:pt idx="2409">
                  <c:v>42579</c:v>
                </c:pt>
                <c:pt idx="2410">
                  <c:v>42580</c:v>
                </c:pt>
                <c:pt idx="2411">
                  <c:v>42583</c:v>
                </c:pt>
                <c:pt idx="2412">
                  <c:v>42584</c:v>
                </c:pt>
                <c:pt idx="2413">
                  <c:v>42585</c:v>
                </c:pt>
                <c:pt idx="2414">
                  <c:v>42586</c:v>
                </c:pt>
                <c:pt idx="2415">
                  <c:v>42587</c:v>
                </c:pt>
                <c:pt idx="2416">
                  <c:v>42590</c:v>
                </c:pt>
                <c:pt idx="2417">
                  <c:v>42591</c:v>
                </c:pt>
                <c:pt idx="2418">
                  <c:v>42592</c:v>
                </c:pt>
                <c:pt idx="2419">
                  <c:v>42593</c:v>
                </c:pt>
                <c:pt idx="2420">
                  <c:v>42594</c:v>
                </c:pt>
                <c:pt idx="2421">
                  <c:v>42597</c:v>
                </c:pt>
                <c:pt idx="2422">
                  <c:v>42598</c:v>
                </c:pt>
                <c:pt idx="2423">
                  <c:v>42599</c:v>
                </c:pt>
                <c:pt idx="2424">
                  <c:v>42600</c:v>
                </c:pt>
                <c:pt idx="2425">
                  <c:v>42601</c:v>
                </c:pt>
                <c:pt idx="2426">
                  <c:v>42604</c:v>
                </c:pt>
                <c:pt idx="2427">
                  <c:v>42605</c:v>
                </c:pt>
                <c:pt idx="2428">
                  <c:v>42606</c:v>
                </c:pt>
                <c:pt idx="2429">
                  <c:v>42607</c:v>
                </c:pt>
                <c:pt idx="2430">
                  <c:v>42608</c:v>
                </c:pt>
                <c:pt idx="2431">
                  <c:v>42611</c:v>
                </c:pt>
                <c:pt idx="2432">
                  <c:v>42612</c:v>
                </c:pt>
                <c:pt idx="2433">
                  <c:v>42613</c:v>
                </c:pt>
                <c:pt idx="2434">
                  <c:v>42614</c:v>
                </c:pt>
                <c:pt idx="2435">
                  <c:v>42615</c:v>
                </c:pt>
                <c:pt idx="2436">
                  <c:v>42619</c:v>
                </c:pt>
                <c:pt idx="2437">
                  <c:v>42620</c:v>
                </c:pt>
                <c:pt idx="2438">
                  <c:v>42621</c:v>
                </c:pt>
                <c:pt idx="2439">
                  <c:v>42622</c:v>
                </c:pt>
                <c:pt idx="2440">
                  <c:v>42625</c:v>
                </c:pt>
                <c:pt idx="2441">
                  <c:v>42626</c:v>
                </c:pt>
                <c:pt idx="2442">
                  <c:v>42627</c:v>
                </c:pt>
                <c:pt idx="2443">
                  <c:v>42628</c:v>
                </c:pt>
                <c:pt idx="2444">
                  <c:v>42629</c:v>
                </c:pt>
                <c:pt idx="2445">
                  <c:v>42632</c:v>
                </c:pt>
                <c:pt idx="2446">
                  <c:v>42633</c:v>
                </c:pt>
                <c:pt idx="2447">
                  <c:v>42634</c:v>
                </c:pt>
                <c:pt idx="2448">
                  <c:v>42635</c:v>
                </c:pt>
                <c:pt idx="2449">
                  <c:v>42636</c:v>
                </c:pt>
                <c:pt idx="2450">
                  <c:v>42639</c:v>
                </c:pt>
                <c:pt idx="2451">
                  <c:v>42640</c:v>
                </c:pt>
                <c:pt idx="2452">
                  <c:v>42641</c:v>
                </c:pt>
                <c:pt idx="2453">
                  <c:v>42642</c:v>
                </c:pt>
                <c:pt idx="2454">
                  <c:v>42643</c:v>
                </c:pt>
                <c:pt idx="2455">
                  <c:v>42646</c:v>
                </c:pt>
                <c:pt idx="2456">
                  <c:v>42647</c:v>
                </c:pt>
                <c:pt idx="2457">
                  <c:v>42648</c:v>
                </c:pt>
                <c:pt idx="2458">
                  <c:v>42649</c:v>
                </c:pt>
                <c:pt idx="2459">
                  <c:v>42650</c:v>
                </c:pt>
                <c:pt idx="2460">
                  <c:v>42653</c:v>
                </c:pt>
                <c:pt idx="2461">
                  <c:v>42654</c:v>
                </c:pt>
                <c:pt idx="2462">
                  <c:v>42655</c:v>
                </c:pt>
                <c:pt idx="2463">
                  <c:v>42656</c:v>
                </c:pt>
                <c:pt idx="2464">
                  <c:v>42657</c:v>
                </c:pt>
                <c:pt idx="2465">
                  <c:v>42660</c:v>
                </c:pt>
                <c:pt idx="2466">
                  <c:v>42661</c:v>
                </c:pt>
                <c:pt idx="2467">
                  <c:v>42662</c:v>
                </c:pt>
                <c:pt idx="2468">
                  <c:v>42663</c:v>
                </c:pt>
                <c:pt idx="2469">
                  <c:v>42664</c:v>
                </c:pt>
                <c:pt idx="2470">
                  <c:v>42667</c:v>
                </c:pt>
                <c:pt idx="2471">
                  <c:v>42668</c:v>
                </c:pt>
                <c:pt idx="2472">
                  <c:v>42669</c:v>
                </c:pt>
                <c:pt idx="2473">
                  <c:v>42670</c:v>
                </c:pt>
                <c:pt idx="2474">
                  <c:v>42671</c:v>
                </c:pt>
                <c:pt idx="2475">
                  <c:v>42674</c:v>
                </c:pt>
                <c:pt idx="2476">
                  <c:v>42675</c:v>
                </c:pt>
                <c:pt idx="2477">
                  <c:v>42676</c:v>
                </c:pt>
                <c:pt idx="2478">
                  <c:v>42677</c:v>
                </c:pt>
                <c:pt idx="2479">
                  <c:v>42678</c:v>
                </c:pt>
                <c:pt idx="2480">
                  <c:v>42681</c:v>
                </c:pt>
                <c:pt idx="2481">
                  <c:v>42682</c:v>
                </c:pt>
                <c:pt idx="2482">
                  <c:v>42683</c:v>
                </c:pt>
                <c:pt idx="2483">
                  <c:v>42684</c:v>
                </c:pt>
                <c:pt idx="2484">
                  <c:v>42685</c:v>
                </c:pt>
                <c:pt idx="2485">
                  <c:v>42688</c:v>
                </c:pt>
                <c:pt idx="2486">
                  <c:v>42689</c:v>
                </c:pt>
                <c:pt idx="2487">
                  <c:v>42690</c:v>
                </c:pt>
                <c:pt idx="2488">
                  <c:v>42691</c:v>
                </c:pt>
                <c:pt idx="2489">
                  <c:v>42692</c:v>
                </c:pt>
                <c:pt idx="2490">
                  <c:v>42695</c:v>
                </c:pt>
                <c:pt idx="2491">
                  <c:v>42696</c:v>
                </c:pt>
                <c:pt idx="2492">
                  <c:v>42697</c:v>
                </c:pt>
                <c:pt idx="2493">
                  <c:v>42699</c:v>
                </c:pt>
                <c:pt idx="2494">
                  <c:v>42702</c:v>
                </c:pt>
                <c:pt idx="2495">
                  <c:v>42703</c:v>
                </c:pt>
                <c:pt idx="2496">
                  <c:v>42704</c:v>
                </c:pt>
                <c:pt idx="2497">
                  <c:v>42705</c:v>
                </c:pt>
                <c:pt idx="2498">
                  <c:v>42706</c:v>
                </c:pt>
                <c:pt idx="2499">
                  <c:v>42709</c:v>
                </c:pt>
                <c:pt idx="2500">
                  <c:v>42710</c:v>
                </c:pt>
                <c:pt idx="2501">
                  <c:v>42711</c:v>
                </c:pt>
                <c:pt idx="2502">
                  <c:v>42712</c:v>
                </c:pt>
                <c:pt idx="2503">
                  <c:v>42713</c:v>
                </c:pt>
                <c:pt idx="2504">
                  <c:v>42716</c:v>
                </c:pt>
                <c:pt idx="2505">
                  <c:v>42717</c:v>
                </c:pt>
                <c:pt idx="2506">
                  <c:v>42718</c:v>
                </c:pt>
                <c:pt idx="2507">
                  <c:v>42719</c:v>
                </c:pt>
                <c:pt idx="2508">
                  <c:v>42720</c:v>
                </c:pt>
                <c:pt idx="2509">
                  <c:v>42723</c:v>
                </c:pt>
                <c:pt idx="2510">
                  <c:v>42724</c:v>
                </c:pt>
                <c:pt idx="2511">
                  <c:v>42725</c:v>
                </c:pt>
                <c:pt idx="2512">
                  <c:v>42726</c:v>
                </c:pt>
                <c:pt idx="2513">
                  <c:v>42727</c:v>
                </c:pt>
                <c:pt idx="2514">
                  <c:v>42731</c:v>
                </c:pt>
                <c:pt idx="2515">
                  <c:v>42732</c:v>
                </c:pt>
                <c:pt idx="2516">
                  <c:v>42733</c:v>
                </c:pt>
                <c:pt idx="2517">
                  <c:v>42734</c:v>
                </c:pt>
                <c:pt idx="2518">
                  <c:v>42738</c:v>
                </c:pt>
                <c:pt idx="2519">
                  <c:v>42739</c:v>
                </c:pt>
                <c:pt idx="2520">
                  <c:v>42740</c:v>
                </c:pt>
                <c:pt idx="2521">
                  <c:v>42741</c:v>
                </c:pt>
                <c:pt idx="2522">
                  <c:v>42744</c:v>
                </c:pt>
                <c:pt idx="2523">
                  <c:v>42745</c:v>
                </c:pt>
                <c:pt idx="2524">
                  <c:v>42746</c:v>
                </c:pt>
                <c:pt idx="2525">
                  <c:v>42747</c:v>
                </c:pt>
                <c:pt idx="2526">
                  <c:v>42748</c:v>
                </c:pt>
                <c:pt idx="2527">
                  <c:v>42752</c:v>
                </c:pt>
                <c:pt idx="2528">
                  <c:v>42753</c:v>
                </c:pt>
                <c:pt idx="2529">
                  <c:v>42754</c:v>
                </c:pt>
                <c:pt idx="2530">
                  <c:v>42755</c:v>
                </c:pt>
                <c:pt idx="2531">
                  <c:v>42758</c:v>
                </c:pt>
                <c:pt idx="2532">
                  <c:v>42759</c:v>
                </c:pt>
                <c:pt idx="2533">
                  <c:v>42760</c:v>
                </c:pt>
                <c:pt idx="2534">
                  <c:v>42761</c:v>
                </c:pt>
                <c:pt idx="2535">
                  <c:v>42762</c:v>
                </c:pt>
                <c:pt idx="2536">
                  <c:v>42765</c:v>
                </c:pt>
                <c:pt idx="2537">
                  <c:v>42766</c:v>
                </c:pt>
                <c:pt idx="2538">
                  <c:v>42767</c:v>
                </c:pt>
                <c:pt idx="2539">
                  <c:v>42768</c:v>
                </c:pt>
                <c:pt idx="2540">
                  <c:v>42769</c:v>
                </c:pt>
                <c:pt idx="2541">
                  <c:v>42772</c:v>
                </c:pt>
                <c:pt idx="2542">
                  <c:v>42773</c:v>
                </c:pt>
                <c:pt idx="2543">
                  <c:v>42774</c:v>
                </c:pt>
                <c:pt idx="2544">
                  <c:v>42775</c:v>
                </c:pt>
                <c:pt idx="2545">
                  <c:v>42776</c:v>
                </c:pt>
                <c:pt idx="2546">
                  <c:v>42779</c:v>
                </c:pt>
                <c:pt idx="2547">
                  <c:v>42780</c:v>
                </c:pt>
                <c:pt idx="2548">
                  <c:v>42781</c:v>
                </c:pt>
                <c:pt idx="2549">
                  <c:v>42782</c:v>
                </c:pt>
                <c:pt idx="2550">
                  <c:v>42783</c:v>
                </c:pt>
                <c:pt idx="2551">
                  <c:v>42787</c:v>
                </c:pt>
                <c:pt idx="2552">
                  <c:v>42788</c:v>
                </c:pt>
                <c:pt idx="2553">
                  <c:v>42789</c:v>
                </c:pt>
                <c:pt idx="2554">
                  <c:v>42790</c:v>
                </c:pt>
                <c:pt idx="2555">
                  <c:v>42793</c:v>
                </c:pt>
                <c:pt idx="2556">
                  <c:v>42794</c:v>
                </c:pt>
                <c:pt idx="2557">
                  <c:v>42795</c:v>
                </c:pt>
                <c:pt idx="2558">
                  <c:v>42796</c:v>
                </c:pt>
                <c:pt idx="2559">
                  <c:v>42797</c:v>
                </c:pt>
                <c:pt idx="2560">
                  <c:v>42800</c:v>
                </c:pt>
                <c:pt idx="2561">
                  <c:v>42801</c:v>
                </c:pt>
                <c:pt idx="2562">
                  <c:v>42802</c:v>
                </c:pt>
                <c:pt idx="2563">
                  <c:v>42803</c:v>
                </c:pt>
                <c:pt idx="2564">
                  <c:v>42804</c:v>
                </c:pt>
                <c:pt idx="2565">
                  <c:v>42807</c:v>
                </c:pt>
                <c:pt idx="2566">
                  <c:v>42808</c:v>
                </c:pt>
                <c:pt idx="2567">
                  <c:v>42809</c:v>
                </c:pt>
                <c:pt idx="2568">
                  <c:v>42810</c:v>
                </c:pt>
                <c:pt idx="2569">
                  <c:v>42811</c:v>
                </c:pt>
                <c:pt idx="2570">
                  <c:v>42814</c:v>
                </c:pt>
                <c:pt idx="2571">
                  <c:v>42815</c:v>
                </c:pt>
                <c:pt idx="2572">
                  <c:v>42816</c:v>
                </c:pt>
                <c:pt idx="2573">
                  <c:v>42817</c:v>
                </c:pt>
                <c:pt idx="2574">
                  <c:v>42818</c:v>
                </c:pt>
                <c:pt idx="2575">
                  <c:v>42821</c:v>
                </c:pt>
                <c:pt idx="2576">
                  <c:v>42822</c:v>
                </c:pt>
                <c:pt idx="2577">
                  <c:v>42823</c:v>
                </c:pt>
                <c:pt idx="2578">
                  <c:v>42824</c:v>
                </c:pt>
                <c:pt idx="2579">
                  <c:v>42825</c:v>
                </c:pt>
                <c:pt idx="2580">
                  <c:v>42828</c:v>
                </c:pt>
                <c:pt idx="2581">
                  <c:v>42829</c:v>
                </c:pt>
                <c:pt idx="2582">
                  <c:v>42830</c:v>
                </c:pt>
                <c:pt idx="2583">
                  <c:v>42831</c:v>
                </c:pt>
                <c:pt idx="2584">
                  <c:v>42832</c:v>
                </c:pt>
                <c:pt idx="2585">
                  <c:v>42835</c:v>
                </c:pt>
                <c:pt idx="2586">
                  <c:v>42836</c:v>
                </c:pt>
                <c:pt idx="2587">
                  <c:v>42837</c:v>
                </c:pt>
                <c:pt idx="2588">
                  <c:v>42838</c:v>
                </c:pt>
                <c:pt idx="2589">
                  <c:v>42842</c:v>
                </c:pt>
                <c:pt idx="2590">
                  <c:v>42843</c:v>
                </c:pt>
                <c:pt idx="2591">
                  <c:v>42844</c:v>
                </c:pt>
                <c:pt idx="2592">
                  <c:v>42845</c:v>
                </c:pt>
                <c:pt idx="2593">
                  <c:v>42846</c:v>
                </c:pt>
                <c:pt idx="2594">
                  <c:v>42849</c:v>
                </c:pt>
                <c:pt idx="2595">
                  <c:v>42850</c:v>
                </c:pt>
                <c:pt idx="2596">
                  <c:v>42851</c:v>
                </c:pt>
                <c:pt idx="2597">
                  <c:v>42852</c:v>
                </c:pt>
                <c:pt idx="2598">
                  <c:v>42853</c:v>
                </c:pt>
                <c:pt idx="2599">
                  <c:v>42856</c:v>
                </c:pt>
                <c:pt idx="2600">
                  <c:v>42857</c:v>
                </c:pt>
                <c:pt idx="2601">
                  <c:v>42858</c:v>
                </c:pt>
                <c:pt idx="2602">
                  <c:v>42859</c:v>
                </c:pt>
                <c:pt idx="2603">
                  <c:v>42860</c:v>
                </c:pt>
                <c:pt idx="2604">
                  <c:v>42863</c:v>
                </c:pt>
                <c:pt idx="2605">
                  <c:v>42864</c:v>
                </c:pt>
                <c:pt idx="2606">
                  <c:v>42865</c:v>
                </c:pt>
                <c:pt idx="2607">
                  <c:v>42866</c:v>
                </c:pt>
                <c:pt idx="2608">
                  <c:v>42867</c:v>
                </c:pt>
                <c:pt idx="2609">
                  <c:v>42870</c:v>
                </c:pt>
                <c:pt idx="2610">
                  <c:v>42871</c:v>
                </c:pt>
                <c:pt idx="2611">
                  <c:v>42872</c:v>
                </c:pt>
                <c:pt idx="2612">
                  <c:v>42873</c:v>
                </c:pt>
                <c:pt idx="2613">
                  <c:v>42874</c:v>
                </c:pt>
                <c:pt idx="2614">
                  <c:v>42877</c:v>
                </c:pt>
                <c:pt idx="2615">
                  <c:v>42878</c:v>
                </c:pt>
                <c:pt idx="2616">
                  <c:v>42879</c:v>
                </c:pt>
                <c:pt idx="2617">
                  <c:v>42880</c:v>
                </c:pt>
                <c:pt idx="2618">
                  <c:v>42881</c:v>
                </c:pt>
                <c:pt idx="2619">
                  <c:v>42885</c:v>
                </c:pt>
                <c:pt idx="2620">
                  <c:v>42886</c:v>
                </c:pt>
                <c:pt idx="2621">
                  <c:v>42887</c:v>
                </c:pt>
                <c:pt idx="2622">
                  <c:v>42888</c:v>
                </c:pt>
                <c:pt idx="2623">
                  <c:v>42891</c:v>
                </c:pt>
                <c:pt idx="2624">
                  <c:v>42892</c:v>
                </c:pt>
                <c:pt idx="2625">
                  <c:v>42893</c:v>
                </c:pt>
                <c:pt idx="2626">
                  <c:v>42894</c:v>
                </c:pt>
                <c:pt idx="2627">
                  <c:v>42895</c:v>
                </c:pt>
                <c:pt idx="2628">
                  <c:v>42898</c:v>
                </c:pt>
                <c:pt idx="2629">
                  <c:v>42899</c:v>
                </c:pt>
                <c:pt idx="2630">
                  <c:v>42900</c:v>
                </c:pt>
                <c:pt idx="2631">
                  <c:v>42901</c:v>
                </c:pt>
                <c:pt idx="2632">
                  <c:v>42902</c:v>
                </c:pt>
                <c:pt idx="2633">
                  <c:v>42905</c:v>
                </c:pt>
                <c:pt idx="2634">
                  <c:v>42906</c:v>
                </c:pt>
                <c:pt idx="2635">
                  <c:v>42907</c:v>
                </c:pt>
                <c:pt idx="2636">
                  <c:v>42908</c:v>
                </c:pt>
                <c:pt idx="2637">
                  <c:v>42909</c:v>
                </c:pt>
                <c:pt idx="2638">
                  <c:v>42912</c:v>
                </c:pt>
                <c:pt idx="2639">
                  <c:v>42913</c:v>
                </c:pt>
                <c:pt idx="2640">
                  <c:v>42914</c:v>
                </c:pt>
                <c:pt idx="2641">
                  <c:v>42915</c:v>
                </c:pt>
                <c:pt idx="2642">
                  <c:v>42916</c:v>
                </c:pt>
                <c:pt idx="2643">
                  <c:v>42919</c:v>
                </c:pt>
                <c:pt idx="2644">
                  <c:v>42921</c:v>
                </c:pt>
                <c:pt idx="2645">
                  <c:v>42922</c:v>
                </c:pt>
                <c:pt idx="2646">
                  <c:v>42923</c:v>
                </c:pt>
                <c:pt idx="2647">
                  <c:v>42926</c:v>
                </c:pt>
                <c:pt idx="2648">
                  <c:v>42927</c:v>
                </c:pt>
                <c:pt idx="2649">
                  <c:v>42928</c:v>
                </c:pt>
                <c:pt idx="2650">
                  <c:v>42929</c:v>
                </c:pt>
                <c:pt idx="2651">
                  <c:v>42930</c:v>
                </c:pt>
                <c:pt idx="2652">
                  <c:v>42933</c:v>
                </c:pt>
                <c:pt idx="2653">
                  <c:v>42934</c:v>
                </c:pt>
                <c:pt idx="2654">
                  <c:v>42935</c:v>
                </c:pt>
                <c:pt idx="2655">
                  <c:v>42936</c:v>
                </c:pt>
                <c:pt idx="2656">
                  <c:v>42937</c:v>
                </c:pt>
                <c:pt idx="2657">
                  <c:v>42940</c:v>
                </c:pt>
                <c:pt idx="2658">
                  <c:v>42941</c:v>
                </c:pt>
                <c:pt idx="2659">
                  <c:v>42942</c:v>
                </c:pt>
                <c:pt idx="2660">
                  <c:v>42943</c:v>
                </c:pt>
                <c:pt idx="2661">
                  <c:v>42944</c:v>
                </c:pt>
                <c:pt idx="2662">
                  <c:v>42947</c:v>
                </c:pt>
                <c:pt idx="2663">
                  <c:v>42948</c:v>
                </c:pt>
                <c:pt idx="2664">
                  <c:v>42949</c:v>
                </c:pt>
                <c:pt idx="2665">
                  <c:v>42950</c:v>
                </c:pt>
                <c:pt idx="2666">
                  <c:v>42951</c:v>
                </c:pt>
                <c:pt idx="2667">
                  <c:v>42954</c:v>
                </c:pt>
                <c:pt idx="2668">
                  <c:v>42955</c:v>
                </c:pt>
                <c:pt idx="2669">
                  <c:v>42956</c:v>
                </c:pt>
                <c:pt idx="2670">
                  <c:v>42957</c:v>
                </c:pt>
                <c:pt idx="2671">
                  <c:v>42958</c:v>
                </c:pt>
                <c:pt idx="2672">
                  <c:v>42961</c:v>
                </c:pt>
                <c:pt idx="2673">
                  <c:v>42962</c:v>
                </c:pt>
                <c:pt idx="2674">
                  <c:v>42963</c:v>
                </c:pt>
                <c:pt idx="2675">
                  <c:v>42964</c:v>
                </c:pt>
                <c:pt idx="2676">
                  <c:v>42965</c:v>
                </c:pt>
                <c:pt idx="2677">
                  <c:v>42968</c:v>
                </c:pt>
                <c:pt idx="2678">
                  <c:v>42969</c:v>
                </c:pt>
                <c:pt idx="2679">
                  <c:v>42970</c:v>
                </c:pt>
                <c:pt idx="2680">
                  <c:v>42971</c:v>
                </c:pt>
                <c:pt idx="2681">
                  <c:v>42972</c:v>
                </c:pt>
                <c:pt idx="2682">
                  <c:v>42975</c:v>
                </c:pt>
                <c:pt idx="2683">
                  <c:v>42976</c:v>
                </c:pt>
                <c:pt idx="2684">
                  <c:v>42977</c:v>
                </c:pt>
                <c:pt idx="2685">
                  <c:v>42978</c:v>
                </c:pt>
                <c:pt idx="2686">
                  <c:v>42979</c:v>
                </c:pt>
                <c:pt idx="2687">
                  <c:v>42983</c:v>
                </c:pt>
                <c:pt idx="2688">
                  <c:v>42984</c:v>
                </c:pt>
                <c:pt idx="2689">
                  <c:v>42985</c:v>
                </c:pt>
                <c:pt idx="2690">
                  <c:v>42986</c:v>
                </c:pt>
                <c:pt idx="2691">
                  <c:v>42989</c:v>
                </c:pt>
                <c:pt idx="2692">
                  <c:v>42990</c:v>
                </c:pt>
                <c:pt idx="2693">
                  <c:v>42991</c:v>
                </c:pt>
                <c:pt idx="2694">
                  <c:v>42992</c:v>
                </c:pt>
                <c:pt idx="2695">
                  <c:v>42993</c:v>
                </c:pt>
                <c:pt idx="2696">
                  <c:v>42996</c:v>
                </c:pt>
                <c:pt idx="2697">
                  <c:v>42997</c:v>
                </c:pt>
                <c:pt idx="2698">
                  <c:v>42998</c:v>
                </c:pt>
                <c:pt idx="2699">
                  <c:v>42999</c:v>
                </c:pt>
                <c:pt idx="2700">
                  <c:v>43000</c:v>
                </c:pt>
                <c:pt idx="2701">
                  <c:v>43003</c:v>
                </c:pt>
                <c:pt idx="2702">
                  <c:v>43004</c:v>
                </c:pt>
                <c:pt idx="2703">
                  <c:v>43005</c:v>
                </c:pt>
                <c:pt idx="2704">
                  <c:v>43006</c:v>
                </c:pt>
                <c:pt idx="2705">
                  <c:v>43007</c:v>
                </c:pt>
                <c:pt idx="2706">
                  <c:v>43010</c:v>
                </c:pt>
                <c:pt idx="2707">
                  <c:v>43011</c:v>
                </c:pt>
                <c:pt idx="2708">
                  <c:v>43012</c:v>
                </c:pt>
                <c:pt idx="2709">
                  <c:v>43013</c:v>
                </c:pt>
                <c:pt idx="2710">
                  <c:v>43014</c:v>
                </c:pt>
                <c:pt idx="2711">
                  <c:v>43017</c:v>
                </c:pt>
                <c:pt idx="2712">
                  <c:v>43018</c:v>
                </c:pt>
                <c:pt idx="2713">
                  <c:v>43019</c:v>
                </c:pt>
                <c:pt idx="2714">
                  <c:v>43020</c:v>
                </c:pt>
                <c:pt idx="2715">
                  <c:v>43021</c:v>
                </c:pt>
                <c:pt idx="2716">
                  <c:v>43024</c:v>
                </c:pt>
                <c:pt idx="2717">
                  <c:v>43025</c:v>
                </c:pt>
                <c:pt idx="2718">
                  <c:v>43026</c:v>
                </c:pt>
                <c:pt idx="2719">
                  <c:v>43027</c:v>
                </c:pt>
                <c:pt idx="2720">
                  <c:v>43028</c:v>
                </c:pt>
                <c:pt idx="2721">
                  <c:v>43031</c:v>
                </c:pt>
                <c:pt idx="2722">
                  <c:v>43032</c:v>
                </c:pt>
                <c:pt idx="2723">
                  <c:v>43033</c:v>
                </c:pt>
                <c:pt idx="2724">
                  <c:v>43034</c:v>
                </c:pt>
                <c:pt idx="2725">
                  <c:v>43035</c:v>
                </c:pt>
                <c:pt idx="2726">
                  <c:v>43038</c:v>
                </c:pt>
                <c:pt idx="2727">
                  <c:v>43039</c:v>
                </c:pt>
                <c:pt idx="2728">
                  <c:v>43040</c:v>
                </c:pt>
                <c:pt idx="2729">
                  <c:v>43041</c:v>
                </c:pt>
                <c:pt idx="2730">
                  <c:v>43042</c:v>
                </c:pt>
                <c:pt idx="2731">
                  <c:v>43045</c:v>
                </c:pt>
                <c:pt idx="2732">
                  <c:v>43046</c:v>
                </c:pt>
                <c:pt idx="2733">
                  <c:v>43047</c:v>
                </c:pt>
                <c:pt idx="2734">
                  <c:v>43048</c:v>
                </c:pt>
                <c:pt idx="2735">
                  <c:v>43049</c:v>
                </c:pt>
                <c:pt idx="2736">
                  <c:v>43052</c:v>
                </c:pt>
                <c:pt idx="2737">
                  <c:v>43053</c:v>
                </c:pt>
                <c:pt idx="2738">
                  <c:v>43054</c:v>
                </c:pt>
                <c:pt idx="2739">
                  <c:v>43055</c:v>
                </c:pt>
                <c:pt idx="2740">
                  <c:v>43056</c:v>
                </c:pt>
                <c:pt idx="2741">
                  <c:v>43059</c:v>
                </c:pt>
                <c:pt idx="2742">
                  <c:v>43060</c:v>
                </c:pt>
                <c:pt idx="2743">
                  <c:v>43061</c:v>
                </c:pt>
                <c:pt idx="2744">
                  <c:v>43063</c:v>
                </c:pt>
                <c:pt idx="2745">
                  <c:v>43066</c:v>
                </c:pt>
                <c:pt idx="2746">
                  <c:v>43067</c:v>
                </c:pt>
                <c:pt idx="2747">
                  <c:v>43068</c:v>
                </c:pt>
                <c:pt idx="2748">
                  <c:v>43069</c:v>
                </c:pt>
                <c:pt idx="2749">
                  <c:v>43070</c:v>
                </c:pt>
                <c:pt idx="2750">
                  <c:v>43073</c:v>
                </c:pt>
                <c:pt idx="2751">
                  <c:v>43074</c:v>
                </c:pt>
                <c:pt idx="2752">
                  <c:v>43075</c:v>
                </c:pt>
                <c:pt idx="2753">
                  <c:v>43076</c:v>
                </c:pt>
                <c:pt idx="2754">
                  <c:v>43077</c:v>
                </c:pt>
                <c:pt idx="2755">
                  <c:v>43080</c:v>
                </c:pt>
                <c:pt idx="2756">
                  <c:v>43081</c:v>
                </c:pt>
                <c:pt idx="2757">
                  <c:v>43082</c:v>
                </c:pt>
                <c:pt idx="2758">
                  <c:v>43083</c:v>
                </c:pt>
                <c:pt idx="2759">
                  <c:v>43084</c:v>
                </c:pt>
              </c:numCache>
            </c:numRef>
          </c:cat>
          <c:val>
            <c:numRef>
              <c:f>PriceAnalysis!$D$2:$D$2761</c:f>
              <c:numCache>
                <c:formatCode>General</c:formatCode>
                <c:ptCount val="2760"/>
                <c:pt idx="199" formatCode="#,##0.00">
                  <c:v>22.666299999999993</c:v>
                </c:pt>
                <c:pt idx="200" formatCode="#,##0.00">
                  <c:v>22.69939999999999</c:v>
                </c:pt>
                <c:pt idx="201" formatCode="#,##0.00">
                  <c:v>22.725049999999996</c:v>
                </c:pt>
                <c:pt idx="202" formatCode="#,##0.00">
                  <c:v>22.752749999999995</c:v>
                </c:pt>
                <c:pt idx="203" formatCode="#,##0.00">
                  <c:v>22.781700000000001</c:v>
                </c:pt>
                <c:pt idx="204" formatCode="#,##0.00">
                  <c:v>22.806600000000003</c:v>
                </c:pt>
                <c:pt idx="205" formatCode="#,##0.00">
                  <c:v>22.828450000000004</c:v>
                </c:pt>
                <c:pt idx="206" formatCode="#,##0.00">
                  <c:v>22.848549999999999</c:v>
                </c:pt>
                <c:pt idx="207" formatCode="#,##0.00">
                  <c:v>22.869199999999999</c:v>
                </c:pt>
                <c:pt idx="208" formatCode="#,##0.00">
                  <c:v>22.889050000000001</c:v>
                </c:pt>
                <c:pt idx="209" formatCode="#,##0.00">
                  <c:v>22.91835</c:v>
                </c:pt>
                <c:pt idx="210" formatCode="#,##0.00">
                  <c:v>22.947600000000001</c:v>
                </c:pt>
                <c:pt idx="211" formatCode="#,##0.00">
                  <c:v>22.977500000000006</c:v>
                </c:pt>
                <c:pt idx="212" formatCode="#,##0.00">
                  <c:v>23.007750000000001</c:v>
                </c:pt>
                <c:pt idx="213" formatCode="#,##0.00">
                  <c:v>23.042449999999999</c:v>
                </c:pt>
                <c:pt idx="214" formatCode="#,##0.00">
                  <c:v>23.072749999999996</c:v>
                </c:pt>
                <c:pt idx="215" formatCode="#,##0.00">
                  <c:v>23.099399999999996</c:v>
                </c:pt>
                <c:pt idx="216" formatCode="#,##0.00">
                  <c:v>23.122499999999995</c:v>
                </c:pt>
                <c:pt idx="217" formatCode="#,##0.00">
                  <c:v>23.144499999999997</c:v>
                </c:pt>
                <c:pt idx="218" formatCode="#,##0.00">
                  <c:v>23.170549999999999</c:v>
                </c:pt>
                <c:pt idx="219" formatCode="#,##0.00">
                  <c:v>23.195000000000004</c:v>
                </c:pt>
                <c:pt idx="220" formatCode="#,##0.00">
                  <c:v>23.217100000000002</c:v>
                </c:pt>
                <c:pt idx="221" formatCode="#,##0.00">
                  <c:v>23.238499999999998</c:v>
                </c:pt>
                <c:pt idx="222" formatCode="#,##0.00">
                  <c:v>23.257950000000001</c:v>
                </c:pt>
                <c:pt idx="223" formatCode="#,##0.00">
                  <c:v>23.279</c:v>
                </c:pt>
                <c:pt idx="224" formatCode="#,##0.00">
                  <c:v>23.294599999999999</c:v>
                </c:pt>
                <c:pt idx="225" formatCode="#,##0.00">
                  <c:v>23.313149999999997</c:v>
                </c:pt>
                <c:pt idx="226" formatCode="#,##0.00">
                  <c:v>23.329849999999997</c:v>
                </c:pt>
                <c:pt idx="227" formatCode="#,##0.00">
                  <c:v>23.351399999999998</c:v>
                </c:pt>
                <c:pt idx="228" formatCode="#,##0.00">
                  <c:v>23.377849999999995</c:v>
                </c:pt>
                <c:pt idx="229" formatCode="#,##0.00">
                  <c:v>23.403849999999998</c:v>
                </c:pt>
                <c:pt idx="230" formatCode="#,##0.00">
                  <c:v>23.427699999999994</c:v>
                </c:pt>
                <c:pt idx="231" formatCode="#,##0.00">
                  <c:v>23.452799999999996</c:v>
                </c:pt>
                <c:pt idx="232" formatCode="#,##0.00">
                  <c:v>23.478449999999999</c:v>
                </c:pt>
                <c:pt idx="233" formatCode="#,##0.00">
                  <c:v>23.510150000000003</c:v>
                </c:pt>
                <c:pt idx="234" formatCode="#,##0.00">
                  <c:v>23.545199999999994</c:v>
                </c:pt>
                <c:pt idx="235" formatCode="#,##0.00">
                  <c:v>23.580049999999993</c:v>
                </c:pt>
                <c:pt idx="236" formatCode="#,##0.00">
                  <c:v>23.614699999999992</c:v>
                </c:pt>
                <c:pt idx="237" formatCode="#,##0.00">
                  <c:v>23.649199999999997</c:v>
                </c:pt>
                <c:pt idx="238" formatCode="#,##0.00">
                  <c:v>23.686299999999996</c:v>
                </c:pt>
                <c:pt idx="239" formatCode="#,##0.00">
                  <c:v>23.724149999999995</c:v>
                </c:pt>
                <c:pt idx="240" formatCode="#,##0.00">
                  <c:v>23.759499999999999</c:v>
                </c:pt>
                <c:pt idx="241" formatCode="#,##0.00">
                  <c:v>23.792549999999995</c:v>
                </c:pt>
                <c:pt idx="242" formatCode="#,##0.00">
                  <c:v>23.825099999999999</c:v>
                </c:pt>
                <c:pt idx="243" formatCode="#,##0.00">
                  <c:v>23.860449999999993</c:v>
                </c:pt>
                <c:pt idx="244" formatCode="#,##0.00">
                  <c:v>23.896349999999995</c:v>
                </c:pt>
                <c:pt idx="245" formatCode="#,##0.00">
                  <c:v>23.935649999999988</c:v>
                </c:pt>
                <c:pt idx="246" formatCode="#,##0.00">
                  <c:v>23.974799999999991</c:v>
                </c:pt>
                <c:pt idx="247" formatCode="#,##0.00">
                  <c:v>24.016449999999992</c:v>
                </c:pt>
                <c:pt idx="248" formatCode="#,##0.00">
                  <c:v>24.054449999999989</c:v>
                </c:pt>
                <c:pt idx="249" formatCode="#,##0.00">
                  <c:v>24.092549999999992</c:v>
                </c:pt>
                <c:pt idx="250" formatCode="#,##0.00">
                  <c:v>24.130099999999988</c:v>
                </c:pt>
                <c:pt idx="251" formatCode="#,##0.00">
                  <c:v>24.161299999999986</c:v>
                </c:pt>
                <c:pt idx="252" formatCode="#,##0.00">
                  <c:v>24.189699999999988</c:v>
                </c:pt>
                <c:pt idx="253" formatCode="#,##0.00">
                  <c:v>24.20634999999999</c:v>
                </c:pt>
                <c:pt idx="254" formatCode="#,##0.00">
                  <c:v>24.224949999999993</c:v>
                </c:pt>
                <c:pt idx="255" formatCode="#,##0.00">
                  <c:v>24.239899999999992</c:v>
                </c:pt>
                <c:pt idx="256" formatCode="#,##0.00">
                  <c:v>24.257199999999997</c:v>
                </c:pt>
                <c:pt idx="257" formatCode="#,##0.00">
                  <c:v>24.274599999999996</c:v>
                </c:pt>
                <c:pt idx="258" formatCode="#,##0.00">
                  <c:v>24.290249999999997</c:v>
                </c:pt>
                <c:pt idx="259" formatCode="#,##0.00">
                  <c:v>24.310199999999995</c:v>
                </c:pt>
                <c:pt idx="260" formatCode="#,##0.00">
                  <c:v>24.327999999999996</c:v>
                </c:pt>
                <c:pt idx="261" formatCode="#,##0.00">
                  <c:v>24.331749999999992</c:v>
                </c:pt>
                <c:pt idx="262" formatCode="#,##0.00">
                  <c:v>24.331849999999996</c:v>
                </c:pt>
                <c:pt idx="263" formatCode="#,##0.00">
                  <c:v>24.32994999999999</c:v>
                </c:pt>
                <c:pt idx="264" formatCode="#,##0.00">
                  <c:v>24.325199999999992</c:v>
                </c:pt>
                <c:pt idx="265" formatCode="#,##0.00">
                  <c:v>24.324599999999986</c:v>
                </c:pt>
                <c:pt idx="266" formatCode="#,##0.00">
                  <c:v>24.324649999999988</c:v>
                </c:pt>
                <c:pt idx="267" formatCode="#,##0.00">
                  <c:v>24.322299999999991</c:v>
                </c:pt>
                <c:pt idx="268" formatCode="#,##0.00">
                  <c:v>24.321249999999992</c:v>
                </c:pt>
                <c:pt idx="269" formatCode="#,##0.00">
                  <c:v>24.321449999999992</c:v>
                </c:pt>
                <c:pt idx="270" formatCode="#,##0.00">
                  <c:v>24.321449999999992</c:v>
                </c:pt>
                <c:pt idx="271" formatCode="#,##0.00">
                  <c:v>24.322049999999994</c:v>
                </c:pt>
                <c:pt idx="272" formatCode="#,##0.00">
                  <c:v>24.324149999999996</c:v>
                </c:pt>
                <c:pt idx="273" formatCode="#,##0.00">
                  <c:v>24.321099999999998</c:v>
                </c:pt>
                <c:pt idx="274" formatCode="#,##0.00">
                  <c:v>24.310899999999993</c:v>
                </c:pt>
                <c:pt idx="275" formatCode="#,##0.00">
                  <c:v>24.300949999999993</c:v>
                </c:pt>
                <c:pt idx="276" formatCode="#,##0.00">
                  <c:v>24.291499999999996</c:v>
                </c:pt>
                <c:pt idx="277" formatCode="#,##0.00">
                  <c:v>24.281549999999996</c:v>
                </c:pt>
                <c:pt idx="278" formatCode="#,##0.00">
                  <c:v>24.2745</c:v>
                </c:pt>
                <c:pt idx="279" formatCode="#,##0.00">
                  <c:v>24.269649999999999</c:v>
                </c:pt>
                <c:pt idx="280" formatCode="#,##0.00">
                  <c:v>24.268199999999997</c:v>
                </c:pt>
                <c:pt idx="281" formatCode="#,##0.00">
                  <c:v>24.261499999999998</c:v>
                </c:pt>
                <c:pt idx="282" formatCode="#,##0.00">
                  <c:v>24.252399999999998</c:v>
                </c:pt>
                <c:pt idx="283" formatCode="#,##0.00">
                  <c:v>24.244499999999995</c:v>
                </c:pt>
                <c:pt idx="284" formatCode="#,##0.00">
                  <c:v>24.236899999999995</c:v>
                </c:pt>
                <c:pt idx="285" formatCode="#,##0.00">
                  <c:v>24.2286</c:v>
                </c:pt>
                <c:pt idx="286" formatCode="#,##0.00">
                  <c:v>24.216949999999997</c:v>
                </c:pt>
                <c:pt idx="287" formatCode="#,##0.00">
                  <c:v>24.204299999999989</c:v>
                </c:pt>
                <c:pt idx="288" formatCode="#,##0.00">
                  <c:v>24.196699999999986</c:v>
                </c:pt>
                <c:pt idx="289" formatCode="#,##0.00">
                  <c:v>24.189149999999991</c:v>
                </c:pt>
                <c:pt idx="290" formatCode="#,##0.00">
                  <c:v>24.18099999999999</c:v>
                </c:pt>
                <c:pt idx="291" formatCode="#,##0.00">
                  <c:v>24.1708</c:v>
                </c:pt>
                <c:pt idx="292" formatCode="#,##0.00">
                  <c:v>24.159949999999998</c:v>
                </c:pt>
                <c:pt idx="293" formatCode="#,##0.00">
                  <c:v>24.148800000000001</c:v>
                </c:pt>
                <c:pt idx="294" formatCode="#,##0.00">
                  <c:v>24.136300000000002</c:v>
                </c:pt>
                <c:pt idx="295" formatCode="#,##0.00">
                  <c:v>24.122499999999999</c:v>
                </c:pt>
                <c:pt idx="296" formatCode="#,##0.00">
                  <c:v>24.107900000000001</c:v>
                </c:pt>
                <c:pt idx="297" formatCode="#,##0.00">
                  <c:v>24.09515</c:v>
                </c:pt>
                <c:pt idx="298" formatCode="#,##0.00">
                  <c:v>24.091299999999997</c:v>
                </c:pt>
                <c:pt idx="299" formatCode="#,##0.00">
                  <c:v>24.086099999999998</c:v>
                </c:pt>
                <c:pt idx="300" formatCode="#,##0.00">
                  <c:v>24.081</c:v>
                </c:pt>
                <c:pt idx="301" formatCode="#,##0.00">
                  <c:v>24.073899999999998</c:v>
                </c:pt>
                <c:pt idx="302" formatCode="#,##0.00">
                  <c:v>24.067249999999998</c:v>
                </c:pt>
                <c:pt idx="303" formatCode="#,##0.00">
                  <c:v>24.0642</c:v>
                </c:pt>
                <c:pt idx="304" formatCode="#,##0.00">
                  <c:v>24.058850000000003</c:v>
                </c:pt>
                <c:pt idx="305" formatCode="#,##0.00">
                  <c:v>24.0578</c:v>
                </c:pt>
                <c:pt idx="306" formatCode="#,##0.00">
                  <c:v>24.061</c:v>
                </c:pt>
                <c:pt idx="307" formatCode="#,##0.00">
                  <c:v>24.065800000000003</c:v>
                </c:pt>
                <c:pt idx="308" formatCode="#,##0.00">
                  <c:v>24.065949999999997</c:v>
                </c:pt>
                <c:pt idx="309" formatCode="#,##0.00">
                  <c:v>24.061749999999996</c:v>
                </c:pt>
                <c:pt idx="310" formatCode="#,##0.00">
                  <c:v>24.054699999999997</c:v>
                </c:pt>
                <c:pt idx="311" formatCode="#,##0.00">
                  <c:v>24.047249999999998</c:v>
                </c:pt>
                <c:pt idx="312" formatCode="#,##0.00">
                  <c:v>24.040949999999999</c:v>
                </c:pt>
                <c:pt idx="313" formatCode="#,##0.00">
                  <c:v>24.029</c:v>
                </c:pt>
                <c:pt idx="314" formatCode="#,##0.00">
                  <c:v>24.017800000000001</c:v>
                </c:pt>
                <c:pt idx="315" formatCode="#,##0.00">
                  <c:v>24.006650000000004</c:v>
                </c:pt>
                <c:pt idx="316" formatCode="#,##0.00">
                  <c:v>23.995700000000006</c:v>
                </c:pt>
                <c:pt idx="317" formatCode="#,##0.00">
                  <c:v>23.979650000000007</c:v>
                </c:pt>
                <c:pt idx="318" formatCode="#,##0.00">
                  <c:v>23.968250000000001</c:v>
                </c:pt>
                <c:pt idx="319" formatCode="#,##0.00">
                  <c:v>23.961250000000003</c:v>
                </c:pt>
                <c:pt idx="320" formatCode="#,##0.00">
                  <c:v>23.950550000000007</c:v>
                </c:pt>
                <c:pt idx="321" formatCode="#,##0.00">
                  <c:v>23.935050000000004</c:v>
                </c:pt>
                <c:pt idx="322" formatCode="#,##0.00">
                  <c:v>23.920000000000005</c:v>
                </c:pt>
                <c:pt idx="323" formatCode="#,##0.00">
                  <c:v>23.911950000000004</c:v>
                </c:pt>
                <c:pt idx="324" formatCode="#,##0.00">
                  <c:v>23.901150000000001</c:v>
                </c:pt>
                <c:pt idx="325" formatCode="#,##0.00">
                  <c:v>23.890950000000004</c:v>
                </c:pt>
                <c:pt idx="326" formatCode="#,##0.00">
                  <c:v>23.880250000000004</c:v>
                </c:pt>
                <c:pt idx="327" formatCode="#,##0.00">
                  <c:v>23.866800000000001</c:v>
                </c:pt>
                <c:pt idx="328" formatCode="#,##0.00">
                  <c:v>23.854800000000008</c:v>
                </c:pt>
                <c:pt idx="329" formatCode="#,##0.00">
                  <c:v>23.843400000000006</c:v>
                </c:pt>
                <c:pt idx="330" formatCode="#,##0.00">
                  <c:v>23.833350000000006</c:v>
                </c:pt>
                <c:pt idx="331" formatCode="#,##0.00">
                  <c:v>23.816900000000011</c:v>
                </c:pt>
                <c:pt idx="332" formatCode="#,##0.00">
                  <c:v>23.800150000000002</c:v>
                </c:pt>
                <c:pt idx="333" formatCode="#,##0.00">
                  <c:v>23.781700000000004</c:v>
                </c:pt>
                <c:pt idx="334" formatCode="#,##0.00">
                  <c:v>23.766500000000004</c:v>
                </c:pt>
                <c:pt idx="335" formatCode="#,##0.00">
                  <c:v>23.759100000000004</c:v>
                </c:pt>
                <c:pt idx="336" formatCode="#,##0.00">
                  <c:v>23.749050000000008</c:v>
                </c:pt>
                <c:pt idx="337" formatCode="#,##0.00">
                  <c:v>23.744200000000006</c:v>
                </c:pt>
                <c:pt idx="338" formatCode="#,##0.00">
                  <c:v>23.736450000000005</c:v>
                </c:pt>
                <c:pt idx="339" formatCode="#,##0.00">
                  <c:v>23.730800000000002</c:v>
                </c:pt>
                <c:pt idx="340" formatCode="#,##0.00">
                  <c:v>23.725150000000003</c:v>
                </c:pt>
                <c:pt idx="341" formatCode="#,##0.00">
                  <c:v>23.723349999999996</c:v>
                </c:pt>
                <c:pt idx="342" formatCode="#,##0.00">
                  <c:v>23.724449999999997</c:v>
                </c:pt>
                <c:pt idx="343" formatCode="#,##0.00">
                  <c:v>23.724399999999996</c:v>
                </c:pt>
                <c:pt idx="344" formatCode="#,##0.00">
                  <c:v>23.73115</c:v>
                </c:pt>
                <c:pt idx="345" formatCode="#,##0.00">
                  <c:v>23.737149999999996</c:v>
                </c:pt>
                <c:pt idx="346" formatCode="#,##0.00">
                  <c:v>23.740049999999997</c:v>
                </c:pt>
                <c:pt idx="347" formatCode="#,##0.00">
                  <c:v>23.740949999999998</c:v>
                </c:pt>
                <c:pt idx="348" formatCode="#,##0.00">
                  <c:v>23.738599999999998</c:v>
                </c:pt>
                <c:pt idx="349" formatCode="#,##0.00">
                  <c:v>23.737349999999996</c:v>
                </c:pt>
                <c:pt idx="350" formatCode="#,##0.00">
                  <c:v>23.730999999999995</c:v>
                </c:pt>
                <c:pt idx="351" formatCode="#,##0.00">
                  <c:v>23.729400000000002</c:v>
                </c:pt>
                <c:pt idx="352" formatCode="#,##0.00">
                  <c:v>23.726849999999999</c:v>
                </c:pt>
                <c:pt idx="353" formatCode="#,##0.00">
                  <c:v>23.722450000000002</c:v>
                </c:pt>
                <c:pt idx="354" formatCode="#,##0.00">
                  <c:v>23.719350000000006</c:v>
                </c:pt>
                <c:pt idx="355" formatCode="#,##0.00">
                  <c:v>23.719250000000002</c:v>
                </c:pt>
                <c:pt idx="356" formatCode="#,##0.00">
                  <c:v>23.718449999999997</c:v>
                </c:pt>
                <c:pt idx="357" formatCode="#,##0.00">
                  <c:v>23.717349999999996</c:v>
                </c:pt>
                <c:pt idx="358" formatCode="#,##0.00">
                  <c:v>23.716149999999999</c:v>
                </c:pt>
                <c:pt idx="359" formatCode="#,##0.00">
                  <c:v>23.711199999999998</c:v>
                </c:pt>
                <c:pt idx="360" formatCode="#,##0.00">
                  <c:v>23.704249999999998</c:v>
                </c:pt>
                <c:pt idx="361" formatCode="#,##0.00">
                  <c:v>23.6965</c:v>
                </c:pt>
                <c:pt idx="362" formatCode="#,##0.00">
                  <c:v>23.681600000000003</c:v>
                </c:pt>
                <c:pt idx="363" formatCode="#,##0.00">
                  <c:v>23.669599999999999</c:v>
                </c:pt>
                <c:pt idx="364" formatCode="#,##0.00">
                  <c:v>23.663100000000004</c:v>
                </c:pt>
                <c:pt idx="365" formatCode="#,##0.00">
                  <c:v>23.651950000000003</c:v>
                </c:pt>
                <c:pt idx="366" formatCode="#,##0.00">
                  <c:v>23.638450000000002</c:v>
                </c:pt>
                <c:pt idx="367" formatCode="#,##0.00">
                  <c:v>23.621100000000002</c:v>
                </c:pt>
                <c:pt idx="368" formatCode="#,##0.00">
                  <c:v>23.60445</c:v>
                </c:pt>
                <c:pt idx="369" formatCode="#,##0.00">
                  <c:v>23.586350000000003</c:v>
                </c:pt>
                <c:pt idx="370" formatCode="#,##0.00">
                  <c:v>23.567399999999999</c:v>
                </c:pt>
                <c:pt idx="371" formatCode="#,##0.00">
                  <c:v>23.552099999999996</c:v>
                </c:pt>
                <c:pt idx="372" formatCode="#,##0.00">
                  <c:v>23.538599999999995</c:v>
                </c:pt>
                <c:pt idx="373" formatCode="#,##0.00">
                  <c:v>23.518249999999995</c:v>
                </c:pt>
                <c:pt idx="374" formatCode="#,##0.00">
                  <c:v>23.498399999999997</c:v>
                </c:pt>
                <c:pt idx="375" formatCode="#,##0.00">
                  <c:v>23.479049999999994</c:v>
                </c:pt>
                <c:pt idx="376" formatCode="#,##0.00">
                  <c:v>23.46224999999999</c:v>
                </c:pt>
                <c:pt idx="377" formatCode="#,##0.00">
                  <c:v>23.44264999999999</c:v>
                </c:pt>
                <c:pt idx="378" formatCode="#,##0.00">
                  <c:v>23.41889999999999</c:v>
                </c:pt>
                <c:pt idx="379" formatCode="#,##0.00">
                  <c:v>23.394049999999989</c:v>
                </c:pt>
                <c:pt idx="380" formatCode="#,##0.00">
                  <c:v>23.369599999999981</c:v>
                </c:pt>
                <c:pt idx="381" formatCode="#,##0.00">
                  <c:v>23.339299999999984</c:v>
                </c:pt>
                <c:pt idx="382" formatCode="#,##0.00">
                  <c:v>23.312499999999986</c:v>
                </c:pt>
                <c:pt idx="383" formatCode="#,##0.00">
                  <c:v>23.286249999999992</c:v>
                </c:pt>
                <c:pt idx="384" formatCode="#,##0.00">
                  <c:v>23.259049999999991</c:v>
                </c:pt>
                <c:pt idx="385" formatCode="#,##0.00">
                  <c:v>23.233799999999992</c:v>
                </c:pt>
                <c:pt idx="386" formatCode="#,##0.00">
                  <c:v>23.209049999999994</c:v>
                </c:pt>
                <c:pt idx="387" formatCode="#,##0.00">
                  <c:v>23.187149999999988</c:v>
                </c:pt>
                <c:pt idx="388" formatCode="#,##0.00">
                  <c:v>23.165699999999987</c:v>
                </c:pt>
                <c:pt idx="389" formatCode="#,##0.00">
                  <c:v>23.147099999999991</c:v>
                </c:pt>
                <c:pt idx="390" formatCode="#,##0.00">
                  <c:v>23.129549999999995</c:v>
                </c:pt>
                <c:pt idx="391" formatCode="#,##0.00">
                  <c:v>23.113349999999997</c:v>
                </c:pt>
                <c:pt idx="392" formatCode="#,##0.00">
                  <c:v>23.093399999999995</c:v>
                </c:pt>
                <c:pt idx="393" formatCode="#,##0.00">
                  <c:v>23.074249999999996</c:v>
                </c:pt>
                <c:pt idx="394" formatCode="#,##0.00">
                  <c:v>23.053199999999997</c:v>
                </c:pt>
                <c:pt idx="395" formatCode="#,##0.00">
                  <c:v>23.037199999999999</c:v>
                </c:pt>
                <c:pt idx="396" formatCode="#,##0.00">
                  <c:v>23.020599999999998</c:v>
                </c:pt>
                <c:pt idx="397" formatCode="#,##0.00">
                  <c:v>23.002799999999997</c:v>
                </c:pt>
                <c:pt idx="398" formatCode="#,##0.00">
                  <c:v>22.987149999999996</c:v>
                </c:pt>
                <c:pt idx="399" formatCode="#,##0.00">
                  <c:v>22.966150000000003</c:v>
                </c:pt>
                <c:pt idx="400" formatCode="#,##0.00">
                  <c:v>22.946400000000004</c:v>
                </c:pt>
                <c:pt idx="401" formatCode="#,##0.00">
                  <c:v>22.928900000000002</c:v>
                </c:pt>
                <c:pt idx="402" formatCode="#,##0.00">
                  <c:v>22.914050000000003</c:v>
                </c:pt>
                <c:pt idx="403" formatCode="#,##0.00">
                  <c:v>22.901199999999999</c:v>
                </c:pt>
                <c:pt idx="404" formatCode="#,##0.00">
                  <c:v>22.893049999999999</c:v>
                </c:pt>
                <c:pt idx="405" formatCode="#,##0.00">
                  <c:v>22.886199999999999</c:v>
                </c:pt>
                <c:pt idx="406" formatCode="#,##0.00">
                  <c:v>22.877099999999995</c:v>
                </c:pt>
                <c:pt idx="407" formatCode="#,##0.00">
                  <c:v>22.867599999999996</c:v>
                </c:pt>
                <c:pt idx="408" formatCode="#,##0.00">
                  <c:v>22.857549999999996</c:v>
                </c:pt>
                <c:pt idx="409" formatCode="#,##0.00">
                  <c:v>22.843099999999996</c:v>
                </c:pt>
                <c:pt idx="410" formatCode="#,##0.00">
                  <c:v>22.828549999999996</c:v>
                </c:pt>
                <c:pt idx="411" formatCode="#,##0.00">
                  <c:v>22.811500000000002</c:v>
                </c:pt>
                <c:pt idx="412" formatCode="#,##0.00">
                  <c:v>22.792550000000002</c:v>
                </c:pt>
                <c:pt idx="413" formatCode="#,##0.00">
                  <c:v>22.772550000000003</c:v>
                </c:pt>
                <c:pt idx="414" formatCode="#,##0.00">
                  <c:v>22.7529</c:v>
                </c:pt>
                <c:pt idx="415" formatCode="#,##0.00">
                  <c:v>22.739000000000001</c:v>
                </c:pt>
                <c:pt idx="416" formatCode="#,##0.00">
                  <c:v>22.730300000000003</c:v>
                </c:pt>
                <c:pt idx="417" formatCode="#,##0.00">
                  <c:v>22.721800000000002</c:v>
                </c:pt>
                <c:pt idx="418" formatCode="#,##0.00">
                  <c:v>22.705449999999995</c:v>
                </c:pt>
                <c:pt idx="419" formatCode="#,##0.00">
                  <c:v>22.689099999999993</c:v>
                </c:pt>
                <c:pt idx="420" formatCode="#,##0.00">
                  <c:v>22.669149999999995</c:v>
                </c:pt>
                <c:pt idx="421" formatCode="#,##0.00">
                  <c:v>22.644200000000001</c:v>
                </c:pt>
                <c:pt idx="422" formatCode="#,##0.00">
                  <c:v>22.621399999999998</c:v>
                </c:pt>
                <c:pt idx="423" formatCode="#,##0.00">
                  <c:v>22.598650000000003</c:v>
                </c:pt>
                <c:pt idx="424" formatCode="#,##0.00">
                  <c:v>22.577150000000003</c:v>
                </c:pt>
                <c:pt idx="425" formatCode="#,##0.00">
                  <c:v>22.552599999999998</c:v>
                </c:pt>
                <c:pt idx="426" formatCode="#,##0.00">
                  <c:v>22.531700000000001</c:v>
                </c:pt>
                <c:pt idx="427" formatCode="#,##0.00">
                  <c:v>22.506949999999996</c:v>
                </c:pt>
                <c:pt idx="428" formatCode="#,##0.00">
                  <c:v>22.472799999999996</c:v>
                </c:pt>
                <c:pt idx="429" formatCode="#,##0.00">
                  <c:v>22.438499999999994</c:v>
                </c:pt>
                <c:pt idx="430" formatCode="#,##0.00">
                  <c:v>22.400849999999995</c:v>
                </c:pt>
                <c:pt idx="431" formatCode="#,##0.00">
                  <c:v>22.365899999999996</c:v>
                </c:pt>
                <c:pt idx="432" formatCode="#,##0.00">
                  <c:v>22.330499999999994</c:v>
                </c:pt>
                <c:pt idx="433" formatCode="#,##0.00">
                  <c:v>22.286899999999996</c:v>
                </c:pt>
                <c:pt idx="434" formatCode="#,##0.00">
                  <c:v>22.240149999999993</c:v>
                </c:pt>
                <c:pt idx="435" formatCode="#,##0.00">
                  <c:v>22.194999999999997</c:v>
                </c:pt>
                <c:pt idx="436" formatCode="#,##0.00">
                  <c:v>22.148949999999992</c:v>
                </c:pt>
                <c:pt idx="437" formatCode="#,##0.00">
                  <c:v>22.110299999999988</c:v>
                </c:pt>
                <c:pt idx="438" formatCode="#,##0.00">
                  <c:v>22.060249999999993</c:v>
                </c:pt>
                <c:pt idx="439" formatCode="#,##0.00">
                  <c:v>22.01809999999999</c:v>
                </c:pt>
                <c:pt idx="440" formatCode="#,##0.00">
                  <c:v>21.97924999999999</c:v>
                </c:pt>
                <c:pt idx="441" formatCode="#,##0.00">
                  <c:v>21.93664999999999</c:v>
                </c:pt>
                <c:pt idx="442" formatCode="#,##0.00">
                  <c:v>21.893649999999994</c:v>
                </c:pt>
                <c:pt idx="443" formatCode="#,##0.00">
                  <c:v>21.847349999999995</c:v>
                </c:pt>
                <c:pt idx="444" formatCode="#,##0.00">
                  <c:v>21.795400000000001</c:v>
                </c:pt>
                <c:pt idx="445" formatCode="#,##0.00">
                  <c:v>21.741849999999999</c:v>
                </c:pt>
                <c:pt idx="446" formatCode="#,##0.00">
                  <c:v>21.683300000000003</c:v>
                </c:pt>
                <c:pt idx="447" formatCode="#,##0.00">
                  <c:v>21.622000000000003</c:v>
                </c:pt>
                <c:pt idx="448" formatCode="#,##0.00">
                  <c:v>21.572800000000001</c:v>
                </c:pt>
                <c:pt idx="449" formatCode="#,##0.00">
                  <c:v>21.518650000000008</c:v>
                </c:pt>
                <c:pt idx="450" formatCode="#,##0.00">
                  <c:v>21.460300000000004</c:v>
                </c:pt>
                <c:pt idx="451" formatCode="#,##0.00">
                  <c:v>21.412950000000006</c:v>
                </c:pt>
                <c:pt idx="452" formatCode="#,##0.00">
                  <c:v>21.367100000000004</c:v>
                </c:pt>
                <c:pt idx="453" formatCode="#,##0.00">
                  <c:v>21.333950000000002</c:v>
                </c:pt>
                <c:pt idx="454" formatCode="#,##0.00">
                  <c:v>21.2958</c:v>
                </c:pt>
                <c:pt idx="455" formatCode="#,##0.00">
                  <c:v>21.257399999999997</c:v>
                </c:pt>
                <c:pt idx="456" formatCode="#,##0.00">
                  <c:v>21.216200000000001</c:v>
                </c:pt>
                <c:pt idx="457" formatCode="#,##0.00">
                  <c:v>21.174899999999997</c:v>
                </c:pt>
                <c:pt idx="458" formatCode="#,##0.00">
                  <c:v>21.136199999999999</c:v>
                </c:pt>
                <c:pt idx="459" formatCode="#,##0.00">
                  <c:v>21.100099999999998</c:v>
                </c:pt>
                <c:pt idx="460" formatCode="#,##0.00">
                  <c:v>21.061349999999997</c:v>
                </c:pt>
                <c:pt idx="461" formatCode="#,##0.00">
                  <c:v>21.042799999999996</c:v>
                </c:pt>
                <c:pt idx="462" formatCode="#,##0.00">
                  <c:v>21.026299999999996</c:v>
                </c:pt>
                <c:pt idx="463" formatCode="#,##0.00">
                  <c:v>21.009499999999999</c:v>
                </c:pt>
                <c:pt idx="464" formatCode="#,##0.00">
                  <c:v>20.99765</c:v>
                </c:pt>
                <c:pt idx="465" formatCode="#,##0.00">
                  <c:v>20.973050000000004</c:v>
                </c:pt>
                <c:pt idx="466" formatCode="#,##0.00">
                  <c:v>20.938950000000006</c:v>
                </c:pt>
                <c:pt idx="467" formatCode="#,##0.00">
                  <c:v>20.912100000000009</c:v>
                </c:pt>
                <c:pt idx="468" formatCode="#,##0.00">
                  <c:v>20.882400000000011</c:v>
                </c:pt>
                <c:pt idx="469" formatCode="#,##0.00">
                  <c:v>20.849550000000008</c:v>
                </c:pt>
                <c:pt idx="470" formatCode="#,##0.00">
                  <c:v>20.813700000000011</c:v>
                </c:pt>
                <c:pt idx="471" formatCode="#,##0.00">
                  <c:v>20.780350000000013</c:v>
                </c:pt>
                <c:pt idx="472" formatCode="#,##0.00">
                  <c:v>20.738100000000003</c:v>
                </c:pt>
                <c:pt idx="473" formatCode="#,##0.00">
                  <c:v>20.697099999999999</c:v>
                </c:pt>
                <c:pt idx="474" formatCode="#,##0.00">
                  <c:v>20.662050000000001</c:v>
                </c:pt>
                <c:pt idx="475" formatCode="#,##0.00">
                  <c:v>20.624899999999997</c:v>
                </c:pt>
                <c:pt idx="476" formatCode="#,##0.00">
                  <c:v>20.585799999999999</c:v>
                </c:pt>
                <c:pt idx="477" formatCode="#,##0.00">
                  <c:v>20.549999999999997</c:v>
                </c:pt>
                <c:pt idx="478" formatCode="#,##0.00">
                  <c:v>20.514400000000002</c:v>
                </c:pt>
                <c:pt idx="479" formatCode="#,##0.00">
                  <c:v>20.475550000000002</c:v>
                </c:pt>
                <c:pt idx="480" formatCode="#,##0.00">
                  <c:v>20.439350000000001</c:v>
                </c:pt>
                <c:pt idx="481" formatCode="#,##0.00">
                  <c:v>20.40605</c:v>
                </c:pt>
                <c:pt idx="482" formatCode="#,##0.00">
                  <c:v>20.368299999999998</c:v>
                </c:pt>
                <c:pt idx="483" formatCode="#,##0.00">
                  <c:v>20.3339</c:v>
                </c:pt>
                <c:pt idx="484" formatCode="#,##0.00">
                  <c:v>20.300300000000004</c:v>
                </c:pt>
                <c:pt idx="485" formatCode="#,##0.00">
                  <c:v>20.262650000000004</c:v>
                </c:pt>
                <c:pt idx="486" formatCode="#,##0.00">
                  <c:v>20.230000000000004</c:v>
                </c:pt>
                <c:pt idx="487" formatCode="#,##0.00">
                  <c:v>20.200000000000003</c:v>
                </c:pt>
                <c:pt idx="488" formatCode="#,##0.00">
                  <c:v>20.168050000000004</c:v>
                </c:pt>
                <c:pt idx="489" formatCode="#,##0.00">
                  <c:v>20.135550000000006</c:v>
                </c:pt>
                <c:pt idx="490" formatCode="#,##0.00">
                  <c:v>20.103150000000007</c:v>
                </c:pt>
                <c:pt idx="491" formatCode="#,##0.00">
                  <c:v>20.077050000000007</c:v>
                </c:pt>
                <c:pt idx="492" formatCode="#,##0.00">
                  <c:v>20.04995000000001</c:v>
                </c:pt>
                <c:pt idx="493" formatCode="#,##0.00">
                  <c:v>20.028150000000007</c:v>
                </c:pt>
                <c:pt idx="494" formatCode="#,##0.00">
                  <c:v>20.003450000000011</c:v>
                </c:pt>
                <c:pt idx="495" formatCode="#,##0.00">
                  <c:v>19.975400000000011</c:v>
                </c:pt>
                <c:pt idx="496" formatCode="#,##0.00">
                  <c:v>19.947250000000011</c:v>
                </c:pt>
                <c:pt idx="497" formatCode="#,##0.00">
                  <c:v>19.918350000000011</c:v>
                </c:pt>
                <c:pt idx="498" formatCode="#,##0.00">
                  <c:v>19.88270000000001</c:v>
                </c:pt>
                <c:pt idx="499" formatCode="#,##0.00">
                  <c:v>19.848250000000011</c:v>
                </c:pt>
                <c:pt idx="500" formatCode="#,##0.00">
                  <c:v>19.812750000000008</c:v>
                </c:pt>
                <c:pt idx="501" formatCode="#,##0.00">
                  <c:v>19.780100000000008</c:v>
                </c:pt>
                <c:pt idx="502" formatCode="#,##0.00">
                  <c:v>19.749300000000009</c:v>
                </c:pt>
                <c:pt idx="503" formatCode="#,##0.00">
                  <c:v>19.713850000000008</c:v>
                </c:pt>
                <c:pt idx="504" formatCode="#,##0.00">
                  <c:v>19.684400000000004</c:v>
                </c:pt>
                <c:pt idx="505" formatCode="#,##0.00">
                  <c:v>19.650200000000005</c:v>
                </c:pt>
                <c:pt idx="506" formatCode="#,##0.00">
                  <c:v>19.616400000000006</c:v>
                </c:pt>
                <c:pt idx="507" formatCode="#,##0.00">
                  <c:v>19.577250000000006</c:v>
                </c:pt>
                <c:pt idx="508" formatCode="#,##0.00">
                  <c:v>19.540700000000005</c:v>
                </c:pt>
                <c:pt idx="509" formatCode="#,##0.00">
                  <c:v>19.506000000000004</c:v>
                </c:pt>
                <c:pt idx="510" formatCode="#,##0.00">
                  <c:v>19.471000000000004</c:v>
                </c:pt>
                <c:pt idx="511" formatCode="#,##0.00">
                  <c:v>19.433450000000004</c:v>
                </c:pt>
                <c:pt idx="512" formatCode="#,##0.00">
                  <c:v>19.389000000000003</c:v>
                </c:pt>
                <c:pt idx="513" formatCode="#,##0.00">
                  <c:v>19.346200000000003</c:v>
                </c:pt>
                <c:pt idx="514" formatCode="#,##0.00">
                  <c:v>19.305250000000004</c:v>
                </c:pt>
                <c:pt idx="515" formatCode="#,##0.00">
                  <c:v>19.260200000000005</c:v>
                </c:pt>
                <c:pt idx="516" formatCode="#,##0.00">
                  <c:v>19.217750000000002</c:v>
                </c:pt>
                <c:pt idx="517" formatCode="#,##0.00">
                  <c:v>19.176450000000003</c:v>
                </c:pt>
                <c:pt idx="518" formatCode="#,##0.00">
                  <c:v>19.13495</c:v>
                </c:pt>
                <c:pt idx="519" formatCode="#,##0.00">
                  <c:v>19.091449999999998</c:v>
                </c:pt>
                <c:pt idx="520" formatCode="#,##0.00">
                  <c:v>19.054300000000001</c:v>
                </c:pt>
                <c:pt idx="521" formatCode="#,##0.00">
                  <c:v>19.020900000000001</c:v>
                </c:pt>
                <c:pt idx="522" formatCode="#,##0.00">
                  <c:v>18.9832</c:v>
                </c:pt>
                <c:pt idx="523" formatCode="#,##0.00">
                  <c:v>18.937050000000003</c:v>
                </c:pt>
                <c:pt idx="524" formatCode="#,##0.00">
                  <c:v>18.894650000000002</c:v>
                </c:pt>
                <c:pt idx="525" formatCode="#,##0.00">
                  <c:v>18.850550000000005</c:v>
                </c:pt>
                <c:pt idx="526" formatCode="#,##0.00">
                  <c:v>18.807650000000006</c:v>
                </c:pt>
                <c:pt idx="527" formatCode="#,##0.00">
                  <c:v>18.768950000000004</c:v>
                </c:pt>
                <c:pt idx="528" formatCode="#,##0.00">
                  <c:v>18.729800000000004</c:v>
                </c:pt>
                <c:pt idx="529" formatCode="#,##0.00">
                  <c:v>18.690900000000006</c:v>
                </c:pt>
                <c:pt idx="530" formatCode="#,##0.00">
                  <c:v>18.648500000000002</c:v>
                </c:pt>
                <c:pt idx="531" formatCode="#,##0.00">
                  <c:v>18.605350000000001</c:v>
                </c:pt>
                <c:pt idx="532" formatCode="#,##0.00">
                  <c:v>18.562250000000002</c:v>
                </c:pt>
                <c:pt idx="533" formatCode="#,##0.00">
                  <c:v>18.520350000000004</c:v>
                </c:pt>
                <c:pt idx="534" formatCode="#,##0.00">
                  <c:v>18.469950000000004</c:v>
                </c:pt>
                <c:pt idx="535" formatCode="#,##0.00">
                  <c:v>18.418850000000006</c:v>
                </c:pt>
                <c:pt idx="536" formatCode="#,##0.00">
                  <c:v>18.366000000000007</c:v>
                </c:pt>
                <c:pt idx="537" formatCode="#,##0.00">
                  <c:v>18.312000000000008</c:v>
                </c:pt>
                <c:pt idx="538" formatCode="#,##0.00">
                  <c:v>18.256550000000004</c:v>
                </c:pt>
                <c:pt idx="539" formatCode="#,##0.00">
                  <c:v>18.203200000000002</c:v>
                </c:pt>
                <c:pt idx="540" formatCode="#,##0.00">
                  <c:v>18.151500000000002</c:v>
                </c:pt>
                <c:pt idx="541" formatCode="#,##0.00">
                  <c:v>18.096850000000003</c:v>
                </c:pt>
                <c:pt idx="542" formatCode="#,##0.00">
                  <c:v>18.041750000000004</c:v>
                </c:pt>
                <c:pt idx="543" formatCode="#,##0.00">
                  <c:v>17.984100000000005</c:v>
                </c:pt>
                <c:pt idx="544" formatCode="#,##0.00">
                  <c:v>17.920650000000006</c:v>
                </c:pt>
                <c:pt idx="545" formatCode="#,##0.00">
                  <c:v>17.85945000000001</c:v>
                </c:pt>
                <c:pt idx="546" formatCode="#,##0.00">
                  <c:v>17.796600000000009</c:v>
                </c:pt>
                <c:pt idx="547" formatCode="#,##0.00">
                  <c:v>17.738200000000006</c:v>
                </c:pt>
                <c:pt idx="548" formatCode="#,##0.00">
                  <c:v>17.68265000000001</c:v>
                </c:pt>
                <c:pt idx="549" formatCode="#,##0.00">
                  <c:v>17.632850000000008</c:v>
                </c:pt>
                <c:pt idx="550" formatCode="#,##0.00">
                  <c:v>17.58560000000001</c:v>
                </c:pt>
                <c:pt idx="551" formatCode="#,##0.00">
                  <c:v>17.540200000000009</c:v>
                </c:pt>
                <c:pt idx="552" formatCode="#,##0.00">
                  <c:v>17.49635000000001</c:v>
                </c:pt>
                <c:pt idx="553" formatCode="#,##0.00">
                  <c:v>17.451900000000013</c:v>
                </c:pt>
                <c:pt idx="554" formatCode="#,##0.00">
                  <c:v>17.410500000000013</c:v>
                </c:pt>
                <c:pt idx="555" formatCode="#,##0.00">
                  <c:v>17.370700000000014</c:v>
                </c:pt>
                <c:pt idx="556" formatCode="#,##0.00">
                  <c:v>17.33175000000001</c:v>
                </c:pt>
                <c:pt idx="557" formatCode="#,##0.00">
                  <c:v>17.287600000000012</c:v>
                </c:pt>
                <c:pt idx="558" formatCode="#,##0.00">
                  <c:v>17.245850000000008</c:v>
                </c:pt>
                <c:pt idx="559" formatCode="#,##0.00">
                  <c:v>17.206350000000008</c:v>
                </c:pt>
                <c:pt idx="560" formatCode="#,##0.00">
                  <c:v>17.16725000000001</c:v>
                </c:pt>
                <c:pt idx="561" formatCode="#,##0.00">
                  <c:v>17.132950000000008</c:v>
                </c:pt>
                <c:pt idx="562" formatCode="#,##0.00">
                  <c:v>17.10100000000001</c:v>
                </c:pt>
                <c:pt idx="563" formatCode="#,##0.00">
                  <c:v>17.064350000000008</c:v>
                </c:pt>
                <c:pt idx="564" formatCode="#,##0.00">
                  <c:v>17.02620000000001</c:v>
                </c:pt>
                <c:pt idx="565" formatCode="#,##0.00">
                  <c:v>16.987050000000011</c:v>
                </c:pt>
                <c:pt idx="566" formatCode="#,##0.00">
                  <c:v>16.952650000000009</c:v>
                </c:pt>
                <c:pt idx="567" formatCode="#,##0.00">
                  <c:v>16.92100000000001</c:v>
                </c:pt>
                <c:pt idx="568" formatCode="#,##0.00">
                  <c:v>16.886050000000008</c:v>
                </c:pt>
                <c:pt idx="569" formatCode="#,##0.00">
                  <c:v>16.85145000000001</c:v>
                </c:pt>
                <c:pt idx="570" formatCode="#,##0.00">
                  <c:v>16.81600000000001</c:v>
                </c:pt>
                <c:pt idx="571" formatCode="#,##0.00">
                  <c:v>16.783850000000008</c:v>
                </c:pt>
                <c:pt idx="572" formatCode="#,##0.00">
                  <c:v>16.750500000000009</c:v>
                </c:pt>
                <c:pt idx="573" formatCode="#,##0.00">
                  <c:v>16.722600000000011</c:v>
                </c:pt>
                <c:pt idx="574" formatCode="#,##0.00">
                  <c:v>16.69325000000001</c:v>
                </c:pt>
                <c:pt idx="575" formatCode="#,##0.00">
                  <c:v>16.665300000000013</c:v>
                </c:pt>
                <c:pt idx="576" formatCode="#,##0.00">
                  <c:v>16.635450000000009</c:v>
                </c:pt>
                <c:pt idx="577" formatCode="#,##0.00">
                  <c:v>16.605800000000009</c:v>
                </c:pt>
                <c:pt idx="578" formatCode="#,##0.00">
                  <c:v>16.579300000000011</c:v>
                </c:pt>
                <c:pt idx="579" formatCode="#,##0.00">
                  <c:v>16.554100000000009</c:v>
                </c:pt>
                <c:pt idx="580" formatCode="#,##0.00">
                  <c:v>16.52715000000001</c:v>
                </c:pt>
                <c:pt idx="581" formatCode="#,##0.00">
                  <c:v>16.506200000000007</c:v>
                </c:pt>
                <c:pt idx="582" formatCode="#,##0.00">
                  <c:v>16.479500000000009</c:v>
                </c:pt>
                <c:pt idx="583" formatCode="#,##0.00">
                  <c:v>16.451550000000008</c:v>
                </c:pt>
                <c:pt idx="584" formatCode="#,##0.00">
                  <c:v>16.425950000000007</c:v>
                </c:pt>
                <c:pt idx="585" formatCode="#,##0.00">
                  <c:v>16.401300000000006</c:v>
                </c:pt>
                <c:pt idx="586" formatCode="#,##0.00">
                  <c:v>16.375800000000005</c:v>
                </c:pt>
                <c:pt idx="587" formatCode="#,##0.00">
                  <c:v>16.349150000000005</c:v>
                </c:pt>
                <c:pt idx="588" formatCode="#,##0.00">
                  <c:v>16.319500000000009</c:v>
                </c:pt>
                <c:pt idx="589" formatCode="#,##0.00">
                  <c:v>16.289650000000009</c:v>
                </c:pt>
                <c:pt idx="590" formatCode="#,##0.00">
                  <c:v>16.258050000000008</c:v>
                </c:pt>
                <c:pt idx="591" formatCode="#,##0.00">
                  <c:v>16.22300000000001</c:v>
                </c:pt>
                <c:pt idx="592" formatCode="#,##0.00">
                  <c:v>16.191500000000008</c:v>
                </c:pt>
                <c:pt idx="593" formatCode="#,##0.00">
                  <c:v>16.157500000000006</c:v>
                </c:pt>
                <c:pt idx="594" formatCode="#,##0.00">
                  <c:v>16.124800000000008</c:v>
                </c:pt>
                <c:pt idx="595" formatCode="#,##0.00">
                  <c:v>16.091350000000006</c:v>
                </c:pt>
                <c:pt idx="596" formatCode="#,##0.00">
                  <c:v>16.056150000000006</c:v>
                </c:pt>
                <c:pt idx="597" formatCode="#,##0.00">
                  <c:v>16.022800000000007</c:v>
                </c:pt>
                <c:pt idx="598" formatCode="#,##0.00">
                  <c:v>15.989300000000005</c:v>
                </c:pt>
                <c:pt idx="599" formatCode="#,##0.00">
                  <c:v>15.954600000000005</c:v>
                </c:pt>
                <c:pt idx="600" formatCode="#,##0.00">
                  <c:v>15.915400000000002</c:v>
                </c:pt>
                <c:pt idx="601" formatCode="#,##0.00">
                  <c:v>15.876650000000001</c:v>
                </c:pt>
                <c:pt idx="602" formatCode="#,##0.00">
                  <c:v>15.835700000000005</c:v>
                </c:pt>
                <c:pt idx="603" formatCode="#,##0.00">
                  <c:v>15.791850000000004</c:v>
                </c:pt>
                <c:pt idx="604" formatCode="#,##0.00">
                  <c:v>15.748550000000005</c:v>
                </c:pt>
                <c:pt idx="605" formatCode="#,##0.00">
                  <c:v>15.704550000000005</c:v>
                </c:pt>
                <c:pt idx="606" formatCode="#,##0.00">
                  <c:v>15.666450000000003</c:v>
                </c:pt>
                <c:pt idx="607" formatCode="#,##0.00">
                  <c:v>15.625600000000004</c:v>
                </c:pt>
                <c:pt idx="608" formatCode="#,##0.00">
                  <c:v>15.584000000000003</c:v>
                </c:pt>
                <c:pt idx="609" formatCode="#,##0.00">
                  <c:v>15.544600000000003</c:v>
                </c:pt>
                <c:pt idx="610" formatCode="#,##0.00">
                  <c:v>15.506250000000001</c:v>
                </c:pt>
                <c:pt idx="611" formatCode="#,##0.00">
                  <c:v>15.468900000000003</c:v>
                </c:pt>
                <c:pt idx="612" formatCode="#,##0.00">
                  <c:v>15.435750000000002</c:v>
                </c:pt>
                <c:pt idx="613" formatCode="#,##0.00">
                  <c:v>15.400600000000003</c:v>
                </c:pt>
                <c:pt idx="614" formatCode="#,##0.00">
                  <c:v>15.367500000000001</c:v>
                </c:pt>
                <c:pt idx="615" formatCode="#,##0.00">
                  <c:v>15.333299999999999</c:v>
                </c:pt>
                <c:pt idx="616" formatCode="#,##0.00">
                  <c:v>15.296150000000003</c:v>
                </c:pt>
                <c:pt idx="617" formatCode="#,##0.00">
                  <c:v>15.257500000000002</c:v>
                </c:pt>
                <c:pt idx="618" formatCode="#,##0.00">
                  <c:v>15.223850000000002</c:v>
                </c:pt>
                <c:pt idx="619" formatCode="#,##0.00">
                  <c:v>15.190300000000002</c:v>
                </c:pt>
                <c:pt idx="620" formatCode="#,##0.00">
                  <c:v>15.162650000000003</c:v>
                </c:pt>
                <c:pt idx="621" formatCode="#,##0.00">
                  <c:v>15.138450000000002</c:v>
                </c:pt>
                <c:pt idx="622" formatCode="#,##0.00">
                  <c:v>15.114450000000001</c:v>
                </c:pt>
                <c:pt idx="623" formatCode="#,##0.00">
                  <c:v>15.0901</c:v>
                </c:pt>
                <c:pt idx="624" formatCode="#,##0.00">
                  <c:v>15.07</c:v>
                </c:pt>
                <c:pt idx="625" formatCode="#,##0.00">
                  <c:v>15.050650000000001</c:v>
                </c:pt>
                <c:pt idx="626" formatCode="#,##0.00">
                  <c:v>15.031600000000001</c:v>
                </c:pt>
                <c:pt idx="627" formatCode="#,##0.00">
                  <c:v>15.013550000000002</c:v>
                </c:pt>
                <c:pt idx="628" formatCode="#,##0.00">
                  <c:v>15.001950000000001</c:v>
                </c:pt>
                <c:pt idx="629" formatCode="#,##0.00">
                  <c:v>14.988150000000001</c:v>
                </c:pt>
                <c:pt idx="630" formatCode="#,##0.00">
                  <c:v>14.978100000000001</c:v>
                </c:pt>
                <c:pt idx="631" formatCode="#,##0.00">
                  <c:v>14.963050000000003</c:v>
                </c:pt>
                <c:pt idx="632" formatCode="#,##0.00">
                  <c:v>14.946600000000004</c:v>
                </c:pt>
                <c:pt idx="633" formatCode="#,##0.00">
                  <c:v>14.934200000000001</c:v>
                </c:pt>
                <c:pt idx="634" formatCode="#,##0.00">
                  <c:v>14.921250000000001</c:v>
                </c:pt>
                <c:pt idx="635" formatCode="#,##0.00">
                  <c:v>14.9102</c:v>
                </c:pt>
                <c:pt idx="636" formatCode="#,##0.00">
                  <c:v>14.901499999999999</c:v>
                </c:pt>
                <c:pt idx="637" formatCode="#,##0.00">
                  <c:v>14.895749999999998</c:v>
                </c:pt>
                <c:pt idx="638" formatCode="#,##0.00">
                  <c:v>14.901900000000001</c:v>
                </c:pt>
                <c:pt idx="639" formatCode="#,##0.00">
                  <c:v>14.902199999999999</c:v>
                </c:pt>
                <c:pt idx="640" formatCode="#,##0.00">
                  <c:v>14.904099999999996</c:v>
                </c:pt>
                <c:pt idx="641" formatCode="#,##0.00">
                  <c:v>14.912599999999998</c:v>
                </c:pt>
                <c:pt idx="642" formatCode="#,##0.00">
                  <c:v>14.921749999999996</c:v>
                </c:pt>
                <c:pt idx="643" formatCode="#,##0.00">
                  <c:v>14.934499999999996</c:v>
                </c:pt>
                <c:pt idx="644" formatCode="#,##0.00">
                  <c:v>14.951199999999996</c:v>
                </c:pt>
                <c:pt idx="645" formatCode="#,##0.00">
                  <c:v>14.967299999999998</c:v>
                </c:pt>
                <c:pt idx="646" formatCode="#,##0.00">
                  <c:v>14.98615</c:v>
                </c:pt>
                <c:pt idx="647" formatCode="#,##0.00">
                  <c:v>15.007200000000001</c:v>
                </c:pt>
                <c:pt idx="648" formatCode="#,##0.00">
                  <c:v>15.018899999999999</c:v>
                </c:pt>
                <c:pt idx="649" formatCode="#,##0.00">
                  <c:v>15.035499999999999</c:v>
                </c:pt>
                <c:pt idx="650" formatCode="#,##0.00">
                  <c:v>15.057399999999998</c:v>
                </c:pt>
                <c:pt idx="651" formatCode="#,##0.00">
                  <c:v>15.074599999999998</c:v>
                </c:pt>
                <c:pt idx="652" formatCode="#,##0.00">
                  <c:v>15.091399999999998</c:v>
                </c:pt>
                <c:pt idx="653" formatCode="#,##0.00">
                  <c:v>15.104699999999998</c:v>
                </c:pt>
                <c:pt idx="654" formatCode="#,##0.00">
                  <c:v>15.120949999999999</c:v>
                </c:pt>
                <c:pt idx="655" formatCode="#,##0.00">
                  <c:v>15.141849999999998</c:v>
                </c:pt>
                <c:pt idx="656" formatCode="#,##0.00">
                  <c:v>15.162499999999998</c:v>
                </c:pt>
                <c:pt idx="657" formatCode="#,##0.00">
                  <c:v>15.185149999999998</c:v>
                </c:pt>
                <c:pt idx="658" formatCode="#,##0.00">
                  <c:v>15.209149999999999</c:v>
                </c:pt>
                <c:pt idx="659" formatCode="#,##0.00">
                  <c:v>15.223699999999999</c:v>
                </c:pt>
                <c:pt idx="660" formatCode="#,##0.00">
                  <c:v>15.241249999999996</c:v>
                </c:pt>
                <c:pt idx="661" formatCode="#,##0.00">
                  <c:v>15.254249999999997</c:v>
                </c:pt>
                <c:pt idx="662" formatCode="#,##0.00">
                  <c:v>15.268099999999999</c:v>
                </c:pt>
                <c:pt idx="663" formatCode="#,##0.00">
                  <c:v>15.28345</c:v>
                </c:pt>
                <c:pt idx="664" formatCode="#,##0.00">
                  <c:v>15.296599999999998</c:v>
                </c:pt>
                <c:pt idx="665" formatCode="#,##0.00">
                  <c:v>15.315099999999999</c:v>
                </c:pt>
                <c:pt idx="666" formatCode="#,##0.00">
                  <c:v>15.34125</c:v>
                </c:pt>
                <c:pt idx="667" formatCode="#,##0.00">
                  <c:v>15.365249999999998</c:v>
                </c:pt>
                <c:pt idx="668" formatCode="#,##0.00">
                  <c:v>15.390849999999999</c:v>
                </c:pt>
                <c:pt idx="669" formatCode="#,##0.00">
                  <c:v>15.42245</c:v>
                </c:pt>
                <c:pt idx="670" formatCode="#,##0.00">
                  <c:v>15.45645</c:v>
                </c:pt>
                <c:pt idx="671" formatCode="#,##0.00">
                  <c:v>15.482899999999997</c:v>
                </c:pt>
                <c:pt idx="672" formatCode="#,##0.00">
                  <c:v>15.513649999999998</c:v>
                </c:pt>
                <c:pt idx="673" formatCode="#,##0.00">
                  <c:v>15.545749999999998</c:v>
                </c:pt>
                <c:pt idx="674" formatCode="#,##0.00">
                  <c:v>15.578399999999997</c:v>
                </c:pt>
                <c:pt idx="675" formatCode="#,##0.00">
                  <c:v>15.614949999999997</c:v>
                </c:pt>
                <c:pt idx="676" formatCode="#,##0.00">
                  <c:v>15.653449999999996</c:v>
                </c:pt>
                <c:pt idx="677" formatCode="#,##0.00">
                  <c:v>15.686699999999997</c:v>
                </c:pt>
                <c:pt idx="678" formatCode="#,##0.00">
                  <c:v>15.71645</c:v>
                </c:pt>
                <c:pt idx="679" formatCode="#,##0.00">
                  <c:v>15.7476</c:v>
                </c:pt>
                <c:pt idx="680" formatCode="#,##0.00">
                  <c:v>15.775499999999999</c:v>
                </c:pt>
                <c:pt idx="681" formatCode="#,##0.00">
                  <c:v>15.804749999999999</c:v>
                </c:pt>
                <c:pt idx="682" formatCode="#,##0.00">
                  <c:v>15.838999999999999</c:v>
                </c:pt>
                <c:pt idx="683" formatCode="#,##0.00">
                  <c:v>15.8704</c:v>
                </c:pt>
                <c:pt idx="684" formatCode="#,##0.00">
                  <c:v>15.899800000000001</c:v>
                </c:pt>
                <c:pt idx="685" formatCode="#,##0.00">
                  <c:v>15.933599999999998</c:v>
                </c:pt>
                <c:pt idx="686" formatCode="#,##0.00">
                  <c:v>15.96655</c:v>
                </c:pt>
                <c:pt idx="687" formatCode="#,##0.00">
                  <c:v>15.994549999999998</c:v>
                </c:pt>
                <c:pt idx="688" formatCode="#,##0.00">
                  <c:v>16.019899999999996</c:v>
                </c:pt>
                <c:pt idx="689" formatCode="#,##0.00">
                  <c:v>16.047249999999998</c:v>
                </c:pt>
                <c:pt idx="690" formatCode="#,##0.00">
                  <c:v>16.074599999999997</c:v>
                </c:pt>
                <c:pt idx="691" formatCode="#,##0.00">
                  <c:v>16.098699999999997</c:v>
                </c:pt>
                <c:pt idx="692" formatCode="#,##0.00">
                  <c:v>16.120249999999999</c:v>
                </c:pt>
                <c:pt idx="693" formatCode="#,##0.00">
                  <c:v>16.136899999999997</c:v>
                </c:pt>
                <c:pt idx="694" formatCode="#,##0.00">
                  <c:v>16.156099999999995</c:v>
                </c:pt>
                <c:pt idx="695" formatCode="#,##0.00">
                  <c:v>16.182949999999998</c:v>
                </c:pt>
                <c:pt idx="696" formatCode="#,##0.00">
                  <c:v>16.209500000000002</c:v>
                </c:pt>
                <c:pt idx="697" formatCode="#,##0.00">
                  <c:v>16.237199999999998</c:v>
                </c:pt>
                <c:pt idx="698" formatCode="#,##0.00">
                  <c:v>16.267700000000001</c:v>
                </c:pt>
                <c:pt idx="699" formatCode="#,##0.00">
                  <c:v>16.298549999999999</c:v>
                </c:pt>
                <c:pt idx="700" formatCode="#,##0.00">
                  <c:v>16.330099999999998</c:v>
                </c:pt>
                <c:pt idx="701" formatCode="#,##0.00">
                  <c:v>16.363599999999998</c:v>
                </c:pt>
                <c:pt idx="702" formatCode="#,##0.00">
                  <c:v>16.3935</c:v>
                </c:pt>
                <c:pt idx="703" formatCode="#,##0.00">
                  <c:v>16.421099999999996</c:v>
                </c:pt>
                <c:pt idx="704" formatCode="#,##0.00">
                  <c:v>16.447149999999997</c:v>
                </c:pt>
                <c:pt idx="705" formatCode="#,##0.00">
                  <c:v>16.473499999999998</c:v>
                </c:pt>
                <c:pt idx="706" formatCode="#,##0.00">
                  <c:v>16.495949999999997</c:v>
                </c:pt>
                <c:pt idx="707" formatCode="#,##0.00">
                  <c:v>16.524349999999998</c:v>
                </c:pt>
                <c:pt idx="708" formatCode="#,##0.00">
                  <c:v>16.5505</c:v>
                </c:pt>
                <c:pt idx="709" formatCode="#,##0.00">
                  <c:v>16.578899999999997</c:v>
                </c:pt>
                <c:pt idx="710" formatCode="#,##0.00">
                  <c:v>16.608649999999997</c:v>
                </c:pt>
                <c:pt idx="711" formatCode="#,##0.00">
                  <c:v>16.635450000000002</c:v>
                </c:pt>
                <c:pt idx="712" formatCode="#,##0.00">
                  <c:v>16.666149999999998</c:v>
                </c:pt>
                <c:pt idx="713" formatCode="#,##0.00">
                  <c:v>16.695249999999998</c:v>
                </c:pt>
                <c:pt idx="714" formatCode="#,##0.00">
                  <c:v>16.721600000000002</c:v>
                </c:pt>
                <c:pt idx="715" formatCode="#,##0.00">
                  <c:v>16.7498</c:v>
                </c:pt>
                <c:pt idx="716" formatCode="#,##0.00">
                  <c:v>16.776450000000001</c:v>
                </c:pt>
                <c:pt idx="717" formatCode="#,##0.00">
                  <c:v>16.806799999999999</c:v>
                </c:pt>
                <c:pt idx="718" formatCode="#,##0.00">
                  <c:v>16.835849999999997</c:v>
                </c:pt>
                <c:pt idx="719" formatCode="#,##0.00">
                  <c:v>16.866250000000001</c:v>
                </c:pt>
                <c:pt idx="720" formatCode="#,##0.00">
                  <c:v>16.894699999999997</c:v>
                </c:pt>
                <c:pt idx="721" formatCode="#,##0.00">
                  <c:v>16.923850000000002</c:v>
                </c:pt>
                <c:pt idx="722" formatCode="#,##0.00">
                  <c:v>16.955399999999997</c:v>
                </c:pt>
                <c:pt idx="723" formatCode="#,##0.00">
                  <c:v>16.989999999999998</c:v>
                </c:pt>
                <c:pt idx="724" formatCode="#,##0.00">
                  <c:v>17.023</c:v>
                </c:pt>
                <c:pt idx="725" formatCode="#,##0.00">
                  <c:v>17.055949999999999</c:v>
                </c:pt>
                <c:pt idx="726" formatCode="#,##0.00">
                  <c:v>17.087149999999998</c:v>
                </c:pt>
                <c:pt idx="727" formatCode="#,##0.00">
                  <c:v>17.112400000000001</c:v>
                </c:pt>
                <c:pt idx="728" formatCode="#,##0.00">
                  <c:v>17.13495</c:v>
                </c:pt>
                <c:pt idx="729" formatCode="#,##0.00">
                  <c:v>17.157399999999999</c:v>
                </c:pt>
                <c:pt idx="730" formatCode="#,##0.00">
                  <c:v>17.183949999999996</c:v>
                </c:pt>
                <c:pt idx="731" formatCode="#,##0.00">
                  <c:v>17.210249999999998</c:v>
                </c:pt>
                <c:pt idx="732" formatCode="#,##0.00">
                  <c:v>17.235799999999998</c:v>
                </c:pt>
                <c:pt idx="733" formatCode="#,##0.00">
                  <c:v>17.2624</c:v>
                </c:pt>
                <c:pt idx="734" formatCode="#,##0.00">
                  <c:v>17.294649999999997</c:v>
                </c:pt>
                <c:pt idx="735" formatCode="#,##0.00">
                  <c:v>17.326449999999994</c:v>
                </c:pt>
                <c:pt idx="736" formatCode="#,##0.00">
                  <c:v>17.362399999999994</c:v>
                </c:pt>
                <c:pt idx="737" formatCode="#,##0.00">
                  <c:v>17.400799999999997</c:v>
                </c:pt>
                <c:pt idx="738" formatCode="#,##0.00">
                  <c:v>17.442249999999994</c:v>
                </c:pt>
                <c:pt idx="739" formatCode="#,##0.00">
                  <c:v>17.478549999999995</c:v>
                </c:pt>
                <c:pt idx="740" formatCode="#,##0.00">
                  <c:v>17.513449999999995</c:v>
                </c:pt>
                <c:pt idx="741" formatCode="#,##0.00">
                  <c:v>17.550649999999997</c:v>
                </c:pt>
                <c:pt idx="742" formatCode="#,##0.00">
                  <c:v>17.586449999999999</c:v>
                </c:pt>
                <c:pt idx="743" formatCode="#,##0.00">
                  <c:v>17.624799999999997</c:v>
                </c:pt>
                <c:pt idx="744" formatCode="#,##0.00">
                  <c:v>17.662399999999998</c:v>
                </c:pt>
                <c:pt idx="745" formatCode="#,##0.00">
                  <c:v>17.695499999999996</c:v>
                </c:pt>
                <c:pt idx="746" formatCode="#,##0.00">
                  <c:v>17.729299999999999</c:v>
                </c:pt>
                <c:pt idx="747" formatCode="#,##0.00">
                  <c:v>17.7654</c:v>
                </c:pt>
                <c:pt idx="748" formatCode="#,##0.00">
                  <c:v>17.803100000000001</c:v>
                </c:pt>
                <c:pt idx="749" formatCode="#,##0.00">
                  <c:v>17.8337</c:v>
                </c:pt>
                <c:pt idx="750" formatCode="#,##0.00">
                  <c:v>17.8644</c:v>
                </c:pt>
                <c:pt idx="751" formatCode="#,##0.00">
                  <c:v>17.893450000000001</c:v>
                </c:pt>
                <c:pt idx="752" formatCode="#,##0.00">
                  <c:v>17.921450000000004</c:v>
                </c:pt>
                <c:pt idx="753" formatCode="#,##0.00">
                  <c:v>17.952200000000001</c:v>
                </c:pt>
                <c:pt idx="754" formatCode="#,##0.00">
                  <c:v>17.980650000000004</c:v>
                </c:pt>
                <c:pt idx="755" formatCode="#,##0.00">
                  <c:v>18.006450000000005</c:v>
                </c:pt>
                <c:pt idx="756" formatCode="#,##0.00">
                  <c:v>18.035100000000007</c:v>
                </c:pt>
                <c:pt idx="757" formatCode="#,##0.00">
                  <c:v>18.066200000000002</c:v>
                </c:pt>
                <c:pt idx="758" formatCode="#,##0.00">
                  <c:v>18.092600000000004</c:v>
                </c:pt>
                <c:pt idx="759" formatCode="#,##0.00">
                  <c:v>18.120600000000003</c:v>
                </c:pt>
                <c:pt idx="760" formatCode="#,##0.00">
                  <c:v>18.15005</c:v>
                </c:pt>
                <c:pt idx="761" formatCode="#,##0.00">
                  <c:v>18.175699999999999</c:v>
                </c:pt>
                <c:pt idx="762" formatCode="#,##0.00">
                  <c:v>18.201650000000001</c:v>
                </c:pt>
                <c:pt idx="763" formatCode="#,##0.00">
                  <c:v>18.232850000000003</c:v>
                </c:pt>
                <c:pt idx="764" formatCode="#,##0.00">
                  <c:v>18.265100000000004</c:v>
                </c:pt>
                <c:pt idx="765" formatCode="#,##0.00">
                  <c:v>18.293950000000006</c:v>
                </c:pt>
                <c:pt idx="766" formatCode="#,##0.00">
                  <c:v>18.320700000000002</c:v>
                </c:pt>
                <c:pt idx="767" formatCode="#,##0.00">
                  <c:v>18.346350000000001</c:v>
                </c:pt>
                <c:pt idx="768" formatCode="#,##0.00">
                  <c:v>18.371250000000003</c:v>
                </c:pt>
                <c:pt idx="769" formatCode="#,##0.00">
                  <c:v>18.393550000000005</c:v>
                </c:pt>
                <c:pt idx="770" formatCode="#,##0.00">
                  <c:v>18.418800000000005</c:v>
                </c:pt>
                <c:pt idx="771" formatCode="#,##0.00">
                  <c:v>18.438900000000004</c:v>
                </c:pt>
                <c:pt idx="772" formatCode="#,##0.00">
                  <c:v>18.460200000000004</c:v>
                </c:pt>
                <c:pt idx="773" formatCode="#,##0.00">
                  <c:v>18.479750000000003</c:v>
                </c:pt>
                <c:pt idx="774" formatCode="#,##0.00">
                  <c:v>18.498650000000001</c:v>
                </c:pt>
                <c:pt idx="775" formatCode="#,##0.00">
                  <c:v>18.517250000000004</c:v>
                </c:pt>
                <c:pt idx="776" formatCode="#,##0.00">
                  <c:v>18.538800000000002</c:v>
                </c:pt>
                <c:pt idx="777" formatCode="#,##0.00">
                  <c:v>18.562200000000004</c:v>
                </c:pt>
                <c:pt idx="778" formatCode="#,##0.00">
                  <c:v>18.580500000000001</c:v>
                </c:pt>
                <c:pt idx="779" formatCode="#,##0.00">
                  <c:v>18.599499999999999</c:v>
                </c:pt>
                <c:pt idx="780" formatCode="#,##0.00">
                  <c:v>18.618600000000001</c:v>
                </c:pt>
                <c:pt idx="781" formatCode="#,##0.00">
                  <c:v>18.638750000000002</c:v>
                </c:pt>
                <c:pt idx="782" formatCode="#,##0.00">
                  <c:v>18.660800000000002</c:v>
                </c:pt>
                <c:pt idx="783" formatCode="#,##0.00">
                  <c:v>18.685850000000002</c:v>
                </c:pt>
                <c:pt idx="784" formatCode="#,##0.00">
                  <c:v>18.711250000000003</c:v>
                </c:pt>
                <c:pt idx="785" formatCode="#,##0.00">
                  <c:v>18.735949999999999</c:v>
                </c:pt>
                <c:pt idx="786" formatCode="#,##0.00">
                  <c:v>18.760200000000001</c:v>
                </c:pt>
                <c:pt idx="787" formatCode="#,##0.00">
                  <c:v>18.781100000000002</c:v>
                </c:pt>
                <c:pt idx="788" formatCode="#,##0.00">
                  <c:v>18.804400000000001</c:v>
                </c:pt>
                <c:pt idx="789" formatCode="#,##0.00">
                  <c:v>18.828150000000004</c:v>
                </c:pt>
                <c:pt idx="790" formatCode="#,##0.00">
                  <c:v>18.851250000000004</c:v>
                </c:pt>
                <c:pt idx="791" formatCode="#,##0.00">
                  <c:v>18.878300000000007</c:v>
                </c:pt>
                <c:pt idx="792" formatCode="#,##0.00">
                  <c:v>18.904600000000006</c:v>
                </c:pt>
                <c:pt idx="793" formatCode="#,##0.00">
                  <c:v>18.931200000000008</c:v>
                </c:pt>
                <c:pt idx="794" formatCode="#,##0.00">
                  <c:v>18.959900000000008</c:v>
                </c:pt>
                <c:pt idx="795" formatCode="#,##0.00">
                  <c:v>18.985700000000005</c:v>
                </c:pt>
                <c:pt idx="796" formatCode="#,##0.00">
                  <c:v>19.012350000000005</c:v>
                </c:pt>
                <c:pt idx="797" formatCode="#,##0.00">
                  <c:v>19.037400000000005</c:v>
                </c:pt>
                <c:pt idx="798" formatCode="#,##0.00">
                  <c:v>19.063100000000006</c:v>
                </c:pt>
                <c:pt idx="799" formatCode="#,##0.00">
                  <c:v>19.089050000000007</c:v>
                </c:pt>
                <c:pt idx="800" formatCode="#,##0.00">
                  <c:v>19.117850000000004</c:v>
                </c:pt>
                <c:pt idx="801" formatCode="#,##0.00">
                  <c:v>19.148550000000004</c:v>
                </c:pt>
                <c:pt idx="802" formatCode="#,##0.00">
                  <c:v>19.177400000000006</c:v>
                </c:pt>
                <c:pt idx="803" formatCode="#,##0.00">
                  <c:v>19.206450000000004</c:v>
                </c:pt>
                <c:pt idx="804" formatCode="#,##0.00">
                  <c:v>19.233700000000002</c:v>
                </c:pt>
                <c:pt idx="805" formatCode="#,##0.00">
                  <c:v>19.265150000000002</c:v>
                </c:pt>
                <c:pt idx="806" formatCode="#,##0.00">
                  <c:v>19.293850000000006</c:v>
                </c:pt>
                <c:pt idx="807" formatCode="#,##0.00">
                  <c:v>19.323900000000002</c:v>
                </c:pt>
                <c:pt idx="808" formatCode="#,##0.00">
                  <c:v>19.354150000000001</c:v>
                </c:pt>
                <c:pt idx="809" formatCode="#,##0.00">
                  <c:v>19.384700000000002</c:v>
                </c:pt>
                <c:pt idx="810" formatCode="#,##0.00">
                  <c:v>19.418450000000004</c:v>
                </c:pt>
                <c:pt idx="811" formatCode="#,##0.00">
                  <c:v>19.451000000000001</c:v>
                </c:pt>
                <c:pt idx="812" formatCode="#,##0.00">
                  <c:v>19.480650000000001</c:v>
                </c:pt>
                <c:pt idx="813" formatCode="#,##0.00">
                  <c:v>19.509550000000001</c:v>
                </c:pt>
                <c:pt idx="814" formatCode="#,##0.00">
                  <c:v>19.539449999999999</c:v>
                </c:pt>
                <c:pt idx="815" formatCode="#,##0.00">
                  <c:v>19.569599999999998</c:v>
                </c:pt>
                <c:pt idx="816" formatCode="#,##0.00">
                  <c:v>19.601149999999997</c:v>
                </c:pt>
                <c:pt idx="817" formatCode="#,##0.00">
                  <c:v>0</c:v>
                </c:pt>
                <c:pt idx="818" formatCode="#,##0.00">
                  <c:v>19.652361809045225</c:v>
                </c:pt>
                <c:pt idx="819" formatCode="#,##0.00">
                  <c:v>19.685175879396983</c:v>
                </c:pt>
                <c:pt idx="820" formatCode="#,##0.00">
                  <c:v>19.717537688442206</c:v>
                </c:pt>
                <c:pt idx="821" formatCode="#,##0.00">
                  <c:v>19.750854271356779</c:v>
                </c:pt>
                <c:pt idx="822" formatCode="#,##0.00">
                  <c:v>19.78472361809045</c:v>
                </c:pt>
                <c:pt idx="823" formatCode="#,##0.00">
                  <c:v>19.817085427135677</c:v>
                </c:pt>
                <c:pt idx="824" formatCode="#,##0.00">
                  <c:v>19.849547738693463</c:v>
                </c:pt>
                <c:pt idx="825" formatCode="#,##0.00">
                  <c:v>19.885879396984922</c:v>
                </c:pt>
                <c:pt idx="826" formatCode="#,##0.00">
                  <c:v>19.925276381909544</c:v>
                </c:pt>
                <c:pt idx="827" formatCode="#,##0.00">
                  <c:v>19.96231155778894</c:v>
                </c:pt>
                <c:pt idx="828" formatCode="#,##0.00">
                  <c:v>19.997286432160802</c:v>
                </c:pt>
                <c:pt idx="829" formatCode="#,##0.00">
                  <c:v>20.034472361809044</c:v>
                </c:pt>
                <c:pt idx="830" formatCode="#,##0.00">
                  <c:v>20.070954773869342</c:v>
                </c:pt>
                <c:pt idx="831" formatCode="#,##0.00">
                  <c:v>20.109849246231153</c:v>
                </c:pt>
                <c:pt idx="832" formatCode="#,##0.00">
                  <c:v>20.150552763819093</c:v>
                </c:pt>
                <c:pt idx="833" formatCode="#,##0.00">
                  <c:v>20.189748743718592</c:v>
                </c:pt>
                <c:pt idx="834" formatCode="#,##0.00">
                  <c:v>20.2264824120603</c:v>
                </c:pt>
                <c:pt idx="835" formatCode="#,##0.00">
                  <c:v>20.260502512562812</c:v>
                </c:pt>
                <c:pt idx="836" formatCode="#,##0.00">
                  <c:v>20.293969849246228</c:v>
                </c:pt>
                <c:pt idx="837" formatCode="#,##0.00">
                  <c:v>20.318040201005022</c:v>
                </c:pt>
                <c:pt idx="838" formatCode="#,##0.00">
                  <c:v>20.341959798994974</c:v>
                </c:pt>
                <c:pt idx="839" formatCode="#,##0.00">
                  <c:v>20.360904522613062</c:v>
                </c:pt>
                <c:pt idx="840" formatCode="#,##0.00">
                  <c:v>20.377336683417084</c:v>
                </c:pt>
                <c:pt idx="841" formatCode="#,##0.00">
                  <c:v>20.390452261306532</c:v>
                </c:pt>
                <c:pt idx="842" formatCode="#,##0.00">
                  <c:v>20.401356783919596</c:v>
                </c:pt>
                <c:pt idx="843" formatCode="#,##0.00">
                  <c:v>20.416783919597989</c:v>
                </c:pt>
                <c:pt idx="844" formatCode="#,##0.00">
                  <c:v>20.43145728643216</c:v>
                </c:pt>
                <c:pt idx="845" formatCode="#,##0.00">
                  <c:v>20.449648241206027</c:v>
                </c:pt>
                <c:pt idx="846" formatCode="#,##0.00">
                  <c:v>20.46537688442211</c:v>
                </c:pt>
                <c:pt idx="847" formatCode="#,##0.00">
                  <c:v>20.47788944723618</c:v>
                </c:pt>
                <c:pt idx="848" formatCode="#,##0.00">
                  <c:v>20.491407035175875</c:v>
                </c:pt>
                <c:pt idx="849" formatCode="#,##0.00">
                  <c:v>20.502361809045219</c:v>
                </c:pt>
                <c:pt idx="850" formatCode="#,##0.00">
                  <c:v>20.513567839195975</c:v>
                </c:pt>
                <c:pt idx="851" formatCode="#,##0.00">
                  <c:v>20.520954773869342</c:v>
                </c:pt>
                <c:pt idx="852" formatCode="#,##0.00">
                  <c:v>20.531256281407028</c:v>
                </c:pt>
                <c:pt idx="853" formatCode="#,##0.00">
                  <c:v>20.541155778894463</c:v>
                </c:pt>
                <c:pt idx="854" formatCode="#,##0.00">
                  <c:v>20.552964824120597</c:v>
                </c:pt>
                <c:pt idx="855" formatCode="#,##0.00">
                  <c:v>20.562713567839186</c:v>
                </c:pt>
                <c:pt idx="856" formatCode="#,##0.00">
                  <c:v>20.578391959798989</c:v>
                </c:pt>
                <c:pt idx="857" formatCode="#,##0.00">
                  <c:v>20.591507537688432</c:v>
                </c:pt>
                <c:pt idx="858" formatCode="#,##0.00">
                  <c:v>20.602211055276378</c:v>
                </c:pt>
                <c:pt idx="859" formatCode="#,##0.00">
                  <c:v>20.617487437185922</c:v>
                </c:pt>
                <c:pt idx="860" formatCode="#,##0.00">
                  <c:v>20.634824120603007</c:v>
                </c:pt>
                <c:pt idx="861" formatCode="#,##0.00">
                  <c:v>20.645728643216071</c:v>
                </c:pt>
                <c:pt idx="862" formatCode="#,##0.00">
                  <c:v>20.653316582914563</c:v>
                </c:pt>
                <c:pt idx="863" formatCode="#,##0.00">
                  <c:v>20.660703517587933</c:v>
                </c:pt>
                <c:pt idx="864" formatCode="#,##0.00">
                  <c:v>20.665929648241196</c:v>
                </c:pt>
                <c:pt idx="865" formatCode="#,##0.00">
                  <c:v>20.674924623115565</c:v>
                </c:pt>
                <c:pt idx="866" formatCode="#,##0.00">
                  <c:v>20.682663316582904</c:v>
                </c:pt>
                <c:pt idx="867" formatCode="#,##0.00">
                  <c:v>20.689999999999994</c:v>
                </c:pt>
                <c:pt idx="868" formatCode="#,##0.00">
                  <c:v>20.700100502512548</c:v>
                </c:pt>
                <c:pt idx="869" formatCode="#,##0.00">
                  <c:v>20.706331658291447</c:v>
                </c:pt>
                <c:pt idx="870" formatCode="#,##0.00">
                  <c:v>20.71236180904522</c:v>
                </c:pt>
                <c:pt idx="871" formatCode="#,##0.00">
                  <c:v>20.720804020100488</c:v>
                </c:pt>
                <c:pt idx="872" formatCode="#,##0.00">
                  <c:v>20.729447236180889</c:v>
                </c:pt>
                <c:pt idx="873" formatCode="#,##0.00">
                  <c:v>20.73728643216079</c:v>
                </c:pt>
                <c:pt idx="874" formatCode="#,##0.00">
                  <c:v>20.74316582914572</c:v>
                </c:pt>
                <c:pt idx="875" formatCode="#,##0.00">
                  <c:v>20.745778894472352</c:v>
                </c:pt>
                <c:pt idx="876" formatCode="#,##0.00">
                  <c:v>20.746281407035166</c:v>
                </c:pt>
                <c:pt idx="877" formatCode="#,##0.00">
                  <c:v>20.749296482412049</c:v>
                </c:pt>
                <c:pt idx="878" formatCode="#,##0.00">
                  <c:v>20.750703517587933</c:v>
                </c:pt>
                <c:pt idx="879" formatCode="#,##0.00">
                  <c:v>20.751155778894464</c:v>
                </c:pt>
                <c:pt idx="880" formatCode="#,##0.00">
                  <c:v>20.749648241206028</c:v>
                </c:pt>
                <c:pt idx="881" formatCode="#,##0.00">
                  <c:v>20.747386934673361</c:v>
                </c:pt>
                <c:pt idx="882" formatCode="#,##0.00">
                  <c:v>20.74773869346733</c:v>
                </c:pt>
                <c:pt idx="883" formatCode="#,##0.00">
                  <c:v>20.750653266331653</c:v>
                </c:pt>
                <c:pt idx="884" formatCode="#,##0.00">
                  <c:v>20.753467336683414</c:v>
                </c:pt>
                <c:pt idx="885" formatCode="#,##0.00">
                  <c:v>20.757035175879391</c:v>
                </c:pt>
                <c:pt idx="886" formatCode="#,##0.00">
                  <c:v>20.760502512562805</c:v>
                </c:pt>
                <c:pt idx="887" formatCode="#,##0.00">
                  <c:v>20.767889447236175</c:v>
                </c:pt>
                <c:pt idx="888" formatCode="#,##0.00">
                  <c:v>20.777889447236173</c:v>
                </c:pt>
                <c:pt idx="889" formatCode="#,##0.00">
                  <c:v>20.786783919597987</c:v>
                </c:pt>
                <c:pt idx="890" formatCode="#,##0.00">
                  <c:v>20.794522613065325</c:v>
                </c:pt>
                <c:pt idx="891" formatCode="#,##0.00">
                  <c:v>20.804673366834173</c:v>
                </c:pt>
                <c:pt idx="892" formatCode="#,##0.00">
                  <c:v>20.818492462311553</c:v>
                </c:pt>
                <c:pt idx="893" formatCode="#,##0.00">
                  <c:v>20.829999999999995</c:v>
                </c:pt>
                <c:pt idx="894" formatCode="#,##0.00">
                  <c:v>20.843467336683414</c:v>
                </c:pt>
                <c:pt idx="895" formatCode="#,##0.00">
                  <c:v>20.85381909547738</c:v>
                </c:pt>
                <c:pt idx="896" formatCode="#,##0.00">
                  <c:v>20.863668341708539</c:v>
                </c:pt>
                <c:pt idx="897" formatCode="#,##0.00">
                  <c:v>20.872211055276381</c:v>
                </c:pt>
                <c:pt idx="898" formatCode="#,##0.00">
                  <c:v>20.878040201005025</c:v>
                </c:pt>
                <c:pt idx="899" formatCode="#,##0.00">
                  <c:v>20.881206030150754</c:v>
                </c:pt>
                <c:pt idx="900" formatCode="#,##0.00">
                  <c:v>20.881758793969851</c:v>
                </c:pt>
                <c:pt idx="901" formatCode="#,##0.00">
                  <c:v>20.883366834170854</c:v>
                </c:pt>
                <c:pt idx="902" formatCode="#,##0.00">
                  <c:v>20.884371859296483</c:v>
                </c:pt>
                <c:pt idx="903" formatCode="#,##0.00">
                  <c:v>20.887135678391957</c:v>
                </c:pt>
                <c:pt idx="904" formatCode="#,##0.00">
                  <c:v>20.888442211055274</c:v>
                </c:pt>
                <c:pt idx="905" formatCode="#,##0.00">
                  <c:v>20.8908040201005</c:v>
                </c:pt>
                <c:pt idx="906" formatCode="#,##0.00">
                  <c:v>20.894773869346732</c:v>
                </c:pt>
                <c:pt idx="907" formatCode="#,##0.00">
                  <c:v>20.893266331658289</c:v>
                </c:pt>
                <c:pt idx="908" formatCode="#,##0.00">
                  <c:v>20.891457286432161</c:v>
                </c:pt>
                <c:pt idx="909" formatCode="#,##0.00">
                  <c:v>20.889547738693469</c:v>
                </c:pt>
                <c:pt idx="910" formatCode="#,##0.00">
                  <c:v>20.88658291457287</c:v>
                </c:pt>
                <c:pt idx="911" formatCode="#,##0.00">
                  <c:v>20.88879396984925</c:v>
                </c:pt>
                <c:pt idx="912" formatCode="#,##0.00">
                  <c:v>20.890351758793976</c:v>
                </c:pt>
                <c:pt idx="913" formatCode="#,##0.00">
                  <c:v>20.892763819095485</c:v>
                </c:pt>
                <c:pt idx="914" formatCode="#,##0.00">
                  <c:v>20.892211055276388</c:v>
                </c:pt>
                <c:pt idx="915" formatCode="#,##0.00">
                  <c:v>20.894271356783925</c:v>
                </c:pt>
                <c:pt idx="916" formatCode="#,##0.00">
                  <c:v>20.894824120603019</c:v>
                </c:pt>
                <c:pt idx="917" formatCode="#,##0.00">
                  <c:v>20.89236180904523</c:v>
                </c:pt>
                <c:pt idx="918" formatCode="#,##0.00">
                  <c:v>20.890100502512567</c:v>
                </c:pt>
                <c:pt idx="919" formatCode="#,##0.00">
                  <c:v>20.88366834170855</c:v>
                </c:pt>
                <c:pt idx="920" formatCode="#,##0.00">
                  <c:v>20.877989949748748</c:v>
                </c:pt>
                <c:pt idx="921" formatCode="#,##0.00">
                  <c:v>20.868542713567848</c:v>
                </c:pt>
                <c:pt idx="922" formatCode="#,##0.00">
                  <c:v>20.858391959799004</c:v>
                </c:pt>
                <c:pt idx="923" formatCode="#,##0.00">
                  <c:v>20.849949748743725</c:v>
                </c:pt>
                <c:pt idx="924" formatCode="#,##0.00">
                  <c:v>20.840150753768853</c:v>
                </c:pt>
                <c:pt idx="925" formatCode="#,##0.00">
                  <c:v>20.830653266331662</c:v>
                </c:pt>
                <c:pt idx="926" formatCode="#,##0.00">
                  <c:v>20.820603015075381</c:v>
                </c:pt>
                <c:pt idx="927" formatCode="#,##0.00">
                  <c:v>20.813567839195983</c:v>
                </c:pt>
                <c:pt idx="928" formatCode="#,##0.00">
                  <c:v>20.807336683417088</c:v>
                </c:pt>
                <c:pt idx="929" formatCode="#,##0.00">
                  <c:v>20.80015075376885</c:v>
                </c:pt>
                <c:pt idx="930" formatCode="#,##0.00">
                  <c:v>20.795979899497496</c:v>
                </c:pt>
                <c:pt idx="931" formatCode="#,##0.00">
                  <c:v>20.79296482412061</c:v>
                </c:pt>
                <c:pt idx="932" formatCode="#,##0.00">
                  <c:v>20.791005025125632</c:v>
                </c:pt>
                <c:pt idx="933" formatCode="#,##0.00">
                  <c:v>20.78984924623116</c:v>
                </c:pt>
                <c:pt idx="934" formatCode="#,##0.00">
                  <c:v>20.785577889447239</c:v>
                </c:pt>
                <c:pt idx="935" formatCode="#,##0.00">
                  <c:v>20.781608040201011</c:v>
                </c:pt>
                <c:pt idx="936" formatCode="#,##0.00">
                  <c:v>20.777939698492464</c:v>
                </c:pt>
                <c:pt idx="937" formatCode="#,##0.00">
                  <c:v>20.770653266331657</c:v>
                </c:pt>
                <c:pt idx="938" formatCode="#,##0.00">
                  <c:v>20.763668341708534</c:v>
                </c:pt>
                <c:pt idx="939" formatCode="#,##0.00">
                  <c:v>20.760804020100501</c:v>
                </c:pt>
                <c:pt idx="940" formatCode="#,##0.00">
                  <c:v>20.756934673366832</c:v>
                </c:pt>
                <c:pt idx="941" formatCode="#,##0.00">
                  <c:v>20.75366834170854</c:v>
                </c:pt>
                <c:pt idx="942" formatCode="#,##0.00">
                  <c:v>20.750351758793965</c:v>
                </c:pt>
                <c:pt idx="943" formatCode="#,##0.00">
                  <c:v>20.746432160804016</c:v>
                </c:pt>
                <c:pt idx="944" formatCode="#,##0.00">
                  <c:v>20.744020100502507</c:v>
                </c:pt>
                <c:pt idx="945" formatCode="#,##0.00">
                  <c:v>20.741457286432151</c:v>
                </c:pt>
                <c:pt idx="946" formatCode="#,##0.00">
                  <c:v>20.741859296482403</c:v>
                </c:pt>
                <c:pt idx="947" formatCode="#,##0.00">
                  <c:v>20.7402512562814</c:v>
                </c:pt>
                <c:pt idx="948" formatCode="#,##0.00">
                  <c:v>20.736783919597979</c:v>
                </c:pt>
                <c:pt idx="949" formatCode="#,##0.00">
                  <c:v>20.734170854271351</c:v>
                </c:pt>
                <c:pt idx="950" formatCode="#,##0.00">
                  <c:v>20.731457286432153</c:v>
                </c:pt>
                <c:pt idx="951" formatCode="#,##0.00">
                  <c:v>20.728643216080396</c:v>
                </c:pt>
                <c:pt idx="952" formatCode="#,##0.00">
                  <c:v>20.723316582914567</c:v>
                </c:pt>
                <c:pt idx="953" formatCode="#,##0.00">
                  <c:v>20.717889447236171</c:v>
                </c:pt>
                <c:pt idx="954" formatCode="#,##0.00">
                  <c:v>20.71150753768843</c:v>
                </c:pt>
                <c:pt idx="955" formatCode="#,##0.00">
                  <c:v>20.705427135678384</c:v>
                </c:pt>
                <c:pt idx="956" formatCode="#,##0.00">
                  <c:v>20.697035175879389</c:v>
                </c:pt>
                <c:pt idx="957" formatCode="#,##0.00">
                  <c:v>20.690854271356777</c:v>
                </c:pt>
                <c:pt idx="958" formatCode="#,##0.00">
                  <c:v>20.685628140703511</c:v>
                </c:pt>
                <c:pt idx="959" formatCode="#,##0.00">
                  <c:v>20.681809045226125</c:v>
                </c:pt>
                <c:pt idx="960" formatCode="#,##0.00">
                  <c:v>20.676984924623106</c:v>
                </c:pt>
                <c:pt idx="961" formatCode="#,##0.00">
                  <c:v>20.6724120603015</c:v>
                </c:pt>
                <c:pt idx="962" formatCode="#,##0.00">
                  <c:v>20.67030150753768</c:v>
                </c:pt>
                <c:pt idx="963" formatCode="#,##0.00">
                  <c:v>20.667839195979894</c:v>
                </c:pt>
                <c:pt idx="964" formatCode="#,##0.00">
                  <c:v>20.66065326633165</c:v>
                </c:pt>
                <c:pt idx="965" formatCode="#,##0.00">
                  <c:v>20.659497487437179</c:v>
                </c:pt>
                <c:pt idx="966" formatCode="#,##0.00">
                  <c:v>20.655929648241202</c:v>
                </c:pt>
                <c:pt idx="967" formatCode="#,##0.00">
                  <c:v>20.652914572864319</c:v>
                </c:pt>
                <c:pt idx="968" formatCode="#,##0.00">
                  <c:v>20.653567839195976</c:v>
                </c:pt>
                <c:pt idx="969" formatCode="#,##0.00">
                  <c:v>20.660251256281406</c:v>
                </c:pt>
                <c:pt idx="970" formatCode="#,##0.00">
                  <c:v>20.664824120603011</c:v>
                </c:pt>
                <c:pt idx="971" formatCode="#,##0.00">
                  <c:v>20.670653266331659</c:v>
                </c:pt>
                <c:pt idx="972" formatCode="#,##0.00">
                  <c:v>20.674673366834167</c:v>
                </c:pt>
                <c:pt idx="973" formatCode="#,##0.00">
                  <c:v>20.681155778894468</c:v>
                </c:pt>
                <c:pt idx="974" formatCode="#,##0.00">
                  <c:v>20.691859296482409</c:v>
                </c:pt>
                <c:pt idx="975" formatCode="#,##0.00">
                  <c:v>20.700351758793968</c:v>
                </c:pt>
                <c:pt idx="976" formatCode="#,##0.00">
                  <c:v>20.706180904522611</c:v>
                </c:pt>
                <c:pt idx="977" formatCode="#,##0.00">
                  <c:v>20.713216080402006</c:v>
                </c:pt>
                <c:pt idx="978" formatCode="#,##0.00">
                  <c:v>20.723266331658298</c:v>
                </c:pt>
                <c:pt idx="979" formatCode="#,##0.00">
                  <c:v>20.73165829145729</c:v>
                </c:pt>
                <c:pt idx="980" formatCode="#,##0.00">
                  <c:v>20.741206030150753</c:v>
                </c:pt>
                <c:pt idx="981" formatCode="#,##0.00">
                  <c:v>20.748442211055274</c:v>
                </c:pt>
                <c:pt idx="982" formatCode="#,##0.00">
                  <c:v>20.756984924623112</c:v>
                </c:pt>
                <c:pt idx="983" formatCode="#,##0.00">
                  <c:v>20.763417085427136</c:v>
                </c:pt>
                <c:pt idx="984" formatCode="#,##0.00">
                  <c:v>20.767939698492462</c:v>
                </c:pt>
                <c:pt idx="985" formatCode="#,##0.00">
                  <c:v>20.770150753768846</c:v>
                </c:pt>
                <c:pt idx="986" formatCode="#,##0.00">
                  <c:v>20.77427135678392</c:v>
                </c:pt>
                <c:pt idx="987" formatCode="#,##0.00">
                  <c:v>20.778592964824117</c:v>
                </c:pt>
                <c:pt idx="988" formatCode="#,##0.00">
                  <c:v>20.782964824120604</c:v>
                </c:pt>
                <c:pt idx="989" formatCode="#,##0.00">
                  <c:v>20.787135678391962</c:v>
                </c:pt>
                <c:pt idx="990" formatCode="#,##0.00">
                  <c:v>20.793115577889449</c:v>
                </c:pt>
                <c:pt idx="991" formatCode="#,##0.00">
                  <c:v>20.798743718592963</c:v>
                </c:pt>
                <c:pt idx="992" formatCode="#,##0.00">
                  <c:v>20.804673366834173</c:v>
                </c:pt>
                <c:pt idx="993" formatCode="#,##0.00">
                  <c:v>20.811608040201001</c:v>
                </c:pt>
                <c:pt idx="994" formatCode="#,##0.00">
                  <c:v>20.81477386934673</c:v>
                </c:pt>
                <c:pt idx="995" formatCode="#,##0.00">
                  <c:v>20.8186432160804</c:v>
                </c:pt>
                <c:pt idx="996" formatCode="#,##0.00">
                  <c:v>20.822462311557778</c:v>
                </c:pt>
                <c:pt idx="997" formatCode="#,##0.00">
                  <c:v>20.826331658291451</c:v>
                </c:pt>
                <c:pt idx="998" formatCode="#,##0.00">
                  <c:v>20.829698492462306</c:v>
                </c:pt>
                <c:pt idx="999" formatCode="#,##0.00">
                  <c:v>20.832010050251245</c:v>
                </c:pt>
                <c:pt idx="1000" formatCode="#,##0.00">
                  <c:v>20.832814070351752</c:v>
                </c:pt>
                <c:pt idx="1001" formatCode="#,##0.00">
                  <c:v>20.831306532663312</c:v>
                </c:pt>
                <c:pt idx="1002" formatCode="#,##0.00">
                  <c:v>20.829246231155775</c:v>
                </c:pt>
                <c:pt idx="1003" formatCode="#,##0.00">
                  <c:v>20.827085427135675</c:v>
                </c:pt>
                <c:pt idx="1004" formatCode="#,##0.00">
                  <c:v>20.825628140703511</c:v>
                </c:pt>
                <c:pt idx="1005" formatCode="#,##0.00">
                  <c:v>20.820251256281395</c:v>
                </c:pt>
                <c:pt idx="1006" formatCode="#,##0.00">
                  <c:v>20.814120603015066</c:v>
                </c:pt>
                <c:pt idx="1007" formatCode="#,##0.00">
                  <c:v>20.808241206030143</c:v>
                </c:pt>
                <c:pt idx="1008" formatCode="#,##0.00">
                  <c:v>20.802512562814066</c:v>
                </c:pt>
                <c:pt idx="1009" formatCode="#,##0.00">
                  <c:v>20.79703517587939</c:v>
                </c:pt>
                <c:pt idx="1010" formatCode="#,##0.00">
                  <c:v>20.788341708542706</c:v>
                </c:pt>
                <c:pt idx="1011" formatCode="#,##0.00">
                  <c:v>20.779999999999998</c:v>
                </c:pt>
                <c:pt idx="1012" formatCode="#,##0.00">
                  <c:v>20.771507537688436</c:v>
                </c:pt>
                <c:pt idx="1013" formatCode="#,##0.00">
                  <c:v>20.763718592964818</c:v>
                </c:pt>
                <c:pt idx="1014" formatCode="#,##0.00">
                  <c:v>20.7572864321608</c:v>
                </c:pt>
                <c:pt idx="1015" formatCode="#,##0.00">
                  <c:v>20.752060301507534</c:v>
                </c:pt>
                <c:pt idx="1016" formatCode="#,##0.00">
                  <c:v>20.747035175879393</c:v>
                </c:pt>
                <c:pt idx="1017" formatCode="#,##0.00">
                  <c:v>20.748699999999996</c:v>
                </c:pt>
                <c:pt idx="1018" formatCode="#,##0.00">
                  <c:v>20.741149999999994</c:v>
                </c:pt>
                <c:pt idx="1019" formatCode="#,##0.00">
                  <c:v>20.734199999999998</c:v>
                </c:pt>
                <c:pt idx="1020" formatCode="#,##0.00">
                  <c:v>20.726699999999997</c:v>
                </c:pt>
                <c:pt idx="1021" formatCode="#,##0.00">
                  <c:v>20.719249999999988</c:v>
                </c:pt>
                <c:pt idx="1022" formatCode="#,##0.00">
                  <c:v>20.712699999999991</c:v>
                </c:pt>
                <c:pt idx="1023" formatCode="#,##0.00">
                  <c:v>20.707749999999997</c:v>
                </c:pt>
                <c:pt idx="1024" formatCode="#,##0.00">
                  <c:v>20.702649999999998</c:v>
                </c:pt>
                <c:pt idx="1025" formatCode="#,##0.00">
                  <c:v>20.693799999999996</c:v>
                </c:pt>
                <c:pt idx="1026" formatCode="#,##0.00">
                  <c:v>20.679999999999996</c:v>
                </c:pt>
                <c:pt idx="1027" formatCode="#,##0.00">
                  <c:v>20.667699999999996</c:v>
                </c:pt>
                <c:pt idx="1028" formatCode="#,##0.00">
                  <c:v>20.655099999999994</c:v>
                </c:pt>
                <c:pt idx="1029" formatCode="#,##0.00">
                  <c:v>20.642299999999999</c:v>
                </c:pt>
                <c:pt idx="1030" formatCode="#,##0.00">
                  <c:v>20.631149999999998</c:v>
                </c:pt>
                <c:pt idx="1031" formatCode="#,##0.00">
                  <c:v>20.619600000000002</c:v>
                </c:pt>
                <c:pt idx="1032" formatCode="#,##0.00">
                  <c:v>20.607850000000003</c:v>
                </c:pt>
                <c:pt idx="1033" formatCode="#,##0.00">
                  <c:v>20.596950000000003</c:v>
                </c:pt>
                <c:pt idx="1034" formatCode="#,##0.00">
                  <c:v>20.587500000000006</c:v>
                </c:pt>
                <c:pt idx="1035" formatCode="#,##0.00">
                  <c:v>20.580200000000005</c:v>
                </c:pt>
                <c:pt idx="1036" formatCode="#,##0.00">
                  <c:v>20.571550000000006</c:v>
                </c:pt>
                <c:pt idx="1037" formatCode="#,##0.00">
                  <c:v>20.565200000000008</c:v>
                </c:pt>
                <c:pt idx="1038" formatCode="#,##0.00">
                  <c:v>20.556150000000006</c:v>
                </c:pt>
                <c:pt idx="1039" formatCode="#,##0.00">
                  <c:v>20.55210000000001</c:v>
                </c:pt>
                <c:pt idx="1040" formatCode="#,##0.00">
                  <c:v>20.551100000000009</c:v>
                </c:pt>
                <c:pt idx="1041" formatCode="#,##0.00">
                  <c:v>20.55425000000001</c:v>
                </c:pt>
                <c:pt idx="1042" formatCode="#,##0.00">
                  <c:v>20.556750000000012</c:v>
                </c:pt>
                <c:pt idx="1043" formatCode="#,##0.00">
                  <c:v>20.549750000000007</c:v>
                </c:pt>
                <c:pt idx="1044" formatCode="#,##0.00">
                  <c:v>20.544750000000008</c:v>
                </c:pt>
                <c:pt idx="1045" formatCode="#,##0.00">
                  <c:v>20.53860000000001</c:v>
                </c:pt>
                <c:pt idx="1046" formatCode="#,##0.00">
                  <c:v>20.533450000000013</c:v>
                </c:pt>
                <c:pt idx="1047" formatCode="#,##0.00">
                  <c:v>20.530950000000011</c:v>
                </c:pt>
                <c:pt idx="1048" formatCode="#,##0.00">
                  <c:v>20.528300000000012</c:v>
                </c:pt>
                <c:pt idx="1049" formatCode="#,##0.00">
                  <c:v>20.530100000000012</c:v>
                </c:pt>
                <c:pt idx="1050" formatCode="#,##0.00">
                  <c:v>20.529900000000012</c:v>
                </c:pt>
                <c:pt idx="1051" formatCode="#,##0.00">
                  <c:v>20.532000000000007</c:v>
                </c:pt>
                <c:pt idx="1052" formatCode="#,##0.00">
                  <c:v>20.533100000000008</c:v>
                </c:pt>
                <c:pt idx="1053" formatCode="#,##0.00">
                  <c:v>20.535750000000007</c:v>
                </c:pt>
                <c:pt idx="1054" formatCode="#,##0.00">
                  <c:v>20.535450000000012</c:v>
                </c:pt>
                <c:pt idx="1055" formatCode="#,##0.00">
                  <c:v>20.536300000000011</c:v>
                </c:pt>
                <c:pt idx="1056" formatCode="#,##0.00">
                  <c:v>20.531700000000004</c:v>
                </c:pt>
                <c:pt idx="1057" formatCode="#,##0.00">
                  <c:v>20.525500000000008</c:v>
                </c:pt>
                <c:pt idx="1058" formatCode="#,##0.00">
                  <c:v>20.518650000000008</c:v>
                </c:pt>
                <c:pt idx="1059" formatCode="#,##0.00">
                  <c:v>20.509100000000004</c:v>
                </c:pt>
                <c:pt idx="1060" formatCode="#,##0.00">
                  <c:v>20.499250000000007</c:v>
                </c:pt>
                <c:pt idx="1061" formatCode="#,##0.00">
                  <c:v>20.495500000000003</c:v>
                </c:pt>
                <c:pt idx="1062" formatCode="#,##0.00">
                  <c:v>20.49465</c:v>
                </c:pt>
                <c:pt idx="1063" formatCode="#,##0.00">
                  <c:v>20.495200000000001</c:v>
                </c:pt>
                <c:pt idx="1064" formatCode="#,##0.00">
                  <c:v>20.497450000000001</c:v>
                </c:pt>
                <c:pt idx="1065" formatCode="#,##0.00">
                  <c:v>20.496550000000003</c:v>
                </c:pt>
                <c:pt idx="1066" formatCode="#,##0.00">
                  <c:v>20.495050000000003</c:v>
                </c:pt>
                <c:pt idx="1067" formatCode="#,##0.00">
                  <c:v>20.492000000000004</c:v>
                </c:pt>
                <c:pt idx="1068" formatCode="#,##0.00">
                  <c:v>20.486900000000006</c:v>
                </c:pt>
                <c:pt idx="1069" formatCode="#,##0.00">
                  <c:v>20.480350000000001</c:v>
                </c:pt>
                <c:pt idx="1070" formatCode="#,##0.00">
                  <c:v>20.471350000000001</c:v>
                </c:pt>
                <c:pt idx="1071" formatCode="#,##0.00">
                  <c:v>20.461799999999997</c:v>
                </c:pt>
                <c:pt idx="1072" formatCode="#,##0.00">
                  <c:v>20.454399999999996</c:v>
                </c:pt>
                <c:pt idx="1073" formatCode="#,##0.00">
                  <c:v>20.449249999999996</c:v>
                </c:pt>
                <c:pt idx="1074" formatCode="#,##0.00">
                  <c:v>20.445349999999998</c:v>
                </c:pt>
                <c:pt idx="1075" formatCode="#,##0.00">
                  <c:v>20.443849999999994</c:v>
                </c:pt>
                <c:pt idx="1076" formatCode="#,##0.00">
                  <c:v>20.444299999999995</c:v>
                </c:pt>
                <c:pt idx="1077" formatCode="#,##0.00">
                  <c:v>20.441299999999998</c:v>
                </c:pt>
                <c:pt idx="1078" formatCode="#,##0.00">
                  <c:v>20.441249999999997</c:v>
                </c:pt>
                <c:pt idx="1079" formatCode="#,##0.00">
                  <c:v>20.441899999999997</c:v>
                </c:pt>
                <c:pt idx="1080" formatCode="#,##0.00">
                  <c:v>20.444399999999998</c:v>
                </c:pt>
                <c:pt idx="1081" formatCode="#,##0.00">
                  <c:v>20.446499999999997</c:v>
                </c:pt>
                <c:pt idx="1082" formatCode="#,##0.00">
                  <c:v>20.448399999999996</c:v>
                </c:pt>
                <c:pt idx="1083" formatCode="#,##0.00">
                  <c:v>20.454749999999997</c:v>
                </c:pt>
                <c:pt idx="1084" formatCode="#,##0.00">
                  <c:v>20.461549999999999</c:v>
                </c:pt>
                <c:pt idx="1085" formatCode="#,##0.00">
                  <c:v>20.470050000000001</c:v>
                </c:pt>
                <c:pt idx="1086" formatCode="#,##0.00">
                  <c:v>20.479599999999998</c:v>
                </c:pt>
                <c:pt idx="1087" formatCode="#,##0.00">
                  <c:v>20.4877</c:v>
                </c:pt>
                <c:pt idx="1088" formatCode="#,##0.00">
                  <c:v>20.494899999999998</c:v>
                </c:pt>
                <c:pt idx="1089" formatCode="#,##0.00">
                  <c:v>20.5031</c:v>
                </c:pt>
                <c:pt idx="1090" formatCode="#,##0.00">
                  <c:v>20.512550000000001</c:v>
                </c:pt>
                <c:pt idx="1091" formatCode="#,##0.00">
                  <c:v>20.52075</c:v>
                </c:pt>
                <c:pt idx="1092" formatCode="#,##0.00">
                  <c:v>20.53</c:v>
                </c:pt>
                <c:pt idx="1093" formatCode="#,##0.00">
                  <c:v>20.54175</c:v>
                </c:pt>
                <c:pt idx="1094" formatCode="#,##0.00">
                  <c:v>20.549099999999999</c:v>
                </c:pt>
                <c:pt idx="1095" formatCode="#,##0.00">
                  <c:v>20.554449999999996</c:v>
                </c:pt>
                <c:pt idx="1096" formatCode="#,##0.00">
                  <c:v>20.561050000000002</c:v>
                </c:pt>
                <c:pt idx="1097" formatCode="#,##0.00">
                  <c:v>20.570200000000003</c:v>
                </c:pt>
                <c:pt idx="1098" formatCode="#,##0.00">
                  <c:v>20.582050000000002</c:v>
                </c:pt>
                <c:pt idx="1099" formatCode="#,##0.00">
                  <c:v>20.59395</c:v>
                </c:pt>
                <c:pt idx="1100" formatCode="#,##0.00">
                  <c:v>20.609150000000003</c:v>
                </c:pt>
                <c:pt idx="1101" formatCode="#,##0.00">
                  <c:v>20.621150000000004</c:v>
                </c:pt>
                <c:pt idx="1102" formatCode="#,##0.00">
                  <c:v>20.636199999999999</c:v>
                </c:pt>
                <c:pt idx="1103" formatCode="#,##0.00">
                  <c:v>20.65025</c:v>
                </c:pt>
                <c:pt idx="1104" formatCode="#,##0.00">
                  <c:v>20.663</c:v>
                </c:pt>
                <c:pt idx="1105" formatCode="#,##0.00">
                  <c:v>20.674049999999998</c:v>
                </c:pt>
                <c:pt idx="1106" formatCode="#,##0.00">
                  <c:v>20.683849999999996</c:v>
                </c:pt>
                <c:pt idx="1107" formatCode="#,##0.00">
                  <c:v>20.698150000000002</c:v>
                </c:pt>
                <c:pt idx="1108" formatCode="#,##0.00">
                  <c:v>20.713550000000001</c:v>
                </c:pt>
                <c:pt idx="1109" formatCode="#,##0.00">
                  <c:v>20.727350000000001</c:v>
                </c:pt>
                <c:pt idx="1110" formatCode="#,##0.00">
                  <c:v>20.744150000000005</c:v>
                </c:pt>
                <c:pt idx="1111" formatCode="#,##0.00">
                  <c:v>20.756800000000002</c:v>
                </c:pt>
                <c:pt idx="1112" formatCode="#,##0.00">
                  <c:v>20.769549999999999</c:v>
                </c:pt>
                <c:pt idx="1113" formatCode="#,##0.00">
                  <c:v>20.780249999999995</c:v>
                </c:pt>
                <c:pt idx="1114" formatCode="#,##0.00">
                  <c:v>20.794899999999998</c:v>
                </c:pt>
                <c:pt idx="1115" formatCode="#,##0.00">
                  <c:v>20.810649999999999</c:v>
                </c:pt>
                <c:pt idx="1116" formatCode="#,##0.00">
                  <c:v>20.826250000000002</c:v>
                </c:pt>
                <c:pt idx="1117" formatCode="#,##0.00">
                  <c:v>20.843050000000002</c:v>
                </c:pt>
                <c:pt idx="1118" formatCode="#,##0.00">
                  <c:v>20.85755</c:v>
                </c:pt>
                <c:pt idx="1119" formatCode="#,##0.00">
                  <c:v>20.873550000000002</c:v>
                </c:pt>
                <c:pt idx="1120" formatCode="#,##0.00">
                  <c:v>20.890799999999999</c:v>
                </c:pt>
                <c:pt idx="1121" formatCode="#,##0.00">
                  <c:v>20.908100000000001</c:v>
                </c:pt>
                <c:pt idx="1122" formatCode="#,##0.00">
                  <c:v>20.9269</c:v>
                </c:pt>
                <c:pt idx="1123" formatCode="#,##0.00">
                  <c:v>20.942149999999998</c:v>
                </c:pt>
                <c:pt idx="1124" formatCode="#,##0.00">
                  <c:v>20.957350000000002</c:v>
                </c:pt>
                <c:pt idx="1125" formatCode="#,##0.00">
                  <c:v>20.97345</c:v>
                </c:pt>
                <c:pt idx="1126" formatCode="#,##0.00">
                  <c:v>20.989849999999997</c:v>
                </c:pt>
                <c:pt idx="1127" formatCode="#,##0.00">
                  <c:v>21.008899999999997</c:v>
                </c:pt>
                <c:pt idx="1128" formatCode="#,##0.00">
                  <c:v>21.024899999999992</c:v>
                </c:pt>
                <c:pt idx="1129" formatCode="#,##0.00">
                  <c:v>21.04175</c:v>
                </c:pt>
                <c:pt idx="1130" formatCode="#,##0.00">
                  <c:v>21.0564</c:v>
                </c:pt>
                <c:pt idx="1131" formatCode="#,##0.00">
                  <c:v>21.069650000000006</c:v>
                </c:pt>
                <c:pt idx="1132" formatCode="#,##0.00">
                  <c:v>21.086850000000005</c:v>
                </c:pt>
                <c:pt idx="1133" formatCode="#,##0.00">
                  <c:v>21.104650000000007</c:v>
                </c:pt>
                <c:pt idx="1134" formatCode="#,##0.00">
                  <c:v>21.122800000000002</c:v>
                </c:pt>
                <c:pt idx="1135" formatCode="#,##0.00">
                  <c:v>21.141900000000007</c:v>
                </c:pt>
                <c:pt idx="1136" formatCode="#,##0.00">
                  <c:v>21.16235</c:v>
                </c:pt>
                <c:pt idx="1137" formatCode="#,##0.00">
                  <c:v>21.182749999999995</c:v>
                </c:pt>
                <c:pt idx="1138" formatCode="#,##0.00">
                  <c:v>21.202100000000002</c:v>
                </c:pt>
                <c:pt idx="1139" formatCode="#,##0.00">
                  <c:v>21.21725</c:v>
                </c:pt>
                <c:pt idx="1140" formatCode="#,##0.00">
                  <c:v>21.233449999999998</c:v>
                </c:pt>
                <c:pt idx="1141" formatCode="#,##0.00">
                  <c:v>21.247300000000006</c:v>
                </c:pt>
                <c:pt idx="1142" formatCode="#,##0.00">
                  <c:v>21.262950000000004</c:v>
                </c:pt>
                <c:pt idx="1143" formatCode="#,##0.00">
                  <c:v>21.278350000000003</c:v>
                </c:pt>
                <c:pt idx="1144" formatCode="#,##0.00">
                  <c:v>21.297050000000009</c:v>
                </c:pt>
                <c:pt idx="1145" formatCode="#,##0.00">
                  <c:v>21.317650000000004</c:v>
                </c:pt>
                <c:pt idx="1146" formatCode="#,##0.00">
                  <c:v>21.335950000000008</c:v>
                </c:pt>
                <c:pt idx="1147" formatCode="#,##0.00">
                  <c:v>21.355050000000006</c:v>
                </c:pt>
                <c:pt idx="1148" formatCode="#,##0.00">
                  <c:v>21.373200000000008</c:v>
                </c:pt>
                <c:pt idx="1149" formatCode="#,##0.00">
                  <c:v>21.390100000000004</c:v>
                </c:pt>
                <c:pt idx="1150" formatCode="#,##0.00">
                  <c:v>21.404950000000003</c:v>
                </c:pt>
                <c:pt idx="1151" formatCode="#,##0.00">
                  <c:v>21.418850000000006</c:v>
                </c:pt>
                <c:pt idx="1152" formatCode="#,##0.00">
                  <c:v>21.434300000000007</c:v>
                </c:pt>
                <c:pt idx="1153" formatCode="#,##0.00">
                  <c:v>21.448900000000009</c:v>
                </c:pt>
                <c:pt idx="1154" formatCode="#,##0.00">
                  <c:v>21.461000000000002</c:v>
                </c:pt>
                <c:pt idx="1155" formatCode="#,##0.00">
                  <c:v>21.474100000000004</c:v>
                </c:pt>
                <c:pt idx="1156" formatCode="#,##0.00">
                  <c:v>21.482300000000006</c:v>
                </c:pt>
                <c:pt idx="1157" formatCode="#,##0.00">
                  <c:v>21.488050000000008</c:v>
                </c:pt>
                <c:pt idx="1158" formatCode="#,##0.00">
                  <c:v>21.48980000000001</c:v>
                </c:pt>
                <c:pt idx="1159" formatCode="#,##0.00">
                  <c:v>21.493600000000011</c:v>
                </c:pt>
                <c:pt idx="1160" formatCode="#,##0.00">
                  <c:v>21.493900000000011</c:v>
                </c:pt>
                <c:pt idx="1161" formatCode="#,##0.00">
                  <c:v>21.497500000000013</c:v>
                </c:pt>
                <c:pt idx="1162" formatCode="#,##0.00">
                  <c:v>21.499800000000015</c:v>
                </c:pt>
                <c:pt idx="1163" formatCode="#,##0.00">
                  <c:v>21.501900000000013</c:v>
                </c:pt>
                <c:pt idx="1164" formatCode="#,##0.00">
                  <c:v>21.505600000000012</c:v>
                </c:pt>
                <c:pt idx="1165" formatCode="#,##0.00">
                  <c:v>21.506100000000011</c:v>
                </c:pt>
                <c:pt idx="1166" formatCode="#,##0.00">
                  <c:v>21.503250000000016</c:v>
                </c:pt>
                <c:pt idx="1167" formatCode="#,##0.00">
                  <c:v>21.496800000000011</c:v>
                </c:pt>
                <c:pt idx="1168" formatCode="#,##0.00">
                  <c:v>21.48885000000001</c:v>
                </c:pt>
                <c:pt idx="1169" formatCode="#,##0.00">
                  <c:v>21.481200000000012</c:v>
                </c:pt>
                <c:pt idx="1170" formatCode="#,##0.00">
                  <c:v>21.474050000000005</c:v>
                </c:pt>
                <c:pt idx="1171" formatCode="#,##0.00">
                  <c:v>21.465350000000008</c:v>
                </c:pt>
                <c:pt idx="1172" formatCode="#,##0.00">
                  <c:v>21.459000000000014</c:v>
                </c:pt>
                <c:pt idx="1173" formatCode="#,##0.00">
                  <c:v>21.454450000000016</c:v>
                </c:pt>
                <c:pt idx="1174" formatCode="#,##0.00">
                  <c:v>21.448000000000015</c:v>
                </c:pt>
                <c:pt idx="1175" formatCode="#,##0.00">
                  <c:v>21.442150000000016</c:v>
                </c:pt>
                <c:pt idx="1176" formatCode="#,##0.00">
                  <c:v>21.436750000000014</c:v>
                </c:pt>
                <c:pt idx="1177" formatCode="#,##0.00">
                  <c:v>21.429550000000017</c:v>
                </c:pt>
                <c:pt idx="1178" formatCode="#,##0.00">
                  <c:v>21.422150000000016</c:v>
                </c:pt>
                <c:pt idx="1179" formatCode="#,##0.00">
                  <c:v>21.416850000000014</c:v>
                </c:pt>
                <c:pt idx="1180" formatCode="#,##0.00">
                  <c:v>21.410100000000011</c:v>
                </c:pt>
                <c:pt idx="1181" formatCode="#,##0.00">
                  <c:v>21.403150000000011</c:v>
                </c:pt>
                <c:pt idx="1182" formatCode="#,##0.00">
                  <c:v>21.397600000000008</c:v>
                </c:pt>
                <c:pt idx="1183" formatCode="#,##0.00">
                  <c:v>21.394700000000007</c:v>
                </c:pt>
                <c:pt idx="1184" formatCode="#,##0.00">
                  <c:v>21.393650000000008</c:v>
                </c:pt>
                <c:pt idx="1185" formatCode="#,##0.00">
                  <c:v>21.395550000000007</c:v>
                </c:pt>
                <c:pt idx="1186" formatCode="#,##0.00">
                  <c:v>21.398000000000007</c:v>
                </c:pt>
                <c:pt idx="1187" formatCode="#,##0.00">
                  <c:v>21.399150000000009</c:v>
                </c:pt>
                <c:pt idx="1188" formatCode="#,##0.00">
                  <c:v>21.401700000000005</c:v>
                </c:pt>
                <c:pt idx="1189" formatCode="#,##0.00">
                  <c:v>21.40290000000001</c:v>
                </c:pt>
                <c:pt idx="1190" formatCode="#,##0.00">
                  <c:v>21.403100000000009</c:v>
                </c:pt>
                <c:pt idx="1191" formatCode="#,##0.00">
                  <c:v>21.404800000000005</c:v>
                </c:pt>
                <c:pt idx="1192" formatCode="#,##0.00">
                  <c:v>21.406950000000005</c:v>
                </c:pt>
                <c:pt idx="1193" formatCode="#,##0.00">
                  <c:v>21.410100000000007</c:v>
                </c:pt>
                <c:pt idx="1194" formatCode="#,##0.00">
                  <c:v>21.41415000000001</c:v>
                </c:pt>
                <c:pt idx="1195" formatCode="#,##0.00">
                  <c:v>21.417850000000001</c:v>
                </c:pt>
                <c:pt idx="1196" formatCode="#,##0.00">
                  <c:v>21.418150000000004</c:v>
                </c:pt>
                <c:pt idx="1197" formatCode="#,##0.00">
                  <c:v>21.414750000000005</c:v>
                </c:pt>
                <c:pt idx="1198" formatCode="#,##0.00">
                  <c:v>21.413550000000004</c:v>
                </c:pt>
                <c:pt idx="1199" formatCode="#,##0.00">
                  <c:v>21.416650000000008</c:v>
                </c:pt>
                <c:pt idx="1200" formatCode="#,##0.00">
                  <c:v>21.421300000000006</c:v>
                </c:pt>
                <c:pt idx="1201" formatCode="#,##0.00">
                  <c:v>21.428300000000007</c:v>
                </c:pt>
                <c:pt idx="1202" formatCode="#,##0.00">
                  <c:v>21.438500000000005</c:v>
                </c:pt>
                <c:pt idx="1203" formatCode="#,##0.00">
                  <c:v>21.449250000000003</c:v>
                </c:pt>
                <c:pt idx="1204" formatCode="#,##0.00">
                  <c:v>21.460450000000002</c:v>
                </c:pt>
                <c:pt idx="1205" formatCode="#,##0.00">
                  <c:v>21.472700000000003</c:v>
                </c:pt>
                <c:pt idx="1206" formatCode="#,##0.00">
                  <c:v>21.485100000000003</c:v>
                </c:pt>
                <c:pt idx="1207" formatCode="#,##0.00">
                  <c:v>21.496350000000003</c:v>
                </c:pt>
                <c:pt idx="1208" formatCode="#,##0.00">
                  <c:v>21.5091</c:v>
                </c:pt>
                <c:pt idx="1209" formatCode="#,##0.00">
                  <c:v>21.524549999999998</c:v>
                </c:pt>
                <c:pt idx="1210" formatCode="#,##0.00">
                  <c:v>21.537899999999993</c:v>
                </c:pt>
                <c:pt idx="1211" formatCode="#,##0.00">
                  <c:v>21.554199999999991</c:v>
                </c:pt>
                <c:pt idx="1212" formatCode="#,##0.00">
                  <c:v>21.573849999999997</c:v>
                </c:pt>
                <c:pt idx="1213" formatCode="#,##0.00">
                  <c:v>21.593549999999997</c:v>
                </c:pt>
                <c:pt idx="1214" formatCode="#,##0.00">
                  <c:v>21.611799999999995</c:v>
                </c:pt>
                <c:pt idx="1215" formatCode="#,##0.00">
                  <c:v>21.630949999999988</c:v>
                </c:pt>
                <c:pt idx="1216" formatCode="#,##0.00">
                  <c:v>21.649399999999993</c:v>
                </c:pt>
                <c:pt idx="1217" formatCode="#,##0.00">
                  <c:v>21.666699999999992</c:v>
                </c:pt>
                <c:pt idx="1218" formatCode="#,##0.00">
                  <c:v>21.680799999999994</c:v>
                </c:pt>
                <c:pt idx="1219" formatCode="#,##0.00">
                  <c:v>21.694999999999997</c:v>
                </c:pt>
                <c:pt idx="1220" formatCode="#,##0.00">
                  <c:v>21.711249999999996</c:v>
                </c:pt>
                <c:pt idx="1221" formatCode="#,##0.00">
                  <c:v>21.725849999999991</c:v>
                </c:pt>
                <c:pt idx="1222" formatCode="#,##0.00">
                  <c:v>21.741049999999991</c:v>
                </c:pt>
                <c:pt idx="1223" formatCode="#,##0.00">
                  <c:v>21.757049999999989</c:v>
                </c:pt>
                <c:pt idx="1224" formatCode="#,##0.00">
                  <c:v>21.767499999999995</c:v>
                </c:pt>
                <c:pt idx="1225" formatCode="#,##0.00">
                  <c:v>21.779049999999994</c:v>
                </c:pt>
                <c:pt idx="1226" formatCode="#,##0.00">
                  <c:v>21.795999999999999</c:v>
                </c:pt>
                <c:pt idx="1227" formatCode="#,##0.00">
                  <c:v>21.81185</c:v>
                </c:pt>
                <c:pt idx="1228" formatCode="#,##0.00">
                  <c:v>21.831150000000001</c:v>
                </c:pt>
                <c:pt idx="1229" formatCode="#,##0.00">
                  <c:v>21.848049999999997</c:v>
                </c:pt>
                <c:pt idx="1230" formatCode="#,##0.00">
                  <c:v>21.861900000000002</c:v>
                </c:pt>
                <c:pt idx="1231" formatCode="#,##0.00">
                  <c:v>21.874949999999998</c:v>
                </c:pt>
                <c:pt idx="1232" formatCode="#,##0.00">
                  <c:v>21.884349999999998</c:v>
                </c:pt>
                <c:pt idx="1233" formatCode="#,##0.00">
                  <c:v>21.892349999999997</c:v>
                </c:pt>
                <c:pt idx="1234" formatCode="#,##0.00">
                  <c:v>21.89855</c:v>
                </c:pt>
                <c:pt idx="1235" formatCode="#,##0.00">
                  <c:v>21.903199999999998</c:v>
                </c:pt>
                <c:pt idx="1236" formatCode="#,##0.00">
                  <c:v>21.911699999999996</c:v>
                </c:pt>
                <c:pt idx="1237" formatCode="#,##0.00">
                  <c:v>21.921749999999996</c:v>
                </c:pt>
                <c:pt idx="1238" formatCode="#,##0.00">
                  <c:v>21.939049999999995</c:v>
                </c:pt>
                <c:pt idx="1239" formatCode="#,##0.00">
                  <c:v>21.954899999999988</c:v>
                </c:pt>
                <c:pt idx="1240" formatCode="#,##0.00">
                  <c:v>21.968249999999994</c:v>
                </c:pt>
                <c:pt idx="1241" formatCode="#,##0.00">
                  <c:v>21.982599999999994</c:v>
                </c:pt>
                <c:pt idx="1242" formatCode="#,##0.00">
                  <c:v>22.000299999999996</c:v>
                </c:pt>
                <c:pt idx="1243" formatCode="#,##0.00">
                  <c:v>22.022849999999998</c:v>
                </c:pt>
                <c:pt idx="1244" formatCode="#,##0.00">
                  <c:v>22.04</c:v>
                </c:pt>
                <c:pt idx="1245" formatCode="#,##0.00">
                  <c:v>22.055750000000003</c:v>
                </c:pt>
                <c:pt idx="1246" formatCode="#,##0.00">
                  <c:v>22.0684</c:v>
                </c:pt>
                <c:pt idx="1247" formatCode="#,##0.00">
                  <c:v>22.079250000000005</c:v>
                </c:pt>
                <c:pt idx="1248" formatCode="#,##0.00">
                  <c:v>22.088350000000005</c:v>
                </c:pt>
                <c:pt idx="1249" formatCode="#,##0.00">
                  <c:v>22.095950000000006</c:v>
                </c:pt>
                <c:pt idx="1250" formatCode="#,##0.00">
                  <c:v>22.104300000000009</c:v>
                </c:pt>
                <c:pt idx="1251" formatCode="#,##0.00">
                  <c:v>22.11375000000001</c:v>
                </c:pt>
                <c:pt idx="1252" formatCode="#,##0.00">
                  <c:v>22.127300000000005</c:v>
                </c:pt>
                <c:pt idx="1253" formatCode="#,##0.00">
                  <c:v>22.139700000000008</c:v>
                </c:pt>
                <c:pt idx="1254" formatCode="#,##0.00">
                  <c:v>22.155850000000004</c:v>
                </c:pt>
                <c:pt idx="1255" formatCode="#,##0.00">
                  <c:v>22.173500000000004</c:v>
                </c:pt>
                <c:pt idx="1256" formatCode="#,##0.00">
                  <c:v>22.192100000000003</c:v>
                </c:pt>
                <c:pt idx="1257" formatCode="#,##0.00">
                  <c:v>22.212300000000006</c:v>
                </c:pt>
                <c:pt idx="1258" formatCode="#,##0.00">
                  <c:v>22.236000000000008</c:v>
                </c:pt>
                <c:pt idx="1259" formatCode="#,##0.00">
                  <c:v>22.257750000000005</c:v>
                </c:pt>
                <c:pt idx="1260" formatCode="#,##0.00">
                  <c:v>22.28080000000001</c:v>
                </c:pt>
                <c:pt idx="1261" formatCode="#,##0.00">
                  <c:v>22.305400000000009</c:v>
                </c:pt>
                <c:pt idx="1262" formatCode="#,##0.00">
                  <c:v>22.331700000000005</c:v>
                </c:pt>
                <c:pt idx="1263" formatCode="#,##0.00">
                  <c:v>22.3565</c:v>
                </c:pt>
                <c:pt idx="1264" formatCode="#,##0.00">
                  <c:v>22.381900000000002</c:v>
                </c:pt>
                <c:pt idx="1265" formatCode="#,##0.00">
                  <c:v>22.408000000000001</c:v>
                </c:pt>
                <c:pt idx="1266" formatCode="#,##0.00">
                  <c:v>22.435300000000002</c:v>
                </c:pt>
                <c:pt idx="1267" formatCode="#,##0.00">
                  <c:v>22.462650000000004</c:v>
                </c:pt>
                <c:pt idx="1268" formatCode="#,##0.00">
                  <c:v>22.486049999999999</c:v>
                </c:pt>
                <c:pt idx="1269" formatCode="#,##0.00">
                  <c:v>22.510350000000003</c:v>
                </c:pt>
                <c:pt idx="1270" formatCode="#,##0.00">
                  <c:v>22.538700000000002</c:v>
                </c:pt>
                <c:pt idx="1271" formatCode="#,##0.00">
                  <c:v>22.569400000000002</c:v>
                </c:pt>
                <c:pt idx="1272" formatCode="#,##0.00">
                  <c:v>22.60275</c:v>
                </c:pt>
                <c:pt idx="1273" formatCode="#,##0.00">
                  <c:v>22.636550000000003</c:v>
                </c:pt>
                <c:pt idx="1274" formatCode="#,##0.00">
                  <c:v>22.670899999999996</c:v>
                </c:pt>
                <c:pt idx="1275" formatCode="#,##0.00">
                  <c:v>22.705299999999994</c:v>
                </c:pt>
                <c:pt idx="1276" formatCode="#,##0.00">
                  <c:v>22.738449999999993</c:v>
                </c:pt>
                <c:pt idx="1277" formatCode="#,##0.00">
                  <c:v>22.773299999999992</c:v>
                </c:pt>
                <c:pt idx="1278" formatCode="#,##0.00">
                  <c:v>22.808099999999989</c:v>
                </c:pt>
                <c:pt idx="1279" formatCode="#,##0.00">
                  <c:v>22.842299999999991</c:v>
                </c:pt>
                <c:pt idx="1280" formatCode="#,##0.00">
                  <c:v>22.876299999999993</c:v>
                </c:pt>
                <c:pt idx="1281" formatCode="#,##0.00">
                  <c:v>22.91064999999999</c:v>
                </c:pt>
                <c:pt idx="1282" formatCode="#,##0.00">
                  <c:v>22.945049999999991</c:v>
                </c:pt>
                <c:pt idx="1283" formatCode="#,##0.00">
                  <c:v>22.971599999999995</c:v>
                </c:pt>
                <c:pt idx="1284" formatCode="#,##0.00">
                  <c:v>22.997499999999999</c:v>
                </c:pt>
                <c:pt idx="1285" formatCode="#,##0.00">
                  <c:v>23.02205</c:v>
                </c:pt>
                <c:pt idx="1286" formatCode="#,##0.00">
                  <c:v>23.043949999999995</c:v>
                </c:pt>
                <c:pt idx="1287" formatCode="#,##0.00">
                  <c:v>23.064299999999999</c:v>
                </c:pt>
                <c:pt idx="1288" formatCode="#,##0.00">
                  <c:v>23.083799999999993</c:v>
                </c:pt>
                <c:pt idx="1289" formatCode="#,##0.00">
                  <c:v>23.101949999999992</c:v>
                </c:pt>
                <c:pt idx="1290" formatCode="#,##0.00">
                  <c:v>23.12029999999999</c:v>
                </c:pt>
                <c:pt idx="1291" formatCode="#,##0.00">
                  <c:v>23.138249999999985</c:v>
                </c:pt>
                <c:pt idx="1292" formatCode="#,##0.00">
                  <c:v>23.157599999999988</c:v>
                </c:pt>
                <c:pt idx="1293" formatCode="#,##0.00">
                  <c:v>23.175349999999991</c:v>
                </c:pt>
                <c:pt idx="1294" formatCode="#,##0.00">
                  <c:v>23.192749999999986</c:v>
                </c:pt>
                <c:pt idx="1295" formatCode="#,##0.00">
                  <c:v>23.21224999999999</c:v>
                </c:pt>
                <c:pt idx="1296" formatCode="#,##0.00">
                  <c:v>23.230599999999992</c:v>
                </c:pt>
                <c:pt idx="1297" formatCode="#,##0.00">
                  <c:v>23.247999999999998</c:v>
                </c:pt>
                <c:pt idx="1298" formatCode="#,##0.00">
                  <c:v>23.265699999999995</c:v>
                </c:pt>
                <c:pt idx="1299" formatCode="#,##0.00">
                  <c:v>23.283049999999999</c:v>
                </c:pt>
                <c:pt idx="1300" formatCode="#,##0.00">
                  <c:v>23.299149999999994</c:v>
                </c:pt>
                <c:pt idx="1301" formatCode="#,##0.00">
                  <c:v>23.315999999999995</c:v>
                </c:pt>
                <c:pt idx="1302" formatCode="#,##0.00">
                  <c:v>23.329299999999993</c:v>
                </c:pt>
                <c:pt idx="1303" formatCode="#,##0.00">
                  <c:v>23.344599999999996</c:v>
                </c:pt>
                <c:pt idx="1304" formatCode="#,##0.00">
                  <c:v>23.363049999999994</c:v>
                </c:pt>
                <c:pt idx="1305" formatCode="#,##0.00">
                  <c:v>23.38294999999999</c:v>
                </c:pt>
                <c:pt idx="1306" formatCode="#,##0.00">
                  <c:v>23.405249999999988</c:v>
                </c:pt>
                <c:pt idx="1307" formatCode="#,##0.00">
                  <c:v>23.426749999999984</c:v>
                </c:pt>
                <c:pt idx="1308" formatCode="#,##0.00">
                  <c:v>23.451699999999988</c:v>
                </c:pt>
                <c:pt idx="1309" formatCode="#,##0.00">
                  <c:v>23.477949999999986</c:v>
                </c:pt>
                <c:pt idx="1310" formatCode="#,##0.00">
                  <c:v>23.504149999999992</c:v>
                </c:pt>
                <c:pt idx="1311" formatCode="#,##0.00">
                  <c:v>23.532799999999988</c:v>
                </c:pt>
                <c:pt idx="1312" formatCode="#,##0.00">
                  <c:v>23.561099999999989</c:v>
                </c:pt>
                <c:pt idx="1313" formatCode="#,##0.00">
                  <c:v>23.59119999999999</c:v>
                </c:pt>
                <c:pt idx="1314" formatCode="#,##0.00">
                  <c:v>23.62094999999999</c:v>
                </c:pt>
                <c:pt idx="1315" formatCode="#,##0.00">
                  <c:v>23.650149999999989</c:v>
                </c:pt>
                <c:pt idx="1316" formatCode="#,##0.00">
                  <c:v>23.680449999999986</c:v>
                </c:pt>
                <c:pt idx="1317" formatCode="#,##0.00">
                  <c:v>23.712599999999984</c:v>
                </c:pt>
                <c:pt idx="1318" formatCode="#,##0.00">
                  <c:v>23.746649999999981</c:v>
                </c:pt>
                <c:pt idx="1319" formatCode="#,##0.00">
                  <c:v>23.778749999999988</c:v>
                </c:pt>
                <c:pt idx="1320" formatCode="#,##0.00">
                  <c:v>23.810449999999982</c:v>
                </c:pt>
                <c:pt idx="1321" formatCode="#,##0.00">
                  <c:v>23.843949999999978</c:v>
                </c:pt>
                <c:pt idx="1322" formatCode="#,##0.00">
                  <c:v>23.878749999999982</c:v>
                </c:pt>
                <c:pt idx="1323" formatCode="#,##0.00">
                  <c:v>23.913349999999976</c:v>
                </c:pt>
                <c:pt idx="1324" formatCode="#,##0.00">
                  <c:v>23.946399999999976</c:v>
                </c:pt>
                <c:pt idx="1325" formatCode="#,##0.00">
                  <c:v>23.978499999999983</c:v>
                </c:pt>
                <c:pt idx="1326" formatCode="#,##0.00">
                  <c:v>24.01029999999998</c:v>
                </c:pt>
                <c:pt idx="1327" formatCode="#,##0.00">
                  <c:v>24.038999999999984</c:v>
                </c:pt>
                <c:pt idx="1328" formatCode="#,##0.00">
                  <c:v>24.072249999999983</c:v>
                </c:pt>
                <c:pt idx="1329" formatCode="#,##0.00">
                  <c:v>24.107949999999978</c:v>
                </c:pt>
                <c:pt idx="1330" formatCode="#,##0.00">
                  <c:v>24.140949999999979</c:v>
                </c:pt>
                <c:pt idx="1331" formatCode="#,##0.00">
                  <c:v>24.175999999999977</c:v>
                </c:pt>
                <c:pt idx="1332" formatCode="#,##0.00">
                  <c:v>24.20754999999998</c:v>
                </c:pt>
                <c:pt idx="1333" formatCode="#,##0.00">
                  <c:v>24.234649999999977</c:v>
                </c:pt>
                <c:pt idx="1334" formatCode="#,##0.00">
                  <c:v>24.260899999999978</c:v>
                </c:pt>
                <c:pt idx="1335" formatCode="#,##0.00">
                  <c:v>24.28514999999998</c:v>
                </c:pt>
                <c:pt idx="1336" formatCode="#,##0.00">
                  <c:v>24.306249999999977</c:v>
                </c:pt>
                <c:pt idx="1337" formatCode="#,##0.00">
                  <c:v>24.327349999999978</c:v>
                </c:pt>
                <c:pt idx="1338" formatCode="#,##0.00">
                  <c:v>24.352399999999978</c:v>
                </c:pt>
                <c:pt idx="1339" formatCode="#,##0.00">
                  <c:v>24.38124999999998</c:v>
                </c:pt>
                <c:pt idx="1340" formatCode="#,##0.00">
                  <c:v>24.410749999999986</c:v>
                </c:pt>
                <c:pt idx="1341" formatCode="#,##0.00">
                  <c:v>24.44139999999998</c:v>
                </c:pt>
                <c:pt idx="1342" formatCode="#,##0.00">
                  <c:v>24.474299999999985</c:v>
                </c:pt>
                <c:pt idx="1343" formatCode="#,##0.00">
                  <c:v>24.508799999999987</c:v>
                </c:pt>
                <c:pt idx="1344" formatCode="#,##0.00">
                  <c:v>24.536299999999986</c:v>
                </c:pt>
                <c:pt idx="1345" formatCode="#,##0.00">
                  <c:v>24.560849999999988</c:v>
                </c:pt>
                <c:pt idx="1346" formatCode="#,##0.00">
                  <c:v>24.585599999999989</c:v>
                </c:pt>
                <c:pt idx="1347" formatCode="#,##0.00">
                  <c:v>24.606799999999993</c:v>
                </c:pt>
                <c:pt idx="1348" formatCode="#,##0.00">
                  <c:v>24.627599999999994</c:v>
                </c:pt>
                <c:pt idx="1349" formatCode="#,##0.00">
                  <c:v>24.649299999999993</c:v>
                </c:pt>
                <c:pt idx="1350" formatCode="#,##0.00">
                  <c:v>24.674799999999994</c:v>
                </c:pt>
                <c:pt idx="1351" formatCode="#,##0.00">
                  <c:v>24.697149999999997</c:v>
                </c:pt>
                <c:pt idx="1352" formatCode="#,##0.00">
                  <c:v>24.719899999999992</c:v>
                </c:pt>
                <c:pt idx="1353" formatCode="#,##0.00">
                  <c:v>24.741199999999996</c:v>
                </c:pt>
                <c:pt idx="1354" formatCode="#,##0.00">
                  <c:v>24.763449999999992</c:v>
                </c:pt>
                <c:pt idx="1355" formatCode="#,##0.00">
                  <c:v>24.784749999999995</c:v>
                </c:pt>
                <c:pt idx="1356" formatCode="#,##0.00">
                  <c:v>24.81124999999999</c:v>
                </c:pt>
                <c:pt idx="1357" formatCode="#,##0.00">
                  <c:v>24.83744999999999</c:v>
                </c:pt>
                <c:pt idx="1358" formatCode="#,##0.00">
                  <c:v>24.86409999999999</c:v>
                </c:pt>
                <c:pt idx="1359" formatCode="#,##0.00">
                  <c:v>24.889349999999986</c:v>
                </c:pt>
                <c:pt idx="1360" formatCode="#,##0.00">
                  <c:v>24.918399999999984</c:v>
                </c:pt>
                <c:pt idx="1361" formatCode="#,##0.00">
                  <c:v>24.945049999999984</c:v>
                </c:pt>
                <c:pt idx="1362" formatCode="#,##0.00">
                  <c:v>24.972449999999984</c:v>
                </c:pt>
                <c:pt idx="1363" formatCode="#,##0.00">
                  <c:v>24.997199999999989</c:v>
                </c:pt>
                <c:pt idx="1364" formatCode="#,##0.00">
                  <c:v>25.01894999999999</c:v>
                </c:pt>
                <c:pt idx="1365" formatCode="#,##0.00">
                  <c:v>25.04079999999999</c:v>
                </c:pt>
                <c:pt idx="1366" formatCode="#,##0.00">
                  <c:v>25.069099999999995</c:v>
                </c:pt>
                <c:pt idx="1367" formatCode="#,##0.00">
                  <c:v>25.10349999999999</c:v>
                </c:pt>
                <c:pt idx="1368" formatCode="#,##0.00">
                  <c:v>25.136299999999988</c:v>
                </c:pt>
                <c:pt idx="1369" formatCode="#,##0.00">
                  <c:v>25.169799999999988</c:v>
                </c:pt>
                <c:pt idx="1370" formatCode="#,##0.00">
                  <c:v>25.200699999999987</c:v>
                </c:pt>
                <c:pt idx="1371" formatCode="#,##0.00">
                  <c:v>25.23619999999999</c:v>
                </c:pt>
                <c:pt idx="1372" formatCode="#,##0.00">
                  <c:v>25.270049999999983</c:v>
                </c:pt>
                <c:pt idx="1373" formatCode="#,##0.00">
                  <c:v>25.30344999999998</c:v>
                </c:pt>
                <c:pt idx="1374" formatCode="#,##0.00">
                  <c:v>25.338949999999983</c:v>
                </c:pt>
                <c:pt idx="1375" formatCode="#,##0.00">
                  <c:v>25.375399999999981</c:v>
                </c:pt>
                <c:pt idx="1376" formatCode="#,##0.00">
                  <c:v>25.412999999999979</c:v>
                </c:pt>
                <c:pt idx="1377" formatCode="#,##0.00">
                  <c:v>25.452999999999985</c:v>
                </c:pt>
                <c:pt idx="1378" formatCode="#,##0.00">
                  <c:v>25.488849999999985</c:v>
                </c:pt>
                <c:pt idx="1379" formatCode="#,##0.00">
                  <c:v>25.523149999999983</c:v>
                </c:pt>
                <c:pt idx="1380" formatCode="#,##0.00">
                  <c:v>25.553899999999985</c:v>
                </c:pt>
                <c:pt idx="1381" formatCode="#,##0.00">
                  <c:v>25.585399999999986</c:v>
                </c:pt>
                <c:pt idx="1382" formatCode="#,##0.00">
                  <c:v>25.615099999999984</c:v>
                </c:pt>
                <c:pt idx="1383" formatCode="#,##0.00">
                  <c:v>25.640449999999984</c:v>
                </c:pt>
                <c:pt idx="1384" formatCode="#,##0.00">
                  <c:v>25.668099999999981</c:v>
                </c:pt>
                <c:pt idx="1385" formatCode="#,##0.00">
                  <c:v>25.693699999999982</c:v>
                </c:pt>
                <c:pt idx="1386" formatCode="#,##0.00">
                  <c:v>25.718149999999984</c:v>
                </c:pt>
                <c:pt idx="1387" formatCode="#,##0.00">
                  <c:v>25.741249999999983</c:v>
                </c:pt>
                <c:pt idx="1388" formatCode="#,##0.00">
                  <c:v>25.761049999999983</c:v>
                </c:pt>
                <c:pt idx="1389" formatCode="#,##0.00">
                  <c:v>25.782199999999985</c:v>
                </c:pt>
                <c:pt idx="1390" formatCode="#,##0.00">
                  <c:v>25.801899999999986</c:v>
                </c:pt>
                <c:pt idx="1391" formatCode="#,##0.00">
                  <c:v>25.818049999999985</c:v>
                </c:pt>
                <c:pt idx="1392" formatCode="#,##0.00">
                  <c:v>25.830549999999985</c:v>
                </c:pt>
                <c:pt idx="1393" formatCode="#,##0.00">
                  <c:v>25.844099999999983</c:v>
                </c:pt>
                <c:pt idx="1394" formatCode="#,##0.00">
                  <c:v>25.858199999999989</c:v>
                </c:pt>
                <c:pt idx="1395" formatCode="#,##0.00">
                  <c:v>25.87404999999999</c:v>
                </c:pt>
                <c:pt idx="1396" formatCode="#,##0.00">
                  <c:v>25.898399999999992</c:v>
                </c:pt>
                <c:pt idx="1397" formatCode="#,##0.00">
                  <c:v>25.925599999999996</c:v>
                </c:pt>
                <c:pt idx="1398" formatCode="#,##0.00">
                  <c:v>25.947099999999999</c:v>
                </c:pt>
                <c:pt idx="1399" formatCode="#,##0.00">
                  <c:v>25.96415</c:v>
                </c:pt>
                <c:pt idx="1400" formatCode="#,##0.00">
                  <c:v>25.979000000000006</c:v>
                </c:pt>
                <c:pt idx="1401" formatCode="#,##0.00">
                  <c:v>25.993200000000005</c:v>
                </c:pt>
                <c:pt idx="1402" formatCode="#,##0.00">
                  <c:v>26.00630000000001</c:v>
                </c:pt>
                <c:pt idx="1403" formatCode="#,##0.00">
                  <c:v>26.021450000000009</c:v>
                </c:pt>
                <c:pt idx="1404" formatCode="#,##0.00">
                  <c:v>26.03465000000001</c:v>
                </c:pt>
                <c:pt idx="1405" formatCode="#,##0.00">
                  <c:v>26.046200000000013</c:v>
                </c:pt>
                <c:pt idx="1406" formatCode="#,##0.00">
                  <c:v>26.058350000000015</c:v>
                </c:pt>
                <c:pt idx="1407" formatCode="#,##0.00">
                  <c:v>26.071500000000011</c:v>
                </c:pt>
                <c:pt idx="1408" formatCode="#,##0.00">
                  <c:v>26.085650000000005</c:v>
                </c:pt>
                <c:pt idx="1409" formatCode="#,##0.00">
                  <c:v>26.096000000000007</c:v>
                </c:pt>
                <c:pt idx="1410" formatCode="#,##0.00">
                  <c:v>26.110450000000011</c:v>
                </c:pt>
                <c:pt idx="1411" formatCode="#,##0.00">
                  <c:v>26.123300000000015</c:v>
                </c:pt>
                <c:pt idx="1412" formatCode="#,##0.00">
                  <c:v>26.13385000000001</c:v>
                </c:pt>
                <c:pt idx="1413" formatCode="#,##0.00">
                  <c:v>26.145100000000017</c:v>
                </c:pt>
                <c:pt idx="1414" formatCode="#,##0.00">
                  <c:v>26.155050000000013</c:v>
                </c:pt>
                <c:pt idx="1415" formatCode="#,##0.00">
                  <c:v>26.161800000000014</c:v>
                </c:pt>
                <c:pt idx="1416" formatCode="#,##0.00">
                  <c:v>26.168250000000015</c:v>
                </c:pt>
                <c:pt idx="1417" formatCode="#,##0.00">
                  <c:v>26.178500000000017</c:v>
                </c:pt>
                <c:pt idx="1418" formatCode="#,##0.00">
                  <c:v>26.190650000000019</c:v>
                </c:pt>
                <c:pt idx="1419" formatCode="#,##0.00">
                  <c:v>26.202550000000016</c:v>
                </c:pt>
                <c:pt idx="1420" formatCode="#,##0.00">
                  <c:v>26.21210000000001</c:v>
                </c:pt>
                <c:pt idx="1421" formatCode="#,##0.00">
                  <c:v>26.22205000000001</c:v>
                </c:pt>
                <c:pt idx="1422" formatCode="#,##0.00">
                  <c:v>26.225850000000008</c:v>
                </c:pt>
                <c:pt idx="1423" formatCode="#,##0.00">
                  <c:v>26.22665000000001</c:v>
                </c:pt>
                <c:pt idx="1424" formatCode="#,##0.00">
                  <c:v>26.231650000000013</c:v>
                </c:pt>
                <c:pt idx="1425" formatCode="#,##0.00">
                  <c:v>26.236350000000012</c:v>
                </c:pt>
                <c:pt idx="1426" formatCode="#,##0.00">
                  <c:v>26.235450000000011</c:v>
                </c:pt>
                <c:pt idx="1427" formatCode="#,##0.00">
                  <c:v>26.233650000000011</c:v>
                </c:pt>
                <c:pt idx="1428" formatCode="#,##0.00">
                  <c:v>26.231100000000012</c:v>
                </c:pt>
                <c:pt idx="1429" formatCode="#,##0.00">
                  <c:v>26.228500000000011</c:v>
                </c:pt>
                <c:pt idx="1430" formatCode="#,##0.00">
                  <c:v>26.228750000000012</c:v>
                </c:pt>
                <c:pt idx="1431" formatCode="#,##0.00">
                  <c:v>26.232800000000015</c:v>
                </c:pt>
                <c:pt idx="1432" formatCode="#,##0.00">
                  <c:v>26.235900000000019</c:v>
                </c:pt>
                <c:pt idx="1433" formatCode="#,##0.00">
                  <c:v>26.236000000000018</c:v>
                </c:pt>
                <c:pt idx="1434" formatCode="#,##0.00">
                  <c:v>26.239200000000018</c:v>
                </c:pt>
                <c:pt idx="1435" formatCode="#,##0.00">
                  <c:v>26.241500000000016</c:v>
                </c:pt>
                <c:pt idx="1436" formatCode="#,##0.00">
                  <c:v>26.241000000000007</c:v>
                </c:pt>
                <c:pt idx="1437" formatCode="#,##0.00">
                  <c:v>26.239950000000007</c:v>
                </c:pt>
                <c:pt idx="1438" formatCode="#,##0.00">
                  <c:v>26.231950000000012</c:v>
                </c:pt>
                <c:pt idx="1439" formatCode="#,##0.00">
                  <c:v>26.22420000000001</c:v>
                </c:pt>
                <c:pt idx="1440" formatCode="#,##0.00">
                  <c:v>26.216750000000005</c:v>
                </c:pt>
                <c:pt idx="1441" formatCode="#,##0.00">
                  <c:v>26.207600000000006</c:v>
                </c:pt>
                <c:pt idx="1442" formatCode="#,##0.00">
                  <c:v>26.196450000000009</c:v>
                </c:pt>
                <c:pt idx="1443" formatCode="#,##0.00">
                  <c:v>26.182150000000007</c:v>
                </c:pt>
                <c:pt idx="1444" formatCode="#,##0.00">
                  <c:v>26.171300000000002</c:v>
                </c:pt>
                <c:pt idx="1445" formatCode="#,##0.00">
                  <c:v>26.159450000000007</c:v>
                </c:pt>
                <c:pt idx="1446" formatCode="#,##0.00">
                  <c:v>26.154850000000007</c:v>
                </c:pt>
                <c:pt idx="1447" formatCode="#,##0.00">
                  <c:v>26.150350000000007</c:v>
                </c:pt>
                <c:pt idx="1448" formatCode="#,##0.00">
                  <c:v>26.147600000000008</c:v>
                </c:pt>
                <c:pt idx="1449" formatCode="#,##0.00">
                  <c:v>26.145250000000001</c:v>
                </c:pt>
                <c:pt idx="1450" formatCode="#,##0.00">
                  <c:v>26.141850000000009</c:v>
                </c:pt>
                <c:pt idx="1451" formatCode="#,##0.00">
                  <c:v>26.138650000000005</c:v>
                </c:pt>
                <c:pt idx="1452" formatCode="#,##0.00">
                  <c:v>26.132850000000008</c:v>
                </c:pt>
                <c:pt idx="1453" formatCode="#,##0.00">
                  <c:v>26.127000000000006</c:v>
                </c:pt>
                <c:pt idx="1454" formatCode="#,##0.00">
                  <c:v>26.116400000000002</c:v>
                </c:pt>
                <c:pt idx="1455" formatCode="#,##0.00">
                  <c:v>26.103200000000005</c:v>
                </c:pt>
                <c:pt idx="1456" formatCode="#,##0.00">
                  <c:v>26.08880000000001</c:v>
                </c:pt>
                <c:pt idx="1457" formatCode="#,##0.00">
                  <c:v>26.075100000000003</c:v>
                </c:pt>
                <c:pt idx="1458" formatCode="#,##0.00">
                  <c:v>26.061000000000003</c:v>
                </c:pt>
                <c:pt idx="1459" formatCode="#,##0.00">
                  <c:v>26.051500000000001</c:v>
                </c:pt>
                <c:pt idx="1460" formatCode="#,##0.00">
                  <c:v>26.037750000000006</c:v>
                </c:pt>
                <c:pt idx="1461" formatCode="#,##0.00">
                  <c:v>26.020550000000007</c:v>
                </c:pt>
                <c:pt idx="1462" formatCode="#,##0.00">
                  <c:v>25.999850000000009</c:v>
                </c:pt>
                <c:pt idx="1463" formatCode="#,##0.00">
                  <c:v>25.980900000000005</c:v>
                </c:pt>
                <c:pt idx="1464" formatCode="#,##0.00">
                  <c:v>25.96155000000001</c:v>
                </c:pt>
                <c:pt idx="1465" formatCode="#,##0.00">
                  <c:v>25.94090000000001</c:v>
                </c:pt>
                <c:pt idx="1466" formatCode="#,##0.00">
                  <c:v>25.920350000000006</c:v>
                </c:pt>
                <c:pt idx="1467" formatCode="#,##0.00">
                  <c:v>25.901350000000011</c:v>
                </c:pt>
                <c:pt idx="1468" formatCode="#,##0.00">
                  <c:v>25.883800000000015</c:v>
                </c:pt>
                <c:pt idx="1469" formatCode="#,##0.00">
                  <c:v>25.869900000000019</c:v>
                </c:pt>
                <c:pt idx="1470" formatCode="#,##0.00">
                  <c:v>25.85325000000002</c:v>
                </c:pt>
                <c:pt idx="1471" formatCode="#,##0.00">
                  <c:v>25.834300000000017</c:v>
                </c:pt>
                <c:pt idx="1472" formatCode="#,##0.00">
                  <c:v>25.811050000000012</c:v>
                </c:pt>
                <c:pt idx="1473" formatCode="#,##0.00">
                  <c:v>25.782050000000012</c:v>
                </c:pt>
                <c:pt idx="1474" formatCode="#,##0.00">
                  <c:v>25.751700000000014</c:v>
                </c:pt>
                <c:pt idx="1475" formatCode="#,##0.00">
                  <c:v>25.721200000000014</c:v>
                </c:pt>
                <c:pt idx="1476" formatCode="#,##0.00">
                  <c:v>25.691250000000014</c:v>
                </c:pt>
                <c:pt idx="1477" formatCode="#,##0.00">
                  <c:v>25.65900000000001</c:v>
                </c:pt>
                <c:pt idx="1478" formatCode="#,##0.00">
                  <c:v>25.62510000000001</c:v>
                </c:pt>
                <c:pt idx="1479" formatCode="#,##0.00">
                  <c:v>25.593150000000009</c:v>
                </c:pt>
                <c:pt idx="1480" formatCode="#,##0.00">
                  <c:v>25.561350000000008</c:v>
                </c:pt>
                <c:pt idx="1481" formatCode="#,##0.00">
                  <c:v>25.530150000000006</c:v>
                </c:pt>
                <c:pt idx="1482" formatCode="#,##0.00">
                  <c:v>25.494000000000014</c:v>
                </c:pt>
                <c:pt idx="1483" formatCode="#,##0.00">
                  <c:v>25.457200000000007</c:v>
                </c:pt>
                <c:pt idx="1484" formatCode="#,##0.00">
                  <c:v>25.42260000000001</c:v>
                </c:pt>
                <c:pt idx="1485" formatCode="#,##0.00">
                  <c:v>25.387750000000011</c:v>
                </c:pt>
                <c:pt idx="1486" formatCode="#,##0.00">
                  <c:v>25.353100000000012</c:v>
                </c:pt>
                <c:pt idx="1487" formatCode="#,##0.00">
                  <c:v>25.320050000000009</c:v>
                </c:pt>
                <c:pt idx="1488" formatCode="#,##0.00">
                  <c:v>25.284200000000009</c:v>
                </c:pt>
                <c:pt idx="1489" formatCode="#,##0.00">
                  <c:v>25.248100000000008</c:v>
                </c:pt>
                <c:pt idx="1490" formatCode="#,##0.00">
                  <c:v>25.212900000000012</c:v>
                </c:pt>
                <c:pt idx="1491" formatCode="#,##0.00">
                  <c:v>25.178650000000012</c:v>
                </c:pt>
                <c:pt idx="1492" formatCode="#,##0.00">
                  <c:v>25.141050000000014</c:v>
                </c:pt>
                <c:pt idx="1493" formatCode="#,##0.00">
                  <c:v>25.106050000000014</c:v>
                </c:pt>
                <c:pt idx="1494" formatCode="#,##0.00">
                  <c:v>25.073200000000011</c:v>
                </c:pt>
                <c:pt idx="1495" formatCode="#,##0.00">
                  <c:v>25.040300000000013</c:v>
                </c:pt>
                <c:pt idx="1496" formatCode="#,##0.00">
                  <c:v>25.010050000000007</c:v>
                </c:pt>
                <c:pt idx="1497" formatCode="#,##0.00">
                  <c:v>24.978950000000008</c:v>
                </c:pt>
                <c:pt idx="1498" formatCode="#,##0.00">
                  <c:v>24.94520000000001</c:v>
                </c:pt>
                <c:pt idx="1499" formatCode="#,##0.00">
                  <c:v>24.913450000000008</c:v>
                </c:pt>
                <c:pt idx="1500" formatCode="#,##0.00">
                  <c:v>24.882000000000009</c:v>
                </c:pt>
                <c:pt idx="1501" formatCode="#,##0.00">
                  <c:v>24.852200000000007</c:v>
                </c:pt>
                <c:pt idx="1502" formatCode="#,##0.00">
                  <c:v>24.82500000000001</c:v>
                </c:pt>
                <c:pt idx="1503" formatCode="#,##0.00">
                  <c:v>24.797150000000006</c:v>
                </c:pt>
                <c:pt idx="1504" formatCode="#,##0.00">
                  <c:v>24.766400000000008</c:v>
                </c:pt>
                <c:pt idx="1505" formatCode="#,##0.00">
                  <c:v>24.735400000000009</c:v>
                </c:pt>
                <c:pt idx="1506" formatCode="#,##0.00">
                  <c:v>24.703300000000002</c:v>
                </c:pt>
                <c:pt idx="1507" formatCode="#,##0.00">
                  <c:v>24.670950000000012</c:v>
                </c:pt>
                <c:pt idx="1508" formatCode="#,##0.00">
                  <c:v>24.634650000000008</c:v>
                </c:pt>
                <c:pt idx="1509" formatCode="#,##0.00">
                  <c:v>24.600450000000006</c:v>
                </c:pt>
                <c:pt idx="1510" formatCode="#,##0.00">
                  <c:v>24.568600000000007</c:v>
                </c:pt>
                <c:pt idx="1511" formatCode="#,##0.00">
                  <c:v>24.536550000000002</c:v>
                </c:pt>
                <c:pt idx="1512" formatCode="#,##0.00">
                  <c:v>24.503650000000007</c:v>
                </c:pt>
                <c:pt idx="1513" formatCode="#,##0.00">
                  <c:v>24.471150000000009</c:v>
                </c:pt>
                <c:pt idx="1514" formatCode="#,##0.00">
                  <c:v>24.437700000000003</c:v>
                </c:pt>
                <c:pt idx="1515" formatCode="#,##0.00">
                  <c:v>24.405450000000005</c:v>
                </c:pt>
                <c:pt idx="1516" formatCode="#,##0.00">
                  <c:v>24.375050000000005</c:v>
                </c:pt>
                <c:pt idx="1517" formatCode="#,##0.00">
                  <c:v>24.344100000000012</c:v>
                </c:pt>
                <c:pt idx="1518" formatCode="#,##0.00">
                  <c:v>24.313150000000011</c:v>
                </c:pt>
                <c:pt idx="1519" formatCode="#,##0.00">
                  <c:v>24.283550000000012</c:v>
                </c:pt>
                <c:pt idx="1520" formatCode="#,##0.00">
                  <c:v>24.253300000000014</c:v>
                </c:pt>
                <c:pt idx="1521" formatCode="#,##0.00">
                  <c:v>24.22610000000001</c:v>
                </c:pt>
                <c:pt idx="1522" formatCode="#,##0.00">
                  <c:v>24.190450000000009</c:v>
                </c:pt>
                <c:pt idx="1523" formatCode="#,##0.00">
                  <c:v>24.155750000000012</c:v>
                </c:pt>
                <c:pt idx="1524" formatCode="#,##0.00">
                  <c:v>24.12165000000001</c:v>
                </c:pt>
                <c:pt idx="1525" formatCode="#,##0.00">
                  <c:v>24.086050000000011</c:v>
                </c:pt>
                <c:pt idx="1526" formatCode="#,##0.00">
                  <c:v>24.052050000000005</c:v>
                </c:pt>
                <c:pt idx="1527" formatCode="#,##0.00">
                  <c:v>24.020050000000005</c:v>
                </c:pt>
                <c:pt idx="1528" formatCode="#,##0.00">
                  <c:v>23.987200000000001</c:v>
                </c:pt>
                <c:pt idx="1529" formatCode="#,##0.00">
                  <c:v>23.951650000000004</c:v>
                </c:pt>
                <c:pt idx="1530" formatCode="#,##0.00">
                  <c:v>23.916400000000007</c:v>
                </c:pt>
                <c:pt idx="1531" formatCode="#,##0.00">
                  <c:v>23.881200000000007</c:v>
                </c:pt>
                <c:pt idx="1532" formatCode="#,##0.00">
                  <c:v>23.844650000000005</c:v>
                </c:pt>
                <c:pt idx="1533" formatCode="#,##0.00">
                  <c:v>23.810800000000008</c:v>
                </c:pt>
                <c:pt idx="1534" formatCode="#,##0.00">
                  <c:v>23.777300000000011</c:v>
                </c:pt>
                <c:pt idx="1535" formatCode="#,##0.00">
                  <c:v>23.74335000000001</c:v>
                </c:pt>
                <c:pt idx="1536" formatCode="#,##0.00">
                  <c:v>23.711100000000009</c:v>
                </c:pt>
                <c:pt idx="1537" formatCode="#,##0.00">
                  <c:v>23.679700000000008</c:v>
                </c:pt>
                <c:pt idx="1538" formatCode="#,##0.00">
                  <c:v>23.646350000000012</c:v>
                </c:pt>
                <c:pt idx="1539" formatCode="#,##0.00">
                  <c:v>23.61150000000001</c:v>
                </c:pt>
                <c:pt idx="1540" formatCode="#,##0.00">
                  <c:v>23.575750000000006</c:v>
                </c:pt>
                <c:pt idx="1541" formatCode="#,##0.00">
                  <c:v>23.53935000000001</c:v>
                </c:pt>
                <c:pt idx="1542" formatCode="#,##0.00">
                  <c:v>23.500000000000004</c:v>
                </c:pt>
                <c:pt idx="1543" formatCode="#,##0.00">
                  <c:v>23.457750000000001</c:v>
                </c:pt>
                <c:pt idx="1544" formatCode="#,##0.00">
                  <c:v>23.416200000000007</c:v>
                </c:pt>
                <c:pt idx="1545" formatCode="#,##0.00">
                  <c:v>23.378800000000005</c:v>
                </c:pt>
                <c:pt idx="1546" formatCode="#,##0.00">
                  <c:v>23.341150000000003</c:v>
                </c:pt>
                <c:pt idx="1547" formatCode="#,##0.00">
                  <c:v>23.307200000000002</c:v>
                </c:pt>
                <c:pt idx="1548" formatCode="#,##0.00">
                  <c:v>23.2759</c:v>
                </c:pt>
                <c:pt idx="1549" formatCode="#,##0.00">
                  <c:v>23.244100000000003</c:v>
                </c:pt>
                <c:pt idx="1550" formatCode="#,##0.00">
                  <c:v>23.211100000000002</c:v>
                </c:pt>
                <c:pt idx="1551" formatCode="#,##0.00">
                  <c:v>23.182350000000007</c:v>
                </c:pt>
                <c:pt idx="1552" formatCode="#,##0.00">
                  <c:v>23.155500000000007</c:v>
                </c:pt>
                <c:pt idx="1553" formatCode="#,##0.00">
                  <c:v>23.131750000000007</c:v>
                </c:pt>
                <c:pt idx="1554" formatCode="#,##0.00">
                  <c:v>23.110250000000011</c:v>
                </c:pt>
                <c:pt idx="1555" formatCode="#,##0.00">
                  <c:v>23.087800000000012</c:v>
                </c:pt>
                <c:pt idx="1556" formatCode="#,##0.00">
                  <c:v>23.065500000000011</c:v>
                </c:pt>
                <c:pt idx="1557" formatCode="#,##0.00">
                  <c:v>23.04355000000001</c:v>
                </c:pt>
                <c:pt idx="1558" formatCode="#,##0.00">
                  <c:v>23.024650000000005</c:v>
                </c:pt>
                <c:pt idx="1559" formatCode="#,##0.00">
                  <c:v>23.004650000000002</c:v>
                </c:pt>
                <c:pt idx="1560" formatCode="#,##0.00">
                  <c:v>22.982850000000003</c:v>
                </c:pt>
                <c:pt idx="1561" formatCode="#,##0.00">
                  <c:v>22.958700000000007</c:v>
                </c:pt>
                <c:pt idx="1562" formatCode="#,##0.00">
                  <c:v>22.933750000000011</c:v>
                </c:pt>
                <c:pt idx="1563" formatCode="#,##0.00">
                  <c:v>22.910450000000015</c:v>
                </c:pt>
                <c:pt idx="1564" formatCode="#,##0.00">
                  <c:v>22.889950000000013</c:v>
                </c:pt>
                <c:pt idx="1565" formatCode="#,##0.00">
                  <c:v>22.871400000000012</c:v>
                </c:pt>
                <c:pt idx="1566" formatCode="#,##0.00">
                  <c:v>22.850000000000012</c:v>
                </c:pt>
                <c:pt idx="1567" formatCode="#,##0.00">
                  <c:v>22.828450000000011</c:v>
                </c:pt>
                <c:pt idx="1568" formatCode="#,##0.00">
                  <c:v>22.807900000000018</c:v>
                </c:pt>
                <c:pt idx="1569" formatCode="#,##0.00">
                  <c:v>22.785050000000016</c:v>
                </c:pt>
                <c:pt idx="1570" formatCode="#,##0.00">
                  <c:v>22.762300000000014</c:v>
                </c:pt>
                <c:pt idx="1571" formatCode="#,##0.00">
                  <c:v>22.737000000000016</c:v>
                </c:pt>
                <c:pt idx="1572" formatCode="#,##0.00">
                  <c:v>22.709550000000014</c:v>
                </c:pt>
                <c:pt idx="1573" formatCode="#,##0.00">
                  <c:v>22.680350000000018</c:v>
                </c:pt>
                <c:pt idx="1574" formatCode="#,##0.00">
                  <c:v>22.648350000000015</c:v>
                </c:pt>
                <c:pt idx="1575" formatCode="#,##0.00">
                  <c:v>22.616700000000016</c:v>
                </c:pt>
                <c:pt idx="1576" formatCode="#,##0.00">
                  <c:v>22.587900000000012</c:v>
                </c:pt>
                <c:pt idx="1577" formatCode="#,##0.00">
                  <c:v>22.561000000000018</c:v>
                </c:pt>
                <c:pt idx="1578" formatCode="#,##0.00">
                  <c:v>22.536550000000016</c:v>
                </c:pt>
                <c:pt idx="1579" formatCode="#,##0.00">
                  <c:v>22.510250000000013</c:v>
                </c:pt>
                <c:pt idx="1580" formatCode="#,##0.00">
                  <c:v>22.486900000000013</c:v>
                </c:pt>
                <c:pt idx="1581" formatCode="#,##0.00">
                  <c:v>22.466500000000014</c:v>
                </c:pt>
                <c:pt idx="1582" formatCode="#,##0.00">
                  <c:v>22.445050000000016</c:v>
                </c:pt>
                <c:pt idx="1583" formatCode="#,##0.00">
                  <c:v>22.427100000000014</c:v>
                </c:pt>
                <c:pt idx="1584" formatCode="#,##0.00">
                  <c:v>22.406050000000015</c:v>
                </c:pt>
                <c:pt idx="1585" formatCode="#,##0.00">
                  <c:v>22.387150000000016</c:v>
                </c:pt>
                <c:pt idx="1586" formatCode="#,##0.00">
                  <c:v>22.369750000000014</c:v>
                </c:pt>
                <c:pt idx="1587" formatCode="#,##0.00">
                  <c:v>22.35530000000001</c:v>
                </c:pt>
                <c:pt idx="1588" formatCode="#,##0.00">
                  <c:v>22.341400000000011</c:v>
                </c:pt>
                <c:pt idx="1589" formatCode="#,##0.00">
                  <c:v>22.327550000000009</c:v>
                </c:pt>
                <c:pt idx="1590" formatCode="#,##0.00">
                  <c:v>22.318550000000009</c:v>
                </c:pt>
                <c:pt idx="1591" formatCode="#,##0.00">
                  <c:v>22.311350000000008</c:v>
                </c:pt>
                <c:pt idx="1592" formatCode="#,##0.00">
                  <c:v>22.307600000000001</c:v>
                </c:pt>
                <c:pt idx="1593" formatCode="#,##0.00">
                  <c:v>22.301900000000003</c:v>
                </c:pt>
                <c:pt idx="1594" formatCode="#,##0.00">
                  <c:v>22.296050000000005</c:v>
                </c:pt>
                <c:pt idx="1595" formatCode="#,##0.00">
                  <c:v>22.288700000000002</c:v>
                </c:pt>
                <c:pt idx="1596" formatCode="#,##0.00">
                  <c:v>22.278399999999998</c:v>
                </c:pt>
                <c:pt idx="1597" formatCode="#,##0.00">
                  <c:v>22.269349999999999</c:v>
                </c:pt>
                <c:pt idx="1598" formatCode="#,##0.00">
                  <c:v>22.263549999999999</c:v>
                </c:pt>
                <c:pt idx="1599" formatCode="#,##0.00">
                  <c:v>22.259749999999993</c:v>
                </c:pt>
                <c:pt idx="1600" formatCode="#,##0.00">
                  <c:v>22.255149999999993</c:v>
                </c:pt>
                <c:pt idx="1601" formatCode="#,##0.00">
                  <c:v>22.248699999999999</c:v>
                </c:pt>
                <c:pt idx="1602" formatCode="#,##0.00">
                  <c:v>22.242199999999997</c:v>
                </c:pt>
                <c:pt idx="1603" formatCode="#,##0.00">
                  <c:v>22.2318</c:v>
                </c:pt>
                <c:pt idx="1604" formatCode="#,##0.00">
                  <c:v>22.223199999999999</c:v>
                </c:pt>
                <c:pt idx="1605" formatCode="#,##0.00">
                  <c:v>22.215100000000003</c:v>
                </c:pt>
                <c:pt idx="1606" formatCode="#,##0.00">
                  <c:v>22.206199999999999</c:v>
                </c:pt>
                <c:pt idx="1607" formatCode="#,##0.00">
                  <c:v>22.196999999999999</c:v>
                </c:pt>
                <c:pt idx="1608" formatCode="#,##0.00">
                  <c:v>22.1861</c:v>
                </c:pt>
                <c:pt idx="1609" formatCode="#,##0.00">
                  <c:v>22.174150000000001</c:v>
                </c:pt>
                <c:pt idx="1610" formatCode="#,##0.00">
                  <c:v>22.162050000000004</c:v>
                </c:pt>
                <c:pt idx="1611" formatCode="#,##0.00">
                  <c:v>22.150400000000005</c:v>
                </c:pt>
                <c:pt idx="1612" formatCode="#,##0.00">
                  <c:v>22.137950000000004</c:v>
                </c:pt>
                <c:pt idx="1613" formatCode="#,##0.00">
                  <c:v>22.124950000000002</c:v>
                </c:pt>
                <c:pt idx="1614" formatCode="#,##0.00">
                  <c:v>22.117699999999999</c:v>
                </c:pt>
                <c:pt idx="1615" formatCode="#,##0.00">
                  <c:v>22.112099999999995</c:v>
                </c:pt>
                <c:pt idx="1616" formatCode="#,##0.00">
                  <c:v>22.104249999999997</c:v>
                </c:pt>
                <c:pt idx="1617" formatCode="#,##0.00">
                  <c:v>22.094549999999998</c:v>
                </c:pt>
                <c:pt idx="1618" formatCode="#,##0.00">
                  <c:v>22.085850000000001</c:v>
                </c:pt>
                <c:pt idx="1619" formatCode="#,##0.00">
                  <c:v>22.079750000000001</c:v>
                </c:pt>
                <c:pt idx="1620" formatCode="#,##0.00">
                  <c:v>22.072749999999999</c:v>
                </c:pt>
                <c:pt idx="1621" formatCode="#,##0.00">
                  <c:v>22.066400000000002</c:v>
                </c:pt>
                <c:pt idx="1622" formatCode="#,##0.00">
                  <c:v>22.066150000000004</c:v>
                </c:pt>
                <c:pt idx="1623" formatCode="#,##0.00">
                  <c:v>22.066200000000002</c:v>
                </c:pt>
                <c:pt idx="1624" formatCode="#,##0.00">
                  <c:v>22.067499999999999</c:v>
                </c:pt>
                <c:pt idx="1625" formatCode="#,##0.00">
                  <c:v>22.069800000000004</c:v>
                </c:pt>
                <c:pt idx="1626" formatCode="#,##0.00">
                  <c:v>22.071450000000006</c:v>
                </c:pt>
                <c:pt idx="1627" formatCode="#,##0.00">
                  <c:v>22.071000000000009</c:v>
                </c:pt>
                <c:pt idx="1628" formatCode="#,##0.00">
                  <c:v>22.067850000000007</c:v>
                </c:pt>
                <c:pt idx="1629" formatCode="#,##0.00">
                  <c:v>22.063650000000006</c:v>
                </c:pt>
                <c:pt idx="1630" formatCode="#,##0.00">
                  <c:v>22.06110000000001</c:v>
                </c:pt>
                <c:pt idx="1631" formatCode="#,##0.00">
                  <c:v>22.055600000000009</c:v>
                </c:pt>
                <c:pt idx="1632" formatCode="#,##0.00">
                  <c:v>22.054900000000011</c:v>
                </c:pt>
                <c:pt idx="1633" formatCode="#,##0.00">
                  <c:v>22.059750000000008</c:v>
                </c:pt>
                <c:pt idx="1634" formatCode="#,##0.00">
                  <c:v>22.062500000000011</c:v>
                </c:pt>
                <c:pt idx="1635" formatCode="#,##0.00">
                  <c:v>22.065150000000013</c:v>
                </c:pt>
                <c:pt idx="1636" formatCode="#,##0.00">
                  <c:v>22.067150000000012</c:v>
                </c:pt>
                <c:pt idx="1637" formatCode="#,##0.00">
                  <c:v>22.070600000000013</c:v>
                </c:pt>
                <c:pt idx="1638" formatCode="#,##0.00">
                  <c:v>22.069950000000013</c:v>
                </c:pt>
                <c:pt idx="1639" formatCode="#,##0.00">
                  <c:v>22.068800000000014</c:v>
                </c:pt>
                <c:pt idx="1640" formatCode="#,##0.00">
                  <c:v>22.069300000000016</c:v>
                </c:pt>
                <c:pt idx="1641" formatCode="#,##0.00">
                  <c:v>22.073350000000016</c:v>
                </c:pt>
                <c:pt idx="1642" formatCode="#,##0.00">
                  <c:v>22.077250000000014</c:v>
                </c:pt>
                <c:pt idx="1643" formatCode="#,##0.00">
                  <c:v>22.082950000000004</c:v>
                </c:pt>
                <c:pt idx="1644" formatCode="#,##0.00">
                  <c:v>22.091500000000007</c:v>
                </c:pt>
                <c:pt idx="1645" formatCode="#,##0.00">
                  <c:v>22.099050000000005</c:v>
                </c:pt>
                <c:pt idx="1646" formatCode="#,##0.00">
                  <c:v>22.099850000000007</c:v>
                </c:pt>
                <c:pt idx="1647" formatCode="#,##0.00">
                  <c:v>22.101750000000006</c:v>
                </c:pt>
                <c:pt idx="1648" formatCode="#,##0.00">
                  <c:v>22.101800000000004</c:v>
                </c:pt>
                <c:pt idx="1649" formatCode="#,##0.00">
                  <c:v>22.101350000000004</c:v>
                </c:pt>
                <c:pt idx="1650" formatCode="#,##0.00">
                  <c:v>22.103250000000003</c:v>
                </c:pt>
                <c:pt idx="1651" formatCode="#,##0.00">
                  <c:v>22.106250000000003</c:v>
                </c:pt>
                <c:pt idx="1652" formatCode="#,##0.00">
                  <c:v>22.109150000000003</c:v>
                </c:pt>
                <c:pt idx="1653" formatCode="#,##0.00">
                  <c:v>22.112800000000004</c:v>
                </c:pt>
                <c:pt idx="1654" formatCode="#,##0.00">
                  <c:v>22.120200000000004</c:v>
                </c:pt>
                <c:pt idx="1655" formatCode="#,##0.00">
                  <c:v>22.128100000000003</c:v>
                </c:pt>
                <c:pt idx="1656" formatCode="#,##0.00">
                  <c:v>22.1357</c:v>
                </c:pt>
                <c:pt idx="1657" formatCode="#,##0.00">
                  <c:v>22.144400000000005</c:v>
                </c:pt>
                <c:pt idx="1658" formatCode="#,##0.00">
                  <c:v>22.150350000000003</c:v>
                </c:pt>
                <c:pt idx="1659" formatCode="#,##0.00">
                  <c:v>22.15260000000001</c:v>
                </c:pt>
                <c:pt idx="1660" formatCode="#,##0.00">
                  <c:v>22.157150000000012</c:v>
                </c:pt>
                <c:pt idx="1661" formatCode="#,##0.00">
                  <c:v>22.16105000000001</c:v>
                </c:pt>
                <c:pt idx="1662" formatCode="#,##0.00">
                  <c:v>22.167300000000008</c:v>
                </c:pt>
                <c:pt idx="1663" formatCode="#,##0.00">
                  <c:v>22.173200000000012</c:v>
                </c:pt>
                <c:pt idx="1664" formatCode="#,##0.00">
                  <c:v>22.177850000000014</c:v>
                </c:pt>
                <c:pt idx="1665" formatCode="#,##0.00">
                  <c:v>22.18340000000001</c:v>
                </c:pt>
                <c:pt idx="1666" formatCode="#,##0.00">
                  <c:v>22.185100000000006</c:v>
                </c:pt>
                <c:pt idx="1667" formatCode="#,##0.00">
                  <c:v>22.184950000000008</c:v>
                </c:pt>
                <c:pt idx="1668" formatCode="#,##0.00">
                  <c:v>22.188200000000005</c:v>
                </c:pt>
                <c:pt idx="1669" formatCode="#,##0.00">
                  <c:v>22.189500000000006</c:v>
                </c:pt>
                <c:pt idx="1670" formatCode="#,##0.00">
                  <c:v>22.190050000000006</c:v>
                </c:pt>
                <c:pt idx="1671" formatCode="#,##0.00">
                  <c:v>22.192150000000012</c:v>
                </c:pt>
                <c:pt idx="1672" formatCode="#,##0.00">
                  <c:v>22.195700000000006</c:v>
                </c:pt>
                <c:pt idx="1673" formatCode="#,##0.00">
                  <c:v>22.202550000000002</c:v>
                </c:pt>
                <c:pt idx="1674" formatCode="#,##0.00">
                  <c:v>22.209350000000001</c:v>
                </c:pt>
                <c:pt idx="1675" formatCode="#,##0.00">
                  <c:v>22.216750000000001</c:v>
                </c:pt>
                <c:pt idx="1676" formatCode="#,##0.00">
                  <c:v>22.223250000000004</c:v>
                </c:pt>
                <c:pt idx="1677" formatCode="#,##0.00">
                  <c:v>22.231749999999998</c:v>
                </c:pt>
                <c:pt idx="1678" formatCode="#,##0.00">
                  <c:v>22.242299999999997</c:v>
                </c:pt>
                <c:pt idx="1679" formatCode="#,##0.00">
                  <c:v>22.255349999999993</c:v>
                </c:pt>
                <c:pt idx="1680" formatCode="#,##0.00">
                  <c:v>22.267399999999999</c:v>
                </c:pt>
                <c:pt idx="1681" formatCode="#,##0.00">
                  <c:v>22.279499999999999</c:v>
                </c:pt>
                <c:pt idx="1682" formatCode="#,##0.00">
                  <c:v>22.296499999999995</c:v>
                </c:pt>
                <c:pt idx="1683" formatCode="#,##0.00">
                  <c:v>22.314599999999995</c:v>
                </c:pt>
                <c:pt idx="1684" formatCode="#,##0.00">
                  <c:v>22.33005</c:v>
                </c:pt>
                <c:pt idx="1685" formatCode="#,##0.00">
                  <c:v>22.343800000000002</c:v>
                </c:pt>
                <c:pt idx="1686" formatCode="#,##0.00">
                  <c:v>22.361349999999998</c:v>
                </c:pt>
                <c:pt idx="1687" formatCode="#,##0.00">
                  <c:v>22.377849999999999</c:v>
                </c:pt>
                <c:pt idx="1688" formatCode="#,##0.00">
                  <c:v>22.398900000000005</c:v>
                </c:pt>
                <c:pt idx="1689" formatCode="#,##0.00">
                  <c:v>22.4206</c:v>
                </c:pt>
                <c:pt idx="1690" formatCode="#,##0.00">
                  <c:v>22.442499999999999</c:v>
                </c:pt>
                <c:pt idx="1691" formatCode="#,##0.00">
                  <c:v>22.461500000000004</c:v>
                </c:pt>
                <c:pt idx="1692" formatCode="#,##0.00">
                  <c:v>22.480350000000008</c:v>
                </c:pt>
                <c:pt idx="1693" formatCode="#,##0.00">
                  <c:v>22.498050000000006</c:v>
                </c:pt>
                <c:pt idx="1694" formatCode="#,##0.00">
                  <c:v>22.515750000000008</c:v>
                </c:pt>
                <c:pt idx="1695" formatCode="#,##0.00">
                  <c:v>22.532400000000006</c:v>
                </c:pt>
                <c:pt idx="1696" formatCode="#,##0.00">
                  <c:v>22.544050000000006</c:v>
                </c:pt>
                <c:pt idx="1697" formatCode="#,##0.00">
                  <c:v>22.555300000000006</c:v>
                </c:pt>
                <c:pt idx="1698" formatCode="#,##0.00">
                  <c:v>22.567000000000004</c:v>
                </c:pt>
                <c:pt idx="1699" formatCode="#,##0.00">
                  <c:v>22.578750000000003</c:v>
                </c:pt>
                <c:pt idx="1700" formatCode="#,##0.00">
                  <c:v>22.58890000000001</c:v>
                </c:pt>
                <c:pt idx="1701" formatCode="#,##0.00">
                  <c:v>22.598150000000011</c:v>
                </c:pt>
                <c:pt idx="1702" formatCode="#,##0.00">
                  <c:v>22.60680000000001</c:v>
                </c:pt>
                <c:pt idx="1703" formatCode="#,##0.00">
                  <c:v>22.614050000000006</c:v>
                </c:pt>
                <c:pt idx="1704" formatCode="#,##0.00">
                  <c:v>22.623200000000008</c:v>
                </c:pt>
                <c:pt idx="1705" formatCode="#,##0.00">
                  <c:v>22.635500000000011</c:v>
                </c:pt>
                <c:pt idx="1706" formatCode="#,##0.00">
                  <c:v>22.648550000000011</c:v>
                </c:pt>
                <c:pt idx="1707" formatCode="#,##0.00">
                  <c:v>22.663250000000009</c:v>
                </c:pt>
                <c:pt idx="1708" formatCode="#,##0.00">
                  <c:v>22.679050000000011</c:v>
                </c:pt>
                <c:pt idx="1709" formatCode="#,##0.00">
                  <c:v>22.69445000000001</c:v>
                </c:pt>
                <c:pt idx="1710" formatCode="#,##0.00">
                  <c:v>22.707150000000009</c:v>
                </c:pt>
                <c:pt idx="1711" formatCode="#,##0.00">
                  <c:v>22.719950000000011</c:v>
                </c:pt>
                <c:pt idx="1712" formatCode="#,##0.00">
                  <c:v>22.734850000000009</c:v>
                </c:pt>
                <c:pt idx="1713" formatCode="#,##0.00">
                  <c:v>22.748950000000008</c:v>
                </c:pt>
                <c:pt idx="1714" formatCode="#,##0.00">
                  <c:v>22.762200000000007</c:v>
                </c:pt>
                <c:pt idx="1715" formatCode="#,##0.00">
                  <c:v>22.773850000000007</c:v>
                </c:pt>
                <c:pt idx="1716" formatCode="#,##0.00">
                  <c:v>22.786050000000003</c:v>
                </c:pt>
                <c:pt idx="1717" formatCode="#,##0.00">
                  <c:v>22.797850000000004</c:v>
                </c:pt>
                <c:pt idx="1718" formatCode="#,##0.00">
                  <c:v>22.810450000000007</c:v>
                </c:pt>
                <c:pt idx="1719" formatCode="#,##0.00">
                  <c:v>22.823550000000004</c:v>
                </c:pt>
                <c:pt idx="1720" formatCode="#,##0.00">
                  <c:v>22.835350000000002</c:v>
                </c:pt>
                <c:pt idx="1721" formatCode="#,##0.00">
                  <c:v>22.84355</c:v>
                </c:pt>
                <c:pt idx="1722" formatCode="#,##0.00">
                  <c:v>22.858600000000003</c:v>
                </c:pt>
                <c:pt idx="1723" formatCode="#,##0.00">
                  <c:v>22.872900000000001</c:v>
                </c:pt>
                <c:pt idx="1724" formatCode="#,##0.00">
                  <c:v>22.888549999999999</c:v>
                </c:pt>
                <c:pt idx="1725" formatCode="#,##0.00">
                  <c:v>22.904100000000003</c:v>
                </c:pt>
                <c:pt idx="1726" formatCode="#,##0.00">
                  <c:v>22.919750000000001</c:v>
                </c:pt>
                <c:pt idx="1727" formatCode="#,##0.00">
                  <c:v>22.935350000000003</c:v>
                </c:pt>
                <c:pt idx="1728" formatCode="#,##0.00">
                  <c:v>22.9511</c:v>
                </c:pt>
                <c:pt idx="1729" formatCode="#,##0.00">
                  <c:v>22.967250000000003</c:v>
                </c:pt>
                <c:pt idx="1730" formatCode="#,##0.00">
                  <c:v>22.98395</c:v>
                </c:pt>
                <c:pt idx="1731" formatCode="#,##0.00">
                  <c:v>22.999750000000002</c:v>
                </c:pt>
                <c:pt idx="1732" formatCode="#,##0.00">
                  <c:v>23.016950000000001</c:v>
                </c:pt>
                <c:pt idx="1733" formatCode="#,##0.00">
                  <c:v>23.034550000000003</c:v>
                </c:pt>
                <c:pt idx="1734" formatCode="#,##0.00">
                  <c:v>23.052400000000002</c:v>
                </c:pt>
                <c:pt idx="1735" formatCode="#,##0.00">
                  <c:v>23.074500000000008</c:v>
                </c:pt>
                <c:pt idx="1736" formatCode="#,##0.00">
                  <c:v>23.088850000000008</c:v>
                </c:pt>
                <c:pt idx="1737" formatCode="#,##0.00">
                  <c:v>23.102450000000008</c:v>
                </c:pt>
                <c:pt idx="1738" formatCode="#,##0.00">
                  <c:v>23.114750000000004</c:v>
                </c:pt>
                <c:pt idx="1739" formatCode="#,##0.00">
                  <c:v>23.128000000000007</c:v>
                </c:pt>
                <c:pt idx="1740" formatCode="#,##0.00">
                  <c:v>23.14105</c:v>
                </c:pt>
                <c:pt idx="1741" formatCode="#,##0.00">
                  <c:v>23.153950000000005</c:v>
                </c:pt>
                <c:pt idx="1742" formatCode="#,##0.00">
                  <c:v>23.1663</c:v>
                </c:pt>
                <c:pt idx="1743" formatCode="#,##0.00">
                  <c:v>23.181349999999998</c:v>
                </c:pt>
                <c:pt idx="1744" formatCode="#,##0.00">
                  <c:v>23.2014</c:v>
                </c:pt>
                <c:pt idx="1745" formatCode="#,##0.00">
                  <c:v>23.223400000000002</c:v>
                </c:pt>
                <c:pt idx="1746" formatCode="#,##0.00">
                  <c:v>23.246900000000004</c:v>
                </c:pt>
                <c:pt idx="1747" formatCode="#,##0.00">
                  <c:v>23.268100000000004</c:v>
                </c:pt>
                <c:pt idx="1748" formatCode="#,##0.00">
                  <c:v>23.285550000000004</c:v>
                </c:pt>
                <c:pt idx="1749" formatCode="#,##0.00">
                  <c:v>23.303500000000003</c:v>
                </c:pt>
                <c:pt idx="1750" formatCode="#,##0.00">
                  <c:v>23.319800000000001</c:v>
                </c:pt>
                <c:pt idx="1751" formatCode="#,##0.00">
                  <c:v>23.335700000000003</c:v>
                </c:pt>
                <c:pt idx="1752" formatCode="#,##0.00">
                  <c:v>23.35145</c:v>
                </c:pt>
                <c:pt idx="1753" formatCode="#,##0.00">
                  <c:v>23.368449999999992</c:v>
                </c:pt>
                <c:pt idx="1754" formatCode="#,##0.00">
                  <c:v>23.384699999999999</c:v>
                </c:pt>
                <c:pt idx="1755" formatCode="#,##0.00">
                  <c:v>23.402099999999997</c:v>
                </c:pt>
                <c:pt idx="1756" formatCode="#,##0.00">
                  <c:v>23.420249999999996</c:v>
                </c:pt>
                <c:pt idx="1757" formatCode="#,##0.00">
                  <c:v>23.439199999999996</c:v>
                </c:pt>
                <c:pt idx="1758" formatCode="#,##0.00">
                  <c:v>23.459399999999995</c:v>
                </c:pt>
                <c:pt idx="1759" formatCode="#,##0.00">
                  <c:v>23.479150000000001</c:v>
                </c:pt>
                <c:pt idx="1760" formatCode="#,##0.00">
                  <c:v>23.501500000000007</c:v>
                </c:pt>
                <c:pt idx="1761" formatCode="#,##0.00">
                  <c:v>23.525000000000006</c:v>
                </c:pt>
                <c:pt idx="1762" formatCode="#,##0.00">
                  <c:v>23.548250000000003</c:v>
                </c:pt>
                <c:pt idx="1763" formatCode="#,##0.00">
                  <c:v>23.571250000000006</c:v>
                </c:pt>
                <c:pt idx="1764" formatCode="#,##0.00">
                  <c:v>23.593350000000004</c:v>
                </c:pt>
                <c:pt idx="1765" formatCode="#,##0.00">
                  <c:v>23.614600000000006</c:v>
                </c:pt>
                <c:pt idx="1766" formatCode="#,##0.00">
                  <c:v>23.63600000000001</c:v>
                </c:pt>
                <c:pt idx="1767" formatCode="#,##0.00">
                  <c:v>23.653750000000009</c:v>
                </c:pt>
                <c:pt idx="1768" formatCode="#,##0.00">
                  <c:v>23.672250000000009</c:v>
                </c:pt>
                <c:pt idx="1769" formatCode="#,##0.00">
                  <c:v>23.690550000000009</c:v>
                </c:pt>
                <c:pt idx="1770" formatCode="#,##0.00">
                  <c:v>23.71595000000001</c:v>
                </c:pt>
                <c:pt idx="1771" formatCode="#,##0.00">
                  <c:v>23.742000000000012</c:v>
                </c:pt>
                <c:pt idx="1772" formatCode="#,##0.00">
                  <c:v>23.76945000000001</c:v>
                </c:pt>
                <c:pt idx="1773" formatCode="#,##0.00">
                  <c:v>23.793000000000017</c:v>
                </c:pt>
                <c:pt idx="1774" formatCode="#,##0.00">
                  <c:v>23.816250000000014</c:v>
                </c:pt>
                <c:pt idx="1775" formatCode="#,##0.00">
                  <c:v>23.837350000000018</c:v>
                </c:pt>
                <c:pt idx="1776" formatCode="#,##0.00">
                  <c:v>23.854250000000022</c:v>
                </c:pt>
                <c:pt idx="1777" formatCode="#,##0.00">
                  <c:v>23.867000000000022</c:v>
                </c:pt>
                <c:pt idx="1778" formatCode="#,##0.00">
                  <c:v>23.881500000000024</c:v>
                </c:pt>
                <c:pt idx="1779" formatCode="#,##0.00">
                  <c:v>23.897600000000022</c:v>
                </c:pt>
                <c:pt idx="1780" formatCode="#,##0.00">
                  <c:v>23.914100000000015</c:v>
                </c:pt>
                <c:pt idx="1781" formatCode="#,##0.00">
                  <c:v>23.928200000000015</c:v>
                </c:pt>
                <c:pt idx="1782" formatCode="#,##0.00">
                  <c:v>23.941250000000014</c:v>
                </c:pt>
                <c:pt idx="1783" formatCode="#,##0.00">
                  <c:v>23.949800000000014</c:v>
                </c:pt>
                <c:pt idx="1784" formatCode="#,##0.00">
                  <c:v>23.956700000000009</c:v>
                </c:pt>
                <c:pt idx="1785" formatCode="#,##0.00">
                  <c:v>23.959900000000012</c:v>
                </c:pt>
                <c:pt idx="1786" formatCode="#,##0.00">
                  <c:v>23.96295000000001</c:v>
                </c:pt>
                <c:pt idx="1787" formatCode="#,##0.00">
                  <c:v>23.965650000000004</c:v>
                </c:pt>
                <c:pt idx="1788" formatCode="#,##0.00">
                  <c:v>23.970199999999998</c:v>
                </c:pt>
                <c:pt idx="1789" formatCode="#,##0.00">
                  <c:v>23.975550000000009</c:v>
                </c:pt>
                <c:pt idx="1790" formatCode="#,##0.00">
                  <c:v>23.979500000000002</c:v>
                </c:pt>
                <c:pt idx="1791" formatCode="#,##0.00">
                  <c:v>23.983250000000002</c:v>
                </c:pt>
                <c:pt idx="1792" formatCode="#,##0.00">
                  <c:v>23.987100000000005</c:v>
                </c:pt>
                <c:pt idx="1793" formatCode="#,##0.00">
                  <c:v>23.990350000000007</c:v>
                </c:pt>
                <c:pt idx="1794" formatCode="#,##0.00">
                  <c:v>23.993050000000007</c:v>
                </c:pt>
                <c:pt idx="1795" formatCode="#,##0.00">
                  <c:v>23.997200000000003</c:v>
                </c:pt>
                <c:pt idx="1796" formatCode="#,##0.00">
                  <c:v>23.998550000000002</c:v>
                </c:pt>
                <c:pt idx="1797" formatCode="#,##0.00">
                  <c:v>24.000450000000004</c:v>
                </c:pt>
                <c:pt idx="1798" formatCode="#,##0.00">
                  <c:v>24.001750000000001</c:v>
                </c:pt>
                <c:pt idx="1799" formatCode="#,##0.00">
                  <c:v>24.003250000000001</c:v>
                </c:pt>
                <c:pt idx="1800" formatCode="#,##0.00">
                  <c:v>24.006650000000008</c:v>
                </c:pt>
                <c:pt idx="1801" formatCode="#,##0.00">
                  <c:v>24.011250000000004</c:v>
                </c:pt>
                <c:pt idx="1802" formatCode="#,##0.00">
                  <c:v>24.012750000000004</c:v>
                </c:pt>
                <c:pt idx="1803" formatCode="#,##0.00">
                  <c:v>24.016100000000002</c:v>
                </c:pt>
                <c:pt idx="1804" formatCode="#,##0.00">
                  <c:v>24.0184</c:v>
                </c:pt>
                <c:pt idx="1805" formatCode="#,##0.00">
                  <c:v>24.021150000000002</c:v>
                </c:pt>
                <c:pt idx="1806" formatCode="#,##0.00">
                  <c:v>24.023600000000002</c:v>
                </c:pt>
                <c:pt idx="1807" formatCode="#,##0.00">
                  <c:v>24.027450000000002</c:v>
                </c:pt>
                <c:pt idx="1808" formatCode="#,##0.00">
                  <c:v>24.030850000000001</c:v>
                </c:pt>
                <c:pt idx="1809" formatCode="#,##0.00">
                  <c:v>24.035050000000002</c:v>
                </c:pt>
                <c:pt idx="1810" formatCode="#,##0.00">
                  <c:v>24.037500000000001</c:v>
                </c:pt>
                <c:pt idx="1811" formatCode="#,##0.00">
                  <c:v>24.038650000000004</c:v>
                </c:pt>
                <c:pt idx="1812" formatCode="#,##0.00">
                  <c:v>24.0411</c:v>
                </c:pt>
                <c:pt idx="1813" formatCode="#,##0.00">
                  <c:v>24.043800000000001</c:v>
                </c:pt>
                <c:pt idx="1814" formatCode="#,##0.00">
                  <c:v>24.0427</c:v>
                </c:pt>
                <c:pt idx="1815" formatCode="#,##0.00">
                  <c:v>24.043000000000003</c:v>
                </c:pt>
                <c:pt idx="1816" formatCode="#,##0.00">
                  <c:v>24.045350000000003</c:v>
                </c:pt>
                <c:pt idx="1817" formatCode="#,##0.00">
                  <c:v>24.047699999999999</c:v>
                </c:pt>
                <c:pt idx="1818" formatCode="#,##0.00">
                  <c:v>24.052049999999994</c:v>
                </c:pt>
                <c:pt idx="1819" formatCode="#,##0.00">
                  <c:v>24.053899999999999</c:v>
                </c:pt>
                <c:pt idx="1820" formatCode="#,##0.00">
                  <c:v>24.056899999999999</c:v>
                </c:pt>
                <c:pt idx="1821" formatCode="#,##0.00">
                  <c:v>24.0627</c:v>
                </c:pt>
                <c:pt idx="1822" formatCode="#,##0.00">
                  <c:v>24.066800000000004</c:v>
                </c:pt>
                <c:pt idx="1823" formatCode="#,##0.00">
                  <c:v>24.072150000000001</c:v>
                </c:pt>
                <c:pt idx="1824" formatCode="#,##0.00">
                  <c:v>24.0761</c:v>
                </c:pt>
                <c:pt idx="1825" formatCode="#,##0.00">
                  <c:v>24.080850000000002</c:v>
                </c:pt>
                <c:pt idx="1826" formatCode="#,##0.00">
                  <c:v>24.086650000000006</c:v>
                </c:pt>
                <c:pt idx="1827" formatCode="#,##0.00">
                  <c:v>24.098149999999997</c:v>
                </c:pt>
                <c:pt idx="1828" formatCode="#,##0.00">
                  <c:v>24.111699999999995</c:v>
                </c:pt>
                <c:pt idx="1829" formatCode="#,##0.00">
                  <c:v>24.128699999999995</c:v>
                </c:pt>
                <c:pt idx="1830" formatCode="#,##0.00">
                  <c:v>24.141399999999997</c:v>
                </c:pt>
                <c:pt idx="1831" formatCode="#,##0.00">
                  <c:v>24.1523</c:v>
                </c:pt>
                <c:pt idx="1832" formatCode="#,##0.00">
                  <c:v>24.164850000000001</c:v>
                </c:pt>
                <c:pt idx="1833" formatCode="#,##0.00">
                  <c:v>24.177550000000007</c:v>
                </c:pt>
                <c:pt idx="1834" formatCode="#,##0.00">
                  <c:v>24.192750000000004</c:v>
                </c:pt>
                <c:pt idx="1835" formatCode="#,##0.00">
                  <c:v>24.209350000000001</c:v>
                </c:pt>
                <c:pt idx="1836" formatCode="#,##0.00">
                  <c:v>24.225300000000001</c:v>
                </c:pt>
                <c:pt idx="1837" formatCode="#,##0.00">
                  <c:v>24.2392</c:v>
                </c:pt>
                <c:pt idx="1838" formatCode="#,##0.00">
                  <c:v>24.25705</c:v>
                </c:pt>
                <c:pt idx="1839" formatCode="#,##0.00">
                  <c:v>24.275100000000005</c:v>
                </c:pt>
                <c:pt idx="1840" formatCode="#,##0.00">
                  <c:v>24.290150000000008</c:v>
                </c:pt>
                <c:pt idx="1841" formatCode="#,##0.00">
                  <c:v>24.301850000000009</c:v>
                </c:pt>
                <c:pt idx="1842" formatCode="#,##0.00">
                  <c:v>24.314750000000004</c:v>
                </c:pt>
                <c:pt idx="1843" formatCode="#,##0.00">
                  <c:v>24.328500000000005</c:v>
                </c:pt>
                <c:pt idx="1844" formatCode="#,##0.00">
                  <c:v>24.339499999999997</c:v>
                </c:pt>
                <c:pt idx="1845" formatCode="#,##0.00">
                  <c:v>24.3508</c:v>
                </c:pt>
                <c:pt idx="1846" formatCode="#,##0.00">
                  <c:v>24.365449999999999</c:v>
                </c:pt>
                <c:pt idx="1847" formatCode="#,##0.00">
                  <c:v>24.381250000000001</c:v>
                </c:pt>
                <c:pt idx="1848" formatCode="#,##0.00">
                  <c:v>24.399250000000002</c:v>
                </c:pt>
                <c:pt idx="1849" formatCode="#,##0.00">
                  <c:v>24.417199999999998</c:v>
                </c:pt>
                <c:pt idx="1850" formatCode="#,##0.00">
                  <c:v>24.434049999999999</c:v>
                </c:pt>
                <c:pt idx="1851" formatCode="#,##0.00">
                  <c:v>24.450599999999994</c:v>
                </c:pt>
                <c:pt idx="1852" formatCode="#,##0.00">
                  <c:v>24.466549999999998</c:v>
                </c:pt>
                <c:pt idx="1853" formatCode="#,##0.00">
                  <c:v>24.481999999999992</c:v>
                </c:pt>
                <c:pt idx="1854" formatCode="#,##0.00">
                  <c:v>24.495149999999995</c:v>
                </c:pt>
                <c:pt idx="1855" formatCode="#,##0.00">
                  <c:v>24.507549999999991</c:v>
                </c:pt>
                <c:pt idx="1856" formatCode="#,##0.00">
                  <c:v>24.521749999999994</c:v>
                </c:pt>
                <c:pt idx="1857" formatCode="#,##0.00">
                  <c:v>24.535849999999993</c:v>
                </c:pt>
                <c:pt idx="1858" formatCode="#,##0.00">
                  <c:v>24.552249999999994</c:v>
                </c:pt>
                <c:pt idx="1859" formatCode="#,##0.00">
                  <c:v>24.568999999999992</c:v>
                </c:pt>
                <c:pt idx="1860" formatCode="#,##0.00">
                  <c:v>24.586949999999991</c:v>
                </c:pt>
                <c:pt idx="1861" formatCode="#,##0.00">
                  <c:v>24.608249999999995</c:v>
                </c:pt>
                <c:pt idx="1862" formatCode="#,##0.00">
                  <c:v>24.630099999999992</c:v>
                </c:pt>
                <c:pt idx="1863" formatCode="#,##0.00">
                  <c:v>24.651699999999991</c:v>
                </c:pt>
                <c:pt idx="1864" formatCode="#,##0.00">
                  <c:v>24.675699999999988</c:v>
                </c:pt>
                <c:pt idx="1865" formatCode="#,##0.00">
                  <c:v>24.699149999999985</c:v>
                </c:pt>
                <c:pt idx="1866" formatCode="#,##0.00">
                  <c:v>24.727299999999985</c:v>
                </c:pt>
                <c:pt idx="1867" formatCode="#,##0.00">
                  <c:v>24.755699999999987</c:v>
                </c:pt>
                <c:pt idx="1868" formatCode="#,##0.00">
                  <c:v>24.782599999999988</c:v>
                </c:pt>
                <c:pt idx="1869" formatCode="#,##0.00">
                  <c:v>24.810849999999988</c:v>
                </c:pt>
                <c:pt idx="1870" formatCode="#,##0.00">
                  <c:v>24.839549999999988</c:v>
                </c:pt>
                <c:pt idx="1871" formatCode="#,##0.00">
                  <c:v>24.869449999999986</c:v>
                </c:pt>
                <c:pt idx="1872" formatCode="#,##0.00">
                  <c:v>24.896899999999988</c:v>
                </c:pt>
                <c:pt idx="1873" formatCode="#,##0.00">
                  <c:v>24.925299999999989</c:v>
                </c:pt>
                <c:pt idx="1874" formatCode="#,##0.00">
                  <c:v>24.963699999999989</c:v>
                </c:pt>
                <c:pt idx="1875" formatCode="#,##0.00">
                  <c:v>25.002349999999993</c:v>
                </c:pt>
                <c:pt idx="1876" formatCode="#,##0.00">
                  <c:v>25.041799999999995</c:v>
                </c:pt>
                <c:pt idx="1877" formatCode="#,##0.00">
                  <c:v>25.081549999999996</c:v>
                </c:pt>
                <c:pt idx="1878" formatCode="#,##0.00">
                  <c:v>25.121649999999995</c:v>
                </c:pt>
                <c:pt idx="1879" formatCode="#,##0.00">
                  <c:v>25.159449999999996</c:v>
                </c:pt>
                <c:pt idx="1880" formatCode="#,##0.00">
                  <c:v>25.197599999999994</c:v>
                </c:pt>
                <c:pt idx="1881" formatCode="#,##0.00">
                  <c:v>25.236749999999994</c:v>
                </c:pt>
                <c:pt idx="1882" formatCode="#,##0.00">
                  <c:v>25.276599999999995</c:v>
                </c:pt>
                <c:pt idx="1883" formatCode="#,##0.00">
                  <c:v>25.315599999999989</c:v>
                </c:pt>
                <c:pt idx="1884" formatCode="#,##0.00">
                  <c:v>25.356199999999991</c:v>
                </c:pt>
                <c:pt idx="1885" formatCode="#,##0.00">
                  <c:v>25.397549999999992</c:v>
                </c:pt>
                <c:pt idx="1886" formatCode="#,##0.00">
                  <c:v>25.435249999999986</c:v>
                </c:pt>
                <c:pt idx="1887" formatCode="#,##0.00">
                  <c:v>25.473199999999988</c:v>
                </c:pt>
                <c:pt idx="1888" formatCode="#,##0.00">
                  <c:v>25.510199999999987</c:v>
                </c:pt>
                <c:pt idx="1889" formatCode="#,##0.00">
                  <c:v>25.545849999999984</c:v>
                </c:pt>
                <c:pt idx="1890" formatCode="#,##0.00">
                  <c:v>25.580199999999987</c:v>
                </c:pt>
                <c:pt idx="1891" formatCode="#,##0.00">
                  <c:v>25.615799999999989</c:v>
                </c:pt>
                <c:pt idx="1892" formatCode="#,##0.00">
                  <c:v>25.653999999999986</c:v>
                </c:pt>
                <c:pt idx="1893" formatCode="#,##0.00">
                  <c:v>25.691749999999992</c:v>
                </c:pt>
                <c:pt idx="1894" formatCode="#,##0.00">
                  <c:v>25.730699999999988</c:v>
                </c:pt>
                <c:pt idx="1895" formatCode="#,##0.00">
                  <c:v>25.772199999999994</c:v>
                </c:pt>
                <c:pt idx="1896" formatCode="#,##0.00">
                  <c:v>25.830549999999988</c:v>
                </c:pt>
                <c:pt idx="1897" formatCode="#,##0.00">
                  <c:v>25.884449999999987</c:v>
                </c:pt>
                <c:pt idx="1898" formatCode="#,##0.00">
                  <c:v>25.938799999999986</c:v>
                </c:pt>
                <c:pt idx="1899" formatCode="#,##0.00">
                  <c:v>25.994699999999995</c:v>
                </c:pt>
                <c:pt idx="1900" formatCode="#,##0.00">
                  <c:v>26.055649999999993</c:v>
                </c:pt>
                <c:pt idx="1901" formatCode="#,##0.00">
                  <c:v>26.114099999999993</c:v>
                </c:pt>
                <c:pt idx="1902" formatCode="#,##0.00">
                  <c:v>26.171199999999995</c:v>
                </c:pt>
                <c:pt idx="1903" formatCode="#,##0.00">
                  <c:v>26.230049999999995</c:v>
                </c:pt>
                <c:pt idx="1904" formatCode="#,##0.00">
                  <c:v>26.288249999999994</c:v>
                </c:pt>
                <c:pt idx="1905" formatCode="#,##0.00">
                  <c:v>26.343699999999991</c:v>
                </c:pt>
                <c:pt idx="1906" formatCode="#,##0.00">
                  <c:v>26.399149999999992</c:v>
                </c:pt>
                <c:pt idx="1907" formatCode="#,##0.00">
                  <c:v>26.451349999999998</c:v>
                </c:pt>
                <c:pt idx="1908" formatCode="#,##0.00">
                  <c:v>26.503099999999996</c:v>
                </c:pt>
                <c:pt idx="1909" formatCode="#,##0.00">
                  <c:v>26.554849999999998</c:v>
                </c:pt>
                <c:pt idx="1910" formatCode="#,##0.00">
                  <c:v>26.599349999999991</c:v>
                </c:pt>
                <c:pt idx="1911" formatCode="#,##0.00">
                  <c:v>26.644149999999986</c:v>
                </c:pt>
                <c:pt idx="1912" formatCode="#,##0.00">
                  <c:v>26.686849999999989</c:v>
                </c:pt>
                <c:pt idx="1913" formatCode="#,##0.00">
                  <c:v>26.729499999999987</c:v>
                </c:pt>
                <c:pt idx="1914" formatCode="#,##0.00">
                  <c:v>26.775899999999993</c:v>
                </c:pt>
                <c:pt idx="1915" formatCode="#,##0.00">
                  <c:v>26.822649999999999</c:v>
                </c:pt>
                <c:pt idx="1916" formatCode="#,##0.00">
                  <c:v>26.871949999999998</c:v>
                </c:pt>
                <c:pt idx="1917" formatCode="#,##0.00">
                  <c:v>26.919849999999993</c:v>
                </c:pt>
                <c:pt idx="1918" formatCode="#,##0.00">
                  <c:v>26.968099999999989</c:v>
                </c:pt>
                <c:pt idx="1919" formatCode="#,##0.00">
                  <c:v>27.017649999999989</c:v>
                </c:pt>
                <c:pt idx="1920" formatCode="#,##0.00">
                  <c:v>27.06699999999999</c:v>
                </c:pt>
                <c:pt idx="1921" formatCode="#,##0.00">
                  <c:v>27.117899999999992</c:v>
                </c:pt>
                <c:pt idx="1922" formatCode="#,##0.00">
                  <c:v>27.172349999999987</c:v>
                </c:pt>
                <c:pt idx="1923" formatCode="#,##0.00">
                  <c:v>27.22689999999999</c:v>
                </c:pt>
                <c:pt idx="1924" formatCode="#,##0.00">
                  <c:v>27.279749999999989</c:v>
                </c:pt>
                <c:pt idx="1925" formatCode="#,##0.00">
                  <c:v>27.333449999999988</c:v>
                </c:pt>
                <c:pt idx="1926" formatCode="#,##0.00">
                  <c:v>27.386949999999992</c:v>
                </c:pt>
                <c:pt idx="1927" formatCode="#,##0.00">
                  <c:v>27.43934999999999</c:v>
                </c:pt>
                <c:pt idx="1928" formatCode="#,##0.00">
                  <c:v>27.491799999999994</c:v>
                </c:pt>
                <c:pt idx="1929" formatCode="#,##0.00">
                  <c:v>27.54164999999999</c:v>
                </c:pt>
                <c:pt idx="1930" formatCode="#,##0.00">
                  <c:v>27.59259999999999</c:v>
                </c:pt>
                <c:pt idx="1931" formatCode="#,##0.00">
                  <c:v>27.64449999999999</c:v>
                </c:pt>
                <c:pt idx="1932" formatCode="#,##0.00">
                  <c:v>27.696499999999993</c:v>
                </c:pt>
                <c:pt idx="1933" formatCode="#,##0.00">
                  <c:v>27.749649999999988</c:v>
                </c:pt>
                <c:pt idx="1934" formatCode="#,##0.00">
                  <c:v>27.80139999999999</c:v>
                </c:pt>
                <c:pt idx="1935" formatCode="#,##0.00">
                  <c:v>27.850349999999985</c:v>
                </c:pt>
                <c:pt idx="1936" formatCode="#,##0.00">
                  <c:v>27.906099999999988</c:v>
                </c:pt>
                <c:pt idx="1937" formatCode="#,##0.00">
                  <c:v>27.960449999999991</c:v>
                </c:pt>
                <c:pt idx="1938" formatCode="#,##0.00">
                  <c:v>28.01489999999999</c:v>
                </c:pt>
                <c:pt idx="1939" formatCode="#,##0.00">
                  <c:v>28.070049999999988</c:v>
                </c:pt>
                <c:pt idx="1940" formatCode="#,##0.00">
                  <c:v>28.125749999999989</c:v>
                </c:pt>
                <c:pt idx="1941" formatCode="#,##0.00">
                  <c:v>28.183099999999996</c:v>
                </c:pt>
                <c:pt idx="1942" formatCode="#,##0.00">
                  <c:v>28.239449999999991</c:v>
                </c:pt>
                <c:pt idx="1943" formatCode="#,##0.00">
                  <c:v>28.294299999999993</c:v>
                </c:pt>
                <c:pt idx="1944" formatCode="#,##0.00">
                  <c:v>28.345099999999992</c:v>
                </c:pt>
                <c:pt idx="1945" formatCode="#,##0.00">
                  <c:v>28.394749999999991</c:v>
                </c:pt>
                <c:pt idx="1946" formatCode="#,##0.00">
                  <c:v>28.440799999999996</c:v>
                </c:pt>
                <c:pt idx="1947" formatCode="#,##0.00">
                  <c:v>28.487999999999996</c:v>
                </c:pt>
                <c:pt idx="1948" formatCode="#,##0.00">
                  <c:v>28.540399999999995</c:v>
                </c:pt>
                <c:pt idx="1949" formatCode="#,##0.00">
                  <c:v>28.592149999999993</c:v>
                </c:pt>
                <c:pt idx="1950" formatCode="#,##0.00">
                  <c:v>28.64064999999999</c:v>
                </c:pt>
                <c:pt idx="1951" formatCode="#,##0.00">
                  <c:v>28.686</c:v>
                </c:pt>
                <c:pt idx="1952" formatCode="#,##0.00">
                  <c:v>28.732849999999996</c:v>
                </c:pt>
                <c:pt idx="1953" formatCode="#,##0.00">
                  <c:v>28.777649999999998</c:v>
                </c:pt>
                <c:pt idx="1954" formatCode="#,##0.00">
                  <c:v>28.819299999999998</c:v>
                </c:pt>
                <c:pt idx="1955" formatCode="#,##0.00">
                  <c:v>28.865349999999999</c:v>
                </c:pt>
                <c:pt idx="1956" formatCode="#,##0.00">
                  <c:v>28.906849999999999</c:v>
                </c:pt>
                <c:pt idx="1957" formatCode="#,##0.00">
                  <c:v>28.939249999999998</c:v>
                </c:pt>
                <c:pt idx="1958" formatCode="#,##0.00">
                  <c:v>28.968099999999996</c:v>
                </c:pt>
                <c:pt idx="1959" formatCode="#,##0.00">
                  <c:v>29.000799999999998</c:v>
                </c:pt>
                <c:pt idx="1960" formatCode="#,##0.00">
                  <c:v>29.027949999999997</c:v>
                </c:pt>
                <c:pt idx="1961" formatCode="#,##0.00">
                  <c:v>29.052399999999999</c:v>
                </c:pt>
                <c:pt idx="1962" formatCode="#,##0.00">
                  <c:v>29.080349999999999</c:v>
                </c:pt>
                <c:pt idx="1963" formatCode="#,##0.00">
                  <c:v>29.109349999999999</c:v>
                </c:pt>
                <c:pt idx="1964" formatCode="#,##0.00">
                  <c:v>29.145099999999992</c:v>
                </c:pt>
                <c:pt idx="1965" formatCode="#,##0.00">
                  <c:v>29.178549999999994</c:v>
                </c:pt>
                <c:pt idx="1966" formatCode="#,##0.00">
                  <c:v>29.214849999999991</c:v>
                </c:pt>
                <c:pt idx="1967" formatCode="#,##0.00">
                  <c:v>29.254199999999997</c:v>
                </c:pt>
                <c:pt idx="1968" formatCode="#,##0.00">
                  <c:v>29.292549999999995</c:v>
                </c:pt>
                <c:pt idx="1969" formatCode="#,##0.00">
                  <c:v>29.333749999999991</c:v>
                </c:pt>
                <c:pt idx="1970" formatCode="#,##0.00">
                  <c:v>29.370799999999996</c:v>
                </c:pt>
                <c:pt idx="1971" formatCode="#,##0.00">
                  <c:v>29.400349999999992</c:v>
                </c:pt>
                <c:pt idx="1972" formatCode="#,##0.00">
                  <c:v>29.437699999999996</c:v>
                </c:pt>
                <c:pt idx="1973" formatCode="#,##0.00">
                  <c:v>29.479999999999997</c:v>
                </c:pt>
                <c:pt idx="1974" formatCode="#,##0.00">
                  <c:v>29.524749999999994</c:v>
                </c:pt>
                <c:pt idx="1975" formatCode="#,##0.00">
                  <c:v>29.566999999999997</c:v>
                </c:pt>
                <c:pt idx="1976" formatCode="#,##0.00">
                  <c:v>29.61045</c:v>
                </c:pt>
                <c:pt idx="1977" formatCode="#,##0.00">
                  <c:v>29.654299999999999</c:v>
                </c:pt>
                <c:pt idx="1978" formatCode="#,##0.00">
                  <c:v>29.696999999999999</c:v>
                </c:pt>
                <c:pt idx="1979" formatCode="#,##0.00">
                  <c:v>29.739050000000002</c:v>
                </c:pt>
                <c:pt idx="1980" formatCode="#,##0.00">
                  <c:v>29.782550000000001</c:v>
                </c:pt>
                <c:pt idx="1981" formatCode="#,##0.00">
                  <c:v>29.827250000000003</c:v>
                </c:pt>
                <c:pt idx="1982" formatCode="#,##0.00">
                  <c:v>29.874300000000002</c:v>
                </c:pt>
                <c:pt idx="1983" formatCode="#,##0.00">
                  <c:v>29.925750000000004</c:v>
                </c:pt>
                <c:pt idx="1984" formatCode="#,##0.00">
                  <c:v>29.9802</c:v>
                </c:pt>
                <c:pt idx="1985" formatCode="#,##0.00">
                  <c:v>30.034350000000003</c:v>
                </c:pt>
                <c:pt idx="1986" formatCode="#,##0.00">
                  <c:v>30.094150000000003</c:v>
                </c:pt>
                <c:pt idx="1987" formatCode="#,##0.00">
                  <c:v>30.151100000000007</c:v>
                </c:pt>
                <c:pt idx="1988" formatCode="#,##0.00">
                  <c:v>30.210900000000006</c:v>
                </c:pt>
                <c:pt idx="1989" formatCode="#,##0.00">
                  <c:v>30.270150000000008</c:v>
                </c:pt>
                <c:pt idx="1990" formatCode="#,##0.00">
                  <c:v>30.331900000000005</c:v>
                </c:pt>
                <c:pt idx="1991" formatCode="#,##0.00">
                  <c:v>30.394650000000006</c:v>
                </c:pt>
                <c:pt idx="1992" formatCode="#,##0.00">
                  <c:v>30.456700000000009</c:v>
                </c:pt>
                <c:pt idx="1993" formatCode="#,##0.00">
                  <c:v>30.520900000000005</c:v>
                </c:pt>
                <c:pt idx="1994" formatCode="#,##0.00">
                  <c:v>30.585550000000008</c:v>
                </c:pt>
                <c:pt idx="1995" formatCode="#,##0.00">
                  <c:v>30.649150000000009</c:v>
                </c:pt>
                <c:pt idx="1996" formatCode="#,##0.00">
                  <c:v>30.71540000000001</c:v>
                </c:pt>
                <c:pt idx="1997" formatCode="#,##0.00">
                  <c:v>30.778250000000007</c:v>
                </c:pt>
                <c:pt idx="1998" formatCode="#,##0.00">
                  <c:v>30.839600000000008</c:v>
                </c:pt>
                <c:pt idx="1999" formatCode="#,##0.00">
                  <c:v>30.897700000000007</c:v>
                </c:pt>
                <c:pt idx="2000" formatCode="#,##0.00">
                  <c:v>30.957400000000007</c:v>
                </c:pt>
                <c:pt idx="2001" formatCode="#,##0.00">
                  <c:v>31.014700000000008</c:v>
                </c:pt>
                <c:pt idx="2002" formatCode="#,##0.00">
                  <c:v>31.071800000000007</c:v>
                </c:pt>
                <c:pt idx="2003" formatCode="#,##0.00">
                  <c:v>31.126550000000016</c:v>
                </c:pt>
                <c:pt idx="2004" formatCode="#,##0.00">
                  <c:v>31.185250000000014</c:v>
                </c:pt>
                <c:pt idx="2005" formatCode="#,##0.00">
                  <c:v>31.247200000000017</c:v>
                </c:pt>
                <c:pt idx="2006" formatCode="#,##0.00">
                  <c:v>31.305850000000014</c:v>
                </c:pt>
                <c:pt idx="2007" formatCode="#,##0.00">
                  <c:v>31.367700000000013</c:v>
                </c:pt>
                <c:pt idx="2008" formatCode="#,##0.00">
                  <c:v>31.431200000000018</c:v>
                </c:pt>
                <c:pt idx="2009" formatCode="#,##0.00">
                  <c:v>31.494600000000013</c:v>
                </c:pt>
                <c:pt idx="2010" formatCode="#,##0.00">
                  <c:v>31.559500000000018</c:v>
                </c:pt>
                <c:pt idx="2011" formatCode="#,##0.00">
                  <c:v>31.622900000000019</c:v>
                </c:pt>
                <c:pt idx="2012" formatCode="#,##0.00">
                  <c:v>31.683200000000021</c:v>
                </c:pt>
                <c:pt idx="2013" formatCode="#,##0.00">
                  <c:v>31.740550000000027</c:v>
                </c:pt>
                <c:pt idx="2014" formatCode="#,##0.00">
                  <c:v>31.797250000000023</c:v>
                </c:pt>
                <c:pt idx="2015" formatCode="#,##0.00">
                  <c:v>31.849900000000027</c:v>
                </c:pt>
                <c:pt idx="2016" formatCode="#,##0.00">
                  <c:v>31.900450000000021</c:v>
                </c:pt>
                <c:pt idx="2017" formatCode="#,##0.00">
                  <c:v>31.954950000000022</c:v>
                </c:pt>
                <c:pt idx="2018" formatCode="#,##0.00">
                  <c:v>32.01110000000002</c:v>
                </c:pt>
                <c:pt idx="2019" formatCode="#,##0.00">
                  <c:v>32.068000000000026</c:v>
                </c:pt>
                <c:pt idx="2020" formatCode="#,##0.00">
                  <c:v>32.124450000000024</c:v>
                </c:pt>
                <c:pt idx="2021" formatCode="#,##0.00">
                  <c:v>32.178850000000025</c:v>
                </c:pt>
                <c:pt idx="2022" formatCode="#,##0.00">
                  <c:v>32.231550000000027</c:v>
                </c:pt>
                <c:pt idx="2023" formatCode="#,##0.00">
                  <c:v>32.282550000000022</c:v>
                </c:pt>
                <c:pt idx="2024" formatCode="#,##0.00">
                  <c:v>32.33535000000002</c:v>
                </c:pt>
                <c:pt idx="2025" formatCode="#,##0.00">
                  <c:v>32.38375000000002</c:v>
                </c:pt>
                <c:pt idx="2026" formatCode="#,##0.00">
                  <c:v>32.435350000000021</c:v>
                </c:pt>
                <c:pt idx="2027" formatCode="#,##0.00">
                  <c:v>32.487500000000018</c:v>
                </c:pt>
                <c:pt idx="2028" formatCode="#,##0.00">
                  <c:v>32.535150000000016</c:v>
                </c:pt>
                <c:pt idx="2029" formatCode="#,##0.00">
                  <c:v>32.579250000000016</c:v>
                </c:pt>
                <c:pt idx="2030" formatCode="#,##0.00">
                  <c:v>32.618050000000018</c:v>
                </c:pt>
                <c:pt idx="2031" formatCode="#,##0.00">
                  <c:v>32.656050000000015</c:v>
                </c:pt>
                <c:pt idx="2032" formatCode="#,##0.00">
                  <c:v>32.694300000000013</c:v>
                </c:pt>
                <c:pt idx="2033" formatCode="#,##0.00">
                  <c:v>32.725650000000016</c:v>
                </c:pt>
                <c:pt idx="2034" formatCode="#,##0.00">
                  <c:v>32.759250000000009</c:v>
                </c:pt>
                <c:pt idx="2035" formatCode="#,##0.00">
                  <c:v>32.792550000000013</c:v>
                </c:pt>
                <c:pt idx="2036" formatCode="#,##0.00">
                  <c:v>32.825800000000015</c:v>
                </c:pt>
                <c:pt idx="2037" formatCode="#,##0.00">
                  <c:v>32.861300000000007</c:v>
                </c:pt>
                <c:pt idx="2038" formatCode="#,##0.00">
                  <c:v>32.894050000000014</c:v>
                </c:pt>
                <c:pt idx="2039" formatCode="#,##0.00">
                  <c:v>32.924950000000017</c:v>
                </c:pt>
                <c:pt idx="2040" formatCode="#,##0.00">
                  <c:v>32.962150000000008</c:v>
                </c:pt>
                <c:pt idx="2041" formatCode="#,##0.00">
                  <c:v>32.998250000000013</c:v>
                </c:pt>
                <c:pt idx="2042" formatCode="#,##0.00">
                  <c:v>33.036450000000009</c:v>
                </c:pt>
                <c:pt idx="2043" formatCode="#,##0.00">
                  <c:v>33.07480000000001</c:v>
                </c:pt>
                <c:pt idx="2044" formatCode="#,##0.00">
                  <c:v>33.116250000000008</c:v>
                </c:pt>
                <c:pt idx="2045" formatCode="#,##0.00">
                  <c:v>33.155500000000011</c:v>
                </c:pt>
                <c:pt idx="2046" formatCode="#,##0.00">
                  <c:v>33.195700000000009</c:v>
                </c:pt>
                <c:pt idx="2047" formatCode="#,##0.00">
                  <c:v>33.236750000000008</c:v>
                </c:pt>
                <c:pt idx="2048" formatCode="#,##0.00">
                  <c:v>33.273700000000012</c:v>
                </c:pt>
                <c:pt idx="2049" formatCode="#,##0.00">
                  <c:v>33.314050000000009</c:v>
                </c:pt>
                <c:pt idx="2050" formatCode="#,##0.00">
                  <c:v>33.352250000000005</c:v>
                </c:pt>
                <c:pt idx="2051" formatCode="#,##0.00">
                  <c:v>33.388650000000005</c:v>
                </c:pt>
                <c:pt idx="2052" formatCode="#,##0.00">
                  <c:v>33.422650000000004</c:v>
                </c:pt>
                <c:pt idx="2053" formatCode="#,##0.00">
                  <c:v>33.461300000000008</c:v>
                </c:pt>
                <c:pt idx="2054" formatCode="#,##0.00">
                  <c:v>33.501750000000008</c:v>
                </c:pt>
                <c:pt idx="2055" formatCode="#,##0.00">
                  <c:v>33.54325</c:v>
                </c:pt>
                <c:pt idx="2056" formatCode="#,##0.00">
                  <c:v>33.581699999999998</c:v>
                </c:pt>
                <c:pt idx="2057" formatCode="#,##0.00">
                  <c:v>33.617449999999991</c:v>
                </c:pt>
                <c:pt idx="2058" formatCode="#,##0.00">
                  <c:v>33.65005</c:v>
                </c:pt>
                <c:pt idx="2059" formatCode="#,##0.00">
                  <c:v>33.677799999999998</c:v>
                </c:pt>
                <c:pt idx="2060" formatCode="#,##0.00">
                  <c:v>33.707999999999998</c:v>
                </c:pt>
                <c:pt idx="2061" formatCode="#,##0.00">
                  <c:v>33.728449999999995</c:v>
                </c:pt>
                <c:pt idx="2062" formatCode="#,##0.00">
                  <c:v>33.748699999999992</c:v>
                </c:pt>
                <c:pt idx="2063" formatCode="#,##0.00">
                  <c:v>33.768049999999995</c:v>
                </c:pt>
                <c:pt idx="2064" formatCode="#,##0.00">
                  <c:v>33.784399999999998</c:v>
                </c:pt>
                <c:pt idx="2065" formatCode="#,##0.00">
                  <c:v>33.802550000000004</c:v>
                </c:pt>
                <c:pt idx="2066" formatCode="#,##0.00">
                  <c:v>33.817950000000003</c:v>
                </c:pt>
                <c:pt idx="2067" formatCode="#,##0.00">
                  <c:v>33.836500000000001</c:v>
                </c:pt>
                <c:pt idx="2068" formatCode="#,##0.00">
                  <c:v>33.854199999999999</c:v>
                </c:pt>
                <c:pt idx="2069" formatCode="#,##0.00">
                  <c:v>33.8673</c:v>
                </c:pt>
                <c:pt idx="2070" formatCode="#,##0.00">
                  <c:v>33.877200000000002</c:v>
                </c:pt>
                <c:pt idx="2071" formatCode="#,##0.00">
                  <c:v>33.886400000000002</c:v>
                </c:pt>
                <c:pt idx="2072" formatCode="#,##0.00">
                  <c:v>33.906749999999995</c:v>
                </c:pt>
                <c:pt idx="2073" formatCode="#,##0.00">
                  <c:v>33.924250000000001</c:v>
                </c:pt>
                <c:pt idx="2074" formatCode="#,##0.00">
                  <c:v>33.931249999999999</c:v>
                </c:pt>
                <c:pt idx="2075" formatCode="#,##0.00">
                  <c:v>33.935250000000003</c:v>
                </c:pt>
                <c:pt idx="2076" formatCode="#,##0.00">
                  <c:v>33.939550000000004</c:v>
                </c:pt>
                <c:pt idx="2077" formatCode="#,##0.00">
                  <c:v>33.945100000000004</c:v>
                </c:pt>
                <c:pt idx="2078" formatCode="#,##0.00">
                  <c:v>33.950950000000006</c:v>
                </c:pt>
                <c:pt idx="2079" formatCode="#,##0.00">
                  <c:v>33.956500000000013</c:v>
                </c:pt>
                <c:pt idx="2080" formatCode="#,##0.00">
                  <c:v>33.96155000000001</c:v>
                </c:pt>
                <c:pt idx="2081" formatCode="#,##0.00">
                  <c:v>33.968700000000005</c:v>
                </c:pt>
                <c:pt idx="2082" formatCode="#,##0.00">
                  <c:v>33.972949999999997</c:v>
                </c:pt>
                <c:pt idx="2083" formatCode="#,##0.00">
                  <c:v>33.976500000000001</c:v>
                </c:pt>
                <c:pt idx="2084" formatCode="#,##0.00">
                  <c:v>33.985999999999997</c:v>
                </c:pt>
                <c:pt idx="2085" formatCode="#,##0.00">
                  <c:v>33.995849999999997</c:v>
                </c:pt>
                <c:pt idx="2086" formatCode="#,##0.00">
                  <c:v>34.003299999999996</c:v>
                </c:pt>
                <c:pt idx="2087" formatCode="#,##0.00">
                  <c:v>34.012049999999995</c:v>
                </c:pt>
                <c:pt idx="2088" formatCode="#,##0.00">
                  <c:v>34.018499999999996</c:v>
                </c:pt>
                <c:pt idx="2089" formatCode="#,##0.00">
                  <c:v>34.026849999999996</c:v>
                </c:pt>
                <c:pt idx="2090" formatCode="#,##0.00">
                  <c:v>34.034649999999999</c:v>
                </c:pt>
                <c:pt idx="2091" formatCode="#,##0.00">
                  <c:v>34.040599999999998</c:v>
                </c:pt>
                <c:pt idx="2092" formatCode="#,##0.00">
                  <c:v>34.04679999999999</c:v>
                </c:pt>
                <c:pt idx="2093" formatCode="#,##0.00">
                  <c:v>34.055649999999993</c:v>
                </c:pt>
                <c:pt idx="2094" formatCode="#,##0.00">
                  <c:v>34.062599999999996</c:v>
                </c:pt>
                <c:pt idx="2095" formatCode="#,##0.00">
                  <c:v>34.066800000000001</c:v>
                </c:pt>
                <c:pt idx="2096" formatCode="#,##0.00">
                  <c:v>34.060650000000003</c:v>
                </c:pt>
                <c:pt idx="2097" formatCode="#,##0.00">
                  <c:v>34.0593</c:v>
                </c:pt>
                <c:pt idx="2098" formatCode="#,##0.00">
                  <c:v>34.054000000000002</c:v>
                </c:pt>
                <c:pt idx="2099" formatCode="#,##0.00">
                  <c:v>34.044800000000009</c:v>
                </c:pt>
                <c:pt idx="2100" formatCode="#,##0.00">
                  <c:v>34.032050000000005</c:v>
                </c:pt>
                <c:pt idx="2101" formatCode="#,##0.00">
                  <c:v>34.023550000000007</c:v>
                </c:pt>
                <c:pt idx="2102" formatCode="#,##0.00">
                  <c:v>34.015750000000004</c:v>
                </c:pt>
                <c:pt idx="2103" formatCode="#,##0.00">
                  <c:v>34.005750000000006</c:v>
                </c:pt>
                <c:pt idx="2104" formatCode="#,##0.00">
                  <c:v>33.997800000000005</c:v>
                </c:pt>
                <c:pt idx="2105" formatCode="#,##0.00">
                  <c:v>33.991700000000009</c:v>
                </c:pt>
                <c:pt idx="2106" formatCode="#,##0.00">
                  <c:v>33.98490000000001</c:v>
                </c:pt>
                <c:pt idx="2107" formatCode="#,##0.00">
                  <c:v>33.982500000000002</c:v>
                </c:pt>
                <c:pt idx="2108" formatCode="#,##0.00">
                  <c:v>33.979550000000003</c:v>
                </c:pt>
                <c:pt idx="2109" formatCode="#,##0.00">
                  <c:v>33.976150000000004</c:v>
                </c:pt>
                <c:pt idx="2110" formatCode="#,##0.00">
                  <c:v>33.979800000000012</c:v>
                </c:pt>
                <c:pt idx="2111" formatCode="#,##0.00">
                  <c:v>33.982850000000006</c:v>
                </c:pt>
                <c:pt idx="2112" formatCode="#,##0.00">
                  <c:v>33.984950000000005</c:v>
                </c:pt>
                <c:pt idx="2113" formatCode="#,##0.00">
                  <c:v>33.990500000000011</c:v>
                </c:pt>
                <c:pt idx="2114" formatCode="#,##0.00">
                  <c:v>33.995450000000012</c:v>
                </c:pt>
                <c:pt idx="2115" formatCode="#,##0.00">
                  <c:v>34.002100000000013</c:v>
                </c:pt>
                <c:pt idx="2116" formatCode="#,##0.00">
                  <c:v>34.001100000000008</c:v>
                </c:pt>
                <c:pt idx="2117" formatCode="#,##0.00">
                  <c:v>33.997750000000011</c:v>
                </c:pt>
                <c:pt idx="2118" formatCode="#,##0.00">
                  <c:v>33.990550000000006</c:v>
                </c:pt>
                <c:pt idx="2119" formatCode="#,##0.00">
                  <c:v>33.980050000000006</c:v>
                </c:pt>
                <c:pt idx="2120" formatCode="#,##0.00">
                  <c:v>33.96755000000001</c:v>
                </c:pt>
                <c:pt idx="2121" formatCode="#,##0.00">
                  <c:v>33.951550000000012</c:v>
                </c:pt>
                <c:pt idx="2122" formatCode="#,##0.00">
                  <c:v>33.932050000000011</c:v>
                </c:pt>
                <c:pt idx="2123" formatCode="#,##0.00">
                  <c:v>33.916450000000012</c:v>
                </c:pt>
                <c:pt idx="2124" formatCode="#,##0.00">
                  <c:v>33.901650000000011</c:v>
                </c:pt>
                <c:pt idx="2125" formatCode="#,##0.00">
                  <c:v>33.884250000000016</c:v>
                </c:pt>
                <c:pt idx="2126" formatCode="#,##0.00">
                  <c:v>33.86725000000002</c:v>
                </c:pt>
                <c:pt idx="2127" formatCode="#,##0.00">
                  <c:v>33.852200000000018</c:v>
                </c:pt>
                <c:pt idx="2128" formatCode="#,##0.00">
                  <c:v>33.837350000000015</c:v>
                </c:pt>
                <c:pt idx="2129" formatCode="#,##0.00">
                  <c:v>33.826400000000014</c:v>
                </c:pt>
                <c:pt idx="2130" formatCode="#,##0.00">
                  <c:v>33.813900000000011</c:v>
                </c:pt>
                <c:pt idx="2131" formatCode="#,##0.00">
                  <c:v>33.800700000000013</c:v>
                </c:pt>
                <c:pt idx="2132" formatCode="#,##0.00">
                  <c:v>33.786100000000012</c:v>
                </c:pt>
                <c:pt idx="2133" formatCode="#,##0.00">
                  <c:v>33.76900000000002</c:v>
                </c:pt>
                <c:pt idx="2134" formatCode="#,##0.00">
                  <c:v>33.754400000000018</c:v>
                </c:pt>
                <c:pt idx="2135" formatCode="#,##0.00">
                  <c:v>33.734400000000022</c:v>
                </c:pt>
                <c:pt idx="2136" formatCode="#,##0.00">
                  <c:v>33.711250000000021</c:v>
                </c:pt>
                <c:pt idx="2137" formatCode="#,##0.00">
                  <c:v>33.69025000000002</c:v>
                </c:pt>
                <c:pt idx="2138" formatCode="#,##0.00">
                  <c:v>33.668450000000021</c:v>
                </c:pt>
                <c:pt idx="2139" formatCode="#,##0.00">
                  <c:v>33.646600000000028</c:v>
                </c:pt>
                <c:pt idx="2140" formatCode="#,##0.00">
                  <c:v>33.621900000000025</c:v>
                </c:pt>
                <c:pt idx="2141" formatCode="#,##0.00">
                  <c:v>33.595550000000024</c:v>
                </c:pt>
                <c:pt idx="2142" formatCode="#,##0.00">
                  <c:v>33.568950000000029</c:v>
                </c:pt>
                <c:pt idx="2143" formatCode="#,##0.00">
                  <c:v>33.540050000000029</c:v>
                </c:pt>
                <c:pt idx="2144" formatCode="#,##0.00">
                  <c:v>33.513800000000032</c:v>
                </c:pt>
                <c:pt idx="2145" formatCode="#,##0.00">
                  <c:v>33.488700000000023</c:v>
                </c:pt>
                <c:pt idx="2146" formatCode="#,##0.00">
                  <c:v>33.466250000000024</c:v>
                </c:pt>
                <c:pt idx="2147" formatCode="#,##0.00">
                  <c:v>33.443400000000018</c:v>
                </c:pt>
                <c:pt idx="2148" formatCode="#,##0.00">
                  <c:v>33.41840000000002</c:v>
                </c:pt>
                <c:pt idx="2149" formatCode="#,##0.00">
                  <c:v>33.39165000000002</c:v>
                </c:pt>
                <c:pt idx="2150" formatCode="#,##0.00">
                  <c:v>33.367200000000018</c:v>
                </c:pt>
                <c:pt idx="2151" formatCode="#,##0.00">
                  <c:v>33.343200000000017</c:v>
                </c:pt>
                <c:pt idx="2152" formatCode="#,##0.00">
                  <c:v>33.316050000000018</c:v>
                </c:pt>
                <c:pt idx="2153" formatCode="#,##0.00">
                  <c:v>33.28850000000002</c:v>
                </c:pt>
                <c:pt idx="2154" formatCode="#,##0.00">
                  <c:v>33.261450000000025</c:v>
                </c:pt>
                <c:pt idx="2155" formatCode="#,##0.00">
                  <c:v>33.231850000000023</c:v>
                </c:pt>
                <c:pt idx="2156" formatCode="#,##0.00">
                  <c:v>33.208550000000017</c:v>
                </c:pt>
                <c:pt idx="2157" formatCode="#,##0.00">
                  <c:v>33.194050000000018</c:v>
                </c:pt>
                <c:pt idx="2158" formatCode="#,##0.00">
                  <c:v>33.18125000000002</c:v>
                </c:pt>
                <c:pt idx="2159" formatCode="#,##0.00">
                  <c:v>33.165300000000016</c:v>
                </c:pt>
                <c:pt idx="2160" formatCode="#,##0.00">
                  <c:v>33.154150000000016</c:v>
                </c:pt>
                <c:pt idx="2161" formatCode="#,##0.00">
                  <c:v>33.145550000000014</c:v>
                </c:pt>
                <c:pt idx="2162" formatCode="#,##0.00">
                  <c:v>33.134250000000016</c:v>
                </c:pt>
                <c:pt idx="2163" formatCode="#,##0.00">
                  <c:v>33.121400000000015</c:v>
                </c:pt>
                <c:pt idx="2164" formatCode="#,##0.00">
                  <c:v>33.102750000000022</c:v>
                </c:pt>
                <c:pt idx="2165" formatCode="#,##0.00">
                  <c:v>33.089600000000019</c:v>
                </c:pt>
                <c:pt idx="2166" formatCode="#,##0.00">
                  <c:v>33.071000000000019</c:v>
                </c:pt>
                <c:pt idx="2167" formatCode="#,##0.00">
                  <c:v>33.052400000000013</c:v>
                </c:pt>
                <c:pt idx="2168" formatCode="#,##0.00">
                  <c:v>33.030750000000019</c:v>
                </c:pt>
                <c:pt idx="2169" formatCode="#,##0.00">
                  <c:v>33.007150000000017</c:v>
                </c:pt>
                <c:pt idx="2170" formatCode="#,##0.00">
                  <c:v>32.982950000000017</c:v>
                </c:pt>
                <c:pt idx="2171" formatCode="#,##0.00">
                  <c:v>32.964600000000011</c:v>
                </c:pt>
                <c:pt idx="2172" formatCode="#,##0.00">
                  <c:v>32.936350000000012</c:v>
                </c:pt>
                <c:pt idx="2173" formatCode="#,##0.00">
                  <c:v>32.902450000000009</c:v>
                </c:pt>
                <c:pt idx="2174" formatCode="#,##0.00">
                  <c:v>32.862550000000013</c:v>
                </c:pt>
                <c:pt idx="2175" formatCode="#,##0.00">
                  <c:v>32.82500000000001</c:v>
                </c:pt>
                <c:pt idx="2176" formatCode="#,##0.00">
                  <c:v>32.785250000000012</c:v>
                </c:pt>
                <c:pt idx="2177" formatCode="#,##0.00">
                  <c:v>32.753850000000007</c:v>
                </c:pt>
                <c:pt idx="2178" formatCode="#,##0.00">
                  <c:v>32.726150000000004</c:v>
                </c:pt>
                <c:pt idx="2179" formatCode="#,##0.00">
                  <c:v>32.701700000000002</c:v>
                </c:pt>
                <c:pt idx="2180" formatCode="#,##0.00">
                  <c:v>32.677500000000002</c:v>
                </c:pt>
                <c:pt idx="2181" formatCode="#,##0.00">
                  <c:v>32.648200000000003</c:v>
                </c:pt>
                <c:pt idx="2182" formatCode="#,##0.00">
                  <c:v>32.62145000000001</c:v>
                </c:pt>
                <c:pt idx="2183" formatCode="#,##0.00">
                  <c:v>32.595650000000006</c:v>
                </c:pt>
                <c:pt idx="2184" formatCode="#,##0.00">
                  <c:v>32.564700000000009</c:v>
                </c:pt>
                <c:pt idx="2185" formatCode="#,##0.00">
                  <c:v>32.540450000000007</c:v>
                </c:pt>
                <c:pt idx="2186" formatCode="#,##0.00">
                  <c:v>32.506900000000002</c:v>
                </c:pt>
                <c:pt idx="2187" formatCode="#,##0.00">
                  <c:v>32.475300000000004</c:v>
                </c:pt>
                <c:pt idx="2188" formatCode="#,##0.00">
                  <c:v>32.441400000000009</c:v>
                </c:pt>
                <c:pt idx="2189" formatCode="#,##0.00">
                  <c:v>32.406750000000009</c:v>
                </c:pt>
                <c:pt idx="2190" formatCode="#,##0.00">
                  <c:v>32.370900000000013</c:v>
                </c:pt>
                <c:pt idx="2191" formatCode="#,##0.00">
                  <c:v>32.333500000000008</c:v>
                </c:pt>
                <c:pt idx="2192" formatCode="#,##0.00">
                  <c:v>32.296200000000006</c:v>
                </c:pt>
                <c:pt idx="2193" formatCode="#,##0.00">
                  <c:v>32.25330000000001</c:v>
                </c:pt>
                <c:pt idx="2194" formatCode="#,##0.00">
                  <c:v>32.211950000000009</c:v>
                </c:pt>
                <c:pt idx="2195" formatCode="#,##0.00">
                  <c:v>32.168000000000013</c:v>
                </c:pt>
                <c:pt idx="2196" formatCode="#,##0.00">
                  <c:v>32.123350000000016</c:v>
                </c:pt>
                <c:pt idx="2197" formatCode="#,##0.00">
                  <c:v>32.079750000000011</c:v>
                </c:pt>
                <c:pt idx="2198" formatCode="#,##0.00">
                  <c:v>32.039350000000006</c:v>
                </c:pt>
                <c:pt idx="2199" formatCode="#,##0.00">
                  <c:v>32.001050000000014</c:v>
                </c:pt>
                <c:pt idx="2200" formatCode="#,##0.00">
                  <c:v>31.963750000000015</c:v>
                </c:pt>
                <c:pt idx="2201" formatCode="#,##0.00">
                  <c:v>31.933350000000019</c:v>
                </c:pt>
                <c:pt idx="2202" formatCode="#,##0.00">
                  <c:v>31.903750000000016</c:v>
                </c:pt>
                <c:pt idx="2203" formatCode="#,##0.00">
                  <c:v>31.878500000000017</c:v>
                </c:pt>
                <c:pt idx="2204" formatCode="#,##0.00">
                  <c:v>31.853350000000013</c:v>
                </c:pt>
                <c:pt idx="2205" formatCode="#,##0.00">
                  <c:v>31.826950000000011</c:v>
                </c:pt>
                <c:pt idx="2206" formatCode="#,##0.00">
                  <c:v>31.80670000000001</c:v>
                </c:pt>
                <c:pt idx="2207" formatCode="#,##0.00">
                  <c:v>31.783250000000017</c:v>
                </c:pt>
                <c:pt idx="2208" formatCode="#,##0.00">
                  <c:v>31.756800000000016</c:v>
                </c:pt>
                <c:pt idx="2209" formatCode="#,##0.00">
                  <c:v>31.730650000000018</c:v>
                </c:pt>
                <c:pt idx="2210" formatCode="#,##0.00">
                  <c:v>31.70310000000002</c:v>
                </c:pt>
                <c:pt idx="2211" formatCode="#,##0.00">
                  <c:v>31.681200000000018</c:v>
                </c:pt>
                <c:pt idx="2212" formatCode="#,##0.00">
                  <c:v>31.661150000000017</c:v>
                </c:pt>
                <c:pt idx="2213" formatCode="#,##0.00">
                  <c:v>31.644900000000018</c:v>
                </c:pt>
                <c:pt idx="2214" formatCode="#,##0.00">
                  <c:v>31.631050000000013</c:v>
                </c:pt>
                <c:pt idx="2215" formatCode="#,##0.00">
                  <c:v>31.618500000000012</c:v>
                </c:pt>
                <c:pt idx="2216" formatCode="#,##0.00">
                  <c:v>31.608950000000007</c:v>
                </c:pt>
                <c:pt idx="2217" formatCode="#,##0.00">
                  <c:v>31.600850000000008</c:v>
                </c:pt>
                <c:pt idx="2218" formatCode="#,##0.00">
                  <c:v>31.591900000000006</c:v>
                </c:pt>
                <c:pt idx="2219" formatCode="#,##0.00">
                  <c:v>31.581050000000008</c:v>
                </c:pt>
                <c:pt idx="2220" formatCode="#,##0.00">
                  <c:v>31.57040000000001</c:v>
                </c:pt>
                <c:pt idx="2221" formatCode="#,##0.00">
                  <c:v>31.561450000000015</c:v>
                </c:pt>
                <c:pt idx="2222" formatCode="#,##0.00">
                  <c:v>31.549850000000013</c:v>
                </c:pt>
                <c:pt idx="2223" formatCode="#,##0.00">
                  <c:v>31.53820000000001</c:v>
                </c:pt>
                <c:pt idx="2224" formatCode="#,##0.00">
                  <c:v>31.526500000000009</c:v>
                </c:pt>
                <c:pt idx="2225" formatCode="#,##0.00">
                  <c:v>31.517600000000012</c:v>
                </c:pt>
                <c:pt idx="2226" formatCode="#,##0.00">
                  <c:v>31.505950000000006</c:v>
                </c:pt>
                <c:pt idx="2227" formatCode="#,##0.00">
                  <c:v>31.491400000000002</c:v>
                </c:pt>
                <c:pt idx="2228" formatCode="#,##0.00">
                  <c:v>31.478400000000001</c:v>
                </c:pt>
                <c:pt idx="2229" formatCode="#,##0.00">
                  <c:v>31.466150000000006</c:v>
                </c:pt>
                <c:pt idx="2230" formatCode="#,##0.00">
                  <c:v>31.461300000000008</c:v>
                </c:pt>
                <c:pt idx="2231" formatCode="#,##0.00">
                  <c:v>31.456700000000001</c:v>
                </c:pt>
                <c:pt idx="2232" formatCode="#,##0.00">
                  <c:v>31.447649999999999</c:v>
                </c:pt>
                <c:pt idx="2233" formatCode="#,##0.00">
                  <c:v>31.443000000000001</c:v>
                </c:pt>
                <c:pt idx="2234" formatCode="#,##0.00">
                  <c:v>31.43525</c:v>
                </c:pt>
                <c:pt idx="2235" formatCode="#,##0.00">
                  <c:v>31.429950000000005</c:v>
                </c:pt>
                <c:pt idx="2236" formatCode="#,##0.00">
                  <c:v>31.427750000000007</c:v>
                </c:pt>
                <c:pt idx="2237" formatCode="#,##0.00">
                  <c:v>31.429550000000003</c:v>
                </c:pt>
                <c:pt idx="2238" formatCode="#,##0.00">
                  <c:v>31.436350000000001</c:v>
                </c:pt>
                <c:pt idx="2239" formatCode="#,##0.00">
                  <c:v>31.444099999999999</c:v>
                </c:pt>
                <c:pt idx="2240" formatCode="#,##0.00">
                  <c:v>31.447399999999998</c:v>
                </c:pt>
                <c:pt idx="2241" formatCode="#,##0.00">
                  <c:v>31.451899999999995</c:v>
                </c:pt>
                <c:pt idx="2242" formatCode="#,##0.00">
                  <c:v>31.453599999999998</c:v>
                </c:pt>
                <c:pt idx="2243" formatCode="#,##0.00">
                  <c:v>31.455650000000006</c:v>
                </c:pt>
                <c:pt idx="2244" formatCode="#,##0.00">
                  <c:v>31.457400000000003</c:v>
                </c:pt>
                <c:pt idx="2245" formatCode="#,##0.00">
                  <c:v>31.460250000000006</c:v>
                </c:pt>
                <c:pt idx="2246" formatCode="#,##0.00">
                  <c:v>31.459400000000002</c:v>
                </c:pt>
                <c:pt idx="2247" formatCode="#,##0.00">
                  <c:v>31.462049999999998</c:v>
                </c:pt>
                <c:pt idx="2248" formatCode="#,##0.00">
                  <c:v>31.468149999999994</c:v>
                </c:pt>
                <c:pt idx="2249" formatCode="#,##0.00">
                  <c:v>31.469849999999997</c:v>
                </c:pt>
                <c:pt idx="2250" formatCode="#,##0.00">
                  <c:v>31.474199999999996</c:v>
                </c:pt>
                <c:pt idx="2251" formatCode="#,##0.00">
                  <c:v>31.479800000000001</c:v>
                </c:pt>
                <c:pt idx="2252" formatCode="#,##0.00">
                  <c:v>31.484899999999996</c:v>
                </c:pt>
                <c:pt idx="2253" formatCode="#,##0.00">
                  <c:v>31.48695</c:v>
                </c:pt>
                <c:pt idx="2254" formatCode="#,##0.00">
                  <c:v>31.492350000000002</c:v>
                </c:pt>
                <c:pt idx="2255" formatCode="#,##0.00">
                  <c:v>31.498250000000002</c:v>
                </c:pt>
                <c:pt idx="2256" formatCode="#,##0.00">
                  <c:v>31.504149999999996</c:v>
                </c:pt>
                <c:pt idx="2257" formatCode="#,##0.00">
                  <c:v>31.507499999999997</c:v>
                </c:pt>
                <c:pt idx="2258" formatCode="#,##0.00">
                  <c:v>31.515099999999993</c:v>
                </c:pt>
                <c:pt idx="2259" formatCode="#,##0.00">
                  <c:v>31.530249999999988</c:v>
                </c:pt>
                <c:pt idx="2260" formatCode="#,##0.00">
                  <c:v>31.543599999999987</c:v>
                </c:pt>
                <c:pt idx="2261" formatCode="#,##0.00">
                  <c:v>31.564499999999985</c:v>
                </c:pt>
                <c:pt idx="2262" formatCode="#,##0.00">
                  <c:v>31.584499999999984</c:v>
                </c:pt>
                <c:pt idx="2263" formatCode="#,##0.00">
                  <c:v>31.607549999999989</c:v>
                </c:pt>
                <c:pt idx="2264" formatCode="#,##0.00">
                  <c:v>31.629549999999984</c:v>
                </c:pt>
                <c:pt idx="2265" formatCode="#,##0.00">
                  <c:v>31.647349999999982</c:v>
                </c:pt>
                <c:pt idx="2266" formatCode="#,##0.00">
                  <c:v>31.663599999999985</c:v>
                </c:pt>
                <c:pt idx="2267" formatCode="#,##0.00">
                  <c:v>31.67619999999998</c:v>
                </c:pt>
                <c:pt idx="2268" formatCode="#,##0.00">
                  <c:v>31.685599999999976</c:v>
                </c:pt>
                <c:pt idx="2269" formatCode="#,##0.00">
                  <c:v>31.690849999999976</c:v>
                </c:pt>
                <c:pt idx="2270" formatCode="#,##0.00">
                  <c:v>31.698949999999979</c:v>
                </c:pt>
                <c:pt idx="2271" formatCode="#,##0.00">
                  <c:v>31.708849999999984</c:v>
                </c:pt>
                <c:pt idx="2272" formatCode="#,##0.00">
                  <c:v>31.712249999999987</c:v>
                </c:pt>
                <c:pt idx="2273" formatCode="#,##0.00">
                  <c:v>31.714499999999983</c:v>
                </c:pt>
                <c:pt idx="2274" formatCode="#,##0.00">
                  <c:v>31.721849999999982</c:v>
                </c:pt>
                <c:pt idx="2275" formatCode="#,##0.00">
                  <c:v>31.716599999999982</c:v>
                </c:pt>
                <c:pt idx="2276" formatCode="#,##0.00">
                  <c:v>31.711549999999985</c:v>
                </c:pt>
                <c:pt idx="2277" formatCode="#,##0.00">
                  <c:v>31.704299999999979</c:v>
                </c:pt>
                <c:pt idx="2278" formatCode="#,##0.00">
                  <c:v>31.696299999999983</c:v>
                </c:pt>
                <c:pt idx="2279" formatCode="#,##0.00">
                  <c:v>31.689349999999987</c:v>
                </c:pt>
                <c:pt idx="2280" formatCode="#,##0.00">
                  <c:v>31.681149999999985</c:v>
                </c:pt>
                <c:pt idx="2281" formatCode="#,##0.00">
                  <c:v>31.671199999999985</c:v>
                </c:pt>
                <c:pt idx="2282" formatCode="#,##0.00">
                  <c:v>31.661599999999989</c:v>
                </c:pt>
                <c:pt idx="2283" formatCode="#,##0.00">
                  <c:v>31.653999999999993</c:v>
                </c:pt>
                <c:pt idx="2284" formatCode="#,##0.00">
                  <c:v>31.644949999999994</c:v>
                </c:pt>
                <c:pt idx="2285" formatCode="#,##0.00">
                  <c:v>31.634699999999995</c:v>
                </c:pt>
                <c:pt idx="2286" formatCode="#,##0.00">
                  <c:v>31.621349999999996</c:v>
                </c:pt>
                <c:pt idx="2287" formatCode="#,##0.00">
                  <c:v>31.604400000000002</c:v>
                </c:pt>
                <c:pt idx="2288" formatCode="#,##0.00">
                  <c:v>31.591099999999997</c:v>
                </c:pt>
                <c:pt idx="2289" formatCode="#,##0.00">
                  <c:v>31.572800000000001</c:v>
                </c:pt>
                <c:pt idx="2290" formatCode="#,##0.00">
                  <c:v>31.555150000000005</c:v>
                </c:pt>
                <c:pt idx="2291" formatCode="#,##0.00">
                  <c:v>31.538800000000005</c:v>
                </c:pt>
                <c:pt idx="2292" formatCode="#,##0.00">
                  <c:v>31.517450000000004</c:v>
                </c:pt>
                <c:pt idx="2293" formatCode="#,##0.00">
                  <c:v>31.493450000000006</c:v>
                </c:pt>
                <c:pt idx="2294" formatCode="#,##0.00">
                  <c:v>31.472250000000013</c:v>
                </c:pt>
                <c:pt idx="2295" formatCode="#,##0.00">
                  <c:v>31.453400000000006</c:v>
                </c:pt>
                <c:pt idx="2296" formatCode="#,##0.00">
                  <c:v>31.433650000000007</c:v>
                </c:pt>
                <c:pt idx="2297" formatCode="#,##0.00">
                  <c:v>31.413600000000006</c:v>
                </c:pt>
                <c:pt idx="2298" formatCode="#,##0.00">
                  <c:v>31.393950000000004</c:v>
                </c:pt>
                <c:pt idx="2299" formatCode="#,##0.00">
                  <c:v>31.379600000000011</c:v>
                </c:pt>
                <c:pt idx="2300" formatCode="#,##0.00">
                  <c:v>31.362400000000015</c:v>
                </c:pt>
                <c:pt idx="2301" formatCode="#,##0.00">
                  <c:v>31.344350000000013</c:v>
                </c:pt>
                <c:pt idx="2302" formatCode="#,##0.00">
                  <c:v>31.329000000000011</c:v>
                </c:pt>
                <c:pt idx="2303" formatCode="#,##0.00">
                  <c:v>31.31675000000001</c:v>
                </c:pt>
                <c:pt idx="2304" formatCode="#,##0.00">
                  <c:v>31.301500000000011</c:v>
                </c:pt>
                <c:pt idx="2305" formatCode="#,##0.00">
                  <c:v>31.288500000000013</c:v>
                </c:pt>
                <c:pt idx="2306" formatCode="#,##0.00">
                  <c:v>31.276250000000008</c:v>
                </c:pt>
                <c:pt idx="2307" formatCode="#,##0.00">
                  <c:v>31.262100000000011</c:v>
                </c:pt>
                <c:pt idx="2308" formatCode="#,##0.00">
                  <c:v>31.249500000000015</c:v>
                </c:pt>
                <c:pt idx="2309" formatCode="#,##0.00">
                  <c:v>31.23735000000001</c:v>
                </c:pt>
                <c:pt idx="2310" formatCode="#,##0.00">
                  <c:v>31.222400000000011</c:v>
                </c:pt>
                <c:pt idx="2311" formatCode="#,##0.00">
                  <c:v>31.209450000000007</c:v>
                </c:pt>
                <c:pt idx="2312" formatCode="#,##0.00">
                  <c:v>31.200200000000009</c:v>
                </c:pt>
                <c:pt idx="2313" formatCode="#,##0.00">
                  <c:v>31.190450000000009</c:v>
                </c:pt>
                <c:pt idx="2314" formatCode="#,##0.00">
                  <c:v>31.177550000000011</c:v>
                </c:pt>
                <c:pt idx="2315" formatCode="#,##0.00">
                  <c:v>31.16350000000001</c:v>
                </c:pt>
                <c:pt idx="2316" formatCode="#,##0.00">
                  <c:v>31.152450000000009</c:v>
                </c:pt>
                <c:pt idx="2317" formatCode="#,##0.00">
                  <c:v>31.146000000000004</c:v>
                </c:pt>
                <c:pt idx="2318" formatCode="#,##0.00">
                  <c:v>31.145750000000007</c:v>
                </c:pt>
                <c:pt idx="2319" formatCode="#,##0.00">
                  <c:v>31.145900000000005</c:v>
                </c:pt>
                <c:pt idx="2320" formatCode="#,##0.00">
                  <c:v>31.148300000000003</c:v>
                </c:pt>
                <c:pt idx="2321" formatCode="#,##0.00">
                  <c:v>31.151800000000001</c:v>
                </c:pt>
                <c:pt idx="2322" formatCode="#,##0.00">
                  <c:v>31.154950000000003</c:v>
                </c:pt>
                <c:pt idx="2323" formatCode="#,##0.00">
                  <c:v>31.155349999999999</c:v>
                </c:pt>
                <c:pt idx="2324" formatCode="#,##0.00">
                  <c:v>31.158000000000001</c:v>
                </c:pt>
                <c:pt idx="2325" formatCode="#,##0.00">
                  <c:v>31.164950000000005</c:v>
                </c:pt>
                <c:pt idx="2326" formatCode="#,##0.00">
                  <c:v>31.169750000000008</c:v>
                </c:pt>
                <c:pt idx="2327" formatCode="#,##0.00">
                  <c:v>31.173800000000007</c:v>
                </c:pt>
                <c:pt idx="2328" formatCode="#,##0.00">
                  <c:v>31.174050000000008</c:v>
                </c:pt>
                <c:pt idx="2329" formatCode="#,##0.00">
                  <c:v>31.17165000000001</c:v>
                </c:pt>
                <c:pt idx="2330" formatCode="#,##0.00">
                  <c:v>31.171700000000005</c:v>
                </c:pt>
                <c:pt idx="2331" formatCode="#,##0.00">
                  <c:v>31.168150000000011</c:v>
                </c:pt>
                <c:pt idx="2332" formatCode="#,##0.00">
                  <c:v>31.165900000000008</c:v>
                </c:pt>
                <c:pt idx="2333" formatCode="#,##0.00">
                  <c:v>31.164700000000011</c:v>
                </c:pt>
                <c:pt idx="2334" formatCode="#,##0.00">
                  <c:v>31.16405000000001</c:v>
                </c:pt>
                <c:pt idx="2335" formatCode="#,##0.00">
                  <c:v>31.16960000000001</c:v>
                </c:pt>
                <c:pt idx="2336" formatCode="#,##0.00">
                  <c:v>31.176650000000013</c:v>
                </c:pt>
                <c:pt idx="2337" formatCode="#,##0.00">
                  <c:v>31.181850000000011</c:v>
                </c:pt>
                <c:pt idx="2338" formatCode="#,##0.00">
                  <c:v>31.18920000000001</c:v>
                </c:pt>
                <c:pt idx="2339" formatCode="#,##0.00">
                  <c:v>31.194400000000009</c:v>
                </c:pt>
                <c:pt idx="2340" formatCode="#,##0.00">
                  <c:v>31.204200000000011</c:v>
                </c:pt>
                <c:pt idx="2341" formatCode="#,##0.00">
                  <c:v>31.21455000000001</c:v>
                </c:pt>
                <c:pt idx="2342" formatCode="#,##0.00">
                  <c:v>31.22525000000001</c:v>
                </c:pt>
                <c:pt idx="2343" formatCode="#,##0.00">
                  <c:v>31.237550000000009</c:v>
                </c:pt>
                <c:pt idx="2344" formatCode="#,##0.00">
                  <c:v>31.248700000000007</c:v>
                </c:pt>
                <c:pt idx="2345" formatCode="#,##0.00">
                  <c:v>31.258800000000004</c:v>
                </c:pt>
                <c:pt idx="2346" formatCode="#,##0.00">
                  <c:v>31.266100000000005</c:v>
                </c:pt>
                <c:pt idx="2347" formatCode="#,##0.00">
                  <c:v>31.269050000000004</c:v>
                </c:pt>
                <c:pt idx="2348" formatCode="#,##0.00">
                  <c:v>31.272600000000008</c:v>
                </c:pt>
                <c:pt idx="2349" formatCode="#,##0.00">
                  <c:v>31.277049999999999</c:v>
                </c:pt>
                <c:pt idx="2350" formatCode="#,##0.00">
                  <c:v>31.280800000000003</c:v>
                </c:pt>
                <c:pt idx="2351" formatCode="#,##0.00">
                  <c:v>31.2867</c:v>
                </c:pt>
                <c:pt idx="2352" formatCode="#,##0.00">
                  <c:v>31.293899999999997</c:v>
                </c:pt>
                <c:pt idx="2353" formatCode="#,##0.00">
                  <c:v>31.299899999999997</c:v>
                </c:pt>
                <c:pt idx="2354" formatCode="#,##0.00">
                  <c:v>31.310299999999998</c:v>
                </c:pt>
                <c:pt idx="2355" formatCode="#,##0.00">
                  <c:v>31.318849999999998</c:v>
                </c:pt>
                <c:pt idx="2356" formatCode="#,##0.00">
                  <c:v>31.322849999999999</c:v>
                </c:pt>
                <c:pt idx="2357" formatCode="#,##0.00">
                  <c:v>31.327349999999996</c:v>
                </c:pt>
                <c:pt idx="2358" formatCode="#,##0.00">
                  <c:v>31.33475</c:v>
                </c:pt>
                <c:pt idx="2359" formatCode="#,##0.00">
                  <c:v>31.339899999999997</c:v>
                </c:pt>
                <c:pt idx="2360" formatCode="#,##0.00">
                  <c:v>31.344599999999996</c:v>
                </c:pt>
                <c:pt idx="2361" formatCode="#,##0.00">
                  <c:v>31.347099999999998</c:v>
                </c:pt>
                <c:pt idx="2362" formatCode="#,##0.00">
                  <c:v>31.352249999999994</c:v>
                </c:pt>
                <c:pt idx="2363" formatCode="#,##0.00">
                  <c:v>31.358349999999991</c:v>
                </c:pt>
                <c:pt idx="2364" formatCode="#,##0.00">
                  <c:v>31.369249999999987</c:v>
                </c:pt>
                <c:pt idx="2365" formatCode="#,##0.00">
                  <c:v>31.377999999999989</c:v>
                </c:pt>
                <c:pt idx="2366" formatCode="#,##0.00">
                  <c:v>31.390599999999985</c:v>
                </c:pt>
                <c:pt idx="2367" formatCode="#,##0.00">
                  <c:v>31.401149999999983</c:v>
                </c:pt>
                <c:pt idx="2368" formatCode="#,##0.00">
                  <c:v>31.414749999999984</c:v>
                </c:pt>
                <c:pt idx="2369" formatCode="#,##0.00">
                  <c:v>31.427949999999989</c:v>
                </c:pt>
                <c:pt idx="2370" formatCode="#,##0.00">
                  <c:v>31.441349999999986</c:v>
                </c:pt>
                <c:pt idx="2371" formatCode="#,##0.00">
                  <c:v>31.454899999999988</c:v>
                </c:pt>
                <c:pt idx="2372" formatCode="#,##0.00">
                  <c:v>31.471499999999992</c:v>
                </c:pt>
                <c:pt idx="2373" formatCode="#,##0.00">
                  <c:v>31.493249999999989</c:v>
                </c:pt>
                <c:pt idx="2374" formatCode="#,##0.00">
                  <c:v>31.519899999999989</c:v>
                </c:pt>
                <c:pt idx="2375" formatCode="#,##0.00">
                  <c:v>31.548349999999992</c:v>
                </c:pt>
                <c:pt idx="2376" formatCode="#,##0.00">
                  <c:v>31.579199999999993</c:v>
                </c:pt>
                <c:pt idx="2377" formatCode="#,##0.00">
                  <c:v>31.603549999999991</c:v>
                </c:pt>
                <c:pt idx="2378" formatCode="#,##0.00">
                  <c:v>31.625649999999993</c:v>
                </c:pt>
                <c:pt idx="2379" formatCode="#,##0.00">
                  <c:v>31.64159999999999</c:v>
                </c:pt>
                <c:pt idx="2380" formatCode="#,##0.00">
                  <c:v>31.657349999999987</c:v>
                </c:pt>
                <c:pt idx="2381" formatCode="#,##0.00">
                  <c:v>31.677049999999991</c:v>
                </c:pt>
                <c:pt idx="2382" formatCode="#,##0.00">
                  <c:v>31.69489999999999</c:v>
                </c:pt>
                <c:pt idx="2383" formatCode="#,##0.00">
                  <c:v>31.711099999999988</c:v>
                </c:pt>
                <c:pt idx="2384" formatCode="#,##0.00">
                  <c:v>31.729949999999988</c:v>
                </c:pt>
                <c:pt idx="2385" formatCode="#,##0.00">
                  <c:v>31.747399999999988</c:v>
                </c:pt>
                <c:pt idx="2386" formatCode="#,##0.00">
                  <c:v>31.758949999999992</c:v>
                </c:pt>
                <c:pt idx="2387" formatCode="#,##0.00">
                  <c:v>31.766199999999991</c:v>
                </c:pt>
                <c:pt idx="2388" formatCode="#,##0.00">
                  <c:v>31.774799999999992</c:v>
                </c:pt>
                <c:pt idx="2389" formatCode="#,##0.00">
                  <c:v>31.787499999999994</c:v>
                </c:pt>
                <c:pt idx="2390" formatCode="#,##0.00">
                  <c:v>31.802849999999992</c:v>
                </c:pt>
                <c:pt idx="2391" formatCode="#,##0.00">
                  <c:v>31.817749999999993</c:v>
                </c:pt>
                <c:pt idx="2392" formatCode="#,##0.00">
                  <c:v>31.832599999999999</c:v>
                </c:pt>
                <c:pt idx="2393" formatCode="#,##0.00">
                  <c:v>31.852350000000001</c:v>
                </c:pt>
                <c:pt idx="2394" formatCode="#,##0.00">
                  <c:v>31.872549999999997</c:v>
                </c:pt>
                <c:pt idx="2395" formatCode="#,##0.00">
                  <c:v>31.8992</c:v>
                </c:pt>
                <c:pt idx="2396" formatCode="#,##0.00">
                  <c:v>31.927400000000002</c:v>
                </c:pt>
                <c:pt idx="2397" formatCode="#,##0.00">
                  <c:v>31.959699999999998</c:v>
                </c:pt>
                <c:pt idx="2398" formatCode="#,##0.00">
                  <c:v>31.9907</c:v>
                </c:pt>
                <c:pt idx="2399" formatCode="#,##0.00">
                  <c:v>32.0229</c:v>
                </c:pt>
                <c:pt idx="2400" formatCode="#,##0.00">
                  <c:v>32.052050000000001</c:v>
                </c:pt>
                <c:pt idx="2401" formatCode="#,##0.00">
                  <c:v>32.076599999999999</c:v>
                </c:pt>
                <c:pt idx="2402" formatCode="#,##0.00">
                  <c:v>32.102350000000001</c:v>
                </c:pt>
                <c:pt idx="2403" formatCode="#,##0.00">
                  <c:v>32.128250000000001</c:v>
                </c:pt>
                <c:pt idx="2404" formatCode="#,##0.00">
                  <c:v>32.143550000000005</c:v>
                </c:pt>
                <c:pt idx="2405" formatCode="#,##0.00">
                  <c:v>32.158149999999999</c:v>
                </c:pt>
                <c:pt idx="2406" formatCode="#,##0.00">
                  <c:v>32.17</c:v>
                </c:pt>
                <c:pt idx="2407" formatCode="#,##0.00">
                  <c:v>32.182850000000002</c:v>
                </c:pt>
                <c:pt idx="2408" formatCode="#,##0.00">
                  <c:v>32.196300000000001</c:v>
                </c:pt>
                <c:pt idx="2409" formatCode="#,##0.00">
                  <c:v>32.209100000000007</c:v>
                </c:pt>
                <c:pt idx="2410" formatCode="#,##0.00">
                  <c:v>32.223199999999999</c:v>
                </c:pt>
                <c:pt idx="2411" formatCode="#,##0.00">
                  <c:v>32.233450000000005</c:v>
                </c:pt>
                <c:pt idx="2412" formatCode="#,##0.00">
                  <c:v>32.242500000000007</c:v>
                </c:pt>
                <c:pt idx="2413" formatCode="#,##0.00">
                  <c:v>32.248550000000009</c:v>
                </c:pt>
                <c:pt idx="2414" formatCode="#,##0.00">
                  <c:v>32.25350000000001</c:v>
                </c:pt>
                <c:pt idx="2415" formatCode="#,##0.00">
                  <c:v>32.261200000000002</c:v>
                </c:pt>
                <c:pt idx="2416" formatCode="#,##0.00">
                  <c:v>32.269550000000002</c:v>
                </c:pt>
                <c:pt idx="2417" formatCode="#,##0.00">
                  <c:v>32.272150000000003</c:v>
                </c:pt>
                <c:pt idx="2418" formatCode="#,##0.00">
                  <c:v>32.270299999999999</c:v>
                </c:pt>
                <c:pt idx="2419" formatCode="#,##0.00">
                  <c:v>32.27075</c:v>
                </c:pt>
                <c:pt idx="2420" formatCode="#,##0.00">
                  <c:v>32.271250000000002</c:v>
                </c:pt>
                <c:pt idx="2421" formatCode="#,##0.00">
                  <c:v>32.272250000000007</c:v>
                </c:pt>
                <c:pt idx="2422" formatCode="#,##0.00">
                  <c:v>32.278150000000011</c:v>
                </c:pt>
                <c:pt idx="2423" formatCode="#,##0.00">
                  <c:v>32.283950000000011</c:v>
                </c:pt>
                <c:pt idx="2424" formatCode="#,##0.00">
                  <c:v>32.288250000000012</c:v>
                </c:pt>
                <c:pt idx="2425" formatCode="#,##0.00">
                  <c:v>32.29290000000001</c:v>
                </c:pt>
                <c:pt idx="2426" formatCode="#,##0.00">
                  <c:v>32.298950000000005</c:v>
                </c:pt>
                <c:pt idx="2427" formatCode="#,##0.00">
                  <c:v>32.305949999999996</c:v>
                </c:pt>
                <c:pt idx="2428" formatCode="#,##0.00">
                  <c:v>32.3125</c:v>
                </c:pt>
                <c:pt idx="2429" formatCode="#,##0.00">
                  <c:v>32.321199999999997</c:v>
                </c:pt>
                <c:pt idx="2430" formatCode="#,##0.00">
                  <c:v>32.331449999999997</c:v>
                </c:pt>
                <c:pt idx="2431" formatCode="#,##0.00">
                  <c:v>32.344900000000003</c:v>
                </c:pt>
                <c:pt idx="2432" formatCode="#,##0.00">
                  <c:v>32.361399999999996</c:v>
                </c:pt>
                <c:pt idx="2433" formatCode="#,##0.00">
                  <c:v>32.380300000000005</c:v>
                </c:pt>
                <c:pt idx="2434" formatCode="#,##0.00">
                  <c:v>32.399900000000009</c:v>
                </c:pt>
                <c:pt idx="2435" formatCode="#,##0.00">
                  <c:v>32.417100000000005</c:v>
                </c:pt>
                <c:pt idx="2436" formatCode="#,##0.00">
                  <c:v>32.434150000000002</c:v>
                </c:pt>
                <c:pt idx="2437" formatCode="#,##0.00">
                  <c:v>32.444950000000006</c:v>
                </c:pt>
                <c:pt idx="2438" formatCode="#,##0.00">
                  <c:v>32.453850000000003</c:v>
                </c:pt>
                <c:pt idx="2439" formatCode="#,##0.00">
                  <c:v>32.458650000000006</c:v>
                </c:pt>
                <c:pt idx="2440" formatCode="#,##0.00">
                  <c:v>32.46725</c:v>
                </c:pt>
                <c:pt idx="2441" formatCode="#,##0.00">
                  <c:v>32.473050000000001</c:v>
                </c:pt>
                <c:pt idx="2442" formatCode="#,##0.00">
                  <c:v>32.478849999999994</c:v>
                </c:pt>
                <c:pt idx="2443" formatCode="#,##0.00">
                  <c:v>32.487799999999993</c:v>
                </c:pt>
                <c:pt idx="2444" formatCode="#,##0.00">
                  <c:v>32.500699999999995</c:v>
                </c:pt>
                <c:pt idx="2445" formatCode="#,##0.00">
                  <c:v>32.512349999999998</c:v>
                </c:pt>
                <c:pt idx="2446" formatCode="#,##0.00">
                  <c:v>32.527849999999994</c:v>
                </c:pt>
                <c:pt idx="2447" formatCode="#,##0.00">
                  <c:v>32.540399999999998</c:v>
                </c:pt>
                <c:pt idx="2448" formatCode="#,##0.00">
                  <c:v>32.553249999999991</c:v>
                </c:pt>
                <c:pt idx="2449" formatCode="#,##0.00">
                  <c:v>32.565449999999998</c:v>
                </c:pt>
                <c:pt idx="2450" formatCode="#,##0.00">
                  <c:v>32.574649999999991</c:v>
                </c:pt>
                <c:pt idx="2451" formatCode="#,##0.00">
                  <c:v>32.586699999999993</c:v>
                </c:pt>
                <c:pt idx="2452" formatCode="#,##0.00">
                  <c:v>32.602549999999994</c:v>
                </c:pt>
                <c:pt idx="2453" formatCode="#,##0.00">
                  <c:v>32.616799999999991</c:v>
                </c:pt>
                <c:pt idx="2454" formatCode="#,##0.00">
                  <c:v>32.629649999999998</c:v>
                </c:pt>
                <c:pt idx="2455" formatCode="#,##0.00">
                  <c:v>32.641449999999992</c:v>
                </c:pt>
                <c:pt idx="2456" formatCode="#,##0.00">
                  <c:v>32.654599999999988</c:v>
                </c:pt>
                <c:pt idx="2457" formatCode="#,##0.00">
                  <c:v>32.675249999999991</c:v>
                </c:pt>
                <c:pt idx="2458" formatCode="#,##0.00">
                  <c:v>32.694399999999987</c:v>
                </c:pt>
                <c:pt idx="2459" formatCode="#,##0.00">
                  <c:v>32.711249999999993</c:v>
                </c:pt>
                <c:pt idx="2460" formatCode="#,##0.00">
                  <c:v>32.726349999999996</c:v>
                </c:pt>
                <c:pt idx="2461" formatCode="#,##0.00">
                  <c:v>32.737799999999993</c:v>
                </c:pt>
                <c:pt idx="2462" formatCode="#,##0.00">
                  <c:v>32.748799999999989</c:v>
                </c:pt>
                <c:pt idx="2463" formatCode="#,##0.00">
                  <c:v>32.756449999999994</c:v>
                </c:pt>
                <c:pt idx="2464" formatCode="#,##0.00">
                  <c:v>32.76874999999999</c:v>
                </c:pt>
                <c:pt idx="2465" formatCode="#,##0.00">
                  <c:v>32.782949999999992</c:v>
                </c:pt>
                <c:pt idx="2466" formatCode="#,##0.00">
                  <c:v>32.801749999999991</c:v>
                </c:pt>
                <c:pt idx="2467" formatCode="#,##0.00">
                  <c:v>32.810149999999993</c:v>
                </c:pt>
                <c:pt idx="2468" formatCode="#,##0.00">
                  <c:v>32.821899999999999</c:v>
                </c:pt>
                <c:pt idx="2469" formatCode="#,##0.00">
                  <c:v>32.838449999999995</c:v>
                </c:pt>
                <c:pt idx="2470" formatCode="#,##0.00">
                  <c:v>32.857199999999999</c:v>
                </c:pt>
                <c:pt idx="2471" formatCode="#,##0.00">
                  <c:v>32.872399999999999</c:v>
                </c:pt>
                <c:pt idx="2472" formatCode="#,##0.00">
                  <c:v>32.883600000000008</c:v>
                </c:pt>
                <c:pt idx="2473" formatCode="#,##0.00">
                  <c:v>32.898100000000007</c:v>
                </c:pt>
                <c:pt idx="2474" formatCode="#,##0.00">
                  <c:v>32.908100000000005</c:v>
                </c:pt>
                <c:pt idx="2475" formatCode="#,##0.00">
                  <c:v>32.933650000000007</c:v>
                </c:pt>
                <c:pt idx="2476" formatCode="#,##0.00">
                  <c:v>32.957250000000009</c:v>
                </c:pt>
                <c:pt idx="2477" formatCode="#,##0.00">
                  <c:v>32.982300000000016</c:v>
                </c:pt>
                <c:pt idx="2478" formatCode="#,##0.00">
                  <c:v>33.003650000000015</c:v>
                </c:pt>
                <c:pt idx="2479" formatCode="#,##0.00">
                  <c:v>33.022100000000009</c:v>
                </c:pt>
                <c:pt idx="2480" formatCode="#,##0.00">
                  <c:v>33.047550000000008</c:v>
                </c:pt>
                <c:pt idx="2481" formatCode="#,##0.00">
                  <c:v>33.071550000000002</c:v>
                </c:pt>
                <c:pt idx="2482" formatCode="#,##0.00">
                  <c:v>33.096249999999998</c:v>
                </c:pt>
                <c:pt idx="2483" formatCode="#,##0.00">
                  <c:v>33.118899999999996</c:v>
                </c:pt>
                <c:pt idx="2484" formatCode="#,##0.00">
                  <c:v>33.136850000000003</c:v>
                </c:pt>
                <c:pt idx="2485" formatCode="#,##0.00">
                  <c:v>33.155149999999999</c:v>
                </c:pt>
                <c:pt idx="2486" formatCode="#,##0.00">
                  <c:v>33.180699999999995</c:v>
                </c:pt>
                <c:pt idx="2487" formatCode="#,##0.00">
                  <c:v>33.208199999999998</c:v>
                </c:pt>
                <c:pt idx="2488" formatCode="#,##0.00">
                  <c:v>33.234449999999995</c:v>
                </c:pt>
                <c:pt idx="2489" formatCode="#,##0.00">
                  <c:v>33.264000000000003</c:v>
                </c:pt>
                <c:pt idx="2490" formatCode="#,##0.00">
                  <c:v>33.294799999999995</c:v>
                </c:pt>
                <c:pt idx="2491" formatCode="#,##0.00">
                  <c:v>33.328149999999994</c:v>
                </c:pt>
                <c:pt idx="2492" formatCode="#,##0.00">
                  <c:v>33.363</c:v>
                </c:pt>
                <c:pt idx="2493" formatCode="#,##0.00">
                  <c:v>33.399099999999997</c:v>
                </c:pt>
                <c:pt idx="2494" formatCode="#,##0.00">
                  <c:v>33.433449999999993</c:v>
                </c:pt>
                <c:pt idx="2495" formatCode="#,##0.00">
                  <c:v>33.466099999999997</c:v>
                </c:pt>
                <c:pt idx="2496" formatCode="#,##0.00">
                  <c:v>33.492249999999991</c:v>
                </c:pt>
                <c:pt idx="2497" formatCode="#,##0.00">
                  <c:v>33.513949999999994</c:v>
                </c:pt>
                <c:pt idx="2498" formatCode="#,##0.00">
                  <c:v>33.541199999999996</c:v>
                </c:pt>
                <c:pt idx="2499" formatCode="#,##0.00">
                  <c:v>33.566400000000002</c:v>
                </c:pt>
                <c:pt idx="2500" formatCode="#,##0.00">
                  <c:v>33.595999999999997</c:v>
                </c:pt>
                <c:pt idx="2501" formatCode="#,##0.00">
                  <c:v>33.627549999999999</c:v>
                </c:pt>
                <c:pt idx="2502" formatCode="#,##0.00">
                  <c:v>33.65795</c:v>
                </c:pt>
                <c:pt idx="2503" formatCode="#,##0.00">
                  <c:v>33.687750000000001</c:v>
                </c:pt>
                <c:pt idx="2504" formatCode="#,##0.00">
                  <c:v>33.719650000000001</c:v>
                </c:pt>
                <c:pt idx="2505" formatCode="#,##0.00">
                  <c:v>33.75180000000001</c:v>
                </c:pt>
                <c:pt idx="2506" formatCode="#,##0.00">
                  <c:v>33.781850000000006</c:v>
                </c:pt>
                <c:pt idx="2507" formatCode="#,##0.00">
                  <c:v>33.812900000000006</c:v>
                </c:pt>
                <c:pt idx="2508" formatCode="#,##0.00">
                  <c:v>33.841300000000004</c:v>
                </c:pt>
                <c:pt idx="2509" formatCode="#,##0.00">
                  <c:v>33.871050000000004</c:v>
                </c:pt>
                <c:pt idx="2510" formatCode="#,##0.00">
                  <c:v>33.904300000000006</c:v>
                </c:pt>
                <c:pt idx="2511" formatCode="#,##0.00">
                  <c:v>33.934899999999999</c:v>
                </c:pt>
                <c:pt idx="2512" formatCode="#,##0.00">
                  <c:v>33.963300000000011</c:v>
                </c:pt>
                <c:pt idx="2513" formatCode="#,##0.00">
                  <c:v>33.989350000000009</c:v>
                </c:pt>
                <c:pt idx="2514" formatCode="#,##0.00">
                  <c:v>34.017550000000007</c:v>
                </c:pt>
                <c:pt idx="2515" formatCode="#,##0.00">
                  <c:v>34.042450000000009</c:v>
                </c:pt>
                <c:pt idx="2516" formatCode="#,##0.00">
                  <c:v>34.06730000000001</c:v>
                </c:pt>
                <c:pt idx="2517" formatCode="#,##0.00">
                  <c:v>34.088750000000012</c:v>
                </c:pt>
                <c:pt idx="2518" formatCode="#,##0.00">
                  <c:v>34.108350000000016</c:v>
                </c:pt>
                <c:pt idx="2519" formatCode="#,##0.00">
                  <c:v>34.128700000000009</c:v>
                </c:pt>
                <c:pt idx="2520" formatCode="#,##0.00">
                  <c:v>34.148850000000017</c:v>
                </c:pt>
                <c:pt idx="2521" formatCode="#,##0.00">
                  <c:v>34.171250000000015</c:v>
                </c:pt>
                <c:pt idx="2522" formatCode="#,##0.00">
                  <c:v>34.194900000000011</c:v>
                </c:pt>
                <c:pt idx="2523" formatCode="#,##0.00">
                  <c:v>34.218100000000014</c:v>
                </c:pt>
                <c:pt idx="2524" formatCode="#,##0.00">
                  <c:v>34.240950000000005</c:v>
                </c:pt>
                <c:pt idx="2525" formatCode="#,##0.00">
                  <c:v>34.260950000000008</c:v>
                </c:pt>
                <c:pt idx="2526" formatCode="#,##0.00">
                  <c:v>34.283150000000006</c:v>
                </c:pt>
                <c:pt idx="2527" formatCode="#,##0.00">
                  <c:v>34.304900000000011</c:v>
                </c:pt>
                <c:pt idx="2528" formatCode="#,##0.00">
                  <c:v>34.328700000000012</c:v>
                </c:pt>
                <c:pt idx="2529" formatCode="#,##0.00">
                  <c:v>34.352050000000013</c:v>
                </c:pt>
                <c:pt idx="2530" formatCode="#,##0.00">
                  <c:v>34.376350000000009</c:v>
                </c:pt>
                <c:pt idx="2531" formatCode="#,##0.00">
                  <c:v>34.402450000000016</c:v>
                </c:pt>
                <c:pt idx="2532" formatCode="#,##0.00">
                  <c:v>34.432400000000015</c:v>
                </c:pt>
                <c:pt idx="2533" formatCode="#,##0.00">
                  <c:v>34.463050000000017</c:v>
                </c:pt>
                <c:pt idx="2534" formatCode="#,##0.00">
                  <c:v>34.491550000000018</c:v>
                </c:pt>
                <c:pt idx="2535" formatCode="#,##0.00">
                  <c:v>34.520800000000015</c:v>
                </c:pt>
                <c:pt idx="2536" formatCode="#,##0.00">
                  <c:v>34.548900000000017</c:v>
                </c:pt>
                <c:pt idx="2537" formatCode="#,##0.00">
                  <c:v>34.575700000000012</c:v>
                </c:pt>
                <c:pt idx="2538" formatCode="#,##0.00">
                  <c:v>34.600050000000017</c:v>
                </c:pt>
                <c:pt idx="2539" formatCode="#,##0.00">
                  <c:v>34.625450000000015</c:v>
                </c:pt>
                <c:pt idx="2540" formatCode="#,##0.00">
                  <c:v>34.648050000000019</c:v>
                </c:pt>
                <c:pt idx="2541" formatCode="#,##0.00">
                  <c:v>34.669550000000015</c:v>
                </c:pt>
                <c:pt idx="2542" formatCode="#,##0.00">
                  <c:v>34.693100000000015</c:v>
                </c:pt>
                <c:pt idx="2543" formatCode="#,##0.00">
                  <c:v>34.718050000000019</c:v>
                </c:pt>
                <c:pt idx="2544" formatCode="#,##0.00">
                  <c:v>34.738350000000018</c:v>
                </c:pt>
                <c:pt idx="2545" formatCode="#,##0.00">
                  <c:v>34.756300000000017</c:v>
                </c:pt>
                <c:pt idx="2546" formatCode="#,##0.00">
                  <c:v>34.779750000000014</c:v>
                </c:pt>
                <c:pt idx="2547" formatCode="#,##0.00">
                  <c:v>34.808000000000021</c:v>
                </c:pt>
                <c:pt idx="2548" formatCode="#,##0.00">
                  <c:v>34.835200000000015</c:v>
                </c:pt>
                <c:pt idx="2549" formatCode="#,##0.00">
                  <c:v>34.865450000000017</c:v>
                </c:pt>
                <c:pt idx="2550" formatCode="#,##0.00">
                  <c:v>34.898600000000016</c:v>
                </c:pt>
                <c:pt idx="2551" formatCode="#,##0.00">
                  <c:v>34.931700000000021</c:v>
                </c:pt>
                <c:pt idx="2552" formatCode="#,##0.00">
                  <c:v>34.961850000000013</c:v>
                </c:pt>
                <c:pt idx="2553" formatCode="#,##0.00">
                  <c:v>34.99375000000002</c:v>
                </c:pt>
                <c:pt idx="2554" formatCode="#,##0.00">
                  <c:v>35.025700000000015</c:v>
                </c:pt>
                <c:pt idx="2555" formatCode="#,##0.00">
                  <c:v>35.057950000000012</c:v>
                </c:pt>
                <c:pt idx="2556" formatCode="#,##0.00">
                  <c:v>35.090150000000015</c:v>
                </c:pt>
                <c:pt idx="2557" formatCode="#,##0.00">
                  <c:v>35.120250000000013</c:v>
                </c:pt>
                <c:pt idx="2558" formatCode="#,##0.00">
                  <c:v>35.147850000000005</c:v>
                </c:pt>
                <c:pt idx="2559" formatCode="#,##0.00">
                  <c:v>35.17745</c:v>
                </c:pt>
                <c:pt idx="2560" formatCode="#,##0.00">
                  <c:v>35.205350000000003</c:v>
                </c:pt>
                <c:pt idx="2561" formatCode="#,##0.00">
                  <c:v>35.236200000000011</c:v>
                </c:pt>
                <c:pt idx="2562" formatCode="#,##0.00">
                  <c:v>35.263550000000009</c:v>
                </c:pt>
                <c:pt idx="2563" formatCode="#,##0.00">
                  <c:v>35.291500000000013</c:v>
                </c:pt>
                <c:pt idx="2564" formatCode="#,##0.00">
                  <c:v>35.315750000000008</c:v>
                </c:pt>
                <c:pt idx="2565" formatCode="#,##0.00">
                  <c:v>35.334600000000002</c:v>
                </c:pt>
                <c:pt idx="2566" formatCode="#,##0.00">
                  <c:v>35.35305000000001</c:v>
                </c:pt>
                <c:pt idx="2567" formatCode="#,##0.00">
                  <c:v>35.370700000000014</c:v>
                </c:pt>
                <c:pt idx="2568" formatCode="#,##0.00">
                  <c:v>35.388450000000013</c:v>
                </c:pt>
                <c:pt idx="2569" formatCode="#,##0.00">
                  <c:v>35.406500000000015</c:v>
                </c:pt>
                <c:pt idx="2570" formatCode="#,##0.00">
                  <c:v>35.424850000000013</c:v>
                </c:pt>
                <c:pt idx="2571" formatCode="#,##0.00">
                  <c:v>35.441950000000013</c:v>
                </c:pt>
                <c:pt idx="2572" formatCode="#,##0.00">
                  <c:v>35.460400000000014</c:v>
                </c:pt>
                <c:pt idx="2573" formatCode="#,##0.00">
                  <c:v>35.477350000000023</c:v>
                </c:pt>
                <c:pt idx="2574" formatCode="#,##0.00">
                  <c:v>35.493700000000018</c:v>
                </c:pt>
                <c:pt idx="2575" formatCode="#,##0.00">
                  <c:v>35.510950000000022</c:v>
                </c:pt>
                <c:pt idx="2576" formatCode="#,##0.00">
                  <c:v>35.528750000000024</c:v>
                </c:pt>
                <c:pt idx="2577" formatCode="#,##0.00">
                  <c:v>35.545750000000019</c:v>
                </c:pt>
                <c:pt idx="2578" formatCode="#,##0.00">
                  <c:v>35.563800000000022</c:v>
                </c:pt>
                <c:pt idx="2579" formatCode="#,##0.00">
                  <c:v>35.586100000000016</c:v>
                </c:pt>
                <c:pt idx="2580" formatCode="#,##0.00">
                  <c:v>35.608450000000019</c:v>
                </c:pt>
                <c:pt idx="2581" formatCode="#,##0.00">
                  <c:v>35.631050000000016</c:v>
                </c:pt>
                <c:pt idx="2582" formatCode="#,##0.00">
                  <c:v>35.65130000000002</c:v>
                </c:pt>
                <c:pt idx="2583" formatCode="#,##0.00">
                  <c:v>35.669850000000018</c:v>
                </c:pt>
                <c:pt idx="2584" formatCode="#,##0.00">
                  <c:v>35.688550000000014</c:v>
                </c:pt>
                <c:pt idx="2585" formatCode="#,##0.00">
                  <c:v>35.702600000000018</c:v>
                </c:pt>
                <c:pt idx="2586" formatCode="#,##0.00">
                  <c:v>35.723550000000017</c:v>
                </c:pt>
                <c:pt idx="2587" formatCode="#,##0.00">
                  <c:v>35.748100000000015</c:v>
                </c:pt>
                <c:pt idx="2588" formatCode="#,##0.00">
                  <c:v>35.768400000000014</c:v>
                </c:pt>
                <c:pt idx="2589" formatCode="#,##0.00">
                  <c:v>35.786150000000013</c:v>
                </c:pt>
                <c:pt idx="2590" formatCode="#,##0.00">
                  <c:v>35.800950000000014</c:v>
                </c:pt>
                <c:pt idx="2591" formatCode="#,##0.00">
                  <c:v>35.816750000000013</c:v>
                </c:pt>
                <c:pt idx="2592" formatCode="#,##0.00">
                  <c:v>35.834250000000011</c:v>
                </c:pt>
                <c:pt idx="2593" formatCode="#,##0.00">
                  <c:v>35.851000000000006</c:v>
                </c:pt>
                <c:pt idx="2594" formatCode="#,##0.00">
                  <c:v>35.868750000000006</c:v>
                </c:pt>
                <c:pt idx="2595" formatCode="#,##0.00">
                  <c:v>35.883100000000006</c:v>
                </c:pt>
                <c:pt idx="2596" formatCode="#,##0.00">
                  <c:v>35.895850000000003</c:v>
                </c:pt>
                <c:pt idx="2597" formatCode="#,##0.00">
                  <c:v>35.908300000000011</c:v>
                </c:pt>
                <c:pt idx="2598" formatCode="#,##0.00">
                  <c:v>35.914000000000009</c:v>
                </c:pt>
                <c:pt idx="2599" formatCode="#,##0.00">
                  <c:v>35.919550000000008</c:v>
                </c:pt>
                <c:pt idx="2600" formatCode="#,##0.00">
                  <c:v>35.929050000000011</c:v>
                </c:pt>
                <c:pt idx="2601" formatCode="#,##0.00">
                  <c:v>35.938700000000011</c:v>
                </c:pt>
                <c:pt idx="2602" formatCode="#,##0.00">
                  <c:v>35.947200000000009</c:v>
                </c:pt>
                <c:pt idx="2603" formatCode="#,##0.00">
                  <c:v>35.952850000000005</c:v>
                </c:pt>
                <c:pt idx="2604" formatCode="#,##0.00">
                  <c:v>35.964200000000005</c:v>
                </c:pt>
                <c:pt idx="2605" formatCode="#,##0.00">
                  <c:v>35.972749999999998</c:v>
                </c:pt>
                <c:pt idx="2606" formatCode="#,##0.00">
                  <c:v>35.979350000000004</c:v>
                </c:pt>
                <c:pt idx="2607" formatCode="#,##0.00">
                  <c:v>35.982350000000004</c:v>
                </c:pt>
                <c:pt idx="2608" formatCode="#,##0.00">
                  <c:v>35.985850000000006</c:v>
                </c:pt>
                <c:pt idx="2609" formatCode="#,##0.00">
                  <c:v>35.990150000000007</c:v>
                </c:pt>
                <c:pt idx="2610" formatCode="#,##0.00">
                  <c:v>35.994950000000003</c:v>
                </c:pt>
                <c:pt idx="2611" formatCode="#,##0.00">
                  <c:v>35.995900000000006</c:v>
                </c:pt>
                <c:pt idx="2612" formatCode="#,##0.00">
                  <c:v>35.999200000000002</c:v>
                </c:pt>
                <c:pt idx="2613" formatCode="#,##0.00">
                  <c:v>36.004950000000001</c:v>
                </c:pt>
                <c:pt idx="2614" formatCode="#,##0.00">
                  <c:v>36.010900000000007</c:v>
                </c:pt>
                <c:pt idx="2615" formatCode="#,##0.00">
                  <c:v>36.015300000000003</c:v>
                </c:pt>
                <c:pt idx="2616" formatCode="#,##0.00">
                  <c:v>36.020700000000005</c:v>
                </c:pt>
                <c:pt idx="2617" formatCode="#,##0.00">
                  <c:v>36.027400000000014</c:v>
                </c:pt>
                <c:pt idx="2618" formatCode="#,##0.00">
                  <c:v>36.03605000000001</c:v>
                </c:pt>
                <c:pt idx="2619" formatCode="#,##0.00">
                  <c:v>36.04355000000001</c:v>
                </c:pt>
                <c:pt idx="2620" formatCode="#,##0.00">
                  <c:v>36.05125000000001</c:v>
                </c:pt>
                <c:pt idx="2621" formatCode="#,##0.00">
                  <c:v>36.057300000000012</c:v>
                </c:pt>
                <c:pt idx="2622" formatCode="#,##0.00">
                  <c:v>36.062850000000005</c:v>
                </c:pt>
                <c:pt idx="2623" formatCode="#,##0.00">
                  <c:v>36.069450000000003</c:v>
                </c:pt>
                <c:pt idx="2624" formatCode="#,##0.00">
                  <c:v>36.075250000000004</c:v>
                </c:pt>
                <c:pt idx="2625" formatCode="#,##0.00">
                  <c:v>36.08035000000001</c:v>
                </c:pt>
                <c:pt idx="2626" formatCode="#,##0.00">
                  <c:v>36.085950000000004</c:v>
                </c:pt>
                <c:pt idx="2627" formatCode="#,##0.00">
                  <c:v>36.087499999999999</c:v>
                </c:pt>
                <c:pt idx="2628" formatCode="#,##0.00">
                  <c:v>36.090399999999995</c:v>
                </c:pt>
                <c:pt idx="2629" formatCode="#,##0.00">
                  <c:v>36.094349999999991</c:v>
                </c:pt>
                <c:pt idx="2630" formatCode="#,##0.00">
                  <c:v>36.095699999999994</c:v>
                </c:pt>
                <c:pt idx="2631" formatCode="#,##0.00">
                  <c:v>36.094499999999996</c:v>
                </c:pt>
                <c:pt idx="2632" formatCode="#,##0.00">
                  <c:v>36.092049999999993</c:v>
                </c:pt>
                <c:pt idx="2633" formatCode="#,##0.00">
                  <c:v>36.090150000000001</c:v>
                </c:pt>
                <c:pt idx="2634" formatCode="#,##0.00">
                  <c:v>36.084349999999993</c:v>
                </c:pt>
                <c:pt idx="2635" formatCode="#,##0.00">
                  <c:v>36.076849999999993</c:v>
                </c:pt>
                <c:pt idx="2636" formatCode="#,##0.00">
                  <c:v>36.065799999999996</c:v>
                </c:pt>
                <c:pt idx="2637" formatCode="#,##0.00">
                  <c:v>36.054449999999996</c:v>
                </c:pt>
                <c:pt idx="2638" formatCode="#,##0.00">
                  <c:v>36.042599999999993</c:v>
                </c:pt>
                <c:pt idx="2639" formatCode="#,##0.00">
                  <c:v>36.033649999999987</c:v>
                </c:pt>
                <c:pt idx="2640" formatCode="#,##0.00">
                  <c:v>36.024249999999988</c:v>
                </c:pt>
                <c:pt idx="2641" formatCode="#,##0.00">
                  <c:v>36.013899999999985</c:v>
                </c:pt>
                <c:pt idx="2642" formatCode="#,##0.00">
                  <c:v>36.004499999999986</c:v>
                </c:pt>
                <c:pt idx="2643" formatCode="#,##0.00">
                  <c:v>35.98899999999999</c:v>
                </c:pt>
                <c:pt idx="2644" formatCode="#,##0.00">
                  <c:v>35.972349999999992</c:v>
                </c:pt>
                <c:pt idx="2645" formatCode="#,##0.00">
                  <c:v>35.954699999999988</c:v>
                </c:pt>
                <c:pt idx="2646" formatCode="#,##0.00">
                  <c:v>35.938399999999994</c:v>
                </c:pt>
                <c:pt idx="2647" formatCode="#,##0.00">
                  <c:v>35.919399999999989</c:v>
                </c:pt>
                <c:pt idx="2648" formatCode="#,##0.00">
                  <c:v>35.901249999999997</c:v>
                </c:pt>
                <c:pt idx="2649" formatCode="#,##0.00">
                  <c:v>35.886549999999993</c:v>
                </c:pt>
                <c:pt idx="2650" formatCode="#,##0.00">
                  <c:v>35.874499999999991</c:v>
                </c:pt>
                <c:pt idx="2651" formatCode="#,##0.00">
                  <c:v>35.861999999999995</c:v>
                </c:pt>
                <c:pt idx="2652" formatCode="#,##0.00">
                  <c:v>35.847149999999999</c:v>
                </c:pt>
                <c:pt idx="2653" formatCode="#,##0.00">
                  <c:v>35.833199999999991</c:v>
                </c:pt>
                <c:pt idx="2654" formatCode="#,##0.00">
                  <c:v>35.817249999999994</c:v>
                </c:pt>
                <c:pt idx="2655" formatCode="#,##0.00">
                  <c:v>35.802699999999987</c:v>
                </c:pt>
                <c:pt idx="2656" formatCode="#,##0.00">
                  <c:v>35.78864999999999</c:v>
                </c:pt>
                <c:pt idx="2657" formatCode="#,##0.00">
                  <c:v>35.771199999999986</c:v>
                </c:pt>
                <c:pt idx="2658" formatCode="#,##0.00">
                  <c:v>35.75419999999999</c:v>
                </c:pt>
                <c:pt idx="2659" formatCode="#,##0.00">
                  <c:v>35.737449999999988</c:v>
                </c:pt>
                <c:pt idx="2660" formatCode="#,##0.00">
                  <c:v>35.722199999999987</c:v>
                </c:pt>
                <c:pt idx="2661" formatCode="#,##0.00">
                  <c:v>35.712399999999981</c:v>
                </c:pt>
                <c:pt idx="2662" formatCode="#,##0.00">
                  <c:v>35.70409999999999</c:v>
                </c:pt>
                <c:pt idx="2663" formatCode="#,##0.00">
                  <c:v>35.700999999999993</c:v>
                </c:pt>
                <c:pt idx="2664" formatCode="#,##0.00">
                  <c:v>35.696949999999994</c:v>
                </c:pt>
                <c:pt idx="2665" formatCode="#,##0.00">
                  <c:v>35.692949999999996</c:v>
                </c:pt>
                <c:pt idx="2666" formatCode="#,##0.00">
                  <c:v>35.685699999999997</c:v>
                </c:pt>
                <c:pt idx="2667" formatCode="#,##0.00">
                  <c:v>35.690300000000001</c:v>
                </c:pt>
                <c:pt idx="2668" formatCode="#,##0.00">
                  <c:v>35.695199999999993</c:v>
                </c:pt>
                <c:pt idx="2669" formatCode="#,##0.00">
                  <c:v>35.702399999999997</c:v>
                </c:pt>
                <c:pt idx="2670" formatCode="#,##0.00">
                  <c:v>35.706800000000001</c:v>
                </c:pt>
                <c:pt idx="2671" formatCode="#,##0.00">
                  <c:v>35.710650000000001</c:v>
                </c:pt>
                <c:pt idx="2672" formatCode="#,##0.00">
                  <c:v>35.717749999999995</c:v>
                </c:pt>
                <c:pt idx="2673" formatCode="#,##0.00">
                  <c:v>35.723700000000001</c:v>
                </c:pt>
                <c:pt idx="2674" formatCode="#,##0.00">
                  <c:v>35.729050000000001</c:v>
                </c:pt>
                <c:pt idx="2675" formatCode="#,##0.00">
                  <c:v>35.730550000000001</c:v>
                </c:pt>
                <c:pt idx="2676" formatCode="#,##0.00">
                  <c:v>35.733000000000004</c:v>
                </c:pt>
                <c:pt idx="2677" formatCode="#,##0.00">
                  <c:v>35.7346</c:v>
                </c:pt>
                <c:pt idx="2678" formatCode="#,##0.00">
                  <c:v>35.738199999999999</c:v>
                </c:pt>
                <c:pt idx="2679" formatCode="#,##0.00">
                  <c:v>35.743449999999996</c:v>
                </c:pt>
                <c:pt idx="2680" formatCode="#,##0.00">
                  <c:v>35.743549999999999</c:v>
                </c:pt>
                <c:pt idx="2681" formatCode="#,##0.00">
                  <c:v>35.743200000000002</c:v>
                </c:pt>
                <c:pt idx="2682" formatCode="#,##0.00">
                  <c:v>35.742699999999992</c:v>
                </c:pt>
                <c:pt idx="2683" formatCode="#,##0.00">
                  <c:v>35.743849999999995</c:v>
                </c:pt>
                <c:pt idx="2684" formatCode="#,##0.00">
                  <c:v>35.745249999999992</c:v>
                </c:pt>
                <c:pt idx="2685" formatCode="#,##0.00">
                  <c:v>35.74819999999999</c:v>
                </c:pt>
                <c:pt idx="2686" formatCode="#,##0.00">
                  <c:v>35.749099999999991</c:v>
                </c:pt>
                <c:pt idx="2687" formatCode="#,##0.00">
                  <c:v>35.749999999999993</c:v>
                </c:pt>
                <c:pt idx="2688" formatCode="#,##0.00">
                  <c:v>35.753699999999995</c:v>
                </c:pt>
                <c:pt idx="2689" formatCode="#,##0.00">
                  <c:v>35.756649999999993</c:v>
                </c:pt>
                <c:pt idx="2690" formatCode="#,##0.00">
                  <c:v>35.757699999999993</c:v>
                </c:pt>
                <c:pt idx="2691" formatCode="#,##0.00">
                  <c:v>35.759149999999998</c:v>
                </c:pt>
                <c:pt idx="2692" formatCode="#,##0.00">
                  <c:v>35.76359999999999</c:v>
                </c:pt>
                <c:pt idx="2693" formatCode="#,##0.00">
                  <c:v>35.768049999999995</c:v>
                </c:pt>
                <c:pt idx="2694" formatCode="#,##0.00">
                  <c:v>35.7729</c:v>
                </c:pt>
                <c:pt idx="2695" formatCode="#,##0.00">
                  <c:v>35.781349999999996</c:v>
                </c:pt>
                <c:pt idx="2696" formatCode="#,##0.00">
                  <c:v>35.792850000000001</c:v>
                </c:pt>
                <c:pt idx="2697" formatCode="#,##0.00">
                  <c:v>35.810200000000002</c:v>
                </c:pt>
                <c:pt idx="2698" formatCode="#,##0.00">
                  <c:v>35.824749999999995</c:v>
                </c:pt>
                <c:pt idx="2699" formatCode="#,##0.00">
                  <c:v>35.838799999999992</c:v>
                </c:pt>
                <c:pt idx="2700" formatCode="#,##0.00">
                  <c:v>35.851099999999995</c:v>
                </c:pt>
                <c:pt idx="2701" formatCode="#,##0.00">
                  <c:v>35.859399999999994</c:v>
                </c:pt>
                <c:pt idx="2702" formatCode="#,##0.00">
                  <c:v>35.868249999999996</c:v>
                </c:pt>
                <c:pt idx="2703" formatCode="#,##0.00">
                  <c:v>35.87715</c:v>
                </c:pt>
                <c:pt idx="2704" formatCode="#,##0.00">
                  <c:v>35.886449999999996</c:v>
                </c:pt>
                <c:pt idx="2705" formatCode="#,##0.00">
                  <c:v>35.892849999999996</c:v>
                </c:pt>
                <c:pt idx="2706" formatCode="#,##0.00">
                  <c:v>35.90529999999999</c:v>
                </c:pt>
                <c:pt idx="2707" formatCode="#,##0.00">
                  <c:v>35.91825</c:v>
                </c:pt>
                <c:pt idx="2708" formatCode="#,##0.00">
                  <c:v>35.933399999999999</c:v>
                </c:pt>
                <c:pt idx="2709" formatCode="#,##0.00">
                  <c:v>35.946599999999997</c:v>
                </c:pt>
                <c:pt idx="2710" formatCode="#,##0.00">
                  <c:v>35.9587</c:v>
                </c:pt>
                <c:pt idx="2711" formatCode="#,##0.00">
                  <c:v>35.973100000000002</c:v>
                </c:pt>
                <c:pt idx="2712" formatCode="#,##0.00">
                  <c:v>35.986699999999999</c:v>
                </c:pt>
                <c:pt idx="2713" formatCode="#,##0.00">
                  <c:v>35.998350000000002</c:v>
                </c:pt>
                <c:pt idx="2714" formatCode="#,##0.00">
                  <c:v>36.008950000000006</c:v>
                </c:pt>
                <c:pt idx="2715" formatCode="#,##0.00">
                  <c:v>36.024150000000006</c:v>
                </c:pt>
                <c:pt idx="2716" formatCode="#,##0.00">
                  <c:v>36.039650000000009</c:v>
                </c:pt>
                <c:pt idx="2717" formatCode="#,##0.00">
                  <c:v>36.05725000000001</c:v>
                </c:pt>
                <c:pt idx="2718" formatCode="#,##0.00">
                  <c:v>36.075500000000005</c:v>
                </c:pt>
                <c:pt idx="2719" formatCode="#,##0.00">
                  <c:v>36.093900000000005</c:v>
                </c:pt>
                <c:pt idx="2720" formatCode="#,##0.00">
                  <c:v>36.114300000000007</c:v>
                </c:pt>
                <c:pt idx="2721" formatCode="#,##0.00">
                  <c:v>36.136050000000012</c:v>
                </c:pt>
                <c:pt idx="2722" formatCode="#,##0.00">
                  <c:v>36.157750000000007</c:v>
                </c:pt>
                <c:pt idx="2723" formatCode="#,##0.00">
                  <c:v>36.178950000000007</c:v>
                </c:pt>
                <c:pt idx="2724" formatCode="#,##0.00">
                  <c:v>36.200950000000013</c:v>
                </c:pt>
                <c:pt idx="2725" formatCode="#,##0.00">
                  <c:v>36.239400000000018</c:v>
                </c:pt>
                <c:pt idx="2726" formatCode="#,##0.00">
                  <c:v>36.277300000000018</c:v>
                </c:pt>
                <c:pt idx="2727" formatCode="#,##0.00">
                  <c:v>36.320750000000018</c:v>
                </c:pt>
                <c:pt idx="2728" formatCode="#,##0.00">
                  <c:v>36.370500000000014</c:v>
                </c:pt>
                <c:pt idx="2729" formatCode="#,##0.00">
                  <c:v>36.423150000000007</c:v>
                </c:pt>
                <c:pt idx="2730" formatCode="#,##0.00">
                  <c:v>36.470150000000011</c:v>
                </c:pt>
                <c:pt idx="2731" formatCode="#,##0.00">
                  <c:v>36.519800000000011</c:v>
                </c:pt>
                <c:pt idx="2732" formatCode="#,##0.00">
                  <c:v>36.565600000000011</c:v>
                </c:pt>
                <c:pt idx="2733" formatCode="#,##0.00">
                  <c:v>36.61010000000001</c:v>
                </c:pt>
                <c:pt idx="2734" formatCode="#,##0.00">
                  <c:v>36.653800000000018</c:v>
                </c:pt>
                <c:pt idx="2735" formatCode="#,##0.00">
                  <c:v>36.691800000000015</c:v>
                </c:pt>
                <c:pt idx="2736" formatCode="#,##0.00">
                  <c:v>36.733450000000019</c:v>
                </c:pt>
                <c:pt idx="2737" formatCode="#,##0.00">
                  <c:v>36.778650000000013</c:v>
                </c:pt>
                <c:pt idx="2738" formatCode="#,##0.00">
                  <c:v>36.823350000000012</c:v>
                </c:pt>
                <c:pt idx="2739" formatCode="#,##0.00">
                  <c:v>36.868200000000009</c:v>
                </c:pt>
                <c:pt idx="2740" formatCode="#,##0.00">
                  <c:v>36.908750000000012</c:v>
                </c:pt>
                <c:pt idx="2741" formatCode="#,##0.00">
                  <c:v>36.950500000000012</c:v>
                </c:pt>
                <c:pt idx="2742" formatCode="#,##0.00">
                  <c:v>36.99345000000001</c:v>
                </c:pt>
                <c:pt idx="2743" formatCode="#,##0.00">
                  <c:v>37.034800000000004</c:v>
                </c:pt>
                <c:pt idx="2744" formatCode="#,##0.00">
                  <c:v>37.081250000000004</c:v>
                </c:pt>
                <c:pt idx="2745" formatCode="#,##0.00">
                  <c:v>37.127000000000002</c:v>
                </c:pt>
                <c:pt idx="2746" formatCode="#,##0.00">
                  <c:v>37.171649999999993</c:v>
                </c:pt>
                <c:pt idx="2747" formatCode="#,##0.00">
                  <c:v>37.211749999999995</c:v>
                </c:pt>
                <c:pt idx="2748" formatCode="#,##0.00">
                  <c:v>37.25569999999999</c:v>
                </c:pt>
                <c:pt idx="2749" formatCode="#,##0.00">
                  <c:v>37.297049999999992</c:v>
                </c:pt>
                <c:pt idx="2750" formatCode="#,##0.00">
                  <c:v>37.337099999999992</c:v>
                </c:pt>
                <c:pt idx="2751" formatCode="#,##0.00">
                  <c:v>37.37169999999999</c:v>
                </c:pt>
                <c:pt idx="2752" formatCode="#,##0.00">
                  <c:v>37.408599999999986</c:v>
                </c:pt>
                <c:pt idx="2753" formatCode="#,##0.00">
                  <c:v>37.44309999999998</c:v>
                </c:pt>
                <c:pt idx="2754" formatCode="#,##0.00">
                  <c:v>37.477199999999982</c:v>
                </c:pt>
                <c:pt idx="2755" formatCode="#,##0.00">
                  <c:v>37.512949999999982</c:v>
                </c:pt>
                <c:pt idx="2756" formatCode="#,##0.00">
                  <c:v>37.548599999999986</c:v>
                </c:pt>
                <c:pt idx="2757" formatCode="#,##0.00">
                  <c:v>37.585649999999987</c:v>
                </c:pt>
                <c:pt idx="2758" formatCode="#,##0.00">
                  <c:v>37.622399999999985</c:v>
                </c:pt>
                <c:pt idx="2759" formatCode="#,##0.00">
                  <c:v>37.665699999999987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B-4F65-9DAF-6E76A848D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630144"/>
        <c:axId val="946636672"/>
      </c:lineChart>
      <c:catAx>
        <c:axId val="946630144"/>
        <c:scaling>
          <c:orientation val="minMax"/>
        </c:scaling>
        <c:delete val="0"/>
        <c:axPos val="b"/>
        <c:numFmt formatCode="mm/d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46636672"/>
        <c:crosses val="autoZero"/>
        <c:auto val="0"/>
        <c:lblAlgn val="ctr"/>
        <c:lblOffset val="100"/>
        <c:noMultiLvlLbl val="0"/>
      </c:catAx>
      <c:valAx>
        <c:axId val="946636672"/>
        <c:scaling>
          <c:orientation val="minMax"/>
          <c:max val="52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4663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84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680357</xdr:colOff>
      <xdr:row>6</xdr:row>
      <xdr:rowOff>34018</xdr:rowOff>
    </xdr:from>
    <xdr:to>
      <xdr:col>7</xdr:col>
      <xdr:colOff>705024</xdr:colOff>
      <xdr:row>21</xdr:row>
      <xdr:rowOff>46263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2411" y="1190625"/>
          <a:ext cx="2310667" cy="2869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209550</xdr:rowOff>
        </xdr:from>
        <xdr:to>
          <xdr:col>8</xdr:col>
          <xdr:colOff>1123950</xdr:colOff>
          <xdr:row>3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1. Get Data (google)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4</xdr:row>
          <xdr:rowOff>104775</xdr:rowOff>
        </xdr:from>
        <xdr:to>
          <xdr:col>8</xdr:col>
          <xdr:colOff>1123950</xdr:colOff>
          <xdr:row>7</xdr:row>
          <xdr:rowOff>114300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2. 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1200150</xdr:colOff>
          <xdr:row>1</xdr:row>
          <xdr:rowOff>190500</xdr:rowOff>
        </xdr:from>
        <xdr:to>
          <xdr:col>11</xdr:col>
          <xdr:colOff>133350</xdr:colOff>
          <xdr:row>3</xdr:row>
          <xdr:rowOff>171450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3. Efficient Frontier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4</xdr:row>
          <xdr:rowOff>95250</xdr:rowOff>
        </xdr:from>
        <xdr:to>
          <xdr:col>11</xdr:col>
          <xdr:colOff>142875</xdr:colOff>
          <xdr:row>7</xdr:row>
          <xdr:rowOff>104775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4. Fundamental Analysis (yahoo)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</xdr:colOff>
          <xdr:row>1</xdr:row>
          <xdr:rowOff>180975</xdr:rowOff>
        </xdr:from>
        <xdr:to>
          <xdr:col>12</xdr:col>
          <xdr:colOff>952500</xdr:colOff>
          <xdr:row>5</xdr:row>
          <xdr:rowOff>66675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5. Price Analysis      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</xdr:row>
          <xdr:rowOff>133350</xdr:rowOff>
        </xdr:from>
        <xdr:to>
          <xdr:col>14</xdr:col>
          <xdr:colOff>685800</xdr:colOff>
          <xdr:row>4</xdr:row>
          <xdr:rowOff>114300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Returns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0</xdr:row>
          <xdr:rowOff>76200</xdr:rowOff>
        </xdr:from>
        <xdr:to>
          <xdr:col>6</xdr:col>
          <xdr:colOff>200025</xdr:colOff>
          <xdr:row>5</xdr:row>
          <xdr:rowOff>104775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600" b="1" i="0" u="none" strike="noStrike" baseline="0">
                  <a:solidFill>
                    <a:srgbClr val="000000"/>
                  </a:solidFill>
                  <a:latin typeface="Calibri"/>
                </a:rPr>
                <a:t>Calculate Efficient Frontier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25</xdr:row>
          <xdr:rowOff>19050</xdr:rowOff>
        </xdr:from>
        <xdr:to>
          <xdr:col>3</xdr:col>
          <xdr:colOff>638175</xdr:colOff>
          <xdr:row>30</xdr:row>
          <xdr:rowOff>38100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CL" sz="2000" b="1" i="0" u="none" strike="noStrike" baseline="0">
                  <a:solidFill>
                    <a:srgbClr val="000000"/>
                  </a:solidFill>
                  <a:latin typeface="Calibri"/>
                </a:rPr>
                <a:t>GET FUNDAMENTALS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28575</xdr:rowOff>
        </xdr:from>
        <xdr:to>
          <xdr:col>8</xdr:col>
          <xdr:colOff>514350</xdr:colOff>
          <xdr:row>4</xdr:row>
          <xdr:rowOff>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546100</xdr:colOff>
      <xdr:row>4</xdr:row>
      <xdr:rowOff>165100</xdr:rowOff>
    </xdr:from>
    <xdr:to>
      <xdr:col>16</xdr:col>
      <xdr:colOff>342900</xdr:colOff>
      <xdr:row>28</xdr:row>
      <xdr:rowOff>165100</xdr:rowOff>
    </xdr:to>
    <xdr:graphicFrame macro="">
      <xdr:nvGraphicFramePr>
        <xdr:cNvPr id="8" name="ChartAnaly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13</xdr:row>
          <xdr:rowOff>28575</xdr:rowOff>
        </xdr:from>
        <xdr:to>
          <xdr:col>14</xdr:col>
          <xdr:colOff>200025</xdr:colOff>
          <xdr:row>17</xdr:row>
          <xdr:rowOff>104775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1. 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13</xdr:row>
          <xdr:rowOff>19050</xdr:rowOff>
        </xdr:from>
        <xdr:to>
          <xdr:col>16</xdr:col>
          <xdr:colOff>1343025</xdr:colOff>
          <xdr:row>17</xdr:row>
          <xdr:rowOff>95250</xdr:rowOff>
        </xdr:to>
        <xdr:sp macro="" textlink="">
          <xdr:nvSpPr>
            <xdr:cNvPr id="122883" name="Button 3" hidden="1">
              <a:extLst>
                <a:ext uri="{63B3BB69-23CF-44E3-9099-C40C66FF867C}">
                  <a14:compatExt spid="_x0000_s122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2. Bond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76200</xdr:rowOff>
        </xdr:from>
        <xdr:to>
          <xdr:col>15</xdr:col>
          <xdr:colOff>85725</xdr:colOff>
          <xdr:row>8</xdr:row>
          <xdr:rowOff>152400</xdr:rowOff>
        </xdr:to>
        <xdr:sp macro="" textlink="">
          <xdr:nvSpPr>
            <xdr:cNvPr id="112643" name="Button 3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1. Update GREKS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371475</xdr:colOff>
          <xdr:row>4</xdr:row>
          <xdr:rowOff>66675</xdr:rowOff>
        </xdr:from>
        <xdr:to>
          <xdr:col>19</xdr:col>
          <xdr:colOff>57150</xdr:colOff>
          <xdr:row>8</xdr:row>
          <xdr:rowOff>142875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Calibri"/>
                </a:rPr>
                <a:t>2. Option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</xdr:row>
          <xdr:rowOff>76200</xdr:rowOff>
        </xdr:from>
        <xdr:to>
          <xdr:col>3</xdr:col>
          <xdr:colOff>847725</xdr:colOff>
          <xdr:row>4</xdr:row>
          <xdr:rowOff>142875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400" b="0" i="0" u="none" strike="noStrike" baseline="0">
                  <a:solidFill>
                    <a:srgbClr val="000000"/>
                  </a:solidFill>
                  <a:latin typeface="Calibri"/>
                </a:rPr>
                <a:t>Update option data analysis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ortfolioNIV20171216v4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ortfolioNIV20171216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a"/>
      <sheetName val="EquityPortfolio"/>
      <sheetName val="Close"/>
      <sheetName val="Returns"/>
      <sheetName val="PF Efficients"/>
      <sheetName val="PFGraph"/>
      <sheetName val="Fundamentals"/>
      <sheetName val="PriceAnalysis"/>
      <sheetName val="b"/>
      <sheetName val="BondsPortfolio"/>
      <sheetName val="BondAnalysis"/>
      <sheetName val="c"/>
      <sheetName val="OptionPortoflio"/>
      <sheetName val="OptionAnalysis"/>
      <sheetName val="d"/>
      <sheetName val="Settings"/>
      <sheetName val="YahooData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>
        <row r="1">
          <cell r="G1" t="str">
            <v>AAPL</v>
          </cell>
        </row>
      </sheetData>
      <sheetData sheetId="9"/>
      <sheetData sheetId="10"/>
      <sheetData sheetId="11">
        <row r="3">
          <cell r="B3">
            <v>1114.4648238534896</v>
          </cell>
          <cell r="F3">
            <v>0.01</v>
          </cell>
        </row>
        <row r="8">
          <cell r="F8">
            <v>-184.86224491020869</v>
          </cell>
        </row>
        <row r="12">
          <cell r="B12">
            <v>18.504845153059588</v>
          </cell>
        </row>
      </sheetData>
      <sheetData sheetId="12"/>
      <sheetData sheetId="13"/>
      <sheetData sheetId="14"/>
      <sheetData sheetId="15"/>
      <sheetData sheetId="16">
        <row r="2">
          <cell r="E2" t="str">
            <v>DDD</v>
          </cell>
          <cell r="F2" t="str">
            <v>PIH</v>
          </cell>
        </row>
        <row r="3">
          <cell r="E3" t="str">
            <v>MMM</v>
          </cell>
          <cell r="F3" t="str">
            <v>TURN</v>
          </cell>
        </row>
        <row r="4">
          <cell r="E4" t="str">
            <v>WBAI</v>
          </cell>
          <cell r="F4" t="str">
            <v>FLWS</v>
          </cell>
        </row>
        <row r="5">
          <cell r="E5" t="str">
            <v>WUBA</v>
          </cell>
          <cell r="F5" t="str">
            <v>FCCY</v>
          </cell>
        </row>
        <row r="6">
          <cell r="E6" t="str">
            <v>AHC</v>
          </cell>
          <cell r="F6" t="str">
            <v>SRCE</v>
          </cell>
        </row>
        <row r="7">
          <cell r="E7" t="str">
            <v>ATEN</v>
          </cell>
          <cell r="F7" t="str">
            <v>VNET</v>
          </cell>
        </row>
        <row r="8">
          <cell r="E8" t="str">
            <v>AAC</v>
          </cell>
          <cell r="F8" t="str">
            <v>TWOU</v>
          </cell>
        </row>
        <row r="9">
          <cell r="E9" t="str">
            <v>AIR</v>
          </cell>
          <cell r="F9" t="str">
            <v>JOBS</v>
          </cell>
        </row>
        <row r="10">
          <cell r="E10" t="str">
            <v>AAN</v>
          </cell>
          <cell r="F10" t="str">
            <v>CAFD</v>
          </cell>
        </row>
        <row r="11">
          <cell r="E11" t="str">
            <v>ABB</v>
          </cell>
          <cell r="F11" t="str">
            <v>EGHT</v>
          </cell>
        </row>
        <row r="12">
          <cell r="E12" t="str">
            <v>ABT</v>
          </cell>
          <cell r="F12" t="str">
            <v>AVHI</v>
          </cell>
        </row>
        <row r="13">
          <cell r="E13" t="str">
            <v>ABBV</v>
          </cell>
          <cell r="F13" t="str">
            <v>SHLM</v>
          </cell>
        </row>
        <row r="14">
          <cell r="E14" t="str">
            <v>ANF</v>
          </cell>
          <cell r="F14" t="str">
            <v>AAON</v>
          </cell>
        </row>
        <row r="15">
          <cell r="E15" t="str">
            <v>GCH</v>
          </cell>
          <cell r="F15" t="str">
            <v>ABAX</v>
          </cell>
        </row>
        <row r="16">
          <cell r="E16" t="str">
            <v>JEQ</v>
          </cell>
          <cell r="F16" t="str">
            <v>ABEO</v>
          </cell>
        </row>
        <row r="17">
          <cell r="E17" t="str">
            <v>SGF</v>
          </cell>
          <cell r="F17" t="str">
            <v>ABEOW</v>
          </cell>
        </row>
        <row r="18">
          <cell r="E18" t="str">
            <v>ABM</v>
          </cell>
          <cell r="F18" t="str">
            <v>ABIL</v>
          </cell>
        </row>
        <row r="19">
          <cell r="E19" t="str">
            <v>AKR</v>
          </cell>
          <cell r="F19" t="str">
            <v>ABMD</v>
          </cell>
        </row>
        <row r="20">
          <cell r="E20" t="str">
            <v>ACN</v>
          </cell>
          <cell r="F20" t="str">
            <v>ABLX</v>
          </cell>
        </row>
        <row r="21">
          <cell r="E21" t="str">
            <v>ACCO</v>
          </cell>
          <cell r="F21" t="str">
            <v>AXAS</v>
          </cell>
        </row>
        <row r="22">
          <cell r="E22" t="str">
            <v>ATV</v>
          </cell>
          <cell r="F22" t="str">
            <v>ACIU</v>
          </cell>
        </row>
        <row r="23">
          <cell r="E23" t="str">
            <v>ATU</v>
          </cell>
          <cell r="F23" t="str">
            <v>ACIA</v>
          </cell>
        </row>
        <row r="24">
          <cell r="E24" t="str">
            <v>AYI</v>
          </cell>
          <cell r="F24" t="str">
            <v>ACTG</v>
          </cell>
        </row>
        <row r="25">
          <cell r="E25" t="str">
            <v>GOLF</v>
          </cell>
          <cell r="F25" t="str">
            <v>ACHC</v>
          </cell>
        </row>
        <row r="26">
          <cell r="E26" t="str">
            <v>ADX</v>
          </cell>
          <cell r="F26" t="str">
            <v>ACAD</v>
          </cell>
        </row>
        <row r="27">
          <cell r="E27" t="str">
            <v>PEO</v>
          </cell>
          <cell r="F27" t="str">
            <v>ACST</v>
          </cell>
        </row>
        <row r="28">
          <cell r="E28" t="str">
            <v>AGRO</v>
          </cell>
          <cell r="F28" t="str">
            <v>AXDX</v>
          </cell>
        </row>
        <row r="29">
          <cell r="E29" t="str">
            <v>ADNT</v>
          </cell>
          <cell r="F29" t="str">
            <v>XLRN</v>
          </cell>
        </row>
        <row r="30">
          <cell r="E30" t="str">
            <v>ATGE</v>
          </cell>
          <cell r="F30" t="str">
            <v>ANCX</v>
          </cell>
        </row>
        <row r="31">
          <cell r="E31" t="str">
            <v>AAP</v>
          </cell>
          <cell r="F31" t="str">
            <v>ARAY</v>
          </cell>
        </row>
        <row r="32">
          <cell r="E32" t="str">
            <v>ADSW</v>
          </cell>
          <cell r="F32" t="str">
            <v>ACRX</v>
          </cell>
        </row>
        <row r="33">
          <cell r="E33" t="str">
            <v>WMS</v>
          </cell>
          <cell r="F33" t="str">
            <v>ACER</v>
          </cell>
        </row>
        <row r="34">
          <cell r="E34" t="str">
            <v>ASX</v>
          </cell>
          <cell r="F34" t="str">
            <v>ACERW</v>
          </cell>
        </row>
        <row r="35">
          <cell r="E35" t="str">
            <v>ASIX</v>
          </cell>
          <cell r="F35" t="str">
            <v>ACET</v>
          </cell>
        </row>
        <row r="36">
          <cell r="E36" t="str">
            <v>AAV</v>
          </cell>
          <cell r="F36" t="str">
            <v>AKAO</v>
          </cell>
        </row>
        <row r="37">
          <cell r="E37" t="str">
            <v>AVK</v>
          </cell>
          <cell r="F37" t="str">
            <v>ACHV</v>
          </cell>
        </row>
        <row r="38">
          <cell r="E38" t="str">
            <v>AGC</v>
          </cell>
          <cell r="F38" t="str">
            <v>ACHN</v>
          </cell>
        </row>
        <row r="39">
          <cell r="E39" t="str">
            <v>LCM</v>
          </cell>
          <cell r="F39" t="str">
            <v>ACIW</v>
          </cell>
        </row>
        <row r="40">
          <cell r="E40" t="str">
            <v>ACM</v>
          </cell>
          <cell r="F40" t="str">
            <v>ACRS</v>
          </cell>
        </row>
        <row r="41">
          <cell r="E41" t="str">
            <v>ANW</v>
          </cell>
          <cell r="F41" t="str">
            <v>ACMR</v>
          </cell>
        </row>
        <row r="42">
          <cell r="E42" t="str">
            <v>AEB</v>
          </cell>
          <cell r="F42" t="str">
            <v>ACNB</v>
          </cell>
        </row>
        <row r="43">
          <cell r="E43" t="str">
            <v>AED</v>
          </cell>
          <cell r="F43" t="str">
            <v>ACOR</v>
          </cell>
        </row>
        <row r="44">
          <cell r="E44" t="str">
            <v>AEG</v>
          </cell>
          <cell r="F44" t="str">
            <v>SQZZ</v>
          </cell>
        </row>
        <row r="45">
          <cell r="E45" t="str">
            <v>AEH</v>
          </cell>
          <cell r="F45" t="str">
            <v>ATVI</v>
          </cell>
        </row>
        <row r="46">
          <cell r="E46" t="str">
            <v>AEK</v>
          </cell>
          <cell r="F46" t="str">
            <v>ACTA</v>
          </cell>
        </row>
        <row r="47">
          <cell r="E47" t="str">
            <v>AER</v>
          </cell>
          <cell r="F47" t="str">
            <v>ACXM</v>
          </cell>
        </row>
        <row r="48">
          <cell r="E48" t="str">
            <v>HIVE</v>
          </cell>
          <cell r="F48" t="str">
            <v>ADMS</v>
          </cell>
        </row>
        <row r="49">
          <cell r="E49" t="str">
            <v>AJRD</v>
          </cell>
          <cell r="F49" t="str">
            <v>ADMP</v>
          </cell>
        </row>
        <row r="50">
          <cell r="E50" t="str">
            <v>AET</v>
          </cell>
          <cell r="F50" t="str">
            <v>ADAP</v>
          </cell>
        </row>
        <row r="51">
          <cell r="E51" t="str">
            <v>AMG</v>
          </cell>
          <cell r="F51" t="str">
            <v>ADUS</v>
          </cell>
        </row>
        <row r="52">
          <cell r="E52" t="str">
            <v>AFL</v>
          </cell>
          <cell r="F52" t="str">
            <v>AEY</v>
          </cell>
        </row>
        <row r="53">
          <cell r="E53" t="str">
            <v>MITT</v>
          </cell>
          <cell r="F53" t="str">
            <v>IOTS</v>
          </cell>
        </row>
        <row r="54">
          <cell r="E54" t="str">
            <v>MITT^A</v>
          </cell>
          <cell r="F54" t="str">
            <v>ADMA</v>
          </cell>
        </row>
        <row r="55">
          <cell r="E55" t="str">
            <v>MITT^B</v>
          </cell>
          <cell r="F55" t="str">
            <v>ADBE</v>
          </cell>
        </row>
        <row r="56">
          <cell r="E56" t="str">
            <v>AGCO</v>
          </cell>
          <cell r="F56" t="str">
            <v>ADOM</v>
          </cell>
        </row>
        <row r="57">
          <cell r="E57" t="str">
            <v>A</v>
          </cell>
          <cell r="F57" t="str">
            <v>ADTN</v>
          </cell>
        </row>
        <row r="58">
          <cell r="E58" t="str">
            <v>AEM</v>
          </cell>
          <cell r="F58" t="str">
            <v>ADRO</v>
          </cell>
        </row>
        <row r="59">
          <cell r="E59" t="str">
            <v>ADC</v>
          </cell>
          <cell r="F59" t="str">
            <v>AAAP</v>
          </cell>
        </row>
        <row r="60">
          <cell r="E60" t="str">
            <v>AGU</v>
          </cell>
          <cell r="F60" t="str">
            <v>ADES</v>
          </cell>
        </row>
        <row r="61">
          <cell r="E61" t="str">
            <v>AL</v>
          </cell>
          <cell r="F61" t="str">
            <v>AEIS</v>
          </cell>
        </row>
        <row r="62">
          <cell r="E62" t="str">
            <v>APD</v>
          </cell>
          <cell r="F62" t="str">
            <v>AMD</v>
          </cell>
        </row>
        <row r="63">
          <cell r="E63" t="str">
            <v>AYR</v>
          </cell>
          <cell r="F63" t="str">
            <v>ADXS</v>
          </cell>
        </row>
        <row r="64">
          <cell r="E64" t="str">
            <v>AKS</v>
          </cell>
          <cell r="F64" t="str">
            <v>ADXSW</v>
          </cell>
        </row>
        <row r="65">
          <cell r="E65" t="str">
            <v>ALP^Q</v>
          </cell>
          <cell r="F65" t="str">
            <v>ADVM</v>
          </cell>
        </row>
        <row r="66">
          <cell r="E66" t="str">
            <v>ALG</v>
          </cell>
          <cell r="F66" t="str">
            <v>AEGN</v>
          </cell>
        </row>
        <row r="67">
          <cell r="E67" t="str">
            <v>AGI</v>
          </cell>
          <cell r="F67" t="str">
            <v>AGLE</v>
          </cell>
        </row>
        <row r="68">
          <cell r="E68" t="str">
            <v>ALK</v>
          </cell>
          <cell r="F68" t="str">
            <v>AEHR</v>
          </cell>
        </row>
        <row r="69">
          <cell r="E69" t="str">
            <v>AIN</v>
          </cell>
          <cell r="F69" t="str">
            <v>AMTX</v>
          </cell>
        </row>
        <row r="70">
          <cell r="E70" t="str">
            <v>ALB</v>
          </cell>
          <cell r="F70" t="str">
            <v>AERI</v>
          </cell>
        </row>
        <row r="71">
          <cell r="E71" t="str">
            <v>AA</v>
          </cell>
          <cell r="F71" t="str">
            <v>AVAV</v>
          </cell>
        </row>
        <row r="72">
          <cell r="E72" t="str">
            <v>ALEX</v>
          </cell>
          <cell r="F72" t="str">
            <v>AEZS</v>
          </cell>
        </row>
        <row r="73">
          <cell r="E73" t="str">
            <v>ALX</v>
          </cell>
          <cell r="F73" t="str">
            <v>AEMD</v>
          </cell>
        </row>
        <row r="74">
          <cell r="E74" t="str">
            <v>ARE</v>
          </cell>
          <cell r="F74" t="str">
            <v>GNMX</v>
          </cell>
        </row>
        <row r="75">
          <cell r="E75" t="str">
            <v>ARE^D</v>
          </cell>
          <cell r="F75" t="str">
            <v>AFMD</v>
          </cell>
        </row>
        <row r="76">
          <cell r="E76" t="str">
            <v>AQN</v>
          </cell>
          <cell r="F76" t="str">
            <v>AGEN</v>
          </cell>
        </row>
        <row r="77">
          <cell r="E77" t="str">
            <v>BABA</v>
          </cell>
          <cell r="F77" t="str">
            <v>AGRX</v>
          </cell>
        </row>
        <row r="78">
          <cell r="E78" t="str">
            <v>Y</v>
          </cell>
          <cell r="F78" t="str">
            <v>AGYS</v>
          </cell>
        </row>
        <row r="79">
          <cell r="E79" t="str">
            <v>ATI</v>
          </cell>
          <cell r="F79" t="str">
            <v>AGIO</v>
          </cell>
        </row>
        <row r="80">
          <cell r="E80" t="str">
            <v>ALLE</v>
          </cell>
          <cell r="F80" t="str">
            <v>AGNC</v>
          </cell>
        </row>
        <row r="81">
          <cell r="E81" t="str">
            <v>AGN</v>
          </cell>
          <cell r="F81" t="str">
            <v>AGNCB</v>
          </cell>
        </row>
        <row r="82">
          <cell r="E82" t="str">
            <v>AGN^A</v>
          </cell>
          <cell r="F82" t="str">
            <v>AGNCN</v>
          </cell>
        </row>
        <row r="83">
          <cell r="E83" t="str">
            <v>ALE</v>
          </cell>
          <cell r="F83" t="str">
            <v>AGFS</v>
          </cell>
        </row>
        <row r="84">
          <cell r="E84" t="str">
            <v>AKP</v>
          </cell>
          <cell r="F84" t="str">
            <v>AGFSW</v>
          </cell>
        </row>
        <row r="85">
          <cell r="E85" t="str">
            <v>ADS</v>
          </cell>
          <cell r="F85" t="str">
            <v>ALRN</v>
          </cell>
        </row>
        <row r="86">
          <cell r="E86" t="str">
            <v>AFB</v>
          </cell>
          <cell r="F86" t="str">
            <v>AIMT</v>
          </cell>
        </row>
        <row r="87">
          <cell r="E87" t="str">
            <v>AOI</v>
          </cell>
          <cell r="F87" t="str">
            <v>AIRT</v>
          </cell>
        </row>
        <row r="88">
          <cell r="E88" t="str">
            <v>AWF</v>
          </cell>
          <cell r="F88" t="str">
            <v>ATSG</v>
          </cell>
        </row>
        <row r="89">
          <cell r="E89" t="str">
            <v>AB</v>
          </cell>
          <cell r="F89" t="str">
            <v>AIRG</v>
          </cell>
        </row>
        <row r="90">
          <cell r="E90" t="str">
            <v>LNT</v>
          </cell>
          <cell r="F90" t="str">
            <v>AMCN</v>
          </cell>
        </row>
        <row r="91">
          <cell r="E91" t="str">
            <v>CBH</v>
          </cell>
          <cell r="F91" t="str">
            <v>AKAM</v>
          </cell>
        </row>
        <row r="92">
          <cell r="E92" t="str">
            <v>NCV</v>
          </cell>
          <cell r="F92" t="str">
            <v>AKTX</v>
          </cell>
        </row>
        <row r="93">
          <cell r="E93" t="str">
            <v>NCZ</v>
          </cell>
          <cell r="F93" t="str">
            <v>AKCA</v>
          </cell>
        </row>
        <row r="94">
          <cell r="E94" t="str">
            <v>ACV</v>
          </cell>
          <cell r="F94" t="str">
            <v>AKBA</v>
          </cell>
        </row>
        <row r="95">
          <cell r="E95" t="str">
            <v>NIE</v>
          </cell>
          <cell r="F95" t="str">
            <v>AKER</v>
          </cell>
        </row>
        <row r="96">
          <cell r="E96" t="str">
            <v>NFJ</v>
          </cell>
          <cell r="F96" t="str">
            <v>AKRX</v>
          </cell>
        </row>
        <row r="97">
          <cell r="E97" t="str">
            <v>ALSN</v>
          </cell>
          <cell r="F97" t="str">
            <v>AKTS</v>
          </cell>
        </row>
        <row r="98">
          <cell r="E98" t="str">
            <v>ALL</v>
          </cell>
          <cell r="F98" t="str">
            <v>ALRM</v>
          </cell>
        </row>
        <row r="99">
          <cell r="E99" t="str">
            <v>ALL^A</v>
          </cell>
          <cell r="F99" t="str">
            <v>ALSK</v>
          </cell>
        </row>
        <row r="100">
          <cell r="E100" t="str">
            <v>ALL^B</v>
          </cell>
          <cell r="F100" t="str">
            <v>ALBO</v>
          </cell>
        </row>
        <row r="101">
          <cell r="E101" t="str">
            <v>ALL^C</v>
          </cell>
          <cell r="F101" t="str">
            <v>ABDC</v>
          </cell>
        </row>
        <row r="102">
          <cell r="E102" t="str">
            <v>ALL^D</v>
          </cell>
          <cell r="F102" t="str">
            <v>ALDR</v>
          </cell>
        </row>
        <row r="103">
          <cell r="E103" t="str">
            <v>ALL^E</v>
          </cell>
          <cell r="F103" t="str">
            <v>ALDX</v>
          </cell>
        </row>
        <row r="104">
          <cell r="E104" t="str">
            <v>ALL^F</v>
          </cell>
          <cell r="F104" t="str">
            <v>ALXN</v>
          </cell>
        </row>
        <row r="105">
          <cell r="E105" t="str">
            <v>ALLY</v>
          </cell>
          <cell r="F105" t="str">
            <v>ALCO</v>
          </cell>
        </row>
        <row r="106">
          <cell r="E106" t="str">
            <v>ALLY^A</v>
          </cell>
          <cell r="F106" t="str">
            <v>ALGN</v>
          </cell>
        </row>
        <row r="107">
          <cell r="E107" t="str">
            <v>ALDW</v>
          </cell>
          <cell r="F107" t="str">
            <v>ALIM</v>
          </cell>
        </row>
        <row r="108">
          <cell r="E108" t="str">
            <v>AGD</v>
          </cell>
          <cell r="F108" t="str">
            <v>ALJJ</v>
          </cell>
        </row>
        <row r="109">
          <cell r="E109" t="str">
            <v>AWP</v>
          </cell>
          <cell r="F109" t="str">
            <v>ALKS</v>
          </cell>
        </row>
        <row r="110">
          <cell r="E110" t="str">
            <v>AOD</v>
          </cell>
          <cell r="F110" t="str">
            <v>ABTX</v>
          </cell>
        </row>
        <row r="111">
          <cell r="E111" t="str">
            <v>AYX</v>
          </cell>
          <cell r="F111" t="str">
            <v>ALGT</v>
          </cell>
        </row>
        <row r="112">
          <cell r="E112" t="str">
            <v>ATUS</v>
          </cell>
          <cell r="F112" t="str">
            <v>ALNA</v>
          </cell>
        </row>
        <row r="113">
          <cell r="E113" t="str">
            <v>RESI</v>
          </cell>
          <cell r="F113" t="str">
            <v>AHGP</v>
          </cell>
        </row>
        <row r="114">
          <cell r="E114" t="str">
            <v>MO</v>
          </cell>
          <cell r="F114" t="str">
            <v>AMMA</v>
          </cell>
        </row>
        <row r="115">
          <cell r="E115" t="str">
            <v>ACH</v>
          </cell>
          <cell r="F115" t="str">
            <v>ARLP</v>
          </cell>
        </row>
        <row r="116">
          <cell r="E116" t="str">
            <v>AMBR</v>
          </cell>
          <cell r="F116" t="str">
            <v>AHPI</v>
          </cell>
        </row>
        <row r="117">
          <cell r="E117" t="str">
            <v>ABEV</v>
          </cell>
          <cell r="F117" t="str">
            <v>AMOT</v>
          </cell>
        </row>
        <row r="118">
          <cell r="E118" t="str">
            <v>AMC</v>
          </cell>
          <cell r="F118" t="str">
            <v>ALQA</v>
          </cell>
        </row>
        <row r="119">
          <cell r="E119" t="str">
            <v>AEE</v>
          </cell>
          <cell r="F119" t="str">
            <v>ALLT</v>
          </cell>
        </row>
        <row r="120">
          <cell r="E120" t="str">
            <v>AMRC</v>
          </cell>
          <cell r="F120" t="str">
            <v>MDRX</v>
          </cell>
        </row>
        <row r="121">
          <cell r="E121" t="str">
            <v>AMOV</v>
          </cell>
          <cell r="F121" t="str">
            <v>AFAM</v>
          </cell>
        </row>
        <row r="122">
          <cell r="E122" t="str">
            <v>AMX</v>
          </cell>
          <cell r="F122" t="str">
            <v>ALNY</v>
          </cell>
        </row>
        <row r="123">
          <cell r="E123" t="str">
            <v>AAT</v>
          </cell>
          <cell r="F123" t="str">
            <v>AOSL</v>
          </cell>
        </row>
        <row r="124">
          <cell r="E124" t="str">
            <v>AXL</v>
          </cell>
          <cell r="F124" t="str">
            <v>GOOG</v>
          </cell>
        </row>
        <row r="125">
          <cell r="E125" t="str">
            <v>ACC</v>
          </cell>
          <cell r="F125" t="str">
            <v>GOOGL</v>
          </cell>
        </row>
        <row r="126">
          <cell r="E126" t="str">
            <v>AEO</v>
          </cell>
          <cell r="F126" t="str">
            <v>SMCP</v>
          </cell>
        </row>
        <row r="127">
          <cell r="E127" t="str">
            <v>AEP</v>
          </cell>
          <cell r="F127" t="str">
            <v>ATEC</v>
          </cell>
        </row>
        <row r="128">
          <cell r="E128" t="str">
            <v>AEL</v>
          </cell>
          <cell r="F128" t="str">
            <v>ALPN</v>
          </cell>
        </row>
        <row r="129">
          <cell r="E129" t="str">
            <v>AXP</v>
          </cell>
          <cell r="F129" t="str">
            <v>SWIN</v>
          </cell>
        </row>
        <row r="130">
          <cell r="E130" t="str">
            <v>AFG</v>
          </cell>
          <cell r="F130" t="str">
            <v>AABA</v>
          </cell>
        </row>
        <row r="131">
          <cell r="E131" t="str">
            <v>AFGE</v>
          </cell>
          <cell r="F131" t="str">
            <v>ALTR</v>
          </cell>
        </row>
        <row r="132">
          <cell r="E132" t="str">
            <v>AFGH</v>
          </cell>
          <cell r="F132" t="str">
            <v>ALT</v>
          </cell>
        </row>
        <row r="133">
          <cell r="E133" t="str">
            <v>AMH</v>
          </cell>
          <cell r="F133" t="str">
            <v>ASPS</v>
          </cell>
        </row>
        <row r="134">
          <cell r="E134" t="str">
            <v>AMH^C</v>
          </cell>
          <cell r="F134" t="str">
            <v>AIMC</v>
          </cell>
        </row>
        <row r="135">
          <cell r="E135" t="str">
            <v>AMH^D</v>
          </cell>
          <cell r="F135" t="str">
            <v>AMAG</v>
          </cell>
        </row>
        <row r="136">
          <cell r="E136" t="str">
            <v>AMH^E</v>
          </cell>
          <cell r="F136" t="str">
            <v>AMRN</v>
          </cell>
        </row>
        <row r="137">
          <cell r="E137" t="str">
            <v>AMH^F</v>
          </cell>
          <cell r="F137" t="str">
            <v>AMRK</v>
          </cell>
        </row>
        <row r="138">
          <cell r="E138" t="str">
            <v>AMH^G</v>
          </cell>
          <cell r="F138" t="str">
            <v>AMZN</v>
          </cell>
        </row>
        <row r="139">
          <cell r="E139" t="str">
            <v>AIG</v>
          </cell>
          <cell r="F139" t="str">
            <v>AMBC</v>
          </cell>
        </row>
        <row r="140">
          <cell r="E140" t="str">
            <v>AIG.WS</v>
          </cell>
          <cell r="F140" t="str">
            <v>AMBCW</v>
          </cell>
        </row>
        <row r="141">
          <cell r="E141" t="str">
            <v>AMID</v>
          </cell>
          <cell r="F141" t="str">
            <v>AMBA</v>
          </cell>
        </row>
        <row r="142">
          <cell r="E142" t="str">
            <v>ARL</v>
          </cell>
          <cell r="F142" t="str">
            <v>AMCX</v>
          </cell>
        </row>
        <row r="143">
          <cell r="E143" t="str">
            <v>ARA</v>
          </cell>
          <cell r="F143" t="str">
            <v>DOX</v>
          </cell>
        </row>
        <row r="144">
          <cell r="E144" t="str">
            <v>AWR</v>
          </cell>
          <cell r="F144" t="str">
            <v>AMDA</v>
          </cell>
        </row>
        <row r="145">
          <cell r="E145" t="str">
            <v>AMT</v>
          </cell>
          <cell r="F145" t="str">
            <v>AMED</v>
          </cell>
        </row>
        <row r="146">
          <cell r="E146" t="str">
            <v>AMT^B</v>
          </cell>
          <cell r="F146" t="str">
            <v>UHAL</v>
          </cell>
        </row>
        <row r="147">
          <cell r="E147" t="str">
            <v>AVD</v>
          </cell>
          <cell r="F147" t="str">
            <v>AMRH</v>
          </cell>
        </row>
        <row r="148">
          <cell r="E148" t="str">
            <v>AWK</v>
          </cell>
          <cell r="F148" t="str">
            <v>AMRHW</v>
          </cell>
        </row>
        <row r="149">
          <cell r="E149" t="str">
            <v>APU</v>
          </cell>
          <cell r="F149" t="str">
            <v>ATAX</v>
          </cell>
        </row>
        <row r="150">
          <cell r="E150" t="str">
            <v>AMP</v>
          </cell>
          <cell r="F150" t="str">
            <v>AMOV</v>
          </cell>
        </row>
        <row r="151">
          <cell r="E151" t="str">
            <v>ABC</v>
          </cell>
          <cell r="F151" t="str">
            <v>AAL</v>
          </cell>
        </row>
        <row r="152">
          <cell r="E152" t="str">
            <v>ANFI</v>
          </cell>
          <cell r="F152" t="str">
            <v>ACSF</v>
          </cell>
        </row>
        <row r="153">
          <cell r="E153" t="str">
            <v>AMN</v>
          </cell>
          <cell r="F153" t="str">
            <v>AETI</v>
          </cell>
        </row>
        <row r="154">
          <cell r="E154" t="str">
            <v>AP</v>
          </cell>
          <cell r="F154" t="str">
            <v>AMNB</v>
          </cell>
        </row>
        <row r="155">
          <cell r="E155" t="str">
            <v>APH</v>
          </cell>
          <cell r="F155" t="str">
            <v>ANAT</v>
          </cell>
        </row>
        <row r="156">
          <cell r="E156" t="str">
            <v>BETR</v>
          </cell>
          <cell r="F156" t="str">
            <v>AOBC</v>
          </cell>
        </row>
        <row r="157">
          <cell r="E157" t="str">
            <v>AXR</v>
          </cell>
          <cell r="F157" t="str">
            <v>APEI</v>
          </cell>
        </row>
        <row r="158">
          <cell r="E158" t="str">
            <v>AME</v>
          </cell>
          <cell r="F158" t="str">
            <v>ARII</v>
          </cell>
        </row>
        <row r="159">
          <cell r="E159" t="str">
            <v>AFSI^A</v>
          </cell>
          <cell r="F159" t="str">
            <v>AMRB</v>
          </cell>
        </row>
        <row r="160">
          <cell r="E160" t="str">
            <v>AFSI^B</v>
          </cell>
          <cell r="F160" t="str">
            <v>AMSWA</v>
          </cell>
        </row>
        <row r="161">
          <cell r="E161" t="str">
            <v>AFSI^C</v>
          </cell>
          <cell r="F161" t="str">
            <v>AMSC</v>
          </cell>
        </row>
        <row r="162">
          <cell r="E162" t="str">
            <v>AFSI^D</v>
          </cell>
          <cell r="F162" t="str">
            <v>AMWD</v>
          </cell>
        </row>
        <row r="163">
          <cell r="E163" t="str">
            <v>AFSI^E</v>
          </cell>
          <cell r="F163" t="str">
            <v>CRMT</v>
          </cell>
        </row>
        <row r="164">
          <cell r="E164" t="str">
            <v>AFSI^F</v>
          </cell>
          <cell r="F164" t="str">
            <v>ABCB</v>
          </cell>
        </row>
        <row r="165">
          <cell r="E165" t="str">
            <v>AFSS</v>
          </cell>
          <cell r="F165" t="str">
            <v>AMSF</v>
          </cell>
        </row>
        <row r="166">
          <cell r="E166" t="str">
            <v>AFST</v>
          </cell>
          <cell r="F166" t="str">
            <v>ASRV</v>
          </cell>
        </row>
        <row r="167">
          <cell r="E167" t="str">
            <v>AEUA</v>
          </cell>
          <cell r="F167" t="str">
            <v>ASRVP</v>
          </cell>
        </row>
        <row r="168">
          <cell r="E168" t="str">
            <v>APC</v>
          </cell>
          <cell r="F168" t="str">
            <v>ATLO</v>
          </cell>
        </row>
        <row r="169">
          <cell r="E169" t="str">
            <v>ANDV</v>
          </cell>
          <cell r="F169" t="str">
            <v>AMGN</v>
          </cell>
        </row>
        <row r="170">
          <cell r="E170" t="str">
            <v>ANDX</v>
          </cell>
          <cell r="F170" t="str">
            <v>FOLD</v>
          </cell>
        </row>
        <row r="171">
          <cell r="E171" t="str">
            <v>AU</v>
          </cell>
          <cell r="F171" t="str">
            <v>AMKR</v>
          </cell>
        </row>
        <row r="172">
          <cell r="E172" t="str">
            <v>BUD</v>
          </cell>
          <cell r="F172" t="str">
            <v>AMPH</v>
          </cell>
        </row>
        <row r="173">
          <cell r="E173" t="str">
            <v>AXE</v>
          </cell>
          <cell r="F173" t="str">
            <v>IBUY</v>
          </cell>
        </row>
        <row r="174">
          <cell r="E174" t="str">
            <v>NLY</v>
          </cell>
          <cell r="F174" t="str">
            <v>ASYS</v>
          </cell>
        </row>
        <row r="175">
          <cell r="E175" t="str">
            <v>NLY^C</v>
          </cell>
          <cell r="F175" t="str">
            <v>AFSI</v>
          </cell>
        </row>
        <row r="176">
          <cell r="E176" t="str">
            <v>NLY^D</v>
          </cell>
          <cell r="F176" t="str">
            <v>AMRS</v>
          </cell>
        </row>
        <row r="177">
          <cell r="E177" t="str">
            <v>NLY^E</v>
          </cell>
          <cell r="F177" t="str">
            <v>ADI</v>
          </cell>
        </row>
        <row r="178">
          <cell r="E178" t="str">
            <v>NLY^F</v>
          </cell>
          <cell r="F178" t="str">
            <v>ALOG</v>
          </cell>
        </row>
        <row r="179">
          <cell r="E179" t="str">
            <v>AMGP</v>
          </cell>
          <cell r="F179" t="str">
            <v>ANAB</v>
          </cell>
        </row>
        <row r="180">
          <cell r="E180" t="str">
            <v>AM</v>
          </cell>
          <cell r="F180" t="str">
            <v>AVXL</v>
          </cell>
        </row>
        <row r="181">
          <cell r="E181" t="str">
            <v>AR</v>
          </cell>
          <cell r="F181" t="str">
            <v>ANCB</v>
          </cell>
        </row>
        <row r="182">
          <cell r="E182" t="str">
            <v>ANTM</v>
          </cell>
          <cell r="F182" t="str">
            <v>ANDA</v>
          </cell>
        </row>
        <row r="183">
          <cell r="E183" t="str">
            <v>ANTX</v>
          </cell>
          <cell r="F183" t="str">
            <v>ANDAR</v>
          </cell>
        </row>
        <row r="184">
          <cell r="E184" t="str">
            <v>ANH</v>
          </cell>
          <cell r="F184" t="str">
            <v>ANDAU</v>
          </cell>
        </row>
        <row r="185">
          <cell r="E185" t="str">
            <v>ANH^A</v>
          </cell>
          <cell r="F185" t="str">
            <v>ANDAW</v>
          </cell>
        </row>
        <row r="186">
          <cell r="E186" t="str">
            <v>ANH^B</v>
          </cell>
          <cell r="F186" t="str">
            <v>ANGI</v>
          </cell>
        </row>
        <row r="187">
          <cell r="E187" t="str">
            <v>ANH^C</v>
          </cell>
          <cell r="F187" t="str">
            <v>ANGO</v>
          </cell>
        </row>
        <row r="188">
          <cell r="E188" t="str">
            <v>AON</v>
          </cell>
          <cell r="F188" t="str">
            <v>ANIP</v>
          </cell>
        </row>
        <row r="189">
          <cell r="E189" t="str">
            <v>APA</v>
          </cell>
          <cell r="F189" t="str">
            <v>ANIK</v>
          </cell>
        </row>
        <row r="190">
          <cell r="E190" t="str">
            <v>AIV</v>
          </cell>
          <cell r="F190" t="str">
            <v>ANSS</v>
          </cell>
        </row>
        <row r="191">
          <cell r="E191" t="str">
            <v>AIV^A</v>
          </cell>
          <cell r="F191" t="str">
            <v>ATRS</v>
          </cell>
        </row>
        <row r="192">
          <cell r="E192" t="str">
            <v>ARI</v>
          </cell>
          <cell r="F192" t="str">
            <v>ANTH</v>
          </cell>
        </row>
        <row r="193">
          <cell r="E193" t="str">
            <v>ARI^C</v>
          </cell>
          <cell r="F193" t="str">
            <v>APLS</v>
          </cell>
        </row>
        <row r="194">
          <cell r="E194" t="str">
            <v>APO</v>
          </cell>
          <cell r="F194" t="str">
            <v>APOG</v>
          </cell>
        </row>
        <row r="195">
          <cell r="E195" t="str">
            <v>APO^A</v>
          </cell>
          <cell r="F195" t="str">
            <v>APEN</v>
          </cell>
        </row>
        <row r="196">
          <cell r="E196" t="str">
            <v>AIY</v>
          </cell>
          <cell r="F196" t="str">
            <v>AINV</v>
          </cell>
        </row>
        <row r="197">
          <cell r="E197" t="str">
            <v>AFT</v>
          </cell>
          <cell r="F197" t="str">
            <v>APPF</v>
          </cell>
        </row>
        <row r="198">
          <cell r="E198" t="str">
            <v>AIF</v>
          </cell>
          <cell r="F198" t="str">
            <v>APPN</v>
          </cell>
        </row>
        <row r="199">
          <cell r="E199" t="str">
            <v>APLE</v>
          </cell>
          <cell r="F199" t="str">
            <v>AAPL</v>
          </cell>
        </row>
        <row r="200">
          <cell r="E200" t="str">
            <v>AIT</v>
          </cell>
          <cell r="F200" t="str">
            <v>ARCI</v>
          </cell>
        </row>
        <row r="201">
          <cell r="E201" t="str">
            <v>ATR</v>
          </cell>
          <cell r="F201" t="str">
            <v>APDN</v>
          </cell>
        </row>
        <row r="202">
          <cell r="E202" t="str">
            <v>WTR</v>
          </cell>
          <cell r="F202" t="str">
            <v>APDNW</v>
          </cell>
        </row>
        <row r="203">
          <cell r="E203" t="str">
            <v>AQ</v>
          </cell>
          <cell r="F203" t="str">
            <v>AGTC</v>
          </cell>
        </row>
        <row r="204">
          <cell r="E204" t="str">
            <v>WAAS</v>
          </cell>
          <cell r="F204" t="str">
            <v>AMAT</v>
          </cell>
        </row>
        <row r="205">
          <cell r="E205" t="str">
            <v>ARMK</v>
          </cell>
          <cell r="F205" t="str">
            <v>AAOI</v>
          </cell>
        </row>
        <row r="206">
          <cell r="E206" t="str">
            <v>ABR</v>
          </cell>
          <cell r="F206" t="str">
            <v>AREX</v>
          </cell>
        </row>
        <row r="207">
          <cell r="E207" t="str">
            <v>ABR^A</v>
          </cell>
          <cell r="F207" t="str">
            <v>APTI</v>
          </cell>
        </row>
        <row r="208">
          <cell r="E208" t="str">
            <v>ABR^B</v>
          </cell>
          <cell r="F208" t="str">
            <v>APRI</v>
          </cell>
        </row>
        <row r="209">
          <cell r="E209" t="str">
            <v>ABR^C</v>
          </cell>
          <cell r="F209" t="str">
            <v>APVO</v>
          </cell>
        </row>
        <row r="210">
          <cell r="E210" t="str">
            <v>ABRN</v>
          </cell>
          <cell r="F210" t="str">
            <v>APTO</v>
          </cell>
        </row>
        <row r="211">
          <cell r="E211" t="str">
            <v>ARC</v>
          </cell>
          <cell r="F211" t="str">
            <v>AQMS</v>
          </cell>
        </row>
        <row r="212">
          <cell r="E212" t="str">
            <v>ARCX</v>
          </cell>
          <cell r="F212" t="str">
            <v>AQB</v>
          </cell>
        </row>
        <row r="213">
          <cell r="E213" t="str">
            <v>MT</v>
          </cell>
          <cell r="F213" t="str">
            <v>AQXP</v>
          </cell>
        </row>
        <row r="214">
          <cell r="E214" t="str">
            <v>ARH^C</v>
          </cell>
          <cell r="F214" t="str">
            <v>ARDM</v>
          </cell>
        </row>
        <row r="215">
          <cell r="E215" t="str">
            <v>ARCH</v>
          </cell>
          <cell r="F215" t="str">
            <v>ARLZ</v>
          </cell>
        </row>
        <row r="216">
          <cell r="E216" t="str">
            <v>ADM</v>
          </cell>
          <cell r="F216" t="str">
            <v>PETX</v>
          </cell>
        </row>
        <row r="217">
          <cell r="E217" t="str">
            <v>AROC</v>
          </cell>
          <cell r="F217" t="str">
            <v>ABUS</v>
          </cell>
        </row>
        <row r="218">
          <cell r="E218" t="str">
            <v>ARNC</v>
          </cell>
          <cell r="F218" t="str">
            <v>ARCW</v>
          </cell>
        </row>
        <row r="219">
          <cell r="E219" t="str">
            <v>ARCO</v>
          </cell>
          <cell r="F219" t="str">
            <v>ABIO</v>
          </cell>
        </row>
        <row r="220">
          <cell r="E220" t="str">
            <v>ARD</v>
          </cell>
          <cell r="F220" t="str">
            <v>RKDA</v>
          </cell>
        </row>
        <row r="221">
          <cell r="E221" t="str">
            <v>ASC</v>
          </cell>
          <cell r="F221" t="str">
            <v>ARCB</v>
          </cell>
        </row>
        <row r="222">
          <cell r="E222" t="str">
            <v>AFC</v>
          </cell>
          <cell r="F222" t="str">
            <v>ACGL</v>
          </cell>
        </row>
        <row r="223">
          <cell r="E223" t="str">
            <v>ACRE</v>
          </cell>
          <cell r="F223" t="str">
            <v>ACGLO</v>
          </cell>
        </row>
        <row r="224">
          <cell r="E224" t="str">
            <v>ARDC</v>
          </cell>
          <cell r="F224" t="str">
            <v>ACGLP</v>
          </cell>
        </row>
        <row r="225">
          <cell r="E225" t="str">
            <v>ARES</v>
          </cell>
          <cell r="F225" t="str">
            <v>APLP</v>
          </cell>
        </row>
        <row r="226">
          <cell r="E226" t="str">
            <v>ARES^A</v>
          </cell>
          <cell r="F226" t="str">
            <v>FUV</v>
          </cell>
        </row>
        <row r="227">
          <cell r="E227" t="str">
            <v>AGX</v>
          </cell>
          <cell r="F227" t="str">
            <v>ARCT</v>
          </cell>
        </row>
        <row r="228">
          <cell r="E228" t="str">
            <v>ANET</v>
          </cell>
          <cell r="F228" t="str">
            <v>ARDX</v>
          </cell>
        </row>
        <row r="229">
          <cell r="E229" t="str">
            <v>AI</v>
          </cell>
          <cell r="F229" t="str">
            <v>ARNA</v>
          </cell>
        </row>
        <row r="230">
          <cell r="E230" t="str">
            <v>AI^B</v>
          </cell>
          <cell r="F230" t="str">
            <v>ARCC</v>
          </cell>
        </row>
        <row r="231">
          <cell r="E231" t="str">
            <v>AIC</v>
          </cell>
          <cell r="F231" t="str">
            <v>ARGX</v>
          </cell>
        </row>
        <row r="232">
          <cell r="E232" t="str">
            <v>AIW</v>
          </cell>
          <cell r="F232" t="str">
            <v>AGII</v>
          </cell>
        </row>
        <row r="233">
          <cell r="E233" t="str">
            <v>AHH</v>
          </cell>
          <cell r="F233" t="str">
            <v>AGIIL</v>
          </cell>
        </row>
        <row r="234">
          <cell r="E234" t="str">
            <v>ARR</v>
          </cell>
          <cell r="F234" t="str">
            <v>ARGS</v>
          </cell>
        </row>
        <row r="235">
          <cell r="E235" t="str">
            <v>ARR^A</v>
          </cell>
          <cell r="F235" t="str">
            <v>ARKR</v>
          </cell>
        </row>
        <row r="236">
          <cell r="E236" t="str">
            <v>ARR^B</v>
          </cell>
          <cell r="F236" t="str">
            <v>ARTX</v>
          </cell>
        </row>
        <row r="237">
          <cell r="E237" t="str">
            <v>AFI</v>
          </cell>
          <cell r="F237" t="str">
            <v>ARQL</v>
          </cell>
        </row>
        <row r="238">
          <cell r="E238" t="str">
            <v>AWI</v>
          </cell>
          <cell r="F238" t="str">
            <v>ARRY</v>
          </cell>
        </row>
        <row r="239">
          <cell r="E239" t="str">
            <v>ARW</v>
          </cell>
          <cell r="F239" t="str">
            <v>ARRS</v>
          </cell>
        </row>
        <row r="240">
          <cell r="E240" t="str">
            <v>AJG</v>
          </cell>
          <cell r="F240" t="str">
            <v>DWAT</v>
          </cell>
        </row>
        <row r="241">
          <cell r="E241" t="str">
            <v>APAM</v>
          </cell>
          <cell r="F241" t="str">
            <v>AROW</v>
          </cell>
        </row>
        <row r="242">
          <cell r="E242" t="str">
            <v>ASA</v>
          </cell>
          <cell r="F242" t="str">
            <v>ARWR</v>
          </cell>
        </row>
        <row r="243">
          <cell r="E243" t="str">
            <v>ABG</v>
          </cell>
          <cell r="F243" t="str">
            <v>ASNS</v>
          </cell>
        </row>
        <row r="244">
          <cell r="E244" t="str">
            <v>AHP</v>
          </cell>
          <cell r="F244" t="str">
            <v>ARTNA</v>
          </cell>
        </row>
        <row r="245">
          <cell r="E245" t="str">
            <v>AHP^B</v>
          </cell>
          <cell r="F245" t="str">
            <v>ARTW</v>
          </cell>
        </row>
        <row r="246">
          <cell r="E246" t="str">
            <v>AHT</v>
          </cell>
          <cell r="F246" t="str">
            <v>ASNA</v>
          </cell>
        </row>
        <row r="247">
          <cell r="E247" t="str">
            <v>AHT^D</v>
          </cell>
          <cell r="F247" t="str">
            <v>ASND</v>
          </cell>
        </row>
        <row r="248">
          <cell r="E248" t="str">
            <v>AHT^F</v>
          </cell>
          <cell r="F248" t="str">
            <v>ASCMA</v>
          </cell>
        </row>
        <row r="249">
          <cell r="E249" t="str">
            <v>AHT^G</v>
          </cell>
          <cell r="F249" t="str">
            <v>APWC</v>
          </cell>
        </row>
        <row r="250">
          <cell r="E250" t="str">
            <v>AHT^H</v>
          </cell>
          <cell r="F250" t="str">
            <v>ASML</v>
          </cell>
        </row>
        <row r="251">
          <cell r="E251" t="str">
            <v>AHT^I</v>
          </cell>
          <cell r="F251" t="str">
            <v>ASPU</v>
          </cell>
        </row>
        <row r="252">
          <cell r="E252" t="str">
            <v>ASH</v>
          </cell>
          <cell r="F252" t="str">
            <v>AZPN</v>
          </cell>
        </row>
        <row r="253">
          <cell r="E253" t="str">
            <v>APB</v>
          </cell>
          <cell r="F253" t="str">
            <v>ASMB</v>
          </cell>
        </row>
        <row r="254">
          <cell r="E254" t="str">
            <v>GRR</v>
          </cell>
          <cell r="F254" t="str">
            <v>ASFI</v>
          </cell>
        </row>
        <row r="255">
          <cell r="E255" t="str">
            <v>ASPN</v>
          </cell>
          <cell r="F255" t="str">
            <v>ASTE</v>
          </cell>
        </row>
        <row r="256">
          <cell r="E256" t="str">
            <v>AHL</v>
          </cell>
          <cell r="F256" t="str">
            <v>ATRO</v>
          </cell>
        </row>
        <row r="257">
          <cell r="E257" t="str">
            <v>AHL^C</v>
          </cell>
          <cell r="F257" t="str">
            <v>ALOT</v>
          </cell>
        </row>
        <row r="258">
          <cell r="E258" t="str">
            <v>AHL^D</v>
          </cell>
          <cell r="F258" t="str">
            <v>ASTC</v>
          </cell>
        </row>
        <row r="259">
          <cell r="E259" t="str">
            <v>ASB</v>
          </cell>
          <cell r="F259" t="str">
            <v>ASUR</v>
          </cell>
        </row>
        <row r="260">
          <cell r="E260" t="str">
            <v>ASB^C</v>
          </cell>
          <cell r="F260" t="str">
            <v>ASV</v>
          </cell>
        </row>
        <row r="261">
          <cell r="E261" t="str">
            <v>ASB^D</v>
          </cell>
          <cell r="F261" t="str">
            <v>ATAI</v>
          </cell>
        </row>
        <row r="262">
          <cell r="E262" t="str">
            <v>AC</v>
          </cell>
          <cell r="F262" t="str">
            <v>ATRA</v>
          </cell>
        </row>
        <row r="263">
          <cell r="E263" t="str">
            <v>AIZ</v>
          </cell>
          <cell r="F263" t="str">
            <v>ATHN</v>
          </cell>
        </row>
        <row r="264">
          <cell r="E264" t="str">
            <v>AGO</v>
          </cell>
          <cell r="F264" t="str">
            <v>ATNX</v>
          </cell>
        </row>
        <row r="265">
          <cell r="E265" t="str">
            <v>AGO^B</v>
          </cell>
          <cell r="F265" t="str">
            <v>ATHX</v>
          </cell>
        </row>
        <row r="266">
          <cell r="E266" t="str">
            <v>AGO^E</v>
          </cell>
          <cell r="F266" t="str">
            <v>ATAC</v>
          </cell>
        </row>
        <row r="267">
          <cell r="E267" t="str">
            <v>AGO^F</v>
          </cell>
          <cell r="F267" t="str">
            <v>ATACR</v>
          </cell>
        </row>
        <row r="268">
          <cell r="E268" t="str">
            <v>AZN</v>
          </cell>
          <cell r="F268" t="str">
            <v>ATACU</v>
          </cell>
        </row>
        <row r="269">
          <cell r="E269" t="str">
            <v>HOME</v>
          </cell>
          <cell r="F269" t="str">
            <v>AAME</v>
          </cell>
        </row>
        <row r="270">
          <cell r="E270" t="str">
            <v>T</v>
          </cell>
          <cell r="F270" t="str">
            <v>ACBI</v>
          </cell>
        </row>
        <row r="271">
          <cell r="E271" t="str">
            <v>TBB</v>
          </cell>
          <cell r="F271" t="str">
            <v>ACFC</v>
          </cell>
        </row>
        <row r="272">
          <cell r="E272" t="str">
            <v>ATTO</v>
          </cell>
          <cell r="F272" t="str">
            <v>AY</v>
          </cell>
        </row>
        <row r="273">
          <cell r="E273" t="str">
            <v>ATH</v>
          </cell>
          <cell r="F273" t="str">
            <v>ATLC</v>
          </cell>
        </row>
        <row r="274">
          <cell r="E274" t="str">
            <v>ATKR</v>
          </cell>
          <cell r="F274" t="str">
            <v>AAWW</v>
          </cell>
        </row>
        <row r="275">
          <cell r="E275" t="str">
            <v>AT</v>
          </cell>
          <cell r="F275" t="str">
            <v>AFH</v>
          </cell>
        </row>
        <row r="276">
          <cell r="E276" t="str">
            <v>ATO</v>
          </cell>
          <cell r="F276" t="str">
            <v>AFHBL</v>
          </cell>
        </row>
        <row r="277">
          <cell r="E277" t="str">
            <v>AUO</v>
          </cell>
          <cell r="F277" t="str">
            <v>TEAM</v>
          </cell>
        </row>
        <row r="278">
          <cell r="E278" t="str">
            <v>ATHM</v>
          </cell>
          <cell r="F278" t="str">
            <v>ATNI</v>
          </cell>
        </row>
        <row r="279">
          <cell r="E279" t="str">
            <v>ALV</v>
          </cell>
          <cell r="F279" t="str">
            <v>ATOM</v>
          </cell>
        </row>
        <row r="280">
          <cell r="E280" t="str">
            <v>AN</v>
          </cell>
          <cell r="F280" t="str">
            <v>ATOS</v>
          </cell>
        </row>
        <row r="281">
          <cell r="E281" t="str">
            <v>AZO</v>
          </cell>
          <cell r="F281" t="str">
            <v>ATRC</v>
          </cell>
        </row>
        <row r="282">
          <cell r="E282" t="str">
            <v>AVB</v>
          </cell>
          <cell r="F282" t="str">
            <v>ATRI</v>
          </cell>
        </row>
        <row r="283">
          <cell r="E283" t="str">
            <v>AGR</v>
          </cell>
          <cell r="F283" t="str">
            <v>ATTU</v>
          </cell>
        </row>
        <row r="284">
          <cell r="E284" t="str">
            <v>ACP</v>
          </cell>
          <cell r="F284" t="str">
            <v>LIFE</v>
          </cell>
        </row>
        <row r="285">
          <cell r="E285" t="str">
            <v>AVY</v>
          </cell>
          <cell r="F285" t="str">
            <v>AUBN</v>
          </cell>
        </row>
        <row r="286">
          <cell r="E286" t="str">
            <v>AVH</v>
          </cell>
          <cell r="F286" t="str">
            <v>BOLD</v>
          </cell>
        </row>
        <row r="287">
          <cell r="E287" t="str">
            <v>AVA</v>
          </cell>
          <cell r="F287" t="str">
            <v>AUDC</v>
          </cell>
        </row>
        <row r="288">
          <cell r="E288" t="str">
            <v>AVT</v>
          </cell>
          <cell r="F288" t="str">
            <v>AUPH</v>
          </cell>
        </row>
        <row r="289">
          <cell r="E289" t="str">
            <v>AVP</v>
          </cell>
          <cell r="F289" t="str">
            <v>EARS</v>
          </cell>
        </row>
        <row r="290">
          <cell r="E290" t="str">
            <v>AVX</v>
          </cell>
          <cell r="F290" t="str">
            <v>ADSK</v>
          </cell>
        </row>
        <row r="291">
          <cell r="E291" t="str">
            <v>AXTA</v>
          </cell>
          <cell r="F291" t="str">
            <v>ADP</v>
          </cell>
        </row>
        <row r="292">
          <cell r="E292" t="str">
            <v>AXS</v>
          </cell>
          <cell r="F292" t="str">
            <v>AUTO</v>
          </cell>
        </row>
        <row r="293">
          <cell r="E293" t="str">
            <v>AXS^D</v>
          </cell>
          <cell r="F293" t="str">
            <v>AVDL</v>
          </cell>
        </row>
        <row r="294">
          <cell r="E294" t="str">
            <v>AXS^E</v>
          </cell>
          <cell r="F294" t="str">
            <v>ATXI</v>
          </cell>
        </row>
        <row r="295">
          <cell r="E295" t="str">
            <v>AZUL</v>
          </cell>
          <cell r="F295" t="str">
            <v>AVEO</v>
          </cell>
        </row>
        <row r="296">
          <cell r="E296" t="str">
            <v>AZRE</v>
          </cell>
          <cell r="F296" t="str">
            <v>AVXS</v>
          </cell>
        </row>
        <row r="297">
          <cell r="E297" t="str">
            <v>AZZ</v>
          </cell>
          <cell r="F297" t="str">
            <v>AVNW</v>
          </cell>
        </row>
        <row r="298">
          <cell r="E298" t="str">
            <v>BGS</v>
          </cell>
          <cell r="F298" t="str">
            <v>AVID</v>
          </cell>
        </row>
        <row r="299">
          <cell r="E299" t="str">
            <v>BW</v>
          </cell>
          <cell r="F299" t="str">
            <v>AVGR</v>
          </cell>
        </row>
        <row r="300">
          <cell r="E300" t="str">
            <v>BGH</v>
          </cell>
          <cell r="F300" t="str">
            <v>AVIR</v>
          </cell>
        </row>
        <row r="301">
          <cell r="E301" t="str">
            <v>BMI</v>
          </cell>
          <cell r="F301" t="str">
            <v>CAR</v>
          </cell>
        </row>
        <row r="302">
          <cell r="E302" t="str">
            <v>BHGE</v>
          </cell>
          <cell r="F302" t="str">
            <v>AHPA</v>
          </cell>
        </row>
        <row r="303">
          <cell r="E303" t="str">
            <v>BBN</v>
          </cell>
          <cell r="F303" t="str">
            <v>AHPAU</v>
          </cell>
        </row>
        <row r="304">
          <cell r="E304" t="str">
            <v>BLL</v>
          </cell>
          <cell r="F304" t="str">
            <v>AHPAW</v>
          </cell>
        </row>
        <row r="305">
          <cell r="E305" t="str">
            <v>BANC</v>
          </cell>
          <cell r="F305" t="str">
            <v>AWRE</v>
          </cell>
        </row>
        <row r="306">
          <cell r="E306" t="str">
            <v>BANC^C</v>
          </cell>
          <cell r="F306" t="str">
            <v>ACLS</v>
          </cell>
        </row>
        <row r="307">
          <cell r="E307" t="str">
            <v>BANC^D</v>
          </cell>
          <cell r="F307" t="str">
            <v>AXGN</v>
          </cell>
        </row>
        <row r="308">
          <cell r="E308" t="str">
            <v>BANC^E</v>
          </cell>
          <cell r="F308" t="str">
            <v>AAXN</v>
          </cell>
        </row>
        <row r="309">
          <cell r="E309" t="str">
            <v>BBVA</v>
          </cell>
          <cell r="F309" t="str">
            <v xml:space="preserve">AXON          </v>
          </cell>
        </row>
        <row r="310">
          <cell r="E310" t="str">
            <v>BBD</v>
          </cell>
          <cell r="F310" t="str">
            <v>AXSM</v>
          </cell>
        </row>
        <row r="311">
          <cell r="E311" t="str">
            <v>BBDO</v>
          </cell>
          <cell r="F311" t="str">
            <v>AXTI</v>
          </cell>
        </row>
        <row r="312">
          <cell r="E312" t="str">
            <v>BCH</v>
          </cell>
          <cell r="F312" t="str">
            <v>AYTU</v>
          </cell>
        </row>
        <row r="313">
          <cell r="E313" t="str">
            <v>BLX</v>
          </cell>
          <cell r="F313" t="str">
            <v>AZRX</v>
          </cell>
        </row>
        <row r="314">
          <cell r="E314" t="str">
            <v>BSBR</v>
          </cell>
          <cell r="F314" t="str">
            <v>BCOM</v>
          </cell>
        </row>
        <row r="315">
          <cell r="E315" t="str">
            <v>BSAC</v>
          </cell>
          <cell r="F315" t="str">
            <v>RILY</v>
          </cell>
        </row>
        <row r="316">
          <cell r="E316" t="str">
            <v>SAN</v>
          </cell>
          <cell r="F316" t="str">
            <v>RILYL</v>
          </cell>
        </row>
        <row r="317">
          <cell r="E317" t="str">
            <v>SAN^A</v>
          </cell>
          <cell r="F317" t="str">
            <v>RILYZ</v>
          </cell>
        </row>
        <row r="318">
          <cell r="E318" t="str">
            <v>SAN^B</v>
          </cell>
          <cell r="F318" t="str">
            <v>BOSC</v>
          </cell>
        </row>
        <row r="319">
          <cell r="E319" t="str">
            <v>SAN^C</v>
          </cell>
          <cell r="F319" t="str">
            <v>BIDU</v>
          </cell>
        </row>
        <row r="320">
          <cell r="E320" t="str">
            <v>SAN^I</v>
          </cell>
          <cell r="F320" t="str">
            <v>BCPC</v>
          </cell>
        </row>
        <row r="321">
          <cell r="E321" t="str">
            <v>CIB</v>
          </cell>
          <cell r="F321" t="str">
            <v>BWINA</v>
          </cell>
        </row>
        <row r="322">
          <cell r="E322" t="str">
            <v>BXS</v>
          </cell>
          <cell r="F322" t="str">
            <v>BWINB</v>
          </cell>
        </row>
        <row r="323">
          <cell r="E323" t="str">
            <v>BAC</v>
          </cell>
          <cell r="F323" t="str">
            <v>BLDP</v>
          </cell>
        </row>
        <row r="324">
          <cell r="E324" t="str">
            <v>BAC.WS.A</v>
          </cell>
          <cell r="F324" t="str">
            <v>BANF</v>
          </cell>
        </row>
        <row r="325">
          <cell r="E325" t="str">
            <v>BAC.WS.B</v>
          </cell>
          <cell r="F325" t="str">
            <v>BANFP</v>
          </cell>
        </row>
        <row r="326">
          <cell r="E326" t="str">
            <v>BAC^A</v>
          </cell>
          <cell r="F326" t="str">
            <v>BCTF</v>
          </cell>
        </row>
        <row r="327">
          <cell r="E327" t="str">
            <v>BAC^C</v>
          </cell>
          <cell r="F327" t="str">
            <v>BAND</v>
          </cell>
        </row>
        <row r="328">
          <cell r="E328" t="str">
            <v>BAC^D</v>
          </cell>
          <cell r="F328" t="str">
            <v>BKMU</v>
          </cell>
        </row>
        <row r="329">
          <cell r="E329" t="str">
            <v>BAC^E</v>
          </cell>
          <cell r="F329" t="str">
            <v>BOCH</v>
          </cell>
        </row>
        <row r="330">
          <cell r="E330" t="str">
            <v>BAC^I</v>
          </cell>
          <cell r="F330" t="str">
            <v>BMRC</v>
          </cell>
        </row>
        <row r="331">
          <cell r="E331" t="str">
            <v>BAC^L</v>
          </cell>
          <cell r="F331" t="str">
            <v>BMLP</v>
          </cell>
        </row>
        <row r="332">
          <cell r="E332" t="str">
            <v>BAC^W</v>
          </cell>
          <cell r="F332" t="str">
            <v>BKSC</v>
          </cell>
        </row>
        <row r="333">
          <cell r="E333" t="str">
            <v>BAC^Y</v>
          </cell>
          <cell r="F333" t="str">
            <v>BOTJ</v>
          </cell>
        </row>
        <row r="334">
          <cell r="E334" t="str">
            <v>BML^G</v>
          </cell>
          <cell r="F334" t="str">
            <v>OZRK</v>
          </cell>
        </row>
        <row r="335">
          <cell r="E335" t="str">
            <v>BML^H</v>
          </cell>
          <cell r="F335" t="str">
            <v>BFIN</v>
          </cell>
        </row>
        <row r="336">
          <cell r="E336" t="str">
            <v>BML^I</v>
          </cell>
          <cell r="F336" t="str">
            <v>BWFG</v>
          </cell>
        </row>
        <row r="337">
          <cell r="E337" t="str">
            <v>BML^J</v>
          </cell>
          <cell r="F337" t="str">
            <v>BANR</v>
          </cell>
        </row>
        <row r="338">
          <cell r="E338" t="str">
            <v>BML^L</v>
          </cell>
          <cell r="F338" t="str">
            <v>BZUN</v>
          </cell>
        </row>
        <row r="339">
          <cell r="E339" t="str">
            <v>BOH</v>
          </cell>
          <cell r="F339" t="str">
            <v>TAPR</v>
          </cell>
        </row>
        <row r="340">
          <cell r="E340" t="str">
            <v>BMO</v>
          </cell>
          <cell r="F340" t="str">
            <v>DLBL</v>
          </cell>
        </row>
        <row r="341">
          <cell r="E341" t="str">
            <v>NTB</v>
          </cell>
          <cell r="F341" t="str">
            <v>DTYL</v>
          </cell>
        </row>
        <row r="342">
          <cell r="E342" t="str">
            <v>BK</v>
          </cell>
          <cell r="F342" t="str">
            <v>BHAC</v>
          </cell>
        </row>
        <row r="343">
          <cell r="E343" t="str">
            <v>BK^C</v>
          </cell>
          <cell r="F343" t="str">
            <v>BHACR</v>
          </cell>
        </row>
        <row r="344">
          <cell r="E344" t="str">
            <v>BNS</v>
          </cell>
          <cell r="F344" t="str">
            <v>BHACU</v>
          </cell>
        </row>
        <row r="345">
          <cell r="E345" t="str">
            <v>BKU</v>
          </cell>
          <cell r="F345" t="str">
            <v>BHACW</v>
          </cell>
        </row>
        <row r="346">
          <cell r="E346" t="str">
            <v>BCS</v>
          </cell>
          <cell r="F346" t="str">
            <v>BBSI</v>
          </cell>
        </row>
        <row r="347">
          <cell r="E347" t="str">
            <v>BCS^D</v>
          </cell>
          <cell r="F347" t="str">
            <v>BSET</v>
          </cell>
        </row>
        <row r="348">
          <cell r="E348" t="str">
            <v>MCI</v>
          </cell>
          <cell r="F348" t="str">
            <v>BYBK</v>
          </cell>
        </row>
        <row r="349">
          <cell r="E349" t="str">
            <v>MPV</v>
          </cell>
          <cell r="F349" t="str">
            <v>BV</v>
          </cell>
        </row>
        <row r="350">
          <cell r="E350" t="str">
            <v>BNED</v>
          </cell>
          <cell r="F350" t="str">
            <v>BCBP</v>
          </cell>
        </row>
        <row r="351">
          <cell r="E351" t="str">
            <v>BKS</v>
          </cell>
          <cell r="F351" t="str">
            <v>BECN</v>
          </cell>
        </row>
        <row r="352">
          <cell r="E352" t="str">
            <v>B</v>
          </cell>
          <cell r="F352" t="str">
            <v>BSF</v>
          </cell>
        </row>
        <row r="353">
          <cell r="E353" t="str">
            <v>CUDA</v>
          </cell>
          <cell r="F353" t="str">
            <v>BBGI</v>
          </cell>
        </row>
        <row r="354">
          <cell r="E354" t="str">
            <v>ABX</v>
          </cell>
          <cell r="F354" t="str">
            <v>BEBE</v>
          </cell>
        </row>
        <row r="355">
          <cell r="E355" t="str">
            <v>BAS</v>
          </cell>
          <cell r="F355" t="str">
            <v>BBBY</v>
          </cell>
        </row>
        <row r="356">
          <cell r="E356" t="str">
            <v>BAX</v>
          </cell>
          <cell r="F356" t="str">
            <v>BGNE</v>
          </cell>
        </row>
        <row r="357">
          <cell r="E357" t="str">
            <v>BTE</v>
          </cell>
          <cell r="F357" t="str">
            <v>BELFA</v>
          </cell>
        </row>
        <row r="358">
          <cell r="E358" t="str">
            <v>BBT</v>
          </cell>
          <cell r="F358" t="str">
            <v>BELFB</v>
          </cell>
        </row>
        <row r="359">
          <cell r="E359" t="str">
            <v>BBT^D</v>
          </cell>
          <cell r="F359" t="str">
            <v>BLPH</v>
          </cell>
        </row>
        <row r="360">
          <cell r="E360" t="str">
            <v>BBT^E</v>
          </cell>
          <cell r="F360" t="str">
            <v>BLCM</v>
          </cell>
        </row>
        <row r="361">
          <cell r="E361" t="str">
            <v>BBT^F</v>
          </cell>
          <cell r="F361" t="str">
            <v>BNCL</v>
          </cell>
        </row>
        <row r="362">
          <cell r="E362" t="str">
            <v>BBT^G</v>
          </cell>
          <cell r="F362" t="str">
            <v>BNFT</v>
          </cell>
        </row>
        <row r="363">
          <cell r="E363" t="str">
            <v>BBT^H</v>
          </cell>
          <cell r="F363" t="str">
            <v>BNTC</v>
          </cell>
        </row>
        <row r="364">
          <cell r="E364" t="str">
            <v>BFR</v>
          </cell>
          <cell r="F364" t="str">
            <v>BNTCW</v>
          </cell>
        </row>
        <row r="365">
          <cell r="E365" t="str">
            <v>BBX</v>
          </cell>
          <cell r="F365" t="str">
            <v>BYSI</v>
          </cell>
        </row>
        <row r="366">
          <cell r="E366" t="str">
            <v>BCE</v>
          </cell>
          <cell r="F366" t="str">
            <v>BGCP</v>
          </cell>
        </row>
        <row r="367">
          <cell r="E367" t="str">
            <v>BZH</v>
          </cell>
          <cell r="F367" t="str">
            <v>BGFV</v>
          </cell>
        </row>
        <row r="368">
          <cell r="E368" t="str">
            <v>BDX</v>
          </cell>
          <cell r="F368" t="str">
            <v>BRPAU</v>
          </cell>
        </row>
        <row r="369">
          <cell r="E369" t="str">
            <v>BDXA</v>
          </cell>
          <cell r="F369" t="str">
            <v>BASI</v>
          </cell>
        </row>
        <row r="370">
          <cell r="E370" t="str">
            <v>BDC</v>
          </cell>
          <cell r="F370" t="str">
            <v>ORPN</v>
          </cell>
        </row>
        <row r="371">
          <cell r="E371" t="str">
            <v>BDC^B</v>
          </cell>
          <cell r="F371" t="str">
            <v>BIOC</v>
          </cell>
        </row>
        <row r="372">
          <cell r="E372" t="str">
            <v>BXE</v>
          </cell>
          <cell r="F372" t="str">
            <v>BCRX</v>
          </cell>
        </row>
        <row r="373">
          <cell r="E373" t="str">
            <v>BEL</v>
          </cell>
          <cell r="F373" t="str">
            <v>BDSI</v>
          </cell>
        </row>
        <row r="374">
          <cell r="E374" t="str">
            <v>BMS</v>
          </cell>
          <cell r="F374" t="str">
            <v>BIIB</v>
          </cell>
        </row>
        <row r="375">
          <cell r="E375" t="str">
            <v>BHE</v>
          </cell>
          <cell r="F375" t="str">
            <v>BKYI</v>
          </cell>
        </row>
        <row r="376">
          <cell r="E376" t="str">
            <v>BRK.A</v>
          </cell>
          <cell r="F376" t="str">
            <v>BIOL</v>
          </cell>
        </row>
        <row r="377">
          <cell r="E377" t="str">
            <v>BRK.B</v>
          </cell>
          <cell r="F377" t="str">
            <v>BLFS</v>
          </cell>
        </row>
        <row r="378">
          <cell r="E378" t="str">
            <v>BHLB</v>
          </cell>
          <cell r="F378" t="str">
            <v>BLRX</v>
          </cell>
        </row>
        <row r="379">
          <cell r="E379" t="str">
            <v>BERY</v>
          </cell>
          <cell r="F379" t="str">
            <v>BMRN</v>
          </cell>
        </row>
        <row r="380">
          <cell r="E380" t="str">
            <v>BBY</v>
          </cell>
          <cell r="F380" t="str">
            <v>BMRA</v>
          </cell>
        </row>
        <row r="381">
          <cell r="E381" t="str">
            <v>BSTI</v>
          </cell>
          <cell r="F381" t="str">
            <v>BVXV</v>
          </cell>
        </row>
        <row r="382">
          <cell r="E382" t="str">
            <v>BGCA</v>
          </cell>
          <cell r="F382" t="str">
            <v>BVXVW</v>
          </cell>
        </row>
        <row r="383">
          <cell r="E383" t="str">
            <v>BHP</v>
          </cell>
          <cell r="F383" t="str">
            <v>BPTH</v>
          </cell>
        </row>
        <row r="384">
          <cell r="E384" t="str">
            <v>BBL</v>
          </cell>
          <cell r="F384" t="str">
            <v>BIOS</v>
          </cell>
        </row>
        <row r="385">
          <cell r="E385" t="str">
            <v>BIG</v>
          </cell>
          <cell r="F385" t="str">
            <v>BSTC</v>
          </cell>
        </row>
        <row r="386">
          <cell r="E386" t="str">
            <v>BH</v>
          </cell>
          <cell r="F386" t="str">
            <v>BSPM</v>
          </cell>
        </row>
        <row r="387">
          <cell r="E387" t="str">
            <v>BBG</v>
          </cell>
          <cell r="F387" t="str">
            <v>TECH</v>
          </cell>
        </row>
        <row r="388">
          <cell r="E388" t="str">
            <v>BIOA</v>
          </cell>
          <cell r="F388" t="str">
            <v>BEAT</v>
          </cell>
        </row>
        <row r="389">
          <cell r="E389" t="str">
            <v>BHVN</v>
          </cell>
          <cell r="F389" t="str">
            <v>BIVV</v>
          </cell>
        </row>
        <row r="390">
          <cell r="E390" t="str">
            <v>BIO</v>
          </cell>
          <cell r="F390" t="str">
            <v>BCAC</v>
          </cell>
        </row>
        <row r="391">
          <cell r="E391" t="str">
            <v>BIO.B</v>
          </cell>
          <cell r="F391" t="str">
            <v>BCACR</v>
          </cell>
        </row>
        <row r="392">
          <cell r="E392" t="str">
            <v>BITA</v>
          </cell>
          <cell r="F392" t="str">
            <v>BCACU</v>
          </cell>
        </row>
        <row r="393">
          <cell r="E393" t="str">
            <v>BKH</v>
          </cell>
          <cell r="F393" t="str">
            <v>BCACW</v>
          </cell>
        </row>
        <row r="394">
          <cell r="E394" t="str">
            <v>BKHU</v>
          </cell>
          <cell r="F394" t="str">
            <v>BJRI</v>
          </cell>
        </row>
        <row r="395">
          <cell r="E395" t="str">
            <v>BKI</v>
          </cell>
          <cell r="F395" t="str">
            <v>BBOX</v>
          </cell>
        </row>
        <row r="396">
          <cell r="E396" t="str">
            <v>BSM</v>
          </cell>
          <cell r="F396" t="str">
            <v>BRAC</v>
          </cell>
        </row>
        <row r="397">
          <cell r="E397" t="str">
            <v>BB</v>
          </cell>
          <cell r="F397" t="str">
            <v>BRACR</v>
          </cell>
        </row>
        <row r="398">
          <cell r="E398" t="str">
            <v>BGIO</v>
          </cell>
          <cell r="F398" t="str">
            <v>BRACU</v>
          </cell>
        </row>
        <row r="399">
          <cell r="E399" t="str">
            <v>BJZ</v>
          </cell>
          <cell r="F399" t="str">
            <v>BRACW</v>
          </cell>
        </row>
        <row r="400">
          <cell r="E400" t="str">
            <v>BFZ</v>
          </cell>
          <cell r="F400" t="str">
            <v>BLKB</v>
          </cell>
        </row>
        <row r="401">
          <cell r="E401" t="str">
            <v>CII</v>
          </cell>
          <cell r="F401" t="str">
            <v>HAWK</v>
          </cell>
        </row>
        <row r="402">
          <cell r="E402" t="str">
            <v>BHK</v>
          </cell>
          <cell r="F402" t="str">
            <v>BL</v>
          </cell>
        </row>
        <row r="403">
          <cell r="E403" t="str">
            <v>HYT</v>
          </cell>
          <cell r="F403" t="str">
            <v>BKCC</v>
          </cell>
        </row>
        <row r="404">
          <cell r="E404" t="str">
            <v>BTZ</v>
          </cell>
          <cell r="F404" t="str">
            <v>ADRA</v>
          </cell>
        </row>
        <row r="405">
          <cell r="E405" t="str">
            <v>DSU</v>
          </cell>
          <cell r="F405" t="str">
            <v>ADRD</v>
          </cell>
        </row>
        <row r="406">
          <cell r="E406" t="str">
            <v>BGR</v>
          </cell>
          <cell r="F406" t="str">
            <v>ADRE</v>
          </cell>
        </row>
        <row r="407">
          <cell r="E407" t="str">
            <v>BDJ</v>
          </cell>
          <cell r="F407" t="str">
            <v>ADRU</v>
          </cell>
        </row>
        <row r="408">
          <cell r="E408" t="str">
            <v>EGF</v>
          </cell>
          <cell r="F408" t="str">
            <v>BLMN</v>
          </cell>
        </row>
        <row r="409">
          <cell r="E409" t="str">
            <v>FRA</v>
          </cell>
          <cell r="F409" t="str">
            <v>BCOR</v>
          </cell>
        </row>
        <row r="410">
          <cell r="E410" t="str">
            <v>BFO</v>
          </cell>
          <cell r="F410" t="str">
            <v>BLBD</v>
          </cell>
        </row>
        <row r="411">
          <cell r="E411" t="str">
            <v>BGT</v>
          </cell>
          <cell r="F411" t="str">
            <v>BUFF</v>
          </cell>
        </row>
        <row r="412">
          <cell r="E412" t="str">
            <v>BOE</v>
          </cell>
          <cell r="F412" t="str">
            <v>BHBK</v>
          </cell>
        </row>
        <row r="413">
          <cell r="E413" t="str">
            <v>BME</v>
          </cell>
          <cell r="F413" t="str">
            <v>BLUE</v>
          </cell>
        </row>
        <row r="414">
          <cell r="E414" t="str">
            <v>BAF</v>
          </cell>
          <cell r="F414" t="str">
            <v>BKEP</v>
          </cell>
        </row>
        <row r="415">
          <cell r="E415" t="str">
            <v>BKT</v>
          </cell>
          <cell r="F415" t="str">
            <v>BKEPP</v>
          </cell>
        </row>
        <row r="416">
          <cell r="E416" t="str">
            <v>BGY</v>
          </cell>
          <cell r="F416" t="str">
            <v>BPMC</v>
          </cell>
        </row>
        <row r="417">
          <cell r="E417" t="str">
            <v>BKN</v>
          </cell>
          <cell r="F417" t="str">
            <v>BMCH</v>
          </cell>
        </row>
        <row r="418">
          <cell r="E418" t="str">
            <v>BTA</v>
          </cell>
          <cell r="F418" t="str">
            <v>BOBE</v>
          </cell>
        </row>
        <row r="419">
          <cell r="E419" t="str">
            <v>BIT</v>
          </cell>
          <cell r="F419" t="str">
            <v>BOFI</v>
          </cell>
        </row>
        <row r="420">
          <cell r="E420" t="str">
            <v>MUI</v>
          </cell>
          <cell r="F420" t="str">
            <v>BOFIL</v>
          </cell>
        </row>
        <row r="421">
          <cell r="E421" t="str">
            <v>MNE</v>
          </cell>
          <cell r="F421" t="str">
            <v>WIFI</v>
          </cell>
        </row>
        <row r="422">
          <cell r="E422" t="str">
            <v>MUA</v>
          </cell>
          <cell r="F422" t="str">
            <v>BOJA</v>
          </cell>
        </row>
        <row r="423">
          <cell r="E423" t="str">
            <v>BPK</v>
          </cell>
          <cell r="F423" t="str">
            <v>BOKF</v>
          </cell>
        </row>
        <row r="424">
          <cell r="E424" t="str">
            <v>BKK</v>
          </cell>
          <cell r="F424" t="str">
            <v>BOKFL</v>
          </cell>
        </row>
        <row r="425">
          <cell r="E425" t="str">
            <v>BBK</v>
          </cell>
          <cell r="F425" t="str">
            <v>BNSO</v>
          </cell>
        </row>
        <row r="426">
          <cell r="E426" t="str">
            <v>BBF</v>
          </cell>
          <cell r="F426" t="str">
            <v>BRQS</v>
          </cell>
        </row>
        <row r="427">
          <cell r="E427" t="str">
            <v>BYM</v>
          </cell>
          <cell r="F427" t="str">
            <v>BRQSW</v>
          </cell>
        </row>
        <row r="428">
          <cell r="E428" t="str">
            <v>BFK</v>
          </cell>
          <cell r="F428" t="str">
            <v>BOMN</v>
          </cell>
        </row>
        <row r="429">
          <cell r="E429" t="str">
            <v>BTT</v>
          </cell>
          <cell r="F429" t="str">
            <v>BPFH</v>
          </cell>
        </row>
        <row r="430">
          <cell r="E430" t="str">
            <v>MEN</v>
          </cell>
          <cell r="F430" t="str">
            <v>BPFHP</v>
          </cell>
        </row>
        <row r="431">
          <cell r="E431" t="str">
            <v>MUC</v>
          </cell>
          <cell r="F431" t="str">
            <v>BPFHW</v>
          </cell>
        </row>
        <row r="432">
          <cell r="E432" t="str">
            <v>MUH</v>
          </cell>
          <cell r="F432" t="str">
            <v>EPAY</v>
          </cell>
        </row>
        <row r="433">
          <cell r="E433" t="str">
            <v>MHD</v>
          </cell>
          <cell r="F433" t="str">
            <v>BLVD</v>
          </cell>
        </row>
        <row r="434">
          <cell r="E434" t="str">
            <v>MFL</v>
          </cell>
          <cell r="F434" t="str">
            <v>BLVDU</v>
          </cell>
        </row>
        <row r="435">
          <cell r="E435" t="str">
            <v>MUJ</v>
          </cell>
          <cell r="F435" t="str">
            <v>BLVDW</v>
          </cell>
        </row>
        <row r="436">
          <cell r="E436" t="str">
            <v>MHN</v>
          </cell>
          <cell r="F436" t="str">
            <v>BCLI</v>
          </cell>
        </row>
        <row r="437">
          <cell r="E437" t="str">
            <v>MUE</v>
          </cell>
          <cell r="F437" t="str">
            <v>BBRG</v>
          </cell>
        </row>
        <row r="438">
          <cell r="E438" t="str">
            <v>MUS</v>
          </cell>
          <cell r="F438" t="str">
            <v>BDGE</v>
          </cell>
        </row>
        <row r="439">
          <cell r="E439" t="str">
            <v>MVT</v>
          </cell>
          <cell r="F439" t="str">
            <v xml:space="preserve">BLIN          </v>
          </cell>
        </row>
        <row r="440">
          <cell r="E440" t="str">
            <v>MYC</v>
          </cell>
          <cell r="F440" t="str">
            <v>BRID</v>
          </cell>
        </row>
        <row r="441">
          <cell r="E441" t="str">
            <v>MCA</v>
          </cell>
          <cell r="F441" t="str">
            <v>BCOV</v>
          </cell>
        </row>
        <row r="442">
          <cell r="E442" t="str">
            <v>MYD</v>
          </cell>
          <cell r="F442" t="str">
            <v>BHF</v>
          </cell>
        </row>
        <row r="443">
          <cell r="E443" t="str">
            <v>MYF</v>
          </cell>
          <cell r="F443" t="str">
            <v>AVGO</v>
          </cell>
        </row>
        <row r="444">
          <cell r="E444" t="str">
            <v>MFT</v>
          </cell>
          <cell r="F444" t="str">
            <v>BSFT</v>
          </cell>
        </row>
        <row r="445">
          <cell r="E445" t="str">
            <v>MIY</v>
          </cell>
          <cell r="F445" t="str">
            <v>BVSN</v>
          </cell>
        </row>
        <row r="446">
          <cell r="E446" t="str">
            <v>MYJ</v>
          </cell>
          <cell r="F446" t="str">
            <v>BYFC</v>
          </cell>
        </row>
        <row r="447">
          <cell r="E447" t="str">
            <v>MYN</v>
          </cell>
          <cell r="F447" t="str">
            <v>BWEN</v>
          </cell>
        </row>
        <row r="448">
          <cell r="E448" t="str">
            <v>MPA</v>
          </cell>
          <cell r="F448" t="str">
            <v>BPY</v>
          </cell>
        </row>
        <row r="449">
          <cell r="E449" t="str">
            <v>MQT</v>
          </cell>
          <cell r="F449" t="str">
            <v>BRKL</v>
          </cell>
        </row>
        <row r="450">
          <cell r="E450" t="str">
            <v>MYI</v>
          </cell>
          <cell r="F450" t="str">
            <v>BRKS</v>
          </cell>
        </row>
        <row r="451">
          <cell r="E451" t="str">
            <v>MQY</v>
          </cell>
          <cell r="F451" t="str">
            <v>BRKR</v>
          </cell>
        </row>
        <row r="452">
          <cell r="E452" t="str">
            <v>BNJ</v>
          </cell>
          <cell r="F452" t="str">
            <v>BMTC</v>
          </cell>
        </row>
        <row r="453">
          <cell r="E453" t="str">
            <v>BNY</v>
          </cell>
          <cell r="F453" t="str">
            <v>BLMT</v>
          </cell>
        </row>
        <row r="454">
          <cell r="E454" t="str">
            <v>BLH</v>
          </cell>
          <cell r="F454" t="str">
            <v>BSQR</v>
          </cell>
        </row>
        <row r="455">
          <cell r="E455" t="str">
            <v>BQH</v>
          </cell>
          <cell r="F455" t="str">
            <v>BWLD</v>
          </cell>
        </row>
        <row r="456">
          <cell r="E456" t="str">
            <v>BSE</v>
          </cell>
          <cell r="F456" t="str">
            <v>BLDR</v>
          </cell>
        </row>
        <row r="457">
          <cell r="E457" t="str">
            <v>BCX</v>
          </cell>
          <cell r="F457" t="str">
            <v>BUR</v>
          </cell>
        </row>
        <row r="458">
          <cell r="E458" t="str">
            <v>BST</v>
          </cell>
          <cell r="F458" t="str">
            <v>CFFI</v>
          </cell>
        </row>
        <row r="459">
          <cell r="E459" t="str">
            <v>BSD</v>
          </cell>
          <cell r="F459" t="str">
            <v>CHRW</v>
          </cell>
        </row>
        <row r="460">
          <cell r="E460" t="str">
            <v>BUI</v>
          </cell>
          <cell r="F460" t="str">
            <v>CA</v>
          </cell>
        </row>
        <row r="461">
          <cell r="E461" t="str">
            <v>BLK</v>
          </cell>
          <cell r="F461" t="str">
            <v>CCMP</v>
          </cell>
        </row>
        <row r="462">
          <cell r="E462" t="str">
            <v>BGB</v>
          </cell>
          <cell r="F462" t="str">
            <v>CDNS</v>
          </cell>
        </row>
        <row r="463">
          <cell r="E463" t="str">
            <v>BGX</v>
          </cell>
          <cell r="F463" t="str">
            <v>CDZI</v>
          </cell>
        </row>
        <row r="464">
          <cell r="E464" t="str">
            <v>BSL</v>
          </cell>
          <cell r="F464" t="str">
            <v>CZR</v>
          </cell>
        </row>
        <row r="465">
          <cell r="E465" t="str">
            <v>APRN</v>
          </cell>
          <cell r="F465" t="str">
            <v>CSTE</v>
          </cell>
        </row>
        <row r="466">
          <cell r="E466" t="str">
            <v>BCRH</v>
          </cell>
          <cell r="F466" t="str">
            <v>PRSS</v>
          </cell>
        </row>
        <row r="467">
          <cell r="E467" t="str">
            <v>BXG</v>
          </cell>
          <cell r="F467" t="str">
            <v>CLBS</v>
          </cell>
        </row>
        <row r="468">
          <cell r="E468" t="str">
            <v>BXC</v>
          </cell>
          <cell r="F468" t="str">
            <v>CHY</v>
          </cell>
        </row>
        <row r="469">
          <cell r="E469" t="str">
            <v>BWP</v>
          </cell>
          <cell r="F469" t="str">
            <v>CHI</v>
          </cell>
        </row>
        <row r="470">
          <cell r="E470" t="str">
            <v>BA</v>
          </cell>
          <cell r="F470" t="str">
            <v>CCD</v>
          </cell>
        </row>
        <row r="471">
          <cell r="E471" t="str">
            <v>BCC</v>
          </cell>
          <cell r="F471" t="str">
            <v>CHW</v>
          </cell>
        </row>
        <row r="472">
          <cell r="E472" t="str">
            <v>BCEI</v>
          </cell>
          <cell r="F472" t="str">
            <v>CGO</v>
          </cell>
        </row>
        <row r="473">
          <cell r="E473" t="str">
            <v>BOOT</v>
          </cell>
          <cell r="F473" t="str">
            <v>CSQ</v>
          </cell>
        </row>
        <row r="474">
          <cell r="E474" t="str">
            <v>BAH</v>
          </cell>
          <cell r="F474" t="str">
            <v>CAMP</v>
          </cell>
        </row>
        <row r="475">
          <cell r="E475" t="str">
            <v>BWA</v>
          </cell>
          <cell r="F475" t="str">
            <v>CVGW</v>
          </cell>
        </row>
        <row r="476">
          <cell r="E476" t="str">
            <v>SAM</v>
          </cell>
          <cell r="F476" t="str">
            <v>CALA</v>
          </cell>
        </row>
        <row r="477">
          <cell r="E477" t="str">
            <v>BXP</v>
          </cell>
          <cell r="F477" t="str">
            <v>CALD</v>
          </cell>
        </row>
        <row r="478">
          <cell r="E478" t="str">
            <v>BXP^B</v>
          </cell>
          <cell r="F478" t="str">
            <v>CALM</v>
          </cell>
        </row>
        <row r="479">
          <cell r="E479" t="str">
            <v>BSX</v>
          </cell>
          <cell r="F479" t="str">
            <v>CLMT</v>
          </cell>
        </row>
        <row r="480">
          <cell r="E480" t="str">
            <v>BOX</v>
          </cell>
          <cell r="F480" t="str">
            <v>CLXT</v>
          </cell>
        </row>
        <row r="481">
          <cell r="E481" t="str">
            <v>BYD</v>
          </cell>
          <cell r="F481" t="str">
            <v>ABCD</v>
          </cell>
        </row>
        <row r="482">
          <cell r="E482" t="str">
            <v>BPMP</v>
          </cell>
          <cell r="F482" t="str">
            <v>CATC</v>
          </cell>
        </row>
        <row r="483">
          <cell r="E483" t="str">
            <v>BP</v>
          </cell>
          <cell r="F483" t="str">
            <v>CAC</v>
          </cell>
        </row>
        <row r="484">
          <cell r="E484" t="str">
            <v>BPT</v>
          </cell>
          <cell r="F484" t="str">
            <v>CAMT</v>
          </cell>
        </row>
        <row r="485">
          <cell r="E485" t="str">
            <v>BRC</v>
          </cell>
          <cell r="F485" t="str">
            <v>CSIQ</v>
          </cell>
        </row>
        <row r="486">
          <cell r="E486" t="str">
            <v>BDN</v>
          </cell>
          <cell r="F486" t="str">
            <v>CGIX</v>
          </cell>
        </row>
        <row r="487">
          <cell r="E487" t="str">
            <v>LND</v>
          </cell>
          <cell r="F487" t="str">
            <v>CPHC</v>
          </cell>
        </row>
        <row r="488">
          <cell r="E488" t="str">
            <v>BAK</v>
          </cell>
          <cell r="F488" t="str">
            <v>CPLA</v>
          </cell>
        </row>
        <row r="489">
          <cell r="E489" t="str">
            <v>BRFS</v>
          </cell>
          <cell r="F489" t="str">
            <v>CBF</v>
          </cell>
        </row>
        <row r="490">
          <cell r="E490" t="str">
            <v>BPI</v>
          </cell>
          <cell r="F490" t="str">
            <v>CCBG</v>
          </cell>
        </row>
        <row r="491">
          <cell r="E491" t="str">
            <v>BGG</v>
          </cell>
          <cell r="F491" t="str">
            <v>CPLP</v>
          </cell>
        </row>
        <row r="492">
          <cell r="E492" t="str">
            <v>BFAM</v>
          </cell>
          <cell r="F492" t="str">
            <v>CSWC</v>
          </cell>
        </row>
        <row r="493">
          <cell r="E493" t="str">
            <v>BEDU</v>
          </cell>
          <cell r="F493" t="str">
            <v>CPTA</v>
          </cell>
        </row>
        <row r="494">
          <cell r="E494" t="str">
            <v>EAT</v>
          </cell>
          <cell r="F494" t="str">
            <v>CPTAG</v>
          </cell>
        </row>
        <row r="495">
          <cell r="E495" t="str">
            <v>BCO</v>
          </cell>
          <cell r="F495" t="str">
            <v>CPTAL</v>
          </cell>
        </row>
        <row r="496">
          <cell r="E496" t="str">
            <v>BMY</v>
          </cell>
          <cell r="F496" t="str">
            <v>CFFN</v>
          </cell>
        </row>
        <row r="497">
          <cell r="E497" t="str">
            <v>BRS</v>
          </cell>
          <cell r="F497" t="str">
            <v>CAPR</v>
          </cell>
        </row>
        <row r="498">
          <cell r="E498" t="str">
            <v>BTI</v>
          </cell>
          <cell r="F498" t="str">
            <v>CSTR</v>
          </cell>
        </row>
        <row r="499">
          <cell r="E499" t="str">
            <v>BRX</v>
          </cell>
          <cell r="F499" t="str">
            <v>CPST</v>
          </cell>
        </row>
        <row r="500">
          <cell r="E500" t="str">
            <v>BR</v>
          </cell>
          <cell r="F500" t="str">
            <v>CARA</v>
          </cell>
        </row>
        <row r="501">
          <cell r="E501" t="str">
            <v>BKD</v>
          </cell>
          <cell r="F501" t="str">
            <v>CARB</v>
          </cell>
        </row>
        <row r="502">
          <cell r="E502" t="str">
            <v>BAM</v>
          </cell>
          <cell r="F502" t="str">
            <v>CRME</v>
          </cell>
        </row>
        <row r="503">
          <cell r="E503" t="str">
            <v>BBU</v>
          </cell>
          <cell r="F503" t="str">
            <v>CSII</v>
          </cell>
        </row>
        <row r="504">
          <cell r="E504" t="str">
            <v>DTLA^</v>
          </cell>
          <cell r="F504" t="str">
            <v>CATM</v>
          </cell>
        </row>
        <row r="505">
          <cell r="E505" t="str">
            <v>INF</v>
          </cell>
          <cell r="F505" t="str">
            <v>CDNA</v>
          </cell>
        </row>
        <row r="506">
          <cell r="E506" t="str">
            <v>BIP</v>
          </cell>
          <cell r="F506" t="str">
            <v>CECO</v>
          </cell>
        </row>
        <row r="507">
          <cell r="E507" t="str">
            <v>RA</v>
          </cell>
          <cell r="F507" t="str">
            <v>CTRE</v>
          </cell>
        </row>
        <row r="508">
          <cell r="E508" t="str">
            <v>BEP</v>
          </cell>
          <cell r="F508" t="str">
            <v>CARG</v>
          </cell>
        </row>
        <row r="509">
          <cell r="E509" t="str">
            <v>BRO</v>
          </cell>
          <cell r="F509" t="str">
            <v>CARO</v>
          </cell>
        </row>
        <row r="510">
          <cell r="E510" t="str">
            <v>BF.A</v>
          </cell>
          <cell r="F510" t="str">
            <v>CART</v>
          </cell>
        </row>
        <row r="511">
          <cell r="E511" t="str">
            <v>BF.B</v>
          </cell>
          <cell r="F511" t="str">
            <v>CRZO</v>
          </cell>
        </row>
        <row r="512">
          <cell r="E512" t="str">
            <v>BRT</v>
          </cell>
          <cell r="F512" t="str">
            <v>TAST</v>
          </cell>
        </row>
        <row r="513">
          <cell r="E513" t="str">
            <v>BC</v>
          </cell>
          <cell r="F513" t="str">
            <v>CARV</v>
          </cell>
        </row>
        <row r="514">
          <cell r="E514" t="str">
            <v>BT</v>
          </cell>
          <cell r="F514" t="str">
            <v>CASM</v>
          </cell>
        </row>
        <row r="515">
          <cell r="E515" t="str">
            <v>BPL</v>
          </cell>
          <cell r="F515" t="str">
            <v>CASC</v>
          </cell>
        </row>
        <row r="516">
          <cell r="E516" t="str">
            <v>BKE</v>
          </cell>
          <cell r="F516" t="str">
            <v>CWST</v>
          </cell>
        </row>
        <row r="517">
          <cell r="E517" t="str">
            <v>BVN</v>
          </cell>
          <cell r="F517" t="str">
            <v>CASY</v>
          </cell>
        </row>
        <row r="518">
          <cell r="E518" t="str">
            <v>BBW</v>
          </cell>
          <cell r="F518" t="str">
            <v>CASI</v>
          </cell>
        </row>
        <row r="519">
          <cell r="E519" t="str">
            <v>BG</v>
          </cell>
          <cell r="F519" t="str">
            <v>CASS</v>
          </cell>
        </row>
        <row r="520">
          <cell r="E520" t="str">
            <v>BURL</v>
          </cell>
          <cell r="F520" t="str">
            <v>CATB</v>
          </cell>
        </row>
        <row r="521">
          <cell r="E521" t="str">
            <v>BWXT</v>
          </cell>
          <cell r="F521" t="str">
            <v>CBIO</v>
          </cell>
        </row>
        <row r="522">
          <cell r="E522" t="str">
            <v>BY</v>
          </cell>
          <cell r="F522" t="str">
            <v>CPRX</v>
          </cell>
        </row>
        <row r="523">
          <cell r="E523" t="str">
            <v>CJ</v>
          </cell>
          <cell r="F523" t="str">
            <v>CATS</v>
          </cell>
        </row>
        <row r="524">
          <cell r="E524" t="str">
            <v>BCR</v>
          </cell>
          <cell r="F524" t="str">
            <v>CATY</v>
          </cell>
        </row>
        <row r="525">
          <cell r="E525" t="str">
            <v>GYB</v>
          </cell>
          <cell r="F525" t="str">
            <v>CATYW</v>
          </cell>
        </row>
        <row r="526">
          <cell r="E526" t="str">
            <v>PFH</v>
          </cell>
          <cell r="F526" t="str">
            <v>CVCO</v>
          </cell>
        </row>
        <row r="527">
          <cell r="E527" t="str">
            <v>CABO</v>
          </cell>
          <cell r="F527" t="str">
            <v>CAVM</v>
          </cell>
        </row>
        <row r="528">
          <cell r="E528" t="str">
            <v>CBT</v>
          </cell>
          <cell r="F528" t="str">
            <v>CBFV</v>
          </cell>
        </row>
        <row r="529">
          <cell r="E529" t="str">
            <v>COG</v>
          </cell>
          <cell r="F529" t="str">
            <v>CBAK</v>
          </cell>
        </row>
        <row r="530">
          <cell r="E530" t="str">
            <v>CACI</v>
          </cell>
          <cell r="F530" t="str">
            <v>CBOE</v>
          </cell>
        </row>
        <row r="531">
          <cell r="E531" t="str">
            <v>CADE</v>
          </cell>
          <cell r="F531" t="str">
            <v>CBTX</v>
          </cell>
        </row>
        <row r="532">
          <cell r="E532" t="str">
            <v>CAE</v>
          </cell>
          <cell r="F532" t="str">
            <v>CDK</v>
          </cell>
        </row>
        <row r="533">
          <cell r="E533" t="str">
            <v>CAI</v>
          </cell>
          <cell r="F533" t="str">
            <v>CDW</v>
          </cell>
        </row>
        <row r="534">
          <cell r="E534" t="str">
            <v>CAA</v>
          </cell>
          <cell r="F534" t="str">
            <v>CECE</v>
          </cell>
        </row>
        <row r="535">
          <cell r="E535" t="str">
            <v>CAL</v>
          </cell>
          <cell r="F535" t="str">
            <v>CELC</v>
          </cell>
        </row>
        <row r="536">
          <cell r="E536" t="str">
            <v>CCC</v>
          </cell>
          <cell r="F536" t="str">
            <v>CELG</v>
          </cell>
        </row>
        <row r="537">
          <cell r="E537" t="str">
            <v>CRC</v>
          </cell>
          <cell r="F537" t="str">
            <v>CELGZ</v>
          </cell>
        </row>
        <row r="538">
          <cell r="E538" t="str">
            <v>CWT</v>
          </cell>
          <cell r="F538" t="str">
            <v>CLDX</v>
          </cell>
        </row>
        <row r="539">
          <cell r="E539" t="str">
            <v>CALX</v>
          </cell>
          <cell r="F539" t="str">
            <v>APOP</v>
          </cell>
        </row>
        <row r="540">
          <cell r="E540" t="str">
            <v>ELY</v>
          </cell>
          <cell r="F540" t="str">
            <v>APOPW</v>
          </cell>
        </row>
        <row r="541">
          <cell r="E541" t="str">
            <v>CPE</v>
          </cell>
          <cell r="F541" t="str">
            <v>CLRB</v>
          </cell>
        </row>
        <row r="542">
          <cell r="E542" t="str">
            <v>CPE^A</v>
          </cell>
          <cell r="F542" t="str">
            <v>CLRBW</v>
          </cell>
        </row>
        <row r="543">
          <cell r="E543" t="str">
            <v>CPN</v>
          </cell>
          <cell r="F543" t="str">
            <v>CLRBZ</v>
          </cell>
        </row>
        <row r="544">
          <cell r="E544" t="str">
            <v>CBM</v>
          </cell>
          <cell r="F544" t="str">
            <v>CLLS</v>
          </cell>
        </row>
        <row r="545">
          <cell r="E545" t="str">
            <v>CPT</v>
          </cell>
          <cell r="F545" t="str">
            <v>CBMG</v>
          </cell>
        </row>
        <row r="546">
          <cell r="E546" t="str">
            <v>CCJ</v>
          </cell>
          <cell r="F546" t="str">
            <v>CLSN</v>
          </cell>
        </row>
        <row r="547">
          <cell r="E547" t="str">
            <v>CPB</v>
          </cell>
          <cell r="F547" t="str">
            <v>CELH</v>
          </cell>
        </row>
        <row r="548">
          <cell r="E548" t="str">
            <v>CWH</v>
          </cell>
          <cell r="F548" t="str">
            <v>CYAD</v>
          </cell>
        </row>
        <row r="549">
          <cell r="E549" t="str">
            <v>GOOS</v>
          </cell>
          <cell r="F549" t="str">
            <v>CETX</v>
          </cell>
        </row>
        <row r="550">
          <cell r="E550" t="str">
            <v>CM</v>
          </cell>
          <cell r="F550" t="str">
            <v>CETXP</v>
          </cell>
        </row>
        <row r="551">
          <cell r="E551" t="str">
            <v>CNI</v>
          </cell>
          <cell r="F551" t="str">
            <v>CETXW</v>
          </cell>
        </row>
        <row r="552">
          <cell r="E552" t="str">
            <v>CNQ</v>
          </cell>
          <cell r="F552" t="str">
            <v>CDEV</v>
          </cell>
        </row>
        <row r="553">
          <cell r="E553" t="str">
            <v>CP</v>
          </cell>
          <cell r="F553" t="str">
            <v>CSFL</v>
          </cell>
        </row>
        <row r="554">
          <cell r="E554" t="str">
            <v>CNNE</v>
          </cell>
          <cell r="F554" t="str">
            <v>CETV</v>
          </cell>
        </row>
        <row r="555">
          <cell r="E555" t="str">
            <v>CAJ</v>
          </cell>
          <cell r="F555" t="str">
            <v>CFBK</v>
          </cell>
        </row>
        <row r="556">
          <cell r="E556" t="str">
            <v>CMD</v>
          </cell>
          <cell r="F556" t="str">
            <v>CENT</v>
          </cell>
        </row>
        <row r="557">
          <cell r="E557" t="str">
            <v>COF</v>
          </cell>
          <cell r="F557" t="str">
            <v>CENTA</v>
          </cell>
        </row>
        <row r="558">
          <cell r="E558" t="str">
            <v>COF.WS</v>
          </cell>
          <cell r="F558" t="str">
            <v>CVCY</v>
          </cell>
        </row>
        <row r="559">
          <cell r="E559" t="str">
            <v>COF^C</v>
          </cell>
          <cell r="F559" t="str">
            <v>CENX</v>
          </cell>
        </row>
        <row r="560">
          <cell r="E560" t="str">
            <v>COF^D</v>
          </cell>
          <cell r="F560" t="str">
            <v>CNBKA</v>
          </cell>
        </row>
        <row r="561">
          <cell r="E561" t="str">
            <v>COF^F</v>
          </cell>
          <cell r="F561" t="str">
            <v>CNTY</v>
          </cell>
        </row>
        <row r="562">
          <cell r="E562" t="str">
            <v>COF^G</v>
          </cell>
          <cell r="F562" t="str">
            <v>CVO</v>
          </cell>
        </row>
        <row r="563">
          <cell r="E563" t="str">
            <v>COF^H</v>
          </cell>
          <cell r="F563" t="str">
            <v>CRNT</v>
          </cell>
        </row>
        <row r="564">
          <cell r="E564" t="str">
            <v>COF^P</v>
          </cell>
          <cell r="F564" t="str">
            <v>CERC</v>
          </cell>
        </row>
        <row r="565">
          <cell r="E565" t="str">
            <v>CSU</v>
          </cell>
          <cell r="F565" t="str">
            <v>CERCW</v>
          </cell>
        </row>
        <row r="566">
          <cell r="E566" t="str">
            <v>BXMT</v>
          </cell>
          <cell r="F566" t="str">
            <v>CERN</v>
          </cell>
        </row>
        <row r="567">
          <cell r="E567" t="str">
            <v>CIC</v>
          </cell>
          <cell r="F567" t="str">
            <v>CERS</v>
          </cell>
        </row>
        <row r="568">
          <cell r="E568" t="str">
            <v>CIC.U</v>
          </cell>
          <cell r="F568" t="str">
            <v>KOOL</v>
          </cell>
        </row>
        <row r="569">
          <cell r="E569" t="str">
            <v>CIC.WS</v>
          </cell>
          <cell r="F569" t="str">
            <v>CEVA</v>
          </cell>
        </row>
        <row r="570">
          <cell r="E570" t="str">
            <v>CMO</v>
          </cell>
          <cell r="F570" t="str">
            <v>CFCO</v>
          </cell>
        </row>
        <row r="571">
          <cell r="E571" t="str">
            <v>CMO^E</v>
          </cell>
          <cell r="F571" t="str">
            <v>CFCOU</v>
          </cell>
        </row>
        <row r="572">
          <cell r="E572" t="str">
            <v>CRR</v>
          </cell>
          <cell r="F572" t="str">
            <v>CFCOW</v>
          </cell>
        </row>
        <row r="573">
          <cell r="E573" t="str">
            <v>CAH</v>
          </cell>
          <cell r="F573" t="str">
            <v>CSBR</v>
          </cell>
        </row>
        <row r="574">
          <cell r="E574" t="str">
            <v>CRCM</v>
          </cell>
          <cell r="F574" t="str">
            <v>CYOU</v>
          </cell>
        </row>
        <row r="575">
          <cell r="E575" t="str">
            <v>CSL</v>
          </cell>
          <cell r="F575" t="str">
            <v>BURG</v>
          </cell>
        </row>
        <row r="576">
          <cell r="E576" t="str">
            <v>KMX</v>
          </cell>
          <cell r="F576" t="str">
            <v>CTHR</v>
          </cell>
        </row>
        <row r="577">
          <cell r="E577" t="str">
            <v>CCL</v>
          </cell>
          <cell r="F577" t="str">
            <v>GTLS</v>
          </cell>
        </row>
        <row r="578">
          <cell r="E578" t="str">
            <v>CUK</v>
          </cell>
          <cell r="F578" t="str">
            <v>CHTR</v>
          </cell>
        </row>
        <row r="579">
          <cell r="E579" t="str">
            <v>CRS</v>
          </cell>
          <cell r="F579" t="str">
            <v>CHFN</v>
          </cell>
        </row>
        <row r="580">
          <cell r="E580" t="str">
            <v>CSV</v>
          </cell>
          <cell r="F580" t="str">
            <v>CHKP</v>
          </cell>
        </row>
        <row r="581">
          <cell r="E581" t="str">
            <v>CARS</v>
          </cell>
          <cell r="F581" t="str">
            <v>CHEK</v>
          </cell>
        </row>
        <row r="582">
          <cell r="E582" t="str">
            <v>CRI</v>
          </cell>
          <cell r="F582" t="str">
            <v>CHEKW</v>
          </cell>
        </row>
        <row r="583">
          <cell r="E583" t="str">
            <v>CVNA</v>
          </cell>
          <cell r="F583" t="str">
            <v>CKPT</v>
          </cell>
        </row>
        <row r="584">
          <cell r="E584" t="str">
            <v>CSLT</v>
          </cell>
          <cell r="F584" t="str">
            <v>CEMI</v>
          </cell>
        </row>
        <row r="585">
          <cell r="E585" t="str">
            <v>CTLT</v>
          </cell>
          <cell r="F585" t="str">
            <v>CHFC</v>
          </cell>
        </row>
        <row r="586">
          <cell r="E586" t="str">
            <v xml:space="preserve">CTT           </v>
          </cell>
          <cell r="F586" t="str">
            <v>CCXI</v>
          </cell>
        </row>
        <row r="587">
          <cell r="E587" t="str">
            <v>CAT</v>
          </cell>
          <cell r="F587" t="str">
            <v>CHMG</v>
          </cell>
        </row>
        <row r="588">
          <cell r="E588" t="str">
            <v>CATO</v>
          </cell>
          <cell r="F588" t="str">
            <v>CHKE</v>
          </cell>
        </row>
        <row r="589">
          <cell r="E589" t="str">
            <v>CBZ</v>
          </cell>
          <cell r="F589" t="str">
            <v>CHFS</v>
          </cell>
        </row>
        <row r="590">
          <cell r="E590" t="str">
            <v>CBL</v>
          </cell>
          <cell r="F590" t="str">
            <v>CHMA</v>
          </cell>
        </row>
        <row r="591">
          <cell r="E591" t="str">
            <v>CBL^D</v>
          </cell>
          <cell r="F591" t="str">
            <v>CSSE</v>
          </cell>
        </row>
        <row r="592">
          <cell r="E592" t="str">
            <v>CBL^E</v>
          </cell>
          <cell r="F592" t="str">
            <v>PLCE</v>
          </cell>
        </row>
        <row r="593">
          <cell r="E593" t="str">
            <v>CBO</v>
          </cell>
          <cell r="F593" t="str">
            <v>CMRX</v>
          </cell>
        </row>
        <row r="594">
          <cell r="E594" t="str">
            <v>IGR</v>
          </cell>
          <cell r="F594" t="str">
            <v>CADC</v>
          </cell>
        </row>
        <row r="595">
          <cell r="E595" t="str">
            <v>CBG</v>
          </cell>
          <cell r="F595" t="str">
            <v>CALI</v>
          </cell>
        </row>
        <row r="596">
          <cell r="E596" t="str">
            <v>CBS</v>
          </cell>
          <cell r="F596" t="str">
            <v>CAAS</v>
          </cell>
        </row>
        <row r="597">
          <cell r="E597" t="str">
            <v>CBS.A</v>
          </cell>
          <cell r="F597" t="str">
            <v>CBPO</v>
          </cell>
        </row>
        <row r="598">
          <cell r="E598" t="str">
            <v>CBX</v>
          </cell>
          <cell r="F598" t="str">
            <v>CCCL</v>
          </cell>
        </row>
        <row r="599">
          <cell r="E599" t="str">
            <v>FUN</v>
          </cell>
          <cell r="F599" t="str">
            <v>CCCR</v>
          </cell>
        </row>
        <row r="600">
          <cell r="E600" t="str">
            <v>CDR</v>
          </cell>
          <cell r="F600" t="str">
            <v>CCRC</v>
          </cell>
        </row>
        <row r="601">
          <cell r="E601" t="str">
            <v>CDR^B</v>
          </cell>
          <cell r="F601" t="str">
            <v>JRJC</v>
          </cell>
        </row>
        <row r="602">
          <cell r="E602" t="str">
            <v>CDR^C</v>
          </cell>
          <cell r="F602" t="str">
            <v>HGSH</v>
          </cell>
        </row>
        <row r="603">
          <cell r="E603" t="str">
            <v>CGI</v>
          </cell>
          <cell r="F603" t="str">
            <v>CNIT</v>
          </cell>
        </row>
        <row r="604">
          <cell r="E604" t="str">
            <v>CE</v>
          </cell>
          <cell r="F604" t="str">
            <v>CIFS</v>
          </cell>
        </row>
        <row r="605">
          <cell r="E605" t="str">
            <v>CLS</v>
          </cell>
          <cell r="F605" t="str">
            <v>CJJD</v>
          </cell>
        </row>
        <row r="606">
          <cell r="E606" t="str">
            <v>CEL</v>
          </cell>
          <cell r="F606" t="str">
            <v>CLDC</v>
          </cell>
        </row>
        <row r="607">
          <cell r="E607" t="str">
            <v>CPAC</v>
          </cell>
          <cell r="F607" t="str">
            <v>HTHT</v>
          </cell>
        </row>
        <row r="608">
          <cell r="E608" t="str">
            <v>CX</v>
          </cell>
          <cell r="F608" t="str">
            <v>CHNR</v>
          </cell>
        </row>
        <row r="609">
          <cell r="E609" t="str">
            <v>CVE</v>
          </cell>
          <cell r="F609" t="str">
            <v>CREG</v>
          </cell>
        </row>
        <row r="610">
          <cell r="E610" t="str">
            <v>CNC</v>
          </cell>
          <cell r="F610" t="str">
            <v>CNTF</v>
          </cell>
        </row>
        <row r="611">
          <cell r="E611" t="str">
            <v>CEN</v>
          </cell>
          <cell r="F611" t="str">
            <v>CXDC</v>
          </cell>
        </row>
        <row r="612">
          <cell r="E612" t="str">
            <v>CNP</v>
          </cell>
          <cell r="F612" t="str">
            <v>CCIH</v>
          </cell>
        </row>
        <row r="613">
          <cell r="E613" t="str">
            <v>EBR</v>
          </cell>
          <cell r="F613" t="str">
            <v>CNET</v>
          </cell>
        </row>
        <row r="614">
          <cell r="E614" t="str">
            <v>EBR.B</v>
          </cell>
          <cell r="F614" t="str">
            <v>IMOS</v>
          </cell>
        </row>
        <row r="615">
          <cell r="E615" t="str">
            <v>CCS</v>
          </cell>
          <cell r="F615" t="str">
            <v>CDXC</v>
          </cell>
        </row>
        <row r="616">
          <cell r="E616" t="str">
            <v>CTL</v>
          </cell>
          <cell r="F616" t="str">
            <v>CHSCL</v>
          </cell>
        </row>
        <row r="617">
          <cell r="E617" t="str">
            <v>CF</v>
          </cell>
          <cell r="F617" t="str">
            <v>CHSCM</v>
          </cell>
        </row>
        <row r="618">
          <cell r="E618" t="str">
            <v>CGG</v>
          </cell>
          <cell r="F618" t="str">
            <v>CHSCN</v>
          </cell>
        </row>
        <row r="619">
          <cell r="E619" t="str">
            <v>GIB</v>
          </cell>
          <cell r="F619" t="str">
            <v>CHSCO</v>
          </cell>
        </row>
        <row r="620">
          <cell r="E620" t="str">
            <v xml:space="preserve">ECOM          </v>
          </cell>
          <cell r="F620" t="str">
            <v>CHSCP</v>
          </cell>
        </row>
        <row r="621">
          <cell r="E621" t="str">
            <v>CRL</v>
          </cell>
          <cell r="F621" t="str">
            <v>CHDN</v>
          </cell>
        </row>
        <row r="622">
          <cell r="E622" t="str">
            <v>CLDT</v>
          </cell>
          <cell r="F622" t="str">
            <v>CHUY</v>
          </cell>
        </row>
        <row r="623">
          <cell r="E623" t="str">
            <v>CMCM</v>
          </cell>
          <cell r="F623" t="str">
            <v>CDTX</v>
          </cell>
        </row>
        <row r="624">
          <cell r="E624" t="str">
            <v>CHGG</v>
          </cell>
          <cell r="F624" t="str">
            <v>CMCT</v>
          </cell>
        </row>
        <row r="625">
          <cell r="E625" t="str">
            <v>CHE</v>
          </cell>
          <cell r="F625" t="str">
            <v>CMCTP</v>
          </cell>
        </row>
        <row r="626">
          <cell r="E626" t="str">
            <v>CC</v>
          </cell>
          <cell r="F626" t="str">
            <v>CMPR</v>
          </cell>
        </row>
        <row r="627">
          <cell r="E627" t="str">
            <v>CHMI</v>
          </cell>
          <cell r="F627" t="str">
            <v>CINF</v>
          </cell>
        </row>
        <row r="628">
          <cell r="E628" t="str">
            <v>CHMI^A</v>
          </cell>
          <cell r="F628" t="str">
            <v>CIDM</v>
          </cell>
        </row>
        <row r="629">
          <cell r="E629" t="str">
            <v>CHK</v>
          </cell>
          <cell r="F629" t="str">
            <v>CTAS</v>
          </cell>
        </row>
        <row r="630">
          <cell r="E630" t="str">
            <v>CHK^D</v>
          </cell>
          <cell r="F630" t="str">
            <v>CRUS</v>
          </cell>
        </row>
        <row r="631">
          <cell r="E631" t="str">
            <v>CHKR</v>
          </cell>
          <cell r="F631" t="str">
            <v>CSCO</v>
          </cell>
        </row>
        <row r="632">
          <cell r="E632" t="str">
            <v>CHSP</v>
          </cell>
          <cell r="F632" t="str">
            <v>CTRN</v>
          </cell>
        </row>
        <row r="633">
          <cell r="E633" t="str">
            <v>CPK</v>
          </cell>
          <cell r="F633" t="str">
            <v>CTXR</v>
          </cell>
        </row>
        <row r="634">
          <cell r="E634" t="str">
            <v>CVX</v>
          </cell>
          <cell r="F634" t="str">
            <v>CTXRW</v>
          </cell>
        </row>
        <row r="635">
          <cell r="E635" t="str">
            <v>CBI</v>
          </cell>
          <cell r="F635" t="str">
            <v>CZNC</v>
          </cell>
        </row>
        <row r="636">
          <cell r="E636" t="str">
            <v>CHS</v>
          </cell>
          <cell r="F636" t="str">
            <v>CZWI</v>
          </cell>
        </row>
        <row r="637">
          <cell r="E637" t="str">
            <v>CIM</v>
          </cell>
          <cell r="F637" t="str">
            <v>CZFC</v>
          </cell>
        </row>
        <row r="638">
          <cell r="E638" t="str">
            <v>CIM^A</v>
          </cell>
          <cell r="F638" t="str">
            <v>CIZN</v>
          </cell>
        </row>
        <row r="639">
          <cell r="E639" t="str">
            <v>CIM^B</v>
          </cell>
          <cell r="F639" t="str">
            <v>CTXS</v>
          </cell>
        </row>
        <row r="640">
          <cell r="E640" t="str">
            <v>CO</v>
          </cell>
          <cell r="F640" t="str">
            <v>CHCO</v>
          </cell>
        </row>
        <row r="641">
          <cell r="E641" t="str">
            <v>DL</v>
          </cell>
          <cell r="F641" t="str">
            <v>CIVB</v>
          </cell>
        </row>
        <row r="642">
          <cell r="E642" t="str">
            <v>CEA</v>
          </cell>
          <cell r="F642" t="str">
            <v>CIVBP</v>
          </cell>
        </row>
        <row r="643">
          <cell r="E643" t="str">
            <v>CHN</v>
          </cell>
          <cell r="F643" t="str">
            <v>CLAR</v>
          </cell>
        </row>
        <row r="644">
          <cell r="E644" t="str">
            <v>CGA</v>
          </cell>
          <cell r="F644" t="str">
            <v>CDTI</v>
          </cell>
        </row>
        <row r="645">
          <cell r="E645" t="str">
            <v>LFC</v>
          </cell>
          <cell r="F645" t="str">
            <v>CLNE</v>
          </cell>
        </row>
        <row r="646">
          <cell r="E646" t="str">
            <v>CHL</v>
          </cell>
          <cell r="F646" t="str">
            <v>CLNT</v>
          </cell>
        </row>
        <row r="647">
          <cell r="E647" t="str">
            <v>BORN</v>
          </cell>
          <cell r="F647" t="str">
            <v>CACG</v>
          </cell>
        </row>
        <row r="648">
          <cell r="E648" t="str">
            <v>COE</v>
          </cell>
          <cell r="F648" t="str">
            <v>YLDE</v>
          </cell>
        </row>
        <row r="649">
          <cell r="E649" t="str">
            <v>SNP</v>
          </cell>
          <cell r="F649" t="str">
            <v>LRGE</v>
          </cell>
        </row>
        <row r="650">
          <cell r="E650" t="str">
            <v>XRF</v>
          </cell>
          <cell r="F650" t="str">
            <v>CLFD</v>
          </cell>
        </row>
        <row r="651">
          <cell r="E651" t="str">
            <v>ZNH</v>
          </cell>
          <cell r="F651" t="str">
            <v>CLRO</v>
          </cell>
        </row>
        <row r="652">
          <cell r="E652" t="str">
            <v>CHA</v>
          </cell>
          <cell r="F652" t="str">
            <v>CLSD</v>
          </cell>
        </row>
        <row r="653">
          <cell r="E653" t="str">
            <v>CHU</v>
          </cell>
          <cell r="F653" t="str">
            <v>CLIR</v>
          </cell>
        </row>
        <row r="654">
          <cell r="E654" t="str">
            <v>XNY</v>
          </cell>
          <cell r="F654" t="str">
            <v>CLIRW</v>
          </cell>
        </row>
        <row r="655">
          <cell r="E655" t="str">
            <v>CYD</v>
          </cell>
          <cell r="F655" t="str">
            <v>CMTA</v>
          </cell>
        </row>
        <row r="656">
          <cell r="E656" t="str">
            <v>ZX</v>
          </cell>
          <cell r="F656" t="str">
            <v>CBLI</v>
          </cell>
        </row>
        <row r="657">
          <cell r="E657" t="str">
            <v>CMG</v>
          </cell>
          <cell r="F657" t="str">
            <v>CSBK</v>
          </cell>
        </row>
        <row r="658">
          <cell r="E658" t="str">
            <v>CHH</v>
          </cell>
          <cell r="F658" t="str">
            <v>CLVS</v>
          </cell>
        </row>
        <row r="659">
          <cell r="E659" t="str">
            <v>CBK</v>
          </cell>
          <cell r="F659" t="str">
            <v>CMFN</v>
          </cell>
        </row>
        <row r="660">
          <cell r="E660" t="str">
            <v>CB</v>
          </cell>
          <cell r="F660" t="str">
            <v>CMSS</v>
          </cell>
        </row>
        <row r="661">
          <cell r="E661" t="str">
            <v>CHT</v>
          </cell>
          <cell r="F661" t="str">
            <v>CMSSR</v>
          </cell>
        </row>
        <row r="662">
          <cell r="E662" t="str">
            <v>CHD</v>
          </cell>
          <cell r="F662" t="str">
            <v>CMSSU</v>
          </cell>
        </row>
        <row r="663">
          <cell r="E663" t="str">
            <v>CIEN</v>
          </cell>
          <cell r="F663" t="str">
            <v>CMSSW</v>
          </cell>
        </row>
        <row r="664">
          <cell r="E664" t="str">
            <v>CI</v>
          </cell>
          <cell r="F664" t="str">
            <v>CME</v>
          </cell>
        </row>
        <row r="665">
          <cell r="E665" t="str">
            <v>XEC</v>
          </cell>
          <cell r="F665" t="str">
            <v>CCNE</v>
          </cell>
        </row>
        <row r="666">
          <cell r="E666" t="str">
            <v>CBB</v>
          </cell>
          <cell r="F666" t="str">
            <v>CWAY</v>
          </cell>
        </row>
        <row r="667">
          <cell r="E667" t="str">
            <v>CBB^B</v>
          </cell>
          <cell r="F667" t="str">
            <v>COBZ</v>
          </cell>
        </row>
        <row r="668">
          <cell r="E668" t="str">
            <v>CNK</v>
          </cell>
          <cell r="F668" t="str">
            <v>COKE</v>
          </cell>
        </row>
        <row r="669">
          <cell r="E669" t="str">
            <v>CINR</v>
          </cell>
          <cell r="F669" t="str">
            <v>CODA</v>
          </cell>
        </row>
        <row r="670">
          <cell r="E670" t="str">
            <v>CIR</v>
          </cell>
          <cell r="F670" t="str">
            <v>CDXS</v>
          </cell>
        </row>
        <row r="671">
          <cell r="E671" t="str">
            <v>CISN</v>
          </cell>
          <cell r="F671" t="str">
            <v>CODX</v>
          </cell>
        </row>
        <row r="672">
          <cell r="E672" t="str">
            <v>CIT</v>
          </cell>
          <cell r="F672" t="str">
            <v>CVLY</v>
          </cell>
        </row>
        <row r="673">
          <cell r="E673" t="str">
            <v>BLW</v>
          </cell>
          <cell r="F673" t="str">
            <v>JVA</v>
          </cell>
        </row>
        <row r="674">
          <cell r="E674" t="str">
            <v>C</v>
          </cell>
          <cell r="F674" t="str">
            <v>CCOI</v>
          </cell>
        </row>
        <row r="675">
          <cell r="E675" t="str">
            <v>C.WS.A</v>
          </cell>
          <cell r="F675" t="str">
            <v>CGNT</v>
          </cell>
        </row>
        <row r="676">
          <cell r="E676" t="str">
            <v>C^C</v>
          </cell>
          <cell r="F676" t="str">
            <v>COGT</v>
          </cell>
        </row>
        <row r="677">
          <cell r="E677" t="str">
            <v>C^J</v>
          </cell>
          <cell r="F677" t="str">
            <v>CGNX</v>
          </cell>
        </row>
        <row r="678">
          <cell r="E678" t="str">
            <v>C^K</v>
          </cell>
          <cell r="F678" t="str">
            <v>CTSH</v>
          </cell>
        </row>
        <row r="679">
          <cell r="E679" t="str">
            <v>C^L</v>
          </cell>
          <cell r="F679" t="str">
            <v>COHR</v>
          </cell>
        </row>
        <row r="680">
          <cell r="E680" t="str">
            <v>C^N</v>
          </cell>
          <cell r="F680" t="str">
            <v>CHRS</v>
          </cell>
        </row>
        <row r="681">
          <cell r="E681" t="str">
            <v>C^P</v>
          </cell>
          <cell r="F681" t="str">
            <v>COHU</v>
          </cell>
        </row>
        <row r="682">
          <cell r="E682" t="str">
            <v>C^S</v>
          </cell>
          <cell r="F682" t="str">
            <v>CLCT</v>
          </cell>
        </row>
        <row r="683">
          <cell r="E683" t="str">
            <v>CFG</v>
          </cell>
          <cell r="F683" t="str">
            <v>COLL</v>
          </cell>
        </row>
        <row r="684">
          <cell r="E684" t="str">
            <v>CIA</v>
          </cell>
          <cell r="F684" t="str">
            <v>CIGI</v>
          </cell>
        </row>
        <row r="685">
          <cell r="E685" t="str">
            <v>CIO</v>
          </cell>
          <cell r="F685" t="str">
            <v>CBAN</v>
          </cell>
        </row>
        <row r="686">
          <cell r="E686" t="str">
            <v>CIO^A</v>
          </cell>
          <cell r="F686" t="str">
            <v>COLB</v>
          </cell>
        </row>
        <row r="687">
          <cell r="E687" t="str">
            <v>CVEO</v>
          </cell>
          <cell r="F687" t="str">
            <v>COLM</v>
          </cell>
        </row>
        <row r="688">
          <cell r="E688" t="str">
            <v>CIVI</v>
          </cell>
          <cell r="F688" t="str">
            <v>CMCO</v>
          </cell>
        </row>
        <row r="689">
          <cell r="E689" t="str">
            <v>CLH</v>
          </cell>
          <cell r="F689" t="str">
            <v>CMCSA</v>
          </cell>
        </row>
        <row r="690">
          <cell r="E690" t="str">
            <v>CCO</v>
          </cell>
          <cell r="F690" t="str">
            <v>CBSH</v>
          </cell>
        </row>
        <row r="691">
          <cell r="E691" t="str">
            <v xml:space="preserve">CBA           </v>
          </cell>
          <cell r="F691" t="str">
            <v>CBSHP</v>
          </cell>
        </row>
        <row r="692">
          <cell r="E692" t="str">
            <v>CEM</v>
          </cell>
          <cell r="F692" t="str">
            <v>CUBN</v>
          </cell>
        </row>
        <row r="693">
          <cell r="E693" t="str">
            <v>EMO</v>
          </cell>
          <cell r="F693" t="str">
            <v>CHUBA</v>
          </cell>
        </row>
        <row r="694">
          <cell r="E694" t="str">
            <v>CTR</v>
          </cell>
          <cell r="F694" t="str">
            <v>CHUBK</v>
          </cell>
        </row>
        <row r="695">
          <cell r="E695" t="str">
            <v>CLW</v>
          </cell>
          <cell r="F695" t="str">
            <v>CVGI</v>
          </cell>
        </row>
        <row r="696">
          <cell r="E696" t="str">
            <v>CLF</v>
          </cell>
          <cell r="F696" t="str">
            <v>COMM</v>
          </cell>
        </row>
        <row r="697">
          <cell r="E697" t="str">
            <v>CLPR</v>
          </cell>
          <cell r="F697" t="str">
            <v>JCS</v>
          </cell>
        </row>
        <row r="698">
          <cell r="E698" t="str">
            <v>CLX</v>
          </cell>
          <cell r="F698" t="str">
            <v>ESXB</v>
          </cell>
        </row>
        <row r="699">
          <cell r="E699" t="str">
            <v>CLD</v>
          </cell>
          <cell r="F699" t="str">
            <v>CFBI</v>
          </cell>
        </row>
        <row r="700">
          <cell r="E700" t="str">
            <v>CLDR</v>
          </cell>
          <cell r="F700" t="str">
            <v>CYHHZ</v>
          </cell>
        </row>
        <row r="701">
          <cell r="E701" t="str">
            <v>CMS</v>
          </cell>
          <cell r="F701" t="str">
            <v>CTBI</v>
          </cell>
        </row>
        <row r="702">
          <cell r="E702" t="str">
            <v>CMS^B</v>
          </cell>
          <cell r="F702" t="str">
            <v>CWBC</v>
          </cell>
        </row>
        <row r="703">
          <cell r="E703" t="str">
            <v>CNA</v>
          </cell>
          <cell r="F703" t="str">
            <v>CVLT</v>
          </cell>
        </row>
        <row r="704">
          <cell r="E704" t="str">
            <v>CNHI</v>
          </cell>
          <cell r="F704" t="str">
            <v>CGEN</v>
          </cell>
        </row>
        <row r="705">
          <cell r="E705" t="str">
            <v>CNO</v>
          </cell>
          <cell r="F705" t="str">
            <v>CPSI</v>
          </cell>
        </row>
        <row r="706">
          <cell r="E706" t="str">
            <v>CEO</v>
          </cell>
          <cell r="F706" t="str">
            <v>CTG</v>
          </cell>
        </row>
        <row r="707">
          <cell r="E707" t="str">
            <v>CNXC</v>
          </cell>
          <cell r="F707" t="str">
            <v>CHCI</v>
          </cell>
        </row>
        <row r="708">
          <cell r="E708" t="str">
            <v>CIE</v>
          </cell>
          <cell r="F708" t="str">
            <v>CMTL</v>
          </cell>
        </row>
        <row r="709">
          <cell r="E709" t="str">
            <v>KOF</v>
          </cell>
          <cell r="F709" t="str">
            <v>CNAT</v>
          </cell>
        </row>
        <row r="710">
          <cell r="E710" t="str">
            <v>KO</v>
          </cell>
          <cell r="F710" t="str">
            <v>CNCE</v>
          </cell>
        </row>
        <row r="711">
          <cell r="E711" t="str">
            <v>CCE</v>
          </cell>
          <cell r="F711" t="str">
            <v>CXRX</v>
          </cell>
        </row>
        <row r="712">
          <cell r="E712" t="str">
            <v>CDE</v>
          </cell>
          <cell r="F712" t="str">
            <v>CCUR</v>
          </cell>
        </row>
        <row r="713">
          <cell r="E713" t="str">
            <v>FOF</v>
          </cell>
          <cell r="F713" t="str">
            <v>CDOR</v>
          </cell>
        </row>
        <row r="714">
          <cell r="E714" t="str">
            <v>INB</v>
          </cell>
          <cell r="F714" t="str">
            <v>CFMS</v>
          </cell>
        </row>
        <row r="715">
          <cell r="E715" t="str">
            <v>CNS</v>
          </cell>
          <cell r="F715" t="str">
            <v>CNFR</v>
          </cell>
        </row>
        <row r="716">
          <cell r="E716" t="str">
            <v>UTF</v>
          </cell>
          <cell r="F716" t="str">
            <v>CNMD</v>
          </cell>
        </row>
        <row r="717">
          <cell r="E717" t="str">
            <v>LDP</v>
          </cell>
          <cell r="F717" t="str">
            <v>CTWS</v>
          </cell>
        </row>
        <row r="718">
          <cell r="E718" t="str">
            <v>MIE</v>
          </cell>
          <cell r="F718" t="str">
            <v>CNOB</v>
          </cell>
        </row>
        <row r="719">
          <cell r="E719" t="str">
            <v>RQI</v>
          </cell>
          <cell r="F719" t="str">
            <v>CONN</v>
          </cell>
        </row>
        <row r="720">
          <cell r="E720" t="str">
            <v>RNP</v>
          </cell>
          <cell r="F720" t="str">
            <v>CNSL</v>
          </cell>
        </row>
        <row r="721">
          <cell r="E721" t="str">
            <v>PSF</v>
          </cell>
          <cell r="F721" t="str">
            <v>CWCO</v>
          </cell>
        </row>
        <row r="722">
          <cell r="E722" t="str">
            <v>RFI</v>
          </cell>
          <cell r="F722" t="str">
            <v>CNAC</v>
          </cell>
        </row>
        <row r="723">
          <cell r="E723" t="str">
            <v>CFX</v>
          </cell>
          <cell r="F723" t="str">
            <v>CNACR</v>
          </cell>
        </row>
        <row r="724">
          <cell r="E724" t="str">
            <v>CL</v>
          </cell>
          <cell r="F724" t="str">
            <v>CNACU</v>
          </cell>
        </row>
        <row r="725">
          <cell r="E725" t="str">
            <v>CXE</v>
          </cell>
          <cell r="F725" t="str">
            <v>CNACW</v>
          </cell>
        </row>
        <row r="726">
          <cell r="E726" t="str">
            <v>CIF</v>
          </cell>
          <cell r="F726" t="str">
            <v>CPSS</v>
          </cell>
        </row>
        <row r="727">
          <cell r="E727" t="str">
            <v>CXH</v>
          </cell>
          <cell r="F727" t="str">
            <v>CFRX</v>
          </cell>
        </row>
        <row r="728">
          <cell r="E728" t="str">
            <v>CMU</v>
          </cell>
          <cell r="F728" t="str">
            <v>CTRV</v>
          </cell>
        </row>
        <row r="729">
          <cell r="E729" t="str">
            <v>CLNS</v>
          </cell>
          <cell r="F729" t="str">
            <v>CTRL</v>
          </cell>
        </row>
        <row r="730">
          <cell r="E730" t="str">
            <v>CLNS^B</v>
          </cell>
          <cell r="F730" t="str">
            <v>CPRT</v>
          </cell>
        </row>
        <row r="731">
          <cell r="E731" t="str">
            <v>CLNS^D</v>
          </cell>
          <cell r="F731" t="str">
            <v>CRBP</v>
          </cell>
        </row>
        <row r="732">
          <cell r="E732" t="str">
            <v>CLNS^E</v>
          </cell>
          <cell r="F732" t="str">
            <v>CORT</v>
          </cell>
        </row>
        <row r="733">
          <cell r="E733" t="str">
            <v>CLNS^G</v>
          </cell>
          <cell r="F733" t="str">
            <v>CORE</v>
          </cell>
        </row>
        <row r="734">
          <cell r="E734" t="str">
            <v>CLNS^H</v>
          </cell>
          <cell r="F734" t="str">
            <v>CORI</v>
          </cell>
        </row>
        <row r="735">
          <cell r="E735" t="str">
            <v>CLNS^I</v>
          </cell>
          <cell r="F735" t="str">
            <v>CSOD</v>
          </cell>
        </row>
        <row r="736">
          <cell r="E736" t="str">
            <v>CLNS^J</v>
          </cell>
          <cell r="F736" t="str">
            <v>CRVL</v>
          </cell>
        </row>
        <row r="737">
          <cell r="E737" t="str">
            <v>CXP</v>
          </cell>
          <cell r="F737" t="str">
            <v>CRVS</v>
          </cell>
        </row>
        <row r="738">
          <cell r="E738" t="str">
            <v>STK</v>
          </cell>
          <cell r="F738" t="str">
            <v>CSGP</v>
          </cell>
        </row>
        <row r="739">
          <cell r="E739" t="str">
            <v>CCV.CL</v>
          </cell>
          <cell r="F739" t="str">
            <v>COST</v>
          </cell>
        </row>
        <row r="740">
          <cell r="E740" t="str">
            <v>CCZ</v>
          </cell>
          <cell r="F740" t="str">
            <v>CPAH</v>
          </cell>
        </row>
        <row r="741">
          <cell r="E741" t="str">
            <v>CMA</v>
          </cell>
          <cell r="F741" t="str">
            <v>ICBK</v>
          </cell>
        </row>
        <row r="742">
          <cell r="E742" t="str">
            <v>CMA.WS</v>
          </cell>
          <cell r="F742" t="str">
            <v>COUP</v>
          </cell>
        </row>
        <row r="743">
          <cell r="E743" t="str">
            <v>FIX</v>
          </cell>
          <cell r="F743" t="str">
            <v>CVTI</v>
          </cell>
        </row>
        <row r="744">
          <cell r="E744" t="str">
            <v>CMC</v>
          </cell>
          <cell r="F744" t="str">
            <v>COWN</v>
          </cell>
        </row>
        <row r="745">
          <cell r="E745" t="str">
            <v>CBU</v>
          </cell>
          <cell r="F745" t="str">
            <v>COWNL</v>
          </cell>
        </row>
        <row r="746">
          <cell r="E746" t="str">
            <v>CYH</v>
          </cell>
          <cell r="F746" t="str">
            <v>PMTS</v>
          </cell>
        </row>
        <row r="747">
          <cell r="E747" t="str">
            <v>CHCT</v>
          </cell>
          <cell r="F747" t="str">
            <v>CPSH</v>
          </cell>
        </row>
        <row r="748">
          <cell r="E748" t="str">
            <v>CIG</v>
          </cell>
          <cell r="F748" t="str">
            <v>CRAI</v>
          </cell>
        </row>
        <row r="749">
          <cell r="E749" t="str">
            <v>CIG.C</v>
          </cell>
          <cell r="F749" t="str">
            <v>CBRL</v>
          </cell>
        </row>
        <row r="750">
          <cell r="E750" t="str">
            <v>CBD</v>
          </cell>
          <cell r="F750" t="str">
            <v>BREW</v>
          </cell>
        </row>
        <row r="751">
          <cell r="E751" t="str">
            <v>SBS</v>
          </cell>
          <cell r="F751" t="str">
            <v>CRAY</v>
          </cell>
        </row>
        <row r="752">
          <cell r="E752" t="str">
            <v>ELP</v>
          </cell>
          <cell r="F752" t="str">
            <v>CACC</v>
          </cell>
        </row>
        <row r="753">
          <cell r="E753" t="str">
            <v>CCU</v>
          </cell>
          <cell r="F753" t="str">
            <v>USOI</v>
          </cell>
        </row>
        <row r="754">
          <cell r="E754" t="str">
            <v>CODI</v>
          </cell>
          <cell r="F754" t="str">
            <v>CREE</v>
          </cell>
        </row>
        <row r="755">
          <cell r="E755" t="str">
            <v>CODI^A</v>
          </cell>
          <cell r="F755" t="str">
            <v>CRESY</v>
          </cell>
        </row>
        <row r="756">
          <cell r="E756" t="str">
            <v>CMP</v>
          </cell>
          <cell r="F756" t="str">
            <v>CRSP</v>
          </cell>
        </row>
        <row r="757">
          <cell r="E757" t="str">
            <v>CRK</v>
          </cell>
          <cell r="F757" t="str">
            <v>CRTO</v>
          </cell>
        </row>
        <row r="758">
          <cell r="E758" t="str">
            <v>CAG</v>
          </cell>
          <cell r="F758" t="str">
            <v>CROX</v>
          </cell>
        </row>
        <row r="759">
          <cell r="E759" t="str">
            <v>CXO</v>
          </cell>
          <cell r="F759" t="str">
            <v>CCRN</v>
          </cell>
        </row>
        <row r="760">
          <cell r="E760" t="str">
            <v>CCM</v>
          </cell>
          <cell r="F760" t="str">
            <v>CRWS</v>
          </cell>
        </row>
        <row r="761">
          <cell r="E761" t="str">
            <v>CNDT</v>
          </cell>
          <cell r="F761" t="str">
            <v>CYRX</v>
          </cell>
        </row>
        <row r="762">
          <cell r="E762" t="str">
            <v>CNNX</v>
          </cell>
          <cell r="F762" t="str">
            <v>CYRXW</v>
          </cell>
        </row>
        <row r="763">
          <cell r="E763" t="str">
            <v>COP</v>
          </cell>
          <cell r="F763" t="str">
            <v>CSGS</v>
          </cell>
        </row>
        <row r="764">
          <cell r="E764" t="str">
            <v>CEIX$</v>
          </cell>
          <cell r="F764" t="str">
            <v>CCLP</v>
          </cell>
        </row>
        <row r="765">
          <cell r="E765" t="str">
            <v>CNX</v>
          </cell>
          <cell r="F765" t="str">
            <v>CSPI</v>
          </cell>
        </row>
        <row r="766">
          <cell r="E766" t="str">
            <v>CNX$</v>
          </cell>
          <cell r="F766" t="str">
            <v>CSWI</v>
          </cell>
        </row>
        <row r="767">
          <cell r="E767" t="str">
            <v>ED</v>
          </cell>
          <cell r="F767" t="str">
            <v>CSX</v>
          </cell>
        </row>
        <row r="768">
          <cell r="E768" t="str">
            <v>STZ</v>
          </cell>
          <cell r="F768" t="str">
            <v>CTIC</v>
          </cell>
        </row>
        <row r="769">
          <cell r="E769" t="str">
            <v>STZ.B</v>
          </cell>
          <cell r="F769" t="str">
            <v>CTIB</v>
          </cell>
        </row>
        <row r="770">
          <cell r="E770" t="str">
            <v>CSTM</v>
          </cell>
          <cell r="F770" t="str">
            <v>CTRP</v>
          </cell>
        </row>
        <row r="771">
          <cell r="E771" t="str">
            <v>TCS</v>
          </cell>
          <cell r="F771" t="str">
            <v>CUI</v>
          </cell>
        </row>
        <row r="772">
          <cell r="E772" t="str">
            <v>CBPX</v>
          </cell>
          <cell r="F772" t="str">
            <v>CPIX</v>
          </cell>
        </row>
        <row r="773">
          <cell r="E773" t="str">
            <v>CLR</v>
          </cell>
          <cell r="F773" t="str">
            <v>CRIS</v>
          </cell>
        </row>
        <row r="774">
          <cell r="E774" t="str">
            <v>VLRS</v>
          </cell>
          <cell r="F774" t="str">
            <v>CUTR</v>
          </cell>
        </row>
        <row r="775">
          <cell r="E775" t="str">
            <v>CVG</v>
          </cell>
          <cell r="F775" t="str">
            <v>CVBF</v>
          </cell>
        </row>
        <row r="776">
          <cell r="E776" t="str">
            <v>COO</v>
          </cell>
          <cell r="F776" t="str">
            <v>CVV</v>
          </cell>
        </row>
        <row r="777">
          <cell r="E777" t="str">
            <v>CTB</v>
          </cell>
          <cell r="F777" t="str">
            <v>CYAN</v>
          </cell>
        </row>
        <row r="778">
          <cell r="E778" t="str">
            <v>CPS</v>
          </cell>
          <cell r="F778" t="str">
            <v>CYBR</v>
          </cell>
        </row>
        <row r="779">
          <cell r="E779" t="str">
            <v>CPA</v>
          </cell>
          <cell r="F779" t="str">
            <v>CYBE</v>
          </cell>
        </row>
        <row r="780">
          <cell r="E780" t="str">
            <v>CLB</v>
          </cell>
          <cell r="F780" t="str">
            <v>CYCC</v>
          </cell>
        </row>
        <row r="781">
          <cell r="E781" t="str">
            <v>CXW</v>
          </cell>
          <cell r="F781" t="str">
            <v>CYCCP</v>
          </cell>
        </row>
        <row r="782">
          <cell r="E782" t="str">
            <v>CLGX</v>
          </cell>
          <cell r="F782" t="str">
            <v>CBAY</v>
          </cell>
        </row>
        <row r="783">
          <cell r="E783" t="str">
            <v>CORR</v>
          </cell>
          <cell r="F783" t="str">
            <v>CY</v>
          </cell>
        </row>
        <row r="784">
          <cell r="E784" t="str">
            <v>CORR^A</v>
          </cell>
          <cell r="F784" t="str">
            <v>CYRN</v>
          </cell>
        </row>
        <row r="785">
          <cell r="E785" t="str">
            <v>COR</v>
          </cell>
          <cell r="F785" t="str">
            <v>CONE</v>
          </cell>
        </row>
        <row r="786">
          <cell r="E786" t="str">
            <v>COR^A.CL</v>
          </cell>
          <cell r="F786" t="str">
            <v>CYTK</v>
          </cell>
        </row>
        <row r="787">
          <cell r="E787" t="str">
            <v>GLW</v>
          </cell>
          <cell r="F787" t="str">
            <v>CTMX</v>
          </cell>
        </row>
        <row r="788">
          <cell r="E788" t="str">
            <v>GYC</v>
          </cell>
          <cell r="F788" t="str">
            <v>CYTX</v>
          </cell>
        </row>
        <row r="789">
          <cell r="E789" t="str">
            <v>CCT</v>
          </cell>
          <cell r="F789" t="str">
            <v>CYTXW</v>
          </cell>
        </row>
        <row r="790">
          <cell r="E790" t="str">
            <v>OFC</v>
          </cell>
          <cell r="F790" t="str">
            <v>CTSO</v>
          </cell>
        </row>
        <row r="791">
          <cell r="E791" t="str">
            <v>CZZ</v>
          </cell>
          <cell r="F791" t="str">
            <v>CYTR</v>
          </cell>
        </row>
        <row r="792">
          <cell r="E792" t="str">
            <v>CMRE</v>
          </cell>
          <cell r="F792" t="str">
            <v>DJCO</v>
          </cell>
        </row>
        <row r="793">
          <cell r="E793" t="str">
            <v>CMRE^B</v>
          </cell>
          <cell r="F793" t="str">
            <v>DAKT</v>
          </cell>
        </row>
        <row r="794">
          <cell r="E794" t="str">
            <v>CMRE^C</v>
          </cell>
          <cell r="F794" t="str">
            <v>DARE</v>
          </cell>
        </row>
        <row r="795">
          <cell r="E795" t="str">
            <v>CMRE^D</v>
          </cell>
          <cell r="F795" t="str">
            <v>DRIO</v>
          </cell>
        </row>
        <row r="796">
          <cell r="E796" t="str">
            <v>COTV</v>
          </cell>
          <cell r="F796" t="str">
            <v>DRIOW</v>
          </cell>
        </row>
        <row r="797">
          <cell r="E797" t="str">
            <v>COT</v>
          </cell>
          <cell r="F797" t="str">
            <v>DZSI</v>
          </cell>
        </row>
        <row r="798">
          <cell r="E798" t="str">
            <v>COTY</v>
          </cell>
          <cell r="F798" t="str">
            <v>DSKE</v>
          </cell>
        </row>
        <row r="799">
          <cell r="E799" t="str">
            <v>CFC^B</v>
          </cell>
          <cell r="F799" t="str">
            <v>DSKEW</v>
          </cell>
        </row>
        <row r="800">
          <cell r="E800" t="str">
            <v>CUZ</v>
          </cell>
          <cell r="F800" t="str">
            <v>DAIO</v>
          </cell>
        </row>
        <row r="801">
          <cell r="E801" t="str">
            <v>CVA</v>
          </cell>
          <cell r="F801" t="str">
            <v>DWCH</v>
          </cell>
        </row>
        <row r="802">
          <cell r="E802" t="str">
            <v>CPF</v>
          </cell>
          <cell r="F802" t="str">
            <v>PLAY</v>
          </cell>
        </row>
        <row r="803">
          <cell r="E803" t="str">
            <v>CPL</v>
          </cell>
          <cell r="F803" t="str">
            <v>DTEA</v>
          </cell>
        </row>
        <row r="804">
          <cell r="E804" t="str">
            <v>CR</v>
          </cell>
          <cell r="F804" t="str">
            <v>DFNL</v>
          </cell>
        </row>
        <row r="805">
          <cell r="E805" t="str">
            <v>CRD.A</v>
          </cell>
          <cell r="F805" t="str">
            <v>DUSA</v>
          </cell>
        </row>
        <row r="806">
          <cell r="E806" t="str">
            <v>CRD.B</v>
          </cell>
          <cell r="F806" t="str">
            <v>DWLD</v>
          </cell>
        </row>
        <row r="807">
          <cell r="E807" t="str">
            <v>BAP</v>
          </cell>
          <cell r="F807" t="str">
            <v>DWSN</v>
          </cell>
        </row>
        <row r="808">
          <cell r="E808" t="str">
            <v>CS</v>
          </cell>
          <cell r="F808" t="str">
            <v>DBVT</v>
          </cell>
        </row>
        <row r="809">
          <cell r="E809" t="str">
            <v>CPG</v>
          </cell>
          <cell r="F809" t="str">
            <v>DCPH</v>
          </cell>
        </row>
        <row r="810">
          <cell r="E810" t="str">
            <v>CEQP</v>
          </cell>
          <cell r="F810" t="str">
            <v>DFRG</v>
          </cell>
        </row>
        <row r="811">
          <cell r="E811" t="str">
            <v>CRH</v>
          </cell>
          <cell r="F811" t="str">
            <v>TACO</v>
          </cell>
        </row>
        <row r="812">
          <cell r="E812" t="str">
            <v>CRT</v>
          </cell>
          <cell r="F812" t="str">
            <v>TACOW</v>
          </cell>
        </row>
        <row r="813">
          <cell r="E813" t="str">
            <v>CAPL</v>
          </cell>
          <cell r="F813" t="str">
            <v>DMPI</v>
          </cell>
        </row>
        <row r="814">
          <cell r="E814" t="str">
            <v>CCI</v>
          </cell>
          <cell r="F814" t="str">
            <v>DELT</v>
          </cell>
        </row>
        <row r="815">
          <cell r="E815" t="str">
            <v>CCI^A</v>
          </cell>
          <cell r="F815" t="str">
            <v>DELTW</v>
          </cell>
        </row>
        <row r="816">
          <cell r="E816" t="str">
            <v>CCK</v>
          </cell>
          <cell r="F816" t="str">
            <v>DENN</v>
          </cell>
        </row>
        <row r="817">
          <cell r="E817" t="str">
            <v>CRY</v>
          </cell>
          <cell r="F817" t="str">
            <v>XRAY</v>
          </cell>
        </row>
        <row r="818">
          <cell r="E818" t="str">
            <v>CSRA</v>
          </cell>
          <cell r="F818" t="str">
            <v>DEPO</v>
          </cell>
        </row>
        <row r="819">
          <cell r="E819" t="str">
            <v>CSS</v>
          </cell>
          <cell r="F819" t="str">
            <v>DERM</v>
          </cell>
        </row>
        <row r="820">
          <cell r="E820" t="str">
            <v>CTS</v>
          </cell>
          <cell r="F820" t="str">
            <v>DEST</v>
          </cell>
        </row>
        <row r="821">
          <cell r="E821" t="str">
            <v>CUBE</v>
          </cell>
          <cell r="F821" t="str">
            <v>DXLG</v>
          </cell>
        </row>
        <row r="822">
          <cell r="E822" t="str">
            <v>CUB</v>
          </cell>
          <cell r="F822" t="str">
            <v>DSWL</v>
          </cell>
        </row>
        <row r="823">
          <cell r="E823" t="str">
            <v>CFR</v>
          </cell>
          <cell r="F823" t="str">
            <v>DTRM</v>
          </cell>
        </row>
        <row r="824">
          <cell r="E824" t="str">
            <v>CFR^A</v>
          </cell>
          <cell r="F824" t="str">
            <v>RNDM</v>
          </cell>
        </row>
        <row r="825">
          <cell r="E825" t="str">
            <v>CULP</v>
          </cell>
          <cell r="F825" t="str">
            <v>DXCM</v>
          </cell>
        </row>
        <row r="826">
          <cell r="E826" t="str">
            <v>CMI</v>
          </cell>
          <cell r="F826" t="str">
            <v>DXTR</v>
          </cell>
        </row>
        <row r="827">
          <cell r="E827" t="str">
            <v>CW</v>
          </cell>
          <cell r="F827" t="str">
            <v>DHXM</v>
          </cell>
        </row>
        <row r="828">
          <cell r="E828" t="str">
            <v>SRF</v>
          </cell>
          <cell r="F828" t="str">
            <v>DHIL</v>
          </cell>
        </row>
        <row r="829">
          <cell r="E829" t="str">
            <v>SZC</v>
          </cell>
          <cell r="F829" t="str">
            <v>FANG</v>
          </cell>
        </row>
        <row r="830">
          <cell r="E830" t="str">
            <v>CUBI</v>
          </cell>
          <cell r="F830" t="str">
            <v>DCIX</v>
          </cell>
        </row>
        <row r="831">
          <cell r="E831" t="str">
            <v>CUBI^C</v>
          </cell>
          <cell r="F831" t="str">
            <v>DRNA</v>
          </cell>
        </row>
        <row r="832">
          <cell r="E832" t="str">
            <v>CUBI^D</v>
          </cell>
          <cell r="F832" t="str">
            <v>DFBG</v>
          </cell>
        </row>
        <row r="833">
          <cell r="E833" t="str">
            <v>CUBI^E</v>
          </cell>
          <cell r="F833" t="str">
            <v>DFFN</v>
          </cell>
        </row>
        <row r="834">
          <cell r="E834" t="str">
            <v>CUBI^F</v>
          </cell>
          <cell r="F834" t="str">
            <v>DGII</v>
          </cell>
        </row>
        <row r="835">
          <cell r="E835" t="str">
            <v>CUBS</v>
          </cell>
          <cell r="F835" t="str">
            <v>DMRC</v>
          </cell>
        </row>
        <row r="836">
          <cell r="E836" t="str">
            <v>CVI</v>
          </cell>
          <cell r="F836" t="str">
            <v>DRAD</v>
          </cell>
        </row>
        <row r="837">
          <cell r="E837" t="str">
            <v>UAN</v>
          </cell>
          <cell r="F837" t="str">
            <v>DGLY</v>
          </cell>
        </row>
        <row r="838">
          <cell r="E838" t="str">
            <v>CVRR</v>
          </cell>
          <cell r="F838" t="str">
            <v>APPS</v>
          </cell>
        </row>
        <row r="839">
          <cell r="E839" t="str">
            <v>CVS</v>
          </cell>
          <cell r="F839" t="str">
            <v>DCOM</v>
          </cell>
        </row>
        <row r="840">
          <cell r="E840" t="str">
            <v>CELP</v>
          </cell>
          <cell r="F840" t="str">
            <v>DIOD</v>
          </cell>
        </row>
        <row r="841">
          <cell r="E841" t="str">
            <v>CYS</v>
          </cell>
          <cell r="F841" t="str">
            <v>DISCA</v>
          </cell>
        </row>
        <row r="842">
          <cell r="E842" t="str">
            <v>CYS^A</v>
          </cell>
          <cell r="F842" t="str">
            <v>DISCB</v>
          </cell>
        </row>
        <row r="843">
          <cell r="E843" t="str">
            <v>CYS^B</v>
          </cell>
          <cell r="F843" t="str">
            <v>DISCK</v>
          </cell>
        </row>
        <row r="844">
          <cell r="E844" t="str">
            <v>DHI</v>
          </cell>
          <cell r="F844" t="str">
            <v>DISH</v>
          </cell>
        </row>
        <row r="845">
          <cell r="E845" t="str">
            <v>DAN</v>
          </cell>
          <cell r="F845" t="str">
            <v>DVCR</v>
          </cell>
        </row>
        <row r="846">
          <cell r="E846" t="str">
            <v>DHR</v>
          </cell>
          <cell r="F846" t="str">
            <v>SAUC</v>
          </cell>
        </row>
        <row r="847">
          <cell r="E847" t="str">
            <v>DAC</v>
          </cell>
          <cell r="F847" t="str">
            <v>DLHC</v>
          </cell>
        </row>
        <row r="848">
          <cell r="E848" t="str">
            <v>DQ</v>
          </cell>
          <cell r="F848" t="str">
            <v>BOOM</v>
          </cell>
        </row>
        <row r="849">
          <cell r="E849" t="str">
            <v>DRI</v>
          </cell>
          <cell r="F849" t="str">
            <v>DNBF</v>
          </cell>
        </row>
        <row r="850">
          <cell r="E850" t="str">
            <v>DAR</v>
          </cell>
          <cell r="F850" t="str">
            <v>DLTR</v>
          </cell>
        </row>
        <row r="851">
          <cell r="E851" t="str">
            <v>DVA</v>
          </cell>
          <cell r="F851" t="str">
            <v>DGICA</v>
          </cell>
        </row>
        <row r="852">
          <cell r="E852" t="str">
            <v>DCP</v>
          </cell>
          <cell r="F852" t="str">
            <v>DGICB</v>
          </cell>
        </row>
        <row r="853">
          <cell r="E853" t="str">
            <v>DCT</v>
          </cell>
          <cell r="F853" t="str">
            <v>DMLP</v>
          </cell>
        </row>
        <row r="854">
          <cell r="E854" t="str">
            <v>DDR</v>
          </cell>
          <cell r="F854" t="str">
            <v>DORM</v>
          </cell>
        </row>
        <row r="855">
          <cell r="E855" t="str">
            <v>DDR^A</v>
          </cell>
          <cell r="F855" t="str">
            <v>EAGL</v>
          </cell>
        </row>
        <row r="856">
          <cell r="E856" t="str">
            <v>DDR^J</v>
          </cell>
          <cell r="F856" t="str">
            <v>EAGLU</v>
          </cell>
        </row>
        <row r="857">
          <cell r="E857" t="str">
            <v>DDR^K</v>
          </cell>
          <cell r="F857" t="str">
            <v>EAGLW</v>
          </cell>
        </row>
        <row r="858">
          <cell r="E858" t="str">
            <v>DF</v>
          </cell>
          <cell r="F858" t="str">
            <v>DOVA</v>
          </cell>
        </row>
        <row r="859">
          <cell r="E859" t="str">
            <v>DECK</v>
          </cell>
          <cell r="F859" t="str">
            <v>LYL</v>
          </cell>
        </row>
        <row r="860">
          <cell r="E860" t="str">
            <v>DE</v>
          </cell>
          <cell r="F860" t="str">
            <v>DOTA</v>
          </cell>
        </row>
        <row r="861">
          <cell r="E861" t="str">
            <v>DEX</v>
          </cell>
          <cell r="F861" t="str">
            <v>DOTAR</v>
          </cell>
        </row>
        <row r="862">
          <cell r="E862" t="str">
            <v>DDF</v>
          </cell>
          <cell r="F862" t="str">
            <v>DOTAU</v>
          </cell>
        </row>
        <row r="863">
          <cell r="E863" t="str">
            <v>DKL</v>
          </cell>
          <cell r="F863" t="str">
            <v>DOTAW</v>
          </cell>
        </row>
        <row r="864">
          <cell r="E864" t="str">
            <v>DK</v>
          </cell>
          <cell r="F864" t="str">
            <v>DRYS</v>
          </cell>
        </row>
        <row r="865">
          <cell r="E865" t="str">
            <v>DVMT</v>
          </cell>
          <cell r="F865" t="str">
            <v>DSPG</v>
          </cell>
        </row>
        <row r="866">
          <cell r="E866" t="str">
            <v>APTV$</v>
          </cell>
          <cell r="F866" t="str">
            <v>DLTH</v>
          </cell>
        </row>
        <row r="867">
          <cell r="E867" t="str">
            <v>DLPH</v>
          </cell>
          <cell r="F867" t="str">
            <v>DNKN</v>
          </cell>
        </row>
        <row r="868">
          <cell r="E868" t="str">
            <v>DLPH$</v>
          </cell>
          <cell r="F868" t="str">
            <v>DRRX</v>
          </cell>
        </row>
        <row r="869">
          <cell r="E869" t="str">
            <v>DAL</v>
          </cell>
          <cell r="F869" t="str">
            <v>DXPE</v>
          </cell>
        </row>
        <row r="870">
          <cell r="E870" t="str">
            <v>DEL</v>
          </cell>
          <cell r="F870" t="str">
            <v>DYSL</v>
          </cell>
        </row>
        <row r="871">
          <cell r="E871" t="str">
            <v>DLX</v>
          </cell>
          <cell r="F871" t="str">
            <v>DYNT</v>
          </cell>
        </row>
        <row r="872">
          <cell r="E872" t="str">
            <v>DNR</v>
          </cell>
          <cell r="F872" t="str">
            <v>DVAX</v>
          </cell>
        </row>
        <row r="873">
          <cell r="E873" t="str">
            <v>DESP</v>
          </cell>
          <cell r="F873" t="str">
            <v>ETFC</v>
          </cell>
        </row>
        <row r="874">
          <cell r="E874" t="str">
            <v>DKT</v>
          </cell>
          <cell r="F874" t="str">
            <v>EBMT</v>
          </cell>
        </row>
        <row r="875">
          <cell r="E875" t="str">
            <v>DB</v>
          </cell>
          <cell r="F875" t="str">
            <v>EGBN</v>
          </cell>
        </row>
        <row r="876">
          <cell r="E876" t="str">
            <v>DTK</v>
          </cell>
          <cell r="F876" t="str">
            <v>EGLE</v>
          </cell>
        </row>
        <row r="877">
          <cell r="E877" t="str">
            <v>DXB</v>
          </cell>
          <cell r="F877" t="str">
            <v>EFBI</v>
          </cell>
        </row>
        <row r="878">
          <cell r="E878" t="str">
            <v>DVN</v>
          </cell>
          <cell r="F878" t="str">
            <v>EGRX</v>
          </cell>
        </row>
        <row r="879">
          <cell r="E879" t="str">
            <v>DHX</v>
          </cell>
          <cell r="F879" t="str">
            <v>EWBC</v>
          </cell>
        </row>
        <row r="880">
          <cell r="E880" t="str">
            <v>DHT</v>
          </cell>
          <cell r="F880" t="str">
            <v>EACQ</v>
          </cell>
        </row>
        <row r="881">
          <cell r="E881" t="str">
            <v>DEO</v>
          </cell>
          <cell r="F881" t="str">
            <v>EACQU</v>
          </cell>
        </row>
        <row r="882">
          <cell r="E882" t="str">
            <v>DO</v>
          </cell>
          <cell r="F882" t="str">
            <v>EACQW</v>
          </cell>
        </row>
        <row r="883">
          <cell r="E883" t="str">
            <v>DRH</v>
          </cell>
          <cell r="F883" t="str">
            <v>EML</v>
          </cell>
        </row>
        <row r="884">
          <cell r="E884" t="str">
            <v>DSX</v>
          </cell>
          <cell r="F884" t="str">
            <v>ESDI</v>
          </cell>
        </row>
        <row r="885">
          <cell r="E885" t="str">
            <v>DSX^B</v>
          </cell>
          <cell r="F885" t="str">
            <v>ESDIW</v>
          </cell>
        </row>
        <row r="886">
          <cell r="E886" t="str">
            <v>DSXN</v>
          </cell>
          <cell r="F886" t="str">
            <v>EVGBC</v>
          </cell>
        </row>
        <row r="887">
          <cell r="E887" t="str">
            <v>DKS</v>
          </cell>
          <cell r="F887" t="str">
            <v>EVSTC</v>
          </cell>
        </row>
        <row r="888">
          <cell r="E888" t="str">
            <v>DBD</v>
          </cell>
          <cell r="F888" t="str">
            <v>EVLMC</v>
          </cell>
        </row>
        <row r="889">
          <cell r="E889" t="str">
            <v>DLR</v>
          </cell>
          <cell r="F889" t="str">
            <v>OKDCC</v>
          </cell>
        </row>
        <row r="890">
          <cell r="E890" t="str">
            <v>DLR^C</v>
          </cell>
          <cell r="F890" t="str">
            <v>EBAY</v>
          </cell>
        </row>
        <row r="891">
          <cell r="E891" t="str">
            <v>DLR^G</v>
          </cell>
          <cell r="F891" t="str">
            <v>EBAYL</v>
          </cell>
        </row>
        <row r="892">
          <cell r="E892" t="str">
            <v>DLR^H</v>
          </cell>
          <cell r="F892" t="str">
            <v>EBIX</v>
          </cell>
        </row>
        <row r="893">
          <cell r="E893" t="str">
            <v>DLR^I</v>
          </cell>
          <cell r="F893" t="str">
            <v>ELON</v>
          </cell>
        </row>
        <row r="894">
          <cell r="E894" t="str">
            <v>DLR^J</v>
          </cell>
          <cell r="F894" t="str">
            <v>ECHO</v>
          </cell>
        </row>
        <row r="895">
          <cell r="E895" t="str">
            <v>DDS</v>
          </cell>
          <cell r="F895" t="str">
            <v>SATS</v>
          </cell>
        </row>
        <row r="896">
          <cell r="E896" t="str">
            <v>DDT</v>
          </cell>
          <cell r="F896" t="str">
            <v>EEI</v>
          </cell>
        </row>
        <row r="897">
          <cell r="E897" t="str">
            <v>DIN</v>
          </cell>
          <cell r="F897" t="str">
            <v>ESES</v>
          </cell>
        </row>
        <row r="898">
          <cell r="E898" t="str">
            <v>DPLO</v>
          </cell>
          <cell r="F898" t="str">
            <v>EDAP</v>
          </cell>
        </row>
        <row r="899">
          <cell r="E899" t="str">
            <v>DFS</v>
          </cell>
          <cell r="F899" t="str">
            <v>EDGE</v>
          </cell>
        </row>
        <row r="900">
          <cell r="E900" t="str">
            <v>DFS^B.CL</v>
          </cell>
          <cell r="F900" t="str">
            <v>EDGW</v>
          </cell>
        </row>
        <row r="901">
          <cell r="E901" t="str">
            <v>DNI</v>
          </cell>
          <cell r="F901" t="str">
            <v>EDIT</v>
          </cell>
        </row>
        <row r="902">
          <cell r="E902" t="str">
            <v>DLB</v>
          </cell>
          <cell r="F902" t="str">
            <v>EDUC</v>
          </cell>
        </row>
        <row r="903">
          <cell r="E903" t="str">
            <v>DG</v>
          </cell>
          <cell r="F903" t="str">
            <v>EGAN</v>
          </cell>
        </row>
        <row r="904">
          <cell r="E904" t="str">
            <v>DM</v>
          </cell>
          <cell r="F904" t="str">
            <v>EGLT</v>
          </cell>
        </row>
        <row r="905">
          <cell r="E905" t="str">
            <v>D</v>
          </cell>
          <cell r="F905" t="str">
            <v>EHTH</v>
          </cell>
        </row>
        <row r="906">
          <cell r="E906" t="str">
            <v>DCUD</v>
          </cell>
          <cell r="F906" t="str">
            <v>EIGR</v>
          </cell>
        </row>
        <row r="907">
          <cell r="E907" t="str">
            <v>DRUA</v>
          </cell>
          <cell r="F907" t="str">
            <v>EKSO</v>
          </cell>
        </row>
        <row r="908">
          <cell r="E908" t="str">
            <v>DPZ</v>
          </cell>
          <cell r="F908" t="str">
            <v>LOCO</v>
          </cell>
        </row>
        <row r="909">
          <cell r="E909" t="str">
            <v>UFS</v>
          </cell>
          <cell r="F909" t="str">
            <v>EMITF</v>
          </cell>
        </row>
        <row r="910">
          <cell r="E910" t="str">
            <v>DCI</v>
          </cell>
          <cell r="F910" t="str">
            <v>ESLT</v>
          </cell>
        </row>
        <row r="911">
          <cell r="E911" t="str">
            <v>DFIN</v>
          </cell>
          <cell r="F911" t="str">
            <v>ERI</v>
          </cell>
        </row>
        <row r="912">
          <cell r="E912" t="str">
            <v>LPG</v>
          </cell>
          <cell r="F912" t="str">
            <v>ESIO</v>
          </cell>
        </row>
        <row r="913">
          <cell r="E913" t="str">
            <v>DSL</v>
          </cell>
          <cell r="F913" t="str">
            <v>EA</v>
          </cell>
        </row>
        <row r="914">
          <cell r="E914" t="str">
            <v>DBL</v>
          </cell>
          <cell r="F914" t="str">
            <v>EFII</v>
          </cell>
        </row>
        <row r="915">
          <cell r="E915" t="str">
            <v>PLOW</v>
          </cell>
          <cell r="F915" t="str">
            <v>ELSE</v>
          </cell>
        </row>
        <row r="916">
          <cell r="E916" t="str">
            <v>DEI</v>
          </cell>
          <cell r="F916" t="str">
            <v>ELEC</v>
          </cell>
        </row>
        <row r="917">
          <cell r="E917" t="str">
            <v>DOV</v>
          </cell>
          <cell r="F917" t="str">
            <v>ELECU</v>
          </cell>
        </row>
        <row r="918">
          <cell r="E918" t="str">
            <v>DDE</v>
          </cell>
          <cell r="F918" t="str">
            <v>ELECW</v>
          </cell>
        </row>
        <row r="919">
          <cell r="E919" t="str">
            <v>DVD</v>
          </cell>
          <cell r="F919" t="str">
            <v>EBIO</v>
          </cell>
        </row>
        <row r="920">
          <cell r="E920" t="str">
            <v>DWDP</v>
          </cell>
          <cell r="F920" t="str">
            <v>DWAC</v>
          </cell>
        </row>
        <row r="921">
          <cell r="E921" t="str">
            <v>DPS</v>
          </cell>
          <cell r="F921" t="str">
            <v>ESBK</v>
          </cell>
        </row>
        <row r="922">
          <cell r="E922" t="str">
            <v>RDY</v>
          </cell>
          <cell r="F922" t="str">
            <v>ELTK</v>
          </cell>
        </row>
        <row r="923">
          <cell r="E923" t="str">
            <v>DRD</v>
          </cell>
          <cell r="F923" t="str">
            <v>EMCI</v>
          </cell>
        </row>
        <row r="924">
          <cell r="E924" t="str">
            <v>DCF</v>
          </cell>
          <cell r="F924" t="str">
            <v>EMCF</v>
          </cell>
        </row>
        <row r="925">
          <cell r="E925" t="str">
            <v>DHF</v>
          </cell>
          <cell r="F925" t="str">
            <v>EMKR</v>
          </cell>
        </row>
        <row r="926">
          <cell r="E926" t="str">
            <v>DMB</v>
          </cell>
          <cell r="F926" t="str">
            <v>RNEM</v>
          </cell>
        </row>
        <row r="927">
          <cell r="E927" t="str">
            <v>DSM</v>
          </cell>
          <cell r="F927" t="str">
            <v>EMMS</v>
          </cell>
        </row>
        <row r="928">
          <cell r="E928" t="str">
            <v>LEO</v>
          </cell>
          <cell r="F928" t="str">
            <v>NYNY</v>
          </cell>
        </row>
        <row r="929">
          <cell r="E929" t="str">
            <v>DRQ</v>
          </cell>
          <cell r="F929" t="str">
            <v>ENTA</v>
          </cell>
        </row>
        <row r="930">
          <cell r="E930" t="str">
            <v>DS</v>
          </cell>
          <cell r="F930" t="str">
            <v>ECPG</v>
          </cell>
        </row>
        <row r="931">
          <cell r="E931" t="str">
            <v>DS^B</v>
          </cell>
          <cell r="F931" t="str">
            <v>WIRE</v>
          </cell>
        </row>
        <row r="932">
          <cell r="E932" t="str">
            <v>DS^C</v>
          </cell>
          <cell r="F932" t="str">
            <v>ENDP</v>
          </cell>
        </row>
        <row r="933">
          <cell r="E933" t="str">
            <v>DS^D</v>
          </cell>
          <cell r="F933" t="str">
            <v>ECYT</v>
          </cell>
        </row>
        <row r="934">
          <cell r="E934" t="str">
            <v>DST</v>
          </cell>
          <cell r="F934" t="str">
            <v>ELGX</v>
          </cell>
        </row>
        <row r="935">
          <cell r="E935" t="str">
            <v>DSW</v>
          </cell>
          <cell r="F935" t="str">
            <v>NDRA</v>
          </cell>
        </row>
        <row r="936">
          <cell r="E936" t="str">
            <v>DTE</v>
          </cell>
          <cell r="F936" t="str">
            <v>NDRAW</v>
          </cell>
        </row>
        <row r="937">
          <cell r="E937" t="str">
            <v>DTJ</v>
          </cell>
          <cell r="F937" t="str">
            <v>EIGI</v>
          </cell>
        </row>
        <row r="938">
          <cell r="E938" t="str">
            <v>DTQ</v>
          </cell>
          <cell r="F938" t="str">
            <v>WATT</v>
          </cell>
        </row>
        <row r="939">
          <cell r="E939" t="str">
            <v>DTV</v>
          </cell>
          <cell r="F939" t="str">
            <v>EFOI</v>
          </cell>
        </row>
        <row r="940">
          <cell r="E940" t="str">
            <v>DTW</v>
          </cell>
          <cell r="F940" t="str">
            <v>ERII</v>
          </cell>
        </row>
        <row r="941">
          <cell r="E941" t="str">
            <v>DTY</v>
          </cell>
          <cell r="F941" t="str">
            <v>EXXI</v>
          </cell>
        </row>
        <row r="942">
          <cell r="E942" t="str">
            <v>DCO</v>
          </cell>
          <cell r="F942" t="str">
            <v>ENG</v>
          </cell>
        </row>
        <row r="943">
          <cell r="E943" t="str">
            <v>DPG</v>
          </cell>
          <cell r="F943" t="str">
            <v>ENPH</v>
          </cell>
        </row>
        <row r="944">
          <cell r="E944" t="str">
            <v>DSE</v>
          </cell>
          <cell r="F944" t="str">
            <v>ESGR</v>
          </cell>
        </row>
        <row r="945">
          <cell r="E945" t="str">
            <v>DNP</v>
          </cell>
          <cell r="F945" t="str">
            <v>ENFC</v>
          </cell>
        </row>
        <row r="946">
          <cell r="E946" t="str">
            <v>DTF</v>
          </cell>
          <cell r="F946" t="str">
            <v>ENTG</v>
          </cell>
        </row>
        <row r="947">
          <cell r="E947" t="str">
            <v>DUC</v>
          </cell>
          <cell r="F947" t="str">
            <v>ENTL</v>
          </cell>
        </row>
        <row r="948">
          <cell r="E948" t="str">
            <v>DUK</v>
          </cell>
          <cell r="F948" t="str">
            <v>EBTC</v>
          </cell>
        </row>
        <row r="949">
          <cell r="E949" t="str">
            <v>DUKH</v>
          </cell>
          <cell r="F949" t="str">
            <v>EFSC</v>
          </cell>
        </row>
        <row r="950">
          <cell r="E950" t="str">
            <v>DRE</v>
          </cell>
          <cell r="F950" t="str">
            <v xml:space="preserve">ENZY          </v>
          </cell>
        </row>
        <row r="951">
          <cell r="E951" t="str">
            <v>DNB</v>
          </cell>
          <cell r="F951" t="str">
            <v>EPZM</v>
          </cell>
        </row>
        <row r="952">
          <cell r="E952" t="str">
            <v>DHG</v>
          </cell>
          <cell r="F952" t="str">
            <v>PLUS</v>
          </cell>
        </row>
        <row r="953">
          <cell r="E953" t="str">
            <v>DXC</v>
          </cell>
          <cell r="F953" t="str">
            <v>EQIX</v>
          </cell>
        </row>
        <row r="954">
          <cell r="E954" t="str">
            <v>DY</v>
          </cell>
          <cell r="F954" t="str">
            <v>EQFN</v>
          </cell>
        </row>
        <row r="955">
          <cell r="E955" t="str">
            <v>DLNG</v>
          </cell>
          <cell r="F955" t="str">
            <v>EQBK</v>
          </cell>
        </row>
        <row r="956">
          <cell r="E956" t="str">
            <v>DLNG^A</v>
          </cell>
          <cell r="F956" t="str">
            <v>ERIC</v>
          </cell>
        </row>
        <row r="957">
          <cell r="E957" t="str">
            <v>DYN</v>
          </cell>
          <cell r="F957" t="str">
            <v>ERIE</v>
          </cell>
        </row>
        <row r="958">
          <cell r="E958" t="str">
            <v>DYN.WS.A</v>
          </cell>
          <cell r="F958" t="str">
            <v>ERYP</v>
          </cell>
        </row>
        <row r="959">
          <cell r="E959" t="str">
            <v>DYNC</v>
          </cell>
          <cell r="F959" t="str">
            <v>ESCA</v>
          </cell>
        </row>
        <row r="960">
          <cell r="E960" t="str">
            <v>DX</v>
          </cell>
          <cell r="F960" t="str">
            <v>ESPR</v>
          </cell>
        </row>
        <row r="961">
          <cell r="E961" t="str">
            <v>DX^A</v>
          </cell>
          <cell r="F961" t="str">
            <v>ESQ</v>
          </cell>
        </row>
        <row r="962">
          <cell r="E962" t="str">
            <v>DX^B</v>
          </cell>
          <cell r="F962" t="str">
            <v>ESSA</v>
          </cell>
        </row>
        <row r="963">
          <cell r="E963" t="str">
            <v>DD^A</v>
          </cell>
          <cell r="F963" t="str">
            <v>EPIX</v>
          </cell>
        </row>
        <row r="964">
          <cell r="E964" t="str">
            <v>DD^B</v>
          </cell>
          <cell r="F964" t="str">
            <v>ESND</v>
          </cell>
        </row>
        <row r="965">
          <cell r="E965" t="str">
            <v>ELF</v>
          </cell>
          <cell r="F965" t="str">
            <v>ITEQ</v>
          </cell>
        </row>
        <row r="966">
          <cell r="E966" t="str">
            <v>SSP</v>
          </cell>
          <cell r="F966" t="str">
            <v>ETSY</v>
          </cell>
        </row>
        <row r="967">
          <cell r="E967" t="str">
            <v>EGIF</v>
          </cell>
          <cell r="F967" t="str">
            <v>CLWT</v>
          </cell>
        </row>
        <row r="968">
          <cell r="E968" t="str">
            <v>EXP</v>
          </cell>
          <cell r="F968" t="str">
            <v>EEFT</v>
          </cell>
        </row>
        <row r="969">
          <cell r="E969" t="str">
            <v xml:space="preserve">ECC           </v>
          </cell>
          <cell r="F969" t="str">
            <v>ESEA</v>
          </cell>
        </row>
        <row r="970">
          <cell r="E970" t="str">
            <v>ECCA</v>
          </cell>
          <cell r="F970" t="str">
            <v>EVEP</v>
          </cell>
        </row>
        <row r="971">
          <cell r="E971" t="str">
            <v>ECCB</v>
          </cell>
          <cell r="F971" t="str">
            <v>EVBG</v>
          </cell>
        </row>
        <row r="972">
          <cell r="E972" t="str">
            <v>ECCY</v>
          </cell>
          <cell r="F972" t="str">
            <v>EVK</v>
          </cell>
        </row>
        <row r="973">
          <cell r="E973" t="str">
            <v>ECCZ</v>
          </cell>
          <cell r="F973" t="str">
            <v>MRAM</v>
          </cell>
        </row>
        <row r="974">
          <cell r="E974" t="str">
            <v>ESTE</v>
          </cell>
          <cell r="F974" t="str">
            <v>EVLV</v>
          </cell>
        </row>
        <row r="975">
          <cell r="E975" t="str">
            <v>DEA</v>
          </cell>
          <cell r="F975" t="str">
            <v>EVGN</v>
          </cell>
        </row>
        <row r="976">
          <cell r="E976" t="str">
            <v>EGP</v>
          </cell>
          <cell r="F976" t="str">
            <v>EVOK</v>
          </cell>
        </row>
        <row r="977">
          <cell r="E977" t="str">
            <v>EMN</v>
          </cell>
          <cell r="F977" t="str">
            <v>EVOL</v>
          </cell>
        </row>
        <row r="978">
          <cell r="E978" t="str">
            <v>KODK</v>
          </cell>
          <cell r="F978" t="str">
            <v>EXAS</v>
          </cell>
        </row>
        <row r="979">
          <cell r="E979" t="str">
            <v>KODK.WS</v>
          </cell>
          <cell r="F979" t="str">
            <v>EXAC</v>
          </cell>
        </row>
        <row r="980">
          <cell r="E980" t="str">
            <v>KODK.WS.A</v>
          </cell>
          <cell r="F980" t="str">
            <v>XELA</v>
          </cell>
        </row>
        <row r="981">
          <cell r="E981" t="str">
            <v>ETN</v>
          </cell>
          <cell r="F981" t="str">
            <v>EXEL</v>
          </cell>
        </row>
        <row r="982">
          <cell r="E982" t="str">
            <v>ETV</v>
          </cell>
          <cell r="F982" t="str">
            <v>EXFO</v>
          </cell>
        </row>
        <row r="983">
          <cell r="E983" t="str">
            <v>ETW</v>
          </cell>
          <cell r="F983" t="str">
            <v>EXLS</v>
          </cell>
        </row>
        <row r="984">
          <cell r="E984" t="str">
            <v>EV</v>
          </cell>
          <cell r="F984" t="str">
            <v>EXPE</v>
          </cell>
        </row>
        <row r="985">
          <cell r="E985" t="str">
            <v>EOI</v>
          </cell>
          <cell r="F985" t="str">
            <v>EXPD</v>
          </cell>
        </row>
        <row r="986">
          <cell r="E986" t="str">
            <v>EOS</v>
          </cell>
          <cell r="F986" t="str">
            <v>EXPO</v>
          </cell>
        </row>
        <row r="987">
          <cell r="E987" t="str">
            <v>EFT</v>
          </cell>
          <cell r="F987" t="str">
            <v>ESRX</v>
          </cell>
        </row>
        <row r="988">
          <cell r="E988" t="str">
            <v>EFL</v>
          </cell>
          <cell r="F988" t="str">
            <v>XOG</v>
          </cell>
        </row>
        <row r="989">
          <cell r="E989" t="str">
            <v>EFF</v>
          </cell>
          <cell r="F989" t="str">
            <v>EXTR</v>
          </cell>
        </row>
        <row r="990">
          <cell r="E990" t="str">
            <v>EHT</v>
          </cell>
          <cell r="F990" t="str">
            <v>EYEG</v>
          </cell>
        </row>
        <row r="991">
          <cell r="E991" t="str">
            <v xml:space="preserve">ETX           </v>
          </cell>
          <cell r="F991" t="str">
            <v>EYEGW</v>
          </cell>
        </row>
        <row r="992">
          <cell r="E992" t="str">
            <v>EOT</v>
          </cell>
          <cell r="F992" t="str">
            <v>EZPW</v>
          </cell>
        </row>
        <row r="993">
          <cell r="E993" t="str">
            <v>EVN</v>
          </cell>
          <cell r="F993" t="str">
            <v>FFIV</v>
          </cell>
        </row>
        <row r="994">
          <cell r="E994" t="str">
            <v>ETJ</v>
          </cell>
          <cell r="F994" t="str">
            <v>FB</v>
          </cell>
        </row>
        <row r="995">
          <cell r="E995" t="str">
            <v>EFR</v>
          </cell>
          <cell r="F995" t="str">
            <v>DAVE</v>
          </cell>
        </row>
        <row r="996">
          <cell r="E996" t="str">
            <v>EVF</v>
          </cell>
          <cell r="F996" t="str">
            <v>FANH</v>
          </cell>
        </row>
        <row r="997">
          <cell r="E997" t="str">
            <v>EVG</v>
          </cell>
          <cell r="F997" t="str">
            <v>FARM</v>
          </cell>
        </row>
        <row r="998">
          <cell r="E998" t="str">
            <v>EVT</v>
          </cell>
          <cell r="F998" t="str">
            <v>FMAO</v>
          </cell>
        </row>
        <row r="999">
          <cell r="E999" t="str">
            <v>ETO</v>
          </cell>
          <cell r="F999" t="str">
            <v>FFKT</v>
          </cell>
        </row>
        <row r="1000">
          <cell r="E1000" t="str">
            <v>EXD</v>
          </cell>
          <cell r="F1000" t="str">
            <v>FMNB</v>
          </cell>
        </row>
        <row r="1001">
          <cell r="E1001" t="str">
            <v>ETG</v>
          </cell>
          <cell r="F1001" t="str">
            <v>FARO</v>
          </cell>
        </row>
        <row r="1002">
          <cell r="E1002" t="str">
            <v>ETB</v>
          </cell>
          <cell r="F1002" t="str">
            <v>FAST</v>
          </cell>
        </row>
        <row r="1003">
          <cell r="E1003" t="str">
            <v>ETY</v>
          </cell>
          <cell r="F1003" t="str">
            <v>FAT</v>
          </cell>
        </row>
        <row r="1004">
          <cell r="E1004" t="str">
            <v>EXG</v>
          </cell>
          <cell r="F1004" t="str">
            <v>FATE</v>
          </cell>
        </row>
        <row r="1005">
          <cell r="E1005" t="str">
            <v>ECT</v>
          </cell>
          <cell r="F1005" t="str">
            <v>FBSS</v>
          </cell>
        </row>
        <row r="1006">
          <cell r="E1006" t="str">
            <v>ECR</v>
          </cell>
          <cell r="F1006" t="str">
            <v>FCRE</v>
          </cell>
        </row>
        <row r="1007">
          <cell r="E1007" t="str">
            <v>ECL</v>
          </cell>
          <cell r="F1007" t="str">
            <v>FSAC</v>
          </cell>
        </row>
        <row r="1008">
          <cell r="E1008" t="str">
            <v>EC</v>
          </cell>
          <cell r="F1008" t="str">
            <v>FSACU</v>
          </cell>
        </row>
        <row r="1009">
          <cell r="E1009" t="str">
            <v>EIX</v>
          </cell>
          <cell r="F1009" t="str">
            <v>FSACW</v>
          </cell>
        </row>
        <row r="1010">
          <cell r="E1010" t="str">
            <v>EDR</v>
          </cell>
          <cell r="F1010" t="str">
            <v>FNHC</v>
          </cell>
        </row>
        <row r="1011">
          <cell r="E1011" t="str">
            <v>EW</v>
          </cell>
          <cell r="F1011" t="str">
            <v>FENC</v>
          </cell>
        </row>
        <row r="1012">
          <cell r="E1012" t="str">
            <v>EHIC</v>
          </cell>
          <cell r="F1012" t="str">
            <v>GSM</v>
          </cell>
        </row>
        <row r="1013">
          <cell r="E1013" t="str">
            <v>EP^C</v>
          </cell>
          <cell r="F1013" t="str">
            <v>FFBW</v>
          </cell>
        </row>
        <row r="1014">
          <cell r="E1014" t="str">
            <v>EE</v>
          </cell>
          <cell r="F1014" t="str">
            <v>FCSC</v>
          </cell>
        </row>
        <row r="1015">
          <cell r="E1015" t="str">
            <v>EGO</v>
          </cell>
          <cell r="F1015" t="str">
            <v>FGEN</v>
          </cell>
        </row>
        <row r="1016">
          <cell r="E1016" t="str">
            <v>ELVT</v>
          </cell>
          <cell r="F1016" t="str">
            <v>FDBC</v>
          </cell>
        </row>
        <row r="1017">
          <cell r="E1017" t="str">
            <v>LLY</v>
          </cell>
          <cell r="F1017" t="str">
            <v>ONEQ</v>
          </cell>
        </row>
        <row r="1018">
          <cell r="E1018" t="str">
            <v>ELLI</v>
          </cell>
          <cell r="F1018" t="str">
            <v>LION</v>
          </cell>
        </row>
        <row r="1019">
          <cell r="E1019" t="str">
            <v>EFC</v>
          </cell>
          <cell r="F1019" t="str">
            <v>FDUS</v>
          </cell>
        </row>
        <row r="1020">
          <cell r="E1020" t="str">
            <v>EARN</v>
          </cell>
          <cell r="F1020" t="str">
            <v>FRGI</v>
          </cell>
        </row>
        <row r="1021">
          <cell r="E1021" t="str">
            <v>AKO.A</v>
          </cell>
          <cell r="F1021" t="str">
            <v>FITB</v>
          </cell>
        </row>
        <row r="1022">
          <cell r="E1022" t="str">
            <v>AKO.B</v>
          </cell>
          <cell r="F1022" t="str">
            <v>FITBI</v>
          </cell>
        </row>
        <row r="1023">
          <cell r="E1023" t="str">
            <v>ERJ</v>
          </cell>
          <cell r="F1023" t="str">
            <v>FNGN</v>
          </cell>
        </row>
        <row r="1024">
          <cell r="E1024" t="str">
            <v>EME</v>
          </cell>
          <cell r="F1024" t="str">
            <v>FISI</v>
          </cell>
        </row>
        <row r="1025">
          <cell r="E1025" t="str">
            <v>EEX</v>
          </cell>
          <cell r="F1025" t="str">
            <v>FNSR</v>
          </cell>
        </row>
        <row r="1026">
          <cell r="E1026" t="str">
            <v>EMES</v>
          </cell>
          <cell r="F1026" t="str">
            <v>FNJN</v>
          </cell>
        </row>
        <row r="1027">
          <cell r="E1027" t="str">
            <v>EBS</v>
          </cell>
          <cell r="F1027" t="str">
            <v>FNTE</v>
          </cell>
        </row>
        <row r="1028">
          <cell r="E1028" t="str">
            <v>EMR</v>
          </cell>
          <cell r="F1028" t="str">
            <v>FNTEU</v>
          </cell>
        </row>
        <row r="1029">
          <cell r="E1029" t="str">
            <v>ESRT</v>
          </cell>
          <cell r="F1029" t="str">
            <v>FNTEW</v>
          </cell>
        </row>
        <row r="1030">
          <cell r="E1030" t="str">
            <v>EIG</v>
          </cell>
          <cell r="F1030" t="str">
            <v>FEYE</v>
          </cell>
        </row>
        <row r="1031">
          <cell r="E1031" t="str">
            <v>EDN</v>
          </cell>
          <cell r="F1031" t="str">
            <v>FBNC</v>
          </cell>
        </row>
        <row r="1032">
          <cell r="E1032" t="str">
            <v>ENBL</v>
          </cell>
          <cell r="F1032" t="str">
            <v>FNLC</v>
          </cell>
        </row>
        <row r="1033">
          <cell r="E1033" t="str">
            <v>EEQ</v>
          </cell>
          <cell r="F1033" t="str">
            <v>FRBA</v>
          </cell>
        </row>
        <row r="1034">
          <cell r="E1034" t="str">
            <v>EEP</v>
          </cell>
          <cell r="F1034" t="str">
            <v>BUSE</v>
          </cell>
        </row>
        <row r="1035">
          <cell r="E1035" t="str">
            <v>ENB</v>
          </cell>
          <cell r="F1035" t="str">
            <v>FBIZ</v>
          </cell>
        </row>
        <row r="1036">
          <cell r="E1036" t="str">
            <v>ECA</v>
          </cell>
          <cell r="F1036" t="str">
            <v>FCAP</v>
          </cell>
        </row>
        <row r="1037">
          <cell r="E1037" t="str">
            <v>EXK</v>
          </cell>
          <cell r="F1037" t="str">
            <v>FCFS</v>
          </cell>
        </row>
        <row r="1038">
          <cell r="E1038" t="str">
            <v>NDRO</v>
          </cell>
          <cell r="F1038" t="str">
            <v>FCNCA</v>
          </cell>
        </row>
        <row r="1039">
          <cell r="E1039" t="str">
            <v>ENIA</v>
          </cell>
          <cell r="F1039" t="str">
            <v>FCBC</v>
          </cell>
        </row>
        <row r="1040">
          <cell r="E1040" t="str">
            <v>ENIC</v>
          </cell>
          <cell r="F1040" t="str">
            <v>FCCO</v>
          </cell>
        </row>
        <row r="1041">
          <cell r="E1041" t="str">
            <v>EOCC</v>
          </cell>
          <cell r="F1041" t="str">
            <v>FBNK</v>
          </cell>
        </row>
        <row r="1042">
          <cell r="E1042" t="str">
            <v>EGN</v>
          </cell>
          <cell r="F1042" t="str">
            <v>FDEF</v>
          </cell>
        </row>
        <row r="1043">
          <cell r="E1043" t="str">
            <v>ENR</v>
          </cell>
          <cell r="F1043" t="str">
            <v>FFBC</v>
          </cell>
        </row>
        <row r="1044">
          <cell r="E1044" t="str">
            <v>EPC</v>
          </cell>
          <cell r="F1044" t="str">
            <v>FFBCW</v>
          </cell>
        </row>
        <row r="1045">
          <cell r="E1045" t="str">
            <v>ETE</v>
          </cell>
          <cell r="F1045" t="str">
            <v>FFIN</v>
          </cell>
        </row>
        <row r="1046">
          <cell r="E1046" t="str">
            <v>ETP</v>
          </cell>
          <cell r="F1046" t="str">
            <v>THFF</v>
          </cell>
        </row>
        <row r="1047">
          <cell r="E1047" t="str">
            <v>ERF</v>
          </cell>
          <cell r="F1047" t="str">
            <v>FFNW</v>
          </cell>
        </row>
        <row r="1048">
          <cell r="E1048" t="str">
            <v>ENS</v>
          </cell>
          <cell r="F1048" t="str">
            <v>FFWM</v>
          </cell>
        </row>
        <row r="1049">
          <cell r="E1049" t="str">
            <v>EGL</v>
          </cell>
          <cell r="F1049" t="str">
            <v>FGBI</v>
          </cell>
        </row>
        <row r="1050">
          <cell r="E1050" t="str">
            <v>E</v>
          </cell>
          <cell r="F1050" t="str">
            <v>FHB</v>
          </cell>
        </row>
        <row r="1051">
          <cell r="E1051" t="str">
            <v>ENLK</v>
          </cell>
          <cell r="F1051" t="str">
            <v>INBK</v>
          </cell>
        </row>
        <row r="1052">
          <cell r="E1052" t="str">
            <v>ENLC</v>
          </cell>
          <cell r="F1052" t="str">
            <v>INBKL</v>
          </cell>
        </row>
        <row r="1053">
          <cell r="E1053" t="str">
            <v>EBF</v>
          </cell>
          <cell r="F1053" t="str">
            <v>FIBK</v>
          </cell>
        </row>
        <row r="1054">
          <cell r="E1054" t="str">
            <v>ENVA</v>
          </cell>
          <cell r="F1054" t="str">
            <v>FRME</v>
          </cell>
        </row>
        <row r="1055">
          <cell r="E1055" t="str">
            <v>NPO</v>
          </cell>
          <cell r="F1055" t="str">
            <v>FMBH</v>
          </cell>
        </row>
        <row r="1056">
          <cell r="E1056" t="str">
            <v>ESV</v>
          </cell>
          <cell r="F1056" t="str">
            <v>FMBI</v>
          </cell>
        </row>
        <row r="1057">
          <cell r="E1057" t="str">
            <v>ETM</v>
          </cell>
          <cell r="F1057" t="str">
            <v>FNWB</v>
          </cell>
        </row>
        <row r="1058">
          <cell r="E1058" t="str">
            <v>EAB</v>
          </cell>
          <cell r="F1058" t="str">
            <v>FSFG</v>
          </cell>
        </row>
        <row r="1059">
          <cell r="E1059" t="str">
            <v>EAE</v>
          </cell>
          <cell r="F1059" t="str">
            <v>FSLR</v>
          </cell>
        </row>
        <row r="1060">
          <cell r="E1060" t="str">
            <v>EAI</v>
          </cell>
          <cell r="F1060" t="str">
            <v>FAAR</v>
          </cell>
        </row>
        <row r="1061">
          <cell r="E1061" t="str">
            <v>ETR</v>
          </cell>
          <cell r="F1061" t="str">
            <v>FPA</v>
          </cell>
        </row>
        <row r="1062">
          <cell r="E1062" t="str">
            <v>ELC</v>
          </cell>
          <cell r="F1062" t="str">
            <v>BICK</v>
          </cell>
        </row>
        <row r="1063">
          <cell r="E1063" t="str">
            <v>ELJ</v>
          </cell>
          <cell r="F1063" t="str">
            <v>FBZ</v>
          </cell>
        </row>
        <row r="1064">
          <cell r="E1064" t="str">
            <v>ELU</v>
          </cell>
          <cell r="F1064" t="str">
            <v>FCAL</v>
          </cell>
        </row>
        <row r="1065">
          <cell r="E1065" t="str">
            <v>EMP</v>
          </cell>
          <cell r="F1065" t="str">
            <v>FCAN</v>
          </cell>
        </row>
        <row r="1066">
          <cell r="E1066" t="str">
            <v>ENJ</v>
          </cell>
          <cell r="F1066" t="str">
            <v>FTCS</v>
          </cell>
        </row>
        <row r="1067">
          <cell r="E1067" t="str">
            <v>ENO</v>
          </cell>
          <cell r="F1067" t="str">
            <v>FCEF</v>
          </cell>
        </row>
        <row r="1068">
          <cell r="E1068" t="str">
            <v>EZT</v>
          </cell>
          <cell r="F1068" t="str">
            <v>FCA</v>
          </cell>
        </row>
        <row r="1069">
          <cell r="E1069" t="str">
            <v>EPD</v>
          </cell>
          <cell r="F1069" t="str">
            <v>SKYY</v>
          </cell>
        </row>
        <row r="1070">
          <cell r="E1070" t="str">
            <v>EVC</v>
          </cell>
          <cell r="F1070" t="str">
            <v>FDT</v>
          </cell>
        </row>
        <row r="1071">
          <cell r="E1071" t="str">
            <v>ENV</v>
          </cell>
          <cell r="F1071" t="str">
            <v>FDTS</v>
          </cell>
        </row>
        <row r="1072">
          <cell r="E1072" t="str">
            <v>EVHC</v>
          </cell>
          <cell r="F1072" t="str">
            <v>FVC</v>
          </cell>
        </row>
        <row r="1073">
          <cell r="E1073" t="str">
            <v>EVA</v>
          </cell>
          <cell r="F1073" t="str">
            <v>FV</v>
          </cell>
        </row>
        <row r="1074">
          <cell r="E1074" t="str">
            <v>ENZ</v>
          </cell>
          <cell r="F1074" t="str">
            <v>IFV</v>
          </cell>
        </row>
        <row r="1075">
          <cell r="E1075" t="str">
            <v>EOG</v>
          </cell>
          <cell r="F1075" t="str">
            <v>DWPP</v>
          </cell>
        </row>
        <row r="1076">
          <cell r="E1076" t="str">
            <v>EPE</v>
          </cell>
          <cell r="F1076" t="str">
            <v>FEM</v>
          </cell>
        </row>
        <row r="1077">
          <cell r="E1077" t="str">
            <v>EPAM</v>
          </cell>
          <cell r="F1077" t="str">
            <v>FEMB</v>
          </cell>
        </row>
        <row r="1078">
          <cell r="E1078" t="str">
            <v>EPR</v>
          </cell>
          <cell r="F1078" t="str">
            <v>FEMS</v>
          </cell>
        </row>
        <row r="1079">
          <cell r="E1079" t="str">
            <v>EPR^C</v>
          </cell>
          <cell r="F1079" t="str">
            <v>FTSM</v>
          </cell>
        </row>
        <row r="1080">
          <cell r="E1080" t="str">
            <v>EPR^E</v>
          </cell>
          <cell r="F1080" t="str">
            <v>FEP</v>
          </cell>
        </row>
        <row r="1081">
          <cell r="E1081" t="str">
            <v>EPR^F.CL</v>
          </cell>
          <cell r="F1081" t="str">
            <v>FEUZ</v>
          </cell>
        </row>
        <row r="1082">
          <cell r="E1082" t="str">
            <v>EQT</v>
          </cell>
          <cell r="F1082" t="str">
            <v>FGM</v>
          </cell>
        </row>
        <row r="1083">
          <cell r="E1083" t="str">
            <v>EQGP</v>
          </cell>
          <cell r="F1083" t="str">
            <v>FTGC</v>
          </cell>
        </row>
        <row r="1084">
          <cell r="E1084" t="str">
            <v>EQM</v>
          </cell>
          <cell r="F1084" t="str">
            <v>FTHI</v>
          </cell>
        </row>
        <row r="1085">
          <cell r="E1085" t="str">
            <v>EFX</v>
          </cell>
          <cell r="F1085" t="str">
            <v>HYLS</v>
          </cell>
        </row>
        <row r="1086">
          <cell r="E1086" t="str">
            <v>EQC</v>
          </cell>
          <cell r="F1086" t="str">
            <v>FHK</v>
          </cell>
        </row>
        <row r="1087">
          <cell r="E1087" t="str">
            <v>EQC^D</v>
          </cell>
          <cell r="F1087" t="str">
            <v>FTAG</v>
          </cell>
        </row>
        <row r="1088">
          <cell r="E1088" t="str">
            <v>EQCO</v>
          </cell>
          <cell r="F1088" t="str">
            <v>FTRI</v>
          </cell>
        </row>
        <row r="1089">
          <cell r="E1089" t="str">
            <v>ELS</v>
          </cell>
          <cell r="F1089" t="str">
            <v>FPXI</v>
          </cell>
        </row>
        <row r="1090">
          <cell r="E1090" t="str">
            <v>EQR</v>
          </cell>
          <cell r="F1090" t="str">
            <v>YDIV</v>
          </cell>
        </row>
        <row r="1091">
          <cell r="E1091" t="str">
            <v>EQS</v>
          </cell>
          <cell r="F1091" t="str">
            <v>FJP</v>
          </cell>
        </row>
        <row r="1092">
          <cell r="E1092" t="str">
            <v>ERA</v>
          </cell>
          <cell r="F1092" t="str">
            <v>FEX</v>
          </cell>
        </row>
        <row r="1093">
          <cell r="E1093" t="str">
            <v>EROS</v>
          </cell>
          <cell r="F1093" t="str">
            <v>FTC</v>
          </cell>
        </row>
        <row r="1094">
          <cell r="E1094" t="str">
            <v>ESE</v>
          </cell>
          <cell r="F1094" t="str">
            <v>FTA</v>
          </cell>
        </row>
        <row r="1095">
          <cell r="E1095" t="str">
            <v>ESNT</v>
          </cell>
          <cell r="F1095" t="str">
            <v>FLN</v>
          </cell>
        </row>
        <row r="1096">
          <cell r="E1096" t="str">
            <v>ESS</v>
          </cell>
          <cell r="F1096" t="str">
            <v>FTLB</v>
          </cell>
        </row>
        <row r="1097">
          <cell r="E1097" t="str">
            <v>EL</v>
          </cell>
          <cell r="F1097" t="str">
            <v>LMBS</v>
          </cell>
        </row>
        <row r="1098">
          <cell r="E1098" t="str">
            <v>ESL</v>
          </cell>
          <cell r="F1098" t="str">
            <v>FMB</v>
          </cell>
        </row>
        <row r="1099">
          <cell r="E1099" t="str">
            <v>ETH</v>
          </cell>
          <cell r="F1099" t="str">
            <v>FMK</v>
          </cell>
        </row>
        <row r="1100">
          <cell r="E1100" t="str">
            <v>EURN</v>
          </cell>
          <cell r="F1100" t="str">
            <v>FNX</v>
          </cell>
        </row>
        <row r="1101">
          <cell r="E1101" t="str">
            <v>EEA</v>
          </cell>
          <cell r="F1101" t="str">
            <v>FNY</v>
          </cell>
        </row>
        <row r="1102">
          <cell r="E1102" t="str">
            <v>EVR</v>
          </cell>
          <cell r="F1102" t="str">
            <v>FNK</v>
          </cell>
        </row>
        <row r="1103">
          <cell r="E1103" t="str">
            <v>RE</v>
          </cell>
          <cell r="F1103" t="str">
            <v>FAD</v>
          </cell>
        </row>
        <row r="1104">
          <cell r="E1104" t="str">
            <v>EVRI</v>
          </cell>
          <cell r="F1104" t="str">
            <v>FAB</v>
          </cell>
        </row>
        <row r="1105">
          <cell r="E1105" t="str">
            <v>ES</v>
          </cell>
          <cell r="F1105" t="str">
            <v>MDIV</v>
          </cell>
        </row>
        <row r="1106">
          <cell r="E1106" t="str">
            <v>EVTC</v>
          </cell>
          <cell r="F1106" t="str">
            <v>MCEF</v>
          </cell>
        </row>
        <row r="1107">
          <cell r="E1107" t="str">
            <v>EVH</v>
          </cell>
          <cell r="F1107" t="str">
            <v>FMHI</v>
          </cell>
        </row>
        <row r="1108">
          <cell r="E1108" t="str">
            <v>AQUA</v>
          </cell>
          <cell r="F1108" t="str">
            <v>QABA</v>
          </cell>
        </row>
        <row r="1109">
          <cell r="E1109" t="str">
            <v>XCO</v>
          </cell>
          <cell r="F1109" t="str">
            <v>FTXO</v>
          </cell>
        </row>
        <row r="1110">
          <cell r="E1110" t="str">
            <v>EXC</v>
          </cell>
          <cell r="F1110" t="str">
            <v>QCLN</v>
          </cell>
        </row>
        <row r="1111">
          <cell r="E1111" t="str">
            <v>EXPR</v>
          </cell>
          <cell r="F1111" t="str">
            <v>GRID</v>
          </cell>
        </row>
        <row r="1112">
          <cell r="E1112" t="str">
            <v>STAY</v>
          </cell>
          <cell r="F1112" t="str">
            <v>CIBR</v>
          </cell>
        </row>
        <row r="1113">
          <cell r="E1113" t="str">
            <v>EXTN</v>
          </cell>
          <cell r="F1113" t="str">
            <v>FTXG</v>
          </cell>
        </row>
        <row r="1114">
          <cell r="E1114" t="str">
            <v>EXR</v>
          </cell>
          <cell r="F1114" t="str">
            <v>CARZ</v>
          </cell>
        </row>
        <row r="1115">
          <cell r="E1115" t="str">
            <v>XOM</v>
          </cell>
          <cell r="F1115" t="str">
            <v>FTXN</v>
          </cell>
        </row>
        <row r="1116">
          <cell r="E1116" t="str">
            <v>FNB</v>
          </cell>
          <cell r="F1116" t="str">
            <v>FTXH</v>
          </cell>
        </row>
        <row r="1117">
          <cell r="E1117" t="str">
            <v>FNB^E</v>
          </cell>
          <cell r="F1117" t="str">
            <v>FTXD</v>
          </cell>
        </row>
        <row r="1118">
          <cell r="E1118" t="str">
            <v>FN</v>
          </cell>
          <cell r="F1118" t="str">
            <v>FTXL</v>
          </cell>
        </row>
        <row r="1119">
          <cell r="E1119" t="str">
            <v>FDS</v>
          </cell>
          <cell r="F1119" t="str">
            <v>FONE</v>
          </cell>
        </row>
        <row r="1120">
          <cell r="E1120" t="str">
            <v>FICO</v>
          </cell>
          <cell r="F1120" t="str">
            <v>TDIV</v>
          </cell>
        </row>
        <row r="1121">
          <cell r="E1121" t="str">
            <v>FMSA</v>
          </cell>
          <cell r="F1121" t="str">
            <v>FTXR</v>
          </cell>
        </row>
        <row r="1122">
          <cell r="E1122" t="str">
            <v>SFUN</v>
          </cell>
          <cell r="F1122" t="str">
            <v>QQEW</v>
          </cell>
        </row>
        <row r="1123">
          <cell r="E1123" t="str">
            <v>FPI</v>
          </cell>
          <cell r="F1123" t="str">
            <v>QQXT</v>
          </cell>
        </row>
        <row r="1124">
          <cell r="E1124" t="str">
            <v>FPI^B</v>
          </cell>
          <cell r="F1124" t="str">
            <v>QTEC</v>
          </cell>
        </row>
        <row r="1125">
          <cell r="E1125" t="str">
            <v>FBK</v>
          </cell>
          <cell r="F1125" t="str">
            <v>AIRR</v>
          </cell>
        </row>
        <row r="1126">
          <cell r="E1126" t="str">
            <v>FFG</v>
          </cell>
          <cell r="F1126" t="str">
            <v>QINC</v>
          </cell>
        </row>
        <row r="1127">
          <cell r="E1127" t="str">
            <v>FCB</v>
          </cell>
          <cell r="F1127" t="str">
            <v>RDVY</v>
          </cell>
        </row>
        <row r="1128">
          <cell r="E1128" t="str">
            <v>AGM</v>
          </cell>
          <cell r="F1128" t="str">
            <v>RFAP</v>
          </cell>
        </row>
        <row r="1129">
          <cell r="E1129" t="str">
            <v>AGM.A</v>
          </cell>
          <cell r="F1129" t="str">
            <v>RFDI</v>
          </cell>
        </row>
        <row r="1130">
          <cell r="E1130" t="str">
            <v>AGM^A</v>
          </cell>
          <cell r="F1130" t="str">
            <v>RFEM</v>
          </cell>
        </row>
        <row r="1131">
          <cell r="E1131" t="str">
            <v>AGM^B</v>
          </cell>
          <cell r="F1131" t="str">
            <v>RFEU</v>
          </cell>
        </row>
        <row r="1132">
          <cell r="E1132" t="str">
            <v>AGM^C</v>
          </cell>
          <cell r="F1132" t="str">
            <v>FTSL</v>
          </cell>
        </row>
        <row r="1133">
          <cell r="E1133" t="str">
            <v>FRT</v>
          </cell>
          <cell r="F1133" t="str">
            <v>FYX</v>
          </cell>
        </row>
        <row r="1134">
          <cell r="E1134" t="str">
            <v>FRT^C</v>
          </cell>
          <cell r="F1134" t="str">
            <v>FYC</v>
          </cell>
        </row>
        <row r="1135">
          <cell r="E1135" t="str">
            <v>FSS</v>
          </cell>
          <cell r="F1135" t="str">
            <v>FYT</v>
          </cell>
        </row>
        <row r="1136">
          <cell r="E1136" t="str">
            <v>FII</v>
          </cell>
          <cell r="F1136" t="str">
            <v>SDVY</v>
          </cell>
        </row>
        <row r="1137">
          <cell r="E1137" t="str">
            <v>FMN</v>
          </cell>
          <cell r="F1137" t="str">
            <v>FKO</v>
          </cell>
        </row>
        <row r="1138">
          <cell r="E1138" t="str">
            <v>FDX</v>
          </cell>
          <cell r="F1138" t="str">
            <v>FCVT</v>
          </cell>
        </row>
        <row r="1139">
          <cell r="E1139" t="str">
            <v>RACE</v>
          </cell>
          <cell r="F1139" t="str">
            <v>FDIV</v>
          </cell>
        </row>
        <row r="1140">
          <cell r="E1140" t="str">
            <v>FGP</v>
          </cell>
          <cell r="F1140" t="str">
            <v>FSZ</v>
          </cell>
        </row>
        <row r="1141">
          <cell r="E1141" t="str">
            <v>FOE</v>
          </cell>
          <cell r="F1141" t="str">
            <v>FTW</v>
          </cell>
        </row>
        <row r="1142">
          <cell r="E1142" t="str">
            <v>FCAU</v>
          </cell>
          <cell r="F1142" t="str">
            <v>FIXD</v>
          </cell>
        </row>
        <row r="1143">
          <cell r="E1143" t="str">
            <v>FBR</v>
          </cell>
          <cell r="F1143" t="str">
            <v>TUSA</v>
          </cell>
        </row>
        <row r="1144">
          <cell r="E1144" t="str">
            <v>FGL</v>
          </cell>
          <cell r="F1144" t="str">
            <v>FKU</v>
          </cell>
        </row>
        <row r="1145">
          <cell r="E1145" t="str">
            <v>FNF</v>
          </cell>
          <cell r="F1145" t="str">
            <v>FUNC</v>
          </cell>
        </row>
        <row r="1146">
          <cell r="E1146" t="str">
            <v>FIS</v>
          </cell>
          <cell r="F1146" t="str">
            <v>FUSB</v>
          </cell>
        </row>
        <row r="1147">
          <cell r="E1147" t="str">
            <v>FMO</v>
          </cell>
          <cell r="F1147" t="str">
            <v>SVVC</v>
          </cell>
        </row>
        <row r="1148">
          <cell r="E1148" t="str">
            <v>FAC</v>
          </cell>
          <cell r="F1148" t="str">
            <v>FSV</v>
          </cell>
        </row>
        <row r="1149">
          <cell r="E1149" t="str">
            <v>FAF</v>
          </cell>
          <cell r="F1149" t="str">
            <v>FISV</v>
          </cell>
        </row>
        <row r="1150">
          <cell r="E1150" t="str">
            <v>FBP</v>
          </cell>
          <cell r="F1150" t="str">
            <v>FIVE</v>
          </cell>
        </row>
        <row r="1151">
          <cell r="E1151" t="str">
            <v>FCFS</v>
          </cell>
          <cell r="F1151" t="str">
            <v>FPRX</v>
          </cell>
        </row>
        <row r="1152">
          <cell r="E1152" t="str">
            <v>FCF</v>
          </cell>
          <cell r="F1152" t="str">
            <v>FVE</v>
          </cell>
        </row>
        <row r="1153">
          <cell r="E1153" t="str">
            <v>FDC</v>
          </cell>
          <cell r="F1153" t="str">
            <v>FIVN</v>
          </cell>
        </row>
        <row r="1154">
          <cell r="E1154" t="str">
            <v>FHN</v>
          </cell>
          <cell r="F1154" t="str">
            <v>FLEX</v>
          </cell>
        </row>
        <row r="1155">
          <cell r="E1155" t="str">
            <v>FHN^A</v>
          </cell>
          <cell r="F1155" t="str">
            <v>FLKS</v>
          </cell>
        </row>
        <row r="1156">
          <cell r="E1156" t="str">
            <v>FR</v>
          </cell>
          <cell r="F1156" t="str">
            <v>FLXN</v>
          </cell>
        </row>
        <row r="1157">
          <cell r="E1157" t="str">
            <v>AG</v>
          </cell>
          <cell r="F1157" t="str">
            <v>SKOR</v>
          </cell>
        </row>
        <row r="1158">
          <cell r="E1158" t="str">
            <v>FRC</v>
          </cell>
          <cell r="F1158" t="str">
            <v>LKOR</v>
          </cell>
        </row>
        <row r="1159">
          <cell r="E1159" t="str">
            <v>FRC^C</v>
          </cell>
          <cell r="F1159" t="str">
            <v>MBSD</v>
          </cell>
        </row>
        <row r="1160">
          <cell r="E1160" t="str">
            <v>FRC^D</v>
          </cell>
          <cell r="F1160" t="str">
            <v>ASET</v>
          </cell>
        </row>
        <row r="1161">
          <cell r="E1161" t="str">
            <v>FRC^E</v>
          </cell>
          <cell r="F1161" t="str">
            <v>ESGG</v>
          </cell>
        </row>
        <row r="1162">
          <cell r="E1162" t="str">
            <v>FRC^F</v>
          </cell>
          <cell r="F1162" t="str">
            <v>ESG</v>
          </cell>
        </row>
        <row r="1163">
          <cell r="E1163" t="str">
            <v>FRC^G</v>
          </cell>
          <cell r="F1163" t="str">
            <v>QLC</v>
          </cell>
        </row>
        <row r="1164">
          <cell r="E1164" t="str">
            <v>FRC^H</v>
          </cell>
          <cell r="F1164" t="str">
            <v>FPAY</v>
          </cell>
        </row>
        <row r="1165">
          <cell r="E1165" t="str">
            <v>FFA</v>
          </cell>
          <cell r="F1165" t="str">
            <v>FLXS</v>
          </cell>
        </row>
        <row r="1166">
          <cell r="E1166" t="str">
            <v>FMY</v>
          </cell>
          <cell r="F1166" t="str">
            <v>FLIR</v>
          </cell>
        </row>
        <row r="1167">
          <cell r="E1167" t="str">
            <v>FDEU</v>
          </cell>
          <cell r="F1167" t="str">
            <v>FLDM</v>
          </cell>
        </row>
        <row r="1168">
          <cell r="E1168" t="str">
            <v>FIF</v>
          </cell>
          <cell r="F1168" t="str">
            <v>FFIC</v>
          </cell>
        </row>
        <row r="1169">
          <cell r="E1169" t="str">
            <v>FSD</v>
          </cell>
          <cell r="F1169" t="str">
            <v>FNBG</v>
          </cell>
        </row>
        <row r="1170">
          <cell r="E1170" t="str">
            <v>FPF</v>
          </cell>
          <cell r="F1170" t="str">
            <v>FOMX</v>
          </cell>
        </row>
        <row r="1171">
          <cell r="E1171" t="str">
            <v xml:space="preserve">FEI           </v>
          </cell>
          <cell r="F1171" t="str">
            <v>FOGO</v>
          </cell>
        </row>
        <row r="1172">
          <cell r="E1172" t="str">
            <v>FPL</v>
          </cell>
          <cell r="F1172" t="str">
            <v>FONR</v>
          </cell>
        </row>
        <row r="1173">
          <cell r="E1173" t="str">
            <v>FIV</v>
          </cell>
          <cell r="F1173" t="str">
            <v>FSCT</v>
          </cell>
        </row>
        <row r="1174">
          <cell r="E1174" t="str">
            <v>FCT</v>
          </cell>
          <cell r="F1174" t="str">
            <v>FRSX</v>
          </cell>
        </row>
        <row r="1175">
          <cell r="E1175" t="str">
            <v>FGB</v>
          </cell>
          <cell r="F1175" t="str">
            <v>FH</v>
          </cell>
        </row>
        <row r="1176">
          <cell r="E1176" t="str">
            <v>FHY</v>
          </cell>
          <cell r="F1176" t="str">
            <v>FORM</v>
          </cell>
        </row>
        <row r="1177">
          <cell r="E1177" t="str">
            <v>FEO</v>
          </cell>
          <cell r="F1177" t="str">
            <v>FORTY</v>
          </cell>
        </row>
        <row r="1178">
          <cell r="E1178" t="str">
            <v>FAM</v>
          </cell>
          <cell r="F1178" t="str">
            <v>FORR</v>
          </cell>
        </row>
        <row r="1179">
          <cell r="E1179" t="str">
            <v>FE</v>
          </cell>
          <cell r="F1179" t="str">
            <v>FRTA</v>
          </cell>
        </row>
        <row r="1180">
          <cell r="E1180" t="str">
            <v>FIT</v>
          </cell>
          <cell r="F1180" t="str">
            <v>FTNT</v>
          </cell>
        </row>
        <row r="1181">
          <cell r="E1181" t="str">
            <v>OAKS</v>
          </cell>
          <cell r="F1181" t="str">
            <v>FBIO</v>
          </cell>
        </row>
        <row r="1182">
          <cell r="E1182" t="str">
            <v>OAKS^A</v>
          </cell>
          <cell r="F1182" t="str">
            <v>FBIOP</v>
          </cell>
        </row>
        <row r="1183">
          <cell r="E1183" t="str">
            <v>FPH</v>
          </cell>
          <cell r="F1183" t="str">
            <v>FMCI</v>
          </cell>
        </row>
        <row r="1184">
          <cell r="E1184" t="str">
            <v>FBC</v>
          </cell>
          <cell r="F1184" t="str">
            <v>FMCIR</v>
          </cell>
        </row>
        <row r="1185">
          <cell r="E1185" t="str">
            <v>DFP</v>
          </cell>
          <cell r="F1185" t="str">
            <v>FMCIU</v>
          </cell>
        </row>
        <row r="1186">
          <cell r="E1186" t="str">
            <v>PFD</v>
          </cell>
          <cell r="F1186" t="str">
            <v>FMCIW</v>
          </cell>
        </row>
        <row r="1187">
          <cell r="E1187" t="str">
            <v>PFO</v>
          </cell>
          <cell r="F1187" t="str">
            <v>FWRD</v>
          </cell>
        </row>
        <row r="1188">
          <cell r="E1188" t="str">
            <v>FFC</v>
          </cell>
          <cell r="F1188" t="str">
            <v>FORD</v>
          </cell>
        </row>
        <row r="1189">
          <cell r="E1189" t="str">
            <v>FLC</v>
          </cell>
          <cell r="F1189" t="str">
            <v>FWP</v>
          </cell>
        </row>
        <row r="1190">
          <cell r="E1190" t="str">
            <v>FLT</v>
          </cell>
          <cell r="F1190" t="str">
            <v>FOSL</v>
          </cell>
        </row>
        <row r="1191">
          <cell r="E1191" t="str">
            <v>FND</v>
          </cell>
          <cell r="F1191" t="str">
            <v>FMI</v>
          </cell>
        </row>
        <row r="1192">
          <cell r="E1192" t="str">
            <v>FTK</v>
          </cell>
          <cell r="F1192" t="str">
            <v>FOXF</v>
          </cell>
        </row>
        <row r="1193">
          <cell r="E1193" t="str">
            <v>FLO</v>
          </cell>
          <cell r="F1193" t="str">
            <v>FRAN</v>
          </cell>
        </row>
        <row r="1194">
          <cell r="E1194" t="str">
            <v>FLS</v>
          </cell>
          <cell r="F1194" t="str">
            <v>FELE</v>
          </cell>
        </row>
        <row r="1195">
          <cell r="E1195" t="str">
            <v>FLR</v>
          </cell>
          <cell r="F1195" t="str">
            <v>FRED</v>
          </cell>
        </row>
        <row r="1196">
          <cell r="E1196" t="str">
            <v>FLY</v>
          </cell>
          <cell r="F1196" t="str">
            <v>RAIL</v>
          </cell>
        </row>
        <row r="1197">
          <cell r="E1197" t="str">
            <v>FMC</v>
          </cell>
          <cell r="F1197" t="str">
            <v>FEIM</v>
          </cell>
        </row>
        <row r="1198">
          <cell r="E1198" t="str">
            <v>FMX</v>
          </cell>
          <cell r="F1198" t="str">
            <v>FRPT</v>
          </cell>
        </row>
        <row r="1199">
          <cell r="E1199" t="str">
            <v>FL</v>
          </cell>
          <cell r="F1199" t="str">
            <v>FTEO</v>
          </cell>
        </row>
        <row r="1200">
          <cell r="E1200" t="str">
            <v>F</v>
          </cell>
          <cell r="F1200" t="str">
            <v>FTR</v>
          </cell>
        </row>
        <row r="1201">
          <cell r="E1201" t="str">
            <v>FELP</v>
          </cell>
          <cell r="F1201" t="str">
            <v>FTRPR</v>
          </cell>
        </row>
        <row r="1202">
          <cell r="E1202" t="str">
            <v>FCE.A</v>
          </cell>
          <cell r="F1202" t="str">
            <v>FRPH</v>
          </cell>
        </row>
        <row r="1203">
          <cell r="E1203" t="str">
            <v>FOR</v>
          </cell>
          <cell r="F1203" t="str">
            <v>FSBW</v>
          </cell>
        </row>
        <row r="1204">
          <cell r="E1204" t="str">
            <v>FTS</v>
          </cell>
          <cell r="F1204" t="str">
            <v>FSBC</v>
          </cell>
        </row>
        <row r="1205">
          <cell r="E1205" t="str">
            <v>FTV</v>
          </cell>
          <cell r="F1205" t="str">
            <v>FTD</v>
          </cell>
        </row>
        <row r="1206">
          <cell r="E1206" t="str">
            <v>FIG</v>
          </cell>
          <cell r="F1206" t="str">
            <v>FTEK</v>
          </cell>
        </row>
        <row r="1207">
          <cell r="E1207" t="str">
            <v>FTAI</v>
          </cell>
          <cell r="F1207" t="str">
            <v>FCEL</v>
          </cell>
        </row>
        <row r="1208">
          <cell r="E1208" t="str">
            <v>FSM</v>
          </cell>
          <cell r="F1208" t="str">
            <v>FLGT</v>
          </cell>
        </row>
        <row r="1209">
          <cell r="E1209" t="str">
            <v>FBHS</v>
          </cell>
          <cell r="F1209" t="str">
            <v>FORK</v>
          </cell>
        </row>
        <row r="1210">
          <cell r="E1210" t="str">
            <v>FET</v>
          </cell>
          <cell r="F1210" t="str">
            <v>FLL</v>
          </cell>
        </row>
        <row r="1211">
          <cell r="E1211" t="str">
            <v>FBM</v>
          </cell>
          <cell r="F1211" t="str">
            <v>FULT</v>
          </cell>
        </row>
        <row r="1212">
          <cell r="E1212" t="str">
            <v>FCPT</v>
          </cell>
          <cell r="F1212" t="str">
            <v>FNKO</v>
          </cell>
        </row>
        <row r="1213">
          <cell r="E1213" t="str">
            <v>FEDU</v>
          </cell>
          <cell r="F1213" t="str">
            <v>FSNN</v>
          </cell>
        </row>
        <row r="1214">
          <cell r="E1214" t="str">
            <v>FNV</v>
          </cell>
          <cell r="F1214" t="str">
            <v>FTFT</v>
          </cell>
        </row>
        <row r="1215">
          <cell r="E1215" t="str">
            <v>FC</v>
          </cell>
          <cell r="F1215" t="str">
            <v>FFHL</v>
          </cell>
        </row>
        <row r="1216">
          <cell r="E1216" t="str">
            <v>FSB</v>
          </cell>
          <cell r="F1216" t="str">
            <v>WILC</v>
          </cell>
        </row>
        <row r="1217">
          <cell r="E1217" t="str">
            <v>BEN</v>
          </cell>
          <cell r="F1217" t="str">
            <v>GTHX</v>
          </cell>
        </row>
        <row r="1218">
          <cell r="E1218" t="str">
            <v>FT</v>
          </cell>
          <cell r="F1218" t="str">
            <v>FOANC</v>
          </cell>
        </row>
        <row r="1219">
          <cell r="E1219" t="str">
            <v>FI</v>
          </cell>
          <cell r="F1219" t="str">
            <v>MOGLC</v>
          </cell>
        </row>
        <row r="1220">
          <cell r="E1220" t="str">
            <v>FCX</v>
          </cell>
          <cell r="F1220" t="str">
            <v>GAIA</v>
          </cell>
        </row>
        <row r="1221">
          <cell r="E1221" t="str">
            <v>FMS</v>
          </cell>
          <cell r="F1221" t="str">
            <v>GLPG</v>
          </cell>
        </row>
        <row r="1222">
          <cell r="E1222" t="str">
            <v>FDP</v>
          </cell>
          <cell r="F1222" t="str">
            <v>GALT</v>
          </cell>
        </row>
        <row r="1223">
          <cell r="E1223" t="str">
            <v>FRO</v>
          </cell>
          <cell r="F1223" t="str">
            <v>GALE</v>
          </cell>
        </row>
        <row r="1224">
          <cell r="E1224" t="str">
            <v>FSIC</v>
          </cell>
          <cell r="F1224" t="str">
            <v>GLMD</v>
          </cell>
        </row>
        <row r="1225">
          <cell r="E1225" t="str">
            <v>FCN</v>
          </cell>
          <cell r="F1225" t="str">
            <v>GLPI</v>
          </cell>
        </row>
        <row r="1226">
          <cell r="E1226" t="str">
            <v>FF</v>
          </cell>
          <cell r="F1226" t="str">
            <v>GPIC</v>
          </cell>
        </row>
        <row r="1227">
          <cell r="E1227" t="str">
            <v>GCV</v>
          </cell>
          <cell r="F1227" t="str">
            <v>GRMN</v>
          </cell>
        </row>
        <row r="1228">
          <cell r="E1228" t="str">
            <v>GCV^B</v>
          </cell>
          <cell r="F1228" t="str">
            <v>GARS</v>
          </cell>
        </row>
        <row r="1229">
          <cell r="E1229" t="str">
            <v>GDV</v>
          </cell>
          <cell r="F1229" t="str">
            <v>GDS</v>
          </cell>
        </row>
        <row r="1230">
          <cell r="E1230" t="str">
            <v>GDV^A</v>
          </cell>
          <cell r="F1230" t="str">
            <v>GEMP</v>
          </cell>
        </row>
        <row r="1231">
          <cell r="E1231" t="str">
            <v>GDV^D</v>
          </cell>
          <cell r="F1231" t="str">
            <v>GENC</v>
          </cell>
        </row>
        <row r="1232">
          <cell r="E1232" t="str">
            <v>GDV^G</v>
          </cell>
          <cell r="F1232" t="str">
            <v>GNCMA</v>
          </cell>
        </row>
        <row r="1233">
          <cell r="E1233" t="str">
            <v>GAB</v>
          </cell>
          <cell r="F1233" t="str">
            <v>GFN</v>
          </cell>
        </row>
        <row r="1234">
          <cell r="E1234" t="str">
            <v>GAB^D</v>
          </cell>
          <cell r="F1234" t="str">
            <v>GFNCP</v>
          </cell>
        </row>
        <row r="1235">
          <cell r="E1235" t="str">
            <v>GAB^G</v>
          </cell>
          <cell r="F1235" t="str">
            <v>GFNSL</v>
          </cell>
        </row>
        <row r="1236">
          <cell r="E1236" t="str">
            <v>GAB^H</v>
          </cell>
          <cell r="F1236" t="str">
            <v>GENE</v>
          </cell>
        </row>
        <row r="1237">
          <cell r="E1237" t="str">
            <v>GAB^J</v>
          </cell>
          <cell r="F1237" t="str">
            <v>GNUS</v>
          </cell>
        </row>
        <row r="1238">
          <cell r="E1238" t="str">
            <v>GAB~</v>
          </cell>
          <cell r="F1238" t="str">
            <v>GNMK</v>
          </cell>
        </row>
        <row r="1239">
          <cell r="E1239" t="str">
            <v>GGZ</v>
          </cell>
          <cell r="F1239" t="str">
            <v>GNCA</v>
          </cell>
        </row>
        <row r="1240">
          <cell r="E1240" t="str">
            <v>GGZ^A</v>
          </cell>
          <cell r="F1240" t="str">
            <v>GHDX</v>
          </cell>
        </row>
        <row r="1241">
          <cell r="E1241" t="str">
            <v>GGZ~</v>
          </cell>
          <cell r="F1241" t="str">
            <v>GNTX</v>
          </cell>
        </row>
        <row r="1242">
          <cell r="E1242" t="str">
            <v>GGT</v>
          </cell>
          <cell r="F1242" t="str">
            <v>THRM</v>
          </cell>
        </row>
        <row r="1243">
          <cell r="E1243" t="str">
            <v>GGT^B</v>
          </cell>
          <cell r="F1243" t="str">
            <v>GEOS</v>
          </cell>
        </row>
        <row r="1244">
          <cell r="E1244" t="str">
            <v>GGT^E</v>
          </cell>
          <cell r="F1244" t="str">
            <v>GABC</v>
          </cell>
        </row>
        <row r="1245">
          <cell r="E1245" t="str">
            <v>GUT</v>
          </cell>
          <cell r="F1245" t="str">
            <v>GERN</v>
          </cell>
        </row>
        <row r="1246">
          <cell r="E1246" t="str">
            <v>GUT^A</v>
          </cell>
          <cell r="F1246" t="str">
            <v>GEVO</v>
          </cell>
        </row>
        <row r="1247">
          <cell r="E1247" t="str">
            <v>GUT^C</v>
          </cell>
          <cell r="F1247" t="str">
            <v>ROCK</v>
          </cell>
        </row>
        <row r="1248">
          <cell r="E1248" t="str">
            <v>GFA</v>
          </cell>
          <cell r="F1248" t="str">
            <v>GIGM</v>
          </cell>
        </row>
        <row r="1249">
          <cell r="E1249" t="str">
            <v>GCAP</v>
          </cell>
          <cell r="F1249" t="str">
            <v>GIII</v>
          </cell>
        </row>
        <row r="1250">
          <cell r="E1250" t="str">
            <v>GBL</v>
          </cell>
          <cell r="F1250" t="str">
            <v>GILT</v>
          </cell>
        </row>
        <row r="1251">
          <cell r="E1251" t="str">
            <v>GNT</v>
          </cell>
          <cell r="F1251" t="str">
            <v>GILD</v>
          </cell>
        </row>
        <row r="1252">
          <cell r="E1252" t="str">
            <v>GNT^A</v>
          </cell>
          <cell r="F1252" t="str">
            <v>GBCI</v>
          </cell>
        </row>
        <row r="1253">
          <cell r="E1253" t="str">
            <v>GME</v>
          </cell>
          <cell r="F1253" t="str">
            <v>GLAD</v>
          </cell>
        </row>
        <row r="1254">
          <cell r="E1254" t="str">
            <v>GPS</v>
          </cell>
          <cell r="F1254" t="str">
            <v>GLADN</v>
          </cell>
        </row>
        <row r="1255">
          <cell r="E1255" t="str">
            <v>GDI</v>
          </cell>
          <cell r="F1255" t="str">
            <v>GOOD</v>
          </cell>
        </row>
        <row r="1256">
          <cell r="E1256" t="str">
            <v>IT</v>
          </cell>
          <cell r="F1256" t="str">
            <v>GOODM</v>
          </cell>
        </row>
        <row r="1257">
          <cell r="E1257" t="str">
            <v>GLOG</v>
          </cell>
          <cell r="F1257" t="str">
            <v>GOODO</v>
          </cell>
        </row>
        <row r="1258">
          <cell r="E1258" t="str">
            <v>GLOG^A</v>
          </cell>
          <cell r="F1258" t="str">
            <v>GOODP</v>
          </cell>
        </row>
        <row r="1259">
          <cell r="E1259" t="str">
            <v>GLOP</v>
          </cell>
          <cell r="F1259" t="str">
            <v>GAIN</v>
          </cell>
        </row>
        <row r="1260">
          <cell r="E1260" t="str">
            <v>GLOP^A</v>
          </cell>
          <cell r="F1260" t="str">
            <v>GAINM</v>
          </cell>
        </row>
        <row r="1261">
          <cell r="E1261" t="str">
            <v>GATX</v>
          </cell>
          <cell r="F1261" t="str">
            <v>GAINN</v>
          </cell>
        </row>
        <row r="1262">
          <cell r="E1262" t="str">
            <v>GMTA</v>
          </cell>
          <cell r="F1262" t="str">
            <v>GAINO</v>
          </cell>
        </row>
        <row r="1263">
          <cell r="E1263" t="str">
            <v>GZT</v>
          </cell>
          <cell r="F1263" t="str">
            <v>LAND</v>
          </cell>
        </row>
        <row r="1264">
          <cell r="E1264" t="str">
            <v>GCP</v>
          </cell>
          <cell r="F1264" t="str">
            <v>LANDP</v>
          </cell>
        </row>
        <row r="1265">
          <cell r="E1265" t="str">
            <v>GNK</v>
          </cell>
          <cell r="F1265" t="str">
            <v>GLBZ</v>
          </cell>
        </row>
        <row r="1266">
          <cell r="E1266" t="str">
            <v>GNRT</v>
          </cell>
          <cell r="F1266" t="str">
            <v>GBT</v>
          </cell>
        </row>
        <row r="1267">
          <cell r="E1267" t="str">
            <v>GNRC</v>
          </cell>
          <cell r="F1267" t="str">
            <v>GLBR</v>
          </cell>
        </row>
        <row r="1268">
          <cell r="E1268" t="str">
            <v>GAM</v>
          </cell>
          <cell r="F1268" t="str">
            <v>ENT</v>
          </cell>
        </row>
        <row r="1269">
          <cell r="E1269" t="str">
            <v>GAM^B</v>
          </cell>
          <cell r="F1269" t="str">
            <v>GBLI</v>
          </cell>
        </row>
        <row r="1270">
          <cell r="E1270" t="str">
            <v>BGC</v>
          </cell>
          <cell r="F1270" t="str">
            <v>GBLIL</v>
          </cell>
        </row>
        <row r="1271">
          <cell r="E1271" t="str">
            <v>GD</v>
          </cell>
          <cell r="F1271" t="str">
            <v>GBLIZ</v>
          </cell>
        </row>
        <row r="1272">
          <cell r="E1272" t="str">
            <v>GEH</v>
          </cell>
          <cell r="F1272" t="str">
            <v>GPAC</v>
          </cell>
        </row>
        <row r="1273">
          <cell r="E1273" t="str">
            <v>GEK</v>
          </cell>
          <cell r="F1273" t="str">
            <v>GPACU</v>
          </cell>
        </row>
        <row r="1274">
          <cell r="E1274" t="str">
            <v>GE</v>
          </cell>
          <cell r="F1274" t="str">
            <v>GPACW</v>
          </cell>
        </row>
        <row r="1275">
          <cell r="E1275" t="str">
            <v>GEB</v>
          </cell>
          <cell r="F1275" t="str">
            <v>SELF</v>
          </cell>
        </row>
        <row r="1276">
          <cell r="E1276" t="str">
            <v>GIS</v>
          </cell>
          <cell r="F1276" t="str">
            <v>GWRS</v>
          </cell>
        </row>
        <row r="1277">
          <cell r="E1277" t="str">
            <v>GM</v>
          </cell>
          <cell r="F1277" t="str">
            <v>KRMA</v>
          </cell>
        </row>
        <row r="1278">
          <cell r="E1278" t="str">
            <v>GM.WS.B</v>
          </cell>
          <cell r="F1278" t="str">
            <v>FINX</v>
          </cell>
        </row>
        <row r="1279">
          <cell r="E1279" t="str">
            <v>GCO</v>
          </cell>
          <cell r="F1279" t="str">
            <v>BFIT</v>
          </cell>
        </row>
        <row r="1280">
          <cell r="E1280" t="str">
            <v>GWR</v>
          </cell>
          <cell r="F1280" t="str">
            <v>SNSR</v>
          </cell>
        </row>
        <row r="1281">
          <cell r="E1281" t="str">
            <v>GEL</v>
          </cell>
          <cell r="F1281" t="str">
            <v>LNGR</v>
          </cell>
        </row>
        <row r="1282">
          <cell r="E1282" t="str">
            <v xml:space="preserve">GEN           </v>
          </cell>
          <cell r="F1282" t="str">
            <v>MILN</v>
          </cell>
        </row>
        <row r="1283">
          <cell r="E1283" t="str">
            <v>GNE</v>
          </cell>
          <cell r="F1283" t="str">
            <v>EFAS</v>
          </cell>
        </row>
        <row r="1284">
          <cell r="E1284" t="str">
            <v>GNE^A</v>
          </cell>
          <cell r="F1284" t="str">
            <v>QQQC</v>
          </cell>
        </row>
        <row r="1285">
          <cell r="E1285" t="str">
            <v>G</v>
          </cell>
          <cell r="F1285" t="str">
            <v>BOTZ</v>
          </cell>
        </row>
        <row r="1286">
          <cell r="E1286" t="str">
            <v>GPC</v>
          </cell>
          <cell r="F1286" t="str">
            <v>CATH</v>
          </cell>
        </row>
        <row r="1287">
          <cell r="E1287" t="str">
            <v>GNW</v>
          </cell>
          <cell r="F1287" t="str">
            <v>SOCL</v>
          </cell>
        </row>
        <row r="1288">
          <cell r="E1288" t="str">
            <v>GEO</v>
          </cell>
          <cell r="F1288" t="str">
            <v>ALTY</v>
          </cell>
        </row>
        <row r="1289">
          <cell r="E1289" t="str">
            <v>GPRK</v>
          </cell>
          <cell r="F1289" t="str">
            <v>SRET</v>
          </cell>
        </row>
        <row r="1290">
          <cell r="E1290" t="str">
            <v>GPJA</v>
          </cell>
          <cell r="F1290" t="str">
            <v>YLCO</v>
          </cell>
        </row>
        <row r="1291">
          <cell r="E1291" t="str">
            <v>GGB</v>
          </cell>
          <cell r="F1291" t="str">
            <v>GLBS</v>
          </cell>
        </row>
        <row r="1292">
          <cell r="E1292" t="str">
            <v>GTY</v>
          </cell>
          <cell r="F1292" t="str">
            <v>GLUU</v>
          </cell>
        </row>
        <row r="1293">
          <cell r="E1293" t="str">
            <v>GGP</v>
          </cell>
          <cell r="F1293" t="str">
            <v>GLYC</v>
          </cell>
        </row>
        <row r="1294">
          <cell r="E1294" t="str">
            <v>GGP^A</v>
          </cell>
          <cell r="F1294" t="str">
            <v>GOGO</v>
          </cell>
        </row>
        <row r="1295">
          <cell r="E1295" t="str">
            <v>GIMO</v>
          </cell>
          <cell r="F1295" t="str">
            <v>GLNG</v>
          </cell>
        </row>
        <row r="1296">
          <cell r="E1296" t="str">
            <v>GIL</v>
          </cell>
          <cell r="F1296" t="str">
            <v>GMLP</v>
          </cell>
        </row>
        <row r="1297">
          <cell r="E1297" t="str">
            <v>GLT</v>
          </cell>
          <cell r="F1297" t="str">
            <v>GMLPP</v>
          </cell>
        </row>
        <row r="1298">
          <cell r="E1298" t="str">
            <v>GKOS</v>
          </cell>
          <cell r="F1298" t="str">
            <v>GDEN</v>
          </cell>
        </row>
        <row r="1299">
          <cell r="E1299" t="str">
            <v>GSK</v>
          </cell>
          <cell r="F1299" t="str">
            <v>GOGL</v>
          </cell>
        </row>
        <row r="1300">
          <cell r="E1300" t="str">
            <v>BRSS</v>
          </cell>
          <cell r="F1300" t="str">
            <v>GBDC</v>
          </cell>
        </row>
        <row r="1301">
          <cell r="E1301" t="str">
            <v>GMRE</v>
          </cell>
          <cell r="F1301" t="str">
            <v>GTIM</v>
          </cell>
        </row>
        <row r="1302">
          <cell r="E1302" t="str">
            <v>GMRE^A</v>
          </cell>
          <cell r="F1302" t="str">
            <v>GPRO</v>
          </cell>
        </row>
        <row r="1303">
          <cell r="E1303" t="str">
            <v>GNL</v>
          </cell>
          <cell r="F1303" t="str">
            <v>GSHT</v>
          </cell>
        </row>
        <row r="1304">
          <cell r="E1304" t="str">
            <v>GNL^A</v>
          </cell>
          <cell r="F1304" t="str">
            <v>GSHTU</v>
          </cell>
        </row>
        <row r="1305">
          <cell r="E1305" t="str">
            <v>GLP</v>
          </cell>
          <cell r="F1305" t="str">
            <v>GSHTW</v>
          </cell>
        </row>
        <row r="1306">
          <cell r="E1306" t="str">
            <v>GPN</v>
          </cell>
          <cell r="F1306" t="str">
            <v>GOV</v>
          </cell>
        </row>
        <row r="1307">
          <cell r="E1307" t="str">
            <v>GSL</v>
          </cell>
          <cell r="F1307" t="str">
            <v>GOVNI</v>
          </cell>
        </row>
        <row r="1308">
          <cell r="E1308" t="str">
            <v>GSL^B</v>
          </cell>
          <cell r="F1308" t="str">
            <v>LOPE</v>
          </cell>
        </row>
        <row r="1309">
          <cell r="E1309" t="str">
            <v>GLOB</v>
          </cell>
          <cell r="F1309" t="str">
            <v>GRVY</v>
          </cell>
        </row>
        <row r="1310">
          <cell r="E1310" t="str">
            <v>GMED</v>
          </cell>
          <cell r="F1310" t="str">
            <v>GECC</v>
          </cell>
        </row>
        <row r="1311">
          <cell r="E1311" t="str">
            <v>GMS</v>
          </cell>
          <cell r="F1311" t="str">
            <v>GECCL</v>
          </cell>
        </row>
        <row r="1312">
          <cell r="E1312" t="str">
            <v>GNC</v>
          </cell>
          <cell r="F1312" t="str">
            <v>GEC</v>
          </cell>
        </row>
        <row r="1313">
          <cell r="E1313" t="str">
            <v>GDDY</v>
          </cell>
          <cell r="F1313" t="str">
            <v>GLDD</v>
          </cell>
        </row>
        <row r="1314">
          <cell r="E1314" t="str">
            <v>GOL</v>
          </cell>
          <cell r="F1314" t="str">
            <v>GSBC</v>
          </cell>
        </row>
        <row r="1315">
          <cell r="E1315" t="str">
            <v>GFI</v>
          </cell>
          <cell r="F1315" t="str">
            <v>GNBC</v>
          </cell>
        </row>
        <row r="1316">
          <cell r="E1316" t="str">
            <v>GG</v>
          </cell>
          <cell r="F1316" t="str">
            <v>GRBK</v>
          </cell>
        </row>
        <row r="1317">
          <cell r="E1317" t="str">
            <v>GSBD</v>
          </cell>
          <cell r="F1317" t="str">
            <v>GPP</v>
          </cell>
        </row>
        <row r="1318">
          <cell r="E1318" t="str">
            <v>GS</v>
          </cell>
          <cell r="F1318" t="str">
            <v>GPRE</v>
          </cell>
        </row>
        <row r="1319">
          <cell r="E1319" t="str">
            <v>GS^A</v>
          </cell>
          <cell r="F1319" t="str">
            <v>GCBC</v>
          </cell>
        </row>
        <row r="1320">
          <cell r="E1320" t="str">
            <v>GS^B</v>
          </cell>
          <cell r="F1320" t="str">
            <v>GLRE</v>
          </cell>
        </row>
        <row r="1321">
          <cell r="E1321" t="str">
            <v>GS^C</v>
          </cell>
          <cell r="F1321" t="str">
            <v>GSUM</v>
          </cell>
        </row>
        <row r="1322">
          <cell r="E1322" t="str">
            <v>GS^D</v>
          </cell>
          <cell r="F1322" t="str">
            <v>GRIF</v>
          </cell>
        </row>
        <row r="1323">
          <cell r="E1323" t="str">
            <v>GS^J</v>
          </cell>
          <cell r="F1323" t="str">
            <v>GRFS</v>
          </cell>
        </row>
        <row r="1324">
          <cell r="E1324" t="str">
            <v>GS^K</v>
          </cell>
          <cell r="F1324" t="str">
            <v>GRPN</v>
          </cell>
        </row>
        <row r="1325">
          <cell r="E1325" t="str">
            <v>GS^N</v>
          </cell>
          <cell r="F1325" t="str">
            <v>OMAB</v>
          </cell>
        </row>
        <row r="1326">
          <cell r="E1326" t="str">
            <v>GER</v>
          </cell>
          <cell r="F1326" t="str">
            <v>GGAL</v>
          </cell>
        </row>
        <row r="1327">
          <cell r="E1327" t="str">
            <v>GMZ</v>
          </cell>
          <cell r="F1327" t="str">
            <v>GSIT</v>
          </cell>
        </row>
        <row r="1328">
          <cell r="E1328" t="str">
            <v>GRC</v>
          </cell>
          <cell r="F1328" t="str">
            <v>GSVC</v>
          </cell>
        </row>
        <row r="1329">
          <cell r="E1329" t="str">
            <v>GPX</v>
          </cell>
          <cell r="F1329" t="str">
            <v>GTXI</v>
          </cell>
        </row>
        <row r="1330">
          <cell r="E1330" t="str">
            <v>GGG</v>
          </cell>
          <cell r="F1330" t="str">
            <v>GTYH</v>
          </cell>
        </row>
        <row r="1331">
          <cell r="E1331" t="str">
            <v>GHM</v>
          </cell>
          <cell r="F1331" t="str">
            <v>GTYHU</v>
          </cell>
        </row>
        <row r="1332">
          <cell r="E1332" t="str">
            <v>GHC</v>
          </cell>
          <cell r="F1332" t="str">
            <v>GTYHW</v>
          </cell>
        </row>
        <row r="1333">
          <cell r="E1333" t="str">
            <v>GPT</v>
          </cell>
          <cell r="F1333" t="str">
            <v>GBNK</v>
          </cell>
        </row>
        <row r="1334">
          <cell r="E1334" t="str">
            <v>GPT^A</v>
          </cell>
          <cell r="F1334" t="str">
            <v>GNTY</v>
          </cell>
        </row>
        <row r="1335">
          <cell r="E1335" t="str">
            <v>GRAM</v>
          </cell>
          <cell r="F1335" t="str">
            <v>GFED</v>
          </cell>
        </row>
        <row r="1336">
          <cell r="E1336" t="str">
            <v>GVA</v>
          </cell>
          <cell r="F1336" t="str">
            <v>GIFI</v>
          </cell>
        </row>
        <row r="1337">
          <cell r="E1337" t="str">
            <v>GPMT</v>
          </cell>
          <cell r="F1337" t="str">
            <v>GURE</v>
          </cell>
        </row>
        <row r="1338">
          <cell r="E1338" t="str">
            <v>GRP.U</v>
          </cell>
          <cell r="F1338" t="str">
            <v>GPOR</v>
          </cell>
        </row>
        <row r="1339">
          <cell r="E1339" t="str">
            <v>GPK</v>
          </cell>
          <cell r="F1339" t="str">
            <v>GWPH</v>
          </cell>
        </row>
        <row r="1340">
          <cell r="E1340" t="str">
            <v>GTN</v>
          </cell>
          <cell r="F1340" t="str">
            <v>GWGH</v>
          </cell>
        </row>
        <row r="1341">
          <cell r="E1341" t="str">
            <v>GTN.A</v>
          </cell>
          <cell r="F1341" t="str">
            <v>GYRO</v>
          </cell>
        </row>
        <row r="1342">
          <cell r="E1342" t="str">
            <v>AJX</v>
          </cell>
          <cell r="F1342" t="str">
            <v>HEES</v>
          </cell>
        </row>
        <row r="1343">
          <cell r="E1343" t="str">
            <v>AJXA</v>
          </cell>
          <cell r="F1343" t="str">
            <v>HLG</v>
          </cell>
        </row>
        <row r="1344">
          <cell r="E1344" t="str">
            <v>GXP</v>
          </cell>
          <cell r="F1344" t="str">
            <v>HNRG</v>
          </cell>
        </row>
        <row r="1345">
          <cell r="E1345" t="str">
            <v>GWB</v>
          </cell>
          <cell r="F1345" t="str">
            <v>HALL</v>
          </cell>
        </row>
        <row r="1346">
          <cell r="E1346" t="str">
            <v>GDOT</v>
          </cell>
          <cell r="F1346" t="str">
            <v>HALO</v>
          </cell>
        </row>
        <row r="1347">
          <cell r="E1347" t="str">
            <v>GBX</v>
          </cell>
          <cell r="F1347" t="str">
            <v>HBK</v>
          </cell>
        </row>
        <row r="1348">
          <cell r="E1348" t="str">
            <v>GHL</v>
          </cell>
          <cell r="F1348" t="str">
            <v>HLNE</v>
          </cell>
        </row>
        <row r="1349">
          <cell r="E1349" t="str">
            <v>GEF</v>
          </cell>
          <cell r="F1349" t="str">
            <v>HBHC</v>
          </cell>
        </row>
        <row r="1350">
          <cell r="E1350" t="str">
            <v>GEF.B</v>
          </cell>
          <cell r="F1350" t="str">
            <v>HBHCL</v>
          </cell>
        </row>
        <row r="1351">
          <cell r="E1351" t="str">
            <v>GFF</v>
          </cell>
          <cell r="F1351" t="str">
            <v>HAFC</v>
          </cell>
        </row>
        <row r="1352">
          <cell r="E1352" t="str">
            <v>GPI</v>
          </cell>
          <cell r="F1352" t="str">
            <v>HQCL</v>
          </cell>
        </row>
        <row r="1353">
          <cell r="E1353" t="str">
            <v>GRUB</v>
          </cell>
          <cell r="F1353" t="str">
            <v>HONE</v>
          </cell>
        </row>
        <row r="1354">
          <cell r="E1354" t="str">
            <v>PAC</v>
          </cell>
          <cell r="F1354" t="str">
            <v>HDNG</v>
          </cell>
        </row>
        <row r="1355">
          <cell r="E1355" t="str">
            <v>ASR</v>
          </cell>
          <cell r="F1355" t="str">
            <v>HLIT</v>
          </cell>
        </row>
        <row r="1356">
          <cell r="E1356" t="str">
            <v>AVAL</v>
          </cell>
          <cell r="F1356" t="str">
            <v>HBIO</v>
          </cell>
        </row>
        <row r="1357">
          <cell r="E1357" t="str">
            <v>BSMX</v>
          </cell>
          <cell r="F1357" t="str">
            <v>HCAP</v>
          </cell>
        </row>
        <row r="1358">
          <cell r="E1358" t="str">
            <v>SUPV</v>
          </cell>
          <cell r="F1358" t="str">
            <v>HCAPZ</v>
          </cell>
        </row>
        <row r="1359">
          <cell r="E1359" t="str">
            <v>TV</v>
          </cell>
          <cell r="F1359" t="str">
            <v>HAS</v>
          </cell>
        </row>
        <row r="1360">
          <cell r="E1360" t="str">
            <v>GTT</v>
          </cell>
          <cell r="F1360" t="str">
            <v>HA</v>
          </cell>
        </row>
        <row r="1361">
          <cell r="E1361" t="str">
            <v>GSH</v>
          </cell>
          <cell r="F1361" t="str">
            <v>HCOM</v>
          </cell>
        </row>
        <row r="1362">
          <cell r="E1362" t="str">
            <v>GES</v>
          </cell>
          <cell r="F1362" t="str">
            <v>HWKN</v>
          </cell>
        </row>
        <row r="1363">
          <cell r="E1363" t="str">
            <v>GGM</v>
          </cell>
          <cell r="F1363" t="str">
            <v>HWBK</v>
          </cell>
        </row>
        <row r="1364">
          <cell r="E1364" t="str">
            <v>GPM</v>
          </cell>
          <cell r="F1364" t="str">
            <v>HYAC</v>
          </cell>
        </row>
        <row r="1365">
          <cell r="E1365" t="str">
            <v>GOF</v>
          </cell>
          <cell r="F1365" t="str">
            <v>HYACU</v>
          </cell>
        </row>
        <row r="1366">
          <cell r="E1366" t="str">
            <v>GBAB</v>
          </cell>
          <cell r="F1366" t="str">
            <v>HYACW</v>
          </cell>
        </row>
        <row r="1367">
          <cell r="E1367" t="str">
            <v>GWRE</v>
          </cell>
          <cell r="F1367" t="str">
            <v>HAYN</v>
          </cell>
        </row>
        <row r="1368">
          <cell r="E1368" t="str">
            <v>HRB</v>
          </cell>
          <cell r="F1368" t="str">
            <v>HDS</v>
          </cell>
        </row>
        <row r="1369">
          <cell r="E1369" t="str">
            <v>FUL</v>
          </cell>
          <cell r="F1369" t="str">
            <v>HIIQ</v>
          </cell>
        </row>
        <row r="1370">
          <cell r="E1370" t="str">
            <v>HAE</v>
          </cell>
          <cell r="F1370" t="str">
            <v>HCSG</v>
          </cell>
        </row>
        <row r="1371">
          <cell r="E1371" t="str">
            <v>HK</v>
          </cell>
          <cell r="F1371" t="str">
            <v>HQY</v>
          </cell>
        </row>
        <row r="1372">
          <cell r="E1372" t="str">
            <v>HK.WS</v>
          </cell>
          <cell r="F1372" t="str">
            <v>HSTM</v>
          </cell>
        </row>
        <row r="1373">
          <cell r="E1373" t="str">
            <v>HAL</v>
          </cell>
          <cell r="F1373" t="str">
            <v>HTLD</v>
          </cell>
        </row>
        <row r="1374">
          <cell r="E1374" t="str">
            <v>HYH</v>
          </cell>
          <cell r="F1374" t="str">
            <v>HTLF</v>
          </cell>
        </row>
        <row r="1375">
          <cell r="E1375" t="str">
            <v>HBB</v>
          </cell>
          <cell r="F1375" t="str">
            <v>HTBX</v>
          </cell>
        </row>
        <row r="1376">
          <cell r="E1376" t="str">
            <v>HBI</v>
          </cell>
          <cell r="F1376" t="str">
            <v>HEBT</v>
          </cell>
        </row>
        <row r="1377">
          <cell r="E1377" t="str">
            <v>HASI</v>
          </cell>
          <cell r="F1377" t="str">
            <v>HSII</v>
          </cell>
        </row>
        <row r="1378">
          <cell r="E1378" t="str">
            <v>HOG</v>
          </cell>
          <cell r="F1378" t="str">
            <v>HELE</v>
          </cell>
        </row>
        <row r="1379">
          <cell r="E1379" t="str">
            <v>HMY</v>
          </cell>
          <cell r="F1379" t="str">
            <v>HMNY</v>
          </cell>
        </row>
        <row r="1380">
          <cell r="E1380" t="str">
            <v>HRS</v>
          </cell>
          <cell r="F1380" t="str">
            <v>HMTV</v>
          </cell>
        </row>
        <row r="1381">
          <cell r="E1381" t="str">
            <v>HSC</v>
          </cell>
          <cell r="F1381" t="str">
            <v>HNNA</v>
          </cell>
        </row>
        <row r="1382">
          <cell r="E1382" t="str">
            <v>HHS</v>
          </cell>
          <cell r="F1382" t="str">
            <v>HSIC</v>
          </cell>
        </row>
        <row r="1383">
          <cell r="E1383" t="str">
            <v>HGH</v>
          </cell>
          <cell r="F1383" t="str">
            <v>HTBK</v>
          </cell>
        </row>
        <row r="1384">
          <cell r="E1384" t="str">
            <v>HIG</v>
          </cell>
          <cell r="F1384" t="str">
            <v>HFWA</v>
          </cell>
        </row>
        <row r="1385">
          <cell r="E1385" t="str">
            <v>HIG.WS</v>
          </cell>
          <cell r="F1385" t="str">
            <v>HCCI</v>
          </cell>
        </row>
        <row r="1386">
          <cell r="E1386" t="str">
            <v>HVT</v>
          </cell>
          <cell r="F1386" t="str">
            <v>MLHR</v>
          </cell>
        </row>
        <row r="1387">
          <cell r="E1387" t="str">
            <v>HVT.A</v>
          </cell>
          <cell r="F1387" t="str">
            <v>HRTX</v>
          </cell>
        </row>
        <row r="1388">
          <cell r="E1388" t="str">
            <v>HE</v>
          </cell>
          <cell r="F1388" t="str">
            <v>HSKA</v>
          </cell>
        </row>
        <row r="1389">
          <cell r="E1389" t="str">
            <v>HE^U</v>
          </cell>
          <cell r="F1389" t="str">
            <v>HX</v>
          </cell>
        </row>
        <row r="1390">
          <cell r="E1390" t="str">
            <v>HCHC</v>
          </cell>
          <cell r="F1390" t="str">
            <v>HIBB</v>
          </cell>
        </row>
        <row r="1391">
          <cell r="E1391" t="str">
            <v>HCA</v>
          </cell>
          <cell r="F1391" t="str">
            <v>SNLN</v>
          </cell>
        </row>
        <row r="1392">
          <cell r="E1392" t="str">
            <v>HCI</v>
          </cell>
          <cell r="F1392" t="str">
            <v>HPJ</v>
          </cell>
        </row>
        <row r="1393">
          <cell r="E1393" t="str">
            <v>HCP</v>
          </cell>
          <cell r="F1393" t="str">
            <v>HIHO</v>
          </cell>
        </row>
        <row r="1394">
          <cell r="E1394" t="str">
            <v>HDB</v>
          </cell>
          <cell r="F1394" t="str">
            <v>HIMX</v>
          </cell>
        </row>
        <row r="1395">
          <cell r="E1395" t="str">
            <v>HR</v>
          </cell>
          <cell r="F1395" t="str">
            <v>HIFS</v>
          </cell>
        </row>
        <row r="1396">
          <cell r="E1396" t="str">
            <v>HTA</v>
          </cell>
          <cell r="F1396" t="str">
            <v>HSGX</v>
          </cell>
        </row>
        <row r="1397">
          <cell r="E1397" t="str">
            <v>HLS</v>
          </cell>
          <cell r="F1397" t="str">
            <v>HMNF</v>
          </cell>
        </row>
        <row r="1398">
          <cell r="E1398" t="str">
            <v>HL</v>
          </cell>
          <cell r="F1398" t="str">
            <v>HMSY</v>
          </cell>
        </row>
        <row r="1399">
          <cell r="E1399" t="str">
            <v>HL^B</v>
          </cell>
          <cell r="F1399" t="str">
            <v>HOLI</v>
          </cell>
        </row>
        <row r="1400">
          <cell r="E1400" t="str">
            <v>HEI</v>
          </cell>
          <cell r="F1400" t="str">
            <v>HOLX</v>
          </cell>
        </row>
        <row r="1401">
          <cell r="E1401" t="str">
            <v>HEI.A</v>
          </cell>
          <cell r="F1401" t="str">
            <v>HBCP</v>
          </cell>
        </row>
        <row r="1402">
          <cell r="E1402" t="str">
            <v>HLX</v>
          </cell>
          <cell r="F1402" t="str">
            <v>HOMB</v>
          </cell>
        </row>
        <row r="1403">
          <cell r="E1403" t="str">
            <v>HP</v>
          </cell>
          <cell r="F1403" t="str">
            <v>HFBL</v>
          </cell>
        </row>
        <row r="1404">
          <cell r="E1404" t="str">
            <v>HLF</v>
          </cell>
          <cell r="F1404" t="str">
            <v>HMST</v>
          </cell>
        </row>
        <row r="1405">
          <cell r="E1405" t="str">
            <v>HRI</v>
          </cell>
          <cell r="F1405" t="str">
            <v>HMTA</v>
          </cell>
        </row>
        <row r="1406">
          <cell r="E1406" t="str">
            <v>HTGC</v>
          </cell>
          <cell r="F1406" t="str">
            <v>HTBI</v>
          </cell>
        </row>
        <row r="1407">
          <cell r="E1407" t="str">
            <v>HTGX</v>
          </cell>
          <cell r="F1407" t="str">
            <v>HOFT</v>
          </cell>
        </row>
        <row r="1408">
          <cell r="E1408" t="str">
            <v>HRTG</v>
          </cell>
          <cell r="F1408" t="str">
            <v>HOPE</v>
          </cell>
        </row>
        <row r="1409">
          <cell r="E1409" t="str">
            <v>HT</v>
          </cell>
          <cell r="F1409" t="str">
            <v>HFBC</v>
          </cell>
        </row>
        <row r="1410">
          <cell r="E1410" t="str">
            <v>HT^C</v>
          </cell>
          <cell r="F1410" t="str">
            <v>HBNC</v>
          </cell>
        </row>
        <row r="1411">
          <cell r="E1411" t="str">
            <v>HT^D</v>
          </cell>
          <cell r="F1411" t="str">
            <v>HZNP</v>
          </cell>
        </row>
        <row r="1412">
          <cell r="E1412" t="str">
            <v>HT^E</v>
          </cell>
          <cell r="F1412" t="str">
            <v>HRZN</v>
          </cell>
        </row>
        <row r="1413">
          <cell r="E1413" t="str">
            <v>HSY</v>
          </cell>
          <cell r="F1413" t="str">
            <v>DAX</v>
          </cell>
        </row>
        <row r="1414">
          <cell r="E1414" t="str">
            <v>HTZ</v>
          </cell>
          <cell r="F1414" t="str">
            <v>QYLD</v>
          </cell>
        </row>
        <row r="1415">
          <cell r="E1415" t="str">
            <v>HES</v>
          </cell>
          <cell r="F1415" t="str">
            <v>HDP</v>
          </cell>
        </row>
        <row r="1416">
          <cell r="E1416" t="str">
            <v>HES^A</v>
          </cell>
          <cell r="F1416" t="str">
            <v>HPT</v>
          </cell>
        </row>
        <row r="1417">
          <cell r="E1417" t="str">
            <v>HESM</v>
          </cell>
          <cell r="F1417" t="str">
            <v>TWNK</v>
          </cell>
        </row>
        <row r="1418">
          <cell r="E1418" t="str">
            <v>HPE</v>
          </cell>
          <cell r="F1418" t="str">
            <v>TWNKW</v>
          </cell>
        </row>
        <row r="1419">
          <cell r="E1419" t="str">
            <v>HXL</v>
          </cell>
          <cell r="F1419" t="str">
            <v>HMHC</v>
          </cell>
        </row>
        <row r="1420">
          <cell r="E1420" t="str">
            <v>HF</v>
          </cell>
          <cell r="F1420" t="str">
            <v>HWCC</v>
          </cell>
        </row>
        <row r="1421">
          <cell r="E1421" t="str">
            <v>HCLP</v>
          </cell>
          <cell r="F1421" t="str">
            <v>HOVNP</v>
          </cell>
        </row>
        <row r="1422">
          <cell r="E1422" t="str">
            <v>HFRO</v>
          </cell>
          <cell r="F1422" t="str">
            <v>HBMD</v>
          </cell>
        </row>
        <row r="1423">
          <cell r="E1423" t="str">
            <v>HIW</v>
          </cell>
          <cell r="F1423" t="str">
            <v>HSNI</v>
          </cell>
        </row>
        <row r="1424">
          <cell r="E1424" t="str">
            <v>HIL</v>
          </cell>
          <cell r="F1424" t="str">
            <v>HTGM</v>
          </cell>
        </row>
        <row r="1425">
          <cell r="E1425" t="str">
            <v>HI</v>
          </cell>
          <cell r="F1425" t="str">
            <v>HUBG</v>
          </cell>
        </row>
        <row r="1426">
          <cell r="E1426" t="str">
            <v>HRC</v>
          </cell>
          <cell r="F1426" t="str">
            <v>HSON</v>
          </cell>
        </row>
        <row r="1427">
          <cell r="E1427" t="str">
            <v>HTH</v>
          </cell>
          <cell r="F1427" t="str">
            <v>HDSN</v>
          </cell>
        </row>
        <row r="1428">
          <cell r="E1428" t="str">
            <v>HGV</v>
          </cell>
          <cell r="F1428" t="str">
            <v>HUNT</v>
          </cell>
        </row>
        <row r="1429">
          <cell r="E1429" t="str">
            <v>HLT</v>
          </cell>
          <cell r="F1429" t="str">
            <v>HUNTU</v>
          </cell>
        </row>
        <row r="1430">
          <cell r="E1430" t="str">
            <v>HNI</v>
          </cell>
          <cell r="F1430" t="str">
            <v>HUNTW</v>
          </cell>
        </row>
        <row r="1431">
          <cell r="E1431" t="str">
            <v>HMLP</v>
          </cell>
          <cell r="F1431" t="str">
            <v>HBAN</v>
          </cell>
        </row>
        <row r="1432">
          <cell r="E1432" t="str">
            <v>HMLP^A</v>
          </cell>
          <cell r="F1432" t="str">
            <v>HBANN</v>
          </cell>
        </row>
        <row r="1433">
          <cell r="E1433" t="str">
            <v>HEP</v>
          </cell>
          <cell r="F1433" t="str">
            <v>HBANO</v>
          </cell>
        </row>
        <row r="1434">
          <cell r="E1434" t="str">
            <v>HFC</v>
          </cell>
          <cell r="F1434" t="str">
            <v>HBANP</v>
          </cell>
        </row>
        <row r="1435">
          <cell r="E1435" t="str">
            <v>HD</v>
          </cell>
          <cell r="F1435" t="str">
            <v>HURC</v>
          </cell>
        </row>
        <row r="1436">
          <cell r="E1436" t="str">
            <v>HMC</v>
          </cell>
          <cell r="F1436" t="str">
            <v>HURN</v>
          </cell>
        </row>
        <row r="1437">
          <cell r="E1437" t="str">
            <v>HON</v>
          </cell>
          <cell r="F1437" t="str">
            <v>HCM</v>
          </cell>
        </row>
        <row r="1438">
          <cell r="E1438" t="str">
            <v>HMN</v>
          </cell>
          <cell r="F1438" t="str">
            <v>HBP</v>
          </cell>
        </row>
        <row r="1439">
          <cell r="E1439" t="str">
            <v>HZN</v>
          </cell>
          <cell r="F1439" t="str">
            <v>HVBC</v>
          </cell>
        </row>
        <row r="1440">
          <cell r="E1440" t="str">
            <v>HTFA</v>
          </cell>
          <cell r="F1440" t="str">
            <v>HYGS</v>
          </cell>
        </row>
        <row r="1441">
          <cell r="E1441" t="str">
            <v>HRL</v>
          </cell>
          <cell r="F1441" t="str">
            <v>IDSY</v>
          </cell>
        </row>
        <row r="1442">
          <cell r="E1442" t="str">
            <v>HOS</v>
          </cell>
          <cell r="F1442" t="str">
            <v>IAC</v>
          </cell>
        </row>
        <row r="1443">
          <cell r="E1443" t="str">
            <v>HST</v>
          </cell>
          <cell r="F1443" t="str">
            <v>IAM</v>
          </cell>
        </row>
        <row r="1444">
          <cell r="E1444" t="str">
            <v>HLI</v>
          </cell>
          <cell r="F1444" t="str">
            <v>IAMXR</v>
          </cell>
        </row>
        <row r="1445">
          <cell r="E1445" t="str">
            <v>HOV</v>
          </cell>
          <cell r="F1445" t="str">
            <v>IAMXW</v>
          </cell>
        </row>
        <row r="1446">
          <cell r="E1446" t="str">
            <v>HHC</v>
          </cell>
          <cell r="F1446" t="str">
            <v>IBKC</v>
          </cell>
        </row>
        <row r="1447">
          <cell r="E1447" t="str">
            <v>HPQ</v>
          </cell>
          <cell r="F1447" t="str">
            <v>IBKCO</v>
          </cell>
        </row>
        <row r="1448">
          <cell r="E1448" t="str">
            <v>HRG</v>
          </cell>
          <cell r="F1448" t="str">
            <v>IBKCP</v>
          </cell>
        </row>
        <row r="1449">
          <cell r="E1449" t="str">
            <v>HSBC</v>
          </cell>
          <cell r="F1449" t="str">
            <v>ICAD</v>
          </cell>
        </row>
        <row r="1450">
          <cell r="E1450" t="str">
            <v>HSBC^A</v>
          </cell>
          <cell r="F1450" t="str">
            <v>IEP</v>
          </cell>
        </row>
        <row r="1451">
          <cell r="E1451" t="str">
            <v>HSEA</v>
          </cell>
          <cell r="F1451" t="str">
            <v>ICCH</v>
          </cell>
        </row>
        <row r="1452">
          <cell r="E1452" t="str">
            <v>HSEB</v>
          </cell>
          <cell r="F1452" t="str">
            <v>ICFI</v>
          </cell>
        </row>
        <row r="1453">
          <cell r="E1453" t="str">
            <v>HNP</v>
          </cell>
          <cell r="F1453" t="str">
            <v>ICHR</v>
          </cell>
        </row>
        <row r="1454">
          <cell r="E1454" t="str">
            <v>HUBB</v>
          </cell>
          <cell r="F1454" t="str">
            <v>ICLR</v>
          </cell>
        </row>
        <row r="1455">
          <cell r="E1455" t="str">
            <v>HUBS</v>
          </cell>
          <cell r="F1455" t="str">
            <v>ICON</v>
          </cell>
        </row>
        <row r="1456">
          <cell r="E1456" t="str">
            <v>HBM</v>
          </cell>
          <cell r="F1456" t="str">
            <v>ICUI</v>
          </cell>
        </row>
        <row r="1457">
          <cell r="E1457" t="str">
            <v>HBM.WS</v>
          </cell>
          <cell r="F1457" t="str">
            <v>IPWR</v>
          </cell>
        </row>
        <row r="1458">
          <cell r="E1458" t="str">
            <v>HPP</v>
          </cell>
          <cell r="F1458" t="str">
            <v>INVE</v>
          </cell>
        </row>
        <row r="1459">
          <cell r="E1459" t="str">
            <v>HGT</v>
          </cell>
          <cell r="F1459" t="str">
            <v>IDRA</v>
          </cell>
        </row>
        <row r="1460">
          <cell r="E1460" t="str">
            <v>HUM</v>
          </cell>
          <cell r="F1460" t="str">
            <v>IDXX</v>
          </cell>
        </row>
        <row r="1461">
          <cell r="E1461" t="str">
            <v>HII</v>
          </cell>
          <cell r="F1461" t="str">
            <v>IESC</v>
          </cell>
        </row>
        <row r="1462">
          <cell r="E1462" t="str">
            <v>HUN</v>
          </cell>
          <cell r="F1462" t="str">
            <v>IROQ</v>
          </cell>
        </row>
        <row r="1463">
          <cell r="E1463" t="str">
            <v>H</v>
          </cell>
          <cell r="F1463" t="str">
            <v>IFMK</v>
          </cell>
        </row>
        <row r="1464">
          <cell r="E1464" t="str">
            <v>HY</v>
          </cell>
          <cell r="F1464" t="str">
            <v>RXDX</v>
          </cell>
        </row>
        <row r="1465">
          <cell r="E1465" t="str">
            <v>IAG</v>
          </cell>
          <cell r="F1465" t="str">
            <v>INFO</v>
          </cell>
        </row>
        <row r="1466">
          <cell r="E1466" t="str">
            <v>IBN</v>
          </cell>
          <cell r="F1466" t="str">
            <v>IIVI</v>
          </cell>
        </row>
        <row r="1467">
          <cell r="E1467" t="str">
            <v>IDA</v>
          </cell>
          <cell r="F1467" t="str">
            <v>KANG</v>
          </cell>
        </row>
        <row r="1468">
          <cell r="E1468" t="str">
            <v>IEX</v>
          </cell>
          <cell r="F1468" t="str">
            <v>IKNX</v>
          </cell>
        </row>
        <row r="1469">
          <cell r="E1469" t="str">
            <v>IDT</v>
          </cell>
          <cell r="F1469" t="str">
            <v>ILG</v>
          </cell>
        </row>
        <row r="1470">
          <cell r="E1470" t="str">
            <v>ITW</v>
          </cell>
          <cell r="F1470" t="str">
            <v>ILMN</v>
          </cell>
        </row>
        <row r="1471">
          <cell r="E1471" t="str">
            <v>IMAX</v>
          </cell>
          <cell r="F1471" t="str">
            <v>ISNS</v>
          </cell>
        </row>
        <row r="1472">
          <cell r="E1472" t="str">
            <v>ICD</v>
          </cell>
          <cell r="F1472" t="str">
            <v>IMMR</v>
          </cell>
        </row>
        <row r="1473">
          <cell r="E1473" t="str">
            <v>IHC</v>
          </cell>
          <cell r="F1473" t="str">
            <v>ICCC</v>
          </cell>
        </row>
        <row r="1474">
          <cell r="E1474" t="str">
            <v>IRT</v>
          </cell>
          <cell r="F1474" t="str">
            <v>IMDZ</v>
          </cell>
        </row>
        <row r="1475">
          <cell r="E1475" t="str">
            <v>IFN</v>
          </cell>
          <cell r="F1475" t="str">
            <v xml:space="preserve">IMNP          </v>
          </cell>
        </row>
        <row r="1476">
          <cell r="E1476" t="str">
            <v>IBA</v>
          </cell>
          <cell r="F1476" t="str">
            <v>IMGN</v>
          </cell>
        </row>
        <row r="1477">
          <cell r="E1477" t="str">
            <v>INFY</v>
          </cell>
          <cell r="F1477" t="str">
            <v>IMMU</v>
          </cell>
        </row>
        <row r="1478">
          <cell r="E1478" t="str">
            <v>HIFR</v>
          </cell>
          <cell r="F1478" t="str">
            <v>IMRN</v>
          </cell>
        </row>
        <row r="1479">
          <cell r="E1479" t="str">
            <v>ING</v>
          </cell>
          <cell r="F1479" t="str">
            <v>IMRNW</v>
          </cell>
        </row>
        <row r="1480">
          <cell r="E1480" t="str">
            <v>ISF</v>
          </cell>
          <cell r="F1480" t="str">
            <v>IPXL</v>
          </cell>
        </row>
        <row r="1481">
          <cell r="E1481" t="str">
            <v>ISG</v>
          </cell>
          <cell r="F1481" t="str">
            <v>IMPV</v>
          </cell>
        </row>
        <row r="1482">
          <cell r="E1482" t="str">
            <v>IR</v>
          </cell>
          <cell r="F1482" t="str">
            <v>PI</v>
          </cell>
        </row>
        <row r="1483">
          <cell r="E1483" t="str">
            <v>NGVT</v>
          </cell>
          <cell r="F1483" t="str">
            <v>IMMY</v>
          </cell>
        </row>
        <row r="1484">
          <cell r="E1484" t="str">
            <v>INGR</v>
          </cell>
          <cell r="F1484" t="str">
            <v>INCR</v>
          </cell>
        </row>
        <row r="1485">
          <cell r="E1485" t="str">
            <v>IIPR</v>
          </cell>
          <cell r="F1485" t="str">
            <v>INCY</v>
          </cell>
        </row>
        <row r="1486">
          <cell r="E1486" t="str">
            <v>IIPR^A</v>
          </cell>
          <cell r="F1486" t="str">
            <v>INDB</v>
          </cell>
        </row>
        <row r="1487">
          <cell r="E1487" t="str">
            <v>IPHI</v>
          </cell>
          <cell r="F1487" t="str">
            <v>IBCP</v>
          </cell>
        </row>
        <row r="1488">
          <cell r="E1488" t="str">
            <v>INSI</v>
          </cell>
          <cell r="F1488" t="str">
            <v>IBTX</v>
          </cell>
        </row>
        <row r="1489">
          <cell r="E1489" t="str">
            <v>NSP</v>
          </cell>
          <cell r="F1489" t="str">
            <v>INDU</v>
          </cell>
        </row>
        <row r="1490">
          <cell r="E1490" t="str">
            <v>IBP</v>
          </cell>
          <cell r="F1490" t="str">
            <v>INDUU</v>
          </cell>
        </row>
        <row r="1491">
          <cell r="E1491" t="str">
            <v>INST</v>
          </cell>
          <cell r="F1491" t="str">
            <v>INDUW</v>
          </cell>
        </row>
        <row r="1492">
          <cell r="E1492" t="str">
            <v>ITGR</v>
          </cell>
          <cell r="F1492" t="str">
            <v>IDSA</v>
          </cell>
        </row>
        <row r="1493">
          <cell r="E1493" t="str">
            <v>I</v>
          </cell>
          <cell r="F1493" t="str">
            <v>INFN</v>
          </cell>
        </row>
        <row r="1494">
          <cell r="E1494" t="str">
            <v>ICE</v>
          </cell>
          <cell r="F1494" t="str">
            <v>INFI</v>
          </cell>
        </row>
        <row r="1495">
          <cell r="E1495" t="str">
            <v>IHG</v>
          </cell>
          <cell r="F1495" t="str">
            <v>IPCC</v>
          </cell>
        </row>
        <row r="1496">
          <cell r="E1496" t="str">
            <v>IFF</v>
          </cell>
          <cell r="F1496" t="str">
            <v>IFRX</v>
          </cell>
        </row>
        <row r="1497">
          <cell r="E1497" t="str">
            <v>IBM</v>
          </cell>
          <cell r="F1497" t="str">
            <v>III</v>
          </cell>
        </row>
        <row r="1498">
          <cell r="E1498" t="str">
            <v>IGT</v>
          </cell>
          <cell r="F1498" t="str">
            <v>IFON</v>
          </cell>
        </row>
        <row r="1499">
          <cell r="E1499" t="str">
            <v>IP</v>
          </cell>
          <cell r="F1499" t="str">
            <v>IMKTA</v>
          </cell>
        </row>
        <row r="1500">
          <cell r="E1500" t="str">
            <v>INSW</v>
          </cell>
          <cell r="F1500" t="str">
            <v>INWK</v>
          </cell>
        </row>
        <row r="1501">
          <cell r="E1501" t="str">
            <v>IPG</v>
          </cell>
          <cell r="F1501" t="str">
            <v>INOD</v>
          </cell>
        </row>
        <row r="1502">
          <cell r="E1502" t="str">
            <v>IPL^D</v>
          </cell>
          <cell r="F1502" t="str">
            <v>IPHS</v>
          </cell>
        </row>
        <row r="1503">
          <cell r="E1503" t="str">
            <v>INXN</v>
          </cell>
          <cell r="F1503" t="str">
            <v>IOSP</v>
          </cell>
        </row>
        <row r="1504">
          <cell r="E1504" t="str">
            <v>IPI</v>
          </cell>
          <cell r="F1504" t="str">
            <v>ISSC</v>
          </cell>
        </row>
        <row r="1505">
          <cell r="E1505" t="str">
            <v>XON</v>
          </cell>
          <cell r="F1505" t="str">
            <v>INVA</v>
          </cell>
        </row>
        <row r="1506">
          <cell r="E1506" t="str">
            <v>IVC</v>
          </cell>
          <cell r="F1506" t="str">
            <v>INGN</v>
          </cell>
        </row>
        <row r="1507">
          <cell r="E1507" t="str">
            <v>VBF</v>
          </cell>
          <cell r="F1507" t="str">
            <v>ITEK</v>
          </cell>
        </row>
        <row r="1508">
          <cell r="E1508" t="str">
            <v>VCV</v>
          </cell>
          <cell r="F1508" t="str">
            <v>INOV</v>
          </cell>
        </row>
        <row r="1509">
          <cell r="E1509" t="str">
            <v>VTA</v>
          </cell>
          <cell r="F1509" t="str">
            <v>INO</v>
          </cell>
        </row>
        <row r="1510">
          <cell r="E1510" t="str">
            <v>IHIT</v>
          </cell>
          <cell r="F1510" t="str">
            <v>INPX</v>
          </cell>
        </row>
        <row r="1511">
          <cell r="E1511" t="str">
            <v>VLT</v>
          </cell>
          <cell r="F1511" t="str">
            <v>INSG</v>
          </cell>
        </row>
        <row r="1512">
          <cell r="E1512" t="str">
            <v>IVR</v>
          </cell>
          <cell r="F1512" t="str">
            <v>NSIT</v>
          </cell>
        </row>
        <row r="1513">
          <cell r="E1513" t="str">
            <v>IVR^B</v>
          </cell>
          <cell r="F1513" t="str">
            <v>ISIG</v>
          </cell>
        </row>
        <row r="1514">
          <cell r="E1514" t="str">
            <v>IVR^C</v>
          </cell>
          <cell r="F1514" t="str">
            <v>INSM</v>
          </cell>
        </row>
        <row r="1515">
          <cell r="E1515" t="str">
            <v>IVR^A</v>
          </cell>
          <cell r="F1515" t="str">
            <v>INSE</v>
          </cell>
        </row>
        <row r="1516">
          <cell r="E1516" t="str">
            <v>OIA</v>
          </cell>
          <cell r="F1516" t="str">
            <v>IIIN</v>
          </cell>
        </row>
        <row r="1517">
          <cell r="E1517" t="str">
            <v>VMO</v>
          </cell>
          <cell r="F1517" t="str">
            <v>PODD</v>
          </cell>
        </row>
        <row r="1518">
          <cell r="E1518" t="str">
            <v>VKQ</v>
          </cell>
          <cell r="F1518" t="str">
            <v>INSY</v>
          </cell>
        </row>
        <row r="1519">
          <cell r="E1519" t="str">
            <v>VPV</v>
          </cell>
          <cell r="F1519" t="str">
            <v>NTEC</v>
          </cell>
        </row>
        <row r="1520">
          <cell r="E1520" t="str">
            <v>IVZ</v>
          </cell>
          <cell r="F1520" t="str">
            <v>IART</v>
          </cell>
        </row>
        <row r="1521">
          <cell r="E1521" t="str">
            <v>IQI</v>
          </cell>
          <cell r="F1521" t="str">
            <v>IDTI</v>
          </cell>
        </row>
        <row r="1522">
          <cell r="E1522" t="str">
            <v>VVR</v>
          </cell>
          <cell r="F1522" t="str">
            <v>IMTE</v>
          </cell>
        </row>
        <row r="1523">
          <cell r="E1523" t="str">
            <v>VTN</v>
          </cell>
          <cell r="F1523" t="str">
            <v>INTC</v>
          </cell>
        </row>
        <row r="1524">
          <cell r="E1524" t="str">
            <v>VGM</v>
          </cell>
          <cell r="F1524" t="str">
            <v>NTLA</v>
          </cell>
        </row>
        <row r="1525">
          <cell r="E1525" t="str">
            <v>IIM</v>
          </cell>
          <cell r="F1525" t="str">
            <v>IPCI</v>
          </cell>
        </row>
        <row r="1526">
          <cell r="E1526" t="str">
            <v>ITG</v>
          </cell>
          <cell r="F1526" t="str">
            <v>IPAR</v>
          </cell>
        </row>
        <row r="1527">
          <cell r="E1527" t="str">
            <v>IRET</v>
          </cell>
          <cell r="F1527" t="str">
            <v>IBKR</v>
          </cell>
        </row>
        <row r="1528">
          <cell r="E1528" t="str">
            <v>IRET^C</v>
          </cell>
          <cell r="F1528" t="str">
            <v>ICPT</v>
          </cell>
        </row>
        <row r="1529">
          <cell r="E1529" t="str">
            <v>NVTA</v>
          </cell>
          <cell r="F1529" t="str">
            <v>IDCC</v>
          </cell>
        </row>
        <row r="1530">
          <cell r="E1530" t="str">
            <v>INVH</v>
          </cell>
          <cell r="F1530" t="str">
            <v>TILE</v>
          </cell>
        </row>
        <row r="1531">
          <cell r="E1531" t="str">
            <v>IO</v>
          </cell>
          <cell r="F1531" t="str">
            <v>LINK</v>
          </cell>
        </row>
        <row r="1532">
          <cell r="E1532" t="str">
            <v>IQV</v>
          </cell>
          <cell r="F1532" t="str">
            <v>IMI</v>
          </cell>
        </row>
        <row r="1533">
          <cell r="E1533" t="str">
            <v>IRM</v>
          </cell>
          <cell r="F1533" t="str">
            <v>INAP</v>
          </cell>
        </row>
        <row r="1534">
          <cell r="E1534" t="str">
            <v>IRS</v>
          </cell>
          <cell r="F1534" t="str">
            <v>IBOC</v>
          </cell>
        </row>
        <row r="1535">
          <cell r="E1535" t="str">
            <v>ICL</v>
          </cell>
          <cell r="F1535" t="str">
            <v>ISCA</v>
          </cell>
        </row>
        <row r="1536">
          <cell r="E1536" t="str">
            <v xml:space="preserve">STAR          </v>
          </cell>
          <cell r="F1536" t="str">
            <v>IGLD</v>
          </cell>
        </row>
        <row r="1537">
          <cell r="E1537" t="str">
            <v>STAR^D</v>
          </cell>
          <cell r="F1537" t="str">
            <v>IIJI</v>
          </cell>
        </row>
        <row r="1538">
          <cell r="E1538" t="str">
            <v>STAR^G</v>
          </cell>
          <cell r="F1538" t="str">
            <v>IDXG</v>
          </cell>
        </row>
        <row r="1539">
          <cell r="E1539" t="str">
            <v>STAR^I</v>
          </cell>
          <cell r="F1539" t="str">
            <v>XENT</v>
          </cell>
        </row>
        <row r="1540">
          <cell r="E1540" t="str">
            <v>ITCB</v>
          </cell>
          <cell r="F1540" t="str">
            <v>INTX</v>
          </cell>
        </row>
        <row r="1541">
          <cell r="E1541" t="str">
            <v>ITUB</v>
          </cell>
          <cell r="F1541" t="str">
            <v>IVAC</v>
          </cell>
        </row>
        <row r="1542">
          <cell r="E1542" t="str">
            <v>ITT</v>
          </cell>
          <cell r="F1542" t="str">
            <v>INTL</v>
          </cell>
        </row>
        <row r="1543">
          <cell r="E1543" t="str">
            <v>IVH</v>
          </cell>
          <cell r="F1543" t="str">
            <v>ITCI</v>
          </cell>
        </row>
        <row r="1544">
          <cell r="E1544" t="str">
            <v>JPM</v>
          </cell>
          <cell r="F1544" t="str">
            <v>IIN</v>
          </cell>
        </row>
        <row r="1545">
          <cell r="E1545" t="str">
            <v>JPM.WS</v>
          </cell>
          <cell r="F1545" t="str">
            <v>INTU</v>
          </cell>
        </row>
        <row r="1546">
          <cell r="E1546" t="str">
            <v>JPM^A</v>
          </cell>
          <cell r="F1546" t="str">
            <v>ISRG</v>
          </cell>
        </row>
        <row r="1547">
          <cell r="E1547" t="str">
            <v>JPM^B</v>
          </cell>
          <cell r="F1547" t="str">
            <v>SNAK</v>
          </cell>
        </row>
        <row r="1548">
          <cell r="E1548" t="str">
            <v>JPM^D.CL</v>
          </cell>
          <cell r="F1548" t="str">
            <v>ISTR</v>
          </cell>
        </row>
        <row r="1549">
          <cell r="E1549" t="str">
            <v>JPM^E</v>
          </cell>
          <cell r="F1549" t="str">
            <v>ISBC</v>
          </cell>
        </row>
        <row r="1550">
          <cell r="E1550" t="str">
            <v>JPM^F</v>
          </cell>
          <cell r="F1550" t="str">
            <v>ITIC</v>
          </cell>
        </row>
        <row r="1551">
          <cell r="E1551" t="str">
            <v>JPM^G</v>
          </cell>
          <cell r="F1551" t="str">
            <v>NVIV</v>
          </cell>
        </row>
        <row r="1552">
          <cell r="E1552" t="str">
            <v>JPM^H</v>
          </cell>
          <cell r="F1552" t="str">
            <v>IVTY</v>
          </cell>
        </row>
        <row r="1553">
          <cell r="E1553" t="str">
            <v>JAX</v>
          </cell>
          <cell r="F1553" t="str">
            <v>IONS</v>
          </cell>
        </row>
        <row r="1554">
          <cell r="E1554" t="str">
            <v>JILL</v>
          </cell>
          <cell r="F1554" t="str">
            <v>IOVA</v>
          </cell>
        </row>
        <row r="1555">
          <cell r="E1555" t="str">
            <v>JCP</v>
          </cell>
          <cell r="F1555" t="str">
            <v>IPAS</v>
          </cell>
        </row>
        <row r="1556">
          <cell r="E1556" t="str">
            <v>SJM</v>
          </cell>
          <cell r="F1556" t="str">
            <v>DTYS</v>
          </cell>
        </row>
        <row r="1557">
          <cell r="E1557" t="str">
            <v>JBL</v>
          </cell>
          <cell r="F1557" t="str">
            <v>DTUS</v>
          </cell>
        </row>
        <row r="1558">
          <cell r="E1558" t="str">
            <v>JEC</v>
          </cell>
          <cell r="F1558" t="str">
            <v>DTUL</v>
          </cell>
        </row>
        <row r="1559">
          <cell r="E1559" t="str">
            <v>JAG</v>
          </cell>
          <cell r="F1559" t="str">
            <v>DFVS</v>
          </cell>
        </row>
        <row r="1560">
          <cell r="E1560" t="str">
            <v>JHX</v>
          </cell>
          <cell r="F1560" t="str">
            <v>DFVL</v>
          </cell>
        </row>
        <row r="1561">
          <cell r="E1561" t="str">
            <v>JHG</v>
          </cell>
          <cell r="F1561" t="str">
            <v>FLAT</v>
          </cell>
        </row>
        <row r="1562">
          <cell r="E1562" t="str">
            <v>JOF</v>
          </cell>
          <cell r="F1562" t="str">
            <v>DLBS</v>
          </cell>
        </row>
        <row r="1563">
          <cell r="E1563" t="str">
            <v>JBGS</v>
          </cell>
          <cell r="F1563" t="str">
            <v>STPP</v>
          </cell>
        </row>
        <row r="1564">
          <cell r="E1564" t="str">
            <v>JELD</v>
          </cell>
          <cell r="F1564" t="str">
            <v>IPGP</v>
          </cell>
        </row>
        <row r="1565">
          <cell r="E1565" t="str">
            <v>JCAP</v>
          </cell>
          <cell r="F1565" t="str">
            <v>CSML</v>
          </cell>
        </row>
        <row r="1566">
          <cell r="E1566" t="str">
            <v>JT</v>
          </cell>
          <cell r="F1566" t="str">
            <v>IRMD</v>
          </cell>
        </row>
        <row r="1567">
          <cell r="E1567" t="str">
            <v>JKS</v>
          </cell>
          <cell r="F1567" t="str">
            <v>IRTC</v>
          </cell>
        </row>
        <row r="1568">
          <cell r="E1568" t="str">
            <v>JMP</v>
          </cell>
          <cell r="F1568" t="str">
            <v>IRIX</v>
          </cell>
        </row>
        <row r="1569">
          <cell r="E1569" t="str">
            <v>JMPB</v>
          </cell>
          <cell r="F1569" t="str">
            <v>IRDM</v>
          </cell>
        </row>
        <row r="1570">
          <cell r="E1570" t="str">
            <v>JMPC</v>
          </cell>
          <cell r="F1570" t="str">
            <v>IRDMB</v>
          </cell>
        </row>
        <row r="1571">
          <cell r="E1571" t="str">
            <v>JBT</v>
          </cell>
          <cell r="F1571" t="str">
            <v>IRBT</v>
          </cell>
        </row>
        <row r="1572">
          <cell r="E1572" t="str">
            <v>BTO</v>
          </cell>
          <cell r="F1572" t="str">
            <v>IRWD</v>
          </cell>
        </row>
        <row r="1573">
          <cell r="E1573" t="str">
            <v>HEQ</v>
          </cell>
          <cell r="F1573" t="str">
            <v>IRCP</v>
          </cell>
        </row>
        <row r="1574">
          <cell r="E1574" t="str">
            <v>JHS</v>
          </cell>
          <cell r="F1574" t="str">
            <v>PMPT</v>
          </cell>
        </row>
        <row r="1575">
          <cell r="E1575" t="str">
            <v>JHI</v>
          </cell>
          <cell r="F1575" t="str">
            <v>SLQD</v>
          </cell>
        </row>
        <row r="1576">
          <cell r="E1576" t="str">
            <v>HPF</v>
          </cell>
          <cell r="F1576" t="str">
            <v>CSJ</v>
          </cell>
        </row>
        <row r="1577">
          <cell r="E1577" t="str">
            <v>HPI</v>
          </cell>
          <cell r="F1577" t="str">
            <v>ISHG</v>
          </cell>
        </row>
        <row r="1578">
          <cell r="E1578" t="str">
            <v>HPS</v>
          </cell>
          <cell r="F1578" t="str">
            <v>SHY</v>
          </cell>
        </row>
        <row r="1579">
          <cell r="E1579" t="str">
            <v>PDT</v>
          </cell>
          <cell r="F1579" t="str">
            <v>TLT</v>
          </cell>
        </row>
        <row r="1580">
          <cell r="E1580" t="str">
            <v>HTD</v>
          </cell>
          <cell r="F1580" t="str">
            <v>IEI</v>
          </cell>
        </row>
        <row r="1581">
          <cell r="E1581" t="str">
            <v>HTY</v>
          </cell>
          <cell r="F1581" t="str">
            <v>IEF</v>
          </cell>
        </row>
        <row r="1582">
          <cell r="E1582" t="str">
            <v>JW.A</v>
          </cell>
          <cell r="F1582" t="str">
            <v>AIA</v>
          </cell>
        </row>
        <row r="1583">
          <cell r="E1583" t="str">
            <v>JW.B</v>
          </cell>
          <cell r="F1583" t="str">
            <v>COMT</v>
          </cell>
        </row>
        <row r="1584">
          <cell r="E1584" t="str">
            <v>JNJ</v>
          </cell>
          <cell r="F1584" t="str">
            <v>ISTB</v>
          </cell>
        </row>
        <row r="1585">
          <cell r="E1585" t="str">
            <v>JCI</v>
          </cell>
          <cell r="F1585" t="str">
            <v>IXUS</v>
          </cell>
        </row>
        <row r="1586">
          <cell r="E1586" t="str">
            <v>JONE</v>
          </cell>
          <cell r="F1586" t="str">
            <v>IUSG</v>
          </cell>
        </row>
        <row r="1587">
          <cell r="E1587" t="str">
            <v>JLL</v>
          </cell>
          <cell r="F1587" t="str">
            <v>IUSV</v>
          </cell>
        </row>
        <row r="1588">
          <cell r="E1588" t="str">
            <v>JMEI</v>
          </cell>
          <cell r="F1588" t="str">
            <v>IUSB</v>
          </cell>
        </row>
        <row r="1589">
          <cell r="E1589" t="str">
            <v>JNPR</v>
          </cell>
          <cell r="F1589" t="str">
            <v>HEWG</v>
          </cell>
        </row>
        <row r="1590">
          <cell r="E1590" t="str">
            <v>JP</v>
          </cell>
          <cell r="F1590" t="str">
            <v>SUSB</v>
          </cell>
        </row>
        <row r="1591">
          <cell r="E1591" t="str">
            <v>JE</v>
          </cell>
          <cell r="F1591" t="str">
            <v>SUSC</v>
          </cell>
        </row>
        <row r="1592">
          <cell r="E1592" t="str">
            <v>JE^A</v>
          </cell>
          <cell r="F1592" t="str">
            <v>XT</v>
          </cell>
        </row>
        <row r="1593">
          <cell r="E1593" t="str">
            <v>LRN</v>
          </cell>
          <cell r="F1593" t="str">
            <v>FALN</v>
          </cell>
        </row>
        <row r="1594">
          <cell r="E1594" t="str">
            <v>KAI</v>
          </cell>
          <cell r="F1594" t="str">
            <v>IFEU</v>
          </cell>
        </row>
        <row r="1595">
          <cell r="E1595" t="str">
            <v>KDMN</v>
          </cell>
          <cell r="F1595" t="str">
            <v>IFGL</v>
          </cell>
        </row>
        <row r="1596">
          <cell r="E1596" t="str">
            <v>KAMN</v>
          </cell>
          <cell r="F1596" t="str">
            <v>IGF</v>
          </cell>
        </row>
        <row r="1597">
          <cell r="E1597" t="str">
            <v>KSU</v>
          </cell>
          <cell r="F1597" t="str">
            <v>GNMA</v>
          </cell>
        </row>
        <row r="1598">
          <cell r="E1598" t="str">
            <v>KSU^</v>
          </cell>
          <cell r="F1598" t="str">
            <v>HYXE</v>
          </cell>
        </row>
        <row r="1599">
          <cell r="E1599" t="str">
            <v>KS</v>
          </cell>
          <cell r="F1599" t="str">
            <v>CIU</v>
          </cell>
        </row>
        <row r="1600">
          <cell r="E1600" t="str">
            <v>KAR</v>
          </cell>
          <cell r="F1600" t="str">
            <v>IGOV</v>
          </cell>
        </row>
        <row r="1601">
          <cell r="E1601" t="str">
            <v>KED</v>
          </cell>
          <cell r="F1601" t="str">
            <v>EMB</v>
          </cell>
        </row>
        <row r="1602">
          <cell r="E1602" t="str">
            <v>KYE</v>
          </cell>
          <cell r="F1602" t="str">
            <v>MBB</v>
          </cell>
        </row>
        <row r="1603">
          <cell r="E1603" t="str">
            <v>KMF</v>
          </cell>
          <cell r="F1603" t="str">
            <v>JKI</v>
          </cell>
        </row>
        <row r="1604">
          <cell r="E1604" t="str">
            <v>KYN</v>
          </cell>
          <cell r="F1604" t="str">
            <v>ACWX</v>
          </cell>
        </row>
        <row r="1605">
          <cell r="E1605" t="str">
            <v>KYN^F</v>
          </cell>
          <cell r="F1605" t="str">
            <v>ACWI</v>
          </cell>
        </row>
        <row r="1606">
          <cell r="E1606" t="str">
            <v>KB</v>
          </cell>
          <cell r="F1606" t="str">
            <v>AAXJ</v>
          </cell>
        </row>
        <row r="1607">
          <cell r="E1607" t="str">
            <v>KBH</v>
          </cell>
          <cell r="F1607" t="str">
            <v>EWZS</v>
          </cell>
        </row>
        <row r="1608">
          <cell r="E1608" t="str">
            <v>KBR</v>
          </cell>
          <cell r="F1608" t="str">
            <v>MCHI</v>
          </cell>
        </row>
        <row r="1609">
          <cell r="E1609" t="str">
            <v>KAP</v>
          </cell>
          <cell r="F1609" t="str">
            <v>ESGD</v>
          </cell>
        </row>
        <row r="1610">
          <cell r="E1610" t="str">
            <v>FRAC</v>
          </cell>
          <cell r="F1610" t="str">
            <v>SCZ</v>
          </cell>
        </row>
        <row r="1611">
          <cell r="E1611" t="str">
            <v>K</v>
          </cell>
          <cell r="F1611" t="str">
            <v>ESGE</v>
          </cell>
        </row>
        <row r="1612">
          <cell r="E1612" t="str">
            <v>KEM</v>
          </cell>
          <cell r="F1612" t="str">
            <v>EEMA</v>
          </cell>
        </row>
        <row r="1613">
          <cell r="E1613" t="str">
            <v>KMPA</v>
          </cell>
          <cell r="F1613" t="str">
            <v>EMXC</v>
          </cell>
        </row>
        <row r="1614">
          <cell r="E1614" t="str">
            <v>KMPR</v>
          </cell>
          <cell r="F1614" t="str">
            <v>EUFN</v>
          </cell>
        </row>
        <row r="1615">
          <cell r="E1615" t="str">
            <v>KMT</v>
          </cell>
          <cell r="F1615" t="str">
            <v>IEUS</v>
          </cell>
        </row>
        <row r="1616">
          <cell r="E1616" t="str">
            <v>KW</v>
          </cell>
          <cell r="F1616" t="str">
            <v>RING</v>
          </cell>
        </row>
        <row r="1617">
          <cell r="E1617" t="str">
            <v>KWN.CL</v>
          </cell>
          <cell r="F1617" t="str">
            <v>MPCT</v>
          </cell>
        </row>
        <row r="1618">
          <cell r="E1618" t="str">
            <v>KEN</v>
          </cell>
          <cell r="F1618" t="str">
            <v>ENZL</v>
          </cell>
        </row>
        <row r="1619">
          <cell r="E1619" t="str">
            <v>KEG</v>
          </cell>
          <cell r="F1619" t="str">
            <v>QAT</v>
          </cell>
        </row>
        <row r="1620">
          <cell r="E1620" t="str">
            <v>KEY</v>
          </cell>
          <cell r="F1620" t="str">
            <v>TUR</v>
          </cell>
        </row>
        <row r="1621">
          <cell r="E1621" t="str">
            <v>KEY^I</v>
          </cell>
          <cell r="F1621" t="str">
            <v>UAE</v>
          </cell>
        </row>
        <row r="1622">
          <cell r="E1622" t="str">
            <v>KEYS</v>
          </cell>
          <cell r="F1622" t="str">
            <v>ESGU</v>
          </cell>
        </row>
        <row r="1623">
          <cell r="E1623" t="str">
            <v>KRC</v>
          </cell>
          <cell r="F1623" t="str">
            <v>IBB</v>
          </cell>
        </row>
        <row r="1624">
          <cell r="E1624" t="str">
            <v>KRP</v>
          </cell>
          <cell r="F1624" t="str">
            <v>SOXX</v>
          </cell>
        </row>
        <row r="1625">
          <cell r="E1625" t="str">
            <v>KMB</v>
          </cell>
          <cell r="F1625" t="str">
            <v>AMCA</v>
          </cell>
        </row>
        <row r="1626">
          <cell r="E1626" t="str">
            <v>KIM</v>
          </cell>
          <cell r="F1626" t="str">
            <v>EMIF</v>
          </cell>
        </row>
        <row r="1627">
          <cell r="E1627" t="str">
            <v>KIM^I</v>
          </cell>
          <cell r="F1627" t="str">
            <v>ICLN</v>
          </cell>
        </row>
        <row r="1628">
          <cell r="E1628" t="str">
            <v>KIM^J</v>
          </cell>
          <cell r="F1628" t="str">
            <v>WOOD</v>
          </cell>
        </row>
        <row r="1629">
          <cell r="E1629" t="str">
            <v>KIM^K</v>
          </cell>
          <cell r="F1629" t="str">
            <v>INDY</v>
          </cell>
        </row>
        <row r="1630">
          <cell r="E1630" t="str">
            <v>KIM^L</v>
          </cell>
          <cell r="F1630" t="str">
            <v>IJT</v>
          </cell>
        </row>
        <row r="1631">
          <cell r="E1631" t="str">
            <v>KMI</v>
          </cell>
          <cell r="F1631" t="str">
            <v>DVY</v>
          </cell>
        </row>
        <row r="1632">
          <cell r="E1632" t="str">
            <v>KMI^A</v>
          </cell>
          <cell r="F1632" t="str">
            <v>SHV</v>
          </cell>
        </row>
        <row r="1633">
          <cell r="E1633" t="str">
            <v>KND</v>
          </cell>
          <cell r="F1633" t="str">
            <v>CRED</v>
          </cell>
        </row>
        <row r="1634">
          <cell r="E1634" t="str">
            <v>KFS</v>
          </cell>
          <cell r="F1634" t="str">
            <v>PFF</v>
          </cell>
        </row>
        <row r="1635">
          <cell r="E1635" t="str">
            <v>KGC</v>
          </cell>
          <cell r="F1635" t="str">
            <v>ISRL</v>
          </cell>
        </row>
        <row r="1636">
          <cell r="E1636" t="str">
            <v>KEX</v>
          </cell>
          <cell r="F1636" t="str">
            <v>ITI</v>
          </cell>
        </row>
        <row r="1637">
          <cell r="E1637" t="str">
            <v>KL</v>
          </cell>
          <cell r="F1637" t="str">
            <v>ITRI</v>
          </cell>
        </row>
        <row r="1638">
          <cell r="E1638" t="str">
            <v>KRG</v>
          </cell>
          <cell r="F1638" t="str">
            <v>ITRN</v>
          </cell>
        </row>
        <row r="1639">
          <cell r="E1639" t="str">
            <v>KKR</v>
          </cell>
          <cell r="F1639" t="str">
            <v>ITUS</v>
          </cell>
        </row>
        <row r="1640">
          <cell r="E1640" t="str">
            <v>KKR^A</v>
          </cell>
          <cell r="F1640" t="str">
            <v>IVENC</v>
          </cell>
        </row>
        <row r="1641">
          <cell r="E1641" t="str">
            <v>KKR^B</v>
          </cell>
          <cell r="F1641" t="str">
            <v>IVFGC</v>
          </cell>
        </row>
        <row r="1642">
          <cell r="E1642" t="str">
            <v>KFN^</v>
          </cell>
          <cell r="F1642" t="str">
            <v>IVFVC</v>
          </cell>
        </row>
        <row r="1643">
          <cell r="E1643" t="str">
            <v>KIO</v>
          </cell>
          <cell r="F1643" t="str">
            <v>IXYS</v>
          </cell>
        </row>
        <row r="1644">
          <cell r="E1644" t="str">
            <v>KREF</v>
          </cell>
          <cell r="F1644" t="str">
            <v>IZEA</v>
          </cell>
        </row>
        <row r="1645">
          <cell r="E1645" t="str">
            <v>KMG</v>
          </cell>
          <cell r="F1645" t="str">
            <v>JJSF</v>
          </cell>
        </row>
        <row r="1646">
          <cell r="E1646" t="str">
            <v>KNX</v>
          </cell>
          <cell r="F1646" t="str">
            <v>MAYS</v>
          </cell>
        </row>
        <row r="1647">
          <cell r="E1647" t="str">
            <v>KNL</v>
          </cell>
          <cell r="F1647" t="str">
            <v>JBHT</v>
          </cell>
        </row>
        <row r="1648">
          <cell r="E1648" t="str">
            <v>KNOP</v>
          </cell>
          <cell r="F1648" t="str">
            <v>JCOM</v>
          </cell>
        </row>
        <row r="1649">
          <cell r="E1649" t="str">
            <v>KN</v>
          </cell>
          <cell r="F1649" t="str">
            <v>JASO</v>
          </cell>
        </row>
        <row r="1650">
          <cell r="E1650" t="str">
            <v>KSS</v>
          </cell>
          <cell r="F1650" t="str">
            <v>JKHY</v>
          </cell>
        </row>
        <row r="1651">
          <cell r="E1651" t="str">
            <v>PHG</v>
          </cell>
          <cell r="F1651" t="str">
            <v>JACK</v>
          </cell>
        </row>
        <row r="1652">
          <cell r="E1652" t="str">
            <v>KOP</v>
          </cell>
          <cell r="F1652" t="str">
            <v>JXSB</v>
          </cell>
        </row>
        <row r="1653">
          <cell r="E1653" t="str">
            <v>KEP</v>
          </cell>
          <cell r="F1653" t="str">
            <v>JAGX</v>
          </cell>
        </row>
        <row r="1654">
          <cell r="E1654" t="str">
            <v>KF</v>
          </cell>
          <cell r="F1654" t="str">
            <v>JAKK</v>
          </cell>
        </row>
        <row r="1655">
          <cell r="E1655" t="str">
            <v>KFY</v>
          </cell>
          <cell r="F1655" t="str">
            <v>JMBA</v>
          </cell>
        </row>
        <row r="1656">
          <cell r="E1656" t="str">
            <v>KOS</v>
          </cell>
          <cell r="F1656" t="str">
            <v>JRVR</v>
          </cell>
        </row>
        <row r="1657">
          <cell r="E1657" t="str">
            <v>KRA</v>
          </cell>
          <cell r="F1657" t="str">
            <v>SGQI</v>
          </cell>
        </row>
        <row r="1658">
          <cell r="E1658" t="str">
            <v>KR</v>
          </cell>
          <cell r="F1658" t="str">
            <v>JSML</v>
          </cell>
        </row>
        <row r="1659">
          <cell r="E1659" t="str">
            <v>KRO</v>
          </cell>
          <cell r="F1659" t="str">
            <v>JSMD</v>
          </cell>
        </row>
        <row r="1660">
          <cell r="E1660" t="str">
            <v>KT</v>
          </cell>
          <cell r="F1660" t="str">
            <v>JASN</v>
          </cell>
        </row>
        <row r="1661">
          <cell r="E1661" t="str">
            <v>KYO</v>
          </cell>
          <cell r="F1661" t="str">
            <v>JASNW</v>
          </cell>
        </row>
        <row r="1662">
          <cell r="E1662" t="str">
            <v>LB</v>
          </cell>
          <cell r="F1662" t="str">
            <v>JAZZ</v>
          </cell>
        </row>
        <row r="1663">
          <cell r="E1663" t="str">
            <v>SCX</v>
          </cell>
          <cell r="F1663" t="str">
            <v>JD</v>
          </cell>
        </row>
        <row r="1664">
          <cell r="E1664" t="str">
            <v>LLL</v>
          </cell>
          <cell r="F1664" t="str">
            <v>JSYN</v>
          </cell>
        </row>
        <row r="1665">
          <cell r="E1665" t="str">
            <v>LQ</v>
          </cell>
          <cell r="F1665" t="str">
            <v>JSYNR</v>
          </cell>
        </row>
        <row r="1666">
          <cell r="E1666" t="str">
            <v>LH</v>
          </cell>
          <cell r="F1666" t="str">
            <v>JSYNU</v>
          </cell>
        </row>
        <row r="1667">
          <cell r="E1667" t="str">
            <v>LADR</v>
          </cell>
          <cell r="F1667" t="str">
            <v>JSYNW</v>
          </cell>
        </row>
        <row r="1668">
          <cell r="E1668" t="str">
            <v>LW</v>
          </cell>
          <cell r="F1668" t="str">
            <v>JBLU</v>
          </cell>
        </row>
        <row r="1669">
          <cell r="E1669" t="str">
            <v>LCI</v>
          </cell>
          <cell r="F1669" t="str">
            <v>JTPY</v>
          </cell>
        </row>
        <row r="1670">
          <cell r="E1670" t="str">
            <v>LPI</v>
          </cell>
          <cell r="F1670" t="str">
            <v>JCTCF</v>
          </cell>
        </row>
        <row r="1671">
          <cell r="E1671" t="str">
            <v>LVS</v>
          </cell>
          <cell r="F1671" t="str">
            <v>WYIG</v>
          </cell>
        </row>
        <row r="1672">
          <cell r="E1672" t="str">
            <v>LHO</v>
          </cell>
          <cell r="F1672" t="str">
            <v>WYIGU</v>
          </cell>
        </row>
        <row r="1673">
          <cell r="E1673" t="str">
            <v>LHO^I</v>
          </cell>
          <cell r="F1673" t="str">
            <v>WYIGW</v>
          </cell>
        </row>
        <row r="1674">
          <cell r="E1674" t="str">
            <v>LHO^J</v>
          </cell>
          <cell r="F1674" t="str">
            <v>JMU</v>
          </cell>
        </row>
        <row r="1675">
          <cell r="E1675" t="str">
            <v>LTM</v>
          </cell>
          <cell r="F1675" t="str">
            <v>JBSS</v>
          </cell>
        </row>
        <row r="1676">
          <cell r="E1676" t="str">
            <v>LDF</v>
          </cell>
          <cell r="F1676" t="str">
            <v>JOUT</v>
          </cell>
        </row>
        <row r="1677">
          <cell r="E1677" t="str">
            <v>LGI</v>
          </cell>
          <cell r="F1677" t="str">
            <v>JNCE</v>
          </cell>
        </row>
        <row r="1678">
          <cell r="E1678" t="str">
            <v>LAZ</v>
          </cell>
          <cell r="F1678" t="str">
            <v>JNP</v>
          </cell>
        </row>
        <row r="1679">
          <cell r="E1679" t="str">
            <v>LOR</v>
          </cell>
          <cell r="F1679" t="str">
            <v>JUNO</v>
          </cell>
        </row>
        <row r="1680">
          <cell r="E1680" t="str">
            <v>LZB</v>
          </cell>
          <cell r="F1680" t="str">
            <v>KTWO</v>
          </cell>
        </row>
        <row r="1681">
          <cell r="E1681" t="str">
            <v>LCII</v>
          </cell>
          <cell r="F1681" t="str">
            <v>KALU</v>
          </cell>
        </row>
        <row r="1682">
          <cell r="E1682" t="str">
            <v>LFGR</v>
          </cell>
          <cell r="F1682" t="str">
            <v>KALA</v>
          </cell>
        </row>
        <row r="1683">
          <cell r="E1683" t="str">
            <v>LEA</v>
          </cell>
          <cell r="F1683" t="str">
            <v>KALV</v>
          </cell>
        </row>
        <row r="1684">
          <cell r="E1684" t="str">
            <v>LEE</v>
          </cell>
          <cell r="F1684" t="str">
            <v>KMDA</v>
          </cell>
        </row>
        <row r="1685">
          <cell r="E1685" t="str">
            <v>LGC.U</v>
          </cell>
          <cell r="F1685" t="str">
            <v>KNDI</v>
          </cell>
        </row>
        <row r="1686">
          <cell r="E1686" t="str">
            <v>BWG</v>
          </cell>
          <cell r="F1686" t="str">
            <v>KPTI</v>
          </cell>
        </row>
        <row r="1687">
          <cell r="E1687" t="str">
            <v>LM</v>
          </cell>
          <cell r="F1687" t="str">
            <v>KAAC</v>
          </cell>
        </row>
        <row r="1688">
          <cell r="E1688" t="str">
            <v>LMHA</v>
          </cell>
          <cell r="F1688" t="str">
            <v>KAACU</v>
          </cell>
        </row>
        <row r="1689">
          <cell r="E1689" t="str">
            <v>LMHB</v>
          </cell>
          <cell r="F1689" t="str">
            <v>KAACW</v>
          </cell>
        </row>
        <row r="1690">
          <cell r="E1690" t="str">
            <v>LEG</v>
          </cell>
          <cell r="F1690" t="str">
            <v>KZIA</v>
          </cell>
        </row>
        <row r="1691">
          <cell r="E1691" t="str">
            <v>JBK</v>
          </cell>
          <cell r="F1691" t="str">
            <v>KBLM</v>
          </cell>
        </row>
        <row r="1692">
          <cell r="E1692" t="str">
            <v>KTH</v>
          </cell>
          <cell r="F1692" t="str">
            <v>KBLMR</v>
          </cell>
        </row>
        <row r="1693">
          <cell r="E1693" t="str">
            <v>KTN</v>
          </cell>
          <cell r="F1693" t="str">
            <v>KBLMU</v>
          </cell>
        </row>
        <row r="1694">
          <cell r="E1694" t="str">
            <v>KTP</v>
          </cell>
          <cell r="F1694" t="str">
            <v>KBLMW</v>
          </cell>
        </row>
        <row r="1695">
          <cell r="E1695" t="str">
            <v>LDOS</v>
          </cell>
          <cell r="F1695" t="str">
            <v>KBSF</v>
          </cell>
        </row>
        <row r="1696">
          <cell r="E1696" t="str">
            <v>LEJU</v>
          </cell>
          <cell r="F1696" t="str">
            <v>KCAP</v>
          </cell>
        </row>
        <row r="1697">
          <cell r="E1697" t="str">
            <v>LC</v>
          </cell>
          <cell r="F1697" t="str">
            <v>KCAPL</v>
          </cell>
        </row>
        <row r="1698">
          <cell r="E1698" t="str">
            <v>LEN</v>
          </cell>
          <cell r="F1698" t="str">
            <v>KRNY</v>
          </cell>
        </row>
        <row r="1699">
          <cell r="E1699" t="str">
            <v>LEN.B</v>
          </cell>
          <cell r="F1699" t="str">
            <v>KELYA</v>
          </cell>
        </row>
        <row r="1700">
          <cell r="E1700" t="str">
            <v>LII</v>
          </cell>
          <cell r="F1700" t="str">
            <v>KELYB</v>
          </cell>
        </row>
        <row r="1701">
          <cell r="E1701" t="str">
            <v>LUK</v>
          </cell>
          <cell r="F1701" t="str">
            <v>KMPH</v>
          </cell>
        </row>
        <row r="1702">
          <cell r="E1702" t="str">
            <v>LXP</v>
          </cell>
          <cell r="F1702" t="str">
            <v>KFFB</v>
          </cell>
        </row>
        <row r="1703">
          <cell r="E1703" t="str">
            <v>LXP^C</v>
          </cell>
          <cell r="F1703" t="str">
            <v>KERX</v>
          </cell>
        </row>
        <row r="1704">
          <cell r="E1704" t="str">
            <v>LPL</v>
          </cell>
          <cell r="F1704" t="str">
            <v>KEQU</v>
          </cell>
        </row>
        <row r="1705">
          <cell r="E1705" t="str">
            <v>USA</v>
          </cell>
          <cell r="F1705" t="str">
            <v>KTEC</v>
          </cell>
        </row>
        <row r="1706">
          <cell r="E1706" t="str">
            <v>ASG</v>
          </cell>
          <cell r="F1706" t="str">
            <v>KTCC</v>
          </cell>
        </row>
        <row r="1707">
          <cell r="E1707" t="str">
            <v>LPT</v>
          </cell>
          <cell r="F1707" t="str">
            <v>KFRC</v>
          </cell>
        </row>
        <row r="1708">
          <cell r="E1708" t="str">
            <v>LSI</v>
          </cell>
          <cell r="F1708" t="str">
            <v>KE</v>
          </cell>
        </row>
        <row r="1709">
          <cell r="E1709" t="str">
            <v>LITB</v>
          </cell>
          <cell r="F1709" t="str">
            <v>KBAL</v>
          </cell>
        </row>
        <row r="1710">
          <cell r="E1710" t="str">
            <v>LNC</v>
          </cell>
          <cell r="F1710" t="str">
            <v>KIN</v>
          </cell>
        </row>
        <row r="1711">
          <cell r="E1711" t="str">
            <v>LNC.WS</v>
          </cell>
          <cell r="F1711" t="str">
            <v>KGJI</v>
          </cell>
        </row>
        <row r="1712">
          <cell r="E1712" t="str">
            <v>LNN</v>
          </cell>
          <cell r="F1712" t="str">
            <v>KINS</v>
          </cell>
        </row>
        <row r="1713">
          <cell r="E1713" t="str">
            <v>LN</v>
          </cell>
          <cell r="F1713" t="str">
            <v>KONE</v>
          </cell>
        </row>
        <row r="1714">
          <cell r="E1714" t="str">
            <v>LGF.A</v>
          </cell>
          <cell r="F1714" t="str">
            <v>KNSL</v>
          </cell>
        </row>
        <row r="1715">
          <cell r="E1715" t="str">
            <v>LGF.B</v>
          </cell>
          <cell r="F1715" t="str">
            <v>KIRK</v>
          </cell>
        </row>
        <row r="1716">
          <cell r="E1716" t="str">
            <v>LAD</v>
          </cell>
          <cell r="F1716" t="str">
            <v>KTOV</v>
          </cell>
        </row>
        <row r="1717">
          <cell r="E1717" t="str">
            <v>LYV</v>
          </cell>
          <cell r="F1717" t="str">
            <v>KTOVW</v>
          </cell>
        </row>
        <row r="1718">
          <cell r="E1718" t="str">
            <v>LYG</v>
          </cell>
          <cell r="F1718" t="str">
            <v>KLAC</v>
          </cell>
        </row>
        <row r="1719">
          <cell r="E1719" t="str">
            <v>SCD</v>
          </cell>
          <cell r="F1719" t="str">
            <v>KLXI</v>
          </cell>
        </row>
        <row r="1720">
          <cell r="E1720" t="str">
            <v>LMT</v>
          </cell>
          <cell r="F1720" t="str">
            <v>KONA</v>
          </cell>
        </row>
        <row r="1721">
          <cell r="E1721" t="str">
            <v>L</v>
          </cell>
          <cell r="F1721" t="str">
            <v>KOPN</v>
          </cell>
        </row>
        <row r="1722">
          <cell r="E1722" t="str">
            <v>LOMA</v>
          </cell>
          <cell r="F1722" t="str">
            <v>KRNT</v>
          </cell>
        </row>
        <row r="1723">
          <cell r="E1723" t="str">
            <v>LPX</v>
          </cell>
          <cell r="F1723" t="str">
            <v>KOSS</v>
          </cell>
        </row>
        <row r="1724">
          <cell r="E1724" t="str">
            <v>LOW</v>
          </cell>
          <cell r="F1724" t="str">
            <v>KWEB</v>
          </cell>
        </row>
        <row r="1725">
          <cell r="E1725" t="str">
            <v>LXU</v>
          </cell>
          <cell r="F1725" t="str">
            <v>KTOS</v>
          </cell>
        </row>
        <row r="1726">
          <cell r="E1726" t="str">
            <v>LKSD</v>
          </cell>
          <cell r="F1726" t="str">
            <v>KRYS</v>
          </cell>
        </row>
        <row r="1727">
          <cell r="E1727" t="str">
            <v>LTC</v>
          </cell>
          <cell r="F1727" t="str">
            <v>KLIC</v>
          </cell>
        </row>
        <row r="1728">
          <cell r="E1728" t="str">
            <v>LUB</v>
          </cell>
          <cell r="F1728" t="str">
            <v>KURA</v>
          </cell>
        </row>
        <row r="1729">
          <cell r="E1729" t="str">
            <v>LL</v>
          </cell>
          <cell r="F1729" t="str">
            <v>KVHI</v>
          </cell>
        </row>
        <row r="1730">
          <cell r="E1730" t="str">
            <v>LXFR</v>
          </cell>
          <cell r="F1730" t="str">
            <v>FSTR</v>
          </cell>
        </row>
        <row r="1731">
          <cell r="E1731" t="str">
            <v>LXFT</v>
          </cell>
          <cell r="F1731" t="str">
            <v>LJPC</v>
          </cell>
        </row>
        <row r="1732">
          <cell r="E1732" t="str">
            <v>LDL</v>
          </cell>
          <cell r="F1732" t="str">
            <v>LSBK</v>
          </cell>
        </row>
        <row r="1733">
          <cell r="E1733" t="str">
            <v>WLH</v>
          </cell>
          <cell r="F1733" t="str">
            <v>LBAI</v>
          </cell>
        </row>
        <row r="1734">
          <cell r="E1734" t="str">
            <v>LYB</v>
          </cell>
          <cell r="F1734" t="str">
            <v>LKFN</v>
          </cell>
        </row>
        <row r="1735">
          <cell r="E1735" t="str">
            <v>MTB</v>
          </cell>
          <cell r="F1735" t="str">
            <v>LAKE</v>
          </cell>
        </row>
        <row r="1736">
          <cell r="E1736" t="str">
            <v>MTB.WS</v>
          </cell>
          <cell r="F1736" t="str">
            <v>LRCX</v>
          </cell>
        </row>
        <row r="1737">
          <cell r="E1737" t="str">
            <v>MTB^</v>
          </cell>
          <cell r="F1737" t="str">
            <v>LAMR</v>
          </cell>
        </row>
        <row r="1738">
          <cell r="E1738" t="str">
            <v>MTB^C</v>
          </cell>
          <cell r="F1738" t="str">
            <v>LANC</v>
          </cell>
        </row>
        <row r="1739">
          <cell r="E1739" t="str">
            <v>MDC</v>
          </cell>
          <cell r="F1739" t="str">
            <v>LCA</v>
          </cell>
        </row>
        <row r="1740">
          <cell r="E1740" t="str">
            <v>MHO</v>
          </cell>
          <cell r="F1740" t="str">
            <v>LCAHU</v>
          </cell>
        </row>
        <row r="1741">
          <cell r="E1741" t="str">
            <v>MAC</v>
          </cell>
          <cell r="F1741" t="str">
            <v>LCAHW</v>
          </cell>
        </row>
        <row r="1742">
          <cell r="E1742" t="str">
            <v>CLI</v>
          </cell>
          <cell r="F1742" t="str">
            <v>LNDC</v>
          </cell>
        </row>
        <row r="1743">
          <cell r="E1743" t="str">
            <v>MGU</v>
          </cell>
          <cell r="F1743" t="str">
            <v>LARK</v>
          </cell>
        </row>
        <row r="1744">
          <cell r="E1744" t="str">
            <v>MIC</v>
          </cell>
          <cell r="F1744" t="str">
            <v>LMRK</v>
          </cell>
        </row>
        <row r="1745">
          <cell r="E1745" t="str">
            <v>MFD</v>
          </cell>
          <cell r="F1745" t="str">
            <v>LMRKO</v>
          </cell>
        </row>
        <row r="1746">
          <cell r="E1746" t="str">
            <v>BMA</v>
          </cell>
          <cell r="F1746" t="str">
            <v>LMRKP</v>
          </cell>
        </row>
        <row r="1747">
          <cell r="E1747" t="str">
            <v>M</v>
          </cell>
          <cell r="F1747" t="str">
            <v>LE</v>
          </cell>
        </row>
        <row r="1748">
          <cell r="E1748" t="str">
            <v>MCN</v>
          </cell>
          <cell r="F1748" t="str">
            <v>LSTR</v>
          </cell>
        </row>
        <row r="1749">
          <cell r="E1749" t="str">
            <v>MSP</v>
          </cell>
          <cell r="F1749" t="str">
            <v>LNTH</v>
          </cell>
        </row>
        <row r="1750">
          <cell r="E1750" t="str">
            <v>MMP</v>
          </cell>
          <cell r="F1750" t="str">
            <v>LTRX</v>
          </cell>
        </row>
        <row r="1751">
          <cell r="E1751" t="str">
            <v>MGA</v>
          </cell>
          <cell r="F1751" t="str">
            <v>RNLC</v>
          </cell>
        </row>
        <row r="1752">
          <cell r="E1752" t="str">
            <v>MX</v>
          </cell>
          <cell r="F1752" t="str">
            <v>LSCC</v>
          </cell>
        </row>
        <row r="1753">
          <cell r="E1753" t="str">
            <v>MH^A</v>
          </cell>
          <cell r="F1753" t="str">
            <v>LAUR</v>
          </cell>
        </row>
        <row r="1754">
          <cell r="E1754" t="str">
            <v>MH^C</v>
          </cell>
          <cell r="F1754" t="str">
            <v>LAWS</v>
          </cell>
        </row>
        <row r="1755">
          <cell r="E1755" t="str">
            <v>MH^D</v>
          </cell>
          <cell r="F1755" t="str">
            <v>LAYN</v>
          </cell>
        </row>
        <row r="1756">
          <cell r="E1756" t="str">
            <v>MHLA</v>
          </cell>
          <cell r="F1756" t="str">
            <v>LCNB</v>
          </cell>
        </row>
        <row r="1757">
          <cell r="E1757" t="str">
            <v>MHNC</v>
          </cell>
          <cell r="F1757" t="str">
            <v>LBIX</v>
          </cell>
        </row>
        <row r="1758">
          <cell r="E1758" t="str">
            <v>MAIN</v>
          </cell>
          <cell r="F1758" t="str">
            <v>LPTX</v>
          </cell>
        </row>
        <row r="1759">
          <cell r="E1759" t="str">
            <v>MSCA</v>
          </cell>
          <cell r="F1759" t="str">
            <v>LGCY</v>
          </cell>
        </row>
        <row r="1760">
          <cell r="E1760" t="str">
            <v>MMD</v>
          </cell>
          <cell r="F1760" t="str">
            <v>LGCYO</v>
          </cell>
        </row>
        <row r="1761">
          <cell r="E1761" t="str">
            <v>MNK</v>
          </cell>
          <cell r="F1761" t="str">
            <v>LGCYP</v>
          </cell>
        </row>
        <row r="1762">
          <cell r="E1762" t="str">
            <v>MZF</v>
          </cell>
          <cell r="F1762" t="str">
            <v>LTXB</v>
          </cell>
        </row>
        <row r="1763">
          <cell r="E1763" t="str">
            <v>MANU</v>
          </cell>
          <cell r="F1763" t="str">
            <v>DDBI</v>
          </cell>
        </row>
        <row r="1764">
          <cell r="E1764" t="str">
            <v>MTW</v>
          </cell>
          <cell r="F1764" t="str">
            <v>EDBI</v>
          </cell>
        </row>
        <row r="1765">
          <cell r="E1765" t="str">
            <v>MN</v>
          </cell>
          <cell r="F1765" t="str">
            <v>INFR</v>
          </cell>
        </row>
        <row r="1766">
          <cell r="E1766" t="str">
            <v>MAN</v>
          </cell>
          <cell r="F1766" t="str">
            <v>LVHD</v>
          </cell>
        </row>
        <row r="1767">
          <cell r="E1767" t="str">
            <v>MFC</v>
          </cell>
          <cell r="F1767" t="str">
            <v>SQLV</v>
          </cell>
        </row>
        <row r="1768">
          <cell r="E1768" t="str">
            <v>MRO</v>
          </cell>
          <cell r="F1768" t="str">
            <v>UDBI</v>
          </cell>
        </row>
        <row r="1769">
          <cell r="E1769" t="str">
            <v>MPC</v>
          </cell>
          <cell r="F1769" t="str">
            <v>LMAT</v>
          </cell>
        </row>
        <row r="1770">
          <cell r="E1770" t="str">
            <v>MMI</v>
          </cell>
          <cell r="F1770" t="str">
            <v>TREE</v>
          </cell>
        </row>
        <row r="1771">
          <cell r="E1771" t="str">
            <v>MCS</v>
          </cell>
          <cell r="F1771" t="str">
            <v>LXRX</v>
          </cell>
        </row>
        <row r="1772">
          <cell r="E1772" t="str">
            <v>MRIN</v>
          </cell>
          <cell r="F1772" t="str">
            <v>LGIH</v>
          </cell>
        </row>
        <row r="1773">
          <cell r="E1773" t="str">
            <v>MPX</v>
          </cell>
          <cell r="F1773" t="str">
            <v>LHCG</v>
          </cell>
        </row>
        <row r="1774">
          <cell r="E1774" t="str">
            <v>HZO</v>
          </cell>
          <cell r="F1774" t="str">
            <v>LLIT</v>
          </cell>
        </row>
        <row r="1775">
          <cell r="E1775" t="str">
            <v>MKL</v>
          </cell>
          <cell r="F1775" t="str">
            <v>LBRDA</v>
          </cell>
        </row>
        <row r="1776">
          <cell r="E1776" t="str">
            <v>VAC</v>
          </cell>
          <cell r="F1776" t="str">
            <v>LBRDK</v>
          </cell>
        </row>
        <row r="1777">
          <cell r="E1777" t="str">
            <v>MMC</v>
          </cell>
          <cell r="F1777" t="str">
            <v>LEXEA</v>
          </cell>
        </row>
        <row r="1778">
          <cell r="E1778" t="str">
            <v>MLM</v>
          </cell>
          <cell r="F1778" t="str">
            <v>LEXEB</v>
          </cell>
        </row>
        <row r="1779">
          <cell r="E1779" t="str">
            <v>MAS</v>
          </cell>
          <cell r="F1779" t="str">
            <v>LBTYA</v>
          </cell>
        </row>
        <row r="1780">
          <cell r="E1780" t="str">
            <v>DOOR</v>
          </cell>
          <cell r="F1780" t="str">
            <v>LBTYB</v>
          </cell>
        </row>
        <row r="1781">
          <cell r="E1781" t="str">
            <v>MTZ</v>
          </cell>
          <cell r="F1781" t="str">
            <v>LBTYK</v>
          </cell>
        </row>
        <row r="1782">
          <cell r="E1782" t="str">
            <v>MA</v>
          </cell>
          <cell r="F1782" t="str">
            <v>LILA</v>
          </cell>
        </row>
        <row r="1783">
          <cell r="E1783" t="str">
            <v>MTDR</v>
          </cell>
          <cell r="F1783" t="str">
            <v>LILAK</v>
          </cell>
        </row>
        <row r="1784">
          <cell r="E1784" t="str">
            <v>MTRN</v>
          </cell>
          <cell r="F1784" t="str">
            <v>LVNTA</v>
          </cell>
        </row>
        <row r="1785">
          <cell r="E1785" t="str">
            <v>MATX</v>
          </cell>
          <cell r="F1785" t="str">
            <v>LVNTB</v>
          </cell>
        </row>
        <row r="1786">
          <cell r="E1786" t="str">
            <v>MLP</v>
          </cell>
          <cell r="F1786" t="str">
            <v>QVCA</v>
          </cell>
        </row>
        <row r="1787">
          <cell r="E1787" t="str">
            <v>MAXR</v>
          </cell>
          <cell r="F1787" t="str">
            <v>QVCB</v>
          </cell>
        </row>
        <row r="1788">
          <cell r="E1788" t="str">
            <v>MMS</v>
          </cell>
          <cell r="F1788" t="str">
            <v>BATRA</v>
          </cell>
        </row>
        <row r="1789">
          <cell r="E1789" t="str">
            <v>MXL</v>
          </cell>
          <cell r="F1789" t="str">
            <v>BATRK</v>
          </cell>
        </row>
        <row r="1790">
          <cell r="E1790" t="str">
            <v>MBI</v>
          </cell>
          <cell r="F1790" t="str">
            <v>FWONA</v>
          </cell>
        </row>
        <row r="1791">
          <cell r="E1791" t="str">
            <v>MKC</v>
          </cell>
          <cell r="F1791" t="str">
            <v>FWONK</v>
          </cell>
        </row>
        <row r="1792">
          <cell r="E1792" t="str">
            <v>MKC.V</v>
          </cell>
          <cell r="F1792" t="str">
            <v>LSXMA</v>
          </cell>
        </row>
        <row r="1793">
          <cell r="E1793" t="str">
            <v>MDR</v>
          </cell>
          <cell r="F1793" t="str">
            <v>LSXMB</v>
          </cell>
        </row>
        <row r="1794">
          <cell r="E1794" t="str">
            <v>MCD</v>
          </cell>
          <cell r="F1794" t="str">
            <v>LSXMK</v>
          </cell>
        </row>
        <row r="1795">
          <cell r="E1795" t="str">
            <v>MUX</v>
          </cell>
          <cell r="F1795" t="str">
            <v>TAX</v>
          </cell>
        </row>
        <row r="1796">
          <cell r="E1796" t="str">
            <v>MCK</v>
          </cell>
          <cell r="F1796" t="str">
            <v>LTRPA</v>
          </cell>
        </row>
        <row r="1797">
          <cell r="E1797" t="str">
            <v>MDU</v>
          </cell>
          <cell r="F1797" t="str">
            <v>LTRPB</v>
          </cell>
        </row>
        <row r="1798">
          <cell r="E1798" t="str">
            <v>MTL</v>
          </cell>
          <cell r="F1798" t="str">
            <v>LPNT</v>
          </cell>
        </row>
        <row r="1799">
          <cell r="E1799" t="str">
            <v>MTL^</v>
          </cell>
          <cell r="F1799" t="str">
            <v>LCUT</v>
          </cell>
        </row>
        <row r="1800">
          <cell r="E1800" t="str">
            <v>MRT</v>
          </cell>
          <cell r="F1800" t="str">
            <v>LFVN</v>
          </cell>
        </row>
        <row r="1801">
          <cell r="E1801" t="str">
            <v>MPW</v>
          </cell>
          <cell r="F1801" t="str">
            <v>LWAY</v>
          </cell>
        </row>
        <row r="1802">
          <cell r="E1802" t="str">
            <v>MED</v>
          </cell>
          <cell r="F1802" t="str">
            <v>LGND</v>
          </cell>
        </row>
        <row r="1803">
          <cell r="E1803" t="str">
            <v>MCC</v>
          </cell>
          <cell r="F1803" t="str">
            <v>LTBR</v>
          </cell>
        </row>
        <row r="1804">
          <cell r="E1804" t="str">
            <v>MCV</v>
          </cell>
          <cell r="F1804" t="str">
            <v>LPTH</v>
          </cell>
        </row>
        <row r="1805">
          <cell r="E1805" t="str">
            <v>MCX</v>
          </cell>
          <cell r="F1805" t="str">
            <v>LLEX</v>
          </cell>
        </row>
        <row r="1806">
          <cell r="E1806" t="str">
            <v>MDLQ</v>
          </cell>
          <cell r="F1806" t="str">
            <v>LMB</v>
          </cell>
        </row>
        <row r="1807">
          <cell r="E1807" t="str">
            <v>MDLX</v>
          </cell>
          <cell r="F1807" t="str">
            <v>LLNW</v>
          </cell>
        </row>
        <row r="1808">
          <cell r="E1808" t="str">
            <v>MDLY</v>
          </cell>
          <cell r="F1808" t="str">
            <v>LMNR</v>
          </cell>
        </row>
        <row r="1809">
          <cell r="E1809" t="str">
            <v>MD</v>
          </cell>
          <cell r="F1809" t="str">
            <v>LINC</v>
          </cell>
        </row>
        <row r="1810">
          <cell r="E1810" t="str">
            <v>MDT</v>
          </cell>
          <cell r="F1810" t="str">
            <v>LECO</v>
          </cell>
        </row>
        <row r="1811">
          <cell r="E1811" t="str">
            <v>MRK</v>
          </cell>
          <cell r="F1811" t="str">
            <v>LIND</v>
          </cell>
        </row>
        <row r="1812">
          <cell r="E1812" t="str">
            <v>MCY</v>
          </cell>
          <cell r="F1812" t="str">
            <v>LINDW</v>
          </cell>
        </row>
        <row r="1813">
          <cell r="E1813" t="str">
            <v>MDP</v>
          </cell>
          <cell r="F1813" t="str">
            <v>LINU</v>
          </cell>
        </row>
        <row r="1814">
          <cell r="E1814" t="str">
            <v>MTH</v>
          </cell>
          <cell r="F1814" t="str">
            <v>LPCN</v>
          </cell>
        </row>
        <row r="1815">
          <cell r="E1815" t="str">
            <v>MTOR</v>
          </cell>
          <cell r="F1815" t="str">
            <v>LQDT</v>
          </cell>
        </row>
        <row r="1816">
          <cell r="E1816" t="str">
            <v>MER^K</v>
          </cell>
          <cell r="F1816" t="str">
            <v>LFUS</v>
          </cell>
        </row>
        <row r="1817">
          <cell r="E1817" t="str">
            <v>MER^P</v>
          </cell>
          <cell r="F1817" t="str">
            <v>LIVN</v>
          </cell>
        </row>
        <row r="1818">
          <cell r="E1818" t="str">
            <v>PIY</v>
          </cell>
          <cell r="F1818" t="str">
            <v>LOB</v>
          </cell>
        </row>
        <row r="1819">
          <cell r="E1819" t="str">
            <v>MTR</v>
          </cell>
          <cell r="F1819" t="str">
            <v>LIVE</v>
          </cell>
        </row>
        <row r="1820">
          <cell r="E1820" t="str">
            <v>MSB</v>
          </cell>
          <cell r="F1820" t="str">
            <v>LPSN</v>
          </cell>
        </row>
        <row r="1821">
          <cell r="E1821" t="str">
            <v>MEI</v>
          </cell>
          <cell r="F1821" t="str">
            <v>LKQ</v>
          </cell>
        </row>
        <row r="1822">
          <cell r="E1822" t="str">
            <v>MET</v>
          </cell>
          <cell r="F1822" t="str">
            <v>LMFA</v>
          </cell>
        </row>
        <row r="1823">
          <cell r="E1823" t="str">
            <v>MET^A</v>
          </cell>
          <cell r="F1823" t="str">
            <v>LMFAW</v>
          </cell>
        </row>
        <row r="1824">
          <cell r="E1824" t="str">
            <v>MCB</v>
          </cell>
          <cell r="F1824" t="str">
            <v>LOGI</v>
          </cell>
        </row>
        <row r="1825">
          <cell r="E1825" t="str">
            <v>MTD</v>
          </cell>
          <cell r="F1825" t="str">
            <v>LOGM</v>
          </cell>
        </row>
        <row r="1826">
          <cell r="E1826" t="str">
            <v>MXE</v>
          </cell>
          <cell r="F1826" t="str">
            <v>CNCR</v>
          </cell>
        </row>
        <row r="1827">
          <cell r="E1827" t="str">
            <v>MXF</v>
          </cell>
          <cell r="F1827" t="str">
            <v>LONE</v>
          </cell>
        </row>
        <row r="1828">
          <cell r="E1828" t="str">
            <v>MFA</v>
          </cell>
          <cell r="F1828" t="str">
            <v>LTEA</v>
          </cell>
        </row>
        <row r="1829">
          <cell r="E1829" t="str">
            <v>MFA^B</v>
          </cell>
          <cell r="F1829" t="str">
            <v>LOOP</v>
          </cell>
        </row>
        <row r="1830">
          <cell r="E1830" t="str">
            <v>MFO</v>
          </cell>
          <cell r="F1830" t="str">
            <v>LORL</v>
          </cell>
        </row>
        <row r="1831">
          <cell r="E1831" t="str">
            <v>MFCB</v>
          </cell>
          <cell r="F1831" t="str">
            <v>LOXO</v>
          </cell>
        </row>
        <row r="1832">
          <cell r="E1832" t="str">
            <v>MCR</v>
          </cell>
          <cell r="F1832" t="str">
            <v>LPLA</v>
          </cell>
        </row>
        <row r="1833">
          <cell r="E1833" t="str">
            <v>MGF</v>
          </cell>
          <cell r="F1833" t="str">
            <v>LRAD</v>
          </cell>
        </row>
        <row r="1834">
          <cell r="E1834" t="str">
            <v>MIN</v>
          </cell>
          <cell r="F1834" t="str">
            <v>LYTS</v>
          </cell>
        </row>
        <row r="1835">
          <cell r="E1835" t="str">
            <v>MMT</v>
          </cell>
          <cell r="F1835" t="str">
            <v>LULU</v>
          </cell>
        </row>
        <row r="1836">
          <cell r="E1836" t="str">
            <v>MFM</v>
          </cell>
          <cell r="F1836" t="str">
            <v>LITE</v>
          </cell>
        </row>
        <row r="1837">
          <cell r="E1837" t="str">
            <v>MFV</v>
          </cell>
          <cell r="F1837" t="str">
            <v>LMNX</v>
          </cell>
        </row>
        <row r="1838">
          <cell r="E1838" t="str">
            <v>MTG</v>
          </cell>
          <cell r="F1838" t="str">
            <v>LUNA</v>
          </cell>
        </row>
        <row r="1839">
          <cell r="E1839" t="str">
            <v>MGP</v>
          </cell>
          <cell r="F1839" t="str">
            <v>MBTF</v>
          </cell>
        </row>
        <row r="1840">
          <cell r="E1840" t="str">
            <v>MGM</v>
          </cell>
          <cell r="F1840" t="str">
            <v>MACQ</v>
          </cell>
        </row>
        <row r="1841">
          <cell r="E1841" t="str">
            <v>KORS</v>
          </cell>
          <cell r="F1841" t="str">
            <v>MACQU</v>
          </cell>
        </row>
        <row r="1842">
          <cell r="E1842" t="str">
            <v>MFGP</v>
          </cell>
          <cell r="F1842" t="str">
            <v>MACQW</v>
          </cell>
        </row>
        <row r="1843">
          <cell r="E1843" t="str">
            <v>MAA</v>
          </cell>
          <cell r="F1843" t="str">
            <v>MIII</v>
          </cell>
        </row>
        <row r="1844">
          <cell r="E1844" t="str">
            <v>MAA^I</v>
          </cell>
          <cell r="F1844" t="str">
            <v>MIIIU</v>
          </cell>
        </row>
        <row r="1845">
          <cell r="E1845" t="str">
            <v>MSL</v>
          </cell>
          <cell r="F1845" t="str">
            <v>MIIIW</v>
          </cell>
        </row>
        <row r="1846">
          <cell r="E1846" t="str">
            <v>MPO</v>
          </cell>
          <cell r="F1846" t="str">
            <v>MBVX</v>
          </cell>
        </row>
        <row r="1847">
          <cell r="E1847" t="str">
            <v>MCRN</v>
          </cell>
          <cell r="F1847" t="str">
            <v>MCBC</v>
          </cell>
        </row>
        <row r="1848">
          <cell r="E1848" t="str">
            <v>MLR</v>
          </cell>
          <cell r="F1848" t="str">
            <v>MFNC</v>
          </cell>
        </row>
        <row r="1849">
          <cell r="E1849" t="str">
            <v>HIE</v>
          </cell>
          <cell r="F1849" t="str">
            <v>MTSI</v>
          </cell>
        </row>
        <row r="1850">
          <cell r="E1850" t="str">
            <v>MTX</v>
          </cell>
          <cell r="F1850" t="str">
            <v>MGNX</v>
          </cell>
        </row>
        <row r="1851">
          <cell r="E1851" t="str">
            <v>MP^D</v>
          </cell>
          <cell r="F1851" t="str">
            <v>MDGL</v>
          </cell>
        </row>
        <row r="1852">
          <cell r="E1852" t="str">
            <v>MG</v>
          </cell>
          <cell r="F1852" t="str">
            <v>MAGS</v>
          </cell>
        </row>
        <row r="1853">
          <cell r="E1853" t="str">
            <v>MTU</v>
          </cell>
          <cell r="F1853" t="str">
            <v>MGLN</v>
          </cell>
        </row>
        <row r="1854">
          <cell r="E1854" t="str">
            <v>MIXT</v>
          </cell>
          <cell r="F1854" t="str">
            <v>MGIC</v>
          </cell>
        </row>
        <row r="1855">
          <cell r="E1855" t="str">
            <v>MFG</v>
          </cell>
          <cell r="F1855" t="str">
            <v>CALL</v>
          </cell>
        </row>
        <row r="1856">
          <cell r="E1856" t="str">
            <v>MBT</v>
          </cell>
          <cell r="F1856" t="str">
            <v>MNGA</v>
          </cell>
        </row>
        <row r="1857">
          <cell r="E1857" t="str">
            <v>MODN</v>
          </cell>
          <cell r="F1857" t="str">
            <v>MGYR</v>
          </cell>
        </row>
        <row r="1858">
          <cell r="E1858" t="str">
            <v>MOD</v>
          </cell>
          <cell r="F1858" t="str">
            <v>MHLD</v>
          </cell>
        </row>
        <row r="1859">
          <cell r="E1859" t="str">
            <v>MC</v>
          </cell>
          <cell r="F1859" t="str">
            <v>MSFG</v>
          </cell>
        </row>
        <row r="1860">
          <cell r="E1860" t="str">
            <v>MHK</v>
          </cell>
          <cell r="F1860" t="str">
            <v>MMYT</v>
          </cell>
        </row>
        <row r="1861">
          <cell r="E1861" t="str">
            <v>MOH</v>
          </cell>
          <cell r="F1861" t="str">
            <v>MBUU</v>
          </cell>
        </row>
        <row r="1862">
          <cell r="E1862" t="str">
            <v>MOLC</v>
          </cell>
          <cell r="F1862" t="str">
            <v>MLVF</v>
          </cell>
        </row>
        <row r="1863">
          <cell r="E1863" t="str">
            <v>TAP</v>
          </cell>
          <cell r="F1863" t="str">
            <v>MAMS</v>
          </cell>
        </row>
        <row r="1864">
          <cell r="E1864" t="str">
            <v>TAP.A</v>
          </cell>
          <cell r="F1864" t="str">
            <v>TUSK</v>
          </cell>
        </row>
        <row r="1865">
          <cell r="E1865" t="str">
            <v>MNR</v>
          </cell>
          <cell r="F1865" t="str">
            <v>MANH</v>
          </cell>
        </row>
        <row r="1866">
          <cell r="E1866" t="str">
            <v>MNR^C</v>
          </cell>
          <cell r="F1866" t="str">
            <v>LOAN</v>
          </cell>
        </row>
        <row r="1867">
          <cell r="E1867" t="str">
            <v>MON</v>
          </cell>
          <cell r="F1867" t="str">
            <v>MNTX</v>
          </cell>
        </row>
        <row r="1868">
          <cell r="E1868" t="str">
            <v>MCO</v>
          </cell>
          <cell r="F1868" t="str">
            <v>MTEX</v>
          </cell>
        </row>
        <row r="1869">
          <cell r="E1869" t="str">
            <v>MOG.A</v>
          </cell>
          <cell r="F1869" t="str">
            <v>MNKD</v>
          </cell>
        </row>
        <row r="1870">
          <cell r="E1870" t="str">
            <v>MOG.B</v>
          </cell>
          <cell r="F1870" t="str">
            <v>MANT</v>
          </cell>
        </row>
        <row r="1871">
          <cell r="E1871" t="str">
            <v>MS</v>
          </cell>
          <cell r="F1871" t="str">
            <v>MARA</v>
          </cell>
        </row>
        <row r="1872">
          <cell r="E1872" t="str">
            <v>MS^A</v>
          </cell>
          <cell r="F1872" t="str">
            <v>MCHX</v>
          </cell>
        </row>
        <row r="1873">
          <cell r="E1873" t="str">
            <v>MS^E</v>
          </cell>
          <cell r="F1873" t="str">
            <v>MARPS</v>
          </cell>
        </row>
        <row r="1874">
          <cell r="E1874" t="str">
            <v>MS^F</v>
          </cell>
          <cell r="F1874" t="str">
            <v>MRNS</v>
          </cell>
        </row>
        <row r="1875">
          <cell r="E1875" t="str">
            <v>MS^G</v>
          </cell>
          <cell r="F1875" t="str">
            <v>MKTX</v>
          </cell>
        </row>
        <row r="1876">
          <cell r="E1876" t="str">
            <v>MS^I</v>
          </cell>
          <cell r="F1876" t="str">
            <v>MRLN</v>
          </cell>
        </row>
        <row r="1877">
          <cell r="E1877" t="str">
            <v>MS^K</v>
          </cell>
          <cell r="F1877" t="str">
            <v>MAR</v>
          </cell>
        </row>
        <row r="1878">
          <cell r="E1878" t="str">
            <v>APF</v>
          </cell>
          <cell r="F1878" t="str">
            <v>MBII</v>
          </cell>
        </row>
        <row r="1879">
          <cell r="E1879" t="str">
            <v>CAF</v>
          </cell>
          <cell r="F1879" t="str">
            <v>MRTN</v>
          </cell>
        </row>
        <row r="1880">
          <cell r="E1880" t="str">
            <v>MSD</v>
          </cell>
          <cell r="F1880" t="str">
            <v>MMLP</v>
          </cell>
        </row>
        <row r="1881">
          <cell r="E1881" t="str">
            <v>EDD</v>
          </cell>
          <cell r="F1881" t="str">
            <v>MRVL</v>
          </cell>
        </row>
        <row r="1882">
          <cell r="E1882" t="str">
            <v>MSF</v>
          </cell>
          <cell r="F1882" t="str">
            <v>MASI</v>
          </cell>
        </row>
        <row r="1883">
          <cell r="E1883" t="str">
            <v>IIF</v>
          </cell>
          <cell r="F1883" t="str">
            <v>MTCH</v>
          </cell>
        </row>
        <row r="1884">
          <cell r="E1884" t="str">
            <v>MOSC.U</v>
          </cell>
          <cell r="F1884" t="str">
            <v>MTLS</v>
          </cell>
        </row>
        <row r="1885">
          <cell r="E1885" t="str">
            <v>MOS</v>
          </cell>
          <cell r="F1885" t="str">
            <v>MPAC</v>
          </cell>
        </row>
        <row r="1886">
          <cell r="E1886" t="str">
            <v>MSI</v>
          </cell>
          <cell r="F1886" t="str">
            <v>MPACU</v>
          </cell>
        </row>
        <row r="1887">
          <cell r="E1887" t="str">
            <v>MOV</v>
          </cell>
          <cell r="F1887" t="str">
            <v>MPACW</v>
          </cell>
        </row>
        <row r="1888">
          <cell r="E1888" t="str">
            <v>MPLX</v>
          </cell>
          <cell r="F1888" t="str">
            <v>MTRX</v>
          </cell>
        </row>
        <row r="1889">
          <cell r="E1889" t="str">
            <v>MRC</v>
          </cell>
          <cell r="F1889" t="str">
            <v>MAT</v>
          </cell>
        </row>
        <row r="1890">
          <cell r="E1890" t="str">
            <v>ICB</v>
          </cell>
          <cell r="F1890" t="str">
            <v>MATR</v>
          </cell>
        </row>
        <row r="1891">
          <cell r="E1891" t="str">
            <v>HJV</v>
          </cell>
          <cell r="F1891" t="str">
            <v>MATW</v>
          </cell>
        </row>
        <row r="1892">
          <cell r="E1892" t="str">
            <v>MSA</v>
          </cell>
          <cell r="F1892" t="str">
            <v>MXIM</v>
          </cell>
        </row>
        <row r="1893">
          <cell r="E1893" t="str">
            <v>MSM</v>
          </cell>
          <cell r="F1893" t="str">
            <v>MXWL</v>
          </cell>
        </row>
        <row r="1894">
          <cell r="E1894" t="str">
            <v>MSCI</v>
          </cell>
          <cell r="F1894" t="str">
            <v>MZOR</v>
          </cell>
        </row>
        <row r="1895">
          <cell r="E1895" t="str">
            <v>MSGN</v>
          </cell>
          <cell r="F1895" t="str">
            <v>MBFI</v>
          </cell>
        </row>
        <row r="1896">
          <cell r="E1896" t="str">
            <v>MLI</v>
          </cell>
          <cell r="F1896" t="str">
            <v>MBFIO</v>
          </cell>
        </row>
        <row r="1897">
          <cell r="E1897" t="str">
            <v>MWA</v>
          </cell>
          <cell r="F1897" t="str">
            <v>MBFIP</v>
          </cell>
        </row>
        <row r="1898">
          <cell r="E1898" t="str">
            <v>MULE</v>
          </cell>
          <cell r="F1898" t="str">
            <v>MCFT</v>
          </cell>
        </row>
        <row r="1899">
          <cell r="E1899" t="str">
            <v>MUR</v>
          </cell>
          <cell r="F1899" t="str">
            <v>MGRC</v>
          </cell>
        </row>
        <row r="1900">
          <cell r="E1900" t="str">
            <v>MUSA</v>
          </cell>
          <cell r="F1900" t="str">
            <v>MDCA</v>
          </cell>
        </row>
        <row r="1901">
          <cell r="E1901" t="str">
            <v>MVO</v>
          </cell>
          <cell r="F1901" t="str">
            <v>MFIN</v>
          </cell>
        </row>
        <row r="1902">
          <cell r="E1902" t="str">
            <v>MVC</v>
          </cell>
          <cell r="F1902" t="str">
            <v>MFINL</v>
          </cell>
        </row>
        <row r="1903">
          <cell r="E1903" t="str">
            <v>MVCB</v>
          </cell>
          <cell r="F1903" t="str">
            <v>MTBC</v>
          </cell>
        </row>
        <row r="1904">
          <cell r="E1904" t="str">
            <v>MVCD</v>
          </cell>
          <cell r="F1904" t="str">
            <v>MTBCP</v>
          </cell>
        </row>
        <row r="1905">
          <cell r="E1905" t="str">
            <v>MYE</v>
          </cell>
          <cell r="F1905" t="str">
            <v>MNOV</v>
          </cell>
        </row>
        <row r="1906">
          <cell r="E1906" t="str">
            <v>MYOV</v>
          </cell>
          <cell r="F1906" t="str">
            <v>MDSO</v>
          </cell>
        </row>
        <row r="1907">
          <cell r="E1907" t="str">
            <v>NBR</v>
          </cell>
          <cell r="F1907" t="str">
            <v>MDGS</v>
          </cell>
        </row>
        <row r="1908">
          <cell r="E1908" t="str">
            <v>NC</v>
          </cell>
          <cell r="F1908" t="str">
            <v>MDWD</v>
          </cell>
        </row>
        <row r="1909">
          <cell r="E1909" t="str">
            <v>NTP</v>
          </cell>
          <cell r="F1909" t="str">
            <v>MEDP</v>
          </cell>
        </row>
        <row r="1910">
          <cell r="E1910" t="str">
            <v>NTEST</v>
          </cell>
          <cell r="F1910" t="str">
            <v>MEIP</v>
          </cell>
        </row>
        <row r="1911">
          <cell r="E1911" t="str">
            <v>NTEST.A</v>
          </cell>
          <cell r="F1911" t="str">
            <v>MLCO</v>
          </cell>
        </row>
        <row r="1912">
          <cell r="E1912" t="str">
            <v>NTEST.B</v>
          </cell>
          <cell r="F1912" t="str">
            <v>MLNT</v>
          </cell>
        </row>
        <row r="1913">
          <cell r="E1913" t="str">
            <v>NTEST.C</v>
          </cell>
          <cell r="F1913" t="str">
            <v>MLNX</v>
          </cell>
        </row>
        <row r="1914">
          <cell r="E1914" t="str">
            <v>NBHC</v>
          </cell>
          <cell r="F1914" t="str">
            <v>MELR</v>
          </cell>
        </row>
        <row r="1915">
          <cell r="E1915" t="str">
            <v>NFG</v>
          </cell>
          <cell r="F1915" t="str">
            <v>MTSL</v>
          </cell>
        </row>
        <row r="1916">
          <cell r="E1916" t="str">
            <v>NGG</v>
          </cell>
          <cell r="F1916" t="str">
            <v>MELI</v>
          </cell>
        </row>
        <row r="1917">
          <cell r="E1917" t="str">
            <v>NHI</v>
          </cell>
          <cell r="F1917" t="str">
            <v>MBWM</v>
          </cell>
        </row>
        <row r="1918">
          <cell r="E1918" t="str">
            <v>NOV</v>
          </cell>
          <cell r="F1918" t="str">
            <v>MERC</v>
          </cell>
        </row>
        <row r="1919">
          <cell r="E1919" t="str">
            <v>NPK</v>
          </cell>
          <cell r="F1919" t="str">
            <v>MBIN</v>
          </cell>
        </row>
        <row r="1920">
          <cell r="E1920" t="str">
            <v>NNN</v>
          </cell>
          <cell r="F1920" t="str">
            <v>MRCY</v>
          </cell>
        </row>
        <row r="1921">
          <cell r="E1921" t="str">
            <v>NNN^E</v>
          </cell>
          <cell r="F1921" t="str">
            <v>EBSB</v>
          </cell>
        </row>
        <row r="1922">
          <cell r="E1922" t="str">
            <v>NNN^F</v>
          </cell>
          <cell r="F1922" t="str">
            <v>MRBK</v>
          </cell>
        </row>
        <row r="1923">
          <cell r="E1923" t="str">
            <v>SID</v>
          </cell>
          <cell r="F1923" t="str">
            <v>VIVO</v>
          </cell>
        </row>
        <row r="1924">
          <cell r="E1924" t="str">
            <v>NSA</v>
          </cell>
          <cell r="F1924" t="str">
            <v>MRDN</v>
          </cell>
        </row>
        <row r="1925">
          <cell r="E1925" t="str">
            <v>NSA^A</v>
          </cell>
          <cell r="F1925" t="str">
            <v>MRDNW</v>
          </cell>
        </row>
        <row r="1926">
          <cell r="E1926" t="str">
            <v>NSM</v>
          </cell>
          <cell r="F1926" t="str">
            <v>MMSI</v>
          </cell>
        </row>
        <row r="1927">
          <cell r="E1927" t="str">
            <v>NGS</v>
          </cell>
          <cell r="F1927" t="str">
            <v>MACK</v>
          </cell>
        </row>
        <row r="1928">
          <cell r="E1928" t="str">
            <v>NGVC</v>
          </cell>
          <cell r="F1928" t="str">
            <v>MRSN</v>
          </cell>
        </row>
        <row r="1929">
          <cell r="E1929" t="str">
            <v>NRP</v>
          </cell>
          <cell r="F1929" t="str">
            <v>MRUS</v>
          </cell>
        </row>
        <row r="1930">
          <cell r="E1930" t="str">
            <v>NTZ</v>
          </cell>
          <cell r="F1930" t="str">
            <v>MLAB</v>
          </cell>
        </row>
        <row r="1931">
          <cell r="E1931" t="str">
            <v>NLS</v>
          </cell>
          <cell r="F1931" t="str">
            <v>MESO</v>
          </cell>
        </row>
        <row r="1932">
          <cell r="E1932" t="str">
            <v>NCI</v>
          </cell>
          <cell r="F1932" t="str">
            <v>CASH</v>
          </cell>
        </row>
        <row r="1933">
          <cell r="E1933" t="str">
            <v>NVGS</v>
          </cell>
          <cell r="F1933" t="str">
            <v>MEOH</v>
          </cell>
        </row>
        <row r="1934">
          <cell r="E1934" t="str">
            <v>NNA</v>
          </cell>
          <cell r="F1934" t="str">
            <v>MGCD</v>
          </cell>
        </row>
        <row r="1935">
          <cell r="E1935" t="str">
            <v>NM</v>
          </cell>
          <cell r="F1935" t="str">
            <v>MGEE</v>
          </cell>
        </row>
        <row r="1936">
          <cell r="E1936" t="str">
            <v>NM^G</v>
          </cell>
          <cell r="F1936" t="str">
            <v>MGPI</v>
          </cell>
        </row>
        <row r="1937">
          <cell r="E1937" t="str">
            <v>NM^H</v>
          </cell>
          <cell r="F1937" t="str">
            <v>MBOT</v>
          </cell>
        </row>
        <row r="1938">
          <cell r="E1938" t="str">
            <v>NAP</v>
          </cell>
          <cell r="F1938" t="str">
            <v>MCHP</v>
          </cell>
        </row>
        <row r="1939">
          <cell r="E1939" t="str">
            <v>NMM</v>
          </cell>
          <cell r="F1939" t="str">
            <v>MU</v>
          </cell>
        </row>
        <row r="1940">
          <cell r="E1940" t="str">
            <v>NAV</v>
          </cell>
          <cell r="F1940" t="str">
            <v>MICT</v>
          </cell>
        </row>
        <row r="1941">
          <cell r="E1941" t="str">
            <v>NAV^D</v>
          </cell>
          <cell r="F1941" t="str">
            <v>MICTW</v>
          </cell>
        </row>
        <row r="1942">
          <cell r="E1942" t="str">
            <v>NCS</v>
          </cell>
          <cell r="F1942" t="str">
            <v>MSCC</v>
          </cell>
        </row>
        <row r="1943">
          <cell r="E1943" t="str">
            <v>NCR</v>
          </cell>
          <cell r="F1943" t="str">
            <v>MSFT</v>
          </cell>
        </row>
        <row r="1944">
          <cell r="E1944" t="str">
            <v>NP</v>
          </cell>
          <cell r="F1944" t="str">
            <v>MSTR</v>
          </cell>
        </row>
        <row r="1945">
          <cell r="E1945" t="str">
            <v>NNI</v>
          </cell>
          <cell r="F1945" t="str">
            <v>MVIS</v>
          </cell>
        </row>
        <row r="1946">
          <cell r="E1946" t="str">
            <v>NPTN</v>
          </cell>
          <cell r="F1946" t="str">
            <v>RNMC</v>
          </cell>
        </row>
        <row r="1947">
          <cell r="E1947" t="str">
            <v>NETS</v>
          </cell>
          <cell r="F1947" t="str">
            <v>MPB</v>
          </cell>
        </row>
        <row r="1948">
          <cell r="E1948" t="str">
            <v>NVRO</v>
          </cell>
          <cell r="F1948" t="str">
            <v>MTP</v>
          </cell>
        </row>
        <row r="1949">
          <cell r="E1949" t="str">
            <v>HYB</v>
          </cell>
          <cell r="F1949" t="str">
            <v>MCEP</v>
          </cell>
        </row>
        <row r="1950">
          <cell r="E1950" t="str">
            <v>GF</v>
          </cell>
          <cell r="F1950" t="str">
            <v>MBCN</v>
          </cell>
        </row>
        <row r="1951">
          <cell r="E1951" t="str">
            <v>NWHM</v>
          </cell>
          <cell r="F1951" t="str">
            <v>MSEX</v>
          </cell>
        </row>
        <row r="1952">
          <cell r="E1952" t="str">
            <v>IRL</v>
          </cell>
          <cell r="F1952" t="str">
            <v>MSBI</v>
          </cell>
        </row>
        <row r="1953">
          <cell r="E1953" t="str">
            <v>IRL~</v>
          </cell>
          <cell r="F1953" t="str">
            <v>MOFG</v>
          </cell>
        </row>
        <row r="1954">
          <cell r="E1954" t="str">
            <v>NEWM</v>
          </cell>
          <cell r="F1954" t="str">
            <v>MIME</v>
          </cell>
        </row>
        <row r="1955">
          <cell r="E1955" t="str">
            <v>NMFC</v>
          </cell>
          <cell r="F1955" t="str">
            <v>MDXG</v>
          </cell>
        </row>
        <row r="1956">
          <cell r="E1956" t="str">
            <v>EDU</v>
          </cell>
          <cell r="F1956" t="str">
            <v>MNDO</v>
          </cell>
        </row>
        <row r="1957">
          <cell r="E1957" t="str">
            <v>NEWR</v>
          </cell>
          <cell r="F1957" t="str">
            <v>MB</v>
          </cell>
        </row>
        <row r="1958">
          <cell r="E1958" t="str">
            <v>NRZ</v>
          </cell>
          <cell r="F1958" t="str">
            <v>NERV</v>
          </cell>
        </row>
        <row r="1959">
          <cell r="E1959" t="str">
            <v>SNR</v>
          </cell>
          <cell r="F1959" t="str">
            <v>MGEN</v>
          </cell>
        </row>
        <row r="1960">
          <cell r="E1960" t="str">
            <v>NWY</v>
          </cell>
          <cell r="F1960" t="str">
            <v>MRTX</v>
          </cell>
        </row>
        <row r="1961">
          <cell r="E1961" t="str">
            <v>NYCB</v>
          </cell>
          <cell r="F1961" t="str">
            <v>MSON</v>
          </cell>
        </row>
        <row r="1962">
          <cell r="E1962" t="str">
            <v>NYCB^A</v>
          </cell>
          <cell r="F1962" t="str">
            <v>MIND</v>
          </cell>
        </row>
        <row r="1963">
          <cell r="E1963" t="str">
            <v>NYCB^U</v>
          </cell>
          <cell r="F1963" t="str">
            <v>MINDP</v>
          </cell>
        </row>
        <row r="1964">
          <cell r="E1964" t="str">
            <v>NYRT</v>
          </cell>
          <cell r="F1964" t="str">
            <v>MITK</v>
          </cell>
        </row>
        <row r="1965">
          <cell r="E1965" t="str">
            <v>NYT</v>
          </cell>
          <cell r="F1965" t="str">
            <v>MITL</v>
          </cell>
        </row>
        <row r="1966">
          <cell r="E1966" t="str">
            <v>NWL</v>
          </cell>
          <cell r="F1966" t="str">
            <v>MKSI</v>
          </cell>
        </row>
        <row r="1967">
          <cell r="E1967" t="str">
            <v>NFX</v>
          </cell>
          <cell r="F1967" t="str">
            <v>MMAC</v>
          </cell>
        </row>
        <row r="1968">
          <cell r="E1968" t="str">
            <v>NJR</v>
          </cell>
          <cell r="F1968" t="str">
            <v>MINI</v>
          </cell>
        </row>
        <row r="1969">
          <cell r="E1969" t="str">
            <v>NEU</v>
          </cell>
          <cell r="F1969" t="str">
            <v>MOBL</v>
          </cell>
        </row>
        <row r="1970">
          <cell r="E1970" t="str">
            <v>NEM</v>
          </cell>
          <cell r="F1970" t="str">
            <v>MMDM</v>
          </cell>
        </row>
        <row r="1971">
          <cell r="E1971" t="str">
            <v>NR</v>
          </cell>
          <cell r="F1971" t="str">
            <v>MMDMR</v>
          </cell>
        </row>
        <row r="1972">
          <cell r="E1972" t="str">
            <v>NEXA</v>
          </cell>
          <cell r="F1972" t="str">
            <v>MMDMU</v>
          </cell>
        </row>
        <row r="1973">
          <cell r="E1973" t="str">
            <v>NHF</v>
          </cell>
          <cell r="F1973" t="str">
            <v>MMDMW</v>
          </cell>
        </row>
        <row r="1974">
          <cell r="E1974" t="str">
            <v>NXRT</v>
          </cell>
          <cell r="F1974" t="str">
            <v>MLNK</v>
          </cell>
        </row>
        <row r="1975">
          <cell r="E1975" t="str">
            <v>NEP</v>
          </cell>
          <cell r="F1975" t="str">
            <v>MTEM</v>
          </cell>
        </row>
        <row r="1976">
          <cell r="E1976" t="str">
            <v>NEE</v>
          </cell>
          <cell r="F1976" t="str">
            <v>MBRX</v>
          </cell>
        </row>
        <row r="1977">
          <cell r="E1977" t="str">
            <v>NEE^I</v>
          </cell>
          <cell r="F1977" t="str">
            <v>MNTA</v>
          </cell>
        </row>
        <row r="1978">
          <cell r="E1978" t="str">
            <v>NEE^J</v>
          </cell>
          <cell r="F1978" t="str">
            <v>MOMO</v>
          </cell>
        </row>
        <row r="1979">
          <cell r="E1979" t="str">
            <v>NEE^K</v>
          </cell>
          <cell r="F1979" t="str">
            <v>MCRI</v>
          </cell>
        </row>
        <row r="1980">
          <cell r="E1980" t="str">
            <v>NEE^Q</v>
          </cell>
          <cell r="F1980" t="str">
            <v>MDLZ</v>
          </cell>
        </row>
        <row r="1981">
          <cell r="E1981" t="str">
            <v>NEE^R</v>
          </cell>
          <cell r="F1981" t="str">
            <v>MGI</v>
          </cell>
        </row>
        <row r="1982">
          <cell r="E1982" t="str">
            <v>NGL</v>
          </cell>
          <cell r="F1982" t="str">
            <v>MDB</v>
          </cell>
        </row>
        <row r="1983">
          <cell r="E1983" t="str">
            <v>NGL^B</v>
          </cell>
          <cell r="F1983" t="str">
            <v>MPWR</v>
          </cell>
        </row>
        <row r="1984">
          <cell r="E1984" t="str">
            <v>NMK^B</v>
          </cell>
          <cell r="F1984" t="str">
            <v>TYPE</v>
          </cell>
        </row>
        <row r="1985">
          <cell r="E1985" t="str">
            <v>NMK^C</v>
          </cell>
          <cell r="F1985" t="str">
            <v>MNRO</v>
          </cell>
        </row>
        <row r="1986">
          <cell r="E1986" t="str">
            <v>NLSN</v>
          </cell>
          <cell r="F1986" t="str">
            <v>MRCC</v>
          </cell>
        </row>
        <row r="1987">
          <cell r="E1987" t="str">
            <v>NKE</v>
          </cell>
          <cell r="F1987" t="str">
            <v>MNST</v>
          </cell>
        </row>
        <row r="1988">
          <cell r="E1988" t="str">
            <v>NI</v>
          </cell>
          <cell r="F1988" t="str">
            <v>MSDI</v>
          </cell>
        </row>
        <row r="1989">
          <cell r="E1989" t="str">
            <v>NL</v>
          </cell>
          <cell r="F1989" t="str">
            <v>MSDIW</v>
          </cell>
        </row>
        <row r="1990">
          <cell r="E1990" t="str">
            <v>NOAH</v>
          </cell>
          <cell r="F1990" t="str">
            <v>MORN</v>
          </cell>
        </row>
        <row r="1991">
          <cell r="E1991" t="str">
            <v>NE</v>
          </cell>
          <cell r="F1991" t="str">
            <v>MOSY</v>
          </cell>
        </row>
        <row r="1992">
          <cell r="E1992" t="str">
            <v>NBL</v>
          </cell>
          <cell r="F1992" t="str">
            <v>MTFB</v>
          </cell>
        </row>
        <row r="1993">
          <cell r="E1993" t="str">
            <v>NBLX</v>
          </cell>
          <cell r="F1993" t="str">
            <v>MTFBW</v>
          </cell>
        </row>
        <row r="1994">
          <cell r="E1994" t="str">
            <v>NOK</v>
          </cell>
          <cell r="F1994" t="str">
            <v>MPAA</v>
          </cell>
        </row>
        <row r="1995">
          <cell r="E1995" t="str">
            <v>NOMD</v>
          </cell>
          <cell r="F1995" t="str">
            <v>MPVD</v>
          </cell>
        </row>
        <row r="1996">
          <cell r="E1996" t="str">
            <v>NMR</v>
          </cell>
          <cell r="F1996" t="str">
            <v>MOXC</v>
          </cell>
        </row>
        <row r="1997">
          <cell r="E1997" t="str">
            <v>OSB</v>
          </cell>
          <cell r="F1997" t="str">
            <v>MSBF</v>
          </cell>
        </row>
        <row r="1998">
          <cell r="E1998" t="str">
            <v>NAO</v>
          </cell>
          <cell r="F1998" t="str">
            <v>MTGE</v>
          </cell>
        </row>
        <row r="1999">
          <cell r="E1999" t="str">
            <v>NAT</v>
          </cell>
          <cell r="F1999" t="str">
            <v>MTGEP</v>
          </cell>
        </row>
        <row r="2000">
          <cell r="E2000" t="str">
            <v>JWN</v>
          </cell>
          <cell r="F2000" t="str">
            <v>MTSC</v>
          </cell>
        </row>
        <row r="2001">
          <cell r="E2001" t="str">
            <v>NSC</v>
          </cell>
          <cell r="F2001" t="str">
            <v>LABL</v>
          </cell>
        </row>
        <row r="2002">
          <cell r="E2002" t="str">
            <v>NTL</v>
          </cell>
          <cell r="F2002" t="str">
            <v>MBIO</v>
          </cell>
        </row>
        <row r="2003">
          <cell r="E2003" t="str">
            <v>NOA</v>
          </cell>
          <cell r="F2003" t="str">
            <v>MFSF</v>
          </cell>
        </row>
        <row r="2004">
          <cell r="E2004" t="str">
            <v>NRT</v>
          </cell>
          <cell r="F2004" t="str">
            <v>MYSZ</v>
          </cell>
        </row>
        <row r="2005">
          <cell r="E2005" t="str">
            <v>NOC</v>
          </cell>
          <cell r="F2005" t="str">
            <v>MYL</v>
          </cell>
        </row>
        <row r="2006">
          <cell r="E2006" t="str">
            <v>NRE</v>
          </cell>
          <cell r="F2006" t="str">
            <v>MYND</v>
          </cell>
        </row>
        <row r="2007">
          <cell r="E2007" t="str">
            <v>NWN</v>
          </cell>
          <cell r="F2007" t="str">
            <v>MYNDW</v>
          </cell>
        </row>
        <row r="2008">
          <cell r="E2008" t="str">
            <v>NWE</v>
          </cell>
          <cell r="F2008" t="str">
            <v>MYOK</v>
          </cell>
        </row>
        <row r="2009">
          <cell r="E2009" t="str">
            <v>NVS</v>
          </cell>
          <cell r="F2009" t="str">
            <v>MYOS</v>
          </cell>
        </row>
        <row r="2010">
          <cell r="E2010" t="str">
            <v>NVO</v>
          </cell>
          <cell r="F2010" t="str">
            <v>MYRG</v>
          </cell>
        </row>
        <row r="2011">
          <cell r="E2011" t="str">
            <v>DNOW</v>
          </cell>
          <cell r="F2011" t="str">
            <v>MYGN</v>
          </cell>
        </row>
        <row r="2012">
          <cell r="E2012" t="str">
            <v>NQ</v>
          </cell>
          <cell r="F2012" t="str">
            <v>NBRV</v>
          </cell>
        </row>
        <row r="2013">
          <cell r="E2013" t="str">
            <v>NRG</v>
          </cell>
          <cell r="F2013" t="str">
            <v>NAKD</v>
          </cell>
        </row>
        <row r="2014">
          <cell r="E2014" t="str">
            <v>NYLD</v>
          </cell>
          <cell r="F2014" t="str">
            <v>NNDM</v>
          </cell>
        </row>
        <row r="2015">
          <cell r="E2015" t="str">
            <v>NYLD.A</v>
          </cell>
          <cell r="F2015" t="str">
            <v>NANO</v>
          </cell>
        </row>
        <row r="2016">
          <cell r="E2016" t="str">
            <v>DCM</v>
          </cell>
          <cell r="F2016" t="str">
            <v>NSTG</v>
          </cell>
        </row>
        <row r="2017">
          <cell r="E2017" t="str">
            <v>NUS</v>
          </cell>
          <cell r="F2017" t="str">
            <v>NAOV</v>
          </cell>
        </row>
        <row r="2018">
          <cell r="E2018" t="str">
            <v>NUE</v>
          </cell>
          <cell r="F2018" t="str">
            <v>NH</v>
          </cell>
        </row>
        <row r="2019">
          <cell r="E2019" t="str">
            <v>NS</v>
          </cell>
          <cell r="F2019" t="str">
            <v>NK</v>
          </cell>
        </row>
        <row r="2020">
          <cell r="E2020" t="str">
            <v>NS^A</v>
          </cell>
          <cell r="F2020" t="str">
            <v>NSSC</v>
          </cell>
        </row>
        <row r="2021">
          <cell r="E2021" t="str">
            <v>NS^B</v>
          </cell>
          <cell r="F2021" t="str">
            <v>NDAQ</v>
          </cell>
        </row>
        <row r="2022">
          <cell r="E2022" t="str">
            <v>NSH</v>
          </cell>
          <cell r="F2022" t="str">
            <v>NTRA</v>
          </cell>
        </row>
        <row r="2023">
          <cell r="E2023" t="str">
            <v>NSS</v>
          </cell>
          <cell r="F2023" t="str">
            <v>NATH</v>
          </cell>
        </row>
        <row r="2024">
          <cell r="E2024" t="str">
            <v>JMLP</v>
          </cell>
          <cell r="F2024" t="str">
            <v>NAUH</v>
          </cell>
        </row>
        <row r="2025">
          <cell r="E2025" t="str">
            <v>NVG</v>
          </cell>
          <cell r="F2025" t="str">
            <v>NKSH</v>
          </cell>
        </row>
        <row r="2026">
          <cell r="E2026" t="str">
            <v>NUV</v>
          </cell>
          <cell r="F2026" t="str">
            <v>FIZZ</v>
          </cell>
        </row>
        <row r="2027">
          <cell r="E2027" t="str">
            <v>NUW</v>
          </cell>
          <cell r="F2027" t="str">
            <v>NCMI</v>
          </cell>
        </row>
        <row r="2028">
          <cell r="E2028" t="str">
            <v>NEA</v>
          </cell>
          <cell r="F2028" t="str">
            <v>NCOM</v>
          </cell>
        </row>
        <row r="2029">
          <cell r="E2029" t="str">
            <v>NAZ</v>
          </cell>
          <cell r="F2029" t="str">
            <v>NESR</v>
          </cell>
        </row>
        <row r="2030">
          <cell r="E2030" t="str">
            <v>NBB</v>
          </cell>
          <cell r="F2030" t="str">
            <v>NESRW</v>
          </cell>
        </row>
        <row r="2031">
          <cell r="E2031" t="str">
            <v>NBD</v>
          </cell>
          <cell r="F2031" t="str">
            <v>NGHC</v>
          </cell>
        </row>
        <row r="2032">
          <cell r="E2032" t="str">
            <v>NKX</v>
          </cell>
          <cell r="F2032" t="str">
            <v>NGHCN</v>
          </cell>
        </row>
        <row r="2033">
          <cell r="E2033" t="str">
            <v>NCB</v>
          </cell>
          <cell r="F2033" t="str">
            <v>NGHCO</v>
          </cell>
        </row>
        <row r="2034">
          <cell r="E2034" t="str">
            <v>NCA</v>
          </cell>
          <cell r="F2034" t="str">
            <v>NGHCP</v>
          </cell>
        </row>
        <row r="2035">
          <cell r="E2035" t="str">
            <v>NAC</v>
          </cell>
          <cell r="F2035" t="str">
            <v>NGHCZ</v>
          </cell>
        </row>
        <row r="2036">
          <cell r="E2036" t="str">
            <v>NTC</v>
          </cell>
          <cell r="F2036" t="str">
            <v>NHLD</v>
          </cell>
        </row>
        <row r="2037">
          <cell r="E2037" t="str">
            <v>JCE</v>
          </cell>
          <cell r="F2037" t="str">
            <v>NHLDW</v>
          </cell>
        </row>
        <row r="2038">
          <cell r="E2038" t="str">
            <v>JCO</v>
          </cell>
          <cell r="F2038" t="str">
            <v>NATI</v>
          </cell>
        </row>
        <row r="2039">
          <cell r="E2039" t="str">
            <v>JQC</v>
          </cell>
          <cell r="F2039" t="str">
            <v>NRCIA</v>
          </cell>
        </row>
        <row r="2040">
          <cell r="E2040" t="str">
            <v>JDD</v>
          </cell>
          <cell r="F2040" t="str">
            <v>NRCIB</v>
          </cell>
        </row>
        <row r="2041">
          <cell r="E2041" t="str">
            <v>DIAX</v>
          </cell>
          <cell r="F2041" t="str">
            <v>NSEC</v>
          </cell>
        </row>
        <row r="2042">
          <cell r="E2042" t="str">
            <v>JEMD</v>
          </cell>
          <cell r="F2042" t="str">
            <v>EYE</v>
          </cell>
        </row>
        <row r="2043">
          <cell r="E2043" t="str">
            <v>JMF</v>
          </cell>
          <cell r="F2043" t="str">
            <v>NWLI</v>
          </cell>
        </row>
        <row r="2044">
          <cell r="E2044" t="str">
            <v>NEV</v>
          </cell>
          <cell r="F2044" t="str">
            <v>NAII</v>
          </cell>
        </row>
        <row r="2045">
          <cell r="E2045" t="str">
            <v>JFR</v>
          </cell>
          <cell r="F2045" t="str">
            <v>NHTC</v>
          </cell>
        </row>
        <row r="2046">
          <cell r="E2046" t="str">
            <v>JRO</v>
          </cell>
          <cell r="F2046" t="str">
            <v>NATR</v>
          </cell>
        </row>
        <row r="2047">
          <cell r="E2047" t="str">
            <v>NKG</v>
          </cell>
          <cell r="F2047" t="str">
            <v>BABY</v>
          </cell>
        </row>
        <row r="2048">
          <cell r="E2048" t="str">
            <v>JGH</v>
          </cell>
          <cell r="F2048" t="str">
            <v>ISM</v>
          </cell>
        </row>
        <row r="2049">
          <cell r="E2049" t="str">
            <v>JHA</v>
          </cell>
          <cell r="F2049" t="str">
            <v>JSM</v>
          </cell>
        </row>
        <row r="2050">
          <cell r="E2050" t="str">
            <v>JHY</v>
          </cell>
          <cell r="F2050" t="str">
            <v>NAVI</v>
          </cell>
        </row>
        <row r="2051">
          <cell r="E2051" t="str">
            <v>JHD</v>
          </cell>
          <cell r="F2051" t="str">
            <v>NBTB</v>
          </cell>
        </row>
        <row r="2052">
          <cell r="E2052" t="str">
            <v>JHB</v>
          </cell>
          <cell r="F2052" t="str">
            <v>NCSM</v>
          </cell>
        </row>
        <row r="2053">
          <cell r="E2053" t="str">
            <v>NXC</v>
          </cell>
          <cell r="F2053" t="str">
            <v>NKTR</v>
          </cell>
        </row>
        <row r="2054">
          <cell r="E2054" t="str">
            <v>NXN</v>
          </cell>
          <cell r="F2054" t="str">
            <v>NEOG</v>
          </cell>
        </row>
        <row r="2055">
          <cell r="E2055" t="str">
            <v>NID</v>
          </cell>
          <cell r="F2055" t="str">
            <v>NEO</v>
          </cell>
        </row>
        <row r="2056">
          <cell r="E2056" t="str">
            <v>NMY</v>
          </cell>
          <cell r="F2056" t="str">
            <v>NEON</v>
          </cell>
        </row>
        <row r="2057">
          <cell r="E2057" t="str">
            <v>NMT</v>
          </cell>
          <cell r="F2057" t="str">
            <v>NEOS</v>
          </cell>
        </row>
        <row r="2058">
          <cell r="E2058" t="str">
            <v>NUM</v>
          </cell>
          <cell r="F2058" t="str">
            <v>NEOT</v>
          </cell>
        </row>
        <row r="2059">
          <cell r="E2059" t="str">
            <v>NMS</v>
          </cell>
          <cell r="F2059" t="str">
            <v>NVCN</v>
          </cell>
        </row>
        <row r="2060">
          <cell r="E2060" t="str">
            <v>NOM</v>
          </cell>
          <cell r="F2060" t="str">
            <v>NEPT</v>
          </cell>
        </row>
        <row r="2061">
          <cell r="E2061" t="str">
            <v>JLS</v>
          </cell>
          <cell r="F2061" t="str">
            <v>UEPS</v>
          </cell>
        </row>
        <row r="2062">
          <cell r="E2062" t="str">
            <v>JMM</v>
          </cell>
          <cell r="F2062" t="str">
            <v>NETE</v>
          </cell>
        </row>
        <row r="2063">
          <cell r="E2063" t="str">
            <v>NHA</v>
          </cell>
          <cell r="F2063" t="str">
            <v>NTAP</v>
          </cell>
        </row>
        <row r="2064">
          <cell r="E2064" t="str">
            <v>NZF</v>
          </cell>
          <cell r="F2064" t="str">
            <v>NTES</v>
          </cell>
        </row>
        <row r="2065">
          <cell r="E2065" t="str">
            <v>NMZ</v>
          </cell>
          <cell r="F2065" t="str">
            <v>NFLX</v>
          </cell>
        </row>
        <row r="2066">
          <cell r="E2066" t="str">
            <v>NMI</v>
          </cell>
          <cell r="F2066" t="str">
            <v>NTGR</v>
          </cell>
        </row>
        <row r="2067">
          <cell r="E2067" t="str">
            <v>NJV</v>
          </cell>
          <cell r="F2067" t="str">
            <v>NLST</v>
          </cell>
        </row>
        <row r="2068">
          <cell r="E2068" t="str">
            <v>NXJ</v>
          </cell>
          <cell r="F2068" t="str">
            <v>NTCT</v>
          </cell>
        </row>
        <row r="2069">
          <cell r="E2069" t="str">
            <v>NRK</v>
          </cell>
          <cell r="F2069" t="str">
            <v>NTWK</v>
          </cell>
        </row>
        <row r="2070">
          <cell r="E2070" t="str">
            <v>NYV</v>
          </cell>
          <cell r="F2070" t="str">
            <v>CUR</v>
          </cell>
        </row>
        <row r="2071">
          <cell r="E2071" t="str">
            <v>NNY</v>
          </cell>
          <cell r="F2071" t="str">
            <v>NBIX</v>
          </cell>
        </row>
        <row r="2072">
          <cell r="E2072" t="str">
            <v>NAN</v>
          </cell>
          <cell r="F2072" t="str">
            <v>NURO</v>
          </cell>
        </row>
        <row r="2073">
          <cell r="E2073" t="str">
            <v>NNC</v>
          </cell>
          <cell r="F2073" t="str">
            <v>NUROW</v>
          </cell>
        </row>
        <row r="2074">
          <cell r="E2074" t="str">
            <v>NUO</v>
          </cell>
          <cell r="F2074" t="str">
            <v>NTRP</v>
          </cell>
        </row>
        <row r="2075">
          <cell r="E2075" t="str">
            <v>NPN</v>
          </cell>
          <cell r="F2075" t="str">
            <v>NBEV</v>
          </cell>
        </row>
        <row r="2076">
          <cell r="E2076" t="str">
            <v>NQP</v>
          </cell>
          <cell r="F2076" t="str">
            <v>NYMT</v>
          </cell>
        </row>
        <row r="2077">
          <cell r="E2077" t="str">
            <v>JPC</v>
          </cell>
          <cell r="F2077" t="str">
            <v>NYMTN</v>
          </cell>
        </row>
        <row r="2078">
          <cell r="E2078" t="str">
            <v>JPS</v>
          </cell>
          <cell r="F2078" t="str">
            <v>NYMTO</v>
          </cell>
        </row>
        <row r="2079">
          <cell r="E2079" t="str">
            <v>JPT</v>
          </cell>
          <cell r="F2079" t="str">
            <v>NYMTP</v>
          </cell>
        </row>
        <row r="2080">
          <cell r="E2080" t="str">
            <v>JPI</v>
          </cell>
          <cell r="F2080" t="str">
            <v>NEWA</v>
          </cell>
        </row>
        <row r="2081">
          <cell r="E2081" t="str">
            <v>NAD</v>
          </cell>
          <cell r="F2081" t="str">
            <v>NLNK</v>
          </cell>
        </row>
        <row r="2082">
          <cell r="E2082" t="str">
            <v>JRI</v>
          </cell>
          <cell r="F2082" t="str">
            <v>NWS</v>
          </cell>
        </row>
        <row r="2083">
          <cell r="E2083" t="str">
            <v>JRS</v>
          </cell>
          <cell r="F2083" t="str">
            <v>NWSA</v>
          </cell>
        </row>
        <row r="2084">
          <cell r="E2084" t="str">
            <v>BXMX</v>
          </cell>
          <cell r="F2084" t="str">
            <v>NEWS</v>
          </cell>
        </row>
        <row r="2085">
          <cell r="E2085" t="str">
            <v>SPXX</v>
          </cell>
          <cell r="F2085" t="str">
            <v>NEWT</v>
          </cell>
        </row>
        <row r="2086">
          <cell r="E2086" t="str">
            <v>NIM</v>
          </cell>
          <cell r="F2086" t="str">
            <v>NEWTL</v>
          </cell>
        </row>
        <row r="2087">
          <cell r="E2087" t="str">
            <v>NXP</v>
          </cell>
          <cell r="F2087" t="str">
            <v>NEWTZ</v>
          </cell>
        </row>
        <row r="2088">
          <cell r="E2088" t="str">
            <v>NXQ</v>
          </cell>
          <cell r="F2088" t="str">
            <v>NXEO</v>
          </cell>
        </row>
        <row r="2089">
          <cell r="E2089" t="str">
            <v>NXR</v>
          </cell>
          <cell r="F2089" t="str">
            <v>NXEOU</v>
          </cell>
        </row>
        <row r="2090">
          <cell r="E2090" t="str">
            <v>NSL</v>
          </cell>
          <cell r="F2090" t="str">
            <v>NXEOW</v>
          </cell>
        </row>
        <row r="2091">
          <cell r="E2091" t="str">
            <v>JSD</v>
          </cell>
          <cell r="F2091" t="str">
            <v>NXST</v>
          </cell>
        </row>
        <row r="2092">
          <cell r="E2092" t="str">
            <v>JTD</v>
          </cell>
          <cell r="F2092" t="str">
            <v>NEXT</v>
          </cell>
        </row>
        <row r="2093">
          <cell r="E2093" t="str">
            <v>JTA</v>
          </cell>
          <cell r="F2093" t="str">
            <v>NEXTW</v>
          </cell>
        </row>
        <row r="2094">
          <cell r="E2094" t="str">
            <v>NTX</v>
          </cell>
          <cell r="F2094" t="str">
            <v>NFEC</v>
          </cell>
        </row>
        <row r="2095">
          <cell r="E2095" t="str">
            <v>NPV</v>
          </cell>
          <cell r="F2095" t="str">
            <v>NODK</v>
          </cell>
        </row>
        <row r="2096">
          <cell r="E2096" t="str">
            <v>NIQ</v>
          </cell>
          <cell r="F2096" t="str">
            <v>EGOV</v>
          </cell>
        </row>
        <row r="2097">
          <cell r="E2097" t="str">
            <v>JMT</v>
          </cell>
          <cell r="F2097" t="str">
            <v>NICE</v>
          </cell>
        </row>
        <row r="2098">
          <cell r="E2098" t="str">
            <v>NVR</v>
          </cell>
          <cell r="F2098" t="str">
            <v>NICK</v>
          </cell>
        </row>
        <row r="2099">
          <cell r="E2099" t="str">
            <v>OAK</v>
          </cell>
          <cell r="F2099" t="str">
            <v>NCBS</v>
          </cell>
        </row>
        <row r="2100">
          <cell r="E2100" t="str">
            <v>OSLE</v>
          </cell>
          <cell r="F2100" t="str">
            <v>NITE</v>
          </cell>
        </row>
        <row r="2101">
          <cell r="E2101" t="str">
            <v>OMP</v>
          </cell>
          <cell r="F2101" t="str">
            <v>NIHD</v>
          </cell>
        </row>
        <row r="2102">
          <cell r="E2102" t="str">
            <v>OAS</v>
          </cell>
          <cell r="F2102" t="str">
            <v>NMIH</v>
          </cell>
        </row>
        <row r="2103">
          <cell r="E2103" t="str">
            <v>OBE</v>
          </cell>
          <cell r="F2103" t="str">
            <v>NNBR</v>
          </cell>
        </row>
        <row r="2104">
          <cell r="E2104" t="str">
            <v>OXY</v>
          </cell>
          <cell r="F2104" t="str">
            <v>NDLS</v>
          </cell>
        </row>
        <row r="2105">
          <cell r="E2105" t="str">
            <v>OII</v>
          </cell>
          <cell r="F2105" t="str">
            <v>NDSN</v>
          </cell>
        </row>
        <row r="2106">
          <cell r="E2106" t="str">
            <v>OZM</v>
          </cell>
          <cell r="F2106" t="str">
            <v>NSYS</v>
          </cell>
        </row>
        <row r="2107">
          <cell r="E2107" t="str">
            <v>OCIP</v>
          </cell>
          <cell r="F2107" t="str">
            <v>NBN</v>
          </cell>
        </row>
        <row r="2108">
          <cell r="E2108" t="str">
            <v>OCN</v>
          </cell>
          <cell r="F2108" t="str">
            <v>NTIC</v>
          </cell>
        </row>
        <row r="2109">
          <cell r="E2109" t="str">
            <v>OFG</v>
          </cell>
          <cell r="F2109" t="str">
            <v>NTRS</v>
          </cell>
        </row>
        <row r="2110">
          <cell r="E2110" t="str">
            <v>OFG^A</v>
          </cell>
          <cell r="F2110" t="str">
            <v>NTRSP</v>
          </cell>
        </row>
        <row r="2111">
          <cell r="E2111" t="str">
            <v>OFG^B</v>
          </cell>
          <cell r="F2111" t="str">
            <v>NFBK</v>
          </cell>
        </row>
        <row r="2112">
          <cell r="E2112" t="str">
            <v>OFG^D</v>
          </cell>
          <cell r="F2112" t="str">
            <v>NRIM</v>
          </cell>
        </row>
        <row r="2113">
          <cell r="E2113" t="str">
            <v>OGE</v>
          </cell>
          <cell r="F2113" t="str">
            <v>NWBI</v>
          </cell>
        </row>
        <row r="2114">
          <cell r="E2114" t="str">
            <v>OIBR.C</v>
          </cell>
          <cell r="F2114" t="str">
            <v>NWPX</v>
          </cell>
        </row>
        <row r="2115">
          <cell r="E2115" t="str">
            <v>OIS</v>
          </cell>
          <cell r="F2115" t="str">
            <v>NCLH</v>
          </cell>
        </row>
        <row r="2116">
          <cell r="E2116" t="str">
            <v>ODC</v>
          </cell>
          <cell r="F2116" t="str">
            <v>NWFL</v>
          </cell>
        </row>
        <row r="2117">
          <cell r="E2117" t="str">
            <v>ORI</v>
          </cell>
          <cell r="F2117" t="str">
            <v>NVFY</v>
          </cell>
        </row>
        <row r="2118">
          <cell r="E2118" t="str">
            <v>OLN</v>
          </cell>
          <cell r="F2118" t="str">
            <v>NVMI</v>
          </cell>
        </row>
        <row r="2119">
          <cell r="E2119" t="str">
            <v>OMAA</v>
          </cell>
          <cell r="F2119" t="str">
            <v>NOVN</v>
          </cell>
        </row>
        <row r="2120">
          <cell r="E2120" t="str">
            <v>OMAM</v>
          </cell>
          <cell r="F2120" t="str">
            <v>NOVT</v>
          </cell>
        </row>
        <row r="2121">
          <cell r="E2121" t="str">
            <v>OHI</v>
          </cell>
          <cell r="F2121" t="str">
            <v>NVAX</v>
          </cell>
        </row>
        <row r="2122">
          <cell r="E2122" t="str">
            <v>OME</v>
          </cell>
          <cell r="F2122" t="str">
            <v>NVLN</v>
          </cell>
        </row>
        <row r="2123">
          <cell r="E2123" t="str">
            <v>OMC</v>
          </cell>
          <cell r="F2123" t="str">
            <v>NVCR</v>
          </cell>
        </row>
        <row r="2124">
          <cell r="E2124" t="str">
            <v>OMN</v>
          </cell>
          <cell r="F2124" t="str">
            <v>NVUS</v>
          </cell>
        </row>
        <row r="2125">
          <cell r="E2125" t="str">
            <v>ASGN</v>
          </cell>
          <cell r="F2125" t="str">
            <v>NUAN</v>
          </cell>
        </row>
        <row r="2126">
          <cell r="E2126" t="str">
            <v>ONDK</v>
          </cell>
          <cell r="F2126" t="str">
            <v>NCNA</v>
          </cell>
        </row>
        <row r="2127">
          <cell r="E2127" t="str">
            <v>OGS</v>
          </cell>
          <cell r="F2127" t="str">
            <v>NMRX</v>
          </cell>
        </row>
        <row r="2128">
          <cell r="E2128" t="str">
            <v>OLP</v>
          </cell>
          <cell r="F2128" t="str">
            <v>NTNX</v>
          </cell>
        </row>
        <row r="2129">
          <cell r="E2129" t="str">
            <v>OMF</v>
          </cell>
          <cell r="F2129" t="str">
            <v>NTRI</v>
          </cell>
        </row>
        <row r="2130">
          <cell r="E2130" t="str">
            <v>OKE</v>
          </cell>
          <cell r="F2130" t="str">
            <v>NUVA</v>
          </cell>
        </row>
        <row r="2131">
          <cell r="E2131" t="str">
            <v>OOMA</v>
          </cell>
          <cell r="F2131" t="str">
            <v>NVTR</v>
          </cell>
        </row>
        <row r="2132">
          <cell r="E2132" t="str">
            <v>OPY</v>
          </cell>
          <cell r="F2132" t="str">
            <v>QQQX</v>
          </cell>
        </row>
        <row r="2133">
          <cell r="E2133" t="str">
            <v>ORCL</v>
          </cell>
          <cell r="F2133" t="str">
            <v>NVEE</v>
          </cell>
        </row>
        <row r="2134">
          <cell r="E2134" t="str">
            <v>ORAN</v>
          </cell>
          <cell r="F2134" t="str">
            <v>NVEC</v>
          </cell>
        </row>
        <row r="2135">
          <cell r="E2135" t="str">
            <v>OA</v>
          </cell>
          <cell r="F2135" t="str">
            <v>NVDA</v>
          </cell>
        </row>
        <row r="2136">
          <cell r="E2136" t="str">
            <v>ORC</v>
          </cell>
          <cell r="F2136" t="str">
            <v>NXPI</v>
          </cell>
        </row>
        <row r="2137">
          <cell r="E2137" t="str">
            <v>OEC</v>
          </cell>
          <cell r="F2137" t="str">
            <v>NXTM</v>
          </cell>
        </row>
        <row r="2138">
          <cell r="E2138" t="str">
            <v>ORN</v>
          </cell>
          <cell r="F2138" t="str">
            <v>NXTD</v>
          </cell>
        </row>
        <row r="2139">
          <cell r="E2139" t="str">
            <v>IX</v>
          </cell>
          <cell r="F2139" t="str">
            <v>NXTDW</v>
          </cell>
        </row>
        <row r="2140">
          <cell r="E2140" t="str">
            <v>ORA</v>
          </cell>
          <cell r="F2140" t="str">
            <v>NYMX</v>
          </cell>
        </row>
        <row r="2141">
          <cell r="E2141" t="str">
            <v>OSK</v>
          </cell>
          <cell r="F2141" t="str">
            <v>OIIM</v>
          </cell>
        </row>
        <row r="2142">
          <cell r="E2142" t="str">
            <v>OR</v>
          </cell>
          <cell r="F2142" t="str">
            <v>OVLY</v>
          </cell>
        </row>
        <row r="2143">
          <cell r="E2143" t="str">
            <v>OUT</v>
          </cell>
          <cell r="F2143" t="str">
            <v>OCSL</v>
          </cell>
        </row>
        <row r="2144">
          <cell r="E2144" t="str">
            <v>OSG</v>
          </cell>
          <cell r="F2144" t="str">
            <v>OCSLL</v>
          </cell>
        </row>
        <row r="2145">
          <cell r="E2145" t="str">
            <v>OMI</v>
          </cell>
          <cell r="F2145" t="str">
            <v>OCSI</v>
          </cell>
        </row>
        <row r="2146">
          <cell r="E2146" t="str">
            <v>OC</v>
          </cell>
          <cell r="F2146" t="str">
            <v>OASM</v>
          </cell>
        </row>
        <row r="2147">
          <cell r="E2147" t="str">
            <v>OI</v>
          </cell>
          <cell r="F2147" t="str">
            <v>OBLN</v>
          </cell>
        </row>
        <row r="2148">
          <cell r="E2148" t="str">
            <v>OXM</v>
          </cell>
          <cell r="F2148" t="str">
            <v>OBSV</v>
          </cell>
        </row>
        <row r="2149">
          <cell r="E2149" t="str">
            <v>PAI</v>
          </cell>
          <cell r="F2149" t="str">
            <v>OBCI</v>
          </cell>
        </row>
        <row r="2150">
          <cell r="E2150" t="str">
            <v>ROYT</v>
          </cell>
          <cell r="F2150" t="str">
            <v>OPTT</v>
          </cell>
        </row>
        <row r="2151">
          <cell r="E2151" t="str">
            <v>PCG</v>
          </cell>
          <cell r="F2151" t="str">
            <v>ORIG</v>
          </cell>
        </row>
        <row r="2152">
          <cell r="E2152" t="str">
            <v>PKG</v>
          </cell>
          <cell r="F2152" t="str">
            <v>OCFC</v>
          </cell>
        </row>
        <row r="2153">
          <cell r="E2153" t="str">
            <v>PANW</v>
          </cell>
          <cell r="F2153" t="str">
            <v>OCRX</v>
          </cell>
        </row>
        <row r="2154">
          <cell r="E2154" t="str">
            <v>PAM</v>
          </cell>
          <cell r="F2154" t="str">
            <v>OCLR</v>
          </cell>
        </row>
        <row r="2155">
          <cell r="E2155" t="str">
            <v>P</v>
          </cell>
          <cell r="F2155" t="str">
            <v>OFED</v>
          </cell>
        </row>
        <row r="2156">
          <cell r="E2156" t="str">
            <v>PHX</v>
          </cell>
          <cell r="F2156" t="str">
            <v>OCUL</v>
          </cell>
        </row>
        <row r="2157">
          <cell r="E2157" t="str">
            <v>PAR</v>
          </cell>
          <cell r="F2157" t="str">
            <v>OMEX</v>
          </cell>
        </row>
        <row r="2158">
          <cell r="E2158" t="str">
            <v>PGRE</v>
          </cell>
          <cell r="F2158" t="str">
            <v>ODP</v>
          </cell>
        </row>
        <row r="2159">
          <cell r="E2159" t="str">
            <v>PKE</v>
          </cell>
          <cell r="F2159" t="str">
            <v>OFS</v>
          </cell>
        </row>
        <row r="2160">
          <cell r="E2160" t="str">
            <v>PK</v>
          </cell>
          <cell r="F2160" t="str">
            <v>OHAI</v>
          </cell>
        </row>
        <row r="2161">
          <cell r="E2161" t="str">
            <v>PKD</v>
          </cell>
          <cell r="F2161" t="str">
            <v>OVBC</v>
          </cell>
        </row>
        <row r="2162">
          <cell r="E2162" t="str">
            <v>PH</v>
          </cell>
          <cell r="F2162" t="str">
            <v>OHRP</v>
          </cell>
        </row>
        <row r="2163">
          <cell r="E2163" t="str">
            <v>PE</v>
          </cell>
          <cell r="F2163" t="str">
            <v>OKTA</v>
          </cell>
        </row>
        <row r="2164">
          <cell r="E2164" t="str">
            <v>PRE^F</v>
          </cell>
          <cell r="F2164" t="str">
            <v>ODFL</v>
          </cell>
        </row>
        <row r="2165">
          <cell r="E2165" t="str">
            <v>PRE^G</v>
          </cell>
          <cell r="F2165" t="str">
            <v>OLBK</v>
          </cell>
        </row>
        <row r="2166">
          <cell r="E2166" t="str">
            <v>PRE^H</v>
          </cell>
          <cell r="F2166" t="str">
            <v>ONB</v>
          </cell>
        </row>
        <row r="2167">
          <cell r="E2167" t="str">
            <v>PRE^I</v>
          </cell>
          <cell r="F2167" t="str">
            <v>OPOF</v>
          </cell>
        </row>
        <row r="2168">
          <cell r="E2168" t="str">
            <v>PRTY</v>
          </cell>
          <cell r="F2168" t="str">
            <v>OSBC</v>
          </cell>
        </row>
        <row r="2169">
          <cell r="E2169" t="str">
            <v>PN</v>
          </cell>
          <cell r="F2169" t="str">
            <v>OSBCP</v>
          </cell>
        </row>
        <row r="2170">
          <cell r="E2170" t="str">
            <v>PAYC</v>
          </cell>
          <cell r="F2170" t="str">
            <v>OLLI</v>
          </cell>
        </row>
        <row r="2171">
          <cell r="E2171" t="str">
            <v>PBF</v>
          </cell>
          <cell r="F2171" t="str">
            <v>ZEUS</v>
          </cell>
        </row>
        <row r="2172">
          <cell r="E2172" t="str">
            <v>PBFX</v>
          </cell>
          <cell r="F2172" t="str">
            <v>OFLX</v>
          </cell>
        </row>
        <row r="2173">
          <cell r="E2173" t="str">
            <v>BTU</v>
          </cell>
          <cell r="F2173" t="str">
            <v>OMER</v>
          </cell>
        </row>
        <row r="2174">
          <cell r="E2174" t="str">
            <v>PSO</v>
          </cell>
          <cell r="F2174" t="str">
            <v>OMNT</v>
          </cell>
        </row>
        <row r="2175">
          <cell r="E2175" t="str">
            <v>PEB</v>
          </cell>
          <cell r="F2175" t="str">
            <v>OMCL</v>
          </cell>
        </row>
        <row r="2176">
          <cell r="E2176" t="str">
            <v>PEB^C</v>
          </cell>
          <cell r="F2176" t="str">
            <v>ON</v>
          </cell>
        </row>
        <row r="2177">
          <cell r="E2177" t="str">
            <v>PEB^D</v>
          </cell>
          <cell r="F2177" t="str">
            <v>OTIV</v>
          </cell>
        </row>
        <row r="2178">
          <cell r="E2178" t="str">
            <v>PBA</v>
          </cell>
          <cell r="F2178" t="str">
            <v>ONS</v>
          </cell>
        </row>
        <row r="2179">
          <cell r="E2179" t="str">
            <v>PGH</v>
          </cell>
          <cell r="F2179" t="str">
            <v>ONSIW</v>
          </cell>
        </row>
        <row r="2180">
          <cell r="E2180" t="str">
            <v>PEI</v>
          </cell>
          <cell r="F2180" t="str">
            <v>ONSIZ</v>
          </cell>
        </row>
        <row r="2181">
          <cell r="E2181" t="str">
            <v>PEI^B</v>
          </cell>
          <cell r="F2181" t="str">
            <v>OMED</v>
          </cell>
        </row>
        <row r="2182">
          <cell r="E2182" t="str">
            <v>PEI^C</v>
          </cell>
          <cell r="F2182" t="str">
            <v>ONTX</v>
          </cell>
        </row>
        <row r="2183">
          <cell r="E2183" t="str">
            <v>PEI^D</v>
          </cell>
          <cell r="F2183" t="str">
            <v>ONTXW</v>
          </cell>
        </row>
        <row r="2184">
          <cell r="E2184" t="str">
            <v>PFSI</v>
          </cell>
          <cell r="F2184" t="str">
            <v>ONCS</v>
          </cell>
        </row>
        <row r="2185">
          <cell r="E2185" t="str">
            <v>PMT</v>
          </cell>
          <cell r="F2185" t="str">
            <v>OHGI</v>
          </cell>
        </row>
        <row r="2186">
          <cell r="E2186" t="str">
            <v>PMT^A</v>
          </cell>
          <cell r="F2186" t="str">
            <v>OTEX</v>
          </cell>
        </row>
        <row r="2187">
          <cell r="E2187" t="str">
            <v>PMT^B</v>
          </cell>
          <cell r="F2187" t="str">
            <v>OPGN</v>
          </cell>
        </row>
        <row r="2188">
          <cell r="E2188" t="str">
            <v>PAG</v>
          </cell>
          <cell r="F2188" t="str">
            <v>OPGNW</v>
          </cell>
        </row>
        <row r="2189">
          <cell r="E2189" t="str">
            <v>PNR</v>
          </cell>
          <cell r="F2189" t="str">
            <v>OPHT</v>
          </cell>
        </row>
        <row r="2190">
          <cell r="E2190" t="str">
            <v>PEN</v>
          </cell>
          <cell r="F2190" t="str">
            <v>OPNT</v>
          </cell>
        </row>
        <row r="2191">
          <cell r="E2191" t="str">
            <v>PEP</v>
          </cell>
          <cell r="F2191" t="str">
            <v>OPK</v>
          </cell>
        </row>
        <row r="2192">
          <cell r="E2192" t="str">
            <v>PFGC</v>
          </cell>
          <cell r="F2192" t="str">
            <v>OBAS</v>
          </cell>
        </row>
        <row r="2193">
          <cell r="E2193" t="str">
            <v>PKI</v>
          </cell>
          <cell r="F2193" t="str">
            <v>OCC</v>
          </cell>
        </row>
        <row r="2194">
          <cell r="E2194" t="str">
            <v>PBT</v>
          </cell>
          <cell r="F2194" t="str">
            <v>OPHC</v>
          </cell>
        </row>
        <row r="2195">
          <cell r="E2195" t="str">
            <v>PRGO</v>
          </cell>
          <cell r="F2195" t="str">
            <v>OPTN</v>
          </cell>
        </row>
        <row r="2196">
          <cell r="E2196" t="str">
            <v>PZE</v>
          </cell>
          <cell r="F2196" t="str">
            <v>OPB</v>
          </cell>
        </row>
        <row r="2197">
          <cell r="E2197" t="str">
            <v>PTR</v>
          </cell>
          <cell r="F2197" t="str">
            <v>ORMP</v>
          </cell>
        </row>
        <row r="2198">
          <cell r="E2198" t="str">
            <v>PBR</v>
          </cell>
          <cell r="F2198" t="str">
            <v>OSUR</v>
          </cell>
        </row>
        <row r="2199">
          <cell r="E2199" t="str">
            <v>PBR.A</v>
          </cell>
          <cell r="F2199" t="str">
            <v>ORBC</v>
          </cell>
        </row>
        <row r="2200">
          <cell r="E2200" t="str">
            <v>PQ</v>
          </cell>
          <cell r="F2200" t="str">
            <v>ORBK</v>
          </cell>
        </row>
        <row r="2201">
          <cell r="E2201" t="str">
            <v>PFE</v>
          </cell>
          <cell r="F2201" t="str">
            <v>ORLY</v>
          </cell>
        </row>
        <row r="2202">
          <cell r="E2202" t="str">
            <v>PGTI</v>
          </cell>
          <cell r="F2202" t="str">
            <v>OREX</v>
          </cell>
        </row>
        <row r="2203">
          <cell r="E2203" t="str">
            <v>PMC</v>
          </cell>
          <cell r="F2203" t="str">
            <v>ONVO</v>
          </cell>
        </row>
        <row r="2204">
          <cell r="E2204" t="str">
            <v>PHH</v>
          </cell>
          <cell r="F2204" t="str">
            <v>SEED</v>
          </cell>
        </row>
        <row r="2205">
          <cell r="E2205" t="str">
            <v>PM</v>
          </cell>
          <cell r="F2205" t="str">
            <v>OACQ</v>
          </cell>
        </row>
        <row r="2206">
          <cell r="E2206" t="str">
            <v>PSX</v>
          </cell>
          <cell r="F2206" t="str">
            <v>OACQR</v>
          </cell>
        </row>
        <row r="2207">
          <cell r="E2207" t="str">
            <v>PSXP</v>
          </cell>
          <cell r="F2207" t="str">
            <v>OACQU</v>
          </cell>
        </row>
        <row r="2208">
          <cell r="E2208" t="str">
            <v>FENG</v>
          </cell>
          <cell r="F2208" t="str">
            <v>OACQW</v>
          </cell>
        </row>
        <row r="2209">
          <cell r="E2209" t="str">
            <v>DOC</v>
          </cell>
          <cell r="F2209" t="str">
            <v>OESX</v>
          </cell>
        </row>
        <row r="2210">
          <cell r="E2210" t="str">
            <v>PDM</v>
          </cell>
          <cell r="F2210" t="str">
            <v>ORIT</v>
          </cell>
        </row>
        <row r="2211">
          <cell r="E2211" t="str">
            <v>PIR</v>
          </cell>
          <cell r="F2211" t="str">
            <v>ORRF</v>
          </cell>
        </row>
        <row r="2212">
          <cell r="E2212" t="str">
            <v>PCQ</v>
          </cell>
          <cell r="F2212" t="str">
            <v>OFIX</v>
          </cell>
        </row>
        <row r="2213">
          <cell r="E2213" t="str">
            <v>PCK</v>
          </cell>
          <cell r="F2213" t="str">
            <v>KIDS</v>
          </cell>
        </row>
        <row r="2214">
          <cell r="E2214" t="str">
            <v>PZC</v>
          </cell>
          <cell r="F2214" t="str">
            <v>OSIS</v>
          </cell>
        </row>
        <row r="2215">
          <cell r="E2215" t="str">
            <v>PCM</v>
          </cell>
          <cell r="F2215" t="str">
            <v>OSPR</v>
          </cell>
        </row>
        <row r="2216">
          <cell r="E2216" t="str">
            <v>PTY</v>
          </cell>
          <cell r="F2216" t="str">
            <v>OSPRU</v>
          </cell>
        </row>
        <row r="2217">
          <cell r="E2217" t="str">
            <v>PCN</v>
          </cell>
          <cell r="F2217" t="str">
            <v>OSPRW</v>
          </cell>
        </row>
        <row r="2218">
          <cell r="E2218" t="str">
            <v>PCI</v>
          </cell>
          <cell r="F2218" t="str">
            <v>OSN</v>
          </cell>
        </row>
        <row r="2219">
          <cell r="E2219" t="str">
            <v>PDI</v>
          </cell>
          <cell r="F2219" t="str">
            <v>OTEL</v>
          </cell>
        </row>
        <row r="2220">
          <cell r="E2220" t="str">
            <v>PGP</v>
          </cell>
          <cell r="F2220" t="str">
            <v>OTIC</v>
          </cell>
        </row>
        <row r="2221">
          <cell r="E2221" t="str">
            <v>PHK</v>
          </cell>
          <cell r="F2221" t="str">
            <v>OTTW</v>
          </cell>
        </row>
        <row r="2222">
          <cell r="E2222" t="str">
            <v>PKO</v>
          </cell>
          <cell r="F2222" t="str">
            <v>OTTR</v>
          </cell>
        </row>
        <row r="2223">
          <cell r="E2223" t="str">
            <v>PFL</v>
          </cell>
          <cell r="F2223" t="str">
            <v>OVAS</v>
          </cell>
        </row>
        <row r="2224">
          <cell r="E2224" t="str">
            <v>PFN</v>
          </cell>
          <cell r="F2224" t="str">
            <v>OSTK</v>
          </cell>
        </row>
        <row r="2225">
          <cell r="E2225" t="str">
            <v>PMF</v>
          </cell>
          <cell r="F2225" t="str">
            <v>OVID</v>
          </cell>
        </row>
        <row r="2226">
          <cell r="E2226" t="str">
            <v>PML</v>
          </cell>
          <cell r="F2226" t="str">
            <v>OXBR</v>
          </cell>
        </row>
        <row r="2227">
          <cell r="E2227" t="str">
            <v>PMX</v>
          </cell>
          <cell r="F2227" t="str">
            <v>OXBRW</v>
          </cell>
        </row>
        <row r="2228">
          <cell r="E2228" t="str">
            <v>PNF</v>
          </cell>
          <cell r="F2228" t="str">
            <v>OXFD</v>
          </cell>
        </row>
        <row r="2229">
          <cell r="E2229" t="str">
            <v>PNI</v>
          </cell>
          <cell r="F2229" t="str">
            <v>OXLC</v>
          </cell>
        </row>
        <row r="2230">
          <cell r="E2230" t="str">
            <v>PYN</v>
          </cell>
          <cell r="F2230" t="str">
            <v>OXLCM</v>
          </cell>
        </row>
        <row r="2231">
          <cell r="E2231" t="str">
            <v>RCS</v>
          </cell>
          <cell r="F2231" t="str">
            <v>OXLCO</v>
          </cell>
        </row>
        <row r="2232">
          <cell r="E2232" t="str">
            <v>PF</v>
          </cell>
          <cell r="F2232" t="str">
            <v>PFIN</v>
          </cell>
        </row>
        <row r="2233">
          <cell r="E2233" t="str">
            <v>PNW</v>
          </cell>
          <cell r="F2233" t="str">
            <v>PTSI</v>
          </cell>
        </row>
        <row r="2234">
          <cell r="E2234" t="str">
            <v>PES</v>
          </cell>
          <cell r="F2234" t="str">
            <v>PCAR</v>
          </cell>
        </row>
        <row r="2235">
          <cell r="E2235" t="str">
            <v>PHD</v>
          </cell>
          <cell r="F2235" t="str">
            <v>PACB</v>
          </cell>
        </row>
        <row r="2236">
          <cell r="E2236" t="str">
            <v>PHT</v>
          </cell>
          <cell r="F2236" t="str">
            <v>PEIX</v>
          </cell>
        </row>
        <row r="2237">
          <cell r="E2237" t="str">
            <v>MAV</v>
          </cell>
          <cell r="F2237" t="str">
            <v>PMBC</v>
          </cell>
        </row>
        <row r="2238">
          <cell r="E2238" t="str">
            <v>MHI</v>
          </cell>
          <cell r="F2238" t="str">
            <v>PPBI</v>
          </cell>
        </row>
        <row r="2239">
          <cell r="E2239" t="str">
            <v>PXD</v>
          </cell>
          <cell r="F2239" t="str">
            <v>PCRX</v>
          </cell>
        </row>
        <row r="2240">
          <cell r="E2240" t="str">
            <v>PJC</v>
          </cell>
          <cell r="F2240" t="str">
            <v>PACW</v>
          </cell>
        </row>
        <row r="2241">
          <cell r="E2241" t="str">
            <v>PBI</v>
          </cell>
          <cell r="F2241" t="str">
            <v>PTIE</v>
          </cell>
        </row>
        <row r="2242">
          <cell r="E2242" t="str">
            <v>PBI^B</v>
          </cell>
          <cell r="F2242" t="str">
            <v>PAAS</v>
          </cell>
        </row>
        <row r="2243">
          <cell r="E2243" t="str">
            <v>PJT</v>
          </cell>
          <cell r="F2243" t="str">
            <v>PANL</v>
          </cell>
        </row>
        <row r="2244">
          <cell r="E2244" t="str">
            <v>PAA</v>
          </cell>
          <cell r="F2244" t="str">
            <v>PZZA</v>
          </cell>
        </row>
        <row r="2245">
          <cell r="E2245" t="str">
            <v>PAGP</v>
          </cell>
          <cell r="F2245" t="str">
            <v>FRSH</v>
          </cell>
        </row>
        <row r="2246">
          <cell r="E2246" t="str">
            <v>PLNT</v>
          </cell>
          <cell r="F2246" t="str">
            <v>PBNC</v>
          </cell>
        </row>
        <row r="2247">
          <cell r="E2247" t="str">
            <v>PLT</v>
          </cell>
          <cell r="F2247" t="str">
            <v>PRTK</v>
          </cell>
        </row>
        <row r="2248">
          <cell r="E2248" t="str">
            <v>PAH</v>
          </cell>
          <cell r="F2248" t="str">
            <v>PCYG</v>
          </cell>
        </row>
        <row r="2249">
          <cell r="E2249" t="str">
            <v>PHI</v>
          </cell>
          <cell r="F2249" t="str">
            <v>PSTB</v>
          </cell>
        </row>
        <row r="2250">
          <cell r="E2250" t="str">
            <v>PGEM</v>
          </cell>
          <cell r="F2250" t="str">
            <v>PKBK</v>
          </cell>
        </row>
        <row r="2251">
          <cell r="E2251" t="str">
            <v>PNC</v>
          </cell>
          <cell r="F2251" t="str">
            <v>PRKR</v>
          </cell>
        </row>
        <row r="2252">
          <cell r="E2252" t="str">
            <v>PNC.WS</v>
          </cell>
          <cell r="F2252" t="str">
            <v>PKOH</v>
          </cell>
        </row>
        <row r="2253">
          <cell r="E2253" t="str">
            <v>PNC^P</v>
          </cell>
          <cell r="F2253" t="str">
            <v>PTNR</v>
          </cell>
        </row>
        <row r="2254">
          <cell r="E2254" t="str">
            <v>PNC^Q</v>
          </cell>
          <cell r="F2254" t="str">
            <v>PBHC</v>
          </cell>
        </row>
        <row r="2255">
          <cell r="E2255" t="str">
            <v>PNM</v>
          </cell>
          <cell r="F2255" t="str">
            <v>PATK</v>
          </cell>
        </row>
        <row r="2256">
          <cell r="E2256" t="str">
            <v>PII</v>
          </cell>
          <cell r="F2256" t="str">
            <v>PNBK</v>
          </cell>
        </row>
        <row r="2257">
          <cell r="E2257" t="str">
            <v>POL</v>
          </cell>
          <cell r="F2257" t="str">
            <v>PATI</v>
          </cell>
        </row>
        <row r="2258">
          <cell r="E2258" t="str">
            <v>POR</v>
          </cell>
          <cell r="F2258" t="str">
            <v>PEGI</v>
          </cell>
        </row>
        <row r="2259">
          <cell r="E2259" t="str">
            <v>PKX</v>
          </cell>
          <cell r="F2259" t="str">
            <v>PDCO</v>
          </cell>
        </row>
        <row r="2260">
          <cell r="E2260" t="str">
            <v>POST</v>
          </cell>
          <cell r="F2260" t="str">
            <v>PTEN</v>
          </cell>
        </row>
        <row r="2261">
          <cell r="E2261" t="str">
            <v>POT</v>
          </cell>
          <cell r="F2261" t="str">
            <v>PAVM</v>
          </cell>
        </row>
        <row r="2262">
          <cell r="E2262" t="str">
            <v>PPDF</v>
          </cell>
          <cell r="F2262" t="str">
            <v>PAVMW</v>
          </cell>
        </row>
        <row r="2263">
          <cell r="E2263" t="str">
            <v>PPG</v>
          </cell>
          <cell r="F2263" t="str">
            <v>PAYX</v>
          </cell>
        </row>
        <row r="2264">
          <cell r="E2264" t="str">
            <v>PPX</v>
          </cell>
          <cell r="F2264" t="str">
            <v>PCTY</v>
          </cell>
        </row>
        <row r="2265">
          <cell r="E2265" t="str">
            <v>PPL</v>
          </cell>
          <cell r="F2265" t="str">
            <v>PYDS</v>
          </cell>
        </row>
        <row r="2266">
          <cell r="E2266" t="str">
            <v>PYS</v>
          </cell>
          <cell r="F2266" t="str">
            <v>PYPL</v>
          </cell>
        </row>
        <row r="2267">
          <cell r="E2267" t="str">
            <v>PYT</v>
          </cell>
          <cell r="F2267" t="str">
            <v>PBBI</v>
          </cell>
        </row>
        <row r="2268">
          <cell r="E2268" t="str">
            <v>PQG</v>
          </cell>
          <cell r="F2268" t="str">
            <v>CNXN</v>
          </cell>
        </row>
        <row r="2269">
          <cell r="E2269" t="str">
            <v>PX</v>
          </cell>
          <cell r="F2269" t="str">
            <v>PCMI</v>
          </cell>
        </row>
        <row r="2270">
          <cell r="E2270" t="str">
            <v>PDS</v>
          </cell>
          <cell r="F2270" t="str">
            <v>PCSB</v>
          </cell>
        </row>
        <row r="2271">
          <cell r="E2271" t="str">
            <v>APTS</v>
          </cell>
          <cell r="F2271" t="str">
            <v>PCTI</v>
          </cell>
        </row>
        <row r="2272">
          <cell r="E2272" t="str">
            <v>PBH</v>
          </cell>
          <cell r="F2272" t="str">
            <v>PDCE</v>
          </cell>
        </row>
        <row r="2273">
          <cell r="E2273" t="str">
            <v>PVG</v>
          </cell>
          <cell r="F2273" t="str">
            <v>PDFS</v>
          </cell>
        </row>
        <row r="2274">
          <cell r="E2274" t="str">
            <v>PRI</v>
          </cell>
          <cell r="F2274" t="str">
            <v>PDLI</v>
          </cell>
        </row>
        <row r="2275">
          <cell r="E2275" t="str">
            <v>PFG</v>
          </cell>
          <cell r="F2275" t="str">
            <v>PDLB</v>
          </cell>
        </row>
        <row r="2276">
          <cell r="E2276" t="str">
            <v>PGZ</v>
          </cell>
          <cell r="F2276" t="str">
            <v>PDVW</v>
          </cell>
        </row>
        <row r="2277">
          <cell r="E2277" t="str">
            <v>PRA</v>
          </cell>
          <cell r="F2277" t="str">
            <v>SKIS</v>
          </cell>
        </row>
        <row r="2278">
          <cell r="E2278" t="str">
            <v>PG</v>
          </cell>
          <cell r="F2278" t="str">
            <v>PGC</v>
          </cell>
        </row>
        <row r="2279">
          <cell r="E2279" t="str">
            <v>PGR</v>
          </cell>
          <cell r="F2279" t="str">
            <v>PEGA</v>
          </cell>
        </row>
        <row r="2280">
          <cell r="E2280" t="str">
            <v>PLD</v>
          </cell>
          <cell r="F2280" t="str">
            <v>PCO</v>
          </cell>
        </row>
        <row r="2281">
          <cell r="E2281" t="str">
            <v>PUMP</v>
          </cell>
          <cell r="F2281" t="str">
            <v>PENN</v>
          </cell>
        </row>
        <row r="2282">
          <cell r="E2282" t="str">
            <v>PRO</v>
          </cell>
          <cell r="F2282" t="str">
            <v>PVAC</v>
          </cell>
        </row>
        <row r="2283">
          <cell r="E2283" t="str">
            <v>PBB</v>
          </cell>
          <cell r="F2283" t="str">
            <v>PFLT</v>
          </cell>
        </row>
        <row r="2284">
          <cell r="E2284" t="str">
            <v>PB</v>
          </cell>
          <cell r="F2284" t="str">
            <v>PNNT</v>
          </cell>
        </row>
        <row r="2285">
          <cell r="E2285" t="str">
            <v>PRLB</v>
          </cell>
          <cell r="F2285" t="str">
            <v>PWOD</v>
          </cell>
        </row>
        <row r="2286">
          <cell r="E2286" t="str">
            <v>PFS</v>
          </cell>
          <cell r="F2286" t="str">
            <v>WRLS</v>
          </cell>
        </row>
        <row r="2287">
          <cell r="E2287" t="str">
            <v>PFK</v>
          </cell>
          <cell r="F2287" t="str">
            <v>WRLSR</v>
          </cell>
        </row>
        <row r="2288">
          <cell r="E2288" t="str">
            <v>PJH</v>
          </cell>
          <cell r="F2288" t="str">
            <v>WRLSU</v>
          </cell>
        </row>
        <row r="2289">
          <cell r="E2289" t="str">
            <v>PRH</v>
          </cell>
          <cell r="F2289" t="str">
            <v>WRLSW</v>
          </cell>
        </row>
        <row r="2290">
          <cell r="E2290" t="str">
            <v>PRU</v>
          </cell>
          <cell r="F2290" t="str">
            <v>PEBO</v>
          </cell>
        </row>
        <row r="2291">
          <cell r="E2291" t="str">
            <v>GHY</v>
          </cell>
          <cell r="F2291" t="str">
            <v>PEBK</v>
          </cell>
        </row>
        <row r="2292">
          <cell r="E2292" t="str">
            <v>PUK</v>
          </cell>
          <cell r="F2292" t="str">
            <v>PFBX</v>
          </cell>
        </row>
        <row r="2293">
          <cell r="E2293" t="str">
            <v>PUK^</v>
          </cell>
          <cell r="F2293" t="str">
            <v>PFIS</v>
          </cell>
        </row>
        <row r="2294">
          <cell r="E2294" t="str">
            <v>PUK^A</v>
          </cell>
          <cell r="F2294" t="str">
            <v>PBCT</v>
          </cell>
        </row>
        <row r="2295">
          <cell r="E2295" t="str">
            <v>ISD</v>
          </cell>
          <cell r="F2295" t="str">
            <v>PBCTP</v>
          </cell>
        </row>
        <row r="2296">
          <cell r="E2296" t="str">
            <v>PSB</v>
          </cell>
          <cell r="F2296" t="str">
            <v>PUB</v>
          </cell>
        </row>
        <row r="2297">
          <cell r="E2297" t="str">
            <v>PSB^T</v>
          </cell>
          <cell r="F2297" t="str">
            <v>PRCP</v>
          </cell>
        </row>
        <row r="2298">
          <cell r="E2298" t="str">
            <v>PSB^U</v>
          </cell>
          <cell r="F2298" t="str">
            <v>PPHM</v>
          </cell>
        </row>
        <row r="2299">
          <cell r="E2299" t="str">
            <v>PSB^V</v>
          </cell>
          <cell r="F2299" t="str">
            <v>PPHMP</v>
          </cell>
        </row>
        <row r="2300">
          <cell r="E2300" t="str">
            <v>PSB^W</v>
          </cell>
          <cell r="F2300" t="str">
            <v>PRFT</v>
          </cell>
        </row>
        <row r="2301">
          <cell r="E2301" t="str">
            <v>PSB^X</v>
          </cell>
          <cell r="F2301" t="str">
            <v>PFMT</v>
          </cell>
        </row>
        <row r="2302">
          <cell r="E2302" t="str">
            <v>TLK</v>
          </cell>
          <cell r="F2302" t="str">
            <v>PERI</v>
          </cell>
        </row>
        <row r="2303">
          <cell r="E2303" t="str">
            <v>PEG</v>
          </cell>
          <cell r="F2303" t="str">
            <v>PESI</v>
          </cell>
        </row>
        <row r="2304">
          <cell r="E2304" t="str">
            <v>PSA</v>
          </cell>
          <cell r="F2304" t="str">
            <v>PPIH</v>
          </cell>
        </row>
        <row r="2305">
          <cell r="E2305" t="str">
            <v>PSA^A</v>
          </cell>
          <cell r="F2305" t="str">
            <v>PTX</v>
          </cell>
        </row>
        <row r="2306">
          <cell r="E2306" t="str">
            <v>PSA^B</v>
          </cell>
          <cell r="F2306" t="str">
            <v>PERY</v>
          </cell>
        </row>
        <row r="2307">
          <cell r="E2307" t="str">
            <v>PSA^C</v>
          </cell>
          <cell r="F2307" t="str">
            <v>PGLC</v>
          </cell>
        </row>
        <row r="2308">
          <cell r="E2308" t="str">
            <v>PSA^D</v>
          </cell>
          <cell r="F2308" t="str">
            <v>PETQ</v>
          </cell>
        </row>
        <row r="2309">
          <cell r="E2309" t="str">
            <v>PSA^E</v>
          </cell>
          <cell r="F2309" t="str">
            <v>PETS</v>
          </cell>
        </row>
        <row r="2310">
          <cell r="E2310" t="str">
            <v>PSA^F</v>
          </cell>
          <cell r="F2310" t="str">
            <v>PFSW</v>
          </cell>
        </row>
        <row r="2311">
          <cell r="E2311" t="str">
            <v>PSA^G</v>
          </cell>
          <cell r="F2311" t="str">
            <v>PGTI</v>
          </cell>
        </row>
        <row r="2312">
          <cell r="E2312" t="str">
            <v>PSA^U</v>
          </cell>
          <cell r="F2312" t="str">
            <v>PZRX</v>
          </cell>
        </row>
        <row r="2313">
          <cell r="E2313" t="str">
            <v>PSA^V</v>
          </cell>
          <cell r="F2313" t="str">
            <v>PHII</v>
          </cell>
        </row>
        <row r="2314">
          <cell r="E2314" t="str">
            <v>PSA^W</v>
          </cell>
          <cell r="F2314" t="str">
            <v>PHIIK</v>
          </cell>
        </row>
        <row r="2315">
          <cell r="E2315" t="str">
            <v>PSA^X</v>
          </cell>
          <cell r="F2315" t="str">
            <v>PAHC</v>
          </cell>
        </row>
        <row r="2316">
          <cell r="E2316" t="str">
            <v>PSA^Y</v>
          </cell>
          <cell r="F2316" t="str">
            <v>PLAB</v>
          </cell>
        </row>
        <row r="2317">
          <cell r="E2317" t="str">
            <v>PSA^Z</v>
          </cell>
          <cell r="F2317" t="str">
            <v>PICO</v>
          </cell>
        </row>
        <row r="2318">
          <cell r="E2318" t="str">
            <v>PHM</v>
          </cell>
          <cell r="F2318" t="str">
            <v>PIRS</v>
          </cell>
        </row>
        <row r="2319">
          <cell r="E2319" t="str">
            <v>PSTG</v>
          </cell>
          <cell r="F2319" t="str">
            <v>PPC</v>
          </cell>
        </row>
        <row r="2320">
          <cell r="E2320" t="str">
            <v>PCF</v>
          </cell>
          <cell r="F2320" t="str">
            <v>PME</v>
          </cell>
        </row>
        <row r="2321">
          <cell r="E2321" t="str">
            <v>PMM</v>
          </cell>
          <cell r="F2321" t="str">
            <v>PNK</v>
          </cell>
        </row>
        <row r="2322">
          <cell r="E2322" t="str">
            <v>PIM</v>
          </cell>
          <cell r="F2322" t="str">
            <v>PNFP</v>
          </cell>
        </row>
        <row r="2323">
          <cell r="E2323" t="str">
            <v>PMO</v>
          </cell>
          <cell r="F2323" t="str">
            <v>PPSI</v>
          </cell>
        </row>
        <row r="2324">
          <cell r="E2324" t="str">
            <v>PPT</v>
          </cell>
          <cell r="F2324" t="str">
            <v>PXLW</v>
          </cell>
        </row>
        <row r="2325">
          <cell r="E2325" t="str">
            <v>PVH</v>
          </cell>
          <cell r="F2325" t="str">
            <v>PLPM</v>
          </cell>
        </row>
        <row r="2326">
          <cell r="E2326" t="str">
            <v>PZN</v>
          </cell>
          <cell r="F2326" t="str">
            <v>PLYA</v>
          </cell>
        </row>
        <row r="2327">
          <cell r="E2327" t="str">
            <v>QTWO</v>
          </cell>
          <cell r="F2327" t="str">
            <v>PLXS</v>
          </cell>
        </row>
        <row r="2328">
          <cell r="E2328" t="str">
            <v>QEP</v>
          </cell>
          <cell r="F2328" t="str">
            <v>PLUG</v>
          </cell>
        </row>
        <row r="2329">
          <cell r="E2329" t="str">
            <v>QTS</v>
          </cell>
          <cell r="F2329" t="str">
            <v>PLBC</v>
          </cell>
        </row>
        <row r="2330">
          <cell r="E2330" t="str">
            <v>QUAD</v>
          </cell>
          <cell r="F2330" t="str">
            <v>PSTI</v>
          </cell>
        </row>
        <row r="2331">
          <cell r="E2331" t="str">
            <v>KWR</v>
          </cell>
          <cell r="F2331" t="str">
            <v>PLXP</v>
          </cell>
        </row>
        <row r="2332">
          <cell r="E2332" t="str">
            <v>QCP</v>
          </cell>
          <cell r="F2332" t="str">
            <v>PBSK</v>
          </cell>
        </row>
        <row r="2333">
          <cell r="E2333" t="str">
            <v>NX</v>
          </cell>
          <cell r="F2333" t="str">
            <v>PNTR</v>
          </cell>
        </row>
        <row r="2334">
          <cell r="E2334" t="str">
            <v>PWR</v>
          </cell>
          <cell r="F2334" t="str">
            <v>PCOM</v>
          </cell>
        </row>
        <row r="2335">
          <cell r="E2335" t="str">
            <v>QTM</v>
          </cell>
          <cell r="F2335" t="str">
            <v>POLA</v>
          </cell>
        </row>
        <row r="2336">
          <cell r="E2336" t="str">
            <v>QD</v>
          </cell>
          <cell r="F2336" t="str">
            <v>COOL</v>
          </cell>
        </row>
        <row r="2337">
          <cell r="E2337" t="str">
            <v>DGX</v>
          </cell>
          <cell r="F2337" t="str">
            <v>POOL</v>
          </cell>
        </row>
        <row r="2338">
          <cell r="E2338" t="str">
            <v>QHC</v>
          </cell>
          <cell r="F2338" t="str">
            <v>POPE</v>
          </cell>
        </row>
        <row r="2339">
          <cell r="E2339" t="str">
            <v>QUOT</v>
          </cell>
          <cell r="F2339" t="str">
            <v>BPOP</v>
          </cell>
        </row>
        <row r="2340">
          <cell r="E2340" t="str">
            <v>CTAA</v>
          </cell>
          <cell r="F2340" t="str">
            <v>BPOPM</v>
          </cell>
        </row>
        <row r="2341">
          <cell r="E2341" t="str">
            <v>CTBB</v>
          </cell>
          <cell r="F2341" t="str">
            <v>BPOPN</v>
          </cell>
        </row>
        <row r="2342">
          <cell r="E2342" t="str">
            <v>CTDD</v>
          </cell>
          <cell r="F2342" t="str">
            <v>PBIB</v>
          </cell>
        </row>
        <row r="2343">
          <cell r="E2343" t="str">
            <v>CTU</v>
          </cell>
          <cell r="F2343" t="str">
            <v>PTLA</v>
          </cell>
        </row>
        <row r="2344">
          <cell r="E2344" t="str">
            <v>CTV</v>
          </cell>
          <cell r="F2344" t="str">
            <v>PBPB</v>
          </cell>
        </row>
        <row r="2345">
          <cell r="E2345" t="str">
            <v>CTW</v>
          </cell>
          <cell r="F2345" t="str">
            <v>PCH</v>
          </cell>
        </row>
        <row r="2346">
          <cell r="E2346" t="str">
            <v>CTX</v>
          </cell>
          <cell r="F2346" t="str">
            <v>POWL</v>
          </cell>
        </row>
        <row r="2347">
          <cell r="E2347" t="str">
            <v>CTY</v>
          </cell>
          <cell r="F2347" t="str">
            <v>POWI</v>
          </cell>
        </row>
        <row r="2348">
          <cell r="E2348" t="str">
            <v>CTZ</v>
          </cell>
          <cell r="F2348" t="str">
            <v>PLW</v>
          </cell>
        </row>
        <row r="2349">
          <cell r="E2349" t="str">
            <v>RRD</v>
          </cell>
          <cell r="F2349" t="str">
            <v>PKW</v>
          </cell>
        </row>
        <row r="2350">
          <cell r="E2350" t="str">
            <v>RDN</v>
          </cell>
          <cell r="F2350" t="str">
            <v>PFM</v>
          </cell>
        </row>
        <row r="2351">
          <cell r="E2351" t="str">
            <v>RAS</v>
          </cell>
          <cell r="F2351" t="str">
            <v>PYZ</v>
          </cell>
        </row>
        <row r="2352">
          <cell r="E2352" t="str">
            <v>RAS^A</v>
          </cell>
          <cell r="F2352" t="str">
            <v>PEZ</v>
          </cell>
        </row>
        <row r="2353">
          <cell r="E2353" t="str">
            <v>RAS^B</v>
          </cell>
          <cell r="F2353" t="str">
            <v>PSL</v>
          </cell>
        </row>
        <row r="2354">
          <cell r="E2354" t="str">
            <v>RAS^C</v>
          </cell>
          <cell r="F2354" t="str">
            <v>PIZ</v>
          </cell>
        </row>
        <row r="2355">
          <cell r="E2355" t="str">
            <v>RFT</v>
          </cell>
          <cell r="F2355" t="str">
            <v>PIE</v>
          </cell>
        </row>
        <row r="2356">
          <cell r="E2356" t="str">
            <v>RFTA</v>
          </cell>
          <cell r="F2356" t="str">
            <v>PXI</v>
          </cell>
        </row>
        <row r="2357">
          <cell r="E2357" t="str">
            <v>RL</v>
          </cell>
          <cell r="F2357" t="str">
            <v>PFI</v>
          </cell>
        </row>
        <row r="2358">
          <cell r="E2358" t="str">
            <v>RPT</v>
          </cell>
          <cell r="F2358" t="str">
            <v>PTH</v>
          </cell>
        </row>
        <row r="2359">
          <cell r="E2359" t="str">
            <v>RPT^D</v>
          </cell>
          <cell r="F2359" t="str">
            <v>PRN</v>
          </cell>
        </row>
        <row r="2360">
          <cell r="E2360" t="str">
            <v>RRC</v>
          </cell>
          <cell r="F2360" t="str">
            <v>DWLV</v>
          </cell>
        </row>
        <row r="2361">
          <cell r="E2361" t="str">
            <v>RNGR</v>
          </cell>
          <cell r="F2361" t="str">
            <v>PDP</v>
          </cell>
        </row>
        <row r="2362">
          <cell r="E2362" t="str">
            <v>RJF</v>
          </cell>
          <cell r="F2362" t="str">
            <v>DWAQ</v>
          </cell>
        </row>
        <row r="2363">
          <cell r="E2363" t="str">
            <v>RYAM</v>
          </cell>
          <cell r="F2363" t="str">
            <v>DWAS</v>
          </cell>
        </row>
        <row r="2364">
          <cell r="E2364" t="str">
            <v>RYAM^A</v>
          </cell>
          <cell r="F2364" t="str">
            <v>DWIN</v>
          </cell>
        </row>
        <row r="2365">
          <cell r="E2365" t="str">
            <v>RYN</v>
          </cell>
          <cell r="F2365" t="str">
            <v>DWTR</v>
          </cell>
        </row>
        <row r="2366">
          <cell r="E2366" t="str">
            <v>RTN</v>
          </cell>
          <cell r="F2366" t="str">
            <v>PTF</v>
          </cell>
        </row>
        <row r="2367">
          <cell r="E2367" t="str">
            <v>RMAX</v>
          </cell>
          <cell r="F2367" t="str">
            <v>PUI</v>
          </cell>
        </row>
        <row r="2368">
          <cell r="E2368" t="str">
            <v>RLGY</v>
          </cell>
          <cell r="F2368" t="str">
            <v>IDLB</v>
          </cell>
        </row>
        <row r="2369">
          <cell r="E2369" t="str">
            <v>O</v>
          </cell>
          <cell r="F2369" t="str">
            <v>PRFZ</v>
          </cell>
        </row>
        <row r="2370">
          <cell r="E2370" t="str">
            <v>RHT</v>
          </cell>
          <cell r="F2370" t="str">
            <v>PAGG</v>
          </cell>
        </row>
        <row r="2371">
          <cell r="E2371" t="str">
            <v>RLH</v>
          </cell>
          <cell r="F2371" t="str">
            <v>PSAU</v>
          </cell>
        </row>
        <row r="2372">
          <cell r="E2372" t="str">
            <v>RWT</v>
          </cell>
          <cell r="F2372" t="str">
            <v>PIO</v>
          </cell>
        </row>
        <row r="2373">
          <cell r="E2373" t="str">
            <v>RBC</v>
          </cell>
          <cell r="F2373" t="str">
            <v>PGJ</v>
          </cell>
        </row>
        <row r="2374">
          <cell r="E2374" t="str">
            <v>RGC</v>
          </cell>
          <cell r="F2374" t="str">
            <v>PEY</v>
          </cell>
        </row>
        <row r="2375">
          <cell r="E2375" t="str">
            <v>REG</v>
          </cell>
          <cell r="F2375" t="str">
            <v>IPKW</v>
          </cell>
        </row>
        <row r="2376">
          <cell r="E2376" t="str">
            <v>RM</v>
          </cell>
          <cell r="F2376" t="str">
            <v>PID</v>
          </cell>
        </row>
        <row r="2377">
          <cell r="E2377" t="str">
            <v>RF</v>
          </cell>
          <cell r="F2377" t="str">
            <v>KBWB</v>
          </cell>
        </row>
        <row r="2378">
          <cell r="E2378" t="str">
            <v>RF^A</v>
          </cell>
          <cell r="F2378" t="str">
            <v>KBWD</v>
          </cell>
        </row>
        <row r="2379">
          <cell r="E2379" t="str">
            <v>RF^B</v>
          </cell>
          <cell r="F2379" t="str">
            <v>KBWY</v>
          </cell>
        </row>
        <row r="2380">
          <cell r="E2380" t="str">
            <v>RGS</v>
          </cell>
          <cell r="F2380" t="str">
            <v>KBWP</v>
          </cell>
        </row>
        <row r="2381">
          <cell r="E2381" t="str">
            <v>RGA</v>
          </cell>
          <cell r="F2381" t="str">
            <v>KBWR</v>
          </cell>
        </row>
        <row r="2382">
          <cell r="E2382" t="str">
            <v>RZA</v>
          </cell>
          <cell r="F2382" t="str">
            <v>LDRI</v>
          </cell>
        </row>
        <row r="2383">
          <cell r="E2383" t="str">
            <v>RZB</v>
          </cell>
          <cell r="F2383" t="str">
            <v>LALT</v>
          </cell>
        </row>
        <row r="2384">
          <cell r="E2384" t="str">
            <v>RS</v>
          </cell>
          <cell r="F2384" t="str">
            <v>PNQI</v>
          </cell>
        </row>
        <row r="2385">
          <cell r="E2385" t="str">
            <v>RENX</v>
          </cell>
          <cell r="F2385" t="str">
            <v>PDBC</v>
          </cell>
        </row>
        <row r="2386">
          <cell r="E2386" t="str">
            <v>RELX</v>
          </cell>
          <cell r="F2386" t="str">
            <v>QQQ</v>
          </cell>
        </row>
        <row r="2387">
          <cell r="E2387" t="str">
            <v>RNR</v>
          </cell>
          <cell r="F2387" t="str">
            <v>USLB</v>
          </cell>
        </row>
        <row r="2388">
          <cell r="E2388" t="str">
            <v>RNR^C</v>
          </cell>
          <cell r="F2388" t="str">
            <v>PSCD</v>
          </cell>
        </row>
        <row r="2389">
          <cell r="E2389" t="str">
            <v>RNR^E</v>
          </cell>
          <cell r="F2389" t="str">
            <v>PSCC</v>
          </cell>
        </row>
        <row r="2390">
          <cell r="E2390" t="str">
            <v>SOL</v>
          </cell>
          <cell r="F2390" t="str">
            <v>PSCE</v>
          </cell>
        </row>
        <row r="2391">
          <cell r="E2391" t="str">
            <v>RENN</v>
          </cell>
          <cell r="F2391" t="str">
            <v>PSCF</v>
          </cell>
        </row>
        <row r="2392">
          <cell r="E2392" t="str">
            <v>RSG</v>
          </cell>
          <cell r="F2392" t="str">
            <v>PSCH</v>
          </cell>
        </row>
        <row r="2393">
          <cell r="E2393" t="str">
            <v>RMD</v>
          </cell>
          <cell r="F2393" t="str">
            <v>PSCI</v>
          </cell>
        </row>
        <row r="2394">
          <cell r="E2394" t="str">
            <v xml:space="preserve">REN           </v>
          </cell>
          <cell r="F2394" t="str">
            <v>PSCT</v>
          </cell>
        </row>
        <row r="2395">
          <cell r="E2395" t="str">
            <v>RFP</v>
          </cell>
          <cell r="F2395" t="str">
            <v>PSCM</v>
          </cell>
        </row>
        <row r="2396">
          <cell r="E2396" t="str">
            <v>RSO</v>
          </cell>
          <cell r="F2396" t="str">
            <v>PSCU</v>
          </cell>
        </row>
        <row r="2397">
          <cell r="E2397" t="str">
            <v>RSO^A</v>
          </cell>
          <cell r="F2397" t="str">
            <v>VRIG</v>
          </cell>
        </row>
        <row r="2398">
          <cell r="E2398" t="str">
            <v>RSO^B</v>
          </cell>
          <cell r="F2398" t="str">
            <v>PHO</v>
          </cell>
        </row>
        <row r="2399">
          <cell r="E2399" t="str">
            <v>RSO^C</v>
          </cell>
          <cell r="F2399" t="str">
            <v>PRAA</v>
          </cell>
        </row>
        <row r="2400">
          <cell r="E2400" t="str">
            <v>QSR</v>
          </cell>
          <cell r="F2400" t="str">
            <v>PRAH</v>
          </cell>
        </row>
        <row r="2401">
          <cell r="E2401" t="str">
            <v>RPAI</v>
          </cell>
          <cell r="F2401" t="str">
            <v>PRAN</v>
          </cell>
        </row>
        <row r="2402">
          <cell r="E2402" t="str">
            <v>RPAI^A.CL</v>
          </cell>
          <cell r="F2402" t="str">
            <v>PRPO</v>
          </cell>
        </row>
        <row r="2403">
          <cell r="E2403" t="str">
            <v>REVG</v>
          </cell>
          <cell r="F2403" t="str">
            <v>PFBC</v>
          </cell>
        </row>
        <row r="2404">
          <cell r="E2404" t="str">
            <v>REV</v>
          </cell>
          <cell r="F2404" t="str">
            <v>PLPC</v>
          </cell>
        </row>
        <row r="2405">
          <cell r="E2405" t="str">
            <v>REX</v>
          </cell>
          <cell r="F2405" t="str">
            <v>PFBI</v>
          </cell>
        </row>
        <row r="2406">
          <cell r="E2406" t="str">
            <v>REXR</v>
          </cell>
          <cell r="F2406" t="str">
            <v>PINC</v>
          </cell>
        </row>
        <row r="2407">
          <cell r="E2407" t="str">
            <v>REXR^A</v>
          </cell>
          <cell r="F2407" t="str">
            <v>LENS</v>
          </cell>
        </row>
        <row r="2408">
          <cell r="E2408" t="str">
            <v>REXR^B</v>
          </cell>
          <cell r="F2408" t="str">
            <v>PSDO</v>
          </cell>
        </row>
        <row r="2409">
          <cell r="E2409" t="str">
            <v>RXN</v>
          </cell>
          <cell r="F2409" t="str">
            <v>PRGX</v>
          </cell>
        </row>
        <row r="2410">
          <cell r="E2410" t="str">
            <v>RXN^A</v>
          </cell>
          <cell r="F2410" t="str">
            <v>PSMT</v>
          </cell>
        </row>
        <row r="2411">
          <cell r="E2411" t="str">
            <v>RH</v>
          </cell>
          <cell r="F2411" t="str">
            <v>PBMD</v>
          </cell>
        </row>
        <row r="2412">
          <cell r="E2412" t="str">
            <v>RMP</v>
          </cell>
          <cell r="F2412" t="str">
            <v>PNRG</v>
          </cell>
        </row>
        <row r="2413">
          <cell r="E2413" t="str">
            <v>RNG</v>
          </cell>
          <cell r="F2413" t="str">
            <v>PRMW</v>
          </cell>
        </row>
        <row r="2414">
          <cell r="E2414" t="str">
            <v>RIO</v>
          </cell>
          <cell r="F2414" t="str">
            <v>PRIM</v>
          </cell>
        </row>
        <row r="2415">
          <cell r="E2415" t="str">
            <v>RBA</v>
          </cell>
          <cell r="F2415" t="str">
            <v>PVAL</v>
          </cell>
        </row>
        <row r="2416">
          <cell r="E2416" t="str">
            <v>RAD</v>
          </cell>
          <cell r="F2416" t="str">
            <v>BTEC</v>
          </cell>
        </row>
        <row r="2417">
          <cell r="E2417" t="str">
            <v>RMPL^</v>
          </cell>
          <cell r="F2417" t="str">
            <v>PXUS</v>
          </cell>
        </row>
        <row r="2418">
          <cell r="E2418" t="str">
            <v>RIV</v>
          </cell>
          <cell r="F2418" t="str">
            <v>GENY</v>
          </cell>
        </row>
        <row r="2419">
          <cell r="E2419" t="str">
            <v>OPP</v>
          </cell>
          <cell r="F2419" t="str">
            <v>PSET</v>
          </cell>
        </row>
        <row r="2420">
          <cell r="E2420" t="str">
            <v>RLI</v>
          </cell>
          <cell r="F2420" t="str">
            <v>PY</v>
          </cell>
        </row>
        <row r="2421">
          <cell r="E2421" t="str">
            <v>RLJ</v>
          </cell>
          <cell r="F2421" t="str">
            <v>PMOM</v>
          </cell>
        </row>
        <row r="2422">
          <cell r="E2422" t="str">
            <v>RLJ^A</v>
          </cell>
          <cell r="F2422" t="str">
            <v>USMC</v>
          </cell>
        </row>
        <row r="2423">
          <cell r="E2423" t="str">
            <v>RRTS</v>
          </cell>
          <cell r="F2423" t="str">
            <v>PSC</v>
          </cell>
        </row>
        <row r="2424">
          <cell r="E2424" t="str">
            <v>RHI</v>
          </cell>
          <cell r="F2424" t="str">
            <v>PDEX</v>
          </cell>
        </row>
        <row r="2425">
          <cell r="E2425" t="str">
            <v>ROK</v>
          </cell>
          <cell r="F2425" t="str">
            <v>IPDN</v>
          </cell>
        </row>
        <row r="2426">
          <cell r="E2426" t="str">
            <v>COL</v>
          </cell>
          <cell r="F2426" t="str">
            <v>PFIE</v>
          </cell>
        </row>
        <row r="2427">
          <cell r="E2427" t="str">
            <v>RCI</v>
          </cell>
          <cell r="F2427" t="str">
            <v>PGNX</v>
          </cell>
        </row>
        <row r="2428">
          <cell r="E2428" t="str">
            <v>ROG</v>
          </cell>
          <cell r="F2428" t="str">
            <v>PRGS</v>
          </cell>
        </row>
        <row r="2429">
          <cell r="E2429" t="str">
            <v>ROL</v>
          </cell>
          <cell r="F2429" t="str">
            <v>PFPT</v>
          </cell>
        </row>
        <row r="2430">
          <cell r="E2430" t="str">
            <v>ROP</v>
          </cell>
          <cell r="F2430" t="str">
            <v>PRPH</v>
          </cell>
        </row>
        <row r="2431">
          <cell r="E2431" t="str">
            <v>RST</v>
          </cell>
          <cell r="F2431" t="str">
            <v>PRQR</v>
          </cell>
        </row>
        <row r="2432">
          <cell r="E2432" t="str">
            <v>RDC</v>
          </cell>
          <cell r="F2432" t="str">
            <v>EQRR</v>
          </cell>
        </row>
        <row r="2433">
          <cell r="E2433" t="str">
            <v>RY</v>
          </cell>
          <cell r="F2433" t="str">
            <v>BIB</v>
          </cell>
        </row>
        <row r="2434">
          <cell r="E2434" t="str">
            <v>RY^T</v>
          </cell>
          <cell r="F2434" t="str">
            <v>UBIO</v>
          </cell>
        </row>
        <row r="2435">
          <cell r="E2435" t="str">
            <v>RBS</v>
          </cell>
          <cell r="F2435" t="str">
            <v>TQQQ</v>
          </cell>
        </row>
        <row r="2436">
          <cell r="E2436" t="str">
            <v>RBS^S</v>
          </cell>
          <cell r="F2436" t="str">
            <v>ZBIO</v>
          </cell>
        </row>
        <row r="2437">
          <cell r="E2437" t="str">
            <v>RCL</v>
          </cell>
          <cell r="F2437" t="str">
            <v>SQQQ</v>
          </cell>
        </row>
        <row r="2438">
          <cell r="E2438" t="str">
            <v>RDS.A</v>
          </cell>
          <cell r="F2438" t="str">
            <v>BIS</v>
          </cell>
        </row>
        <row r="2439">
          <cell r="E2439" t="str">
            <v>RDS.B</v>
          </cell>
          <cell r="F2439" t="str">
            <v>PSEC</v>
          </cell>
        </row>
        <row r="2440">
          <cell r="E2440" t="str">
            <v>RGT</v>
          </cell>
          <cell r="F2440" t="str">
            <v>PTGX</v>
          </cell>
        </row>
        <row r="2441">
          <cell r="E2441" t="str">
            <v>RMT</v>
          </cell>
          <cell r="F2441" t="str">
            <v>PRTO</v>
          </cell>
        </row>
        <row r="2442">
          <cell r="E2442" t="str">
            <v>RVT</v>
          </cell>
          <cell r="F2442" t="str">
            <v>PTI</v>
          </cell>
        </row>
        <row r="2443">
          <cell r="E2443" t="str">
            <v>RES</v>
          </cell>
          <cell r="F2443" t="str">
            <v>PRTA</v>
          </cell>
        </row>
        <row r="2444">
          <cell r="E2444" t="str">
            <v>RPM</v>
          </cell>
          <cell r="F2444" t="str">
            <v>PVBC</v>
          </cell>
        </row>
        <row r="2445">
          <cell r="E2445" t="str">
            <v>RSPP</v>
          </cell>
          <cell r="F2445" t="str">
            <v>PROV</v>
          </cell>
        </row>
        <row r="2446">
          <cell r="E2446" t="str">
            <v>RT</v>
          </cell>
          <cell r="F2446" t="str">
            <v>PBIP</v>
          </cell>
        </row>
        <row r="2447">
          <cell r="E2447" t="str">
            <v>RTEC</v>
          </cell>
          <cell r="F2447" t="str">
            <v>PSDV</v>
          </cell>
        </row>
        <row r="2448">
          <cell r="E2448" t="str">
            <v>RYB</v>
          </cell>
          <cell r="F2448" t="str">
            <v>PMD</v>
          </cell>
        </row>
        <row r="2449">
          <cell r="E2449" t="str">
            <v>R</v>
          </cell>
          <cell r="F2449" t="str">
            <v>PTC</v>
          </cell>
        </row>
        <row r="2450">
          <cell r="E2450" t="str">
            <v>RYI</v>
          </cell>
          <cell r="F2450" t="str">
            <v>PTCT</v>
          </cell>
        </row>
        <row r="2451">
          <cell r="E2451" t="str">
            <v>RHP</v>
          </cell>
          <cell r="F2451" t="str">
            <v>PULM</v>
          </cell>
        </row>
        <row r="2452">
          <cell r="E2452" t="str">
            <v>SPGI</v>
          </cell>
          <cell r="F2452" t="str">
            <v>PLSE</v>
          </cell>
        </row>
        <row r="2453">
          <cell r="E2453" t="str">
            <v>SBR</v>
          </cell>
          <cell r="F2453" t="str">
            <v>PBYI</v>
          </cell>
        </row>
        <row r="2454">
          <cell r="E2454" t="str">
            <v>SB</v>
          </cell>
          <cell r="F2454" t="str">
            <v>PCYO</v>
          </cell>
        </row>
        <row r="2455">
          <cell r="E2455" t="str">
            <v>SB^B</v>
          </cell>
          <cell r="F2455" t="str">
            <v>PXS</v>
          </cell>
        </row>
        <row r="2456">
          <cell r="E2456" t="str">
            <v>SB^C</v>
          </cell>
          <cell r="F2456" t="str">
            <v>QADA</v>
          </cell>
        </row>
        <row r="2457">
          <cell r="E2457" t="str">
            <v>SB^D</v>
          </cell>
          <cell r="F2457" t="str">
            <v>QADB</v>
          </cell>
        </row>
        <row r="2458">
          <cell r="E2458" t="str">
            <v>SFE</v>
          </cell>
          <cell r="F2458" t="str">
            <v>QCRH</v>
          </cell>
        </row>
        <row r="2459">
          <cell r="E2459" t="str">
            <v>SAFE</v>
          </cell>
          <cell r="F2459" t="str">
            <v>QGEN</v>
          </cell>
        </row>
        <row r="2460">
          <cell r="E2460" t="str">
            <v>SAIL</v>
          </cell>
          <cell r="F2460" t="str">
            <v>QIWI</v>
          </cell>
        </row>
        <row r="2461">
          <cell r="E2461" t="str">
            <v>CRM</v>
          </cell>
          <cell r="F2461" t="str">
            <v>QRVO</v>
          </cell>
        </row>
        <row r="2462">
          <cell r="E2462" t="str">
            <v>SMM</v>
          </cell>
          <cell r="F2462" t="str">
            <v>QCOM</v>
          </cell>
        </row>
        <row r="2463">
          <cell r="E2463" t="str">
            <v>SBH</v>
          </cell>
          <cell r="F2463" t="str">
            <v>QSII</v>
          </cell>
        </row>
        <row r="2464">
          <cell r="E2464" t="str">
            <v>SJT</v>
          </cell>
          <cell r="F2464" t="str">
            <v>QBAK</v>
          </cell>
        </row>
        <row r="2465">
          <cell r="E2465" t="str">
            <v>SN</v>
          </cell>
          <cell r="F2465" t="str">
            <v>QLYS</v>
          </cell>
        </row>
        <row r="2466">
          <cell r="E2466" t="str">
            <v>SD</v>
          </cell>
          <cell r="F2466" t="str">
            <v>QTNA</v>
          </cell>
        </row>
        <row r="2467">
          <cell r="E2467" t="str">
            <v>SDT</v>
          </cell>
          <cell r="F2467" t="str">
            <v>QTRH</v>
          </cell>
        </row>
        <row r="2468">
          <cell r="E2468" t="str">
            <v>SDR</v>
          </cell>
          <cell r="F2468" t="str">
            <v>QRHC</v>
          </cell>
        </row>
        <row r="2469">
          <cell r="E2469" t="str">
            <v>PER</v>
          </cell>
          <cell r="F2469" t="str">
            <v>QUIK</v>
          </cell>
        </row>
        <row r="2470">
          <cell r="E2470" t="str">
            <v>SNY</v>
          </cell>
          <cell r="F2470" t="str">
            <v>QDEL</v>
          </cell>
        </row>
        <row r="2471">
          <cell r="E2471" t="str">
            <v>SC</v>
          </cell>
          <cell r="F2471" t="str">
            <v>QNST</v>
          </cell>
        </row>
        <row r="2472">
          <cell r="E2472" t="str">
            <v>SOV^C</v>
          </cell>
          <cell r="F2472" t="str">
            <v>QUMU</v>
          </cell>
        </row>
        <row r="2473">
          <cell r="E2473" t="str">
            <v>SAP</v>
          </cell>
          <cell r="F2473" t="str">
            <v>QTNT</v>
          </cell>
        </row>
        <row r="2474">
          <cell r="E2474" t="str">
            <v>SAB</v>
          </cell>
          <cell r="F2474" t="str">
            <v>RRD</v>
          </cell>
        </row>
        <row r="2475">
          <cell r="E2475" t="str">
            <v>SAR</v>
          </cell>
          <cell r="F2475" t="str">
            <v>RCM</v>
          </cell>
        </row>
        <row r="2476">
          <cell r="E2476" t="str">
            <v>SSL</v>
          </cell>
          <cell r="F2476" t="str">
            <v>RARX</v>
          </cell>
        </row>
        <row r="2477">
          <cell r="E2477" t="str">
            <v>BFS</v>
          </cell>
          <cell r="F2477" t="str">
            <v>RADA</v>
          </cell>
        </row>
        <row r="2478">
          <cell r="E2478" t="str">
            <v>BFS^C</v>
          </cell>
          <cell r="F2478" t="str">
            <v>RDCM</v>
          </cell>
        </row>
        <row r="2479">
          <cell r="E2479" t="str">
            <v>SCG</v>
          </cell>
          <cell r="F2479" t="str">
            <v>RSYS</v>
          </cell>
        </row>
        <row r="2480">
          <cell r="E2480" t="str">
            <v>SLB</v>
          </cell>
          <cell r="F2480" t="str">
            <v>RDUS</v>
          </cell>
        </row>
        <row r="2481">
          <cell r="E2481" t="str">
            <v>SNDR</v>
          </cell>
          <cell r="F2481" t="str">
            <v>RDNT</v>
          </cell>
        </row>
        <row r="2482">
          <cell r="E2482" t="str">
            <v>SWM</v>
          </cell>
          <cell r="F2482" t="str">
            <v>RDWR</v>
          </cell>
        </row>
        <row r="2483">
          <cell r="E2483" t="str">
            <v>SAIC</v>
          </cell>
          <cell r="F2483" t="str">
            <v>METC</v>
          </cell>
        </row>
        <row r="2484">
          <cell r="E2484" t="str">
            <v>SALT</v>
          </cell>
          <cell r="F2484" t="str">
            <v>RMBS</v>
          </cell>
        </row>
        <row r="2485">
          <cell r="E2485" t="str">
            <v>SLTB</v>
          </cell>
          <cell r="F2485" t="str">
            <v>RAND</v>
          </cell>
        </row>
        <row r="2486">
          <cell r="E2486" t="str">
            <v>SBBC</v>
          </cell>
          <cell r="F2486" t="str">
            <v>RLOG</v>
          </cell>
        </row>
        <row r="2487">
          <cell r="E2487" t="str">
            <v>SBNA</v>
          </cell>
          <cell r="F2487" t="str">
            <v>GOLD</v>
          </cell>
        </row>
        <row r="2488">
          <cell r="E2488" t="str">
            <v>STNG</v>
          </cell>
          <cell r="F2488" t="str">
            <v>RNDB</v>
          </cell>
        </row>
        <row r="2489">
          <cell r="E2489" t="str">
            <v>SMG</v>
          </cell>
          <cell r="F2489" t="str">
            <v>RPD</v>
          </cell>
        </row>
        <row r="2490">
          <cell r="E2490" t="str">
            <v>KMM</v>
          </cell>
          <cell r="F2490" t="str">
            <v>RAVE</v>
          </cell>
        </row>
        <row r="2491">
          <cell r="E2491" t="str">
            <v>KTF</v>
          </cell>
          <cell r="F2491" t="str">
            <v>RAVN</v>
          </cell>
        </row>
        <row r="2492">
          <cell r="E2492" t="str">
            <v>KST</v>
          </cell>
          <cell r="F2492" t="str">
            <v>RBB</v>
          </cell>
        </row>
        <row r="2493">
          <cell r="E2493" t="str">
            <v>KSM</v>
          </cell>
          <cell r="F2493" t="str">
            <v>ROLL</v>
          </cell>
        </row>
        <row r="2494">
          <cell r="E2494" t="str">
            <v>SE</v>
          </cell>
          <cell r="F2494" t="str">
            <v>RICK</v>
          </cell>
        </row>
        <row r="2495">
          <cell r="E2495" t="str">
            <v>SA</v>
          </cell>
          <cell r="F2495" t="str">
            <v>RCMT</v>
          </cell>
        </row>
        <row r="2496">
          <cell r="E2496" t="str">
            <v>CKH</v>
          </cell>
          <cell r="F2496" t="str">
            <v>RDI</v>
          </cell>
        </row>
        <row r="2497">
          <cell r="E2497" t="str">
            <v>SMHI</v>
          </cell>
          <cell r="F2497" t="str">
            <v>RDIB</v>
          </cell>
        </row>
        <row r="2498">
          <cell r="E2498" t="str">
            <v>SDRL</v>
          </cell>
          <cell r="F2498" t="str">
            <v>RGSE</v>
          </cell>
        </row>
        <row r="2499">
          <cell r="E2499" t="str">
            <v>SDLP</v>
          </cell>
          <cell r="F2499" t="str">
            <v>RNWK</v>
          </cell>
        </row>
        <row r="2500">
          <cell r="E2500" t="str">
            <v>SEE</v>
          </cell>
          <cell r="F2500" t="str">
            <v>RP</v>
          </cell>
        </row>
        <row r="2501">
          <cell r="E2501" t="str">
            <v>SSW</v>
          </cell>
          <cell r="F2501" t="str">
            <v>RETA</v>
          </cell>
        </row>
        <row r="2502">
          <cell r="E2502" t="str">
            <v>SSW^D</v>
          </cell>
          <cell r="F2502" t="str">
            <v>RCON</v>
          </cell>
        </row>
        <row r="2503">
          <cell r="E2503" t="str">
            <v>SSW^E</v>
          </cell>
          <cell r="F2503" t="str">
            <v>REPH</v>
          </cell>
        </row>
        <row r="2504">
          <cell r="E2504" t="str">
            <v>SSW^G</v>
          </cell>
          <cell r="F2504" t="str">
            <v>RRGB</v>
          </cell>
        </row>
        <row r="2505">
          <cell r="E2505" t="str">
            <v>SSW^H</v>
          </cell>
          <cell r="F2505" t="str">
            <v>RRR</v>
          </cell>
        </row>
        <row r="2506">
          <cell r="E2506" t="str">
            <v>SSWA</v>
          </cell>
          <cell r="F2506" t="str">
            <v>RDFN</v>
          </cell>
        </row>
        <row r="2507">
          <cell r="E2507" t="str">
            <v>SSWN</v>
          </cell>
          <cell r="F2507" t="str">
            <v>RDHL</v>
          </cell>
        </row>
        <row r="2508">
          <cell r="E2508" t="str">
            <v>SEAS</v>
          </cell>
          <cell r="F2508" t="str">
            <v>REGN</v>
          </cell>
        </row>
        <row r="2509">
          <cell r="E2509" t="str">
            <v>JBN</v>
          </cell>
          <cell r="F2509" t="str">
            <v>RGNX</v>
          </cell>
        </row>
        <row r="2510">
          <cell r="E2510" t="str">
            <v>JBR</v>
          </cell>
          <cell r="F2510" t="str">
            <v>RGLS</v>
          </cell>
        </row>
        <row r="2511">
          <cell r="E2511" t="str">
            <v>WTTR</v>
          </cell>
          <cell r="F2511" t="str">
            <v>REIS</v>
          </cell>
        </row>
        <row r="2512">
          <cell r="E2512" t="str">
            <v>SEM</v>
          </cell>
          <cell r="F2512" t="str">
            <v>RELV</v>
          </cell>
        </row>
        <row r="2513">
          <cell r="E2513" t="str">
            <v>SGZA</v>
          </cell>
          <cell r="F2513" t="str">
            <v>MARK</v>
          </cell>
        </row>
        <row r="2514">
          <cell r="E2514" t="str">
            <v>SEMG</v>
          </cell>
          <cell r="F2514" t="str">
            <v>RNST</v>
          </cell>
        </row>
        <row r="2515">
          <cell r="E2515" t="str">
            <v>SMI</v>
          </cell>
          <cell r="F2515" t="str">
            <v>REGI</v>
          </cell>
        </row>
        <row r="2516">
          <cell r="E2516" t="str">
            <v>SRE</v>
          </cell>
          <cell r="F2516" t="str">
            <v>ABAC</v>
          </cell>
        </row>
        <row r="2517">
          <cell r="E2517" t="str">
            <v>SEND</v>
          </cell>
          <cell r="F2517" t="str">
            <v>RCII</v>
          </cell>
        </row>
        <row r="2518">
          <cell r="E2518" t="str">
            <v>ST</v>
          </cell>
          <cell r="F2518" t="str">
            <v>RGEN</v>
          </cell>
        </row>
        <row r="2519">
          <cell r="E2519" t="str">
            <v>SXT</v>
          </cell>
          <cell r="F2519" t="str">
            <v>RPRX</v>
          </cell>
        </row>
        <row r="2520">
          <cell r="E2520" t="str">
            <v>SQNS</v>
          </cell>
          <cell r="F2520" t="str">
            <v>RBCAA</v>
          </cell>
        </row>
        <row r="2521">
          <cell r="E2521" t="str">
            <v>SRG</v>
          </cell>
          <cell r="F2521" t="str">
            <v>FRBK</v>
          </cell>
        </row>
        <row r="2522">
          <cell r="E2522" t="str">
            <v>SCI</v>
          </cell>
          <cell r="F2522" t="str">
            <v>REFR</v>
          </cell>
        </row>
        <row r="2523">
          <cell r="E2523" t="str">
            <v>SERV</v>
          </cell>
          <cell r="F2523" t="str">
            <v>RSLS</v>
          </cell>
        </row>
        <row r="2524">
          <cell r="E2524" t="str">
            <v>NOW</v>
          </cell>
          <cell r="F2524" t="str">
            <v>RESN</v>
          </cell>
        </row>
        <row r="2525">
          <cell r="E2525" t="str">
            <v>SHAK</v>
          </cell>
          <cell r="F2525" t="str">
            <v>RECN</v>
          </cell>
        </row>
        <row r="2526">
          <cell r="E2526" t="str">
            <v>SJR</v>
          </cell>
          <cell r="F2526" t="str">
            <v>HAIR</v>
          </cell>
        </row>
        <row r="2527">
          <cell r="E2527" t="str">
            <v>SHLX</v>
          </cell>
          <cell r="F2527" t="str">
            <v>ROIC</v>
          </cell>
        </row>
        <row r="2528">
          <cell r="E2528" t="str">
            <v>SHW</v>
          </cell>
          <cell r="F2528" t="str">
            <v>RTRX</v>
          </cell>
        </row>
        <row r="2529">
          <cell r="E2529" t="str">
            <v>SHG</v>
          </cell>
          <cell r="F2529" t="str">
            <v>RVNC</v>
          </cell>
        </row>
        <row r="2530">
          <cell r="E2530" t="str">
            <v>SFL</v>
          </cell>
          <cell r="F2530" t="str">
            <v>RVEN</v>
          </cell>
        </row>
        <row r="2531">
          <cell r="E2531" t="str">
            <v>SHOP</v>
          </cell>
          <cell r="F2531" t="str">
            <v>RVLT</v>
          </cell>
        </row>
        <row r="2532">
          <cell r="E2532" t="str">
            <v>SSTK</v>
          </cell>
          <cell r="F2532" t="str">
            <v>RWLK</v>
          </cell>
        </row>
        <row r="2533">
          <cell r="E2533" t="str">
            <v>SBGL</v>
          </cell>
          <cell r="F2533" t="str">
            <v>REXX</v>
          </cell>
        </row>
        <row r="2534">
          <cell r="E2534" t="str">
            <v>SIG</v>
          </cell>
          <cell r="F2534" t="str">
            <v>RFIL</v>
          </cell>
        </row>
        <row r="2535">
          <cell r="E2535" t="str">
            <v>SSNI</v>
          </cell>
          <cell r="F2535" t="str">
            <v>RGCO</v>
          </cell>
        </row>
        <row r="2536">
          <cell r="E2536" t="str">
            <v>SBOW</v>
          </cell>
          <cell r="F2536" t="str">
            <v>RYTM</v>
          </cell>
        </row>
        <row r="2537">
          <cell r="E2537" t="str">
            <v>SPG</v>
          </cell>
          <cell r="F2537" t="str">
            <v>RIBT</v>
          </cell>
        </row>
        <row r="2538">
          <cell r="E2538" t="str">
            <v>SPG^J</v>
          </cell>
          <cell r="F2538" t="str">
            <v>RIBTW</v>
          </cell>
        </row>
        <row r="2539">
          <cell r="E2539" t="str">
            <v>SSD</v>
          </cell>
          <cell r="F2539" t="str">
            <v>RELL</v>
          </cell>
        </row>
        <row r="2540">
          <cell r="E2540" t="str">
            <v>SHI</v>
          </cell>
          <cell r="F2540" t="str">
            <v>RIGL</v>
          </cell>
        </row>
        <row r="2541">
          <cell r="E2541" t="str">
            <v>SITE</v>
          </cell>
          <cell r="F2541" t="str">
            <v>RNET</v>
          </cell>
        </row>
        <row r="2542">
          <cell r="E2542" t="str">
            <v>SIX</v>
          </cell>
          <cell r="F2542" t="str">
            <v>RMNI</v>
          </cell>
        </row>
        <row r="2543">
          <cell r="E2543" t="str">
            <v>SJW</v>
          </cell>
          <cell r="F2543" t="str">
            <v>RIOT</v>
          </cell>
        </row>
        <row r="2544">
          <cell r="E2544" t="str">
            <v>SKM</v>
          </cell>
          <cell r="F2544" t="str">
            <v>REDU</v>
          </cell>
        </row>
        <row r="2545">
          <cell r="E2545" t="str">
            <v>SKX</v>
          </cell>
          <cell r="F2545" t="str">
            <v>RTTR</v>
          </cell>
        </row>
        <row r="2546">
          <cell r="E2546" t="str">
            <v>SLG</v>
          </cell>
          <cell r="F2546" t="str">
            <v>RVSB</v>
          </cell>
        </row>
        <row r="2547">
          <cell r="E2547" t="str">
            <v>SLG^I</v>
          </cell>
          <cell r="F2547" t="str">
            <v>RLJE</v>
          </cell>
        </row>
        <row r="2548">
          <cell r="E2548" t="str">
            <v>SM</v>
          </cell>
          <cell r="F2548" t="str">
            <v>RMGN</v>
          </cell>
        </row>
        <row r="2549">
          <cell r="E2549" t="str">
            <v>SFS</v>
          </cell>
          <cell r="F2549" t="str">
            <v>ROBO</v>
          </cell>
        </row>
        <row r="2550">
          <cell r="E2550" t="str">
            <v>SNN</v>
          </cell>
          <cell r="F2550" t="str">
            <v>RMTI</v>
          </cell>
        </row>
        <row r="2551">
          <cell r="E2551" t="str">
            <v>AOS</v>
          </cell>
          <cell r="F2551" t="str">
            <v>RCKY</v>
          </cell>
        </row>
        <row r="2552">
          <cell r="E2552" t="str">
            <v>SNAP</v>
          </cell>
          <cell r="F2552" t="str">
            <v>RMCF</v>
          </cell>
        </row>
        <row r="2553">
          <cell r="E2553" t="str">
            <v>SNA</v>
          </cell>
          <cell r="F2553" t="str">
            <v>ROKU</v>
          </cell>
        </row>
        <row r="2554">
          <cell r="E2554" t="str">
            <v>IPOA</v>
          </cell>
          <cell r="F2554" t="str">
            <v>ROSE</v>
          </cell>
        </row>
        <row r="2555">
          <cell r="E2555" t="str">
            <v>IPOA.U</v>
          </cell>
          <cell r="F2555" t="str">
            <v>ROSEU</v>
          </cell>
        </row>
        <row r="2556">
          <cell r="E2556" t="str">
            <v>IPOA.WS</v>
          </cell>
          <cell r="F2556" t="str">
            <v>ROSEW</v>
          </cell>
        </row>
        <row r="2557">
          <cell r="E2557" t="str">
            <v>SQM</v>
          </cell>
          <cell r="F2557" t="str">
            <v>ROSG</v>
          </cell>
        </row>
        <row r="2558">
          <cell r="E2558" t="str">
            <v>SOGO</v>
          </cell>
          <cell r="F2558" t="str">
            <v>ROST</v>
          </cell>
        </row>
        <row r="2559">
          <cell r="E2559" t="str">
            <v>SLRA.CL</v>
          </cell>
          <cell r="F2559" t="str">
            <v>RBPAA</v>
          </cell>
        </row>
        <row r="2560">
          <cell r="E2560" t="str">
            <v>SOI</v>
          </cell>
          <cell r="F2560" t="str">
            <v>RGLD</v>
          </cell>
        </row>
        <row r="2561">
          <cell r="E2561" t="str">
            <v>SAH</v>
          </cell>
          <cell r="F2561" t="str">
            <v>RPXC</v>
          </cell>
        </row>
        <row r="2562">
          <cell r="E2562" t="str">
            <v>SON</v>
          </cell>
          <cell r="F2562" t="str">
            <v>RTIX</v>
          </cell>
        </row>
        <row r="2563">
          <cell r="E2563" t="str">
            <v>SNE</v>
          </cell>
          <cell r="F2563" t="str">
            <v>RBCN</v>
          </cell>
        </row>
        <row r="2564">
          <cell r="E2564" t="str">
            <v>BID</v>
          </cell>
          <cell r="F2564" t="str">
            <v>RMBL</v>
          </cell>
        </row>
        <row r="2565">
          <cell r="E2565" t="str">
            <v>SOR</v>
          </cell>
          <cell r="F2565" t="str">
            <v>RUSHA</v>
          </cell>
        </row>
        <row r="2566">
          <cell r="E2566" t="str">
            <v>SJI</v>
          </cell>
          <cell r="F2566" t="str">
            <v>RUSHB</v>
          </cell>
        </row>
        <row r="2567">
          <cell r="E2567" t="str">
            <v>SXE</v>
          </cell>
          <cell r="F2567" t="str">
            <v>RUTH</v>
          </cell>
        </row>
        <row r="2568">
          <cell r="E2568" t="str">
            <v>SCE^G</v>
          </cell>
          <cell r="F2568" t="str">
            <v>RXII</v>
          </cell>
        </row>
        <row r="2569">
          <cell r="E2569" t="str">
            <v>SCE^H</v>
          </cell>
          <cell r="F2569" t="str">
            <v>RXIIW</v>
          </cell>
        </row>
        <row r="2570">
          <cell r="E2570" t="str">
            <v>SCE^J</v>
          </cell>
          <cell r="F2570" t="str">
            <v>RYAAY</v>
          </cell>
        </row>
        <row r="2571">
          <cell r="E2571" t="str">
            <v>SCE^K</v>
          </cell>
          <cell r="F2571" t="str">
            <v>STBA</v>
          </cell>
        </row>
        <row r="2572">
          <cell r="E2572" t="str">
            <v>SCE^L</v>
          </cell>
          <cell r="F2572" t="str">
            <v>SANW</v>
          </cell>
        </row>
        <row r="2573">
          <cell r="E2573" t="str">
            <v>SO</v>
          </cell>
          <cell r="F2573" t="str">
            <v>SCAC</v>
          </cell>
        </row>
        <row r="2574">
          <cell r="E2574" t="str">
            <v>SOJA</v>
          </cell>
          <cell r="F2574" t="str">
            <v>SCACU</v>
          </cell>
        </row>
        <row r="2575">
          <cell r="E2575" t="str">
            <v>SOJB</v>
          </cell>
          <cell r="F2575" t="str">
            <v>SCACW</v>
          </cell>
        </row>
        <row r="2576">
          <cell r="E2576" t="str">
            <v>SCCO</v>
          </cell>
          <cell r="F2576" t="str">
            <v>SBRA</v>
          </cell>
        </row>
        <row r="2577">
          <cell r="E2577" t="str">
            <v>LUV</v>
          </cell>
          <cell r="F2577" t="str">
            <v>SBRAP</v>
          </cell>
        </row>
        <row r="2578">
          <cell r="E2578" t="str">
            <v>SWX</v>
          </cell>
          <cell r="F2578" t="str">
            <v>SABR</v>
          </cell>
        </row>
        <row r="2579">
          <cell r="E2579" t="str">
            <v>SWN</v>
          </cell>
          <cell r="F2579" t="str">
            <v>SAEX</v>
          </cell>
        </row>
        <row r="2580">
          <cell r="E2580" t="str">
            <v>SWNC</v>
          </cell>
          <cell r="F2580" t="str">
            <v>SAFT</v>
          </cell>
        </row>
        <row r="2581">
          <cell r="E2581" t="str">
            <v>SPA</v>
          </cell>
          <cell r="F2581" t="str">
            <v>SAGE</v>
          </cell>
        </row>
        <row r="2582">
          <cell r="E2582" t="str">
            <v>SPE</v>
          </cell>
          <cell r="F2582" t="str">
            <v>SAIA</v>
          </cell>
        </row>
        <row r="2583">
          <cell r="E2583" t="str">
            <v>SPE^B</v>
          </cell>
          <cell r="F2583" t="str">
            <v>SALM</v>
          </cell>
        </row>
        <row r="2584">
          <cell r="E2584" t="str">
            <v>SEP</v>
          </cell>
          <cell r="F2584" t="str">
            <v>SAL</v>
          </cell>
        </row>
        <row r="2585">
          <cell r="E2585" t="str">
            <v xml:space="preserve">SPB           </v>
          </cell>
          <cell r="F2585" t="str">
            <v>SAFM</v>
          </cell>
        </row>
        <row r="2586">
          <cell r="E2586" t="str">
            <v>TRK</v>
          </cell>
          <cell r="F2586" t="str">
            <v>SASR</v>
          </cell>
        </row>
        <row r="2587">
          <cell r="E2587" t="str">
            <v>SR</v>
          </cell>
          <cell r="F2587" t="str">
            <v>SGMO</v>
          </cell>
        </row>
        <row r="2588">
          <cell r="E2588" t="str">
            <v>SPR</v>
          </cell>
          <cell r="F2588" t="str">
            <v>SANM</v>
          </cell>
        </row>
        <row r="2589">
          <cell r="E2589" t="str">
            <v>SRC</v>
          </cell>
          <cell r="F2589" t="str">
            <v>GCVRZ</v>
          </cell>
        </row>
        <row r="2590">
          <cell r="E2590" t="str">
            <v>SRC^A</v>
          </cell>
          <cell r="F2590" t="str">
            <v>SPNS</v>
          </cell>
        </row>
        <row r="2591">
          <cell r="E2591" t="str">
            <v>SRLP</v>
          </cell>
          <cell r="F2591" t="str">
            <v>SRPT</v>
          </cell>
        </row>
        <row r="2592">
          <cell r="E2592" t="str">
            <v>S</v>
          </cell>
          <cell r="F2592" t="str">
            <v>SVRA</v>
          </cell>
        </row>
        <row r="2593">
          <cell r="E2593" t="str">
            <v>SPXC</v>
          </cell>
          <cell r="F2593" t="str">
            <v>SBFG</v>
          </cell>
        </row>
        <row r="2594">
          <cell r="E2594" t="str">
            <v>FLOW</v>
          </cell>
          <cell r="F2594" t="str">
            <v>SBFGP</v>
          </cell>
        </row>
        <row r="2595">
          <cell r="E2595" t="str">
            <v>SQ</v>
          </cell>
          <cell r="F2595" t="str">
            <v>SBAC</v>
          </cell>
        </row>
        <row r="2596">
          <cell r="E2596" t="str">
            <v>JOE</v>
          </cell>
          <cell r="F2596" t="str">
            <v>SCSC</v>
          </cell>
        </row>
        <row r="2597">
          <cell r="E2597" t="str">
            <v>STAG</v>
          </cell>
          <cell r="F2597" t="str">
            <v>SMIT</v>
          </cell>
        </row>
        <row r="2598">
          <cell r="E2598" t="str">
            <v>STAG^B</v>
          </cell>
          <cell r="F2598" t="str">
            <v>SCHN</v>
          </cell>
        </row>
        <row r="2599">
          <cell r="E2599" t="str">
            <v>STAG^C</v>
          </cell>
          <cell r="F2599" t="str">
            <v>SCHL</v>
          </cell>
        </row>
        <row r="2600">
          <cell r="E2600" t="str">
            <v>SSI</v>
          </cell>
          <cell r="F2600" t="str">
            <v>SGMS</v>
          </cell>
        </row>
        <row r="2601">
          <cell r="E2601" t="str">
            <v>SMP</v>
          </cell>
          <cell r="F2601" t="str">
            <v>SCPH</v>
          </cell>
        </row>
        <row r="2602">
          <cell r="E2602" t="str">
            <v>SXI</v>
          </cell>
          <cell r="F2602" t="str">
            <v>SNI</v>
          </cell>
        </row>
        <row r="2603">
          <cell r="E2603" t="str">
            <v>SWJ</v>
          </cell>
          <cell r="F2603" t="str">
            <v>SCYX</v>
          </cell>
        </row>
        <row r="2604">
          <cell r="E2604" t="str">
            <v>SWK</v>
          </cell>
          <cell r="F2604" t="str">
            <v>SEAC</v>
          </cell>
        </row>
        <row r="2605">
          <cell r="E2605" t="str">
            <v>SWP</v>
          </cell>
          <cell r="F2605" t="str">
            <v>SBCF</v>
          </cell>
        </row>
        <row r="2606">
          <cell r="E2606" t="str">
            <v>STN</v>
          </cell>
          <cell r="F2606" t="str">
            <v>STX</v>
          </cell>
        </row>
        <row r="2607">
          <cell r="E2607" t="str">
            <v>SGU</v>
          </cell>
          <cell r="F2607" t="str">
            <v>SHIP</v>
          </cell>
        </row>
        <row r="2608">
          <cell r="E2608" t="str">
            <v>SRT</v>
          </cell>
          <cell r="F2608" t="str">
            <v>SHIPW</v>
          </cell>
        </row>
        <row r="2609">
          <cell r="E2609" t="str">
            <v>STWD</v>
          </cell>
          <cell r="F2609" t="str">
            <v>SHLD</v>
          </cell>
        </row>
        <row r="2610">
          <cell r="E2610" t="str">
            <v>STT</v>
          </cell>
          <cell r="F2610" t="str">
            <v>SHLDW</v>
          </cell>
        </row>
        <row r="2611">
          <cell r="E2611" t="str">
            <v>STT^C</v>
          </cell>
          <cell r="F2611" t="str">
            <v>SHOS</v>
          </cell>
        </row>
        <row r="2612">
          <cell r="E2612" t="str">
            <v>STT^D</v>
          </cell>
          <cell r="F2612" t="str">
            <v>SPNE</v>
          </cell>
        </row>
        <row r="2613">
          <cell r="E2613" t="str">
            <v>STT^E</v>
          </cell>
          <cell r="F2613" t="str">
            <v>SGEN</v>
          </cell>
        </row>
        <row r="2614">
          <cell r="E2614" t="str">
            <v>STT^G</v>
          </cell>
          <cell r="F2614" t="str">
            <v>EYES</v>
          </cell>
        </row>
        <row r="2615">
          <cell r="E2615" t="str">
            <v>STO</v>
          </cell>
          <cell r="F2615" t="str">
            <v>EYESW</v>
          </cell>
        </row>
        <row r="2616">
          <cell r="E2616" t="str">
            <v>SPLP</v>
          </cell>
          <cell r="F2616" t="str">
            <v>SECO</v>
          </cell>
        </row>
        <row r="2617">
          <cell r="E2617" t="str">
            <v>SPLP^A</v>
          </cell>
          <cell r="F2617" t="str">
            <v>SCWX</v>
          </cell>
        </row>
        <row r="2618">
          <cell r="E2618" t="str">
            <v>SPLP^T</v>
          </cell>
          <cell r="F2618" t="str">
            <v>SNFCA</v>
          </cell>
        </row>
        <row r="2619">
          <cell r="E2619" t="str">
            <v>SCS</v>
          </cell>
          <cell r="F2619" t="str">
            <v>SEIC</v>
          </cell>
        </row>
        <row r="2620">
          <cell r="E2620" t="str">
            <v>SCA</v>
          </cell>
          <cell r="F2620" t="str">
            <v>SLCT</v>
          </cell>
        </row>
        <row r="2621">
          <cell r="E2621" t="str">
            <v>SCM</v>
          </cell>
          <cell r="F2621" t="str">
            <v>SIR</v>
          </cell>
        </row>
        <row r="2622">
          <cell r="E2622" t="str">
            <v>SCL</v>
          </cell>
          <cell r="F2622" t="str">
            <v>SELB</v>
          </cell>
        </row>
        <row r="2623">
          <cell r="E2623" t="str">
            <v>STE</v>
          </cell>
          <cell r="F2623" t="str">
            <v>SIGI</v>
          </cell>
        </row>
        <row r="2624">
          <cell r="E2624" t="str">
            <v>STL</v>
          </cell>
          <cell r="F2624" t="str">
            <v>LEDS</v>
          </cell>
        </row>
        <row r="2625">
          <cell r="E2625" t="str">
            <v>STL^A</v>
          </cell>
          <cell r="F2625" t="str">
            <v>SMTC</v>
          </cell>
        </row>
        <row r="2626">
          <cell r="E2626" t="str">
            <v>STC</v>
          </cell>
          <cell r="F2626" t="str">
            <v>SENEA</v>
          </cell>
        </row>
        <row r="2627">
          <cell r="E2627" t="str">
            <v>SF</v>
          </cell>
          <cell r="F2627" t="str">
            <v>SENEB</v>
          </cell>
        </row>
        <row r="2628">
          <cell r="E2628" t="str">
            <v>SF^A</v>
          </cell>
          <cell r="F2628" t="str">
            <v>SNES</v>
          </cell>
        </row>
        <row r="2629">
          <cell r="E2629" t="str">
            <v>SFB</v>
          </cell>
          <cell r="F2629" t="str">
            <v>SNH</v>
          </cell>
        </row>
        <row r="2630">
          <cell r="E2630" t="str">
            <v>STM</v>
          </cell>
          <cell r="F2630" t="str">
            <v>SNHNI</v>
          </cell>
        </row>
        <row r="2631">
          <cell r="E2631" t="str">
            <v>SGY</v>
          </cell>
          <cell r="F2631" t="str">
            <v>SNHNL</v>
          </cell>
        </row>
        <row r="2632">
          <cell r="E2632" t="str">
            <v>EDF</v>
          </cell>
          <cell r="F2632" t="str">
            <v>SNMX</v>
          </cell>
        </row>
        <row r="2633">
          <cell r="E2633" t="str">
            <v>EDI</v>
          </cell>
          <cell r="F2633" t="str">
            <v>SRTS</v>
          </cell>
        </row>
        <row r="2634">
          <cell r="E2634" t="str">
            <v>STON</v>
          </cell>
          <cell r="F2634" t="str">
            <v>SRTSW</v>
          </cell>
        </row>
        <row r="2635">
          <cell r="E2635" t="str">
            <v>SRI</v>
          </cell>
          <cell r="F2635" t="str">
            <v>STNLU</v>
          </cell>
        </row>
        <row r="2636">
          <cell r="E2636" t="str">
            <v>STOR</v>
          </cell>
          <cell r="F2636" t="str">
            <v>SQBG</v>
          </cell>
        </row>
        <row r="2637">
          <cell r="E2637" t="str">
            <v>GJH</v>
          </cell>
          <cell r="F2637" t="str">
            <v>MCRB</v>
          </cell>
        </row>
        <row r="2638">
          <cell r="E2638" t="str">
            <v>GJO</v>
          </cell>
          <cell r="F2638" t="str">
            <v>SREV</v>
          </cell>
        </row>
        <row r="2639">
          <cell r="E2639" t="str">
            <v>GJS</v>
          </cell>
          <cell r="F2639" t="str">
            <v>SFBS</v>
          </cell>
        </row>
        <row r="2640">
          <cell r="E2640" t="str">
            <v>SYK</v>
          </cell>
          <cell r="F2640" t="str">
            <v>SSC</v>
          </cell>
        </row>
        <row r="2641">
          <cell r="E2641" t="str">
            <v>RGR</v>
          </cell>
          <cell r="F2641" t="str">
            <v>SVBI</v>
          </cell>
        </row>
        <row r="2642">
          <cell r="E2642" t="str">
            <v>SPH</v>
          </cell>
          <cell r="F2642" t="str">
            <v>SGBX</v>
          </cell>
        </row>
        <row r="2643">
          <cell r="E2643" t="str">
            <v>SMFG</v>
          </cell>
          <cell r="F2643" t="str">
            <v>SGOC</v>
          </cell>
        </row>
        <row r="2644">
          <cell r="E2644" t="str">
            <v>INN</v>
          </cell>
          <cell r="F2644" t="str">
            <v>SMED</v>
          </cell>
        </row>
        <row r="2645">
          <cell r="E2645" t="str">
            <v>INN^B.CL</v>
          </cell>
          <cell r="F2645" t="str">
            <v>SHSP</v>
          </cell>
        </row>
        <row r="2646">
          <cell r="E2646" t="str">
            <v>INN^C</v>
          </cell>
          <cell r="F2646" t="str">
            <v>SHEN</v>
          </cell>
        </row>
        <row r="2647">
          <cell r="E2647" t="str">
            <v>INN^D</v>
          </cell>
          <cell r="F2647" t="str">
            <v>PIXY</v>
          </cell>
        </row>
        <row r="2648">
          <cell r="E2648" t="str">
            <v>INN^E</v>
          </cell>
          <cell r="F2648" t="str">
            <v>SHLO</v>
          </cell>
        </row>
        <row r="2649">
          <cell r="E2649" t="str">
            <v>SUM</v>
          </cell>
          <cell r="F2649" t="str">
            <v>TYHT</v>
          </cell>
        </row>
        <row r="2650">
          <cell r="E2650" t="str">
            <v>SMLP</v>
          </cell>
          <cell r="F2650" t="str">
            <v>SHPG</v>
          </cell>
        </row>
        <row r="2651">
          <cell r="E2651" t="str">
            <v>SUI</v>
          </cell>
          <cell r="F2651" t="str">
            <v>SCVL</v>
          </cell>
        </row>
        <row r="2652">
          <cell r="E2652" t="str">
            <v>SLF</v>
          </cell>
          <cell r="F2652" t="str">
            <v>SHBI</v>
          </cell>
        </row>
        <row r="2653">
          <cell r="E2653" t="str">
            <v>SXCP</v>
          </cell>
          <cell r="F2653" t="str">
            <v>SSTI</v>
          </cell>
        </row>
        <row r="2654">
          <cell r="E2654" t="str">
            <v>SXC</v>
          </cell>
          <cell r="F2654" t="str">
            <v>SFLY</v>
          </cell>
        </row>
        <row r="2655">
          <cell r="E2655" t="str">
            <v>SU</v>
          </cell>
          <cell r="F2655" t="str">
            <v>SIFI</v>
          </cell>
        </row>
        <row r="2656">
          <cell r="E2656" t="str">
            <v>SUN</v>
          </cell>
          <cell r="F2656" t="str">
            <v>SIEB</v>
          </cell>
        </row>
        <row r="2657">
          <cell r="E2657" t="str">
            <v>SHO</v>
          </cell>
          <cell r="F2657" t="str">
            <v>SNNA</v>
          </cell>
        </row>
        <row r="2658">
          <cell r="E2658" t="str">
            <v>SHO^E</v>
          </cell>
          <cell r="F2658" t="str">
            <v>SIEN</v>
          </cell>
        </row>
        <row r="2659">
          <cell r="E2659" t="str">
            <v>SHO^F</v>
          </cell>
          <cell r="F2659" t="str">
            <v>BSRR</v>
          </cell>
        </row>
        <row r="2660">
          <cell r="E2660" t="str">
            <v>STI</v>
          </cell>
          <cell r="F2660" t="str">
            <v>SRRA</v>
          </cell>
        </row>
        <row r="2661">
          <cell r="E2661" t="str">
            <v>STI.WS.A</v>
          </cell>
          <cell r="F2661" t="str">
            <v>SWIR</v>
          </cell>
        </row>
        <row r="2662">
          <cell r="E2662" t="str">
            <v>STI.WS.B</v>
          </cell>
          <cell r="F2662" t="str">
            <v>SIFY</v>
          </cell>
        </row>
        <row r="2663">
          <cell r="E2663" t="str">
            <v>STI^A</v>
          </cell>
          <cell r="F2663" t="str">
            <v>SIGM</v>
          </cell>
        </row>
        <row r="2664">
          <cell r="E2664" t="str">
            <v>STI^E</v>
          </cell>
          <cell r="F2664" t="str">
            <v>SGLB</v>
          </cell>
        </row>
        <row r="2665">
          <cell r="E2665" t="str">
            <v>SPN</v>
          </cell>
          <cell r="F2665" t="str">
            <v>SGLBW</v>
          </cell>
        </row>
        <row r="2666">
          <cell r="E2666" t="str">
            <v>SUP</v>
          </cell>
          <cell r="F2666" t="str">
            <v>SGMA</v>
          </cell>
        </row>
        <row r="2667">
          <cell r="E2667" t="str">
            <v>SVU</v>
          </cell>
          <cell r="F2667" t="str">
            <v>SBNY</v>
          </cell>
        </row>
        <row r="2668">
          <cell r="E2668" t="str">
            <v>SLD</v>
          </cell>
          <cell r="F2668" t="str">
            <v>SBNYW</v>
          </cell>
        </row>
        <row r="2669">
          <cell r="E2669" t="str">
            <v>SLDA</v>
          </cell>
          <cell r="F2669" t="str">
            <v>SLGN</v>
          </cell>
        </row>
        <row r="2670">
          <cell r="E2670" t="str">
            <v>SWZ</v>
          </cell>
          <cell r="F2670" t="str">
            <v>SILC</v>
          </cell>
        </row>
        <row r="2671">
          <cell r="E2671" t="str">
            <v>SWCH</v>
          </cell>
          <cell r="F2671" t="str">
            <v>SLAB</v>
          </cell>
        </row>
        <row r="2672">
          <cell r="E2672" t="str">
            <v>SYF</v>
          </cell>
          <cell r="F2672" t="str">
            <v>SIMO</v>
          </cell>
        </row>
        <row r="2673">
          <cell r="E2673" t="str">
            <v>SYT</v>
          </cell>
          <cell r="F2673" t="str">
            <v>SPIL</v>
          </cell>
        </row>
        <row r="2674">
          <cell r="E2674" t="str">
            <v>SNX</v>
          </cell>
          <cell r="F2674" t="str">
            <v>SRUN</v>
          </cell>
        </row>
        <row r="2675">
          <cell r="E2675" t="str">
            <v>SNV</v>
          </cell>
          <cell r="F2675" t="str">
            <v>SRUNU</v>
          </cell>
        </row>
        <row r="2676">
          <cell r="E2676" t="str">
            <v>SNV^C</v>
          </cell>
          <cell r="F2676" t="str">
            <v>SRUNW</v>
          </cell>
        </row>
        <row r="2677">
          <cell r="E2677" t="str">
            <v>GJP</v>
          </cell>
          <cell r="F2677" t="str">
            <v>SAMG</v>
          </cell>
        </row>
        <row r="2678">
          <cell r="E2678" t="str">
            <v>GJR</v>
          </cell>
          <cell r="F2678" t="str">
            <v>SSNT</v>
          </cell>
        </row>
        <row r="2679">
          <cell r="E2679" t="str">
            <v>GJT</v>
          </cell>
          <cell r="F2679" t="str">
            <v>SFNC</v>
          </cell>
        </row>
        <row r="2680">
          <cell r="E2680" t="str">
            <v>GJV</v>
          </cell>
          <cell r="F2680" t="str">
            <v>SLP</v>
          </cell>
        </row>
        <row r="2681">
          <cell r="E2681" t="str">
            <v>SYY</v>
          </cell>
          <cell r="F2681" t="str">
            <v>SINA</v>
          </cell>
        </row>
        <row r="2682">
          <cell r="E2682" t="str">
            <v>SYX</v>
          </cell>
          <cell r="F2682" t="str">
            <v>SBGI</v>
          </cell>
        </row>
        <row r="2683">
          <cell r="E2683" t="str">
            <v>DATA</v>
          </cell>
          <cell r="F2683" t="str">
            <v>SINO</v>
          </cell>
        </row>
        <row r="2684">
          <cell r="E2684" t="str">
            <v>TAHO</v>
          </cell>
          <cell r="F2684" t="str">
            <v>SVA</v>
          </cell>
        </row>
        <row r="2685">
          <cell r="E2685" t="str">
            <v>TLRD</v>
          </cell>
          <cell r="F2685" t="str">
            <v>SIRI</v>
          </cell>
        </row>
        <row r="2686">
          <cell r="E2686" t="str">
            <v>TWN</v>
          </cell>
          <cell r="F2686" t="str">
            <v>SITO</v>
          </cell>
        </row>
        <row r="2687">
          <cell r="E2687" t="str">
            <v>TSM</v>
          </cell>
          <cell r="F2687" t="str">
            <v>SKYS</v>
          </cell>
        </row>
        <row r="2688">
          <cell r="E2688" t="str">
            <v>TAL</v>
          </cell>
          <cell r="F2688" t="str">
            <v>SKLN</v>
          </cell>
        </row>
        <row r="2689">
          <cell r="E2689" t="str">
            <v>TEGP</v>
          </cell>
          <cell r="F2689" t="str">
            <v>SKYW</v>
          </cell>
        </row>
        <row r="2690">
          <cell r="E2690" t="str">
            <v>TEP</v>
          </cell>
          <cell r="F2690" t="str">
            <v>SWKS</v>
          </cell>
        </row>
        <row r="2691">
          <cell r="E2691" t="str">
            <v>SKT</v>
          </cell>
          <cell r="F2691" t="str">
            <v>SNBR</v>
          </cell>
        </row>
        <row r="2692">
          <cell r="E2692" t="str">
            <v>TPR</v>
          </cell>
          <cell r="F2692" t="str">
            <v>SLM</v>
          </cell>
        </row>
        <row r="2693">
          <cell r="E2693" t="str">
            <v>NGLS^A</v>
          </cell>
          <cell r="F2693" t="str">
            <v>SLMBP</v>
          </cell>
        </row>
        <row r="2694">
          <cell r="E2694" t="str">
            <v>TRGP</v>
          </cell>
          <cell r="F2694" t="str">
            <v>RNSC</v>
          </cell>
        </row>
        <row r="2695">
          <cell r="E2695" t="str">
            <v>TGT</v>
          </cell>
          <cell r="F2695" t="str">
            <v>SGH</v>
          </cell>
        </row>
        <row r="2696">
          <cell r="E2696" t="str">
            <v>TARO</v>
          </cell>
          <cell r="F2696" t="str">
            <v>SND</v>
          </cell>
        </row>
        <row r="2697">
          <cell r="E2697" t="str">
            <v>TTM</v>
          </cell>
          <cell r="F2697" t="str">
            <v>SMBK</v>
          </cell>
        </row>
        <row r="2698">
          <cell r="E2698" t="str">
            <v>TCO</v>
          </cell>
          <cell r="F2698" t="str">
            <v>SMSI</v>
          </cell>
        </row>
        <row r="2699">
          <cell r="E2699" t="str">
            <v>TCO^J</v>
          </cell>
          <cell r="F2699" t="str">
            <v>SMTX</v>
          </cell>
        </row>
        <row r="2700">
          <cell r="E2700" t="str">
            <v>TCO^K</v>
          </cell>
          <cell r="F2700" t="str">
            <v>LNCE</v>
          </cell>
        </row>
        <row r="2701">
          <cell r="E2701" t="str">
            <v>TMHC</v>
          </cell>
          <cell r="F2701" t="str">
            <v>SRAX</v>
          </cell>
        </row>
        <row r="2702">
          <cell r="E2702" t="str">
            <v>TCP</v>
          </cell>
          <cell r="F2702" t="str">
            <v>SCKT</v>
          </cell>
        </row>
        <row r="2703">
          <cell r="E2703" t="str">
            <v>TCF</v>
          </cell>
          <cell r="F2703" t="str">
            <v>SODA</v>
          </cell>
        </row>
        <row r="2704">
          <cell r="E2704" t="str">
            <v>TCF.WS</v>
          </cell>
          <cell r="F2704" t="str">
            <v>SOHU</v>
          </cell>
        </row>
        <row r="2705">
          <cell r="E2705" t="str">
            <v>TCF^C</v>
          </cell>
          <cell r="F2705" t="str">
            <v>SLRC</v>
          </cell>
        </row>
        <row r="2706">
          <cell r="E2706" t="str">
            <v>TCF^D</v>
          </cell>
          <cell r="F2706" t="str">
            <v>SUNS</v>
          </cell>
        </row>
        <row r="2707">
          <cell r="E2707" t="str">
            <v>TSI</v>
          </cell>
          <cell r="F2707" t="str">
            <v>SEDG</v>
          </cell>
        </row>
        <row r="2708">
          <cell r="E2708" t="str">
            <v>TEL</v>
          </cell>
          <cell r="F2708" t="str">
            <v>SLNO</v>
          </cell>
        </row>
        <row r="2709">
          <cell r="E2709" t="str">
            <v>TISI</v>
          </cell>
          <cell r="F2709" t="str">
            <v>SLNOW</v>
          </cell>
        </row>
        <row r="2710">
          <cell r="E2710" t="str">
            <v>FTI</v>
          </cell>
          <cell r="F2710" t="str">
            <v>SNGX</v>
          </cell>
        </row>
        <row r="2711">
          <cell r="E2711" t="str">
            <v>TECK</v>
          </cell>
          <cell r="F2711" t="str">
            <v>SNGXW</v>
          </cell>
        </row>
        <row r="2712">
          <cell r="E2712" t="str">
            <v>TK</v>
          </cell>
          <cell r="F2712" t="str">
            <v>SONC</v>
          </cell>
        </row>
        <row r="2713">
          <cell r="E2713" t="str">
            <v>TGP</v>
          </cell>
          <cell r="F2713" t="str">
            <v>SOFO</v>
          </cell>
        </row>
        <row r="2714">
          <cell r="E2714" t="str">
            <v>TGP^A</v>
          </cell>
          <cell r="F2714" t="str">
            <v>SNOA</v>
          </cell>
        </row>
        <row r="2715">
          <cell r="E2715" t="str">
            <v>TGP^B</v>
          </cell>
          <cell r="F2715" t="str">
            <v>SNOAW</v>
          </cell>
        </row>
        <row r="2716">
          <cell r="E2716" t="str">
            <v>TOO</v>
          </cell>
          <cell r="F2716" t="str">
            <v>SONS</v>
          </cell>
        </row>
        <row r="2717">
          <cell r="E2717" t="str">
            <v>TOO^A</v>
          </cell>
          <cell r="F2717" t="str">
            <v>SPHS</v>
          </cell>
        </row>
        <row r="2718">
          <cell r="E2718" t="str">
            <v>TOO^B</v>
          </cell>
          <cell r="F2718" t="str">
            <v>SORL</v>
          </cell>
        </row>
        <row r="2719">
          <cell r="E2719" t="str">
            <v>TNK</v>
          </cell>
          <cell r="F2719" t="str">
            <v>ROKA</v>
          </cell>
        </row>
        <row r="2720">
          <cell r="E2720" t="str">
            <v>GCI</v>
          </cell>
          <cell r="F2720" t="str">
            <v>SRNE</v>
          </cell>
        </row>
        <row r="2721">
          <cell r="E2721" t="str">
            <v>TGNA</v>
          </cell>
          <cell r="F2721" t="str">
            <v>SOHO</v>
          </cell>
        </row>
        <row r="2722">
          <cell r="E2722" t="str">
            <v>TRC</v>
          </cell>
          <cell r="F2722" t="str">
            <v>SOHOB</v>
          </cell>
        </row>
        <row r="2723">
          <cell r="E2723" t="str">
            <v>HQH</v>
          </cell>
          <cell r="F2723" t="str">
            <v>SOHOO</v>
          </cell>
        </row>
        <row r="2724">
          <cell r="E2724" t="str">
            <v>THQ</v>
          </cell>
          <cell r="F2724" t="str">
            <v>SFBC</v>
          </cell>
        </row>
        <row r="2725">
          <cell r="E2725" t="str">
            <v>HQL</v>
          </cell>
          <cell r="F2725" t="str">
            <v>SSB</v>
          </cell>
        </row>
        <row r="2726">
          <cell r="E2726" t="str">
            <v>THW</v>
          </cell>
          <cell r="F2726" t="str">
            <v>SFST</v>
          </cell>
        </row>
        <row r="2727">
          <cell r="E2727" t="str">
            <v>TDOC</v>
          </cell>
          <cell r="F2727" t="str">
            <v>SMBC</v>
          </cell>
        </row>
        <row r="2728">
          <cell r="E2728" t="str">
            <v>TLRA</v>
          </cell>
          <cell r="F2728" t="str">
            <v>SONA</v>
          </cell>
        </row>
        <row r="2729">
          <cell r="E2729" t="str">
            <v>TEO</v>
          </cell>
          <cell r="F2729" t="str">
            <v>SBSI</v>
          </cell>
        </row>
        <row r="2730">
          <cell r="E2730" t="str">
            <v>TI</v>
          </cell>
          <cell r="F2730" t="str">
            <v>SP</v>
          </cell>
        </row>
        <row r="2731">
          <cell r="E2731" t="str">
            <v>TI.A</v>
          </cell>
          <cell r="F2731" t="str">
            <v>SGRP</v>
          </cell>
        </row>
        <row r="2732">
          <cell r="E2732" t="str">
            <v>TDY</v>
          </cell>
          <cell r="F2732" t="str">
            <v>SPKE</v>
          </cell>
        </row>
        <row r="2733">
          <cell r="E2733" t="str">
            <v>TFX</v>
          </cell>
          <cell r="F2733" t="str">
            <v>SPKEP</v>
          </cell>
        </row>
        <row r="2734">
          <cell r="E2734" t="str">
            <v>VIV</v>
          </cell>
          <cell r="F2734" t="str">
            <v>ONCE</v>
          </cell>
        </row>
        <row r="2735">
          <cell r="E2735" t="str">
            <v>TEF</v>
          </cell>
          <cell r="F2735" t="str">
            <v>SPAR</v>
          </cell>
        </row>
        <row r="2736">
          <cell r="E2736" t="str">
            <v>TDA</v>
          </cell>
          <cell r="F2736" t="str">
            <v>SPTN</v>
          </cell>
        </row>
        <row r="2737">
          <cell r="E2737" t="str">
            <v>TDE</v>
          </cell>
          <cell r="F2737" t="str">
            <v>DWFI</v>
          </cell>
        </row>
        <row r="2738">
          <cell r="E2738" t="str">
            <v>TDI</v>
          </cell>
          <cell r="F2738" t="str">
            <v>SPPI</v>
          </cell>
        </row>
        <row r="2739">
          <cell r="E2739" t="str">
            <v>TDJ</v>
          </cell>
          <cell r="F2739" t="str">
            <v>SPRO</v>
          </cell>
        </row>
        <row r="2740">
          <cell r="E2740" t="str">
            <v>TDS</v>
          </cell>
          <cell r="F2740" t="str">
            <v>ANY</v>
          </cell>
        </row>
        <row r="2741">
          <cell r="E2741" t="str">
            <v>TU</v>
          </cell>
          <cell r="F2741" t="str">
            <v>SPEX</v>
          </cell>
        </row>
        <row r="2742">
          <cell r="E2742" t="str">
            <v>TDF</v>
          </cell>
          <cell r="F2742" t="str">
            <v>SPI</v>
          </cell>
        </row>
        <row r="2743">
          <cell r="E2743" t="str">
            <v>EMF</v>
          </cell>
          <cell r="F2743" t="str">
            <v>SAVE</v>
          </cell>
        </row>
        <row r="2744">
          <cell r="E2744" t="str">
            <v>TEI</v>
          </cell>
          <cell r="F2744" t="str">
            <v>SPLK</v>
          </cell>
        </row>
        <row r="2745">
          <cell r="E2745" t="str">
            <v>GIM</v>
          </cell>
          <cell r="F2745" t="str">
            <v>SPOK</v>
          </cell>
        </row>
        <row r="2746">
          <cell r="E2746" t="str">
            <v>TPX</v>
          </cell>
          <cell r="F2746" t="str">
            <v>SPWH</v>
          </cell>
        </row>
        <row r="2747">
          <cell r="E2747" t="str">
            <v>TS</v>
          </cell>
          <cell r="F2747" t="str">
            <v>SBPH</v>
          </cell>
        </row>
        <row r="2748">
          <cell r="E2748" t="str">
            <v>THC</v>
          </cell>
          <cell r="F2748" t="str">
            <v>FUND</v>
          </cell>
        </row>
        <row r="2749">
          <cell r="E2749" t="str">
            <v>TNC</v>
          </cell>
          <cell r="F2749" t="str">
            <v>SFM</v>
          </cell>
        </row>
        <row r="2750">
          <cell r="E2750" t="str">
            <v>TEN</v>
          </cell>
          <cell r="F2750" t="str">
            <v>SPSC</v>
          </cell>
        </row>
        <row r="2751">
          <cell r="E2751" t="str">
            <v>TVC</v>
          </cell>
          <cell r="F2751" t="str">
            <v>SSNC</v>
          </cell>
        </row>
        <row r="2752">
          <cell r="E2752" t="str">
            <v>TVE</v>
          </cell>
          <cell r="F2752" t="str">
            <v>SSRM</v>
          </cell>
        </row>
        <row r="2753">
          <cell r="E2753" t="str">
            <v>TDC</v>
          </cell>
          <cell r="F2753" t="str">
            <v>STAA</v>
          </cell>
        </row>
        <row r="2754">
          <cell r="E2754" t="str">
            <v>TER</v>
          </cell>
          <cell r="F2754" t="str">
            <v>STAF</v>
          </cell>
        </row>
        <row r="2755">
          <cell r="E2755" t="str">
            <v>TEX</v>
          </cell>
          <cell r="F2755" t="str">
            <v>STMP</v>
          </cell>
        </row>
        <row r="2756">
          <cell r="E2756" t="str">
            <v>TX</v>
          </cell>
          <cell r="F2756" t="str">
            <v>STLY</v>
          </cell>
        </row>
        <row r="2757">
          <cell r="E2757" t="str">
            <v>TNH</v>
          </cell>
          <cell r="F2757" t="str">
            <v>SBLK</v>
          </cell>
        </row>
        <row r="2758">
          <cell r="E2758" t="str">
            <v>TRNO</v>
          </cell>
          <cell r="F2758" t="str">
            <v>SBLKL</v>
          </cell>
        </row>
        <row r="2759">
          <cell r="E2759" t="str">
            <v>TTI</v>
          </cell>
          <cell r="F2759" t="str">
            <v>SBLKZ</v>
          </cell>
        </row>
        <row r="2760">
          <cell r="E2760" t="str">
            <v>TEVA</v>
          </cell>
          <cell r="F2760" t="str">
            <v>SBUX</v>
          </cell>
        </row>
        <row r="2761">
          <cell r="E2761" t="str">
            <v>TPL</v>
          </cell>
          <cell r="F2761" t="str">
            <v>STFC</v>
          </cell>
        </row>
        <row r="2762">
          <cell r="E2762" t="str">
            <v>TGH</v>
          </cell>
          <cell r="F2762" t="str">
            <v>STBZ</v>
          </cell>
        </row>
        <row r="2763">
          <cell r="E2763" t="str">
            <v>TXT</v>
          </cell>
          <cell r="F2763" t="str">
            <v>STDY</v>
          </cell>
        </row>
        <row r="2764">
          <cell r="E2764" t="str">
            <v>TTF</v>
          </cell>
          <cell r="F2764" t="str">
            <v>GASS</v>
          </cell>
        </row>
        <row r="2765">
          <cell r="E2765" t="str">
            <v>AES</v>
          </cell>
          <cell r="F2765" t="str">
            <v>STLD</v>
          </cell>
        </row>
        <row r="2766">
          <cell r="E2766" t="str">
            <v>BX</v>
          </cell>
          <cell r="F2766" t="str">
            <v>SMRT</v>
          </cell>
        </row>
        <row r="2767">
          <cell r="E2767" t="str">
            <v>CEE</v>
          </cell>
          <cell r="F2767" t="str">
            <v>STLR</v>
          </cell>
        </row>
        <row r="2768">
          <cell r="E2768" t="str">
            <v>SCHW</v>
          </cell>
          <cell r="F2768" t="str">
            <v>STLRU</v>
          </cell>
        </row>
        <row r="2769">
          <cell r="E2769" t="str">
            <v>SCHW^B.CL</v>
          </cell>
          <cell r="F2769" t="str">
            <v>STLRW</v>
          </cell>
        </row>
        <row r="2770">
          <cell r="E2770" t="str">
            <v>SCHW^C</v>
          </cell>
          <cell r="F2770" t="str">
            <v>SBOT</v>
          </cell>
        </row>
        <row r="2771">
          <cell r="E2771" t="str">
            <v>SCHW^D</v>
          </cell>
          <cell r="F2771" t="str">
            <v>STML</v>
          </cell>
        </row>
        <row r="2772">
          <cell r="E2772" t="str">
            <v>SRV</v>
          </cell>
          <cell r="F2772" t="str">
            <v>SRCL</v>
          </cell>
        </row>
        <row r="2773">
          <cell r="E2773" t="str">
            <v>GRX</v>
          </cell>
          <cell r="F2773" t="str">
            <v>SRCLP</v>
          </cell>
        </row>
        <row r="2774">
          <cell r="E2774" t="str">
            <v>GRX^A</v>
          </cell>
          <cell r="F2774" t="str">
            <v>SBT</v>
          </cell>
        </row>
        <row r="2775">
          <cell r="E2775" t="str">
            <v>GRX^B</v>
          </cell>
          <cell r="F2775" t="str">
            <v>STRL</v>
          </cell>
        </row>
        <row r="2776">
          <cell r="E2776" t="str">
            <v>GDL</v>
          </cell>
          <cell r="F2776" t="str">
            <v>SHOO</v>
          </cell>
        </row>
        <row r="2777">
          <cell r="E2777" t="str">
            <v>GDL^B</v>
          </cell>
          <cell r="F2777" t="str">
            <v>SSFN</v>
          </cell>
        </row>
        <row r="2778">
          <cell r="E2778" t="str">
            <v>THG</v>
          </cell>
          <cell r="F2778" t="str">
            <v>SFIX</v>
          </cell>
        </row>
        <row r="2779">
          <cell r="E2779" t="str">
            <v>THGA</v>
          </cell>
          <cell r="F2779" t="str">
            <v>SYBT</v>
          </cell>
        </row>
        <row r="2780">
          <cell r="E2780" t="str">
            <v>MSG</v>
          </cell>
          <cell r="F2780" t="str">
            <v>BANX</v>
          </cell>
        </row>
        <row r="2781">
          <cell r="E2781" t="str">
            <v>RUBI</v>
          </cell>
          <cell r="F2781" t="str">
            <v>SSKN</v>
          </cell>
        </row>
        <row r="2782">
          <cell r="E2782" t="str">
            <v>TRV</v>
          </cell>
          <cell r="F2782" t="str">
            <v>SSYS</v>
          </cell>
        </row>
        <row r="2783">
          <cell r="E2783" t="str">
            <v>TMO</v>
          </cell>
          <cell r="F2783" t="str">
            <v>STRT</v>
          </cell>
        </row>
        <row r="2784">
          <cell r="E2784" t="str">
            <v>THR</v>
          </cell>
          <cell r="F2784" t="str">
            <v>STRS</v>
          </cell>
        </row>
        <row r="2785">
          <cell r="E2785" t="str">
            <v>TPRE</v>
          </cell>
          <cell r="F2785" t="str">
            <v>STRA</v>
          </cell>
        </row>
        <row r="2786">
          <cell r="E2786" t="str">
            <v>TSLF</v>
          </cell>
          <cell r="F2786" t="str">
            <v>STRM</v>
          </cell>
        </row>
        <row r="2787">
          <cell r="E2787" t="str">
            <v>TCRX</v>
          </cell>
          <cell r="F2787" t="str">
            <v>SBBP</v>
          </cell>
        </row>
        <row r="2788">
          <cell r="E2788" t="str">
            <v>TCRZ</v>
          </cell>
          <cell r="F2788" t="str">
            <v>STB</v>
          </cell>
        </row>
        <row r="2789">
          <cell r="E2789" t="str">
            <v>TRI</v>
          </cell>
          <cell r="F2789" t="str">
            <v>SCMP</v>
          </cell>
        </row>
        <row r="2790">
          <cell r="E2790" t="str">
            <v>THO</v>
          </cell>
          <cell r="F2790" t="str">
            <v>SUMR</v>
          </cell>
        </row>
        <row r="2791">
          <cell r="E2791" t="str">
            <v>TDW</v>
          </cell>
          <cell r="F2791" t="str">
            <v>SMMF</v>
          </cell>
        </row>
        <row r="2792">
          <cell r="E2792" t="str">
            <v>TDW.WS.A</v>
          </cell>
          <cell r="F2792" t="str">
            <v>SSBI</v>
          </cell>
        </row>
        <row r="2793">
          <cell r="E2793" t="str">
            <v>TDW.WS.B</v>
          </cell>
          <cell r="F2793" t="str">
            <v>SMMT</v>
          </cell>
        </row>
        <row r="2794">
          <cell r="E2794" t="str">
            <v>TIER</v>
          </cell>
          <cell r="F2794" t="str">
            <v>SNBC</v>
          </cell>
        </row>
        <row r="2795">
          <cell r="E2795" t="str">
            <v>TIF</v>
          </cell>
          <cell r="F2795" t="str">
            <v>SNHY</v>
          </cell>
        </row>
        <row r="2796">
          <cell r="E2796" t="str">
            <v>TLYS</v>
          </cell>
          <cell r="F2796" t="str">
            <v>SNDE</v>
          </cell>
        </row>
        <row r="2797">
          <cell r="E2797" t="str">
            <v>TSU</v>
          </cell>
          <cell r="F2797" t="str">
            <v>SNSS</v>
          </cell>
        </row>
        <row r="2798">
          <cell r="E2798" t="str">
            <v>TIME</v>
          </cell>
          <cell r="F2798" t="str">
            <v>STKL</v>
          </cell>
        </row>
        <row r="2799">
          <cell r="E2799" t="str">
            <v>TWX</v>
          </cell>
          <cell r="F2799" t="str">
            <v>SPWR</v>
          </cell>
        </row>
        <row r="2800">
          <cell r="E2800" t="str">
            <v>TKR</v>
          </cell>
          <cell r="F2800" t="str">
            <v>RUN</v>
          </cell>
        </row>
        <row r="2801">
          <cell r="E2801" t="str">
            <v>TMST</v>
          </cell>
          <cell r="F2801" t="str">
            <v>SBCP</v>
          </cell>
        </row>
        <row r="2802">
          <cell r="E2802" t="str">
            <v>TWI</v>
          </cell>
          <cell r="F2802" t="str">
            <v>SUNW</v>
          </cell>
        </row>
        <row r="2803">
          <cell r="E2803" t="str">
            <v>TJX</v>
          </cell>
          <cell r="F2803" t="str">
            <v>SMCI</v>
          </cell>
        </row>
        <row r="2804">
          <cell r="E2804" t="str">
            <v>TOL</v>
          </cell>
          <cell r="F2804" t="str">
            <v>SPCB</v>
          </cell>
        </row>
        <row r="2805">
          <cell r="E2805" t="str">
            <v>TR</v>
          </cell>
          <cell r="F2805" t="str">
            <v>SCON</v>
          </cell>
        </row>
        <row r="2806">
          <cell r="E2806" t="str">
            <v>BLD</v>
          </cell>
          <cell r="F2806" t="str">
            <v>SGC</v>
          </cell>
        </row>
        <row r="2807">
          <cell r="E2807" t="str">
            <v>TMK</v>
          </cell>
          <cell r="F2807" t="str">
            <v>SUPN</v>
          </cell>
        </row>
        <row r="2808">
          <cell r="E2808" t="str">
            <v>TMK^B</v>
          </cell>
          <cell r="F2808" t="str">
            <v>SPRT</v>
          </cell>
        </row>
        <row r="2809">
          <cell r="E2809" t="str">
            <v>TMK^C</v>
          </cell>
          <cell r="F2809" t="str">
            <v>SGRY</v>
          </cell>
        </row>
        <row r="2810">
          <cell r="E2810" t="str">
            <v>TTC</v>
          </cell>
          <cell r="F2810" t="str">
            <v>SRDX</v>
          </cell>
        </row>
        <row r="2811">
          <cell r="E2811" t="str">
            <v>TD</v>
          </cell>
          <cell r="F2811" t="str">
            <v>SBBX</v>
          </cell>
        </row>
        <row r="2812">
          <cell r="E2812" t="str">
            <v>NDP</v>
          </cell>
          <cell r="F2812" t="str">
            <v>SIVB</v>
          </cell>
        </row>
        <row r="2813">
          <cell r="E2813" t="str">
            <v>TYG</v>
          </cell>
          <cell r="F2813" t="str">
            <v>SIVBO</v>
          </cell>
        </row>
        <row r="2814">
          <cell r="E2814" t="str">
            <v>NTG</v>
          </cell>
          <cell r="F2814" t="str">
            <v>SYKE</v>
          </cell>
        </row>
        <row r="2815">
          <cell r="E2815" t="str">
            <v>TTP</v>
          </cell>
          <cell r="F2815" t="str">
            <v>SYMC</v>
          </cell>
        </row>
        <row r="2816">
          <cell r="E2816" t="str">
            <v>TPZ</v>
          </cell>
          <cell r="F2816" t="str">
            <v>SYNC</v>
          </cell>
        </row>
        <row r="2817">
          <cell r="E2817" t="str">
            <v>TOT</v>
          </cell>
          <cell r="F2817" t="str">
            <v>SYNL</v>
          </cell>
        </row>
        <row r="2818">
          <cell r="E2818" t="str">
            <v>TSS</v>
          </cell>
          <cell r="F2818" t="str">
            <v>SYNA</v>
          </cell>
        </row>
        <row r="2819">
          <cell r="E2819" t="str">
            <v>TOWR</v>
          </cell>
          <cell r="F2819" t="str">
            <v>SNCR</v>
          </cell>
        </row>
        <row r="2820">
          <cell r="E2820" t="str">
            <v>TSQ</v>
          </cell>
          <cell r="F2820" t="str">
            <v>SNDX</v>
          </cell>
        </row>
        <row r="2821">
          <cell r="E2821" t="str">
            <v>TM</v>
          </cell>
          <cell r="F2821" t="str">
            <v>SGYP</v>
          </cell>
        </row>
        <row r="2822">
          <cell r="E2822" t="str">
            <v>TPGE</v>
          </cell>
          <cell r="F2822" t="str">
            <v>SYBX</v>
          </cell>
        </row>
        <row r="2823">
          <cell r="E2823" t="str">
            <v>TPGE.U</v>
          </cell>
          <cell r="F2823" t="str">
            <v>SNPS</v>
          </cell>
        </row>
        <row r="2824">
          <cell r="E2824" t="str">
            <v>TPGE.WS</v>
          </cell>
          <cell r="F2824" t="str">
            <v>SYNT</v>
          </cell>
        </row>
        <row r="2825">
          <cell r="E2825" t="str">
            <v>TPGH</v>
          </cell>
          <cell r="F2825" t="str">
            <v>SYMX</v>
          </cell>
        </row>
        <row r="2826">
          <cell r="E2826" t="str">
            <v>TPGH.U</v>
          </cell>
          <cell r="F2826" t="str">
            <v>SYPR</v>
          </cell>
        </row>
        <row r="2827">
          <cell r="E2827" t="str">
            <v>TPGH.WS</v>
          </cell>
          <cell r="F2827" t="str">
            <v>SYRS</v>
          </cell>
        </row>
        <row r="2828">
          <cell r="E2828" t="str">
            <v>TRTX</v>
          </cell>
          <cell r="F2828" t="str">
            <v>TROW</v>
          </cell>
        </row>
        <row r="2829">
          <cell r="E2829" t="str">
            <v>TSLX</v>
          </cell>
          <cell r="F2829" t="str">
            <v>TTOO</v>
          </cell>
        </row>
        <row r="2830">
          <cell r="E2830" t="str">
            <v>TAC</v>
          </cell>
          <cell r="F2830" t="str">
            <v>TRHC</v>
          </cell>
        </row>
        <row r="2831">
          <cell r="E2831" t="str">
            <v>TRP</v>
          </cell>
          <cell r="F2831" t="str">
            <v>TCMD</v>
          </cell>
        </row>
        <row r="2832">
          <cell r="E2832" t="str">
            <v>TCI</v>
          </cell>
          <cell r="F2832" t="str">
            <v>TAIT</v>
          </cell>
        </row>
        <row r="2833">
          <cell r="E2833" t="str">
            <v>TDG</v>
          </cell>
          <cell r="F2833" t="str">
            <v>TTWO</v>
          </cell>
        </row>
        <row r="2834">
          <cell r="E2834" t="str">
            <v>TLP</v>
          </cell>
          <cell r="F2834" t="str">
            <v>TLND</v>
          </cell>
        </row>
        <row r="2835">
          <cell r="E2835" t="str">
            <v>RIG</v>
          </cell>
          <cell r="F2835" t="str">
            <v>TNDM</v>
          </cell>
        </row>
        <row r="2836">
          <cell r="E2836" t="str">
            <v>TGS</v>
          </cell>
          <cell r="F2836" t="str">
            <v>TLF</v>
          </cell>
        </row>
        <row r="2837">
          <cell r="E2837" t="str">
            <v>TRU</v>
          </cell>
          <cell r="F2837" t="str">
            <v>TANH</v>
          </cell>
        </row>
        <row r="2838">
          <cell r="E2838" t="str">
            <v>TVPT</v>
          </cell>
          <cell r="F2838" t="str">
            <v>TPIV</v>
          </cell>
        </row>
        <row r="2839">
          <cell r="E2839" t="str">
            <v>TREC</v>
          </cell>
          <cell r="F2839" t="str">
            <v>TEDU</v>
          </cell>
        </row>
        <row r="2840">
          <cell r="E2840" t="str">
            <v>TG</v>
          </cell>
          <cell r="F2840" t="str">
            <v>TATT</v>
          </cell>
        </row>
        <row r="2841">
          <cell r="E2841" t="str">
            <v>THS</v>
          </cell>
          <cell r="F2841" t="str">
            <v>TAYD</v>
          </cell>
        </row>
        <row r="2842">
          <cell r="E2842" t="str">
            <v>TREX</v>
          </cell>
          <cell r="F2842" t="str">
            <v>CGBD</v>
          </cell>
        </row>
        <row r="2843">
          <cell r="E2843" t="str">
            <v>TY</v>
          </cell>
          <cell r="F2843" t="str">
            <v>TCPC</v>
          </cell>
        </row>
        <row r="2844">
          <cell r="E2844" t="str">
            <v>TY^</v>
          </cell>
          <cell r="F2844" t="str">
            <v>AMTD</v>
          </cell>
        </row>
        <row r="2845">
          <cell r="E2845" t="str">
            <v>TPH</v>
          </cell>
          <cell r="F2845" t="str">
            <v>PETZ</v>
          </cell>
        </row>
        <row r="2846">
          <cell r="E2846" t="str">
            <v>TCAP</v>
          </cell>
          <cell r="F2846" t="str">
            <v>TECD</v>
          </cell>
        </row>
        <row r="2847">
          <cell r="E2847" t="str">
            <v>TCCA</v>
          </cell>
          <cell r="F2847" t="str">
            <v>TCCO</v>
          </cell>
        </row>
        <row r="2848">
          <cell r="E2848" t="str">
            <v>TCCB</v>
          </cell>
          <cell r="F2848" t="str">
            <v>TTGT</v>
          </cell>
        </row>
        <row r="2849">
          <cell r="E2849" t="str">
            <v>TRCO</v>
          </cell>
          <cell r="F2849" t="str">
            <v>TGLS</v>
          </cell>
        </row>
        <row r="2850">
          <cell r="E2850" t="str">
            <v>TNET</v>
          </cell>
          <cell r="F2850" t="str">
            <v>TGEN</v>
          </cell>
        </row>
        <row r="2851">
          <cell r="E2851" t="str">
            <v>TRN</v>
          </cell>
          <cell r="F2851" t="str">
            <v>TNAV</v>
          </cell>
        </row>
        <row r="2852">
          <cell r="E2852" t="str">
            <v>TSE</v>
          </cell>
          <cell r="F2852" t="str">
            <v>TTEC</v>
          </cell>
        </row>
        <row r="2853">
          <cell r="E2853" t="str">
            <v>TPVG</v>
          </cell>
          <cell r="F2853" t="str">
            <v>TLGT</v>
          </cell>
        </row>
        <row r="2854">
          <cell r="E2854" t="str">
            <v>TPVY</v>
          </cell>
          <cell r="F2854" t="str">
            <v>TELL</v>
          </cell>
        </row>
        <row r="2855">
          <cell r="E2855" t="str">
            <v>GTS</v>
          </cell>
          <cell r="F2855" t="str">
            <v>TENX</v>
          </cell>
        </row>
        <row r="2856">
          <cell r="E2856" t="str">
            <v>TRTN</v>
          </cell>
          <cell r="F2856" t="str">
            <v>GLBL</v>
          </cell>
        </row>
        <row r="2857">
          <cell r="E2857" t="str">
            <v>TGI</v>
          </cell>
          <cell r="F2857" t="str">
            <v>TERP</v>
          </cell>
        </row>
        <row r="2858">
          <cell r="E2858" t="str">
            <v>TROX</v>
          </cell>
          <cell r="F2858" t="str">
            <v>TBNK</v>
          </cell>
        </row>
        <row r="2859">
          <cell r="E2859" t="str">
            <v>TBI</v>
          </cell>
          <cell r="F2859" t="str">
            <v>TSRO</v>
          </cell>
        </row>
        <row r="2860">
          <cell r="E2860" t="str">
            <v>TNP</v>
          </cell>
          <cell r="F2860" t="str">
            <v>TESO</v>
          </cell>
        </row>
        <row r="2861">
          <cell r="E2861" t="str">
            <v>TNP^B</v>
          </cell>
          <cell r="F2861" t="str">
            <v>TSLA</v>
          </cell>
        </row>
        <row r="2862">
          <cell r="E2862" t="str">
            <v>TNP^C</v>
          </cell>
          <cell r="F2862" t="str">
            <v>TESS</v>
          </cell>
        </row>
        <row r="2863">
          <cell r="E2863" t="str">
            <v>TNP^D</v>
          </cell>
          <cell r="F2863" t="str">
            <v>TTEK</v>
          </cell>
        </row>
        <row r="2864">
          <cell r="E2864" t="str">
            <v>TNP^E</v>
          </cell>
          <cell r="F2864" t="str">
            <v>TTPH</v>
          </cell>
        </row>
        <row r="2865">
          <cell r="E2865" t="str">
            <v>TUP</v>
          </cell>
          <cell r="F2865" t="str">
            <v>TCBI</v>
          </cell>
        </row>
        <row r="2866">
          <cell r="E2866" t="str">
            <v>TKC</v>
          </cell>
          <cell r="F2866" t="str">
            <v>TCBIL</v>
          </cell>
        </row>
        <row r="2867">
          <cell r="E2867" t="str">
            <v>TKF</v>
          </cell>
          <cell r="F2867" t="str">
            <v>TCBIP</v>
          </cell>
        </row>
        <row r="2868">
          <cell r="E2868" t="str">
            <v>TPB</v>
          </cell>
          <cell r="F2868" t="str">
            <v>TCBIW</v>
          </cell>
        </row>
        <row r="2869">
          <cell r="E2869" t="str">
            <v>TRQ</v>
          </cell>
          <cell r="F2869" t="str">
            <v>TXN</v>
          </cell>
        </row>
        <row r="2870">
          <cell r="E2870" t="str">
            <v>TPC</v>
          </cell>
          <cell r="F2870" t="str">
            <v>TXRH</v>
          </cell>
        </row>
        <row r="2871">
          <cell r="E2871" t="str">
            <v>TWLO</v>
          </cell>
          <cell r="F2871" t="str">
            <v>TFSL</v>
          </cell>
        </row>
        <row r="2872">
          <cell r="E2872" t="str">
            <v>TWTR</v>
          </cell>
          <cell r="F2872" t="str">
            <v>TGTX</v>
          </cell>
        </row>
        <row r="2873">
          <cell r="E2873" t="str">
            <v>TWO</v>
          </cell>
          <cell r="F2873" t="str">
            <v>ANDE</v>
          </cell>
        </row>
        <row r="2874">
          <cell r="E2874" t="str">
            <v>TWO^A</v>
          </cell>
          <cell r="F2874" t="str">
            <v>TBBK</v>
          </cell>
        </row>
        <row r="2875">
          <cell r="E2875" t="str">
            <v>TWO^B</v>
          </cell>
          <cell r="F2875" t="str">
            <v>BPRN</v>
          </cell>
        </row>
        <row r="2876">
          <cell r="E2876" t="str">
            <v>TYL</v>
          </cell>
          <cell r="F2876" t="str">
            <v>CG</v>
          </cell>
        </row>
        <row r="2877">
          <cell r="E2877" t="str">
            <v>TSN</v>
          </cell>
          <cell r="F2877" t="str">
            <v>TCGP</v>
          </cell>
        </row>
        <row r="2878">
          <cell r="E2878" t="str">
            <v>USB</v>
          </cell>
          <cell r="F2878" t="str">
            <v>CAKE</v>
          </cell>
        </row>
        <row r="2879">
          <cell r="E2879" t="str">
            <v>USB^A</v>
          </cell>
          <cell r="F2879" t="str">
            <v>CHEF</v>
          </cell>
        </row>
        <row r="2880">
          <cell r="E2880" t="str">
            <v>USB^H</v>
          </cell>
          <cell r="F2880" t="str">
            <v>TCFC</v>
          </cell>
        </row>
        <row r="2881">
          <cell r="E2881" t="str">
            <v>USB^M</v>
          </cell>
          <cell r="F2881" t="str">
            <v>DSGX</v>
          </cell>
        </row>
        <row r="2882">
          <cell r="E2882" t="str">
            <v>USB^O</v>
          </cell>
          <cell r="F2882" t="str">
            <v>DXYN</v>
          </cell>
        </row>
        <row r="2883">
          <cell r="E2883" t="str">
            <v>USPH</v>
          </cell>
          <cell r="F2883" t="str">
            <v>ENSG</v>
          </cell>
        </row>
        <row r="2884">
          <cell r="E2884" t="str">
            <v>SLCA</v>
          </cell>
          <cell r="F2884" t="str">
            <v>XONE</v>
          </cell>
        </row>
        <row r="2885">
          <cell r="E2885" t="str">
            <v>UBS</v>
          </cell>
          <cell r="F2885" t="str">
            <v>FINL</v>
          </cell>
        </row>
        <row r="2886">
          <cell r="E2886" t="str">
            <v>UGI</v>
          </cell>
          <cell r="F2886" t="str">
            <v>FBMS</v>
          </cell>
        </row>
        <row r="2887">
          <cell r="E2887" t="str">
            <v>UGP</v>
          </cell>
          <cell r="F2887" t="str">
            <v>FLIC</v>
          </cell>
        </row>
        <row r="2888">
          <cell r="E2888" t="str">
            <v>UMH</v>
          </cell>
          <cell r="F2888" t="str">
            <v>GT</v>
          </cell>
        </row>
        <row r="2889">
          <cell r="E2889" t="str">
            <v>UMH^B</v>
          </cell>
          <cell r="F2889" t="str">
            <v>HABT</v>
          </cell>
        </row>
        <row r="2890">
          <cell r="E2890" t="str">
            <v>UMH^C</v>
          </cell>
          <cell r="F2890" t="str">
            <v>HCKT</v>
          </cell>
        </row>
        <row r="2891">
          <cell r="E2891" t="str">
            <v>UA</v>
          </cell>
          <cell r="F2891" t="str">
            <v>HAIN</v>
          </cell>
        </row>
        <row r="2892">
          <cell r="E2892" t="str">
            <v>UAA</v>
          </cell>
          <cell r="F2892" t="str">
            <v>CUBA</v>
          </cell>
        </row>
        <row r="2893">
          <cell r="E2893" t="str">
            <v>UFI</v>
          </cell>
          <cell r="F2893" t="str">
            <v>INTG</v>
          </cell>
        </row>
        <row r="2894">
          <cell r="E2894" t="str">
            <v>UNF</v>
          </cell>
          <cell r="F2894" t="str">
            <v>JYNT</v>
          </cell>
        </row>
        <row r="2895">
          <cell r="E2895" t="str">
            <v>UN</v>
          </cell>
          <cell r="F2895" t="str">
            <v>KEYW</v>
          </cell>
        </row>
        <row r="2896">
          <cell r="E2896" t="str">
            <v>UL</v>
          </cell>
          <cell r="F2896" t="str">
            <v>KHC</v>
          </cell>
        </row>
        <row r="2897">
          <cell r="E2897" t="str">
            <v>UNP</v>
          </cell>
          <cell r="F2897" t="str">
            <v>OLD</v>
          </cell>
        </row>
        <row r="2898">
          <cell r="E2898" t="str">
            <v>UIS</v>
          </cell>
          <cell r="F2898" t="str">
            <v>MSG</v>
          </cell>
        </row>
        <row r="2899">
          <cell r="E2899" t="str">
            <v>UNT</v>
          </cell>
          <cell r="F2899" t="str">
            <v>MDCO</v>
          </cell>
        </row>
        <row r="2900">
          <cell r="E2900" t="str">
            <v>UAL</v>
          </cell>
          <cell r="F2900" t="str">
            <v>MEET</v>
          </cell>
        </row>
        <row r="2901">
          <cell r="E2901" t="str">
            <v>UDR</v>
          </cell>
          <cell r="F2901" t="str">
            <v>MIK</v>
          </cell>
        </row>
        <row r="2902">
          <cell r="E2902" t="str">
            <v>UMC</v>
          </cell>
          <cell r="F2902" t="str">
            <v>MIDD</v>
          </cell>
        </row>
        <row r="2903">
          <cell r="E2903" t="str">
            <v>UPS</v>
          </cell>
          <cell r="F2903" t="str">
            <v>NAVG</v>
          </cell>
        </row>
        <row r="2904">
          <cell r="E2904" t="str">
            <v>URI</v>
          </cell>
          <cell r="F2904" t="str">
            <v>SLIM</v>
          </cell>
        </row>
        <row r="2905">
          <cell r="E2905" t="str">
            <v>USM</v>
          </cell>
          <cell r="F2905" t="str">
            <v>STKS</v>
          </cell>
        </row>
        <row r="2906">
          <cell r="E2906" t="str">
            <v>UZA</v>
          </cell>
          <cell r="F2906" t="str">
            <v>ORG</v>
          </cell>
        </row>
        <row r="2907">
          <cell r="E2907" t="str">
            <v>UZB</v>
          </cell>
          <cell r="F2907" t="str">
            <v>PCLN</v>
          </cell>
        </row>
        <row r="2908">
          <cell r="E2908" t="str">
            <v>UZC</v>
          </cell>
          <cell r="F2908" t="str">
            <v>PRSC</v>
          </cell>
        </row>
        <row r="2909">
          <cell r="E2909" t="str">
            <v>X</v>
          </cell>
          <cell r="F2909" t="str">
            <v>RMR</v>
          </cell>
        </row>
        <row r="2910">
          <cell r="E2910" t="str">
            <v>UTX</v>
          </cell>
          <cell r="F2910" t="str">
            <v>SMPL</v>
          </cell>
        </row>
        <row r="2911">
          <cell r="E2911" t="str">
            <v>UNH</v>
          </cell>
          <cell r="F2911" t="str">
            <v>SMPLW</v>
          </cell>
        </row>
        <row r="2912">
          <cell r="E2912" t="str">
            <v>UTL</v>
          </cell>
          <cell r="F2912" t="str">
            <v>TSG</v>
          </cell>
        </row>
        <row r="2913">
          <cell r="E2913" t="str">
            <v>UNVR</v>
          </cell>
          <cell r="F2913" t="str">
            <v>TTD</v>
          </cell>
        </row>
        <row r="2914">
          <cell r="E2914" t="str">
            <v>UVV</v>
          </cell>
          <cell r="F2914" t="str">
            <v>ULTI</v>
          </cell>
        </row>
        <row r="2915">
          <cell r="E2915" t="str">
            <v>UHT</v>
          </cell>
          <cell r="F2915" t="str">
            <v>YORW</v>
          </cell>
        </row>
        <row r="2916">
          <cell r="E2916" t="str">
            <v>UHS</v>
          </cell>
          <cell r="F2916" t="str">
            <v>NCTY</v>
          </cell>
        </row>
        <row r="2917">
          <cell r="E2917" t="str">
            <v>UVE</v>
          </cell>
          <cell r="F2917" t="str">
            <v>TXMD</v>
          </cell>
        </row>
        <row r="2918">
          <cell r="E2918" t="str">
            <v>UTI</v>
          </cell>
          <cell r="F2918" t="str">
            <v>TRPX</v>
          </cell>
        </row>
        <row r="2919">
          <cell r="E2919" t="str">
            <v>UNM</v>
          </cell>
          <cell r="F2919" t="str">
            <v>TBPH</v>
          </cell>
        </row>
        <row r="2920">
          <cell r="E2920" t="str">
            <v>UE</v>
          </cell>
          <cell r="F2920" t="str">
            <v>TST</v>
          </cell>
        </row>
        <row r="2921">
          <cell r="E2921" t="str">
            <v>UBA</v>
          </cell>
          <cell r="F2921" t="str">
            <v>TCRD</v>
          </cell>
        </row>
        <row r="2922">
          <cell r="E2922" t="str">
            <v>UBP</v>
          </cell>
          <cell r="F2922" t="str">
            <v>TICC</v>
          </cell>
        </row>
        <row r="2923">
          <cell r="E2923" t="str">
            <v>UBP^G</v>
          </cell>
          <cell r="F2923" t="str">
            <v>TICCL</v>
          </cell>
        </row>
        <row r="2924">
          <cell r="E2924" t="str">
            <v>UBP^H</v>
          </cell>
          <cell r="F2924" t="str">
            <v>TIG</v>
          </cell>
        </row>
        <row r="2925">
          <cell r="E2925" t="str">
            <v>USFD</v>
          </cell>
          <cell r="F2925" t="str">
            <v>TTS</v>
          </cell>
        </row>
        <row r="2926">
          <cell r="E2926" t="str">
            <v>USAC</v>
          </cell>
          <cell r="F2926" t="str">
            <v>TIL</v>
          </cell>
        </row>
        <row r="2927">
          <cell r="E2927" t="str">
            <v>USNA</v>
          </cell>
          <cell r="F2927" t="str">
            <v>TSBK</v>
          </cell>
        </row>
        <row r="2928">
          <cell r="E2928" t="str">
            <v>USDP</v>
          </cell>
          <cell r="F2928" t="str">
            <v>TNTR</v>
          </cell>
        </row>
        <row r="2929">
          <cell r="E2929" t="str">
            <v>USG</v>
          </cell>
          <cell r="F2929" t="str">
            <v>TIPT</v>
          </cell>
        </row>
        <row r="2930">
          <cell r="E2930" t="str">
            <v>BIF</v>
          </cell>
          <cell r="F2930" t="str">
            <v>TITN</v>
          </cell>
        </row>
        <row r="2931">
          <cell r="E2931" t="str">
            <v>VFC</v>
          </cell>
          <cell r="F2931" t="str">
            <v>TTNP</v>
          </cell>
        </row>
        <row r="2932">
          <cell r="E2932" t="str">
            <v>EGY</v>
          </cell>
          <cell r="F2932" t="str">
            <v>TVTY</v>
          </cell>
        </row>
        <row r="2933">
          <cell r="E2933" t="str">
            <v>MTN</v>
          </cell>
          <cell r="F2933" t="str">
            <v>TIVO</v>
          </cell>
        </row>
        <row r="2934">
          <cell r="E2934" t="str">
            <v>VALE</v>
          </cell>
          <cell r="F2934" t="str">
            <v>TMUS</v>
          </cell>
        </row>
        <row r="2935">
          <cell r="E2935" t="str">
            <v>VALE$</v>
          </cell>
          <cell r="F2935" t="str">
            <v>TMUSP</v>
          </cell>
        </row>
        <row r="2936">
          <cell r="E2936" t="str">
            <v>VRX</v>
          </cell>
          <cell r="F2936" t="str">
            <v>TOCA</v>
          </cell>
        </row>
        <row r="2937">
          <cell r="E2937" t="str">
            <v>VLO</v>
          </cell>
          <cell r="F2937" t="str">
            <v>TNXP</v>
          </cell>
        </row>
        <row r="2938">
          <cell r="E2938" t="str">
            <v>VLP</v>
          </cell>
          <cell r="F2938" t="str">
            <v>TISA</v>
          </cell>
        </row>
        <row r="2939">
          <cell r="E2939" t="str">
            <v>VHI</v>
          </cell>
          <cell r="F2939" t="str">
            <v>TOPS</v>
          </cell>
        </row>
        <row r="2940">
          <cell r="E2940" t="str">
            <v>VR</v>
          </cell>
          <cell r="F2940" t="str">
            <v xml:space="preserve">TORM          </v>
          </cell>
        </row>
        <row r="2941">
          <cell r="E2941" t="str">
            <v>VR^A</v>
          </cell>
          <cell r="F2941" t="str">
            <v>TRCH</v>
          </cell>
        </row>
        <row r="2942">
          <cell r="E2942" t="str">
            <v>VR^B</v>
          </cell>
          <cell r="F2942" t="str">
            <v>TSEM</v>
          </cell>
        </row>
        <row r="2943">
          <cell r="E2943" t="str">
            <v>VLY</v>
          </cell>
          <cell r="F2943" t="str">
            <v>CLUB</v>
          </cell>
        </row>
        <row r="2944">
          <cell r="E2944" t="str">
            <v>VLY.WS</v>
          </cell>
          <cell r="F2944" t="str">
            <v>TOWN</v>
          </cell>
        </row>
        <row r="2945">
          <cell r="E2945" t="str">
            <v>VLY^A</v>
          </cell>
          <cell r="F2945" t="str">
            <v>TPIC</v>
          </cell>
        </row>
        <row r="2946">
          <cell r="E2946" t="str">
            <v>VLY^B</v>
          </cell>
          <cell r="F2946" t="str">
            <v>TCON</v>
          </cell>
        </row>
        <row r="2947">
          <cell r="E2947" t="str">
            <v>VMI</v>
          </cell>
          <cell r="F2947" t="str">
            <v>TSCO</v>
          </cell>
        </row>
        <row r="2948">
          <cell r="E2948" t="str">
            <v>VVV</v>
          </cell>
          <cell r="F2948" t="str">
            <v>TWMC</v>
          </cell>
        </row>
        <row r="2949">
          <cell r="E2949" t="str">
            <v>VNTV</v>
          </cell>
          <cell r="F2949" t="str">
            <v>TACT</v>
          </cell>
        </row>
        <row r="2950">
          <cell r="E2950" t="str">
            <v>VAR</v>
          </cell>
          <cell r="F2950" t="str">
            <v>TRNS</v>
          </cell>
        </row>
        <row r="2951">
          <cell r="E2951" t="str">
            <v>VGR</v>
          </cell>
          <cell r="F2951" t="str">
            <v>TGA</v>
          </cell>
        </row>
        <row r="2952">
          <cell r="E2952" t="str">
            <v>VVC</v>
          </cell>
          <cell r="F2952" t="str">
            <v>TA</v>
          </cell>
        </row>
        <row r="2953">
          <cell r="E2953" t="str">
            <v>VEC</v>
          </cell>
          <cell r="F2953" t="str">
            <v>TANNI</v>
          </cell>
        </row>
        <row r="2954">
          <cell r="E2954" t="str">
            <v>VEDL</v>
          </cell>
          <cell r="F2954" t="str">
            <v>TANNL</v>
          </cell>
        </row>
        <row r="2955">
          <cell r="E2955" t="str">
            <v>VEEV</v>
          </cell>
          <cell r="F2955" t="str">
            <v>TANNZ</v>
          </cell>
        </row>
        <row r="2956">
          <cell r="E2956" t="str">
            <v>VNTR</v>
          </cell>
          <cell r="F2956" t="str">
            <v>TZOO</v>
          </cell>
        </row>
        <row r="2957">
          <cell r="E2957" t="str">
            <v>VTRB</v>
          </cell>
          <cell r="F2957" t="str">
            <v>TRMT</v>
          </cell>
        </row>
        <row r="2958">
          <cell r="E2958" t="str">
            <v>VTR</v>
          </cell>
          <cell r="F2958" t="str">
            <v>TRVN</v>
          </cell>
        </row>
        <row r="2959">
          <cell r="E2959" t="str">
            <v>VER</v>
          </cell>
          <cell r="F2959" t="str">
            <v>TCBK</v>
          </cell>
        </row>
        <row r="2960">
          <cell r="E2960" t="str">
            <v>VER^F</v>
          </cell>
          <cell r="F2960" t="str">
            <v>TRIL</v>
          </cell>
        </row>
        <row r="2961">
          <cell r="E2961" t="str">
            <v>PAY</v>
          </cell>
          <cell r="F2961" t="str">
            <v>TRS</v>
          </cell>
        </row>
        <row r="2962">
          <cell r="E2962" t="str">
            <v>VRTV</v>
          </cell>
          <cell r="F2962" t="str">
            <v>TRMB</v>
          </cell>
        </row>
        <row r="2963">
          <cell r="E2963" t="str">
            <v>VZ</v>
          </cell>
          <cell r="F2963" t="str">
            <v>TRIB</v>
          </cell>
        </row>
        <row r="2964">
          <cell r="E2964" t="str">
            <v>VZA</v>
          </cell>
          <cell r="F2964" t="str">
            <v>TRIP</v>
          </cell>
        </row>
        <row r="2965">
          <cell r="E2965" t="str">
            <v>VET</v>
          </cell>
          <cell r="F2965" t="str">
            <v>TSC</v>
          </cell>
        </row>
        <row r="2966">
          <cell r="E2966" t="str">
            <v>VRS</v>
          </cell>
          <cell r="F2966" t="str">
            <v>TBK</v>
          </cell>
        </row>
        <row r="2967">
          <cell r="E2967" t="str">
            <v>VSM</v>
          </cell>
          <cell r="F2967" t="str">
            <v>TRVG</v>
          </cell>
        </row>
        <row r="2968">
          <cell r="E2968" t="str">
            <v>VVI</v>
          </cell>
          <cell r="F2968" t="str">
            <v>TRNC</v>
          </cell>
        </row>
        <row r="2969">
          <cell r="E2969" t="str">
            <v>VCO</v>
          </cell>
          <cell r="F2969" t="str">
            <v>TROV</v>
          </cell>
        </row>
        <row r="2970">
          <cell r="E2970" t="str">
            <v>VNCE</v>
          </cell>
          <cell r="F2970" t="str">
            <v>TRUE</v>
          </cell>
        </row>
        <row r="2971">
          <cell r="E2971" t="str">
            <v>VIPS</v>
          </cell>
          <cell r="F2971" t="str">
            <v>THST</v>
          </cell>
        </row>
        <row r="2972">
          <cell r="E2972" t="str">
            <v>ZTR</v>
          </cell>
          <cell r="F2972" t="str">
            <v>TRUP</v>
          </cell>
        </row>
        <row r="2973">
          <cell r="E2973" t="str">
            <v>VGI</v>
          </cell>
          <cell r="F2973" t="str">
            <v>TRST</v>
          </cell>
        </row>
        <row r="2974">
          <cell r="E2974" t="str">
            <v>ZF</v>
          </cell>
          <cell r="F2974" t="str">
            <v>TRMK</v>
          </cell>
        </row>
        <row r="2975">
          <cell r="E2975" t="str">
            <v>V</v>
          </cell>
          <cell r="F2975" t="str">
            <v>TSRI</v>
          </cell>
        </row>
        <row r="2976">
          <cell r="E2976" t="str">
            <v>VSH</v>
          </cell>
          <cell r="F2976" t="str">
            <v>TTMI</v>
          </cell>
        </row>
        <row r="2977">
          <cell r="E2977" t="str">
            <v>VPG</v>
          </cell>
          <cell r="F2977" t="str">
            <v>TCX</v>
          </cell>
        </row>
        <row r="2978">
          <cell r="E2978" t="str">
            <v>VSTO</v>
          </cell>
          <cell r="F2978" t="str">
            <v>TUES</v>
          </cell>
        </row>
        <row r="2979">
          <cell r="E2979" t="str">
            <v>VC</v>
          </cell>
          <cell r="F2979" t="str">
            <v>TOUR</v>
          </cell>
        </row>
        <row r="2980">
          <cell r="E2980" t="str">
            <v>VST</v>
          </cell>
          <cell r="F2980" t="str">
            <v>HEAR</v>
          </cell>
        </row>
        <row r="2981">
          <cell r="E2981" t="str">
            <v>VSI</v>
          </cell>
          <cell r="F2981" t="str">
            <v>FOX</v>
          </cell>
        </row>
        <row r="2982">
          <cell r="E2982" t="str">
            <v>VSLR</v>
          </cell>
          <cell r="F2982" t="str">
            <v>FOXA</v>
          </cell>
        </row>
        <row r="2983">
          <cell r="E2983" t="str">
            <v>VMW</v>
          </cell>
          <cell r="F2983" t="str">
            <v>TWIN</v>
          </cell>
        </row>
        <row r="2984">
          <cell r="E2984" t="str">
            <v>VOC</v>
          </cell>
          <cell r="F2984" t="str">
            <v>TRCB</v>
          </cell>
        </row>
        <row r="2985">
          <cell r="E2985" t="str">
            <v>VCRA</v>
          </cell>
          <cell r="F2985" t="str">
            <v>TYME</v>
          </cell>
        </row>
        <row r="2986">
          <cell r="E2986" t="str">
            <v>VG</v>
          </cell>
          <cell r="F2986" t="str">
            <v>USCR</v>
          </cell>
        </row>
        <row r="2987">
          <cell r="E2987" t="str">
            <v>VNO</v>
          </cell>
          <cell r="F2987" t="str">
            <v>PRTS</v>
          </cell>
        </row>
        <row r="2988">
          <cell r="E2988" t="str">
            <v>VNO^G</v>
          </cell>
          <cell r="F2988" t="str">
            <v>USEG</v>
          </cell>
        </row>
        <row r="2989">
          <cell r="E2989" t="str">
            <v>VNO^I</v>
          </cell>
          <cell r="F2989" t="str">
            <v>GROW</v>
          </cell>
        </row>
        <row r="2990">
          <cell r="E2990" t="str">
            <v>VNO^K</v>
          </cell>
          <cell r="F2990" t="str">
            <v>USAU</v>
          </cell>
        </row>
        <row r="2991">
          <cell r="E2991" t="str">
            <v>VNO^L</v>
          </cell>
          <cell r="F2991" t="str">
            <v>UBNT</v>
          </cell>
        </row>
        <row r="2992">
          <cell r="E2992" t="str">
            <v>VJET</v>
          </cell>
          <cell r="F2992" t="str">
            <v>UFPT</v>
          </cell>
        </row>
        <row r="2993">
          <cell r="E2993" t="str">
            <v>IAE</v>
          </cell>
          <cell r="F2993" t="str">
            <v>ULTA</v>
          </cell>
        </row>
        <row r="2994">
          <cell r="E2994" t="str">
            <v>IHD</v>
          </cell>
          <cell r="F2994" t="str">
            <v>UCTT</v>
          </cell>
        </row>
        <row r="2995">
          <cell r="E2995" t="str">
            <v>VOYA</v>
          </cell>
          <cell r="F2995" t="str">
            <v>UPL</v>
          </cell>
        </row>
        <row r="2996">
          <cell r="E2996" t="str">
            <v>IGA</v>
          </cell>
          <cell r="F2996" t="str">
            <v>RARE</v>
          </cell>
        </row>
        <row r="2997">
          <cell r="E2997" t="str">
            <v>IGD</v>
          </cell>
          <cell r="F2997" t="str">
            <v>ULBI</v>
          </cell>
        </row>
        <row r="2998">
          <cell r="E2998" t="str">
            <v>IDE</v>
          </cell>
          <cell r="F2998" t="str">
            <v>UMBF</v>
          </cell>
        </row>
        <row r="2999">
          <cell r="E2999" t="str">
            <v>IID</v>
          </cell>
          <cell r="F2999" t="str">
            <v>UMPQ</v>
          </cell>
        </row>
        <row r="3000">
          <cell r="E3000" t="str">
            <v>IRR</v>
          </cell>
          <cell r="F3000" t="str">
            <v>UNAM</v>
          </cell>
        </row>
        <row r="3001">
          <cell r="E3001" t="str">
            <v>PPR</v>
          </cell>
          <cell r="F3001" t="str">
            <v>UBSH</v>
          </cell>
        </row>
        <row r="3002">
          <cell r="E3002" t="str">
            <v>VMC</v>
          </cell>
          <cell r="F3002" t="str">
            <v>UNB</v>
          </cell>
        </row>
        <row r="3003">
          <cell r="E3003" t="str">
            <v>WTI</v>
          </cell>
          <cell r="F3003" t="str">
            <v>QURE</v>
          </cell>
        </row>
        <row r="3004">
          <cell r="E3004" t="str">
            <v>WPC</v>
          </cell>
          <cell r="F3004" t="str">
            <v>UBCP</v>
          </cell>
        </row>
        <row r="3005">
          <cell r="E3005" t="str">
            <v>WRB</v>
          </cell>
          <cell r="F3005" t="str">
            <v>UBOH</v>
          </cell>
        </row>
        <row r="3006">
          <cell r="E3006" t="str">
            <v>WRB^B</v>
          </cell>
          <cell r="F3006" t="str">
            <v>UBSI</v>
          </cell>
        </row>
        <row r="3007">
          <cell r="E3007" t="str">
            <v>WRB^C</v>
          </cell>
          <cell r="F3007" t="str">
            <v>UCBA</v>
          </cell>
        </row>
        <row r="3008">
          <cell r="E3008" t="str">
            <v>WRB^D</v>
          </cell>
          <cell r="F3008" t="str">
            <v>UCBI</v>
          </cell>
        </row>
        <row r="3009">
          <cell r="E3009" t="str">
            <v>GRA</v>
          </cell>
          <cell r="F3009" t="str">
            <v>UCFC</v>
          </cell>
        </row>
        <row r="3010">
          <cell r="E3010" t="str">
            <v>GWW</v>
          </cell>
          <cell r="F3010" t="str">
            <v>UBNK</v>
          </cell>
        </row>
        <row r="3011">
          <cell r="E3011" t="str">
            <v>WNC</v>
          </cell>
          <cell r="F3011" t="str">
            <v>UFCS</v>
          </cell>
        </row>
        <row r="3012">
          <cell r="E3012" t="str">
            <v>WBC</v>
          </cell>
          <cell r="F3012" t="str">
            <v>UIHC</v>
          </cell>
        </row>
        <row r="3013">
          <cell r="E3013" t="str">
            <v>WDR</v>
          </cell>
          <cell r="F3013" t="str">
            <v>UNFI</v>
          </cell>
        </row>
        <row r="3014">
          <cell r="E3014" t="str">
            <v>WAGE</v>
          </cell>
          <cell r="F3014" t="str">
            <v>UBFO</v>
          </cell>
        </row>
        <row r="3015">
          <cell r="E3015" t="str">
            <v>WD</v>
          </cell>
          <cell r="F3015" t="str">
            <v>USLM</v>
          </cell>
        </row>
        <row r="3016">
          <cell r="E3016" t="str">
            <v>WMT</v>
          </cell>
          <cell r="F3016" t="str">
            <v>UTHR</v>
          </cell>
        </row>
        <row r="3017">
          <cell r="E3017" t="str">
            <v>DIS</v>
          </cell>
          <cell r="F3017" t="str">
            <v>UG</v>
          </cell>
        </row>
        <row r="3018">
          <cell r="E3018" t="str">
            <v>WAC</v>
          </cell>
          <cell r="F3018" t="str">
            <v>UNIT</v>
          </cell>
        </row>
        <row r="3019">
          <cell r="E3019" t="str">
            <v>HCC</v>
          </cell>
          <cell r="F3019" t="str">
            <v>UNTY</v>
          </cell>
        </row>
        <row r="3020">
          <cell r="E3020" t="str">
            <v>WPG</v>
          </cell>
          <cell r="F3020" t="str">
            <v>OLED</v>
          </cell>
        </row>
        <row r="3021">
          <cell r="E3021" t="str">
            <v>WPG^H</v>
          </cell>
          <cell r="F3021" t="str">
            <v>UEIC</v>
          </cell>
        </row>
        <row r="3022">
          <cell r="E3022" t="str">
            <v>WPG^I</v>
          </cell>
          <cell r="F3022" t="str">
            <v>UFPI</v>
          </cell>
        </row>
        <row r="3023">
          <cell r="E3023" t="str">
            <v>WRE</v>
          </cell>
          <cell r="F3023" t="str">
            <v>ULH</v>
          </cell>
        </row>
        <row r="3024">
          <cell r="E3024" t="str">
            <v>WCN</v>
          </cell>
          <cell r="F3024" t="str">
            <v>USAP</v>
          </cell>
        </row>
        <row r="3025">
          <cell r="E3025" t="str">
            <v>WM</v>
          </cell>
          <cell r="F3025" t="str">
            <v>UVSP</v>
          </cell>
        </row>
        <row r="3026">
          <cell r="E3026" t="str">
            <v>WAT</v>
          </cell>
          <cell r="F3026" t="str">
            <v>UPLD</v>
          </cell>
        </row>
        <row r="3027">
          <cell r="E3027" t="str">
            <v>WSO</v>
          </cell>
          <cell r="F3027" t="str">
            <v>UONE</v>
          </cell>
        </row>
        <row r="3028">
          <cell r="E3028" t="str">
            <v>WSO.B</v>
          </cell>
          <cell r="F3028" t="str">
            <v>UONEK</v>
          </cell>
        </row>
        <row r="3029">
          <cell r="E3029" t="str">
            <v>WTS</v>
          </cell>
          <cell r="F3029" t="str">
            <v>URBN</v>
          </cell>
        </row>
        <row r="3030">
          <cell r="E3030" t="str">
            <v>W</v>
          </cell>
          <cell r="F3030" t="str">
            <v>URGN</v>
          </cell>
        </row>
        <row r="3031">
          <cell r="E3031" t="str">
            <v>WFT</v>
          </cell>
          <cell r="F3031" t="str">
            <v>ECOL</v>
          </cell>
        </row>
        <row r="3032">
          <cell r="E3032" t="str">
            <v>WBS</v>
          </cell>
          <cell r="F3032" t="str">
            <v>RNDV</v>
          </cell>
        </row>
        <row r="3033">
          <cell r="E3033" t="str">
            <v>WBS^E.CL</v>
          </cell>
          <cell r="F3033" t="str">
            <v>USAT</v>
          </cell>
        </row>
        <row r="3034">
          <cell r="E3034" t="str">
            <v>WEC</v>
          </cell>
          <cell r="F3034" t="str">
            <v>USATP</v>
          </cell>
        </row>
        <row r="3035">
          <cell r="E3035" t="str">
            <v>WTW</v>
          </cell>
          <cell r="F3035" t="str">
            <v>USAK</v>
          </cell>
        </row>
        <row r="3036">
          <cell r="E3036" t="str">
            <v>WRI</v>
          </cell>
          <cell r="F3036" t="str">
            <v>UTMD</v>
          </cell>
        </row>
        <row r="3037">
          <cell r="E3037" t="str">
            <v>WMK</v>
          </cell>
          <cell r="F3037" t="str">
            <v>UTSI</v>
          </cell>
        </row>
        <row r="3038">
          <cell r="E3038" t="str">
            <v>WBT</v>
          </cell>
          <cell r="F3038" t="str">
            <v>VLRX</v>
          </cell>
        </row>
        <row r="3039">
          <cell r="E3039" t="str">
            <v>WCG</v>
          </cell>
          <cell r="F3039" t="str">
            <v>VALX</v>
          </cell>
        </row>
        <row r="3040">
          <cell r="E3040" t="str">
            <v>WFC</v>
          </cell>
          <cell r="F3040" t="str">
            <v>VALU</v>
          </cell>
        </row>
        <row r="3041">
          <cell r="E3041" t="str">
            <v>WFC.WS</v>
          </cell>
          <cell r="F3041" t="str">
            <v>VNDA</v>
          </cell>
        </row>
        <row r="3042">
          <cell r="E3042" t="str">
            <v>WFC^J</v>
          </cell>
          <cell r="F3042" t="str">
            <v>BBH</v>
          </cell>
        </row>
        <row r="3043">
          <cell r="E3043" t="str">
            <v>WFC^L</v>
          </cell>
          <cell r="F3043" t="str">
            <v>GNRX</v>
          </cell>
        </row>
        <row r="3044">
          <cell r="E3044" t="str">
            <v>WFC^N</v>
          </cell>
          <cell r="F3044" t="str">
            <v>PPH</v>
          </cell>
        </row>
        <row r="3045">
          <cell r="E3045" t="str">
            <v>WFC^O</v>
          </cell>
          <cell r="F3045" t="str">
            <v>VWOB</v>
          </cell>
        </row>
        <row r="3046">
          <cell r="E3046" t="str">
            <v>WFC^P</v>
          </cell>
          <cell r="F3046" t="str">
            <v>VNQI</v>
          </cell>
        </row>
        <row r="3047">
          <cell r="E3047" t="str">
            <v>WFC^Q</v>
          </cell>
          <cell r="F3047" t="str">
            <v>VGIT</v>
          </cell>
        </row>
        <row r="3048">
          <cell r="E3048" t="str">
            <v>WFC^R</v>
          </cell>
          <cell r="F3048" t="str">
            <v>VCIT</v>
          </cell>
        </row>
        <row r="3049">
          <cell r="E3049" t="str">
            <v>WFC^T</v>
          </cell>
          <cell r="F3049" t="str">
            <v>VIGI</v>
          </cell>
        </row>
        <row r="3050">
          <cell r="E3050" t="str">
            <v>WFC^V</v>
          </cell>
          <cell r="F3050" t="str">
            <v>VYMI</v>
          </cell>
        </row>
        <row r="3051">
          <cell r="E3051" t="str">
            <v>WFC^W</v>
          </cell>
          <cell r="F3051" t="str">
            <v>VCLT</v>
          </cell>
        </row>
        <row r="3052">
          <cell r="E3052" t="str">
            <v>WFC^X</v>
          </cell>
          <cell r="F3052" t="str">
            <v>VGLT</v>
          </cell>
        </row>
        <row r="3053">
          <cell r="E3053" t="str">
            <v>WFC^Y</v>
          </cell>
          <cell r="F3053" t="str">
            <v>VMBS</v>
          </cell>
        </row>
        <row r="3054">
          <cell r="E3054" t="str">
            <v>WFE^A</v>
          </cell>
          <cell r="F3054" t="str">
            <v>VONE</v>
          </cell>
        </row>
        <row r="3055">
          <cell r="E3055" t="str">
            <v>EOD</v>
          </cell>
          <cell r="F3055" t="str">
            <v>VONG</v>
          </cell>
        </row>
        <row r="3056">
          <cell r="E3056" t="str">
            <v>HCN</v>
          </cell>
          <cell r="F3056" t="str">
            <v>VONV</v>
          </cell>
        </row>
        <row r="3057">
          <cell r="E3057" t="str">
            <v>HCN^I</v>
          </cell>
          <cell r="F3057" t="str">
            <v>VTWO</v>
          </cell>
        </row>
        <row r="3058">
          <cell r="E3058" t="str">
            <v>WAIR</v>
          </cell>
          <cell r="F3058" t="str">
            <v>VTWG</v>
          </cell>
        </row>
        <row r="3059">
          <cell r="E3059" t="str">
            <v>WCC</v>
          </cell>
          <cell r="F3059" t="str">
            <v>VTWV</v>
          </cell>
        </row>
        <row r="3060">
          <cell r="E3060" t="str">
            <v>WST</v>
          </cell>
          <cell r="F3060" t="str">
            <v>VTHR</v>
          </cell>
        </row>
        <row r="3061">
          <cell r="E3061" t="str">
            <v>WR</v>
          </cell>
          <cell r="F3061" t="str">
            <v>VCSH</v>
          </cell>
        </row>
        <row r="3062">
          <cell r="E3062" t="str">
            <v>WAL</v>
          </cell>
          <cell r="F3062" t="str">
            <v>VGSH</v>
          </cell>
        </row>
        <row r="3063">
          <cell r="E3063" t="str">
            <v>WALA</v>
          </cell>
          <cell r="F3063" t="str">
            <v>VTIP</v>
          </cell>
        </row>
        <row r="3064">
          <cell r="E3064" t="str">
            <v>WEA</v>
          </cell>
          <cell r="F3064" t="str">
            <v>VTC</v>
          </cell>
        </row>
        <row r="3065">
          <cell r="E3065" t="str">
            <v>TLI</v>
          </cell>
          <cell r="F3065" t="str">
            <v>BNDX</v>
          </cell>
        </row>
        <row r="3066">
          <cell r="E3066" t="str">
            <v>EMD</v>
          </cell>
          <cell r="F3066" t="str">
            <v>VXUS</v>
          </cell>
        </row>
        <row r="3067">
          <cell r="E3067" t="str">
            <v>GDO</v>
          </cell>
          <cell r="F3067" t="str">
            <v>VEAC</v>
          </cell>
        </row>
        <row r="3068">
          <cell r="E3068" t="str">
            <v>EHI</v>
          </cell>
          <cell r="F3068" t="str">
            <v>VEACU</v>
          </cell>
        </row>
        <row r="3069">
          <cell r="E3069" t="str">
            <v>HIX</v>
          </cell>
          <cell r="F3069" t="str">
            <v>VEACW</v>
          </cell>
        </row>
        <row r="3070">
          <cell r="E3070" t="str">
            <v>HIO</v>
          </cell>
          <cell r="F3070" t="str">
            <v>VREX</v>
          </cell>
        </row>
        <row r="3071">
          <cell r="E3071" t="str">
            <v>HYI</v>
          </cell>
          <cell r="F3071" t="str">
            <v>VRNS</v>
          </cell>
        </row>
        <row r="3072">
          <cell r="E3072" t="str">
            <v>SBI</v>
          </cell>
          <cell r="F3072" t="str">
            <v>VDSI</v>
          </cell>
        </row>
        <row r="3073">
          <cell r="E3073" t="str">
            <v>IGI</v>
          </cell>
          <cell r="F3073" t="str">
            <v>VBLT</v>
          </cell>
        </row>
        <row r="3074">
          <cell r="E3074" t="str">
            <v>MMU</v>
          </cell>
          <cell r="F3074" t="str">
            <v>VBIV</v>
          </cell>
        </row>
        <row r="3075">
          <cell r="E3075" t="str">
            <v>WMC</v>
          </cell>
          <cell r="F3075" t="str">
            <v>VECO</v>
          </cell>
        </row>
        <row r="3076">
          <cell r="E3076" t="str">
            <v>DMO</v>
          </cell>
          <cell r="F3076" t="str">
            <v>DGLD</v>
          </cell>
        </row>
        <row r="3077">
          <cell r="E3077" t="str">
            <v>MTT</v>
          </cell>
          <cell r="F3077" t="str">
            <v>DSLV</v>
          </cell>
        </row>
        <row r="3078">
          <cell r="E3078" t="str">
            <v>MHF</v>
          </cell>
          <cell r="F3078" t="str">
            <v>UGLD</v>
          </cell>
        </row>
        <row r="3079">
          <cell r="E3079" t="str">
            <v>MNP</v>
          </cell>
          <cell r="F3079" t="str">
            <v>USLV</v>
          </cell>
        </row>
        <row r="3080">
          <cell r="E3080" t="str">
            <v>GFY</v>
          </cell>
          <cell r="F3080" t="str">
            <v>TVIZ</v>
          </cell>
        </row>
        <row r="3081">
          <cell r="E3081" t="str">
            <v>WIW</v>
          </cell>
          <cell r="F3081" t="str">
            <v>TVIX</v>
          </cell>
        </row>
        <row r="3082">
          <cell r="E3082" t="str">
            <v>WIA</v>
          </cell>
          <cell r="F3082" t="str">
            <v>ZIV</v>
          </cell>
        </row>
        <row r="3083">
          <cell r="E3083" t="str">
            <v>WGP</v>
          </cell>
          <cell r="F3083" t="str">
            <v>XIV</v>
          </cell>
        </row>
        <row r="3084">
          <cell r="E3084" t="str">
            <v>WES</v>
          </cell>
          <cell r="F3084" t="str">
            <v>VIIZ</v>
          </cell>
        </row>
        <row r="3085">
          <cell r="E3085" t="str">
            <v>WU</v>
          </cell>
          <cell r="F3085" t="str">
            <v>VIIX</v>
          </cell>
        </row>
        <row r="3086">
          <cell r="E3086" t="str">
            <v>WAB</v>
          </cell>
          <cell r="F3086" t="str">
            <v>VEON</v>
          </cell>
        </row>
        <row r="3087">
          <cell r="E3087" t="str">
            <v>WLK</v>
          </cell>
          <cell r="F3087" t="str">
            <v>VRA</v>
          </cell>
        </row>
        <row r="3088">
          <cell r="E3088" t="str">
            <v>WLKP</v>
          </cell>
          <cell r="F3088" t="str">
            <v>VCYT</v>
          </cell>
        </row>
        <row r="3089">
          <cell r="E3089" t="str">
            <v>WMLP</v>
          </cell>
          <cell r="F3089" t="str">
            <v>VSTM</v>
          </cell>
        </row>
        <row r="3090">
          <cell r="E3090" t="str">
            <v>WBK</v>
          </cell>
          <cell r="F3090" t="str">
            <v>VCEL</v>
          </cell>
        </row>
        <row r="3091">
          <cell r="E3091" t="str">
            <v>WRK</v>
          </cell>
          <cell r="F3091" t="str">
            <v>VRNT</v>
          </cell>
        </row>
        <row r="3092">
          <cell r="E3092" t="str">
            <v>WHG</v>
          </cell>
          <cell r="F3092" t="str">
            <v>VRSN</v>
          </cell>
        </row>
        <row r="3093">
          <cell r="E3093" t="str">
            <v>WEX</v>
          </cell>
          <cell r="F3093" t="str">
            <v>VRSK</v>
          </cell>
        </row>
        <row r="3094">
          <cell r="E3094" t="str">
            <v>WY</v>
          </cell>
          <cell r="F3094" t="str">
            <v>VBTX</v>
          </cell>
        </row>
        <row r="3095">
          <cell r="E3095" t="str">
            <v>WGL</v>
          </cell>
          <cell r="F3095" t="str">
            <v>VERI</v>
          </cell>
        </row>
        <row r="3096">
          <cell r="E3096" t="str">
            <v>WPM</v>
          </cell>
          <cell r="F3096" t="str">
            <v>VRML</v>
          </cell>
        </row>
        <row r="3097">
          <cell r="E3097" t="str">
            <v>WHR</v>
          </cell>
          <cell r="F3097" t="str">
            <v>VRNA</v>
          </cell>
        </row>
        <row r="3098">
          <cell r="E3098" t="str">
            <v>WTM</v>
          </cell>
          <cell r="F3098" t="str">
            <v>VSAR</v>
          </cell>
        </row>
        <row r="3099">
          <cell r="E3099" t="str">
            <v>WSR</v>
          </cell>
          <cell r="F3099" t="str">
            <v>VTNR</v>
          </cell>
        </row>
        <row r="3100">
          <cell r="E3100" t="str">
            <v>WLL</v>
          </cell>
          <cell r="F3100" t="str">
            <v>VRTX</v>
          </cell>
        </row>
        <row r="3101">
          <cell r="E3101" t="str">
            <v>WOW</v>
          </cell>
          <cell r="F3101" t="str">
            <v>VERU</v>
          </cell>
        </row>
        <row r="3102">
          <cell r="E3102" t="str">
            <v>WRD</v>
          </cell>
          <cell r="F3102" t="str">
            <v>VIA</v>
          </cell>
        </row>
        <row r="3103">
          <cell r="E3103" t="str">
            <v>WG</v>
          </cell>
          <cell r="F3103" t="str">
            <v>VIAB</v>
          </cell>
        </row>
        <row r="3104">
          <cell r="E3104" t="str">
            <v>WMB</v>
          </cell>
          <cell r="F3104" t="str">
            <v>VSAT</v>
          </cell>
        </row>
        <row r="3105">
          <cell r="E3105" t="str">
            <v>WPZ</v>
          </cell>
          <cell r="F3105" t="str">
            <v>VIAV</v>
          </cell>
        </row>
        <row r="3106">
          <cell r="E3106" t="str">
            <v>WSM</v>
          </cell>
          <cell r="F3106" t="str">
            <v>VICL</v>
          </cell>
        </row>
        <row r="3107">
          <cell r="E3107" t="str">
            <v>WGO</v>
          </cell>
          <cell r="F3107" t="str">
            <v>VICR</v>
          </cell>
        </row>
        <row r="3108">
          <cell r="E3108" t="str">
            <v>WIT</v>
          </cell>
          <cell r="F3108" t="str">
            <v>CIZ</v>
          </cell>
        </row>
        <row r="3109">
          <cell r="E3109" t="str">
            <v>WNS</v>
          </cell>
          <cell r="F3109" t="str">
            <v>VSDA</v>
          </cell>
        </row>
        <row r="3110">
          <cell r="E3110" t="str">
            <v>WWW</v>
          </cell>
          <cell r="F3110" t="str">
            <v>CEY</v>
          </cell>
        </row>
        <row r="3111">
          <cell r="E3111" t="str">
            <v>WF</v>
          </cell>
          <cell r="F3111" t="str">
            <v>CEZ</v>
          </cell>
        </row>
        <row r="3112">
          <cell r="E3112" t="str">
            <v>WK</v>
          </cell>
          <cell r="F3112" t="str">
            <v>CID</v>
          </cell>
        </row>
        <row r="3113">
          <cell r="E3113" t="str">
            <v>INT</v>
          </cell>
          <cell r="F3113" t="str">
            <v>CIL</v>
          </cell>
        </row>
        <row r="3114">
          <cell r="E3114" t="str">
            <v>WWE</v>
          </cell>
          <cell r="F3114" t="str">
            <v>CFO</v>
          </cell>
        </row>
        <row r="3115">
          <cell r="E3115" t="str">
            <v>WOR</v>
          </cell>
          <cell r="F3115" t="str">
            <v>CFA</v>
          </cell>
        </row>
        <row r="3116">
          <cell r="E3116" t="str">
            <v>WPX</v>
          </cell>
          <cell r="F3116" t="str">
            <v>CSF</v>
          </cell>
        </row>
        <row r="3117">
          <cell r="E3117" t="str">
            <v>WPXP</v>
          </cell>
          <cell r="F3117" t="str">
            <v>CDC</v>
          </cell>
        </row>
        <row r="3118">
          <cell r="E3118" t="str">
            <v>WYN</v>
          </cell>
          <cell r="F3118" t="str">
            <v>CDL</v>
          </cell>
        </row>
        <row r="3119">
          <cell r="E3119" t="str">
            <v>XFLT</v>
          </cell>
          <cell r="F3119" t="str">
            <v>VSMV</v>
          </cell>
        </row>
        <row r="3120">
          <cell r="E3120" t="str">
            <v>XEL</v>
          </cell>
          <cell r="F3120" t="str">
            <v>CSB</v>
          </cell>
        </row>
        <row r="3121">
          <cell r="E3121" t="str">
            <v>XHR</v>
          </cell>
          <cell r="F3121" t="str">
            <v>CSA</v>
          </cell>
        </row>
        <row r="3122">
          <cell r="E3122" t="str">
            <v>XRM</v>
          </cell>
          <cell r="F3122" t="str">
            <v>VBND</v>
          </cell>
        </row>
        <row r="3123">
          <cell r="E3123" t="str">
            <v>XRX</v>
          </cell>
          <cell r="F3123" t="str">
            <v>VUSE</v>
          </cell>
        </row>
        <row r="3124">
          <cell r="E3124" t="str">
            <v>XIN</v>
          </cell>
          <cell r="F3124" t="str">
            <v>VIDI</v>
          </cell>
        </row>
        <row r="3125">
          <cell r="E3125" t="str">
            <v>XL</v>
          </cell>
          <cell r="F3125" t="str">
            <v>VDTH</v>
          </cell>
        </row>
        <row r="3126">
          <cell r="E3126" t="str">
            <v>XOXO</v>
          </cell>
          <cell r="F3126" t="str">
            <v>VRAY</v>
          </cell>
        </row>
        <row r="3127">
          <cell r="E3127" t="str">
            <v>XPO</v>
          </cell>
          <cell r="F3127" t="str">
            <v>VKTX</v>
          </cell>
        </row>
        <row r="3128">
          <cell r="E3128" t="str">
            <v>XYL</v>
          </cell>
          <cell r="F3128" t="str">
            <v>VKTXW</v>
          </cell>
        </row>
        <row r="3129">
          <cell r="E3129" t="str">
            <v>AUY</v>
          </cell>
          <cell r="F3129" t="str">
            <v>VBFC</v>
          </cell>
        </row>
        <row r="3130">
          <cell r="E3130" t="str">
            <v>YELP</v>
          </cell>
          <cell r="F3130" t="str">
            <v>VLGEA</v>
          </cell>
        </row>
        <row r="3131">
          <cell r="E3131" t="str">
            <v>YEXT</v>
          </cell>
          <cell r="F3131" t="str">
            <v>VNOM</v>
          </cell>
        </row>
        <row r="3132">
          <cell r="E3132" t="str">
            <v>YGE</v>
          </cell>
          <cell r="F3132" t="str">
            <v>VIRC</v>
          </cell>
        </row>
        <row r="3133">
          <cell r="E3133" t="str">
            <v>YRD</v>
          </cell>
          <cell r="F3133" t="str">
            <v>VIRT</v>
          </cell>
        </row>
        <row r="3134">
          <cell r="E3134" t="str">
            <v>YPF</v>
          </cell>
          <cell r="F3134" t="str">
            <v>VRTS</v>
          </cell>
        </row>
        <row r="3135">
          <cell r="E3135" t="str">
            <v>YUMC</v>
          </cell>
          <cell r="F3135" t="str">
            <v>VRTSP</v>
          </cell>
        </row>
        <row r="3136">
          <cell r="E3136" t="str">
            <v>YUM</v>
          </cell>
          <cell r="F3136" t="str">
            <v>BBC</v>
          </cell>
        </row>
        <row r="3137">
          <cell r="E3137" t="str">
            <v>YUME</v>
          </cell>
          <cell r="F3137" t="str">
            <v>BBP</v>
          </cell>
        </row>
        <row r="3138">
          <cell r="E3138" t="str">
            <v>ZAYO</v>
          </cell>
          <cell r="F3138" t="str">
            <v>VRTU</v>
          </cell>
        </row>
        <row r="3139">
          <cell r="E3139" t="str">
            <v>ZEN</v>
          </cell>
          <cell r="F3139" t="str">
            <v>VTGN</v>
          </cell>
        </row>
        <row r="3140">
          <cell r="E3140" t="str">
            <v>ZBH</v>
          </cell>
          <cell r="F3140" t="str">
            <v>VTL</v>
          </cell>
        </row>
        <row r="3141">
          <cell r="E3141" t="str">
            <v>ZB^A</v>
          </cell>
          <cell r="F3141" t="str">
            <v>VIVE</v>
          </cell>
        </row>
        <row r="3142">
          <cell r="E3142" t="str">
            <v>ZB^G</v>
          </cell>
          <cell r="F3142" t="str">
            <v>VVPR</v>
          </cell>
        </row>
        <row r="3143">
          <cell r="E3143" t="str">
            <v>ZB^H</v>
          </cell>
          <cell r="F3143" t="str">
            <v>VVUS</v>
          </cell>
        </row>
        <row r="3144">
          <cell r="E3144" t="str">
            <v>ZBK</v>
          </cell>
          <cell r="F3144" t="str">
            <v>VOD</v>
          </cell>
        </row>
        <row r="3145">
          <cell r="E3145" t="str">
            <v>ZOES</v>
          </cell>
          <cell r="F3145" t="str">
            <v>VOXX</v>
          </cell>
        </row>
        <row r="3146">
          <cell r="E3146" t="str">
            <v>ZTS</v>
          </cell>
          <cell r="F3146" t="str">
            <v>VYGR</v>
          </cell>
        </row>
        <row r="3147">
          <cell r="E3147" t="str">
            <v>ZTO</v>
          </cell>
          <cell r="F3147" t="str">
            <v>VSEC</v>
          </cell>
        </row>
        <row r="3148">
          <cell r="E3148" t="str">
            <v>ZYME</v>
          </cell>
          <cell r="F3148" t="str">
            <v>VTVT</v>
          </cell>
        </row>
        <row r="3149">
          <cell r="F3149" t="str">
            <v>VUZI</v>
          </cell>
        </row>
        <row r="3150">
          <cell r="F3150" t="str">
            <v>WBA</v>
          </cell>
        </row>
        <row r="3151">
          <cell r="F3151" t="str">
            <v>WAFD</v>
          </cell>
        </row>
        <row r="3152">
          <cell r="F3152" t="str">
            <v>WAFDW</v>
          </cell>
        </row>
        <row r="3153">
          <cell r="F3153" t="str">
            <v>WASH</v>
          </cell>
        </row>
        <row r="3154">
          <cell r="F3154" t="str">
            <v>WFBI</v>
          </cell>
        </row>
        <row r="3155">
          <cell r="F3155" t="str">
            <v>WSBF</v>
          </cell>
        </row>
        <row r="3156">
          <cell r="F3156" t="str">
            <v>WVE</v>
          </cell>
        </row>
        <row r="3157">
          <cell r="F3157" t="str">
            <v>WSTG</v>
          </cell>
        </row>
        <row r="3158">
          <cell r="F3158" t="str">
            <v>WCFB</v>
          </cell>
        </row>
        <row r="3159">
          <cell r="F3159" t="str">
            <v>WDFC</v>
          </cell>
        </row>
        <row r="3160">
          <cell r="F3160" t="str">
            <v>FLAG</v>
          </cell>
        </row>
        <row r="3161">
          <cell r="F3161" t="str">
            <v>WEB</v>
          </cell>
        </row>
        <row r="3162">
          <cell r="F3162" t="str">
            <v>WB</v>
          </cell>
        </row>
        <row r="3163">
          <cell r="F3163" t="str">
            <v>WEBK</v>
          </cell>
        </row>
        <row r="3164">
          <cell r="F3164" t="str">
            <v>WEN</v>
          </cell>
        </row>
        <row r="3165">
          <cell r="F3165" t="str">
            <v>WERN</v>
          </cell>
        </row>
        <row r="3166">
          <cell r="F3166" t="str">
            <v>WSBC</v>
          </cell>
        </row>
        <row r="3167">
          <cell r="F3167" t="str">
            <v>WTBA</v>
          </cell>
        </row>
        <row r="3168">
          <cell r="F3168" t="str">
            <v>WABC</v>
          </cell>
        </row>
        <row r="3169">
          <cell r="F3169" t="str">
            <v>WSTL</v>
          </cell>
        </row>
        <row r="3170">
          <cell r="F3170" t="str">
            <v>WDC</v>
          </cell>
        </row>
        <row r="3171">
          <cell r="F3171" t="str">
            <v>WNEB</v>
          </cell>
        </row>
        <row r="3172">
          <cell r="F3172" t="str">
            <v>WLB</v>
          </cell>
        </row>
        <row r="3173">
          <cell r="F3173" t="str">
            <v>WPRT</v>
          </cell>
        </row>
        <row r="3174">
          <cell r="F3174" t="str">
            <v>WWR</v>
          </cell>
        </row>
        <row r="3175">
          <cell r="F3175" t="str">
            <v>WEYS</v>
          </cell>
        </row>
        <row r="3176">
          <cell r="F3176" t="str">
            <v>WHLR</v>
          </cell>
        </row>
        <row r="3177">
          <cell r="F3177" t="str">
            <v>WHLRD</v>
          </cell>
        </row>
        <row r="3178">
          <cell r="F3178" t="str">
            <v>WHLRP</v>
          </cell>
        </row>
        <row r="3179">
          <cell r="F3179" t="str">
            <v>WHLRW</v>
          </cell>
        </row>
        <row r="3180">
          <cell r="F3180" t="str">
            <v>WHF</v>
          </cell>
        </row>
        <row r="3181">
          <cell r="F3181" t="str">
            <v>WHFBL</v>
          </cell>
        </row>
        <row r="3182">
          <cell r="F3182" t="str">
            <v>WHLM</v>
          </cell>
        </row>
        <row r="3183">
          <cell r="F3183" t="str">
            <v>WVVI</v>
          </cell>
        </row>
        <row r="3184">
          <cell r="F3184" t="str">
            <v>WVVIP</v>
          </cell>
        </row>
        <row r="3185">
          <cell r="F3185" t="str">
            <v>WLDN</v>
          </cell>
        </row>
        <row r="3186">
          <cell r="F3186" t="str">
            <v>WLFC</v>
          </cell>
        </row>
        <row r="3187">
          <cell r="F3187" t="str">
            <v>WLTW</v>
          </cell>
        </row>
        <row r="3188">
          <cell r="F3188" t="str">
            <v>WIN</v>
          </cell>
        </row>
        <row r="3189">
          <cell r="F3189" t="str">
            <v>WING</v>
          </cell>
        </row>
        <row r="3190">
          <cell r="F3190" t="str">
            <v>WINA</v>
          </cell>
        </row>
        <row r="3191">
          <cell r="F3191" t="str">
            <v>WINS</v>
          </cell>
        </row>
        <row r="3192">
          <cell r="F3192" t="str">
            <v>WTFC</v>
          </cell>
        </row>
        <row r="3193">
          <cell r="F3193" t="str">
            <v>WTFCM</v>
          </cell>
        </row>
        <row r="3194">
          <cell r="F3194" t="str">
            <v>WTFCW</v>
          </cell>
        </row>
        <row r="3195">
          <cell r="F3195" t="str">
            <v>AGZD</v>
          </cell>
        </row>
        <row r="3196">
          <cell r="F3196" t="str">
            <v>AGND</v>
          </cell>
        </row>
        <row r="3197">
          <cell r="F3197" t="str">
            <v>CXSE</v>
          </cell>
        </row>
        <row r="3198">
          <cell r="F3198" t="str">
            <v>EMCG</v>
          </cell>
        </row>
        <row r="3199">
          <cell r="F3199" t="str">
            <v>EMCB</v>
          </cell>
        </row>
        <row r="3200">
          <cell r="F3200" t="str">
            <v>DGRE</v>
          </cell>
        </row>
        <row r="3201">
          <cell r="F3201" t="str">
            <v>DXGE</v>
          </cell>
        </row>
        <row r="3202">
          <cell r="F3202" t="str">
            <v>HYZD</v>
          </cell>
        </row>
        <row r="3203">
          <cell r="F3203" t="str">
            <v>WETF</v>
          </cell>
        </row>
        <row r="3204">
          <cell r="F3204" t="str">
            <v>DXJS</v>
          </cell>
        </row>
        <row r="3205">
          <cell r="F3205" t="str">
            <v>GULF</v>
          </cell>
        </row>
        <row r="3206">
          <cell r="F3206" t="str">
            <v>HYND</v>
          </cell>
        </row>
        <row r="3207">
          <cell r="F3207" t="str">
            <v>DGRW</v>
          </cell>
        </row>
        <row r="3208">
          <cell r="F3208" t="str">
            <v>DGRS</v>
          </cell>
        </row>
        <row r="3209">
          <cell r="F3209" t="str">
            <v>DXPS</v>
          </cell>
        </row>
        <row r="3210">
          <cell r="F3210" t="str">
            <v>WIX</v>
          </cell>
        </row>
        <row r="3211">
          <cell r="F3211" t="str">
            <v>WMIH</v>
          </cell>
        </row>
        <row r="3212">
          <cell r="F3212" t="str">
            <v>WWD</v>
          </cell>
        </row>
        <row r="3213">
          <cell r="F3213" t="str">
            <v>WDAY</v>
          </cell>
        </row>
        <row r="3214">
          <cell r="F3214" t="str">
            <v>WKHS</v>
          </cell>
        </row>
        <row r="3215">
          <cell r="F3215" t="str">
            <v>WRLD</v>
          </cell>
        </row>
        <row r="3216">
          <cell r="F3216" t="str">
            <v>WPCS</v>
          </cell>
        </row>
        <row r="3217">
          <cell r="F3217" t="str">
            <v>WMGI</v>
          </cell>
        </row>
        <row r="3218">
          <cell r="F3218" t="str">
            <v>WMGIZ</v>
          </cell>
        </row>
        <row r="3219">
          <cell r="F3219" t="str">
            <v>WSFS</v>
          </cell>
        </row>
        <row r="3220">
          <cell r="F3220" t="str">
            <v>WSCI</v>
          </cell>
        </row>
        <row r="3221">
          <cell r="F3221" t="str">
            <v>WVFC</v>
          </cell>
        </row>
        <row r="3222">
          <cell r="F3222" t="str">
            <v>WYNN</v>
          </cell>
        </row>
        <row r="3223">
          <cell r="F3223" t="str">
            <v>XBIT</v>
          </cell>
        </row>
        <row r="3224">
          <cell r="F3224" t="str">
            <v>XELB</v>
          </cell>
        </row>
        <row r="3225">
          <cell r="F3225" t="str">
            <v>XCRA</v>
          </cell>
        </row>
        <row r="3226">
          <cell r="F3226" t="str">
            <v>XNCR</v>
          </cell>
        </row>
        <row r="3227">
          <cell r="F3227" t="str">
            <v>XBIO</v>
          </cell>
        </row>
        <row r="3228">
          <cell r="F3228" t="str">
            <v>XBKS</v>
          </cell>
        </row>
        <row r="3229">
          <cell r="F3229" t="str">
            <v>XENE</v>
          </cell>
        </row>
        <row r="3230">
          <cell r="F3230" t="str">
            <v>XGTI</v>
          </cell>
        </row>
        <row r="3231">
          <cell r="F3231" t="str">
            <v>XGTIW</v>
          </cell>
        </row>
        <row r="3232">
          <cell r="F3232" t="str">
            <v>XLNX</v>
          </cell>
        </row>
        <row r="3233">
          <cell r="F3233" t="str">
            <v>GLDI</v>
          </cell>
        </row>
        <row r="3234">
          <cell r="F3234" t="str">
            <v>SLVO</v>
          </cell>
        </row>
        <row r="3235">
          <cell r="F3235" t="str">
            <v>XOMA</v>
          </cell>
        </row>
        <row r="3236">
          <cell r="F3236" t="str">
            <v>XPER</v>
          </cell>
        </row>
        <row r="3237">
          <cell r="F3237" t="str">
            <v>XPLR</v>
          </cell>
        </row>
        <row r="3238">
          <cell r="F3238" t="str">
            <v>XTLB</v>
          </cell>
        </row>
        <row r="3239">
          <cell r="F3239" t="str">
            <v>XNET</v>
          </cell>
        </row>
        <row r="3240">
          <cell r="F3240" t="str">
            <v>YNDX</v>
          </cell>
        </row>
        <row r="3241">
          <cell r="F3241" t="str">
            <v>YERR</v>
          </cell>
        </row>
        <row r="3242">
          <cell r="F3242" t="str">
            <v>YTRA</v>
          </cell>
        </row>
        <row r="3243">
          <cell r="F3243" t="str">
            <v>YTEN</v>
          </cell>
        </row>
        <row r="3244">
          <cell r="F3244" t="str">
            <v>YIN</v>
          </cell>
        </row>
        <row r="3245">
          <cell r="F3245" t="str">
            <v>YOGA</v>
          </cell>
        </row>
        <row r="3246">
          <cell r="F3246" t="str">
            <v>YGYI</v>
          </cell>
        </row>
        <row r="3247">
          <cell r="F3247" t="str">
            <v>YRCW</v>
          </cell>
        </row>
        <row r="3248">
          <cell r="F3248" t="str">
            <v>YECO</v>
          </cell>
        </row>
        <row r="3249">
          <cell r="F3249" t="str">
            <v>YY</v>
          </cell>
        </row>
        <row r="3250">
          <cell r="F3250" t="str">
            <v>ZFGN</v>
          </cell>
        </row>
        <row r="3251">
          <cell r="F3251" t="str">
            <v>ZAGG</v>
          </cell>
        </row>
        <row r="3252">
          <cell r="F3252" t="str">
            <v>ZLAB</v>
          </cell>
        </row>
        <row r="3253">
          <cell r="F3253" t="str">
            <v>ZAIS</v>
          </cell>
        </row>
        <row r="3254">
          <cell r="F3254" t="str">
            <v>ZEAL</v>
          </cell>
        </row>
        <row r="3255">
          <cell r="F3255" t="str">
            <v>ZBRA</v>
          </cell>
        </row>
        <row r="3256">
          <cell r="F3256" t="str">
            <v>Z</v>
          </cell>
        </row>
        <row r="3257">
          <cell r="F3257" t="str">
            <v>ZG</v>
          </cell>
        </row>
        <row r="3258">
          <cell r="F3258" t="str">
            <v>ZN</v>
          </cell>
        </row>
        <row r="3259">
          <cell r="F3259" t="str">
            <v>ZNWAA</v>
          </cell>
        </row>
        <row r="3260">
          <cell r="F3260" t="str">
            <v>ZION</v>
          </cell>
        </row>
        <row r="3261">
          <cell r="F3261" t="str">
            <v>ZIONW</v>
          </cell>
        </row>
        <row r="3262">
          <cell r="F3262" t="str">
            <v>ZIONZ</v>
          </cell>
        </row>
        <row r="3263">
          <cell r="F3263" t="str">
            <v>ZIOP</v>
          </cell>
        </row>
        <row r="3264">
          <cell r="F3264" t="str">
            <v>ZIXI</v>
          </cell>
        </row>
        <row r="3265">
          <cell r="F3265" t="str">
            <v>ZKIN</v>
          </cell>
        </row>
        <row r="3266">
          <cell r="F3266" t="str">
            <v>ZGNX</v>
          </cell>
        </row>
        <row r="3267">
          <cell r="F3267" t="str">
            <v>ZSAN</v>
          </cell>
        </row>
        <row r="3268">
          <cell r="F3268" t="str">
            <v>ZUMZ</v>
          </cell>
        </row>
        <row r="3269">
          <cell r="F3269" t="str">
            <v>ZYNE</v>
          </cell>
        </row>
        <row r="3270">
          <cell r="F3270" t="str">
            <v>ZNGA</v>
          </cell>
        </row>
      </sheetData>
      <sheetData sheetId="17">
        <row r="2">
          <cell r="E2" t="str">
            <v>dividendDate</v>
          </cell>
        </row>
        <row r="3">
          <cell r="E3" t="str">
            <v>earningsAverage</v>
          </cell>
        </row>
        <row r="4">
          <cell r="E4" t="str">
            <v>earningsDate</v>
          </cell>
        </row>
        <row r="5">
          <cell r="E5" t="str">
            <v>earningsHigh</v>
          </cell>
        </row>
        <row r="6">
          <cell r="E6" t="str">
            <v>earningsLow</v>
          </cell>
        </row>
        <row r="7">
          <cell r="E7" t="str">
            <v>revenueAverage</v>
          </cell>
        </row>
        <row r="8">
          <cell r="E8" t="str">
            <v>revenueHigh</v>
          </cell>
        </row>
        <row r="9">
          <cell r="E9" t="str">
            <v>revenueLow</v>
          </cell>
        </row>
        <row r="10">
          <cell r="E10" t="str">
            <v>exDividendDate</v>
          </cell>
        </row>
        <row r="11">
          <cell r="E11" t="str">
            <v>52WeekChange</v>
          </cell>
        </row>
        <row r="12">
          <cell r="E12" t="str">
            <v>SandP52WeekChange</v>
          </cell>
        </row>
        <row r="13">
          <cell r="E13" t="str">
            <v>beta</v>
          </cell>
        </row>
        <row r="14">
          <cell r="E14" t="str">
            <v>bookValue</v>
          </cell>
        </row>
        <row r="15">
          <cell r="E15" t="str">
            <v>earningsQuarterlyGrowth</v>
          </cell>
        </row>
        <row r="16">
          <cell r="E16" t="str">
            <v>enterpriseToEbitda</v>
          </cell>
        </row>
        <row r="17">
          <cell r="E17" t="str">
            <v>enterpriseToRevenue</v>
          </cell>
        </row>
        <row r="18">
          <cell r="E18" t="str">
            <v>enterpriseValue</v>
          </cell>
        </row>
        <row r="19">
          <cell r="E19" t="str">
            <v>floatShares</v>
          </cell>
        </row>
        <row r="20">
          <cell r="E20" t="str">
            <v>forwardEps</v>
          </cell>
        </row>
        <row r="21">
          <cell r="E21" t="str">
            <v>forwardPE</v>
          </cell>
        </row>
        <row r="22">
          <cell r="E22" t="str">
            <v>heldPercentInsiders</v>
          </cell>
        </row>
        <row r="23">
          <cell r="E23" t="str">
            <v>heldPercentInstitutions</v>
          </cell>
        </row>
        <row r="24">
          <cell r="E24" t="str">
            <v>lastFiscalYearEnd</v>
          </cell>
        </row>
        <row r="25">
          <cell r="E25" t="str">
            <v>lastSplitDate</v>
          </cell>
        </row>
        <row r="26">
          <cell r="E26" t="str">
            <v>lastSplitFactor</v>
          </cell>
        </row>
        <row r="27">
          <cell r="E27" t="str">
            <v>maxAge</v>
          </cell>
        </row>
        <row r="28">
          <cell r="E28" t="str">
            <v>mostRecentQuarter</v>
          </cell>
        </row>
        <row r="29">
          <cell r="E29" t="str">
            <v>netIncomeToCommon</v>
          </cell>
        </row>
        <row r="30">
          <cell r="E30" t="str">
            <v>nextFiscalYearEnd</v>
          </cell>
        </row>
        <row r="31">
          <cell r="E31" t="str">
            <v>pegRatio</v>
          </cell>
        </row>
        <row r="32">
          <cell r="E32" t="str">
            <v>priceHint</v>
          </cell>
        </row>
        <row r="33">
          <cell r="E33" t="str">
            <v>priceToBook</v>
          </cell>
        </row>
        <row r="34">
          <cell r="E34" t="str">
            <v>profitMargins</v>
          </cell>
        </row>
        <row r="35">
          <cell r="E35" t="str">
            <v>sharesOutstanding</v>
          </cell>
        </row>
        <row r="36">
          <cell r="E36" t="str">
            <v>sharesShort</v>
          </cell>
        </row>
        <row r="37">
          <cell r="E37" t="str">
            <v>sharesShortPriorMonth</v>
          </cell>
        </row>
        <row r="38">
          <cell r="E38" t="str">
            <v>shortPercentOfFloat</v>
          </cell>
        </row>
        <row r="39">
          <cell r="E39" t="str">
            <v>shortRatio</v>
          </cell>
        </row>
        <row r="40">
          <cell r="E40" t="str">
            <v>trailingEps</v>
          </cell>
        </row>
        <row r="41">
          <cell r="E41" t="str">
            <v>currentPrice</v>
          </cell>
        </row>
        <row r="42">
          <cell r="E42" t="str">
            <v>currentRatio</v>
          </cell>
        </row>
        <row r="43">
          <cell r="E43" t="str">
            <v>debtToEquity</v>
          </cell>
        </row>
        <row r="44">
          <cell r="E44" t="str">
            <v>earningsGrowth</v>
          </cell>
        </row>
        <row r="45">
          <cell r="E45" t="str">
            <v>ebitda</v>
          </cell>
        </row>
        <row r="46">
          <cell r="E46" t="str">
            <v>ebitdaMargins</v>
          </cell>
        </row>
        <row r="47">
          <cell r="E47" t="str">
            <v>freeCashflow</v>
          </cell>
        </row>
        <row r="48">
          <cell r="E48" t="str">
            <v>grossMargins</v>
          </cell>
        </row>
        <row r="49">
          <cell r="E49" t="str">
            <v>grossProfits</v>
          </cell>
        </row>
        <row r="50">
          <cell r="E50" t="str">
            <v>maxAge</v>
          </cell>
        </row>
        <row r="51">
          <cell r="E51" t="str">
            <v>numberOfAnalystOpinions</v>
          </cell>
        </row>
        <row r="52">
          <cell r="E52" t="str">
            <v>operatingCashflow</v>
          </cell>
        </row>
        <row r="53">
          <cell r="E53" t="str">
            <v>operatingMargins</v>
          </cell>
        </row>
        <row r="54">
          <cell r="E54" t="str">
            <v>profitMargins</v>
          </cell>
        </row>
        <row r="55">
          <cell r="E55" t="str">
            <v>quickRatio</v>
          </cell>
        </row>
        <row r="56">
          <cell r="E56" t="str">
            <v>recommendationKey</v>
          </cell>
        </row>
        <row r="57">
          <cell r="E57" t="str">
            <v>recommendationMean</v>
          </cell>
        </row>
        <row r="58">
          <cell r="E58" t="str">
            <v>returnOnAssets</v>
          </cell>
        </row>
        <row r="59">
          <cell r="E59" t="str">
            <v>returnOnEquity</v>
          </cell>
        </row>
        <row r="60">
          <cell r="E60" t="str">
            <v>revenueGrowth</v>
          </cell>
        </row>
        <row r="61">
          <cell r="E61" t="str">
            <v>revenuePerShare</v>
          </cell>
        </row>
        <row r="62">
          <cell r="E62" t="str">
            <v>targetHighPrice</v>
          </cell>
        </row>
        <row r="63">
          <cell r="E63" t="str">
            <v>targetLowPrice</v>
          </cell>
        </row>
        <row r="64">
          <cell r="E64" t="str">
            <v>targetMeanPrice</v>
          </cell>
        </row>
        <row r="65">
          <cell r="E65" t="str">
            <v>targetMedianPrice</v>
          </cell>
        </row>
        <row r="66">
          <cell r="E66" t="str">
            <v>totalCash</v>
          </cell>
        </row>
        <row r="67">
          <cell r="E67" t="str">
            <v>totalCashPerShare</v>
          </cell>
        </row>
        <row r="68">
          <cell r="E68" t="str">
            <v>totalDebt</v>
          </cell>
        </row>
        <row r="69">
          <cell r="E69" t="str">
            <v>totalRevenue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Parameters"/>
      <sheetName val="Returns"/>
      <sheetName val="Close"/>
      <sheetName val="PF Efficients"/>
      <sheetName val="PFGraph"/>
      <sheetName val="Fundamentals"/>
      <sheetName val="PriceAnalysis"/>
      <sheetName val="b"/>
      <sheetName val="c"/>
      <sheetName val="Options"/>
      <sheetName val="d"/>
      <sheetName val="Settings"/>
      <sheetName val="YahooDat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G1" t="str">
            <v>AAPL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>
        <row r="2">
          <cell r="E2" t="str">
            <v>DDD</v>
          </cell>
          <cell r="F2" t="str">
            <v>PIH</v>
          </cell>
        </row>
        <row r="3">
          <cell r="E3" t="str">
            <v>MMM</v>
          </cell>
          <cell r="F3" t="str">
            <v>TURN</v>
          </cell>
        </row>
        <row r="4">
          <cell r="E4" t="str">
            <v>WBAI</v>
          </cell>
          <cell r="F4" t="str">
            <v>FLWS</v>
          </cell>
        </row>
        <row r="5">
          <cell r="E5" t="str">
            <v>WUBA</v>
          </cell>
          <cell r="F5" t="str">
            <v>FCCY</v>
          </cell>
        </row>
        <row r="6">
          <cell r="E6" t="str">
            <v>AHC</v>
          </cell>
          <cell r="F6" t="str">
            <v>SRCE</v>
          </cell>
        </row>
        <row r="7">
          <cell r="E7" t="str">
            <v>ATEN</v>
          </cell>
          <cell r="F7" t="str">
            <v>VNET</v>
          </cell>
        </row>
        <row r="8">
          <cell r="E8" t="str">
            <v>AAC</v>
          </cell>
          <cell r="F8" t="str">
            <v>TWOU</v>
          </cell>
        </row>
        <row r="9">
          <cell r="E9" t="str">
            <v>AIR</v>
          </cell>
          <cell r="F9" t="str">
            <v>JOBS</v>
          </cell>
        </row>
        <row r="10">
          <cell r="E10" t="str">
            <v>AAN</v>
          </cell>
          <cell r="F10" t="str">
            <v>CAFD</v>
          </cell>
        </row>
        <row r="11">
          <cell r="E11" t="str">
            <v>ABB</v>
          </cell>
          <cell r="F11" t="str">
            <v>EGHT</v>
          </cell>
        </row>
        <row r="12">
          <cell r="E12" t="str">
            <v>ABT</v>
          </cell>
          <cell r="F12" t="str">
            <v>AVHI</v>
          </cell>
        </row>
        <row r="13">
          <cell r="E13" t="str">
            <v>ABBV</v>
          </cell>
          <cell r="F13" t="str">
            <v>SHLM</v>
          </cell>
        </row>
        <row r="14">
          <cell r="E14" t="str">
            <v>ANF</v>
          </cell>
          <cell r="F14" t="str">
            <v>AAON</v>
          </cell>
        </row>
        <row r="15">
          <cell r="E15" t="str">
            <v>GCH</v>
          </cell>
          <cell r="F15" t="str">
            <v>ABAX</v>
          </cell>
        </row>
        <row r="16">
          <cell r="E16" t="str">
            <v>JEQ</v>
          </cell>
          <cell r="F16" t="str">
            <v>ABEO</v>
          </cell>
        </row>
        <row r="17">
          <cell r="E17" t="str">
            <v>SGF</v>
          </cell>
          <cell r="F17" t="str">
            <v>ABEOW</v>
          </cell>
        </row>
        <row r="18">
          <cell r="E18" t="str">
            <v>ABM</v>
          </cell>
          <cell r="F18" t="str">
            <v>ABIL</v>
          </cell>
        </row>
        <row r="19">
          <cell r="E19" t="str">
            <v>AKR</v>
          </cell>
          <cell r="F19" t="str">
            <v>ABMD</v>
          </cell>
        </row>
        <row r="20">
          <cell r="E20" t="str">
            <v>ACN</v>
          </cell>
          <cell r="F20" t="str">
            <v>ABLX</v>
          </cell>
        </row>
        <row r="21">
          <cell r="E21" t="str">
            <v>ACCO</v>
          </cell>
          <cell r="F21" t="str">
            <v>AXAS</v>
          </cell>
        </row>
        <row r="22">
          <cell r="E22" t="str">
            <v>ATV</v>
          </cell>
          <cell r="F22" t="str">
            <v>ACIU</v>
          </cell>
        </row>
        <row r="23">
          <cell r="E23" t="str">
            <v>ATU</v>
          </cell>
          <cell r="F23" t="str">
            <v>ACIA</v>
          </cell>
        </row>
        <row r="24">
          <cell r="E24" t="str">
            <v>AYI</v>
          </cell>
          <cell r="F24" t="str">
            <v>ACTG</v>
          </cell>
        </row>
        <row r="25">
          <cell r="E25" t="str">
            <v>GOLF</v>
          </cell>
          <cell r="F25" t="str">
            <v>ACHC</v>
          </cell>
        </row>
        <row r="26">
          <cell r="E26" t="str">
            <v>ADX</v>
          </cell>
          <cell r="F26" t="str">
            <v>ACAD</v>
          </cell>
        </row>
        <row r="27">
          <cell r="E27" t="str">
            <v>PEO</v>
          </cell>
          <cell r="F27" t="str">
            <v>ACST</v>
          </cell>
        </row>
        <row r="28">
          <cell r="E28" t="str">
            <v>AGRO</v>
          </cell>
          <cell r="F28" t="str">
            <v>AXDX</v>
          </cell>
        </row>
        <row r="29">
          <cell r="E29" t="str">
            <v>ADNT</v>
          </cell>
          <cell r="F29" t="str">
            <v>XLRN</v>
          </cell>
        </row>
        <row r="30">
          <cell r="E30" t="str">
            <v>ATGE</v>
          </cell>
          <cell r="F30" t="str">
            <v>ANCX</v>
          </cell>
        </row>
        <row r="31">
          <cell r="E31" t="str">
            <v>AAP</v>
          </cell>
          <cell r="F31" t="str">
            <v>ARAY</v>
          </cell>
        </row>
        <row r="32">
          <cell r="E32" t="str">
            <v>ADSW</v>
          </cell>
          <cell r="F32" t="str">
            <v>ACRX</v>
          </cell>
        </row>
        <row r="33">
          <cell r="E33" t="str">
            <v>WMS</v>
          </cell>
          <cell r="F33" t="str">
            <v>ACER</v>
          </cell>
        </row>
        <row r="34">
          <cell r="E34" t="str">
            <v>ASX</v>
          </cell>
          <cell r="F34" t="str">
            <v>ACERW</v>
          </cell>
        </row>
        <row r="35">
          <cell r="E35" t="str">
            <v>ASIX</v>
          </cell>
          <cell r="F35" t="str">
            <v>ACET</v>
          </cell>
        </row>
        <row r="36">
          <cell r="E36" t="str">
            <v>AAV</v>
          </cell>
          <cell r="F36" t="str">
            <v>AKAO</v>
          </cell>
        </row>
        <row r="37">
          <cell r="E37" t="str">
            <v>AVK</v>
          </cell>
          <cell r="F37" t="str">
            <v>ACHV</v>
          </cell>
        </row>
        <row r="38">
          <cell r="E38" t="str">
            <v>AGC</v>
          </cell>
          <cell r="F38" t="str">
            <v>ACHN</v>
          </cell>
        </row>
        <row r="39">
          <cell r="E39" t="str">
            <v>LCM</v>
          </cell>
          <cell r="F39" t="str">
            <v>ACIW</v>
          </cell>
        </row>
        <row r="40">
          <cell r="E40" t="str">
            <v>ACM</v>
          </cell>
          <cell r="F40" t="str">
            <v>ACRS</v>
          </cell>
        </row>
        <row r="41">
          <cell r="E41" t="str">
            <v>ANW</v>
          </cell>
          <cell r="F41" t="str">
            <v>ACMR</v>
          </cell>
        </row>
        <row r="42">
          <cell r="E42" t="str">
            <v>AEB</v>
          </cell>
          <cell r="F42" t="str">
            <v>ACNB</v>
          </cell>
        </row>
        <row r="43">
          <cell r="E43" t="str">
            <v>AED</v>
          </cell>
          <cell r="F43" t="str">
            <v>ACOR</v>
          </cell>
        </row>
        <row r="44">
          <cell r="E44" t="str">
            <v>AEG</v>
          </cell>
          <cell r="F44" t="str">
            <v>SQZZ</v>
          </cell>
        </row>
        <row r="45">
          <cell r="E45" t="str">
            <v>AEH</v>
          </cell>
          <cell r="F45" t="str">
            <v>ATVI</v>
          </cell>
        </row>
        <row r="46">
          <cell r="E46" t="str">
            <v>AEK</v>
          </cell>
          <cell r="F46" t="str">
            <v>ACTA</v>
          </cell>
        </row>
        <row r="47">
          <cell r="E47" t="str">
            <v>AER</v>
          </cell>
          <cell r="F47" t="str">
            <v>ACXM</v>
          </cell>
        </row>
        <row r="48">
          <cell r="E48" t="str">
            <v>HIVE</v>
          </cell>
          <cell r="F48" t="str">
            <v>ADMS</v>
          </cell>
        </row>
        <row r="49">
          <cell r="E49" t="str">
            <v>AJRD</v>
          </cell>
          <cell r="F49" t="str">
            <v>ADMP</v>
          </cell>
        </row>
        <row r="50">
          <cell r="E50" t="str">
            <v>AET</v>
          </cell>
          <cell r="F50" t="str">
            <v>ADAP</v>
          </cell>
        </row>
        <row r="51">
          <cell r="E51" t="str">
            <v>AMG</v>
          </cell>
          <cell r="F51" t="str">
            <v>ADUS</v>
          </cell>
        </row>
        <row r="52">
          <cell r="E52" t="str">
            <v>AFL</v>
          </cell>
          <cell r="F52" t="str">
            <v>AEY</v>
          </cell>
        </row>
        <row r="53">
          <cell r="E53" t="str">
            <v>MITT</v>
          </cell>
          <cell r="F53" t="str">
            <v>IOTS</v>
          </cell>
        </row>
        <row r="54">
          <cell r="E54" t="str">
            <v>MITT^A</v>
          </cell>
          <cell r="F54" t="str">
            <v>ADMA</v>
          </cell>
        </row>
        <row r="55">
          <cell r="E55" t="str">
            <v>MITT^B</v>
          </cell>
          <cell r="F55" t="str">
            <v>ADBE</v>
          </cell>
        </row>
        <row r="56">
          <cell r="E56" t="str">
            <v>AGCO</v>
          </cell>
          <cell r="F56" t="str">
            <v>ADOM</v>
          </cell>
        </row>
        <row r="57">
          <cell r="E57" t="str">
            <v>A</v>
          </cell>
          <cell r="F57" t="str">
            <v>ADTN</v>
          </cell>
        </row>
        <row r="58">
          <cell r="E58" t="str">
            <v>AEM</v>
          </cell>
          <cell r="F58" t="str">
            <v>ADRO</v>
          </cell>
        </row>
        <row r="59">
          <cell r="E59" t="str">
            <v>ADC</v>
          </cell>
          <cell r="F59" t="str">
            <v>AAAP</v>
          </cell>
        </row>
        <row r="60">
          <cell r="E60" t="str">
            <v>AGU</v>
          </cell>
          <cell r="F60" t="str">
            <v>ADES</v>
          </cell>
        </row>
        <row r="61">
          <cell r="E61" t="str">
            <v>AL</v>
          </cell>
          <cell r="F61" t="str">
            <v>AEIS</v>
          </cell>
        </row>
        <row r="62">
          <cell r="E62" t="str">
            <v>APD</v>
          </cell>
          <cell r="F62" t="str">
            <v>AMD</v>
          </cell>
        </row>
        <row r="63">
          <cell r="E63" t="str">
            <v>AYR</v>
          </cell>
          <cell r="F63" t="str">
            <v>ADXS</v>
          </cell>
        </row>
        <row r="64">
          <cell r="E64" t="str">
            <v>AKS</v>
          </cell>
          <cell r="F64" t="str">
            <v>ADXSW</v>
          </cell>
        </row>
        <row r="65">
          <cell r="E65" t="str">
            <v>ALP^Q</v>
          </cell>
          <cell r="F65" t="str">
            <v>ADVM</v>
          </cell>
        </row>
        <row r="66">
          <cell r="E66" t="str">
            <v>ALG</v>
          </cell>
          <cell r="F66" t="str">
            <v>AEGN</v>
          </cell>
        </row>
        <row r="67">
          <cell r="E67" t="str">
            <v>AGI</v>
          </cell>
          <cell r="F67" t="str">
            <v>AGLE</v>
          </cell>
        </row>
        <row r="68">
          <cell r="E68" t="str">
            <v>ALK</v>
          </cell>
          <cell r="F68" t="str">
            <v>AEHR</v>
          </cell>
        </row>
        <row r="69">
          <cell r="E69" t="str">
            <v>AIN</v>
          </cell>
          <cell r="F69" t="str">
            <v>AMTX</v>
          </cell>
        </row>
        <row r="70">
          <cell r="E70" t="str">
            <v>ALB</v>
          </cell>
          <cell r="F70" t="str">
            <v>AERI</v>
          </cell>
        </row>
        <row r="71">
          <cell r="E71" t="str">
            <v>AA</v>
          </cell>
          <cell r="F71" t="str">
            <v>AVAV</v>
          </cell>
        </row>
        <row r="72">
          <cell r="E72" t="str">
            <v>ALEX</v>
          </cell>
          <cell r="F72" t="str">
            <v>AEZS</v>
          </cell>
        </row>
        <row r="73">
          <cell r="E73" t="str">
            <v>ALX</v>
          </cell>
          <cell r="F73" t="str">
            <v>AEMD</v>
          </cell>
        </row>
        <row r="74">
          <cell r="E74" t="str">
            <v>ARE</v>
          </cell>
          <cell r="F74" t="str">
            <v>GNMX</v>
          </cell>
        </row>
        <row r="75">
          <cell r="E75" t="str">
            <v>ARE^D</v>
          </cell>
          <cell r="F75" t="str">
            <v>AFMD</v>
          </cell>
        </row>
        <row r="76">
          <cell r="E76" t="str">
            <v>AQN</v>
          </cell>
          <cell r="F76" t="str">
            <v>AGEN</v>
          </cell>
        </row>
        <row r="77">
          <cell r="E77" t="str">
            <v>BABA</v>
          </cell>
          <cell r="F77" t="str">
            <v>AGRX</v>
          </cell>
        </row>
        <row r="78">
          <cell r="E78" t="str">
            <v>Y</v>
          </cell>
          <cell r="F78" t="str">
            <v>AGYS</v>
          </cell>
        </row>
        <row r="79">
          <cell r="E79" t="str">
            <v>ATI</v>
          </cell>
          <cell r="F79" t="str">
            <v>AGIO</v>
          </cell>
        </row>
        <row r="80">
          <cell r="E80" t="str">
            <v>ALLE</v>
          </cell>
          <cell r="F80" t="str">
            <v>AGNC</v>
          </cell>
        </row>
        <row r="81">
          <cell r="E81" t="str">
            <v>AGN</v>
          </cell>
          <cell r="F81" t="str">
            <v>AGNCB</v>
          </cell>
        </row>
        <row r="82">
          <cell r="E82" t="str">
            <v>AGN^A</v>
          </cell>
          <cell r="F82" t="str">
            <v>AGNCN</v>
          </cell>
        </row>
        <row r="83">
          <cell r="E83" t="str">
            <v>ALE</v>
          </cell>
          <cell r="F83" t="str">
            <v>AGFS</v>
          </cell>
        </row>
        <row r="84">
          <cell r="E84" t="str">
            <v>AKP</v>
          </cell>
          <cell r="F84" t="str">
            <v>AGFSW</v>
          </cell>
        </row>
        <row r="85">
          <cell r="E85" t="str">
            <v>ADS</v>
          </cell>
          <cell r="F85" t="str">
            <v>ALRN</v>
          </cell>
        </row>
        <row r="86">
          <cell r="E86" t="str">
            <v>AFB</v>
          </cell>
          <cell r="F86" t="str">
            <v>AIMT</v>
          </cell>
        </row>
        <row r="87">
          <cell r="E87" t="str">
            <v>AOI</v>
          </cell>
          <cell r="F87" t="str">
            <v>AIRT</v>
          </cell>
        </row>
        <row r="88">
          <cell r="E88" t="str">
            <v>AWF</v>
          </cell>
          <cell r="F88" t="str">
            <v>ATSG</v>
          </cell>
        </row>
        <row r="89">
          <cell r="E89" t="str">
            <v>AB</v>
          </cell>
          <cell r="F89" t="str">
            <v>AIRG</v>
          </cell>
        </row>
        <row r="90">
          <cell r="E90" t="str">
            <v>LNT</v>
          </cell>
          <cell r="F90" t="str">
            <v>AMCN</v>
          </cell>
        </row>
        <row r="91">
          <cell r="E91" t="str">
            <v>CBH</v>
          </cell>
          <cell r="F91" t="str">
            <v>AKAM</v>
          </cell>
        </row>
        <row r="92">
          <cell r="E92" t="str">
            <v>NCV</v>
          </cell>
          <cell r="F92" t="str">
            <v>AKTX</v>
          </cell>
        </row>
        <row r="93">
          <cell r="E93" t="str">
            <v>NCZ</v>
          </cell>
          <cell r="F93" t="str">
            <v>AKCA</v>
          </cell>
        </row>
        <row r="94">
          <cell r="E94" t="str">
            <v>ACV</v>
          </cell>
          <cell r="F94" t="str">
            <v>AKBA</v>
          </cell>
        </row>
        <row r="95">
          <cell r="E95" t="str">
            <v>NIE</v>
          </cell>
          <cell r="F95" t="str">
            <v>AKER</v>
          </cell>
        </row>
        <row r="96">
          <cell r="E96" t="str">
            <v>NFJ</v>
          </cell>
          <cell r="F96" t="str">
            <v>AKRX</v>
          </cell>
        </row>
        <row r="97">
          <cell r="E97" t="str">
            <v>ALSN</v>
          </cell>
          <cell r="F97" t="str">
            <v>AKTS</v>
          </cell>
        </row>
        <row r="98">
          <cell r="E98" t="str">
            <v>ALL</v>
          </cell>
          <cell r="F98" t="str">
            <v>ALRM</v>
          </cell>
        </row>
        <row r="99">
          <cell r="E99" t="str">
            <v>ALL^A</v>
          </cell>
          <cell r="F99" t="str">
            <v>ALSK</v>
          </cell>
        </row>
        <row r="100">
          <cell r="E100" t="str">
            <v>ALL^B</v>
          </cell>
          <cell r="F100" t="str">
            <v>ALBO</v>
          </cell>
        </row>
        <row r="101">
          <cell r="E101" t="str">
            <v>ALL^C</v>
          </cell>
          <cell r="F101" t="str">
            <v>ABDC</v>
          </cell>
        </row>
        <row r="102">
          <cell r="E102" t="str">
            <v>ALL^D</v>
          </cell>
          <cell r="F102" t="str">
            <v>ALDR</v>
          </cell>
        </row>
        <row r="103">
          <cell r="E103" t="str">
            <v>ALL^E</v>
          </cell>
          <cell r="F103" t="str">
            <v>ALDX</v>
          </cell>
        </row>
        <row r="104">
          <cell r="E104" t="str">
            <v>ALL^F</v>
          </cell>
          <cell r="F104" t="str">
            <v>ALXN</v>
          </cell>
        </row>
        <row r="105">
          <cell r="E105" t="str">
            <v>ALLY</v>
          </cell>
          <cell r="F105" t="str">
            <v>ALCO</v>
          </cell>
        </row>
        <row r="106">
          <cell r="E106" t="str">
            <v>ALLY^A</v>
          </cell>
          <cell r="F106" t="str">
            <v>ALGN</v>
          </cell>
        </row>
        <row r="107">
          <cell r="E107" t="str">
            <v>ALDW</v>
          </cell>
          <cell r="F107" t="str">
            <v>ALIM</v>
          </cell>
        </row>
        <row r="108">
          <cell r="E108" t="str">
            <v>AGD</v>
          </cell>
          <cell r="F108" t="str">
            <v>ALJJ</v>
          </cell>
        </row>
        <row r="109">
          <cell r="E109" t="str">
            <v>AWP</v>
          </cell>
          <cell r="F109" t="str">
            <v>ALKS</v>
          </cell>
        </row>
        <row r="110">
          <cell r="E110" t="str">
            <v>AOD</v>
          </cell>
          <cell r="F110" t="str">
            <v>ABTX</v>
          </cell>
        </row>
        <row r="111">
          <cell r="E111" t="str">
            <v>AYX</v>
          </cell>
          <cell r="F111" t="str">
            <v>ALGT</v>
          </cell>
        </row>
        <row r="112">
          <cell r="E112" t="str">
            <v>ATUS</v>
          </cell>
          <cell r="F112" t="str">
            <v>ALNA</v>
          </cell>
        </row>
        <row r="113">
          <cell r="E113" t="str">
            <v>RESI</v>
          </cell>
          <cell r="F113" t="str">
            <v>AHGP</v>
          </cell>
        </row>
        <row r="114">
          <cell r="E114" t="str">
            <v>MO</v>
          </cell>
          <cell r="F114" t="str">
            <v>AMMA</v>
          </cell>
        </row>
        <row r="115">
          <cell r="E115" t="str">
            <v>ACH</v>
          </cell>
          <cell r="F115" t="str">
            <v>ARLP</v>
          </cell>
        </row>
        <row r="116">
          <cell r="E116" t="str">
            <v>AMBR</v>
          </cell>
          <cell r="F116" t="str">
            <v>AHPI</v>
          </cell>
        </row>
        <row r="117">
          <cell r="E117" t="str">
            <v>ABEV</v>
          </cell>
          <cell r="F117" t="str">
            <v>AMOT</v>
          </cell>
        </row>
        <row r="118">
          <cell r="E118" t="str">
            <v>AMC</v>
          </cell>
          <cell r="F118" t="str">
            <v>ALQA</v>
          </cell>
        </row>
        <row r="119">
          <cell r="E119" t="str">
            <v>AEE</v>
          </cell>
          <cell r="F119" t="str">
            <v>ALLT</v>
          </cell>
        </row>
        <row r="120">
          <cell r="E120" t="str">
            <v>AMRC</v>
          </cell>
          <cell r="F120" t="str">
            <v>MDRX</v>
          </cell>
        </row>
        <row r="121">
          <cell r="E121" t="str">
            <v>AMOV</v>
          </cell>
          <cell r="F121" t="str">
            <v>AFAM</v>
          </cell>
        </row>
        <row r="122">
          <cell r="E122" t="str">
            <v>AMX</v>
          </cell>
          <cell r="F122" t="str">
            <v>ALNY</v>
          </cell>
        </row>
        <row r="123">
          <cell r="E123" t="str">
            <v>AAT</v>
          </cell>
          <cell r="F123" t="str">
            <v>AOSL</v>
          </cell>
        </row>
        <row r="124">
          <cell r="E124" t="str">
            <v>AXL</v>
          </cell>
          <cell r="F124" t="str">
            <v>GOOG</v>
          </cell>
        </row>
        <row r="125">
          <cell r="E125" t="str">
            <v>ACC</v>
          </cell>
          <cell r="F125" t="str">
            <v>GOOGL</v>
          </cell>
        </row>
        <row r="126">
          <cell r="E126" t="str">
            <v>AEO</v>
          </cell>
          <cell r="F126" t="str">
            <v>SMCP</v>
          </cell>
        </row>
        <row r="127">
          <cell r="E127" t="str">
            <v>AEP</v>
          </cell>
          <cell r="F127" t="str">
            <v>ATEC</v>
          </cell>
        </row>
        <row r="128">
          <cell r="E128" t="str">
            <v>AEL</v>
          </cell>
          <cell r="F128" t="str">
            <v>ALPN</v>
          </cell>
        </row>
        <row r="129">
          <cell r="E129" t="str">
            <v>AXP</v>
          </cell>
          <cell r="F129" t="str">
            <v>SWIN</v>
          </cell>
        </row>
        <row r="130">
          <cell r="E130" t="str">
            <v>AFG</v>
          </cell>
          <cell r="F130" t="str">
            <v>AABA</v>
          </cell>
        </row>
        <row r="131">
          <cell r="E131" t="str">
            <v>AFGE</v>
          </cell>
          <cell r="F131" t="str">
            <v>ALTR</v>
          </cell>
        </row>
        <row r="132">
          <cell r="E132" t="str">
            <v>AFGH</v>
          </cell>
          <cell r="F132" t="str">
            <v>ALT</v>
          </cell>
        </row>
        <row r="133">
          <cell r="E133" t="str">
            <v>AMH</v>
          </cell>
          <cell r="F133" t="str">
            <v>ASPS</v>
          </cell>
        </row>
        <row r="134">
          <cell r="E134" t="str">
            <v>AMH^C</v>
          </cell>
          <cell r="F134" t="str">
            <v>AIMC</v>
          </cell>
        </row>
        <row r="135">
          <cell r="E135" t="str">
            <v>AMH^D</v>
          </cell>
          <cell r="F135" t="str">
            <v>AMAG</v>
          </cell>
        </row>
        <row r="136">
          <cell r="E136" t="str">
            <v>AMH^E</v>
          </cell>
          <cell r="F136" t="str">
            <v>AMRN</v>
          </cell>
        </row>
        <row r="137">
          <cell r="E137" t="str">
            <v>AMH^F</v>
          </cell>
          <cell r="F137" t="str">
            <v>AMRK</v>
          </cell>
        </row>
        <row r="138">
          <cell r="E138" t="str">
            <v>AMH^G</v>
          </cell>
          <cell r="F138" t="str">
            <v>AMZN</v>
          </cell>
        </row>
        <row r="139">
          <cell r="E139" t="str">
            <v>AIG</v>
          </cell>
          <cell r="F139" t="str">
            <v>AMBC</v>
          </cell>
        </row>
        <row r="140">
          <cell r="E140" t="str">
            <v>AIG.WS</v>
          </cell>
          <cell r="F140" t="str">
            <v>AMBCW</v>
          </cell>
        </row>
        <row r="141">
          <cell r="E141" t="str">
            <v>AMID</v>
          </cell>
          <cell r="F141" t="str">
            <v>AMBA</v>
          </cell>
        </row>
        <row r="142">
          <cell r="E142" t="str">
            <v>ARL</v>
          </cell>
          <cell r="F142" t="str">
            <v>AMCX</v>
          </cell>
        </row>
        <row r="143">
          <cell r="E143" t="str">
            <v>ARA</v>
          </cell>
          <cell r="F143" t="str">
            <v>DOX</v>
          </cell>
        </row>
        <row r="144">
          <cell r="E144" t="str">
            <v>AWR</v>
          </cell>
          <cell r="F144" t="str">
            <v>AMDA</v>
          </cell>
        </row>
        <row r="145">
          <cell r="E145" t="str">
            <v>AMT</v>
          </cell>
          <cell r="F145" t="str">
            <v>AMED</v>
          </cell>
        </row>
        <row r="146">
          <cell r="E146" t="str">
            <v>AMT^B</v>
          </cell>
          <cell r="F146" t="str">
            <v>UHAL</v>
          </cell>
        </row>
        <row r="147">
          <cell r="E147" t="str">
            <v>AVD</v>
          </cell>
          <cell r="F147" t="str">
            <v>AMRH</v>
          </cell>
        </row>
        <row r="148">
          <cell r="E148" t="str">
            <v>AWK</v>
          </cell>
          <cell r="F148" t="str">
            <v>AMRHW</v>
          </cell>
        </row>
        <row r="149">
          <cell r="E149" t="str">
            <v>APU</v>
          </cell>
          <cell r="F149" t="str">
            <v>ATAX</v>
          </cell>
        </row>
        <row r="150">
          <cell r="E150" t="str">
            <v>AMP</v>
          </cell>
          <cell r="F150" t="str">
            <v>AMOV</v>
          </cell>
        </row>
        <row r="151">
          <cell r="E151" t="str">
            <v>ABC</v>
          </cell>
          <cell r="F151" t="str">
            <v>AAL</v>
          </cell>
        </row>
        <row r="152">
          <cell r="E152" t="str">
            <v>ANFI</v>
          </cell>
          <cell r="F152" t="str">
            <v>ACSF</v>
          </cell>
        </row>
        <row r="153">
          <cell r="E153" t="str">
            <v>AMN</v>
          </cell>
          <cell r="F153" t="str">
            <v>AETI</v>
          </cell>
        </row>
        <row r="154">
          <cell r="E154" t="str">
            <v>AP</v>
          </cell>
          <cell r="F154" t="str">
            <v>AMNB</v>
          </cell>
        </row>
        <row r="155">
          <cell r="E155" t="str">
            <v>APH</v>
          </cell>
          <cell r="F155" t="str">
            <v>ANAT</v>
          </cell>
        </row>
        <row r="156">
          <cell r="E156" t="str">
            <v>BETR</v>
          </cell>
          <cell r="F156" t="str">
            <v>AOBC</v>
          </cell>
        </row>
        <row r="157">
          <cell r="E157" t="str">
            <v>AXR</v>
          </cell>
          <cell r="F157" t="str">
            <v>APEI</v>
          </cell>
        </row>
        <row r="158">
          <cell r="E158" t="str">
            <v>AME</v>
          </cell>
          <cell r="F158" t="str">
            <v>ARII</v>
          </cell>
        </row>
        <row r="159">
          <cell r="E159" t="str">
            <v>AFSI^A</v>
          </cell>
          <cell r="F159" t="str">
            <v>AMRB</v>
          </cell>
        </row>
        <row r="160">
          <cell r="E160" t="str">
            <v>AFSI^B</v>
          </cell>
          <cell r="F160" t="str">
            <v>AMSWA</v>
          </cell>
        </row>
        <row r="161">
          <cell r="E161" t="str">
            <v>AFSI^C</v>
          </cell>
          <cell r="F161" t="str">
            <v>AMSC</v>
          </cell>
        </row>
        <row r="162">
          <cell r="E162" t="str">
            <v>AFSI^D</v>
          </cell>
          <cell r="F162" t="str">
            <v>AMWD</v>
          </cell>
        </row>
        <row r="163">
          <cell r="E163" t="str">
            <v>AFSI^E</v>
          </cell>
          <cell r="F163" t="str">
            <v>CRMT</v>
          </cell>
        </row>
        <row r="164">
          <cell r="E164" t="str">
            <v>AFSI^F</v>
          </cell>
          <cell r="F164" t="str">
            <v>ABCB</v>
          </cell>
        </row>
        <row r="165">
          <cell r="E165" t="str">
            <v>AFSS</v>
          </cell>
          <cell r="F165" t="str">
            <v>AMSF</v>
          </cell>
        </row>
        <row r="166">
          <cell r="E166" t="str">
            <v>AFST</v>
          </cell>
          <cell r="F166" t="str">
            <v>ASRV</v>
          </cell>
        </row>
        <row r="167">
          <cell r="E167" t="str">
            <v>AEUA</v>
          </cell>
          <cell r="F167" t="str">
            <v>ASRVP</v>
          </cell>
        </row>
        <row r="168">
          <cell r="E168" t="str">
            <v>APC</v>
          </cell>
          <cell r="F168" t="str">
            <v>ATLO</v>
          </cell>
        </row>
        <row r="169">
          <cell r="E169" t="str">
            <v>ANDV</v>
          </cell>
          <cell r="F169" t="str">
            <v>AMGN</v>
          </cell>
        </row>
        <row r="170">
          <cell r="E170" t="str">
            <v>ANDX</v>
          </cell>
          <cell r="F170" t="str">
            <v>FOLD</v>
          </cell>
        </row>
        <row r="171">
          <cell r="E171" t="str">
            <v>AU</v>
          </cell>
          <cell r="F171" t="str">
            <v>AMKR</v>
          </cell>
        </row>
        <row r="172">
          <cell r="E172" t="str">
            <v>BUD</v>
          </cell>
          <cell r="F172" t="str">
            <v>AMPH</v>
          </cell>
        </row>
        <row r="173">
          <cell r="E173" t="str">
            <v>AXE</v>
          </cell>
          <cell r="F173" t="str">
            <v>IBUY</v>
          </cell>
        </row>
        <row r="174">
          <cell r="E174" t="str">
            <v>NLY</v>
          </cell>
          <cell r="F174" t="str">
            <v>ASYS</v>
          </cell>
        </row>
        <row r="175">
          <cell r="E175" t="str">
            <v>NLY^C</v>
          </cell>
          <cell r="F175" t="str">
            <v>AFSI</v>
          </cell>
        </row>
        <row r="176">
          <cell r="E176" t="str">
            <v>NLY^D</v>
          </cell>
          <cell r="F176" t="str">
            <v>AMRS</v>
          </cell>
        </row>
        <row r="177">
          <cell r="E177" t="str">
            <v>NLY^E</v>
          </cell>
          <cell r="F177" t="str">
            <v>ADI</v>
          </cell>
        </row>
        <row r="178">
          <cell r="E178" t="str">
            <v>NLY^F</v>
          </cell>
          <cell r="F178" t="str">
            <v>ALOG</v>
          </cell>
        </row>
        <row r="179">
          <cell r="E179" t="str">
            <v>AMGP</v>
          </cell>
          <cell r="F179" t="str">
            <v>ANAB</v>
          </cell>
        </row>
        <row r="180">
          <cell r="E180" t="str">
            <v>AM</v>
          </cell>
          <cell r="F180" t="str">
            <v>AVXL</v>
          </cell>
        </row>
        <row r="181">
          <cell r="E181" t="str">
            <v>AR</v>
          </cell>
          <cell r="F181" t="str">
            <v>ANCB</v>
          </cell>
        </row>
        <row r="182">
          <cell r="E182" t="str">
            <v>ANTM</v>
          </cell>
          <cell r="F182" t="str">
            <v>ANDA</v>
          </cell>
        </row>
        <row r="183">
          <cell r="E183" t="str">
            <v>ANTX</v>
          </cell>
          <cell r="F183" t="str">
            <v>ANDAR</v>
          </cell>
        </row>
        <row r="184">
          <cell r="E184" t="str">
            <v>ANH</v>
          </cell>
          <cell r="F184" t="str">
            <v>ANDAU</v>
          </cell>
        </row>
        <row r="185">
          <cell r="E185" t="str">
            <v>ANH^A</v>
          </cell>
          <cell r="F185" t="str">
            <v>ANDAW</v>
          </cell>
        </row>
        <row r="186">
          <cell r="E186" t="str">
            <v>ANH^B</v>
          </cell>
          <cell r="F186" t="str">
            <v>ANGI</v>
          </cell>
        </row>
        <row r="187">
          <cell r="E187" t="str">
            <v>ANH^C</v>
          </cell>
          <cell r="F187" t="str">
            <v>ANGO</v>
          </cell>
        </row>
        <row r="188">
          <cell r="E188" t="str">
            <v>AON</v>
          </cell>
          <cell r="F188" t="str">
            <v>ANIP</v>
          </cell>
        </row>
        <row r="189">
          <cell r="E189" t="str">
            <v>APA</v>
          </cell>
          <cell r="F189" t="str">
            <v>ANIK</v>
          </cell>
        </row>
        <row r="190">
          <cell r="E190" t="str">
            <v>AIV</v>
          </cell>
          <cell r="F190" t="str">
            <v>ANSS</v>
          </cell>
        </row>
        <row r="191">
          <cell r="E191" t="str">
            <v>AIV^A</v>
          </cell>
          <cell r="F191" t="str">
            <v>ATRS</v>
          </cell>
        </row>
        <row r="192">
          <cell r="E192" t="str">
            <v>ARI</v>
          </cell>
          <cell r="F192" t="str">
            <v>ANTH</v>
          </cell>
        </row>
        <row r="193">
          <cell r="E193" t="str">
            <v>ARI^C</v>
          </cell>
          <cell r="F193" t="str">
            <v>APLS</v>
          </cell>
        </row>
        <row r="194">
          <cell r="E194" t="str">
            <v>APO</v>
          </cell>
          <cell r="F194" t="str">
            <v>APOG</v>
          </cell>
        </row>
        <row r="195">
          <cell r="E195" t="str">
            <v>APO^A</v>
          </cell>
          <cell r="F195" t="str">
            <v>APEN</v>
          </cell>
        </row>
        <row r="196">
          <cell r="E196" t="str">
            <v>AIY</v>
          </cell>
          <cell r="F196" t="str">
            <v>AINV</v>
          </cell>
        </row>
        <row r="197">
          <cell r="E197" t="str">
            <v>AFT</v>
          </cell>
          <cell r="F197" t="str">
            <v>APPF</v>
          </cell>
        </row>
        <row r="198">
          <cell r="E198" t="str">
            <v>AIF</v>
          </cell>
          <cell r="F198" t="str">
            <v>APPN</v>
          </cell>
        </row>
        <row r="199">
          <cell r="E199" t="str">
            <v>APLE</v>
          </cell>
          <cell r="F199" t="str">
            <v>AAPL</v>
          </cell>
        </row>
        <row r="200">
          <cell r="E200" t="str">
            <v>AIT</v>
          </cell>
          <cell r="F200" t="str">
            <v>ARCI</v>
          </cell>
        </row>
        <row r="201">
          <cell r="E201" t="str">
            <v>ATR</v>
          </cell>
          <cell r="F201" t="str">
            <v>APDN</v>
          </cell>
        </row>
        <row r="202">
          <cell r="E202" t="str">
            <v>WTR</v>
          </cell>
          <cell r="F202" t="str">
            <v>APDNW</v>
          </cell>
        </row>
        <row r="203">
          <cell r="E203" t="str">
            <v>AQ</v>
          </cell>
          <cell r="F203" t="str">
            <v>AGTC</v>
          </cell>
        </row>
        <row r="204">
          <cell r="E204" t="str">
            <v>WAAS</v>
          </cell>
          <cell r="F204" t="str">
            <v>AMAT</v>
          </cell>
        </row>
        <row r="205">
          <cell r="E205" t="str">
            <v>ARMK</v>
          </cell>
          <cell r="F205" t="str">
            <v>AAOI</v>
          </cell>
        </row>
        <row r="206">
          <cell r="E206" t="str">
            <v>ABR</v>
          </cell>
          <cell r="F206" t="str">
            <v>AREX</v>
          </cell>
        </row>
        <row r="207">
          <cell r="E207" t="str">
            <v>ABR^A</v>
          </cell>
          <cell r="F207" t="str">
            <v>APTI</v>
          </cell>
        </row>
        <row r="208">
          <cell r="E208" t="str">
            <v>ABR^B</v>
          </cell>
          <cell r="F208" t="str">
            <v>APRI</v>
          </cell>
        </row>
        <row r="209">
          <cell r="E209" t="str">
            <v>ABR^C</v>
          </cell>
          <cell r="F209" t="str">
            <v>APVO</v>
          </cell>
        </row>
        <row r="210">
          <cell r="E210" t="str">
            <v>ABRN</v>
          </cell>
          <cell r="F210" t="str">
            <v>APTO</v>
          </cell>
        </row>
        <row r="211">
          <cell r="E211" t="str">
            <v>ARC</v>
          </cell>
          <cell r="F211" t="str">
            <v>AQMS</v>
          </cell>
        </row>
        <row r="212">
          <cell r="E212" t="str">
            <v>ARCX</v>
          </cell>
          <cell r="F212" t="str">
            <v>AQB</v>
          </cell>
        </row>
        <row r="213">
          <cell r="E213" t="str">
            <v>MT</v>
          </cell>
          <cell r="F213" t="str">
            <v>AQXP</v>
          </cell>
        </row>
        <row r="214">
          <cell r="E214" t="str">
            <v>ARH^C</v>
          </cell>
          <cell r="F214" t="str">
            <v>ARDM</v>
          </cell>
        </row>
        <row r="215">
          <cell r="E215" t="str">
            <v>ARCH</v>
          </cell>
          <cell r="F215" t="str">
            <v>ARLZ</v>
          </cell>
        </row>
        <row r="216">
          <cell r="E216" t="str">
            <v>ADM</v>
          </cell>
          <cell r="F216" t="str">
            <v>PETX</v>
          </cell>
        </row>
        <row r="217">
          <cell r="E217" t="str">
            <v>AROC</v>
          </cell>
          <cell r="F217" t="str">
            <v>ABUS</v>
          </cell>
        </row>
        <row r="218">
          <cell r="E218" t="str">
            <v>ARNC</v>
          </cell>
          <cell r="F218" t="str">
            <v>ARCW</v>
          </cell>
        </row>
        <row r="219">
          <cell r="E219" t="str">
            <v>ARCO</v>
          </cell>
          <cell r="F219" t="str">
            <v>ABIO</v>
          </cell>
        </row>
        <row r="220">
          <cell r="E220" t="str">
            <v>ARD</v>
          </cell>
          <cell r="F220" t="str">
            <v>RKDA</v>
          </cell>
        </row>
        <row r="221">
          <cell r="E221" t="str">
            <v>ASC</v>
          </cell>
          <cell r="F221" t="str">
            <v>ARCB</v>
          </cell>
        </row>
        <row r="222">
          <cell r="E222" t="str">
            <v>AFC</v>
          </cell>
          <cell r="F222" t="str">
            <v>ACGL</v>
          </cell>
        </row>
        <row r="223">
          <cell r="E223" t="str">
            <v>ACRE</v>
          </cell>
          <cell r="F223" t="str">
            <v>ACGLO</v>
          </cell>
        </row>
        <row r="224">
          <cell r="E224" t="str">
            <v>ARDC</v>
          </cell>
          <cell r="F224" t="str">
            <v>ACGLP</v>
          </cell>
        </row>
        <row r="225">
          <cell r="E225" t="str">
            <v>ARES</v>
          </cell>
          <cell r="F225" t="str">
            <v>APLP</v>
          </cell>
        </row>
        <row r="226">
          <cell r="E226" t="str">
            <v>ARES^A</v>
          </cell>
          <cell r="F226" t="str">
            <v>FUV</v>
          </cell>
        </row>
        <row r="227">
          <cell r="E227" t="str">
            <v>AGX</v>
          </cell>
          <cell r="F227" t="str">
            <v>ARCT</v>
          </cell>
        </row>
        <row r="228">
          <cell r="E228" t="str">
            <v>ANET</v>
          </cell>
          <cell r="F228" t="str">
            <v>ARDX</v>
          </cell>
        </row>
        <row r="229">
          <cell r="E229" t="str">
            <v>AI</v>
          </cell>
          <cell r="F229" t="str">
            <v>ARNA</v>
          </cell>
        </row>
        <row r="230">
          <cell r="E230" t="str">
            <v>AI^B</v>
          </cell>
          <cell r="F230" t="str">
            <v>ARCC</v>
          </cell>
        </row>
        <row r="231">
          <cell r="E231" t="str">
            <v>AIC</v>
          </cell>
          <cell r="F231" t="str">
            <v>ARGX</v>
          </cell>
        </row>
        <row r="232">
          <cell r="E232" t="str">
            <v>AIW</v>
          </cell>
          <cell r="F232" t="str">
            <v>AGII</v>
          </cell>
        </row>
        <row r="233">
          <cell r="E233" t="str">
            <v>AHH</v>
          </cell>
          <cell r="F233" t="str">
            <v>AGIIL</v>
          </cell>
        </row>
        <row r="234">
          <cell r="E234" t="str">
            <v>ARR</v>
          </cell>
          <cell r="F234" t="str">
            <v>ARGS</v>
          </cell>
        </row>
        <row r="235">
          <cell r="E235" t="str">
            <v>ARR^A</v>
          </cell>
          <cell r="F235" t="str">
            <v>ARKR</v>
          </cell>
        </row>
        <row r="236">
          <cell r="E236" t="str">
            <v>ARR^B</v>
          </cell>
          <cell r="F236" t="str">
            <v>ARTX</v>
          </cell>
        </row>
        <row r="237">
          <cell r="E237" t="str">
            <v>AFI</v>
          </cell>
          <cell r="F237" t="str">
            <v>ARQL</v>
          </cell>
        </row>
        <row r="238">
          <cell r="E238" t="str">
            <v>AWI</v>
          </cell>
          <cell r="F238" t="str">
            <v>ARRY</v>
          </cell>
        </row>
        <row r="239">
          <cell r="E239" t="str">
            <v>ARW</v>
          </cell>
          <cell r="F239" t="str">
            <v>ARRS</v>
          </cell>
        </row>
        <row r="240">
          <cell r="E240" t="str">
            <v>AJG</v>
          </cell>
          <cell r="F240" t="str">
            <v>DWAT</v>
          </cell>
        </row>
        <row r="241">
          <cell r="E241" t="str">
            <v>APAM</v>
          </cell>
          <cell r="F241" t="str">
            <v>AROW</v>
          </cell>
        </row>
        <row r="242">
          <cell r="E242" t="str">
            <v>ASA</v>
          </cell>
          <cell r="F242" t="str">
            <v>ARWR</v>
          </cell>
        </row>
        <row r="243">
          <cell r="E243" t="str">
            <v>ABG</v>
          </cell>
          <cell r="F243" t="str">
            <v>ASNS</v>
          </cell>
        </row>
        <row r="244">
          <cell r="E244" t="str">
            <v>AHP</v>
          </cell>
          <cell r="F244" t="str">
            <v>ARTNA</v>
          </cell>
        </row>
        <row r="245">
          <cell r="E245" t="str">
            <v>AHP^B</v>
          </cell>
          <cell r="F245" t="str">
            <v>ARTW</v>
          </cell>
        </row>
        <row r="246">
          <cell r="E246" t="str">
            <v>AHT</v>
          </cell>
          <cell r="F246" t="str">
            <v>ASNA</v>
          </cell>
        </row>
        <row r="247">
          <cell r="E247" t="str">
            <v>AHT^D</v>
          </cell>
          <cell r="F247" t="str">
            <v>ASND</v>
          </cell>
        </row>
        <row r="248">
          <cell r="E248" t="str">
            <v>AHT^F</v>
          </cell>
          <cell r="F248" t="str">
            <v>ASCMA</v>
          </cell>
        </row>
        <row r="249">
          <cell r="E249" t="str">
            <v>AHT^G</v>
          </cell>
          <cell r="F249" t="str">
            <v>APWC</v>
          </cell>
        </row>
        <row r="250">
          <cell r="E250" t="str">
            <v>AHT^H</v>
          </cell>
          <cell r="F250" t="str">
            <v>ASML</v>
          </cell>
        </row>
        <row r="251">
          <cell r="E251" t="str">
            <v>AHT^I</v>
          </cell>
          <cell r="F251" t="str">
            <v>ASPU</v>
          </cell>
        </row>
        <row r="252">
          <cell r="E252" t="str">
            <v>ASH</v>
          </cell>
          <cell r="F252" t="str">
            <v>AZPN</v>
          </cell>
        </row>
        <row r="253">
          <cell r="E253" t="str">
            <v>APB</v>
          </cell>
          <cell r="F253" t="str">
            <v>ASMB</v>
          </cell>
        </row>
        <row r="254">
          <cell r="E254" t="str">
            <v>GRR</v>
          </cell>
          <cell r="F254" t="str">
            <v>ASFI</v>
          </cell>
        </row>
        <row r="255">
          <cell r="E255" t="str">
            <v>ASPN</v>
          </cell>
          <cell r="F255" t="str">
            <v>ASTE</v>
          </cell>
        </row>
        <row r="256">
          <cell r="E256" t="str">
            <v>AHL</v>
          </cell>
          <cell r="F256" t="str">
            <v>ATRO</v>
          </cell>
        </row>
        <row r="257">
          <cell r="E257" t="str">
            <v>AHL^C</v>
          </cell>
          <cell r="F257" t="str">
            <v>ALOT</v>
          </cell>
        </row>
        <row r="258">
          <cell r="E258" t="str">
            <v>AHL^D</v>
          </cell>
          <cell r="F258" t="str">
            <v>ASTC</v>
          </cell>
        </row>
        <row r="259">
          <cell r="E259" t="str">
            <v>ASB</v>
          </cell>
          <cell r="F259" t="str">
            <v>ASUR</v>
          </cell>
        </row>
        <row r="260">
          <cell r="E260" t="str">
            <v>ASB^C</v>
          </cell>
          <cell r="F260" t="str">
            <v>ASV</v>
          </cell>
        </row>
        <row r="261">
          <cell r="E261" t="str">
            <v>ASB^D</v>
          </cell>
          <cell r="F261" t="str">
            <v>ATAI</v>
          </cell>
        </row>
        <row r="262">
          <cell r="E262" t="str">
            <v>AC</v>
          </cell>
          <cell r="F262" t="str">
            <v>ATRA</v>
          </cell>
        </row>
        <row r="263">
          <cell r="E263" t="str">
            <v>AIZ</v>
          </cell>
          <cell r="F263" t="str">
            <v>ATHN</v>
          </cell>
        </row>
        <row r="264">
          <cell r="E264" t="str">
            <v>AGO</v>
          </cell>
          <cell r="F264" t="str">
            <v>ATNX</v>
          </cell>
        </row>
        <row r="265">
          <cell r="E265" t="str">
            <v>AGO^B</v>
          </cell>
          <cell r="F265" t="str">
            <v>ATHX</v>
          </cell>
        </row>
        <row r="266">
          <cell r="E266" t="str">
            <v>AGO^E</v>
          </cell>
          <cell r="F266" t="str">
            <v>ATAC</v>
          </cell>
        </row>
        <row r="267">
          <cell r="E267" t="str">
            <v>AGO^F</v>
          </cell>
          <cell r="F267" t="str">
            <v>ATACR</v>
          </cell>
        </row>
        <row r="268">
          <cell r="E268" t="str">
            <v>AZN</v>
          </cell>
          <cell r="F268" t="str">
            <v>ATACU</v>
          </cell>
        </row>
        <row r="269">
          <cell r="E269" t="str">
            <v>HOME</v>
          </cell>
          <cell r="F269" t="str">
            <v>AAME</v>
          </cell>
        </row>
        <row r="270">
          <cell r="E270" t="str">
            <v>T</v>
          </cell>
          <cell r="F270" t="str">
            <v>ACBI</v>
          </cell>
        </row>
        <row r="271">
          <cell r="E271" t="str">
            <v>TBB</v>
          </cell>
          <cell r="F271" t="str">
            <v>ACFC</v>
          </cell>
        </row>
        <row r="272">
          <cell r="E272" t="str">
            <v>ATTO</v>
          </cell>
          <cell r="F272" t="str">
            <v>AY</v>
          </cell>
        </row>
        <row r="273">
          <cell r="E273" t="str">
            <v>ATH</v>
          </cell>
          <cell r="F273" t="str">
            <v>ATLC</v>
          </cell>
        </row>
        <row r="274">
          <cell r="E274" t="str">
            <v>ATKR</v>
          </cell>
          <cell r="F274" t="str">
            <v>AAWW</v>
          </cell>
        </row>
        <row r="275">
          <cell r="E275" t="str">
            <v>AT</v>
          </cell>
          <cell r="F275" t="str">
            <v>AFH</v>
          </cell>
        </row>
        <row r="276">
          <cell r="E276" t="str">
            <v>ATO</v>
          </cell>
          <cell r="F276" t="str">
            <v>AFHBL</v>
          </cell>
        </row>
        <row r="277">
          <cell r="E277" t="str">
            <v>AUO</v>
          </cell>
          <cell r="F277" t="str">
            <v>TEAM</v>
          </cell>
        </row>
        <row r="278">
          <cell r="E278" t="str">
            <v>ATHM</v>
          </cell>
          <cell r="F278" t="str">
            <v>ATNI</v>
          </cell>
        </row>
        <row r="279">
          <cell r="E279" t="str">
            <v>ALV</v>
          </cell>
          <cell r="F279" t="str">
            <v>ATOM</v>
          </cell>
        </row>
        <row r="280">
          <cell r="E280" t="str">
            <v>AN</v>
          </cell>
          <cell r="F280" t="str">
            <v>ATOS</v>
          </cell>
        </row>
        <row r="281">
          <cell r="E281" t="str">
            <v>AZO</v>
          </cell>
          <cell r="F281" t="str">
            <v>ATRC</v>
          </cell>
        </row>
        <row r="282">
          <cell r="E282" t="str">
            <v>AVB</v>
          </cell>
          <cell r="F282" t="str">
            <v>ATRI</v>
          </cell>
        </row>
        <row r="283">
          <cell r="E283" t="str">
            <v>AGR</v>
          </cell>
          <cell r="F283" t="str">
            <v>ATTU</v>
          </cell>
        </row>
        <row r="284">
          <cell r="E284" t="str">
            <v>ACP</v>
          </cell>
          <cell r="F284" t="str">
            <v>LIFE</v>
          </cell>
        </row>
        <row r="285">
          <cell r="E285" t="str">
            <v>AVY</v>
          </cell>
          <cell r="F285" t="str">
            <v>AUBN</v>
          </cell>
        </row>
        <row r="286">
          <cell r="E286" t="str">
            <v>AVH</v>
          </cell>
          <cell r="F286" t="str">
            <v>BOLD</v>
          </cell>
        </row>
        <row r="287">
          <cell r="E287" t="str">
            <v>AVA</v>
          </cell>
          <cell r="F287" t="str">
            <v>AUDC</v>
          </cell>
        </row>
        <row r="288">
          <cell r="E288" t="str">
            <v>AVT</v>
          </cell>
          <cell r="F288" t="str">
            <v>AUPH</v>
          </cell>
        </row>
        <row r="289">
          <cell r="E289" t="str">
            <v>AVP</v>
          </cell>
          <cell r="F289" t="str">
            <v>EARS</v>
          </cell>
        </row>
        <row r="290">
          <cell r="E290" t="str">
            <v>AVX</v>
          </cell>
          <cell r="F290" t="str">
            <v>ADSK</v>
          </cell>
        </row>
        <row r="291">
          <cell r="E291" t="str">
            <v>AXTA</v>
          </cell>
          <cell r="F291" t="str">
            <v>ADP</v>
          </cell>
        </row>
        <row r="292">
          <cell r="E292" t="str">
            <v>AXS</v>
          </cell>
          <cell r="F292" t="str">
            <v>AUTO</v>
          </cell>
        </row>
        <row r="293">
          <cell r="E293" t="str">
            <v>AXS^D</v>
          </cell>
          <cell r="F293" t="str">
            <v>AVDL</v>
          </cell>
        </row>
        <row r="294">
          <cell r="E294" t="str">
            <v>AXS^E</v>
          </cell>
          <cell r="F294" t="str">
            <v>ATXI</v>
          </cell>
        </row>
        <row r="295">
          <cell r="E295" t="str">
            <v>AZUL</v>
          </cell>
          <cell r="F295" t="str">
            <v>AVEO</v>
          </cell>
        </row>
        <row r="296">
          <cell r="E296" t="str">
            <v>AZRE</v>
          </cell>
          <cell r="F296" t="str">
            <v>AVXS</v>
          </cell>
        </row>
        <row r="297">
          <cell r="E297" t="str">
            <v>AZZ</v>
          </cell>
          <cell r="F297" t="str">
            <v>AVNW</v>
          </cell>
        </row>
        <row r="298">
          <cell r="E298" t="str">
            <v>BGS</v>
          </cell>
          <cell r="F298" t="str">
            <v>AVID</v>
          </cell>
        </row>
        <row r="299">
          <cell r="E299" t="str">
            <v>BW</v>
          </cell>
          <cell r="F299" t="str">
            <v>AVGR</v>
          </cell>
        </row>
        <row r="300">
          <cell r="E300" t="str">
            <v>BGH</v>
          </cell>
          <cell r="F300" t="str">
            <v>AVIR</v>
          </cell>
        </row>
        <row r="301">
          <cell r="E301" t="str">
            <v>BMI</v>
          </cell>
          <cell r="F301" t="str">
            <v>CAR</v>
          </cell>
        </row>
        <row r="302">
          <cell r="E302" t="str">
            <v>BHGE</v>
          </cell>
          <cell r="F302" t="str">
            <v>AHPA</v>
          </cell>
        </row>
        <row r="303">
          <cell r="E303" t="str">
            <v>BBN</v>
          </cell>
          <cell r="F303" t="str">
            <v>AHPAU</v>
          </cell>
        </row>
        <row r="304">
          <cell r="E304" t="str">
            <v>BLL</v>
          </cell>
          <cell r="F304" t="str">
            <v>AHPAW</v>
          </cell>
        </row>
        <row r="305">
          <cell r="E305" t="str">
            <v>BANC</v>
          </cell>
          <cell r="F305" t="str">
            <v>AWRE</v>
          </cell>
        </row>
        <row r="306">
          <cell r="E306" t="str">
            <v>BANC^C</v>
          </cell>
          <cell r="F306" t="str">
            <v>ACLS</v>
          </cell>
        </row>
        <row r="307">
          <cell r="E307" t="str">
            <v>BANC^D</v>
          </cell>
          <cell r="F307" t="str">
            <v>AXGN</v>
          </cell>
        </row>
        <row r="308">
          <cell r="E308" t="str">
            <v>BANC^E</v>
          </cell>
          <cell r="F308" t="str">
            <v>AAXN</v>
          </cell>
        </row>
        <row r="309">
          <cell r="E309" t="str">
            <v>BBVA</v>
          </cell>
          <cell r="F309" t="str">
            <v xml:space="preserve">AXON          </v>
          </cell>
        </row>
        <row r="310">
          <cell r="E310" t="str">
            <v>BBD</v>
          </cell>
          <cell r="F310" t="str">
            <v>AXSM</v>
          </cell>
        </row>
        <row r="311">
          <cell r="E311" t="str">
            <v>BBDO</v>
          </cell>
          <cell r="F311" t="str">
            <v>AXTI</v>
          </cell>
        </row>
        <row r="312">
          <cell r="E312" t="str">
            <v>BCH</v>
          </cell>
          <cell r="F312" t="str">
            <v>AYTU</v>
          </cell>
        </row>
        <row r="313">
          <cell r="E313" t="str">
            <v>BLX</v>
          </cell>
          <cell r="F313" t="str">
            <v>AZRX</v>
          </cell>
        </row>
        <row r="314">
          <cell r="E314" t="str">
            <v>BSBR</v>
          </cell>
          <cell r="F314" t="str">
            <v>BCOM</v>
          </cell>
        </row>
        <row r="315">
          <cell r="E315" t="str">
            <v>BSAC</v>
          </cell>
          <cell r="F315" t="str">
            <v>RILY</v>
          </cell>
        </row>
        <row r="316">
          <cell r="E316" t="str">
            <v>SAN</v>
          </cell>
          <cell r="F316" t="str">
            <v>RILYL</v>
          </cell>
        </row>
        <row r="317">
          <cell r="E317" t="str">
            <v>SAN^A</v>
          </cell>
          <cell r="F317" t="str">
            <v>RILYZ</v>
          </cell>
        </row>
        <row r="318">
          <cell r="E318" t="str">
            <v>SAN^B</v>
          </cell>
          <cell r="F318" t="str">
            <v>BOSC</v>
          </cell>
        </row>
        <row r="319">
          <cell r="E319" t="str">
            <v>SAN^C</v>
          </cell>
          <cell r="F319" t="str">
            <v>BIDU</v>
          </cell>
        </row>
        <row r="320">
          <cell r="E320" t="str">
            <v>SAN^I</v>
          </cell>
          <cell r="F320" t="str">
            <v>BCPC</v>
          </cell>
        </row>
        <row r="321">
          <cell r="E321" t="str">
            <v>CIB</v>
          </cell>
          <cell r="F321" t="str">
            <v>BWINA</v>
          </cell>
        </row>
        <row r="322">
          <cell r="E322" t="str">
            <v>BXS</v>
          </cell>
          <cell r="F322" t="str">
            <v>BWINB</v>
          </cell>
        </row>
        <row r="323">
          <cell r="E323" t="str">
            <v>BAC</v>
          </cell>
          <cell r="F323" t="str">
            <v>BLDP</v>
          </cell>
        </row>
        <row r="324">
          <cell r="E324" t="str">
            <v>BAC.WS.A</v>
          </cell>
          <cell r="F324" t="str">
            <v>BANF</v>
          </cell>
        </row>
        <row r="325">
          <cell r="E325" t="str">
            <v>BAC.WS.B</v>
          </cell>
          <cell r="F325" t="str">
            <v>BANFP</v>
          </cell>
        </row>
        <row r="326">
          <cell r="E326" t="str">
            <v>BAC^A</v>
          </cell>
          <cell r="F326" t="str">
            <v>BCTF</v>
          </cell>
        </row>
        <row r="327">
          <cell r="E327" t="str">
            <v>BAC^C</v>
          </cell>
          <cell r="F327" t="str">
            <v>BAND</v>
          </cell>
        </row>
        <row r="328">
          <cell r="E328" t="str">
            <v>BAC^D</v>
          </cell>
          <cell r="F328" t="str">
            <v>BKMU</v>
          </cell>
        </row>
        <row r="329">
          <cell r="E329" t="str">
            <v>BAC^E</v>
          </cell>
          <cell r="F329" t="str">
            <v>BOCH</v>
          </cell>
        </row>
        <row r="330">
          <cell r="E330" t="str">
            <v>BAC^I</v>
          </cell>
          <cell r="F330" t="str">
            <v>BMRC</v>
          </cell>
        </row>
        <row r="331">
          <cell r="E331" t="str">
            <v>BAC^L</v>
          </cell>
          <cell r="F331" t="str">
            <v>BMLP</v>
          </cell>
        </row>
        <row r="332">
          <cell r="E332" t="str">
            <v>BAC^W</v>
          </cell>
          <cell r="F332" t="str">
            <v>BKSC</v>
          </cell>
        </row>
        <row r="333">
          <cell r="E333" t="str">
            <v>BAC^Y</v>
          </cell>
          <cell r="F333" t="str">
            <v>BOTJ</v>
          </cell>
        </row>
        <row r="334">
          <cell r="E334" t="str">
            <v>BML^G</v>
          </cell>
          <cell r="F334" t="str">
            <v>OZRK</v>
          </cell>
        </row>
        <row r="335">
          <cell r="E335" t="str">
            <v>BML^H</v>
          </cell>
          <cell r="F335" t="str">
            <v>BFIN</v>
          </cell>
        </row>
        <row r="336">
          <cell r="E336" t="str">
            <v>BML^I</v>
          </cell>
          <cell r="F336" t="str">
            <v>BWFG</v>
          </cell>
        </row>
        <row r="337">
          <cell r="E337" t="str">
            <v>BML^J</v>
          </cell>
          <cell r="F337" t="str">
            <v>BANR</v>
          </cell>
        </row>
        <row r="338">
          <cell r="E338" t="str">
            <v>BML^L</v>
          </cell>
          <cell r="F338" t="str">
            <v>BZUN</v>
          </cell>
        </row>
        <row r="339">
          <cell r="E339" t="str">
            <v>BOH</v>
          </cell>
          <cell r="F339" t="str">
            <v>TAPR</v>
          </cell>
        </row>
        <row r="340">
          <cell r="E340" t="str">
            <v>BMO</v>
          </cell>
          <cell r="F340" t="str">
            <v>DLBL</v>
          </cell>
        </row>
        <row r="341">
          <cell r="E341" t="str">
            <v>NTB</v>
          </cell>
          <cell r="F341" t="str">
            <v>DTYL</v>
          </cell>
        </row>
        <row r="342">
          <cell r="E342" t="str">
            <v>BK</v>
          </cell>
          <cell r="F342" t="str">
            <v>BHAC</v>
          </cell>
        </row>
        <row r="343">
          <cell r="E343" t="str">
            <v>BK^C</v>
          </cell>
          <cell r="F343" t="str">
            <v>BHACR</v>
          </cell>
        </row>
        <row r="344">
          <cell r="E344" t="str">
            <v>BNS</v>
          </cell>
          <cell r="F344" t="str">
            <v>BHACU</v>
          </cell>
        </row>
        <row r="345">
          <cell r="E345" t="str">
            <v>BKU</v>
          </cell>
          <cell r="F345" t="str">
            <v>BHACW</v>
          </cell>
        </row>
        <row r="346">
          <cell r="E346" t="str">
            <v>BCS</v>
          </cell>
          <cell r="F346" t="str">
            <v>BBSI</v>
          </cell>
        </row>
        <row r="347">
          <cell r="E347" t="str">
            <v>BCS^D</v>
          </cell>
          <cell r="F347" t="str">
            <v>BSET</v>
          </cell>
        </row>
        <row r="348">
          <cell r="E348" t="str">
            <v>MCI</v>
          </cell>
          <cell r="F348" t="str">
            <v>BYBK</v>
          </cell>
        </row>
        <row r="349">
          <cell r="E349" t="str">
            <v>MPV</v>
          </cell>
          <cell r="F349" t="str">
            <v>BV</v>
          </cell>
        </row>
        <row r="350">
          <cell r="E350" t="str">
            <v>BNED</v>
          </cell>
          <cell r="F350" t="str">
            <v>BCBP</v>
          </cell>
        </row>
        <row r="351">
          <cell r="E351" t="str">
            <v>BKS</v>
          </cell>
          <cell r="F351" t="str">
            <v>BECN</v>
          </cell>
        </row>
        <row r="352">
          <cell r="E352" t="str">
            <v>B</v>
          </cell>
          <cell r="F352" t="str">
            <v>BSF</v>
          </cell>
        </row>
        <row r="353">
          <cell r="E353" t="str">
            <v>CUDA</v>
          </cell>
          <cell r="F353" t="str">
            <v>BBGI</v>
          </cell>
        </row>
        <row r="354">
          <cell r="E354" t="str">
            <v>ABX</v>
          </cell>
          <cell r="F354" t="str">
            <v>BEBE</v>
          </cell>
        </row>
        <row r="355">
          <cell r="E355" t="str">
            <v>BAS</v>
          </cell>
          <cell r="F355" t="str">
            <v>BBBY</v>
          </cell>
        </row>
        <row r="356">
          <cell r="E356" t="str">
            <v>BAX</v>
          </cell>
          <cell r="F356" t="str">
            <v>BGNE</v>
          </cell>
        </row>
        <row r="357">
          <cell r="E357" t="str">
            <v>BTE</v>
          </cell>
          <cell r="F357" t="str">
            <v>BELFA</v>
          </cell>
        </row>
        <row r="358">
          <cell r="E358" t="str">
            <v>BBT</v>
          </cell>
          <cell r="F358" t="str">
            <v>BELFB</v>
          </cell>
        </row>
        <row r="359">
          <cell r="E359" t="str">
            <v>BBT^D</v>
          </cell>
          <cell r="F359" t="str">
            <v>BLPH</v>
          </cell>
        </row>
        <row r="360">
          <cell r="E360" t="str">
            <v>BBT^E</v>
          </cell>
          <cell r="F360" t="str">
            <v>BLCM</v>
          </cell>
        </row>
        <row r="361">
          <cell r="E361" t="str">
            <v>BBT^F</v>
          </cell>
          <cell r="F361" t="str">
            <v>BNCL</v>
          </cell>
        </row>
        <row r="362">
          <cell r="E362" t="str">
            <v>BBT^G</v>
          </cell>
          <cell r="F362" t="str">
            <v>BNFT</v>
          </cell>
        </row>
        <row r="363">
          <cell r="E363" t="str">
            <v>BBT^H</v>
          </cell>
          <cell r="F363" t="str">
            <v>BNTC</v>
          </cell>
        </row>
        <row r="364">
          <cell r="E364" t="str">
            <v>BFR</v>
          </cell>
          <cell r="F364" t="str">
            <v>BNTCW</v>
          </cell>
        </row>
        <row r="365">
          <cell r="E365" t="str">
            <v>BBX</v>
          </cell>
          <cell r="F365" t="str">
            <v>BYSI</v>
          </cell>
        </row>
        <row r="366">
          <cell r="E366" t="str">
            <v>BCE</v>
          </cell>
          <cell r="F366" t="str">
            <v>BGCP</v>
          </cell>
        </row>
        <row r="367">
          <cell r="E367" t="str">
            <v>BZH</v>
          </cell>
          <cell r="F367" t="str">
            <v>BGFV</v>
          </cell>
        </row>
        <row r="368">
          <cell r="E368" t="str">
            <v>BDX</v>
          </cell>
          <cell r="F368" t="str">
            <v>BRPAU</v>
          </cell>
        </row>
        <row r="369">
          <cell r="E369" t="str">
            <v>BDXA</v>
          </cell>
          <cell r="F369" t="str">
            <v>BASI</v>
          </cell>
        </row>
        <row r="370">
          <cell r="E370" t="str">
            <v>BDC</v>
          </cell>
          <cell r="F370" t="str">
            <v>ORPN</v>
          </cell>
        </row>
        <row r="371">
          <cell r="E371" t="str">
            <v>BDC^B</v>
          </cell>
          <cell r="F371" t="str">
            <v>BIOC</v>
          </cell>
        </row>
        <row r="372">
          <cell r="E372" t="str">
            <v>BXE</v>
          </cell>
          <cell r="F372" t="str">
            <v>BCRX</v>
          </cell>
        </row>
        <row r="373">
          <cell r="E373" t="str">
            <v>BEL</v>
          </cell>
          <cell r="F373" t="str">
            <v>BDSI</v>
          </cell>
        </row>
        <row r="374">
          <cell r="E374" t="str">
            <v>BMS</v>
          </cell>
          <cell r="F374" t="str">
            <v>BIIB</v>
          </cell>
        </row>
        <row r="375">
          <cell r="E375" t="str">
            <v>BHE</v>
          </cell>
          <cell r="F375" t="str">
            <v>BKYI</v>
          </cell>
        </row>
        <row r="376">
          <cell r="E376" t="str">
            <v>BRK.A</v>
          </cell>
          <cell r="F376" t="str">
            <v>BIOL</v>
          </cell>
        </row>
        <row r="377">
          <cell r="E377" t="str">
            <v>BRK.B</v>
          </cell>
          <cell r="F377" t="str">
            <v>BLFS</v>
          </cell>
        </row>
        <row r="378">
          <cell r="E378" t="str">
            <v>BHLB</v>
          </cell>
          <cell r="F378" t="str">
            <v>BLRX</v>
          </cell>
        </row>
        <row r="379">
          <cell r="E379" t="str">
            <v>BERY</v>
          </cell>
          <cell r="F379" t="str">
            <v>BMRN</v>
          </cell>
        </row>
        <row r="380">
          <cell r="E380" t="str">
            <v>BBY</v>
          </cell>
          <cell r="F380" t="str">
            <v>BMRA</v>
          </cell>
        </row>
        <row r="381">
          <cell r="E381" t="str">
            <v>BSTI</v>
          </cell>
          <cell r="F381" t="str">
            <v>BVXV</v>
          </cell>
        </row>
        <row r="382">
          <cell r="E382" t="str">
            <v>BGCA</v>
          </cell>
          <cell r="F382" t="str">
            <v>BVXVW</v>
          </cell>
        </row>
        <row r="383">
          <cell r="E383" t="str">
            <v>BHP</v>
          </cell>
          <cell r="F383" t="str">
            <v>BPTH</v>
          </cell>
        </row>
        <row r="384">
          <cell r="E384" t="str">
            <v>BBL</v>
          </cell>
          <cell r="F384" t="str">
            <v>BIOS</v>
          </cell>
        </row>
        <row r="385">
          <cell r="E385" t="str">
            <v>BIG</v>
          </cell>
          <cell r="F385" t="str">
            <v>BSTC</v>
          </cell>
        </row>
        <row r="386">
          <cell r="E386" t="str">
            <v>BH</v>
          </cell>
          <cell r="F386" t="str">
            <v>BSPM</v>
          </cell>
        </row>
        <row r="387">
          <cell r="E387" t="str">
            <v>BBG</v>
          </cell>
          <cell r="F387" t="str">
            <v>TECH</v>
          </cell>
        </row>
        <row r="388">
          <cell r="E388" t="str">
            <v>BIOA</v>
          </cell>
          <cell r="F388" t="str">
            <v>BEAT</v>
          </cell>
        </row>
        <row r="389">
          <cell r="E389" t="str">
            <v>BHVN</v>
          </cell>
          <cell r="F389" t="str">
            <v>BIVV</v>
          </cell>
        </row>
        <row r="390">
          <cell r="E390" t="str">
            <v>BIO</v>
          </cell>
          <cell r="F390" t="str">
            <v>BCAC</v>
          </cell>
        </row>
        <row r="391">
          <cell r="E391" t="str">
            <v>BIO.B</v>
          </cell>
          <cell r="F391" t="str">
            <v>BCACR</v>
          </cell>
        </row>
        <row r="392">
          <cell r="E392" t="str">
            <v>BITA</v>
          </cell>
          <cell r="F392" t="str">
            <v>BCACU</v>
          </cell>
        </row>
        <row r="393">
          <cell r="E393" t="str">
            <v>BKH</v>
          </cell>
          <cell r="F393" t="str">
            <v>BCACW</v>
          </cell>
        </row>
        <row r="394">
          <cell r="E394" t="str">
            <v>BKHU</v>
          </cell>
          <cell r="F394" t="str">
            <v>BJRI</v>
          </cell>
        </row>
        <row r="395">
          <cell r="E395" t="str">
            <v>BKI</v>
          </cell>
          <cell r="F395" t="str">
            <v>BBOX</v>
          </cell>
        </row>
        <row r="396">
          <cell r="E396" t="str">
            <v>BSM</v>
          </cell>
          <cell r="F396" t="str">
            <v>BRAC</v>
          </cell>
        </row>
        <row r="397">
          <cell r="E397" t="str">
            <v>BB</v>
          </cell>
          <cell r="F397" t="str">
            <v>BRACR</v>
          </cell>
        </row>
        <row r="398">
          <cell r="E398" t="str">
            <v>BGIO</v>
          </cell>
          <cell r="F398" t="str">
            <v>BRACU</v>
          </cell>
        </row>
        <row r="399">
          <cell r="E399" t="str">
            <v>BJZ</v>
          </cell>
          <cell r="F399" t="str">
            <v>BRACW</v>
          </cell>
        </row>
        <row r="400">
          <cell r="E400" t="str">
            <v>BFZ</v>
          </cell>
          <cell r="F400" t="str">
            <v>BLKB</v>
          </cell>
        </row>
        <row r="401">
          <cell r="E401" t="str">
            <v>CII</v>
          </cell>
          <cell r="F401" t="str">
            <v>HAWK</v>
          </cell>
        </row>
        <row r="402">
          <cell r="E402" t="str">
            <v>BHK</v>
          </cell>
          <cell r="F402" t="str">
            <v>BL</v>
          </cell>
        </row>
        <row r="403">
          <cell r="E403" t="str">
            <v>HYT</v>
          </cell>
          <cell r="F403" t="str">
            <v>BKCC</v>
          </cell>
        </row>
        <row r="404">
          <cell r="E404" t="str">
            <v>BTZ</v>
          </cell>
          <cell r="F404" t="str">
            <v>ADRA</v>
          </cell>
        </row>
        <row r="405">
          <cell r="E405" t="str">
            <v>DSU</v>
          </cell>
          <cell r="F405" t="str">
            <v>ADRD</v>
          </cell>
        </row>
        <row r="406">
          <cell r="E406" t="str">
            <v>BGR</v>
          </cell>
          <cell r="F406" t="str">
            <v>ADRE</v>
          </cell>
        </row>
        <row r="407">
          <cell r="E407" t="str">
            <v>BDJ</v>
          </cell>
          <cell r="F407" t="str">
            <v>ADRU</v>
          </cell>
        </row>
        <row r="408">
          <cell r="E408" t="str">
            <v>EGF</v>
          </cell>
          <cell r="F408" t="str">
            <v>BLMN</v>
          </cell>
        </row>
        <row r="409">
          <cell r="E409" t="str">
            <v>FRA</v>
          </cell>
          <cell r="F409" t="str">
            <v>BCOR</v>
          </cell>
        </row>
        <row r="410">
          <cell r="E410" t="str">
            <v>BFO</v>
          </cell>
          <cell r="F410" t="str">
            <v>BLBD</v>
          </cell>
        </row>
        <row r="411">
          <cell r="E411" t="str">
            <v>BGT</v>
          </cell>
          <cell r="F411" t="str">
            <v>BUFF</v>
          </cell>
        </row>
        <row r="412">
          <cell r="E412" t="str">
            <v>BOE</v>
          </cell>
          <cell r="F412" t="str">
            <v>BHBK</v>
          </cell>
        </row>
        <row r="413">
          <cell r="E413" t="str">
            <v>BME</v>
          </cell>
          <cell r="F413" t="str">
            <v>BLUE</v>
          </cell>
        </row>
        <row r="414">
          <cell r="E414" t="str">
            <v>BAF</v>
          </cell>
          <cell r="F414" t="str">
            <v>BKEP</v>
          </cell>
        </row>
        <row r="415">
          <cell r="E415" t="str">
            <v>BKT</v>
          </cell>
          <cell r="F415" t="str">
            <v>BKEPP</v>
          </cell>
        </row>
        <row r="416">
          <cell r="E416" t="str">
            <v>BGY</v>
          </cell>
          <cell r="F416" t="str">
            <v>BPMC</v>
          </cell>
        </row>
        <row r="417">
          <cell r="E417" t="str">
            <v>BKN</v>
          </cell>
          <cell r="F417" t="str">
            <v>BMCH</v>
          </cell>
        </row>
        <row r="418">
          <cell r="E418" t="str">
            <v>BTA</v>
          </cell>
          <cell r="F418" t="str">
            <v>BOBE</v>
          </cell>
        </row>
        <row r="419">
          <cell r="E419" t="str">
            <v>BIT</v>
          </cell>
          <cell r="F419" t="str">
            <v>BOFI</v>
          </cell>
        </row>
        <row r="420">
          <cell r="E420" t="str">
            <v>MUI</v>
          </cell>
          <cell r="F420" t="str">
            <v>BOFIL</v>
          </cell>
        </row>
        <row r="421">
          <cell r="E421" t="str">
            <v>MNE</v>
          </cell>
          <cell r="F421" t="str">
            <v>WIFI</v>
          </cell>
        </row>
        <row r="422">
          <cell r="E422" t="str">
            <v>MUA</v>
          </cell>
          <cell r="F422" t="str">
            <v>BOJA</v>
          </cell>
        </row>
        <row r="423">
          <cell r="E423" t="str">
            <v>BPK</v>
          </cell>
          <cell r="F423" t="str">
            <v>BOKF</v>
          </cell>
        </row>
        <row r="424">
          <cell r="E424" t="str">
            <v>BKK</v>
          </cell>
          <cell r="F424" t="str">
            <v>BOKFL</v>
          </cell>
        </row>
        <row r="425">
          <cell r="E425" t="str">
            <v>BBK</v>
          </cell>
          <cell r="F425" t="str">
            <v>BNSO</v>
          </cell>
        </row>
        <row r="426">
          <cell r="E426" t="str">
            <v>BBF</v>
          </cell>
          <cell r="F426" t="str">
            <v>BRQS</v>
          </cell>
        </row>
        <row r="427">
          <cell r="E427" t="str">
            <v>BYM</v>
          </cell>
          <cell r="F427" t="str">
            <v>BRQSW</v>
          </cell>
        </row>
        <row r="428">
          <cell r="E428" t="str">
            <v>BFK</v>
          </cell>
          <cell r="F428" t="str">
            <v>BOMN</v>
          </cell>
        </row>
        <row r="429">
          <cell r="E429" t="str">
            <v>BTT</v>
          </cell>
          <cell r="F429" t="str">
            <v>BPFH</v>
          </cell>
        </row>
        <row r="430">
          <cell r="E430" t="str">
            <v>MEN</v>
          </cell>
          <cell r="F430" t="str">
            <v>BPFHP</v>
          </cell>
        </row>
        <row r="431">
          <cell r="E431" t="str">
            <v>MUC</v>
          </cell>
          <cell r="F431" t="str">
            <v>BPFHW</v>
          </cell>
        </row>
        <row r="432">
          <cell r="E432" t="str">
            <v>MUH</v>
          </cell>
          <cell r="F432" t="str">
            <v>EPAY</v>
          </cell>
        </row>
        <row r="433">
          <cell r="E433" t="str">
            <v>MHD</v>
          </cell>
          <cell r="F433" t="str">
            <v>BLVD</v>
          </cell>
        </row>
        <row r="434">
          <cell r="E434" t="str">
            <v>MFL</v>
          </cell>
          <cell r="F434" t="str">
            <v>BLVDU</v>
          </cell>
        </row>
        <row r="435">
          <cell r="E435" t="str">
            <v>MUJ</v>
          </cell>
          <cell r="F435" t="str">
            <v>BLVDW</v>
          </cell>
        </row>
        <row r="436">
          <cell r="E436" t="str">
            <v>MHN</v>
          </cell>
          <cell r="F436" t="str">
            <v>BCLI</v>
          </cell>
        </row>
        <row r="437">
          <cell r="E437" t="str">
            <v>MUE</v>
          </cell>
          <cell r="F437" t="str">
            <v>BBRG</v>
          </cell>
        </row>
        <row r="438">
          <cell r="E438" t="str">
            <v>MUS</v>
          </cell>
          <cell r="F438" t="str">
            <v>BDGE</v>
          </cell>
        </row>
        <row r="439">
          <cell r="E439" t="str">
            <v>MVT</v>
          </cell>
          <cell r="F439" t="str">
            <v xml:space="preserve">BLIN          </v>
          </cell>
        </row>
        <row r="440">
          <cell r="E440" t="str">
            <v>MYC</v>
          </cell>
          <cell r="F440" t="str">
            <v>BRID</v>
          </cell>
        </row>
        <row r="441">
          <cell r="E441" t="str">
            <v>MCA</v>
          </cell>
          <cell r="F441" t="str">
            <v>BCOV</v>
          </cell>
        </row>
        <row r="442">
          <cell r="E442" t="str">
            <v>MYD</v>
          </cell>
          <cell r="F442" t="str">
            <v>BHF</v>
          </cell>
        </row>
        <row r="443">
          <cell r="E443" t="str">
            <v>MYF</v>
          </cell>
          <cell r="F443" t="str">
            <v>AVGO</v>
          </cell>
        </row>
        <row r="444">
          <cell r="E444" t="str">
            <v>MFT</v>
          </cell>
          <cell r="F444" t="str">
            <v>BSFT</v>
          </cell>
        </row>
        <row r="445">
          <cell r="E445" t="str">
            <v>MIY</v>
          </cell>
          <cell r="F445" t="str">
            <v>BVSN</v>
          </cell>
        </row>
        <row r="446">
          <cell r="E446" t="str">
            <v>MYJ</v>
          </cell>
          <cell r="F446" t="str">
            <v>BYFC</v>
          </cell>
        </row>
        <row r="447">
          <cell r="E447" t="str">
            <v>MYN</v>
          </cell>
          <cell r="F447" t="str">
            <v>BWEN</v>
          </cell>
        </row>
        <row r="448">
          <cell r="E448" t="str">
            <v>MPA</v>
          </cell>
          <cell r="F448" t="str">
            <v>BPY</v>
          </cell>
        </row>
        <row r="449">
          <cell r="E449" t="str">
            <v>MQT</v>
          </cell>
          <cell r="F449" t="str">
            <v>BRKL</v>
          </cell>
        </row>
        <row r="450">
          <cell r="E450" t="str">
            <v>MYI</v>
          </cell>
          <cell r="F450" t="str">
            <v>BRKS</v>
          </cell>
        </row>
        <row r="451">
          <cell r="E451" t="str">
            <v>MQY</v>
          </cell>
          <cell r="F451" t="str">
            <v>BRKR</v>
          </cell>
        </row>
        <row r="452">
          <cell r="E452" t="str">
            <v>BNJ</v>
          </cell>
          <cell r="F452" t="str">
            <v>BMTC</v>
          </cell>
        </row>
        <row r="453">
          <cell r="E453" t="str">
            <v>BNY</v>
          </cell>
          <cell r="F453" t="str">
            <v>BLMT</v>
          </cell>
        </row>
        <row r="454">
          <cell r="E454" t="str">
            <v>BLH</v>
          </cell>
          <cell r="F454" t="str">
            <v>BSQR</v>
          </cell>
        </row>
        <row r="455">
          <cell r="E455" t="str">
            <v>BQH</v>
          </cell>
          <cell r="F455" t="str">
            <v>BWLD</v>
          </cell>
        </row>
        <row r="456">
          <cell r="E456" t="str">
            <v>BSE</v>
          </cell>
          <cell r="F456" t="str">
            <v>BLDR</v>
          </cell>
        </row>
        <row r="457">
          <cell r="E457" t="str">
            <v>BCX</v>
          </cell>
          <cell r="F457" t="str">
            <v>BUR</v>
          </cell>
        </row>
        <row r="458">
          <cell r="E458" t="str">
            <v>BST</v>
          </cell>
          <cell r="F458" t="str">
            <v>CFFI</v>
          </cell>
        </row>
        <row r="459">
          <cell r="E459" t="str">
            <v>BSD</v>
          </cell>
          <cell r="F459" t="str">
            <v>CHRW</v>
          </cell>
        </row>
        <row r="460">
          <cell r="E460" t="str">
            <v>BUI</v>
          </cell>
          <cell r="F460" t="str">
            <v>CA</v>
          </cell>
        </row>
        <row r="461">
          <cell r="E461" t="str">
            <v>BLK</v>
          </cell>
          <cell r="F461" t="str">
            <v>CCMP</v>
          </cell>
        </row>
        <row r="462">
          <cell r="E462" t="str">
            <v>BGB</v>
          </cell>
          <cell r="F462" t="str">
            <v>CDNS</v>
          </cell>
        </row>
        <row r="463">
          <cell r="E463" t="str">
            <v>BGX</v>
          </cell>
          <cell r="F463" t="str">
            <v>CDZI</v>
          </cell>
        </row>
        <row r="464">
          <cell r="E464" t="str">
            <v>BSL</v>
          </cell>
          <cell r="F464" t="str">
            <v>CZR</v>
          </cell>
        </row>
        <row r="465">
          <cell r="E465" t="str">
            <v>APRN</v>
          </cell>
          <cell r="F465" t="str">
            <v>CSTE</v>
          </cell>
        </row>
        <row r="466">
          <cell r="E466" t="str">
            <v>BCRH</v>
          </cell>
          <cell r="F466" t="str">
            <v>PRSS</v>
          </cell>
        </row>
        <row r="467">
          <cell r="E467" t="str">
            <v>BXG</v>
          </cell>
          <cell r="F467" t="str">
            <v>CLBS</v>
          </cell>
        </row>
        <row r="468">
          <cell r="E468" t="str">
            <v>BXC</v>
          </cell>
          <cell r="F468" t="str">
            <v>CHY</v>
          </cell>
        </row>
        <row r="469">
          <cell r="E469" t="str">
            <v>BWP</v>
          </cell>
          <cell r="F469" t="str">
            <v>CHI</v>
          </cell>
        </row>
        <row r="470">
          <cell r="E470" t="str">
            <v>BA</v>
          </cell>
          <cell r="F470" t="str">
            <v>CCD</v>
          </cell>
        </row>
        <row r="471">
          <cell r="E471" t="str">
            <v>BCC</v>
          </cell>
          <cell r="F471" t="str">
            <v>CHW</v>
          </cell>
        </row>
        <row r="472">
          <cell r="E472" t="str">
            <v>BCEI</v>
          </cell>
          <cell r="F472" t="str">
            <v>CGO</v>
          </cell>
        </row>
        <row r="473">
          <cell r="E473" t="str">
            <v>BOOT</v>
          </cell>
          <cell r="F473" t="str">
            <v>CSQ</v>
          </cell>
        </row>
        <row r="474">
          <cell r="E474" t="str">
            <v>BAH</v>
          </cell>
          <cell r="F474" t="str">
            <v>CAMP</v>
          </cell>
        </row>
        <row r="475">
          <cell r="E475" t="str">
            <v>BWA</v>
          </cell>
          <cell r="F475" t="str">
            <v>CVGW</v>
          </cell>
        </row>
        <row r="476">
          <cell r="E476" t="str">
            <v>SAM</v>
          </cell>
          <cell r="F476" t="str">
            <v>CALA</v>
          </cell>
        </row>
        <row r="477">
          <cell r="E477" t="str">
            <v>BXP</v>
          </cell>
          <cell r="F477" t="str">
            <v>CALD</v>
          </cell>
        </row>
        <row r="478">
          <cell r="E478" t="str">
            <v>BXP^B</v>
          </cell>
          <cell r="F478" t="str">
            <v>CALM</v>
          </cell>
        </row>
        <row r="479">
          <cell r="E479" t="str">
            <v>BSX</v>
          </cell>
          <cell r="F479" t="str">
            <v>CLMT</v>
          </cell>
        </row>
        <row r="480">
          <cell r="E480" t="str">
            <v>BOX</v>
          </cell>
          <cell r="F480" t="str">
            <v>CLXT</v>
          </cell>
        </row>
        <row r="481">
          <cell r="E481" t="str">
            <v>BYD</v>
          </cell>
          <cell r="F481" t="str">
            <v>ABCD</v>
          </cell>
        </row>
        <row r="482">
          <cell r="E482" t="str">
            <v>BPMP</v>
          </cell>
          <cell r="F482" t="str">
            <v>CATC</v>
          </cell>
        </row>
        <row r="483">
          <cell r="E483" t="str">
            <v>BP</v>
          </cell>
          <cell r="F483" t="str">
            <v>CAC</v>
          </cell>
        </row>
        <row r="484">
          <cell r="E484" t="str">
            <v>BPT</v>
          </cell>
          <cell r="F484" t="str">
            <v>CAMT</v>
          </cell>
        </row>
        <row r="485">
          <cell r="E485" t="str">
            <v>BRC</v>
          </cell>
          <cell r="F485" t="str">
            <v>CSIQ</v>
          </cell>
        </row>
        <row r="486">
          <cell r="E486" t="str">
            <v>BDN</v>
          </cell>
          <cell r="F486" t="str">
            <v>CGIX</v>
          </cell>
        </row>
        <row r="487">
          <cell r="E487" t="str">
            <v>LND</v>
          </cell>
          <cell r="F487" t="str">
            <v>CPHC</v>
          </cell>
        </row>
        <row r="488">
          <cell r="E488" t="str">
            <v>BAK</v>
          </cell>
          <cell r="F488" t="str">
            <v>CPLA</v>
          </cell>
        </row>
        <row r="489">
          <cell r="E489" t="str">
            <v>BRFS</v>
          </cell>
          <cell r="F489" t="str">
            <v>CBF</v>
          </cell>
        </row>
        <row r="490">
          <cell r="E490" t="str">
            <v>BPI</v>
          </cell>
          <cell r="F490" t="str">
            <v>CCBG</v>
          </cell>
        </row>
        <row r="491">
          <cell r="E491" t="str">
            <v>BGG</v>
          </cell>
          <cell r="F491" t="str">
            <v>CPLP</v>
          </cell>
        </row>
        <row r="492">
          <cell r="E492" t="str">
            <v>BFAM</v>
          </cell>
          <cell r="F492" t="str">
            <v>CSWC</v>
          </cell>
        </row>
        <row r="493">
          <cell r="E493" t="str">
            <v>BEDU</v>
          </cell>
          <cell r="F493" t="str">
            <v>CPTA</v>
          </cell>
        </row>
        <row r="494">
          <cell r="E494" t="str">
            <v>EAT</v>
          </cell>
          <cell r="F494" t="str">
            <v>CPTAG</v>
          </cell>
        </row>
        <row r="495">
          <cell r="E495" t="str">
            <v>BCO</v>
          </cell>
          <cell r="F495" t="str">
            <v>CPTAL</v>
          </cell>
        </row>
        <row r="496">
          <cell r="E496" t="str">
            <v>BMY</v>
          </cell>
          <cell r="F496" t="str">
            <v>CFFN</v>
          </cell>
        </row>
        <row r="497">
          <cell r="E497" t="str">
            <v>BRS</v>
          </cell>
          <cell r="F497" t="str">
            <v>CAPR</v>
          </cell>
        </row>
        <row r="498">
          <cell r="E498" t="str">
            <v>BTI</v>
          </cell>
          <cell r="F498" t="str">
            <v>CSTR</v>
          </cell>
        </row>
        <row r="499">
          <cell r="E499" t="str">
            <v>BRX</v>
          </cell>
          <cell r="F499" t="str">
            <v>CPST</v>
          </cell>
        </row>
        <row r="500">
          <cell r="E500" t="str">
            <v>BR</v>
          </cell>
          <cell r="F500" t="str">
            <v>CARA</v>
          </cell>
        </row>
        <row r="501">
          <cell r="E501" t="str">
            <v>BKD</v>
          </cell>
          <cell r="F501" t="str">
            <v>CARB</v>
          </cell>
        </row>
        <row r="502">
          <cell r="E502" t="str">
            <v>BAM</v>
          </cell>
          <cell r="F502" t="str">
            <v>CRME</v>
          </cell>
        </row>
        <row r="503">
          <cell r="E503" t="str">
            <v>BBU</v>
          </cell>
          <cell r="F503" t="str">
            <v>CSII</v>
          </cell>
        </row>
        <row r="504">
          <cell r="E504" t="str">
            <v>DTLA^</v>
          </cell>
          <cell r="F504" t="str">
            <v>CATM</v>
          </cell>
        </row>
        <row r="505">
          <cell r="E505" t="str">
            <v>INF</v>
          </cell>
          <cell r="F505" t="str">
            <v>CDNA</v>
          </cell>
        </row>
        <row r="506">
          <cell r="E506" t="str">
            <v>BIP</v>
          </cell>
          <cell r="F506" t="str">
            <v>CECO</v>
          </cell>
        </row>
        <row r="507">
          <cell r="E507" t="str">
            <v>RA</v>
          </cell>
          <cell r="F507" t="str">
            <v>CTRE</v>
          </cell>
        </row>
        <row r="508">
          <cell r="E508" t="str">
            <v>BEP</v>
          </cell>
          <cell r="F508" t="str">
            <v>CARG</v>
          </cell>
        </row>
        <row r="509">
          <cell r="E509" t="str">
            <v>BRO</v>
          </cell>
          <cell r="F509" t="str">
            <v>CARO</v>
          </cell>
        </row>
        <row r="510">
          <cell r="E510" t="str">
            <v>BF.A</v>
          </cell>
          <cell r="F510" t="str">
            <v>CART</v>
          </cell>
        </row>
        <row r="511">
          <cell r="E511" t="str">
            <v>BF.B</v>
          </cell>
          <cell r="F511" t="str">
            <v>CRZO</v>
          </cell>
        </row>
        <row r="512">
          <cell r="E512" t="str">
            <v>BRT</v>
          </cell>
          <cell r="F512" t="str">
            <v>TAST</v>
          </cell>
        </row>
        <row r="513">
          <cell r="E513" t="str">
            <v>BC</v>
          </cell>
          <cell r="F513" t="str">
            <v>CARV</v>
          </cell>
        </row>
        <row r="514">
          <cell r="E514" t="str">
            <v>BT</v>
          </cell>
          <cell r="F514" t="str">
            <v>CASM</v>
          </cell>
        </row>
        <row r="515">
          <cell r="E515" t="str">
            <v>BPL</v>
          </cell>
          <cell r="F515" t="str">
            <v>CASC</v>
          </cell>
        </row>
        <row r="516">
          <cell r="E516" t="str">
            <v>BKE</v>
          </cell>
          <cell r="F516" t="str">
            <v>CWST</v>
          </cell>
        </row>
        <row r="517">
          <cell r="E517" t="str">
            <v>BVN</v>
          </cell>
          <cell r="F517" t="str">
            <v>CASY</v>
          </cell>
        </row>
        <row r="518">
          <cell r="E518" t="str">
            <v>BBW</v>
          </cell>
          <cell r="F518" t="str">
            <v>CASI</v>
          </cell>
        </row>
        <row r="519">
          <cell r="E519" t="str">
            <v>BG</v>
          </cell>
          <cell r="F519" t="str">
            <v>CASS</v>
          </cell>
        </row>
        <row r="520">
          <cell r="E520" t="str">
            <v>BURL</v>
          </cell>
          <cell r="F520" t="str">
            <v>CATB</v>
          </cell>
        </row>
        <row r="521">
          <cell r="E521" t="str">
            <v>BWXT</v>
          </cell>
          <cell r="F521" t="str">
            <v>CBIO</v>
          </cell>
        </row>
        <row r="522">
          <cell r="E522" t="str">
            <v>BY</v>
          </cell>
          <cell r="F522" t="str">
            <v>CPRX</v>
          </cell>
        </row>
        <row r="523">
          <cell r="E523" t="str">
            <v>CJ</v>
          </cell>
          <cell r="F523" t="str">
            <v>CATS</v>
          </cell>
        </row>
        <row r="524">
          <cell r="E524" t="str">
            <v>BCR</v>
          </cell>
          <cell r="F524" t="str">
            <v>CATY</v>
          </cell>
        </row>
        <row r="525">
          <cell r="E525" t="str">
            <v>GYB</v>
          </cell>
          <cell r="F525" t="str">
            <v>CATYW</v>
          </cell>
        </row>
        <row r="526">
          <cell r="E526" t="str">
            <v>PFH</v>
          </cell>
          <cell r="F526" t="str">
            <v>CVCO</v>
          </cell>
        </row>
        <row r="527">
          <cell r="E527" t="str">
            <v>CABO</v>
          </cell>
          <cell r="F527" t="str">
            <v>CAVM</v>
          </cell>
        </row>
        <row r="528">
          <cell r="E528" t="str">
            <v>CBT</v>
          </cell>
          <cell r="F528" t="str">
            <v>CBFV</v>
          </cell>
        </row>
        <row r="529">
          <cell r="E529" t="str">
            <v>COG</v>
          </cell>
          <cell r="F529" t="str">
            <v>CBAK</v>
          </cell>
        </row>
        <row r="530">
          <cell r="E530" t="str">
            <v>CACI</v>
          </cell>
          <cell r="F530" t="str">
            <v>CBOE</v>
          </cell>
        </row>
        <row r="531">
          <cell r="E531" t="str">
            <v>CADE</v>
          </cell>
          <cell r="F531" t="str">
            <v>CBTX</v>
          </cell>
        </row>
        <row r="532">
          <cell r="E532" t="str">
            <v>CAE</v>
          </cell>
          <cell r="F532" t="str">
            <v>CDK</v>
          </cell>
        </row>
        <row r="533">
          <cell r="E533" t="str">
            <v>CAI</v>
          </cell>
          <cell r="F533" t="str">
            <v>CDW</v>
          </cell>
        </row>
        <row r="534">
          <cell r="E534" t="str">
            <v>CAA</v>
          </cell>
          <cell r="F534" t="str">
            <v>CECE</v>
          </cell>
        </row>
        <row r="535">
          <cell r="E535" t="str">
            <v>CAL</v>
          </cell>
          <cell r="F535" t="str">
            <v>CELC</v>
          </cell>
        </row>
        <row r="536">
          <cell r="E536" t="str">
            <v>CCC</v>
          </cell>
          <cell r="F536" t="str">
            <v>CELG</v>
          </cell>
        </row>
        <row r="537">
          <cell r="E537" t="str">
            <v>CRC</v>
          </cell>
          <cell r="F537" t="str">
            <v>CELGZ</v>
          </cell>
        </row>
        <row r="538">
          <cell r="E538" t="str">
            <v>CWT</v>
          </cell>
          <cell r="F538" t="str">
            <v>CLDX</v>
          </cell>
        </row>
        <row r="539">
          <cell r="E539" t="str">
            <v>CALX</v>
          </cell>
          <cell r="F539" t="str">
            <v>APOP</v>
          </cell>
        </row>
        <row r="540">
          <cell r="E540" t="str">
            <v>ELY</v>
          </cell>
          <cell r="F540" t="str">
            <v>APOPW</v>
          </cell>
        </row>
        <row r="541">
          <cell r="E541" t="str">
            <v>CPE</v>
          </cell>
          <cell r="F541" t="str">
            <v>CLRB</v>
          </cell>
        </row>
        <row r="542">
          <cell r="E542" t="str">
            <v>CPE^A</v>
          </cell>
          <cell r="F542" t="str">
            <v>CLRBW</v>
          </cell>
        </row>
        <row r="543">
          <cell r="E543" t="str">
            <v>CPN</v>
          </cell>
          <cell r="F543" t="str">
            <v>CLRBZ</v>
          </cell>
        </row>
        <row r="544">
          <cell r="E544" t="str">
            <v>CBM</v>
          </cell>
          <cell r="F544" t="str">
            <v>CLLS</v>
          </cell>
        </row>
        <row r="545">
          <cell r="E545" t="str">
            <v>CPT</v>
          </cell>
          <cell r="F545" t="str">
            <v>CBMG</v>
          </cell>
        </row>
        <row r="546">
          <cell r="E546" t="str">
            <v>CCJ</v>
          </cell>
          <cell r="F546" t="str">
            <v>CLSN</v>
          </cell>
        </row>
        <row r="547">
          <cell r="E547" t="str">
            <v>CPB</v>
          </cell>
          <cell r="F547" t="str">
            <v>CELH</v>
          </cell>
        </row>
        <row r="548">
          <cell r="E548" t="str">
            <v>CWH</v>
          </cell>
          <cell r="F548" t="str">
            <v>CYAD</v>
          </cell>
        </row>
        <row r="549">
          <cell r="E549" t="str">
            <v>GOOS</v>
          </cell>
          <cell r="F549" t="str">
            <v>CETX</v>
          </cell>
        </row>
        <row r="550">
          <cell r="E550" t="str">
            <v>CM</v>
          </cell>
          <cell r="F550" t="str">
            <v>CETXP</v>
          </cell>
        </row>
        <row r="551">
          <cell r="E551" t="str">
            <v>CNI</v>
          </cell>
          <cell r="F551" t="str">
            <v>CETXW</v>
          </cell>
        </row>
        <row r="552">
          <cell r="E552" t="str">
            <v>CNQ</v>
          </cell>
          <cell r="F552" t="str">
            <v>CDEV</v>
          </cell>
        </row>
        <row r="553">
          <cell r="E553" t="str">
            <v>CP</v>
          </cell>
          <cell r="F553" t="str">
            <v>CSFL</v>
          </cell>
        </row>
        <row r="554">
          <cell r="E554" t="str">
            <v>CNNE</v>
          </cell>
          <cell r="F554" t="str">
            <v>CETV</v>
          </cell>
        </row>
        <row r="555">
          <cell r="E555" t="str">
            <v>CAJ</v>
          </cell>
          <cell r="F555" t="str">
            <v>CFBK</v>
          </cell>
        </row>
        <row r="556">
          <cell r="E556" t="str">
            <v>CMD</v>
          </cell>
          <cell r="F556" t="str">
            <v>CENT</v>
          </cell>
        </row>
        <row r="557">
          <cell r="E557" t="str">
            <v>COF</v>
          </cell>
          <cell r="F557" t="str">
            <v>CENTA</v>
          </cell>
        </row>
        <row r="558">
          <cell r="E558" t="str">
            <v>COF.WS</v>
          </cell>
          <cell r="F558" t="str">
            <v>CVCY</v>
          </cell>
        </row>
        <row r="559">
          <cell r="E559" t="str">
            <v>COF^C</v>
          </cell>
          <cell r="F559" t="str">
            <v>CENX</v>
          </cell>
        </row>
        <row r="560">
          <cell r="E560" t="str">
            <v>COF^D</v>
          </cell>
          <cell r="F560" t="str">
            <v>CNBKA</v>
          </cell>
        </row>
        <row r="561">
          <cell r="E561" t="str">
            <v>COF^F</v>
          </cell>
          <cell r="F561" t="str">
            <v>CNTY</v>
          </cell>
        </row>
        <row r="562">
          <cell r="E562" t="str">
            <v>COF^G</v>
          </cell>
          <cell r="F562" t="str">
            <v>CVO</v>
          </cell>
        </row>
        <row r="563">
          <cell r="E563" t="str">
            <v>COF^H</v>
          </cell>
          <cell r="F563" t="str">
            <v>CRNT</v>
          </cell>
        </row>
        <row r="564">
          <cell r="E564" t="str">
            <v>COF^P</v>
          </cell>
          <cell r="F564" t="str">
            <v>CERC</v>
          </cell>
        </row>
        <row r="565">
          <cell r="E565" t="str">
            <v>CSU</v>
          </cell>
          <cell r="F565" t="str">
            <v>CERCW</v>
          </cell>
        </row>
        <row r="566">
          <cell r="E566" t="str">
            <v>BXMT</v>
          </cell>
          <cell r="F566" t="str">
            <v>CERN</v>
          </cell>
        </row>
        <row r="567">
          <cell r="E567" t="str">
            <v>CIC</v>
          </cell>
          <cell r="F567" t="str">
            <v>CERS</v>
          </cell>
        </row>
        <row r="568">
          <cell r="E568" t="str">
            <v>CIC.U</v>
          </cell>
          <cell r="F568" t="str">
            <v>KOOL</v>
          </cell>
        </row>
        <row r="569">
          <cell r="E569" t="str">
            <v>CIC.WS</v>
          </cell>
          <cell r="F569" t="str">
            <v>CEVA</v>
          </cell>
        </row>
        <row r="570">
          <cell r="E570" t="str">
            <v>CMO</v>
          </cell>
          <cell r="F570" t="str">
            <v>CFCO</v>
          </cell>
        </row>
        <row r="571">
          <cell r="E571" t="str">
            <v>CMO^E</v>
          </cell>
          <cell r="F571" t="str">
            <v>CFCOU</v>
          </cell>
        </row>
        <row r="572">
          <cell r="E572" t="str">
            <v>CRR</v>
          </cell>
          <cell r="F572" t="str">
            <v>CFCOW</v>
          </cell>
        </row>
        <row r="573">
          <cell r="E573" t="str">
            <v>CAH</v>
          </cell>
          <cell r="F573" t="str">
            <v>CSBR</v>
          </cell>
        </row>
        <row r="574">
          <cell r="E574" t="str">
            <v>CRCM</v>
          </cell>
          <cell r="F574" t="str">
            <v>CYOU</v>
          </cell>
        </row>
        <row r="575">
          <cell r="E575" t="str">
            <v>CSL</v>
          </cell>
          <cell r="F575" t="str">
            <v>BURG</v>
          </cell>
        </row>
        <row r="576">
          <cell r="E576" t="str">
            <v>KMX</v>
          </cell>
          <cell r="F576" t="str">
            <v>CTHR</v>
          </cell>
        </row>
        <row r="577">
          <cell r="E577" t="str">
            <v>CCL</v>
          </cell>
          <cell r="F577" t="str">
            <v>GTLS</v>
          </cell>
        </row>
        <row r="578">
          <cell r="E578" t="str">
            <v>CUK</v>
          </cell>
          <cell r="F578" t="str">
            <v>CHTR</v>
          </cell>
        </row>
        <row r="579">
          <cell r="E579" t="str">
            <v>CRS</v>
          </cell>
          <cell r="F579" t="str">
            <v>CHFN</v>
          </cell>
        </row>
        <row r="580">
          <cell r="E580" t="str">
            <v>CSV</v>
          </cell>
          <cell r="F580" t="str">
            <v>CHKP</v>
          </cell>
        </row>
        <row r="581">
          <cell r="E581" t="str">
            <v>CARS</v>
          </cell>
          <cell r="F581" t="str">
            <v>CHEK</v>
          </cell>
        </row>
        <row r="582">
          <cell r="E582" t="str">
            <v>CRI</v>
          </cell>
          <cell r="F582" t="str">
            <v>CHEKW</v>
          </cell>
        </row>
        <row r="583">
          <cell r="E583" t="str">
            <v>CVNA</v>
          </cell>
          <cell r="F583" t="str">
            <v>CKPT</v>
          </cell>
        </row>
        <row r="584">
          <cell r="E584" t="str">
            <v>CSLT</v>
          </cell>
          <cell r="F584" t="str">
            <v>CEMI</v>
          </cell>
        </row>
        <row r="585">
          <cell r="E585" t="str">
            <v>CTLT</v>
          </cell>
          <cell r="F585" t="str">
            <v>CHFC</v>
          </cell>
        </row>
        <row r="586">
          <cell r="E586" t="str">
            <v xml:space="preserve">CTT           </v>
          </cell>
          <cell r="F586" t="str">
            <v>CCXI</v>
          </cell>
        </row>
        <row r="587">
          <cell r="E587" t="str">
            <v>CAT</v>
          </cell>
          <cell r="F587" t="str">
            <v>CHMG</v>
          </cell>
        </row>
        <row r="588">
          <cell r="E588" t="str">
            <v>CATO</v>
          </cell>
          <cell r="F588" t="str">
            <v>CHKE</v>
          </cell>
        </row>
        <row r="589">
          <cell r="E589" t="str">
            <v>CBZ</v>
          </cell>
          <cell r="F589" t="str">
            <v>CHFS</v>
          </cell>
        </row>
        <row r="590">
          <cell r="E590" t="str">
            <v>CBL</v>
          </cell>
          <cell r="F590" t="str">
            <v>CHMA</v>
          </cell>
        </row>
        <row r="591">
          <cell r="E591" t="str">
            <v>CBL^D</v>
          </cell>
          <cell r="F591" t="str">
            <v>CSSE</v>
          </cell>
        </row>
        <row r="592">
          <cell r="E592" t="str">
            <v>CBL^E</v>
          </cell>
          <cell r="F592" t="str">
            <v>PLCE</v>
          </cell>
        </row>
        <row r="593">
          <cell r="E593" t="str">
            <v>CBO</v>
          </cell>
          <cell r="F593" t="str">
            <v>CMRX</v>
          </cell>
        </row>
        <row r="594">
          <cell r="E594" t="str">
            <v>IGR</v>
          </cell>
          <cell r="F594" t="str">
            <v>CADC</v>
          </cell>
        </row>
        <row r="595">
          <cell r="E595" t="str">
            <v>CBG</v>
          </cell>
          <cell r="F595" t="str">
            <v>CALI</v>
          </cell>
        </row>
        <row r="596">
          <cell r="E596" t="str">
            <v>CBS</v>
          </cell>
          <cell r="F596" t="str">
            <v>CAAS</v>
          </cell>
        </row>
        <row r="597">
          <cell r="E597" t="str">
            <v>CBS.A</v>
          </cell>
          <cell r="F597" t="str">
            <v>CBPO</v>
          </cell>
        </row>
        <row r="598">
          <cell r="E598" t="str">
            <v>CBX</v>
          </cell>
          <cell r="F598" t="str">
            <v>CCCL</v>
          </cell>
        </row>
        <row r="599">
          <cell r="E599" t="str">
            <v>FUN</v>
          </cell>
          <cell r="F599" t="str">
            <v>CCCR</v>
          </cell>
        </row>
        <row r="600">
          <cell r="E600" t="str">
            <v>CDR</v>
          </cell>
          <cell r="F600" t="str">
            <v>CCRC</v>
          </cell>
        </row>
        <row r="601">
          <cell r="E601" t="str">
            <v>CDR^B</v>
          </cell>
          <cell r="F601" t="str">
            <v>JRJC</v>
          </cell>
        </row>
        <row r="602">
          <cell r="E602" t="str">
            <v>CDR^C</v>
          </cell>
          <cell r="F602" t="str">
            <v>HGSH</v>
          </cell>
        </row>
        <row r="603">
          <cell r="E603" t="str">
            <v>CGI</v>
          </cell>
          <cell r="F603" t="str">
            <v>CNIT</v>
          </cell>
        </row>
        <row r="604">
          <cell r="E604" t="str">
            <v>CE</v>
          </cell>
          <cell r="F604" t="str">
            <v>CIFS</v>
          </cell>
        </row>
        <row r="605">
          <cell r="E605" t="str">
            <v>CLS</v>
          </cell>
          <cell r="F605" t="str">
            <v>CJJD</v>
          </cell>
        </row>
        <row r="606">
          <cell r="E606" t="str">
            <v>CEL</v>
          </cell>
          <cell r="F606" t="str">
            <v>CLDC</v>
          </cell>
        </row>
        <row r="607">
          <cell r="E607" t="str">
            <v>CPAC</v>
          </cell>
          <cell r="F607" t="str">
            <v>HTHT</v>
          </cell>
        </row>
        <row r="608">
          <cell r="E608" t="str">
            <v>CX</v>
          </cell>
          <cell r="F608" t="str">
            <v>CHNR</v>
          </cell>
        </row>
        <row r="609">
          <cell r="E609" t="str">
            <v>CVE</v>
          </cell>
          <cell r="F609" t="str">
            <v>CREG</v>
          </cell>
        </row>
        <row r="610">
          <cell r="E610" t="str">
            <v>CNC</v>
          </cell>
          <cell r="F610" t="str">
            <v>CNTF</v>
          </cell>
        </row>
        <row r="611">
          <cell r="E611" t="str">
            <v>CEN</v>
          </cell>
          <cell r="F611" t="str">
            <v>CXDC</v>
          </cell>
        </row>
        <row r="612">
          <cell r="E612" t="str">
            <v>CNP</v>
          </cell>
          <cell r="F612" t="str">
            <v>CCIH</v>
          </cell>
        </row>
        <row r="613">
          <cell r="E613" t="str">
            <v>EBR</v>
          </cell>
          <cell r="F613" t="str">
            <v>CNET</v>
          </cell>
        </row>
        <row r="614">
          <cell r="E614" t="str">
            <v>EBR.B</v>
          </cell>
          <cell r="F614" t="str">
            <v>IMOS</v>
          </cell>
        </row>
        <row r="615">
          <cell r="E615" t="str">
            <v>CCS</v>
          </cell>
          <cell r="F615" t="str">
            <v>CDXC</v>
          </cell>
        </row>
        <row r="616">
          <cell r="E616" t="str">
            <v>CTL</v>
          </cell>
          <cell r="F616" t="str">
            <v>CHSCL</v>
          </cell>
        </row>
        <row r="617">
          <cell r="E617" t="str">
            <v>CF</v>
          </cell>
          <cell r="F617" t="str">
            <v>CHSCM</v>
          </cell>
        </row>
        <row r="618">
          <cell r="E618" t="str">
            <v>CGG</v>
          </cell>
          <cell r="F618" t="str">
            <v>CHSCN</v>
          </cell>
        </row>
        <row r="619">
          <cell r="E619" t="str">
            <v>GIB</v>
          </cell>
          <cell r="F619" t="str">
            <v>CHSCO</v>
          </cell>
        </row>
        <row r="620">
          <cell r="E620" t="str">
            <v xml:space="preserve">ECOM          </v>
          </cell>
          <cell r="F620" t="str">
            <v>CHSCP</v>
          </cell>
        </row>
        <row r="621">
          <cell r="E621" t="str">
            <v>CRL</v>
          </cell>
          <cell r="F621" t="str">
            <v>CHDN</v>
          </cell>
        </row>
        <row r="622">
          <cell r="E622" t="str">
            <v>CLDT</v>
          </cell>
          <cell r="F622" t="str">
            <v>CHUY</v>
          </cell>
        </row>
        <row r="623">
          <cell r="E623" t="str">
            <v>CMCM</v>
          </cell>
          <cell r="F623" t="str">
            <v>CDTX</v>
          </cell>
        </row>
        <row r="624">
          <cell r="E624" t="str">
            <v>CHGG</v>
          </cell>
          <cell r="F624" t="str">
            <v>CMCT</v>
          </cell>
        </row>
        <row r="625">
          <cell r="E625" t="str">
            <v>CHE</v>
          </cell>
          <cell r="F625" t="str">
            <v>CMCTP</v>
          </cell>
        </row>
        <row r="626">
          <cell r="E626" t="str">
            <v>CC</v>
          </cell>
          <cell r="F626" t="str">
            <v>CMPR</v>
          </cell>
        </row>
        <row r="627">
          <cell r="E627" t="str">
            <v>CHMI</v>
          </cell>
          <cell r="F627" t="str">
            <v>CINF</v>
          </cell>
        </row>
        <row r="628">
          <cell r="E628" t="str">
            <v>CHMI^A</v>
          </cell>
          <cell r="F628" t="str">
            <v>CIDM</v>
          </cell>
        </row>
        <row r="629">
          <cell r="E629" t="str">
            <v>CHK</v>
          </cell>
          <cell r="F629" t="str">
            <v>CTAS</v>
          </cell>
        </row>
        <row r="630">
          <cell r="E630" t="str">
            <v>CHK^D</v>
          </cell>
          <cell r="F630" t="str">
            <v>CRUS</v>
          </cell>
        </row>
        <row r="631">
          <cell r="E631" t="str">
            <v>CHKR</v>
          </cell>
          <cell r="F631" t="str">
            <v>CSCO</v>
          </cell>
        </row>
        <row r="632">
          <cell r="E632" t="str">
            <v>CHSP</v>
          </cell>
          <cell r="F632" t="str">
            <v>CTRN</v>
          </cell>
        </row>
        <row r="633">
          <cell r="E633" t="str">
            <v>CPK</v>
          </cell>
          <cell r="F633" t="str">
            <v>CTXR</v>
          </cell>
        </row>
        <row r="634">
          <cell r="E634" t="str">
            <v>CVX</v>
          </cell>
          <cell r="F634" t="str">
            <v>CTXRW</v>
          </cell>
        </row>
        <row r="635">
          <cell r="E635" t="str">
            <v>CBI</v>
          </cell>
          <cell r="F635" t="str">
            <v>CZNC</v>
          </cell>
        </row>
        <row r="636">
          <cell r="E636" t="str">
            <v>CHS</v>
          </cell>
          <cell r="F636" t="str">
            <v>CZWI</v>
          </cell>
        </row>
        <row r="637">
          <cell r="E637" t="str">
            <v>CIM</v>
          </cell>
          <cell r="F637" t="str">
            <v>CZFC</v>
          </cell>
        </row>
        <row r="638">
          <cell r="E638" t="str">
            <v>CIM^A</v>
          </cell>
          <cell r="F638" t="str">
            <v>CIZN</v>
          </cell>
        </row>
        <row r="639">
          <cell r="E639" t="str">
            <v>CIM^B</v>
          </cell>
          <cell r="F639" t="str">
            <v>CTXS</v>
          </cell>
        </row>
        <row r="640">
          <cell r="E640" t="str">
            <v>CO</v>
          </cell>
          <cell r="F640" t="str">
            <v>CHCO</v>
          </cell>
        </row>
        <row r="641">
          <cell r="E641" t="str">
            <v>DL</v>
          </cell>
          <cell r="F641" t="str">
            <v>CIVB</v>
          </cell>
        </row>
        <row r="642">
          <cell r="E642" t="str">
            <v>CEA</v>
          </cell>
          <cell r="F642" t="str">
            <v>CIVBP</v>
          </cell>
        </row>
        <row r="643">
          <cell r="E643" t="str">
            <v>CHN</v>
          </cell>
          <cell r="F643" t="str">
            <v>CLAR</v>
          </cell>
        </row>
        <row r="644">
          <cell r="E644" t="str">
            <v>CGA</v>
          </cell>
          <cell r="F644" t="str">
            <v>CDTI</v>
          </cell>
        </row>
        <row r="645">
          <cell r="E645" t="str">
            <v>LFC</v>
          </cell>
          <cell r="F645" t="str">
            <v>CLNE</v>
          </cell>
        </row>
        <row r="646">
          <cell r="E646" t="str">
            <v>CHL</v>
          </cell>
          <cell r="F646" t="str">
            <v>CLNT</v>
          </cell>
        </row>
        <row r="647">
          <cell r="E647" t="str">
            <v>BORN</v>
          </cell>
          <cell r="F647" t="str">
            <v>CACG</v>
          </cell>
        </row>
        <row r="648">
          <cell r="E648" t="str">
            <v>COE</v>
          </cell>
          <cell r="F648" t="str">
            <v>YLDE</v>
          </cell>
        </row>
        <row r="649">
          <cell r="E649" t="str">
            <v>SNP</v>
          </cell>
          <cell r="F649" t="str">
            <v>LRGE</v>
          </cell>
        </row>
        <row r="650">
          <cell r="E650" t="str">
            <v>XRF</v>
          </cell>
          <cell r="F650" t="str">
            <v>CLFD</v>
          </cell>
        </row>
        <row r="651">
          <cell r="E651" t="str">
            <v>ZNH</v>
          </cell>
          <cell r="F651" t="str">
            <v>CLRO</v>
          </cell>
        </row>
        <row r="652">
          <cell r="E652" t="str">
            <v>CHA</v>
          </cell>
          <cell r="F652" t="str">
            <v>CLSD</v>
          </cell>
        </row>
        <row r="653">
          <cell r="E653" t="str">
            <v>CHU</v>
          </cell>
          <cell r="F653" t="str">
            <v>CLIR</v>
          </cell>
        </row>
        <row r="654">
          <cell r="E654" t="str">
            <v>XNY</v>
          </cell>
          <cell r="F654" t="str">
            <v>CLIRW</v>
          </cell>
        </row>
        <row r="655">
          <cell r="E655" t="str">
            <v>CYD</v>
          </cell>
          <cell r="F655" t="str">
            <v>CMTA</v>
          </cell>
        </row>
        <row r="656">
          <cell r="E656" t="str">
            <v>ZX</v>
          </cell>
          <cell r="F656" t="str">
            <v>CBLI</v>
          </cell>
        </row>
        <row r="657">
          <cell r="E657" t="str">
            <v>CMG</v>
          </cell>
          <cell r="F657" t="str">
            <v>CSBK</v>
          </cell>
        </row>
        <row r="658">
          <cell r="E658" t="str">
            <v>CHH</v>
          </cell>
          <cell r="F658" t="str">
            <v>CLVS</v>
          </cell>
        </row>
        <row r="659">
          <cell r="E659" t="str">
            <v>CBK</v>
          </cell>
          <cell r="F659" t="str">
            <v>CMFN</v>
          </cell>
        </row>
        <row r="660">
          <cell r="E660" t="str">
            <v>CB</v>
          </cell>
          <cell r="F660" t="str">
            <v>CMSS</v>
          </cell>
        </row>
        <row r="661">
          <cell r="E661" t="str">
            <v>CHT</v>
          </cell>
          <cell r="F661" t="str">
            <v>CMSSR</v>
          </cell>
        </row>
        <row r="662">
          <cell r="E662" t="str">
            <v>CHD</v>
          </cell>
          <cell r="F662" t="str">
            <v>CMSSU</v>
          </cell>
        </row>
        <row r="663">
          <cell r="E663" t="str">
            <v>CIEN</v>
          </cell>
          <cell r="F663" t="str">
            <v>CMSSW</v>
          </cell>
        </row>
        <row r="664">
          <cell r="E664" t="str">
            <v>CI</v>
          </cell>
          <cell r="F664" t="str">
            <v>CME</v>
          </cell>
        </row>
        <row r="665">
          <cell r="E665" t="str">
            <v>XEC</v>
          </cell>
          <cell r="F665" t="str">
            <v>CCNE</v>
          </cell>
        </row>
        <row r="666">
          <cell r="E666" t="str">
            <v>CBB</v>
          </cell>
          <cell r="F666" t="str">
            <v>CWAY</v>
          </cell>
        </row>
        <row r="667">
          <cell r="E667" t="str">
            <v>CBB^B</v>
          </cell>
          <cell r="F667" t="str">
            <v>COBZ</v>
          </cell>
        </row>
        <row r="668">
          <cell r="E668" t="str">
            <v>CNK</v>
          </cell>
          <cell r="F668" t="str">
            <v>COKE</v>
          </cell>
        </row>
        <row r="669">
          <cell r="E669" t="str">
            <v>CINR</v>
          </cell>
          <cell r="F669" t="str">
            <v>CODA</v>
          </cell>
        </row>
        <row r="670">
          <cell r="E670" t="str">
            <v>CIR</v>
          </cell>
          <cell r="F670" t="str">
            <v>CDXS</v>
          </cell>
        </row>
        <row r="671">
          <cell r="E671" t="str">
            <v>CISN</v>
          </cell>
          <cell r="F671" t="str">
            <v>CODX</v>
          </cell>
        </row>
        <row r="672">
          <cell r="E672" t="str">
            <v>CIT</v>
          </cell>
          <cell r="F672" t="str">
            <v>CVLY</v>
          </cell>
        </row>
        <row r="673">
          <cell r="E673" t="str">
            <v>BLW</v>
          </cell>
          <cell r="F673" t="str">
            <v>JVA</v>
          </cell>
        </row>
        <row r="674">
          <cell r="E674" t="str">
            <v>C</v>
          </cell>
          <cell r="F674" t="str">
            <v>CCOI</v>
          </cell>
        </row>
        <row r="675">
          <cell r="E675" t="str">
            <v>C.WS.A</v>
          </cell>
          <cell r="F675" t="str">
            <v>CGNT</v>
          </cell>
        </row>
        <row r="676">
          <cell r="E676" t="str">
            <v>C^C</v>
          </cell>
          <cell r="F676" t="str">
            <v>COGT</v>
          </cell>
        </row>
        <row r="677">
          <cell r="E677" t="str">
            <v>C^J</v>
          </cell>
          <cell r="F677" t="str">
            <v>CGNX</v>
          </cell>
        </row>
        <row r="678">
          <cell r="E678" t="str">
            <v>C^K</v>
          </cell>
          <cell r="F678" t="str">
            <v>CTSH</v>
          </cell>
        </row>
        <row r="679">
          <cell r="E679" t="str">
            <v>C^L</v>
          </cell>
          <cell r="F679" t="str">
            <v>COHR</v>
          </cell>
        </row>
        <row r="680">
          <cell r="E680" t="str">
            <v>C^N</v>
          </cell>
          <cell r="F680" t="str">
            <v>CHRS</v>
          </cell>
        </row>
        <row r="681">
          <cell r="E681" t="str">
            <v>C^P</v>
          </cell>
          <cell r="F681" t="str">
            <v>COHU</v>
          </cell>
        </row>
        <row r="682">
          <cell r="E682" t="str">
            <v>C^S</v>
          </cell>
          <cell r="F682" t="str">
            <v>CLCT</v>
          </cell>
        </row>
        <row r="683">
          <cell r="E683" t="str">
            <v>CFG</v>
          </cell>
          <cell r="F683" t="str">
            <v>COLL</v>
          </cell>
        </row>
        <row r="684">
          <cell r="E684" t="str">
            <v>CIA</v>
          </cell>
          <cell r="F684" t="str">
            <v>CIGI</v>
          </cell>
        </row>
        <row r="685">
          <cell r="E685" t="str">
            <v>CIO</v>
          </cell>
          <cell r="F685" t="str">
            <v>CBAN</v>
          </cell>
        </row>
        <row r="686">
          <cell r="E686" t="str">
            <v>CIO^A</v>
          </cell>
          <cell r="F686" t="str">
            <v>COLB</v>
          </cell>
        </row>
        <row r="687">
          <cell r="E687" t="str">
            <v>CVEO</v>
          </cell>
          <cell r="F687" t="str">
            <v>COLM</v>
          </cell>
        </row>
        <row r="688">
          <cell r="E688" t="str">
            <v>CIVI</v>
          </cell>
          <cell r="F688" t="str">
            <v>CMCO</v>
          </cell>
        </row>
        <row r="689">
          <cell r="E689" t="str">
            <v>CLH</v>
          </cell>
          <cell r="F689" t="str">
            <v>CMCSA</v>
          </cell>
        </row>
        <row r="690">
          <cell r="E690" t="str">
            <v>CCO</v>
          </cell>
          <cell r="F690" t="str">
            <v>CBSH</v>
          </cell>
        </row>
        <row r="691">
          <cell r="E691" t="str">
            <v xml:space="preserve">CBA           </v>
          </cell>
          <cell r="F691" t="str">
            <v>CBSHP</v>
          </cell>
        </row>
        <row r="692">
          <cell r="E692" t="str">
            <v>CEM</v>
          </cell>
          <cell r="F692" t="str">
            <v>CUBN</v>
          </cell>
        </row>
        <row r="693">
          <cell r="E693" t="str">
            <v>EMO</v>
          </cell>
          <cell r="F693" t="str">
            <v>CHUBA</v>
          </cell>
        </row>
        <row r="694">
          <cell r="E694" t="str">
            <v>CTR</v>
          </cell>
          <cell r="F694" t="str">
            <v>CHUBK</v>
          </cell>
        </row>
        <row r="695">
          <cell r="E695" t="str">
            <v>CLW</v>
          </cell>
          <cell r="F695" t="str">
            <v>CVGI</v>
          </cell>
        </row>
        <row r="696">
          <cell r="E696" t="str">
            <v>CLF</v>
          </cell>
          <cell r="F696" t="str">
            <v>COMM</v>
          </cell>
        </row>
        <row r="697">
          <cell r="E697" t="str">
            <v>CLPR</v>
          </cell>
          <cell r="F697" t="str">
            <v>JCS</v>
          </cell>
        </row>
        <row r="698">
          <cell r="E698" t="str">
            <v>CLX</v>
          </cell>
          <cell r="F698" t="str">
            <v>ESXB</v>
          </cell>
        </row>
        <row r="699">
          <cell r="E699" t="str">
            <v>CLD</v>
          </cell>
          <cell r="F699" t="str">
            <v>CFBI</v>
          </cell>
        </row>
        <row r="700">
          <cell r="E700" t="str">
            <v>CLDR</v>
          </cell>
          <cell r="F700" t="str">
            <v>CYHHZ</v>
          </cell>
        </row>
        <row r="701">
          <cell r="E701" t="str">
            <v>CMS</v>
          </cell>
          <cell r="F701" t="str">
            <v>CTBI</v>
          </cell>
        </row>
        <row r="702">
          <cell r="E702" t="str">
            <v>CMS^B</v>
          </cell>
          <cell r="F702" t="str">
            <v>CWBC</v>
          </cell>
        </row>
        <row r="703">
          <cell r="E703" t="str">
            <v>CNA</v>
          </cell>
          <cell r="F703" t="str">
            <v>CVLT</v>
          </cell>
        </row>
        <row r="704">
          <cell r="E704" t="str">
            <v>CNHI</v>
          </cell>
          <cell r="F704" t="str">
            <v>CGEN</v>
          </cell>
        </row>
        <row r="705">
          <cell r="E705" t="str">
            <v>CNO</v>
          </cell>
          <cell r="F705" t="str">
            <v>CPSI</v>
          </cell>
        </row>
        <row r="706">
          <cell r="E706" t="str">
            <v>CEO</v>
          </cell>
          <cell r="F706" t="str">
            <v>CTG</v>
          </cell>
        </row>
        <row r="707">
          <cell r="E707" t="str">
            <v>CNXC</v>
          </cell>
          <cell r="F707" t="str">
            <v>CHCI</v>
          </cell>
        </row>
        <row r="708">
          <cell r="E708" t="str">
            <v>CIE</v>
          </cell>
          <cell r="F708" t="str">
            <v>CMTL</v>
          </cell>
        </row>
        <row r="709">
          <cell r="E709" t="str">
            <v>KOF</v>
          </cell>
          <cell r="F709" t="str">
            <v>CNAT</v>
          </cell>
        </row>
        <row r="710">
          <cell r="E710" t="str">
            <v>KO</v>
          </cell>
          <cell r="F710" t="str">
            <v>CNCE</v>
          </cell>
        </row>
        <row r="711">
          <cell r="E711" t="str">
            <v>CCE</v>
          </cell>
          <cell r="F711" t="str">
            <v>CXRX</v>
          </cell>
        </row>
        <row r="712">
          <cell r="E712" t="str">
            <v>CDE</v>
          </cell>
          <cell r="F712" t="str">
            <v>CCUR</v>
          </cell>
        </row>
        <row r="713">
          <cell r="E713" t="str">
            <v>FOF</v>
          </cell>
          <cell r="F713" t="str">
            <v>CDOR</v>
          </cell>
        </row>
        <row r="714">
          <cell r="E714" t="str">
            <v>INB</v>
          </cell>
          <cell r="F714" t="str">
            <v>CFMS</v>
          </cell>
        </row>
        <row r="715">
          <cell r="E715" t="str">
            <v>CNS</v>
          </cell>
          <cell r="F715" t="str">
            <v>CNFR</v>
          </cell>
        </row>
        <row r="716">
          <cell r="E716" t="str">
            <v>UTF</v>
          </cell>
          <cell r="F716" t="str">
            <v>CNMD</v>
          </cell>
        </row>
        <row r="717">
          <cell r="E717" t="str">
            <v>LDP</v>
          </cell>
          <cell r="F717" t="str">
            <v>CTWS</v>
          </cell>
        </row>
        <row r="718">
          <cell r="E718" t="str">
            <v>MIE</v>
          </cell>
          <cell r="F718" t="str">
            <v>CNOB</v>
          </cell>
        </row>
        <row r="719">
          <cell r="E719" t="str">
            <v>RQI</v>
          </cell>
          <cell r="F719" t="str">
            <v>CONN</v>
          </cell>
        </row>
        <row r="720">
          <cell r="E720" t="str">
            <v>RNP</v>
          </cell>
          <cell r="F720" t="str">
            <v>CNSL</v>
          </cell>
        </row>
        <row r="721">
          <cell r="E721" t="str">
            <v>PSF</v>
          </cell>
          <cell r="F721" t="str">
            <v>CWCO</v>
          </cell>
        </row>
        <row r="722">
          <cell r="E722" t="str">
            <v>RFI</v>
          </cell>
          <cell r="F722" t="str">
            <v>CNAC</v>
          </cell>
        </row>
        <row r="723">
          <cell r="E723" t="str">
            <v>CFX</v>
          </cell>
          <cell r="F723" t="str">
            <v>CNACR</v>
          </cell>
        </row>
        <row r="724">
          <cell r="E724" t="str">
            <v>CL</v>
          </cell>
          <cell r="F724" t="str">
            <v>CNACU</v>
          </cell>
        </row>
        <row r="725">
          <cell r="E725" t="str">
            <v>CXE</v>
          </cell>
          <cell r="F725" t="str">
            <v>CNACW</v>
          </cell>
        </row>
        <row r="726">
          <cell r="E726" t="str">
            <v>CIF</v>
          </cell>
          <cell r="F726" t="str">
            <v>CPSS</v>
          </cell>
        </row>
        <row r="727">
          <cell r="E727" t="str">
            <v>CXH</v>
          </cell>
          <cell r="F727" t="str">
            <v>CFRX</v>
          </cell>
        </row>
        <row r="728">
          <cell r="E728" t="str">
            <v>CMU</v>
          </cell>
          <cell r="F728" t="str">
            <v>CTRV</v>
          </cell>
        </row>
        <row r="729">
          <cell r="E729" t="str">
            <v>CLNS</v>
          </cell>
          <cell r="F729" t="str">
            <v>CTRL</v>
          </cell>
        </row>
        <row r="730">
          <cell r="E730" t="str">
            <v>CLNS^B</v>
          </cell>
          <cell r="F730" t="str">
            <v>CPRT</v>
          </cell>
        </row>
        <row r="731">
          <cell r="E731" t="str">
            <v>CLNS^D</v>
          </cell>
          <cell r="F731" t="str">
            <v>CRBP</v>
          </cell>
        </row>
        <row r="732">
          <cell r="E732" t="str">
            <v>CLNS^E</v>
          </cell>
          <cell r="F732" t="str">
            <v>CORT</v>
          </cell>
        </row>
        <row r="733">
          <cell r="E733" t="str">
            <v>CLNS^G</v>
          </cell>
          <cell r="F733" t="str">
            <v>CORE</v>
          </cell>
        </row>
        <row r="734">
          <cell r="E734" t="str">
            <v>CLNS^H</v>
          </cell>
          <cell r="F734" t="str">
            <v>CORI</v>
          </cell>
        </row>
        <row r="735">
          <cell r="E735" t="str">
            <v>CLNS^I</v>
          </cell>
          <cell r="F735" t="str">
            <v>CSOD</v>
          </cell>
        </row>
        <row r="736">
          <cell r="E736" t="str">
            <v>CLNS^J</v>
          </cell>
          <cell r="F736" t="str">
            <v>CRVL</v>
          </cell>
        </row>
        <row r="737">
          <cell r="E737" t="str">
            <v>CXP</v>
          </cell>
          <cell r="F737" t="str">
            <v>CRVS</v>
          </cell>
        </row>
        <row r="738">
          <cell r="E738" t="str">
            <v>STK</v>
          </cell>
          <cell r="F738" t="str">
            <v>CSGP</v>
          </cell>
        </row>
        <row r="739">
          <cell r="E739" t="str">
            <v>CCV.CL</v>
          </cell>
          <cell r="F739" t="str">
            <v>COST</v>
          </cell>
        </row>
        <row r="740">
          <cell r="E740" t="str">
            <v>CCZ</v>
          </cell>
          <cell r="F740" t="str">
            <v>CPAH</v>
          </cell>
        </row>
        <row r="741">
          <cell r="E741" t="str">
            <v>CMA</v>
          </cell>
          <cell r="F741" t="str">
            <v>ICBK</v>
          </cell>
        </row>
        <row r="742">
          <cell r="E742" t="str">
            <v>CMA.WS</v>
          </cell>
          <cell r="F742" t="str">
            <v>COUP</v>
          </cell>
        </row>
        <row r="743">
          <cell r="E743" t="str">
            <v>FIX</v>
          </cell>
          <cell r="F743" t="str">
            <v>CVTI</v>
          </cell>
        </row>
        <row r="744">
          <cell r="E744" t="str">
            <v>CMC</v>
          </cell>
          <cell r="F744" t="str">
            <v>COWN</v>
          </cell>
        </row>
        <row r="745">
          <cell r="E745" t="str">
            <v>CBU</v>
          </cell>
          <cell r="F745" t="str">
            <v>COWNL</v>
          </cell>
        </row>
        <row r="746">
          <cell r="E746" t="str">
            <v>CYH</v>
          </cell>
          <cell r="F746" t="str">
            <v>PMTS</v>
          </cell>
        </row>
        <row r="747">
          <cell r="E747" t="str">
            <v>CHCT</v>
          </cell>
          <cell r="F747" t="str">
            <v>CPSH</v>
          </cell>
        </row>
        <row r="748">
          <cell r="E748" t="str">
            <v>CIG</v>
          </cell>
          <cell r="F748" t="str">
            <v>CRAI</v>
          </cell>
        </row>
        <row r="749">
          <cell r="E749" t="str">
            <v>CIG.C</v>
          </cell>
          <cell r="F749" t="str">
            <v>CBRL</v>
          </cell>
        </row>
        <row r="750">
          <cell r="E750" t="str">
            <v>CBD</v>
          </cell>
          <cell r="F750" t="str">
            <v>BREW</v>
          </cell>
        </row>
        <row r="751">
          <cell r="E751" t="str">
            <v>SBS</v>
          </cell>
          <cell r="F751" t="str">
            <v>CRAY</v>
          </cell>
        </row>
        <row r="752">
          <cell r="E752" t="str">
            <v>ELP</v>
          </cell>
          <cell r="F752" t="str">
            <v>CACC</v>
          </cell>
        </row>
        <row r="753">
          <cell r="E753" t="str">
            <v>CCU</v>
          </cell>
          <cell r="F753" t="str">
            <v>USOI</v>
          </cell>
        </row>
        <row r="754">
          <cell r="E754" t="str">
            <v>CODI</v>
          </cell>
          <cell r="F754" t="str">
            <v>CREE</v>
          </cell>
        </row>
        <row r="755">
          <cell r="E755" t="str">
            <v>CODI^A</v>
          </cell>
          <cell r="F755" t="str">
            <v>CRESY</v>
          </cell>
        </row>
        <row r="756">
          <cell r="E756" t="str">
            <v>CMP</v>
          </cell>
          <cell r="F756" t="str">
            <v>CRSP</v>
          </cell>
        </row>
        <row r="757">
          <cell r="E757" t="str">
            <v>CRK</v>
          </cell>
          <cell r="F757" t="str">
            <v>CRTO</v>
          </cell>
        </row>
        <row r="758">
          <cell r="E758" t="str">
            <v>CAG</v>
          </cell>
          <cell r="F758" t="str">
            <v>CROX</v>
          </cell>
        </row>
        <row r="759">
          <cell r="E759" t="str">
            <v>CXO</v>
          </cell>
          <cell r="F759" t="str">
            <v>CCRN</v>
          </cell>
        </row>
        <row r="760">
          <cell r="E760" t="str">
            <v>CCM</v>
          </cell>
          <cell r="F760" t="str">
            <v>CRWS</v>
          </cell>
        </row>
        <row r="761">
          <cell r="E761" t="str">
            <v>CNDT</v>
          </cell>
          <cell r="F761" t="str">
            <v>CYRX</v>
          </cell>
        </row>
        <row r="762">
          <cell r="E762" t="str">
            <v>CNNX</v>
          </cell>
          <cell r="F762" t="str">
            <v>CYRXW</v>
          </cell>
        </row>
        <row r="763">
          <cell r="E763" t="str">
            <v>COP</v>
          </cell>
          <cell r="F763" t="str">
            <v>CSGS</v>
          </cell>
        </row>
        <row r="764">
          <cell r="E764" t="str">
            <v>CEIX$</v>
          </cell>
          <cell r="F764" t="str">
            <v>CCLP</v>
          </cell>
        </row>
        <row r="765">
          <cell r="E765" t="str">
            <v>CNX</v>
          </cell>
          <cell r="F765" t="str">
            <v>CSPI</v>
          </cell>
        </row>
        <row r="766">
          <cell r="E766" t="str">
            <v>CNX$</v>
          </cell>
          <cell r="F766" t="str">
            <v>CSWI</v>
          </cell>
        </row>
        <row r="767">
          <cell r="E767" t="str">
            <v>ED</v>
          </cell>
          <cell r="F767" t="str">
            <v>CSX</v>
          </cell>
        </row>
        <row r="768">
          <cell r="E768" t="str">
            <v>STZ</v>
          </cell>
          <cell r="F768" t="str">
            <v>CTIC</v>
          </cell>
        </row>
        <row r="769">
          <cell r="E769" t="str">
            <v>STZ.B</v>
          </cell>
          <cell r="F769" t="str">
            <v>CTIB</v>
          </cell>
        </row>
        <row r="770">
          <cell r="E770" t="str">
            <v>CSTM</v>
          </cell>
          <cell r="F770" t="str">
            <v>CTRP</v>
          </cell>
        </row>
        <row r="771">
          <cell r="E771" t="str">
            <v>TCS</v>
          </cell>
          <cell r="F771" t="str">
            <v>CUI</v>
          </cell>
        </row>
        <row r="772">
          <cell r="E772" t="str">
            <v>CBPX</v>
          </cell>
          <cell r="F772" t="str">
            <v>CPIX</v>
          </cell>
        </row>
        <row r="773">
          <cell r="E773" t="str">
            <v>CLR</v>
          </cell>
          <cell r="F773" t="str">
            <v>CRIS</v>
          </cell>
        </row>
        <row r="774">
          <cell r="E774" t="str">
            <v>VLRS</v>
          </cell>
          <cell r="F774" t="str">
            <v>CUTR</v>
          </cell>
        </row>
        <row r="775">
          <cell r="E775" t="str">
            <v>CVG</v>
          </cell>
          <cell r="F775" t="str">
            <v>CVBF</v>
          </cell>
        </row>
        <row r="776">
          <cell r="E776" t="str">
            <v>COO</v>
          </cell>
          <cell r="F776" t="str">
            <v>CVV</v>
          </cell>
        </row>
        <row r="777">
          <cell r="E777" t="str">
            <v>CTB</v>
          </cell>
          <cell r="F777" t="str">
            <v>CYAN</v>
          </cell>
        </row>
        <row r="778">
          <cell r="E778" t="str">
            <v>CPS</v>
          </cell>
          <cell r="F778" t="str">
            <v>CYBR</v>
          </cell>
        </row>
        <row r="779">
          <cell r="E779" t="str">
            <v>CPA</v>
          </cell>
          <cell r="F779" t="str">
            <v>CYBE</v>
          </cell>
        </row>
        <row r="780">
          <cell r="E780" t="str">
            <v>CLB</v>
          </cell>
          <cell r="F780" t="str">
            <v>CYCC</v>
          </cell>
        </row>
        <row r="781">
          <cell r="E781" t="str">
            <v>CXW</v>
          </cell>
          <cell r="F781" t="str">
            <v>CYCCP</v>
          </cell>
        </row>
        <row r="782">
          <cell r="E782" t="str">
            <v>CLGX</v>
          </cell>
          <cell r="F782" t="str">
            <v>CBAY</v>
          </cell>
        </row>
        <row r="783">
          <cell r="E783" t="str">
            <v>CORR</v>
          </cell>
          <cell r="F783" t="str">
            <v>CY</v>
          </cell>
        </row>
        <row r="784">
          <cell r="E784" t="str">
            <v>CORR^A</v>
          </cell>
          <cell r="F784" t="str">
            <v>CYRN</v>
          </cell>
        </row>
        <row r="785">
          <cell r="E785" t="str">
            <v>COR</v>
          </cell>
          <cell r="F785" t="str">
            <v>CONE</v>
          </cell>
        </row>
        <row r="786">
          <cell r="E786" t="str">
            <v>COR^A.CL</v>
          </cell>
          <cell r="F786" t="str">
            <v>CYTK</v>
          </cell>
        </row>
        <row r="787">
          <cell r="E787" t="str">
            <v>GLW</v>
          </cell>
          <cell r="F787" t="str">
            <v>CTMX</v>
          </cell>
        </row>
        <row r="788">
          <cell r="E788" t="str">
            <v>GYC</v>
          </cell>
          <cell r="F788" t="str">
            <v>CYTX</v>
          </cell>
        </row>
        <row r="789">
          <cell r="E789" t="str">
            <v>CCT</v>
          </cell>
          <cell r="F789" t="str">
            <v>CYTXW</v>
          </cell>
        </row>
        <row r="790">
          <cell r="E790" t="str">
            <v>OFC</v>
          </cell>
          <cell r="F790" t="str">
            <v>CTSO</v>
          </cell>
        </row>
        <row r="791">
          <cell r="E791" t="str">
            <v>CZZ</v>
          </cell>
          <cell r="F791" t="str">
            <v>CYTR</v>
          </cell>
        </row>
        <row r="792">
          <cell r="E792" t="str">
            <v>CMRE</v>
          </cell>
          <cell r="F792" t="str">
            <v>DJCO</v>
          </cell>
        </row>
        <row r="793">
          <cell r="E793" t="str">
            <v>CMRE^B</v>
          </cell>
          <cell r="F793" t="str">
            <v>DAKT</v>
          </cell>
        </row>
        <row r="794">
          <cell r="E794" t="str">
            <v>CMRE^C</v>
          </cell>
          <cell r="F794" t="str">
            <v>DARE</v>
          </cell>
        </row>
        <row r="795">
          <cell r="E795" t="str">
            <v>CMRE^D</v>
          </cell>
          <cell r="F795" t="str">
            <v>DRIO</v>
          </cell>
        </row>
        <row r="796">
          <cell r="E796" t="str">
            <v>COTV</v>
          </cell>
          <cell r="F796" t="str">
            <v>DRIOW</v>
          </cell>
        </row>
        <row r="797">
          <cell r="E797" t="str">
            <v>COT</v>
          </cell>
          <cell r="F797" t="str">
            <v>DZSI</v>
          </cell>
        </row>
        <row r="798">
          <cell r="E798" t="str">
            <v>COTY</v>
          </cell>
          <cell r="F798" t="str">
            <v>DSKE</v>
          </cell>
        </row>
        <row r="799">
          <cell r="E799" t="str">
            <v>CFC^B</v>
          </cell>
          <cell r="F799" t="str">
            <v>DSKEW</v>
          </cell>
        </row>
        <row r="800">
          <cell r="E800" t="str">
            <v>CUZ</v>
          </cell>
          <cell r="F800" t="str">
            <v>DAIO</v>
          </cell>
        </row>
        <row r="801">
          <cell r="E801" t="str">
            <v>CVA</v>
          </cell>
          <cell r="F801" t="str">
            <v>DWCH</v>
          </cell>
        </row>
        <row r="802">
          <cell r="E802" t="str">
            <v>CPF</v>
          </cell>
          <cell r="F802" t="str">
            <v>PLAY</v>
          </cell>
        </row>
        <row r="803">
          <cell r="E803" t="str">
            <v>CPL</v>
          </cell>
          <cell r="F803" t="str">
            <v>DTEA</v>
          </cell>
        </row>
        <row r="804">
          <cell r="E804" t="str">
            <v>CR</v>
          </cell>
          <cell r="F804" t="str">
            <v>DFNL</v>
          </cell>
        </row>
        <row r="805">
          <cell r="E805" t="str">
            <v>CRD.A</v>
          </cell>
          <cell r="F805" t="str">
            <v>DUSA</v>
          </cell>
        </row>
        <row r="806">
          <cell r="E806" t="str">
            <v>CRD.B</v>
          </cell>
          <cell r="F806" t="str">
            <v>DWLD</v>
          </cell>
        </row>
        <row r="807">
          <cell r="E807" t="str">
            <v>BAP</v>
          </cell>
          <cell r="F807" t="str">
            <v>DWSN</v>
          </cell>
        </row>
        <row r="808">
          <cell r="E808" t="str">
            <v>CS</v>
          </cell>
          <cell r="F808" t="str">
            <v>DBVT</v>
          </cell>
        </row>
        <row r="809">
          <cell r="E809" t="str">
            <v>CPG</v>
          </cell>
          <cell r="F809" t="str">
            <v>DCPH</v>
          </cell>
        </row>
        <row r="810">
          <cell r="E810" t="str">
            <v>CEQP</v>
          </cell>
          <cell r="F810" t="str">
            <v>DFRG</v>
          </cell>
        </row>
        <row r="811">
          <cell r="E811" t="str">
            <v>CRH</v>
          </cell>
          <cell r="F811" t="str">
            <v>TACO</v>
          </cell>
        </row>
        <row r="812">
          <cell r="E812" t="str">
            <v>CRT</v>
          </cell>
          <cell r="F812" t="str">
            <v>TACOW</v>
          </cell>
        </row>
        <row r="813">
          <cell r="E813" t="str">
            <v>CAPL</v>
          </cell>
          <cell r="F813" t="str">
            <v>DMPI</v>
          </cell>
        </row>
        <row r="814">
          <cell r="E814" t="str">
            <v>CCI</v>
          </cell>
          <cell r="F814" t="str">
            <v>DELT</v>
          </cell>
        </row>
        <row r="815">
          <cell r="E815" t="str">
            <v>CCI^A</v>
          </cell>
          <cell r="F815" t="str">
            <v>DELTW</v>
          </cell>
        </row>
        <row r="816">
          <cell r="E816" t="str">
            <v>CCK</v>
          </cell>
          <cell r="F816" t="str">
            <v>DENN</v>
          </cell>
        </row>
        <row r="817">
          <cell r="E817" t="str">
            <v>CRY</v>
          </cell>
          <cell r="F817" t="str">
            <v>XRAY</v>
          </cell>
        </row>
        <row r="818">
          <cell r="E818" t="str">
            <v>CSRA</v>
          </cell>
          <cell r="F818" t="str">
            <v>DEPO</v>
          </cell>
        </row>
        <row r="819">
          <cell r="E819" t="str">
            <v>CSS</v>
          </cell>
          <cell r="F819" t="str">
            <v>DERM</v>
          </cell>
        </row>
        <row r="820">
          <cell r="E820" t="str">
            <v>CTS</v>
          </cell>
          <cell r="F820" t="str">
            <v>DEST</v>
          </cell>
        </row>
        <row r="821">
          <cell r="E821" t="str">
            <v>CUBE</v>
          </cell>
          <cell r="F821" t="str">
            <v>DXLG</v>
          </cell>
        </row>
        <row r="822">
          <cell r="E822" t="str">
            <v>CUB</v>
          </cell>
          <cell r="F822" t="str">
            <v>DSWL</v>
          </cell>
        </row>
        <row r="823">
          <cell r="E823" t="str">
            <v>CFR</v>
          </cell>
          <cell r="F823" t="str">
            <v>DTRM</v>
          </cell>
        </row>
        <row r="824">
          <cell r="E824" t="str">
            <v>CFR^A</v>
          </cell>
          <cell r="F824" t="str">
            <v>RNDM</v>
          </cell>
        </row>
        <row r="825">
          <cell r="E825" t="str">
            <v>CULP</v>
          </cell>
          <cell r="F825" t="str">
            <v>DXCM</v>
          </cell>
        </row>
        <row r="826">
          <cell r="E826" t="str">
            <v>CMI</v>
          </cell>
          <cell r="F826" t="str">
            <v>DXTR</v>
          </cell>
        </row>
        <row r="827">
          <cell r="E827" t="str">
            <v>CW</v>
          </cell>
          <cell r="F827" t="str">
            <v>DHXM</v>
          </cell>
        </row>
        <row r="828">
          <cell r="E828" t="str">
            <v>SRF</v>
          </cell>
          <cell r="F828" t="str">
            <v>DHIL</v>
          </cell>
        </row>
        <row r="829">
          <cell r="E829" t="str">
            <v>SZC</v>
          </cell>
          <cell r="F829" t="str">
            <v>FANG</v>
          </cell>
        </row>
        <row r="830">
          <cell r="E830" t="str">
            <v>CUBI</v>
          </cell>
          <cell r="F830" t="str">
            <v>DCIX</v>
          </cell>
        </row>
        <row r="831">
          <cell r="E831" t="str">
            <v>CUBI^C</v>
          </cell>
          <cell r="F831" t="str">
            <v>DRNA</v>
          </cell>
        </row>
        <row r="832">
          <cell r="E832" t="str">
            <v>CUBI^D</v>
          </cell>
          <cell r="F832" t="str">
            <v>DFBG</v>
          </cell>
        </row>
        <row r="833">
          <cell r="E833" t="str">
            <v>CUBI^E</v>
          </cell>
          <cell r="F833" t="str">
            <v>DFFN</v>
          </cell>
        </row>
        <row r="834">
          <cell r="E834" t="str">
            <v>CUBI^F</v>
          </cell>
          <cell r="F834" t="str">
            <v>DGII</v>
          </cell>
        </row>
        <row r="835">
          <cell r="E835" t="str">
            <v>CUBS</v>
          </cell>
          <cell r="F835" t="str">
            <v>DMRC</v>
          </cell>
        </row>
        <row r="836">
          <cell r="E836" t="str">
            <v>CVI</v>
          </cell>
          <cell r="F836" t="str">
            <v>DRAD</v>
          </cell>
        </row>
        <row r="837">
          <cell r="E837" t="str">
            <v>UAN</v>
          </cell>
          <cell r="F837" t="str">
            <v>DGLY</v>
          </cell>
        </row>
        <row r="838">
          <cell r="E838" t="str">
            <v>CVRR</v>
          </cell>
          <cell r="F838" t="str">
            <v>APPS</v>
          </cell>
        </row>
        <row r="839">
          <cell r="E839" t="str">
            <v>CVS</v>
          </cell>
          <cell r="F839" t="str">
            <v>DCOM</v>
          </cell>
        </row>
        <row r="840">
          <cell r="E840" t="str">
            <v>CELP</v>
          </cell>
          <cell r="F840" t="str">
            <v>DIOD</v>
          </cell>
        </row>
        <row r="841">
          <cell r="E841" t="str">
            <v>CYS</v>
          </cell>
          <cell r="F841" t="str">
            <v>DISCA</v>
          </cell>
        </row>
        <row r="842">
          <cell r="E842" t="str">
            <v>CYS^A</v>
          </cell>
          <cell r="F842" t="str">
            <v>DISCB</v>
          </cell>
        </row>
        <row r="843">
          <cell r="E843" t="str">
            <v>CYS^B</v>
          </cell>
          <cell r="F843" t="str">
            <v>DISCK</v>
          </cell>
        </row>
        <row r="844">
          <cell r="E844" t="str">
            <v>DHI</v>
          </cell>
          <cell r="F844" t="str">
            <v>DISH</v>
          </cell>
        </row>
        <row r="845">
          <cell r="E845" t="str">
            <v>DAN</v>
          </cell>
          <cell r="F845" t="str">
            <v>DVCR</v>
          </cell>
        </row>
        <row r="846">
          <cell r="E846" t="str">
            <v>DHR</v>
          </cell>
          <cell r="F846" t="str">
            <v>SAUC</v>
          </cell>
        </row>
        <row r="847">
          <cell r="E847" t="str">
            <v>DAC</v>
          </cell>
          <cell r="F847" t="str">
            <v>DLHC</v>
          </cell>
        </row>
        <row r="848">
          <cell r="E848" t="str">
            <v>DQ</v>
          </cell>
          <cell r="F848" t="str">
            <v>BOOM</v>
          </cell>
        </row>
        <row r="849">
          <cell r="E849" t="str">
            <v>DRI</v>
          </cell>
          <cell r="F849" t="str">
            <v>DNBF</v>
          </cell>
        </row>
        <row r="850">
          <cell r="E850" t="str">
            <v>DAR</v>
          </cell>
          <cell r="F850" t="str">
            <v>DLTR</v>
          </cell>
        </row>
        <row r="851">
          <cell r="E851" t="str">
            <v>DVA</v>
          </cell>
          <cell r="F851" t="str">
            <v>DGICA</v>
          </cell>
        </row>
        <row r="852">
          <cell r="E852" t="str">
            <v>DCP</v>
          </cell>
          <cell r="F852" t="str">
            <v>DGICB</v>
          </cell>
        </row>
        <row r="853">
          <cell r="E853" t="str">
            <v>DCT</v>
          </cell>
          <cell r="F853" t="str">
            <v>DMLP</v>
          </cell>
        </row>
        <row r="854">
          <cell r="E854" t="str">
            <v>DDR</v>
          </cell>
          <cell r="F854" t="str">
            <v>DORM</v>
          </cell>
        </row>
        <row r="855">
          <cell r="E855" t="str">
            <v>DDR^A</v>
          </cell>
          <cell r="F855" t="str">
            <v>EAGL</v>
          </cell>
        </row>
        <row r="856">
          <cell r="E856" t="str">
            <v>DDR^J</v>
          </cell>
          <cell r="F856" t="str">
            <v>EAGLU</v>
          </cell>
        </row>
        <row r="857">
          <cell r="E857" t="str">
            <v>DDR^K</v>
          </cell>
          <cell r="F857" t="str">
            <v>EAGLW</v>
          </cell>
        </row>
        <row r="858">
          <cell r="E858" t="str">
            <v>DF</v>
          </cell>
          <cell r="F858" t="str">
            <v>DOVA</v>
          </cell>
        </row>
        <row r="859">
          <cell r="E859" t="str">
            <v>DECK</v>
          </cell>
          <cell r="F859" t="str">
            <v>LYL</v>
          </cell>
        </row>
        <row r="860">
          <cell r="E860" t="str">
            <v>DE</v>
          </cell>
          <cell r="F860" t="str">
            <v>DOTA</v>
          </cell>
        </row>
        <row r="861">
          <cell r="E861" t="str">
            <v>DEX</v>
          </cell>
          <cell r="F861" t="str">
            <v>DOTAR</v>
          </cell>
        </row>
        <row r="862">
          <cell r="E862" t="str">
            <v>DDF</v>
          </cell>
          <cell r="F862" t="str">
            <v>DOTAU</v>
          </cell>
        </row>
        <row r="863">
          <cell r="E863" t="str">
            <v>DKL</v>
          </cell>
          <cell r="F863" t="str">
            <v>DOTAW</v>
          </cell>
        </row>
        <row r="864">
          <cell r="E864" t="str">
            <v>DK</v>
          </cell>
          <cell r="F864" t="str">
            <v>DRYS</v>
          </cell>
        </row>
        <row r="865">
          <cell r="E865" t="str">
            <v>DVMT</v>
          </cell>
          <cell r="F865" t="str">
            <v>DSPG</v>
          </cell>
        </row>
        <row r="866">
          <cell r="E866" t="str">
            <v>APTV$</v>
          </cell>
          <cell r="F866" t="str">
            <v>DLTH</v>
          </cell>
        </row>
        <row r="867">
          <cell r="E867" t="str">
            <v>DLPH</v>
          </cell>
          <cell r="F867" t="str">
            <v>DNKN</v>
          </cell>
        </row>
        <row r="868">
          <cell r="E868" t="str">
            <v>DLPH$</v>
          </cell>
          <cell r="F868" t="str">
            <v>DRRX</v>
          </cell>
        </row>
        <row r="869">
          <cell r="E869" t="str">
            <v>DAL</v>
          </cell>
          <cell r="F869" t="str">
            <v>DXPE</v>
          </cell>
        </row>
        <row r="870">
          <cell r="E870" t="str">
            <v>DEL</v>
          </cell>
          <cell r="F870" t="str">
            <v>DYSL</v>
          </cell>
        </row>
        <row r="871">
          <cell r="E871" t="str">
            <v>DLX</v>
          </cell>
          <cell r="F871" t="str">
            <v>DYNT</v>
          </cell>
        </row>
        <row r="872">
          <cell r="E872" t="str">
            <v>DNR</v>
          </cell>
          <cell r="F872" t="str">
            <v>DVAX</v>
          </cell>
        </row>
        <row r="873">
          <cell r="E873" t="str">
            <v>DESP</v>
          </cell>
          <cell r="F873" t="str">
            <v>ETFC</v>
          </cell>
        </row>
        <row r="874">
          <cell r="E874" t="str">
            <v>DKT</v>
          </cell>
          <cell r="F874" t="str">
            <v>EBMT</v>
          </cell>
        </row>
        <row r="875">
          <cell r="E875" t="str">
            <v>DB</v>
          </cell>
          <cell r="F875" t="str">
            <v>EGBN</v>
          </cell>
        </row>
        <row r="876">
          <cell r="E876" t="str">
            <v>DTK</v>
          </cell>
          <cell r="F876" t="str">
            <v>EGLE</v>
          </cell>
        </row>
        <row r="877">
          <cell r="E877" t="str">
            <v>DXB</v>
          </cell>
          <cell r="F877" t="str">
            <v>EFBI</v>
          </cell>
        </row>
        <row r="878">
          <cell r="E878" t="str">
            <v>DVN</v>
          </cell>
          <cell r="F878" t="str">
            <v>EGRX</v>
          </cell>
        </row>
        <row r="879">
          <cell r="E879" t="str">
            <v>DHX</v>
          </cell>
          <cell r="F879" t="str">
            <v>EWBC</v>
          </cell>
        </row>
        <row r="880">
          <cell r="E880" t="str">
            <v>DHT</v>
          </cell>
          <cell r="F880" t="str">
            <v>EACQ</v>
          </cell>
        </row>
        <row r="881">
          <cell r="E881" t="str">
            <v>DEO</v>
          </cell>
          <cell r="F881" t="str">
            <v>EACQU</v>
          </cell>
        </row>
        <row r="882">
          <cell r="E882" t="str">
            <v>DO</v>
          </cell>
          <cell r="F882" t="str">
            <v>EACQW</v>
          </cell>
        </row>
        <row r="883">
          <cell r="E883" t="str">
            <v>DRH</v>
          </cell>
          <cell r="F883" t="str">
            <v>EML</v>
          </cell>
        </row>
        <row r="884">
          <cell r="E884" t="str">
            <v>DSX</v>
          </cell>
          <cell r="F884" t="str">
            <v>ESDI</v>
          </cell>
        </row>
        <row r="885">
          <cell r="E885" t="str">
            <v>DSX^B</v>
          </cell>
          <cell r="F885" t="str">
            <v>ESDIW</v>
          </cell>
        </row>
        <row r="886">
          <cell r="E886" t="str">
            <v>DSXN</v>
          </cell>
          <cell r="F886" t="str">
            <v>EVGBC</v>
          </cell>
        </row>
        <row r="887">
          <cell r="E887" t="str">
            <v>DKS</v>
          </cell>
          <cell r="F887" t="str">
            <v>EVSTC</v>
          </cell>
        </row>
        <row r="888">
          <cell r="E888" t="str">
            <v>DBD</v>
          </cell>
          <cell r="F888" t="str">
            <v>EVLMC</v>
          </cell>
        </row>
        <row r="889">
          <cell r="E889" t="str">
            <v>DLR</v>
          </cell>
          <cell r="F889" t="str">
            <v>OKDCC</v>
          </cell>
        </row>
        <row r="890">
          <cell r="E890" t="str">
            <v>DLR^C</v>
          </cell>
          <cell r="F890" t="str">
            <v>EBAY</v>
          </cell>
        </row>
        <row r="891">
          <cell r="E891" t="str">
            <v>DLR^G</v>
          </cell>
          <cell r="F891" t="str">
            <v>EBAYL</v>
          </cell>
        </row>
        <row r="892">
          <cell r="E892" t="str">
            <v>DLR^H</v>
          </cell>
          <cell r="F892" t="str">
            <v>EBIX</v>
          </cell>
        </row>
        <row r="893">
          <cell r="E893" t="str">
            <v>DLR^I</v>
          </cell>
          <cell r="F893" t="str">
            <v>ELON</v>
          </cell>
        </row>
        <row r="894">
          <cell r="E894" t="str">
            <v>DLR^J</v>
          </cell>
          <cell r="F894" t="str">
            <v>ECHO</v>
          </cell>
        </row>
        <row r="895">
          <cell r="E895" t="str">
            <v>DDS</v>
          </cell>
          <cell r="F895" t="str">
            <v>SATS</v>
          </cell>
        </row>
        <row r="896">
          <cell r="E896" t="str">
            <v>DDT</v>
          </cell>
          <cell r="F896" t="str">
            <v>EEI</v>
          </cell>
        </row>
        <row r="897">
          <cell r="E897" t="str">
            <v>DIN</v>
          </cell>
          <cell r="F897" t="str">
            <v>ESES</v>
          </cell>
        </row>
        <row r="898">
          <cell r="E898" t="str">
            <v>DPLO</v>
          </cell>
          <cell r="F898" t="str">
            <v>EDAP</v>
          </cell>
        </row>
        <row r="899">
          <cell r="E899" t="str">
            <v>DFS</v>
          </cell>
          <cell r="F899" t="str">
            <v>EDGE</v>
          </cell>
        </row>
        <row r="900">
          <cell r="E900" t="str">
            <v>DFS^B.CL</v>
          </cell>
          <cell r="F900" t="str">
            <v>EDGW</v>
          </cell>
        </row>
        <row r="901">
          <cell r="E901" t="str">
            <v>DNI</v>
          </cell>
          <cell r="F901" t="str">
            <v>EDIT</v>
          </cell>
        </row>
        <row r="902">
          <cell r="E902" t="str">
            <v>DLB</v>
          </cell>
          <cell r="F902" t="str">
            <v>EDUC</v>
          </cell>
        </row>
        <row r="903">
          <cell r="E903" t="str">
            <v>DG</v>
          </cell>
          <cell r="F903" t="str">
            <v>EGAN</v>
          </cell>
        </row>
        <row r="904">
          <cell r="E904" t="str">
            <v>DM</v>
          </cell>
          <cell r="F904" t="str">
            <v>EGLT</v>
          </cell>
        </row>
        <row r="905">
          <cell r="E905" t="str">
            <v>D</v>
          </cell>
          <cell r="F905" t="str">
            <v>EHTH</v>
          </cell>
        </row>
        <row r="906">
          <cell r="E906" t="str">
            <v>DCUD</v>
          </cell>
          <cell r="F906" t="str">
            <v>EIGR</v>
          </cell>
        </row>
        <row r="907">
          <cell r="E907" t="str">
            <v>DRUA</v>
          </cell>
          <cell r="F907" t="str">
            <v>EKSO</v>
          </cell>
        </row>
        <row r="908">
          <cell r="E908" t="str">
            <v>DPZ</v>
          </cell>
          <cell r="F908" t="str">
            <v>LOCO</v>
          </cell>
        </row>
        <row r="909">
          <cell r="E909" t="str">
            <v>UFS</v>
          </cell>
          <cell r="F909" t="str">
            <v>EMITF</v>
          </cell>
        </row>
        <row r="910">
          <cell r="E910" t="str">
            <v>DCI</v>
          </cell>
          <cell r="F910" t="str">
            <v>ESLT</v>
          </cell>
        </row>
        <row r="911">
          <cell r="E911" t="str">
            <v>DFIN</v>
          </cell>
          <cell r="F911" t="str">
            <v>ERI</v>
          </cell>
        </row>
        <row r="912">
          <cell r="E912" t="str">
            <v>LPG</v>
          </cell>
          <cell r="F912" t="str">
            <v>ESIO</v>
          </cell>
        </row>
        <row r="913">
          <cell r="E913" t="str">
            <v>DSL</v>
          </cell>
          <cell r="F913" t="str">
            <v>EA</v>
          </cell>
        </row>
        <row r="914">
          <cell r="E914" t="str">
            <v>DBL</v>
          </cell>
          <cell r="F914" t="str">
            <v>EFII</v>
          </cell>
        </row>
        <row r="915">
          <cell r="E915" t="str">
            <v>PLOW</v>
          </cell>
          <cell r="F915" t="str">
            <v>ELSE</v>
          </cell>
        </row>
        <row r="916">
          <cell r="E916" t="str">
            <v>DEI</v>
          </cell>
          <cell r="F916" t="str">
            <v>ELEC</v>
          </cell>
        </row>
        <row r="917">
          <cell r="E917" t="str">
            <v>DOV</v>
          </cell>
          <cell r="F917" t="str">
            <v>ELECU</v>
          </cell>
        </row>
        <row r="918">
          <cell r="E918" t="str">
            <v>DDE</v>
          </cell>
          <cell r="F918" t="str">
            <v>ELECW</v>
          </cell>
        </row>
        <row r="919">
          <cell r="E919" t="str">
            <v>DVD</v>
          </cell>
          <cell r="F919" t="str">
            <v>EBIO</v>
          </cell>
        </row>
        <row r="920">
          <cell r="E920" t="str">
            <v>DWDP</v>
          </cell>
          <cell r="F920" t="str">
            <v>DWAC</v>
          </cell>
        </row>
        <row r="921">
          <cell r="E921" t="str">
            <v>DPS</v>
          </cell>
          <cell r="F921" t="str">
            <v>ESBK</v>
          </cell>
        </row>
        <row r="922">
          <cell r="E922" t="str">
            <v>RDY</v>
          </cell>
          <cell r="F922" t="str">
            <v>ELTK</v>
          </cell>
        </row>
        <row r="923">
          <cell r="E923" t="str">
            <v>DRD</v>
          </cell>
          <cell r="F923" t="str">
            <v>EMCI</v>
          </cell>
        </row>
        <row r="924">
          <cell r="E924" t="str">
            <v>DCF</v>
          </cell>
          <cell r="F924" t="str">
            <v>EMCF</v>
          </cell>
        </row>
        <row r="925">
          <cell r="E925" t="str">
            <v>DHF</v>
          </cell>
          <cell r="F925" t="str">
            <v>EMKR</v>
          </cell>
        </row>
        <row r="926">
          <cell r="E926" t="str">
            <v>DMB</v>
          </cell>
          <cell r="F926" t="str">
            <v>RNEM</v>
          </cell>
        </row>
        <row r="927">
          <cell r="E927" t="str">
            <v>DSM</v>
          </cell>
          <cell r="F927" t="str">
            <v>EMMS</v>
          </cell>
        </row>
        <row r="928">
          <cell r="E928" t="str">
            <v>LEO</v>
          </cell>
          <cell r="F928" t="str">
            <v>NYNY</v>
          </cell>
        </row>
        <row r="929">
          <cell r="E929" t="str">
            <v>DRQ</v>
          </cell>
          <cell r="F929" t="str">
            <v>ENTA</v>
          </cell>
        </row>
        <row r="930">
          <cell r="E930" t="str">
            <v>DS</v>
          </cell>
          <cell r="F930" t="str">
            <v>ECPG</v>
          </cell>
        </row>
        <row r="931">
          <cell r="E931" t="str">
            <v>DS^B</v>
          </cell>
          <cell r="F931" t="str">
            <v>WIRE</v>
          </cell>
        </row>
        <row r="932">
          <cell r="E932" t="str">
            <v>DS^C</v>
          </cell>
          <cell r="F932" t="str">
            <v>ENDP</v>
          </cell>
        </row>
        <row r="933">
          <cell r="E933" t="str">
            <v>DS^D</v>
          </cell>
          <cell r="F933" t="str">
            <v>ECYT</v>
          </cell>
        </row>
        <row r="934">
          <cell r="E934" t="str">
            <v>DST</v>
          </cell>
          <cell r="F934" t="str">
            <v>ELGX</v>
          </cell>
        </row>
        <row r="935">
          <cell r="E935" t="str">
            <v>DSW</v>
          </cell>
          <cell r="F935" t="str">
            <v>NDRA</v>
          </cell>
        </row>
        <row r="936">
          <cell r="E936" t="str">
            <v>DTE</v>
          </cell>
          <cell r="F936" t="str">
            <v>NDRAW</v>
          </cell>
        </row>
        <row r="937">
          <cell r="E937" t="str">
            <v>DTJ</v>
          </cell>
          <cell r="F937" t="str">
            <v>EIGI</v>
          </cell>
        </row>
        <row r="938">
          <cell r="E938" t="str">
            <v>DTQ</v>
          </cell>
          <cell r="F938" t="str">
            <v>WATT</v>
          </cell>
        </row>
        <row r="939">
          <cell r="E939" t="str">
            <v>DTV</v>
          </cell>
          <cell r="F939" t="str">
            <v>EFOI</v>
          </cell>
        </row>
        <row r="940">
          <cell r="E940" t="str">
            <v>DTW</v>
          </cell>
          <cell r="F940" t="str">
            <v>ERII</v>
          </cell>
        </row>
        <row r="941">
          <cell r="E941" t="str">
            <v>DTY</v>
          </cell>
          <cell r="F941" t="str">
            <v>EXXI</v>
          </cell>
        </row>
        <row r="942">
          <cell r="E942" t="str">
            <v>DCO</v>
          </cell>
          <cell r="F942" t="str">
            <v>ENG</v>
          </cell>
        </row>
        <row r="943">
          <cell r="E943" t="str">
            <v>DPG</v>
          </cell>
          <cell r="F943" t="str">
            <v>ENPH</v>
          </cell>
        </row>
        <row r="944">
          <cell r="E944" t="str">
            <v>DSE</v>
          </cell>
          <cell r="F944" t="str">
            <v>ESGR</v>
          </cell>
        </row>
        <row r="945">
          <cell r="E945" t="str">
            <v>DNP</v>
          </cell>
          <cell r="F945" t="str">
            <v>ENFC</v>
          </cell>
        </row>
        <row r="946">
          <cell r="E946" t="str">
            <v>DTF</v>
          </cell>
          <cell r="F946" t="str">
            <v>ENTG</v>
          </cell>
        </row>
        <row r="947">
          <cell r="E947" t="str">
            <v>DUC</v>
          </cell>
          <cell r="F947" t="str">
            <v>ENTL</v>
          </cell>
        </row>
        <row r="948">
          <cell r="E948" t="str">
            <v>DUK</v>
          </cell>
          <cell r="F948" t="str">
            <v>EBTC</v>
          </cell>
        </row>
        <row r="949">
          <cell r="E949" t="str">
            <v>DUKH</v>
          </cell>
          <cell r="F949" t="str">
            <v>EFSC</v>
          </cell>
        </row>
        <row r="950">
          <cell r="E950" t="str">
            <v>DRE</v>
          </cell>
          <cell r="F950" t="str">
            <v xml:space="preserve">ENZY          </v>
          </cell>
        </row>
        <row r="951">
          <cell r="E951" t="str">
            <v>DNB</v>
          </cell>
          <cell r="F951" t="str">
            <v>EPZM</v>
          </cell>
        </row>
        <row r="952">
          <cell r="E952" t="str">
            <v>DHG</v>
          </cell>
          <cell r="F952" t="str">
            <v>PLUS</v>
          </cell>
        </row>
        <row r="953">
          <cell r="E953" t="str">
            <v>DXC</v>
          </cell>
          <cell r="F953" t="str">
            <v>EQIX</v>
          </cell>
        </row>
        <row r="954">
          <cell r="E954" t="str">
            <v>DY</v>
          </cell>
          <cell r="F954" t="str">
            <v>EQFN</v>
          </cell>
        </row>
        <row r="955">
          <cell r="E955" t="str">
            <v>DLNG</v>
          </cell>
          <cell r="F955" t="str">
            <v>EQBK</v>
          </cell>
        </row>
        <row r="956">
          <cell r="E956" t="str">
            <v>DLNG^A</v>
          </cell>
          <cell r="F956" t="str">
            <v>ERIC</v>
          </cell>
        </row>
        <row r="957">
          <cell r="E957" t="str">
            <v>DYN</v>
          </cell>
          <cell r="F957" t="str">
            <v>ERIE</v>
          </cell>
        </row>
        <row r="958">
          <cell r="E958" t="str">
            <v>DYN.WS.A</v>
          </cell>
          <cell r="F958" t="str">
            <v>ERYP</v>
          </cell>
        </row>
        <row r="959">
          <cell r="E959" t="str">
            <v>DYNC</v>
          </cell>
          <cell r="F959" t="str">
            <v>ESCA</v>
          </cell>
        </row>
        <row r="960">
          <cell r="E960" t="str">
            <v>DX</v>
          </cell>
          <cell r="F960" t="str">
            <v>ESPR</v>
          </cell>
        </row>
        <row r="961">
          <cell r="E961" t="str">
            <v>DX^A</v>
          </cell>
          <cell r="F961" t="str">
            <v>ESQ</v>
          </cell>
        </row>
        <row r="962">
          <cell r="E962" t="str">
            <v>DX^B</v>
          </cell>
          <cell r="F962" t="str">
            <v>ESSA</v>
          </cell>
        </row>
        <row r="963">
          <cell r="E963" t="str">
            <v>DD^A</v>
          </cell>
          <cell r="F963" t="str">
            <v>EPIX</v>
          </cell>
        </row>
        <row r="964">
          <cell r="E964" t="str">
            <v>DD^B</v>
          </cell>
          <cell r="F964" t="str">
            <v>ESND</v>
          </cell>
        </row>
        <row r="965">
          <cell r="E965" t="str">
            <v>ELF</v>
          </cell>
          <cell r="F965" t="str">
            <v>ITEQ</v>
          </cell>
        </row>
        <row r="966">
          <cell r="E966" t="str">
            <v>SSP</v>
          </cell>
          <cell r="F966" t="str">
            <v>ETSY</v>
          </cell>
        </row>
        <row r="967">
          <cell r="E967" t="str">
            <v>EGIF</v>
          </cell>
          <cell r="F967" t="str">
            <v>CLWT</v>
          </cell>
        </row>
        <row r="968">
          <cell r="E968" t="str">
            <v>EXP</v>
          </cell>
          <cell r="F968" t="str">
            <v>EEFT</v>
          </cell>
        </row>
        <row r="969">
          <cell r="E969" t="str">
            <v xml:space="preserve">ECC           </v>
          </cell>
          <cell r="F969" t="str">
            <v>ESEA</v>
          </cell>
        </row>
        <row r="970">
          <cell r="E970" t="str">
            <v>ECCA</v>
          </cell>
          <cell r="F970" t="str">
            <v>EVEP</v>
          </cell>
        </row>
        <row r="971">
          <cell r="E971" t="str">
            <v>ECCB</v>
          </cell>
          <cell r="F971" t="str">
            <v>EVBG</v>
          </cell>
        </row>
        <row r="972">
          <cell r="E972" t="str">
            <v>ECCY</v>
          </cell>
          <cell r="F972" t="str">
            <v>EVK</v>
          </cell>
        </row>
        <row r="973">
          <cell r="E973" t="str">
            <v>ECCZ</v>
          </cell>
          <cell r="F973" t="str">
            <v>MRAM</v>
          </cell>
        </row>
        <row r="974">
          <cell r="E974" t="str">
            <v>ESTE</v>
          </cell>
          <cell r="F974" t="str">
            <v>EVLV</v>
          </cell>
        </row>
        <row r="975">
          <cell r="E975" t="str">
            <v>DEA</v>
          </cell>
          <cell r="F975" t="str">
            <v>EVGN</v>
          </cell>
        </row>
        <row r="976">
          <cell r="E976" t="str">
            <v>EGP</v>
          </cell>
          <cell r="F976" t="str">
            <v>EVOK</v>
          </cell>
        </row>
        <row r="977">
          <cell r="E977" t="str">
            <v>EMN</v>
          </cell>
          <cell r="F977" t="str">
            <v>EVOL</v>
          </cell>
        </row>
        <row r="978">
          <cell r="E978" t="str">
            <v>KODK</v>
          </cell>
          <cell r="F978" t="str">
            <v>EXAS</v>
          </cell>
        </row>
        <row r="979">
          <cell r="E979" t="str">
            <v>KODK.WS</v>
          </cell>
          <cell r="F979" t="str">
            <v>EXAC</v>
          </cell>
        </row>
        <row r="980">
          <cell r="E980" t="str">
            <v>KODK.WS.A</v>
          </cell>
          <cell r="F980" t="str">
            <v>XELA</v>
          </cell>
        </row>
        <row r="981">
          <cell r="E981" t="str">
            <v>ETN</v>
          </cell>
          <cell r="F981" t="str">
            <v>EXEL</v>
          </cell>
        </row>
        <row r="982">
          <cell r="E982" t="str">
            <v>ETV</v>
          </cell>
          <cell r="F982" t="str">
            <v>EXFO</v>
          </cell>
        </row>
        <row r="983">
          <cell r="E983" t="str">
            <v>ETW</v>
          </cell>
          <cell r="F983" t="str">
            <v>EXLS</v>
          </cell>
        </row>
        <row r="984">
          <cell r="E984" t="str">
            <v>EV</v>
          </cell>
          <cell r="F984" t="str">
            <v>EXPE</v>
          </cell>
        </row>
        <row r="985">
          <cell r="E985" t="str">
            <v>EOI</v>
          </cell>
          <cell r="F985" t="str">
            <v>EXPD</v>
          </cell>
        </row>
        <row r="986">
          <cell r="E986" t="str">
            <v>EOS</v>
          </cell>
          <cell r="F986" t="str">
            <v>EXPO</v>
          </cell>
        </row>
        <row r="987">
          <cell r="E987" t="str">
            <v>EFT</v>
          </cell>
          <cell r="F987" t="str">
            <v>ESRX</v>
          </cell>
        </row>
        <row r="988">
          <cell r="E988" t="str">
            <v>EFL</v>
          </cell>
          <cell r="F988" t="str">
            <v>XOG</v>
          </cell>
        </row>
        <row r="989">
          <cell r="E989" t="str">
            <v>EFF</v>
          </cell>
          <cell r="F989" t="str">
            <v>EXTR</v>
          </cell>
        </row>
        <row r="990">
          <cell r="E990" t="str">
            <v>EHT</v>
          </cell>
          <cell r="F990" t="str">
            <v>EYEG</v>
          </cell>
        </row>
        <row r="991">
          <cell r="E991" t="str">
            <v xml:space="preserve">ETX           </v>
          </cell>
          <cell r="F991" t="str">
            <v>EYEGW</v>
          </cell>
        </row>
        <row r="992">
          <cell r="E992" t="str">
            <v>EOT</v>
          </cell>
          <cell r="F992" t="str">
            <v>EZPW</v>
          </cell>
        </row>
        <row r="993">
          <cell r="E993" t="str">
            <v>EVN</v>
          </cell>
          <cell r="F993" t="str">
            <v>FFIV</v>
          </cell>
        </row>
        <row r="994">
          <cell r="E994" t="str">
            <v>ETJ</v>
          </cell>
          <cell r="F994" t="str">
            <v>FB</v>
          </cell>
        </row>
        <row r="995">
          <cell r="E995" t="str">
            <v>EFR</v>
          </cell>
          <cell r="F995" t="str">
            <v>DAVE</v>
          </cell>
        </row>
        <row r="996">
          <cell r="E996" t="str">
            <v>EVF</v>
          </cell>
          <cell r="F996" t="str">
            <v>FANH</v>
          </cell>
        </row>
        <row r="997">
          <cell r="E997" t="str">
            <v>EVG</v>
          </cell>
          <cell r="F997" t="str">
            <v>FARM</v>
          </cell>
        </row>
        <row r="998">
          <cell r="E998" t="str">
            <v>EVT</v>
          </cell>
          <cell r="F998" t="str">
            <v>FMAO</v>
          </cell>
        </row>
        <row r="999">
          <cell r="E999" t="str">
            <v>ETO</v>
          </cell>
          <cell r="F999" t="str">
            <v>FFKT</v>
          </cell>
        </row>
        <row r="1000">
          <cell r="E1000" t="str">
            <v>EXD</v>
          </cell>
          <cell r="F1000" t="str">
            <v>FMNB</v>
          </cell>
        </row>
        <row r="1001">
          <cell r="E1001" t="str">
            <v>ETG</v>
          </cell>
          <cell r="F1001" t="str">
            <v>FARO</v>
          </cell>
        </row>
        <row r="1002">
          <cell r="E1002" t="str">
            <v>ETB</v>
          </cell>
          <cell r="F1002" t="str">
            <v>FAST</v>
          </cell>
        </row>
        <row r="1003">
          <cell r="E1003" t="str">
            <v>ETY</v>
          </cell>
          <cell r="F1003" t="str">
            <v>FAT</v>
          </cell>
        </row>
        <row r="1004">
          <cell r="E1004" t="str">
            <v>EXG</v>
          </cell>
          <cell r="F1004" t="str">
            <v>FATE</v>
          </cell>
        </row>
        <row r="1005">
          <cell r="E1005" t="str">
            <v>ECT</v>
          </cell>
          <cell r="F1005" t="str">
            <v>FBSS</v>
          </cell>
        </row>
        <row r="1006">
          <cell r="E1006" t="str">
            <v>ECR</v>
          </cell>
          <cell r="F1006" t="str">
            <v>FCRE</v>
          </cell>
        </row>
        <row r="1007">
          <cell r="E1007" t="str">
            <v>ECL</v>
          </cell>
          <cell r="F1007" t="str">
            <v>FSAC</v>
          </cell>
        </row>
        <row r="1008">
          <cell r="E1008" t="str">
            <v>EC</v>
          </cell>
          <cell r="F1008" t="str">
            <v>FSACU</v>
          </cell>
        </row>
        <row r="1009">
          <cell r="E1009" t="str">
            <v>EIX</v>
          </cell>
          <cell r="F1009" t="str">
            <v>FSACW</v>
          </cell>
        </row>
        <row r="1010">
          <cell r="E1010" t="str">
            <v>EDR</v>
          </cell>
          <cell r="F1010" t="str">
            <v>FNHC</v>
          </cell>
        </row>
        <row r="1011">
          <cell r="E1011" t="str">
            <v>EW</v>
          </cell>
          <cell r="F1011" t="str">
            <v>FENC</v>
          </cell>
        </row>
        <row r="1012">
          <cell r="E1012" t="str">
            <v>EHIC</v>
          </cell>
          <cell r="F1012" t="str">
            <v>GSM</v>
          </cell>
        </row>
        <row r="1013">
          <cell r="E1013" t="str">
            <v>EP^C</v>
          </cell>
          <cell r="F1013" t="str">
            <v>FFBW</v>
          </cell>
        </row>
        <row r="1014">
          <cell r="E1014" t="str">
            <v>EE</v>
          </cell>
          <cell r="F1014" t="str">
            <v>FCSC</v>
          </cell>
        </row>
        <row r="1015">
          <cell r="E1015" t="str">
            <v>EGO</v>
          </cell>
          <cell r="F1015" t="str">
            <v>FGEN</v>
          </cell>
        </row>
        <row r="1016">
          <cell r="E1016" t="str">
            <v>ELVT</v>
          </cell>
          <cell r="F1016" t="str">
            <v>FDBC</v>
          </cell>
        </row>
        <row r="1017">
          <cell r="E1017" t="str">
            <v>LLY</v>
          </cell>
          <cell r="F1017" t="str">
            <v>ONEQ</v>
          </cell>
        </row>
        <row r="1018">
          <cell r="E1018" t="str">
            <v>ELLI</v>
          </cell>
          <cell r="F1018" t="str">
            <v>LION</v>
          </cell>
        </row>
        <row r="1019">
          <cell r="E1019" t="str">
            <v>EFC</v>
          </cell>
          <cell r="F1019" t="str">
            <v>FDUS</v>
          </cell>
        </row>
        <row r="1020">
          <cell r="E1020" t="str">
            <v>EARN</v>
          </cell>
          <cell r="F1020" t="str">
            <v>FRGI</v>
          </cell>
        </row>
        <row r="1021">
          <cell r="E1021" t="str">
            <v>AKO.A</v>
          </cell>
          <cell r="F1021" t="str">
            <v>FITB</v>
          </cell>
        </row>
        <row r="1022">
          <cell r="E1022" t="str">
            <v>AKO.B</v>
          </cell>
          <cell r="F1022" t="str">
            <v>FITBI</v>
          </cell>
        </row>
        <row r="1023">
          <cell r="E1023" t="str">
            <v>ERJ</v>
          </cell>
          <cell r="F1023" t="str">
            <v>FNGN</v>
          </cell>
        </row>
        <row r="1024">
          <cell r="E1024" t="str">
            <v>EME</v>
          </cell>
          <cell r="F1024" t="str">
            <v>FISI</v>
          </cell>
        </row>
        <row r="1025">
          <cell r="E1025" t="str">
            <v>EEX</v>
          </cell>
          <cell r="F1025" t="str">
            <v>FNSR</v>
          </cell>
        </row>
        <row r="1026">
          <cell r="E1026" t="str">
            <v>EMES</v>
          </cell>
          <cell r="F1026" t="str">
            <v>FNJN</v>
          </cell>
        </row>
        <row r="1027">
          <cell r="E1027" t="str">
            <v>EBS</v>
          </cell>
          <cell r="F1027" t="str">
            <v>FNTE</v>
          </cell>
        </row>
        <row r="1028">
          <cell r="E1028" t="str">
            <v>EMR</v>
          </cell>
          <cell r="F1028" t="str">
            <v>FNTEU</v>
          </cell>
        </row>
        <row r="1029">
          <cell r="E1029" t="str">
            <v>ESRT</v>
          </cell>
          <cell r="F1029" t="str">
            <v>FNTEW</v>
          </cell>
        </row>
        <row r="1030">
          <cell r="E1030" t="str">
            <v>EIG</v>
          </cell>
          <cell r="F1030" t="str">
            <v>FEYE</v>
          </cell>
        </row>
        <row r="1031">
          <cell r="E1031" t="str">
            <v>EDN</v>
          </cell>
          <cell r="F1031" t="str">
            <v>FBNC</v>
          </cell>
        </row>
        <row r="1032">
          <cell r="E1032" t="str">
            <v>ENBL</v>
          </cell>
          <cell r="F1032" t="str">
            <v>FNLC</v>
          </cell>
        </row>
        <row r="1033">
          <cell r="E1033" t="str">
            <v>EEQ</v>
          </cell>
          <cell r="F1033" t="str">
            <v>FRBA</v>
          </cell>
        </row>
        <row r="1034">
          <cell r="E1034" t="str">
            <v>EEP</v>
          </cell>
          <cell r="F1034" t="str">
            <v>BUSE</v>
          </cell>
        </row>
        <row r="1035">
          <cell r="E1035" t="str">
            <v>ENB</v>
          </cell>
          <cell r="F1035" t="str">
            <v>FBIZ</v>
          </cell>
        </row>
        <row r="1036">
          <cell r="E1036" t="str">
            <v>ECA</v>
          </cell>
          <cell r="F1036" t="str">
            <v>FCAP</v>
          </cell>
        </row>
        <row r="1037">
          <cell r="E1037" t="str">
            <v>EXK</v>
          </cell>
          <cell r="F1037" t="str">
            <v>FCFS</v>
          </cell>
        </row>
        <row r="1038">
          <cell r="E1038" t="str">
            <v>NDRO</v>
          </cell>
          <cell r="F1038" t="str">
            <v>FCNCA</v>
          </cell>
        </row>
        <row r="1039">
          <cell r="E1039" t="str">
            <v>ENIA</v>
          </cell>
          <cell r="F1039" t="str">
            <v>FCBC</v>
          </cell>
        </row>
        <row r="1040">
          <cell r="E1040" t="str">
            <v>ENIC</v>
          </cell>
          <cell r="F1040" t="str">
            <v>FCCO</v>
          </cell>
        </row>
        <row r="1041">
          <cell r="E1041" t="str">
            <v>EOCC</v>
          </cell>
          <cell r="F1041" t="str">
            <v>FBNK</v>
          </cell>
        </row>
        <row r="1042">
          <cell r="E1042" t="str">
            <v>EGN</v>
          </cell>
          <cell r="F1042" t="str">
            <v>FDEF</v>
          </cell>
        </row>
        <row r="1043">
          <cell r="E1043" t="str">
            <v>ENR</v>
          </cell>
          <cell r="F1043" t="str">
            <v>FFBC</v>
          </cell>
        </row>
        <row r="1044">
          <cell r="E1044" t="str">
            <v>EPC</v>
          </cell>
          <cell r="F1044" t="str">
            <v>FFBCW</v>
          </cell>
        </row>
        <row r="1045">
          <cell r="E1045" t="str">
            <v>ETE</v>
          </cell>
          <cell r="F1045" t="str">
            <v>FFIN</v>
          </cell>
        </row>
        <row r="1046">
          <cell r="E1046" t="str">
            <v>ETP</v>
          </cell>
          <cell r="F1046" t="str">
            <v>THFF</v>
          </cell>
        </row>
        <row r="1047">
          <cell r="E1047" t="str">
            <v>ERF</v>
          </cell>
          <cell r="F1047" t="str">
            <v>FFNW</v>
          </cell>
        </row>
        <row r="1048">
          <cell r="E1048" t="str">
            <v>ENS</v>
          </cell>
          <cell r="F1048" t="str">
            <v>FFWM</v>
          </cell>
        </row>
        <row r="1049">
          <cell r="E1049" t="str">
            <v>EGL</v>
          </cell>
          <cell r="F1049" t="str">
            <v>FGBI</v>
          </cell>
        </row>
        <row r="1050">
          <cell r="E1050" t="str">
            <v>E</v>
          </cell>
          <cell r="F1050" t="str">
            <v>FHB</v>
          </cell>
        </row>
        <row r="1051">
          <cell r="E1051" t="str">
            <v>ENLK</v>
          </cell>
          <cell r="F1051" t="str">
            <v>INBK</v>
          </cell>
        </row>
        <row r="1052">
          <cell r="E1052" t="str">
            <v>ENLC</v>
          </cell>
          <cell r="F1052" t="str">
            <v>INBKL</v>
          </cell>
        </row>
        <row r="1053">
          <cell r="E1053" t="str">
            <v>EBF</v>
          </cell>
          <cell r="F1053" t="str">
            <v>FIBK</v>
          </cell>
        </row>
        <row r="1054">
          <cell r="E1054" t="str">
            <v>ENVA</v>
          </cell>
          <cell r="F1054" t="str">
            <v>FRME</v>
          </cell>
        </row>
        <row r="1055">
          <cell r="E1055" t="str">
            <v>NPO</v>
          </cell>
          <cell r="F1055" t="str">
            <v>FMBH</v>
          </cell>
        </row>
        <row r="1056">
          <cell r="E1056" t="str">
            <v>ESV</v>
          </cell>
          <cell r="F1056" t="str">
            <v>FMBI</v>
          </cell>
        </row>
        <row r="1057">
          <cell r="E1057" t="str">
            <v>ETM</v>
          </cell>
          <cell r="F1057" t="str">
            <v>FNWB</v>
          </cell>
        </row>
        <row r="1058">
          <cell r="E1058" t="str">
            <v>EAB</v>
          </cell>
          <cell r="F1058" t="str">
            <v>FSFG</v>
          </cell>
        </row>
        <row r="1059">
          <cell r="E1059" t="str">
            <v>EAE</v>
          </cell>
          <cell r="F1059" t="str">
            <v>FSLR</v>
          </cell>
        </row>
        <row r="1060">
          <cell r="E1060" t="str">
            <v>EAI</v>
          </cell>
          <cell r="F1060" t="str">
            <v>FAAR</v>
          </cell>
        </row>
        <row r="1061">
          <cell r="E1061" t="str">
            <v>ETR</v>
          </cell>
          <cell r="F1061" t="str">
            <v>FPA</v>
          </cell>
        </row>
        <row r="1062">
          <cell r="E1062" t="str">
            <v>ELC</v>
          </cell>
          <cell r="F1062" t="str">
            <v>BICK</v>
          </cell>
        </row>
        <row r="1063">
          <cell r="E1063" t="str">
            <v>ELJ</v>
          </cell>
          <cell r="F1063" t="str">
            <v>FBZ</v>
          </cell>
        </row>
        <row r="1064">
          <cell r="E1064" t="str">
            <v>ELU</v>
          </cell>
          <cell r="F1064" t="str">
            <v>FCAL</v>
          </cell>
        </row>
        <row r="1065">
          <cell r="E1065" t="str">
            <v>EMP</v>
          </cell>
          <cell r="F1065" t="str">
            <v>FCAN</v>
          </cell>
        </row>
        <row r="1066">
          <cell r="E1066" t="str">
            <v>ENJ</v>
          </cell>
          <cell r="F1066" t="str">
            <v>FTCS</v>
          </cell>
        </row>
        <row r="1067">
          <cell r="E1067" t="str">
            <v>ENO</v>
          </cell>
          <cell r="F1067" t="str">
            <v>FCEF</v>
          </cell>
        </row>
        <row r="1068">
          <cell r="E1068" t="str">
            <v>EZT</v>
          </cell>
          <cell r="F1068" t="str">
            <v>FCA</v>
          </cell>
        </row>
        <row r="1069">
          <cell r="E1069" t="str">
            <v>EPD</v>
          </cell>
          <cell r="F1069" t="str">
            <v>SKYY</v>
          </cell>
        </row>
        <row r="1070">
          <cell r="E1070" t="str">
            <v>EVC</v>
          </cell>
          <cell r="F1070" t="str">
            <v>FDT</v>
          </cell>
        </row>
        <row r="1071">
          <cell r="E1071" t="str">
            <v>ENV</v>
          </cell>
          <cell r="F1071" t="str">
            <v>FDTS</v>
          </cell>
        </row>
        <row r="1072">
          <cell r="E1072" t="str">
            <v>EVHC</v>
          </cell>
          <cell r="F1072" t="str">
            <v>FVC</v>
          </cell>
        </row>
        <row r="1073">
          <cell r="E1073" t="str">
            <v>EVA</v>
          </cell>
          <cell r="F1073" t="str">
            <v>FV</v>
          </cell>
        </row>
        <row r="1074">
          <cell r="E1074" t="str">
            <v>ENZ</v>
          </cell>
          <cell r="F1074" t="str">
            <v>IFV</v>
          </cell>
        </row>
        <row r="1075">
          <cell r="E1075" t="str">
            <v>EOG</v>
          </cell>
          <cell r="F1075" t="str">
            <v>DWPP</v>
          </cell>
        </row>
        <row r="1076">
          <cell r="E1076" t="str">
            <v>EPE</v>
          </cell>
          <cell r="F1076" t="str">
            <v>FEM</v>
          </cell>
        </row>
        <row r="1077">
          <cell r="E1077" t="str">
            <v>EPAM</v>
          </cell>
          <cell r="F1077" t="str">
            <v>FEMB</v>
          </cell>
        </row>
        <row r="1078">
          <cell r="E1078" t="str">
            <v>EPR</v>
          </cell>
          <cell r="F1078" t="str">
            <v>FEMS</v>
          </cell>
        </row>
        <row r="1079">
          <cell r="E1079" t="str">
            <v>EPR^C</v>
          </cell>
          <cell r="F1079" t="str">
            <v>FTSM</v>
          </cell>
        </row>
        <row r="1080">
          <cell r="E1080" t="str">
            <v>EPR^E</v>
          </cell>
          <cell r="F1080" t="str">
            <v>FEP</v>
          </cell>
        </row>
        <row r="1081">
          <cell r="E1081" t="str">
            <v>EPR^F.CL</v>
          </cell>
          <cell r="F1081" t="str">
            <v>FEUZ</v>
          </cell>
        </row>
        <row r="1082">
          <cell r="E1082" t="str">
            <v>EQT</v>
          </cell>
          <cell r="F1082" t="str">
            <v>FGM</v>
          </cell>
        </row>
        <row r="1083">
          <cell r="E1083" t="str">
            <v>EQGP</v>
          </cell>
          <cell r="F1083" t="str">
            <v>FTGC</v>
          </cell>
        </row>
        <row r="1084">
          <cell r="E1084" t="str">
            <v>EQM</v>
          </cell>
          <cell r="F1084" t="str">
            <v>FTHI</v>
          </cell>
        </row>
        <row r="1085">
          <cell r="E1085" t="str">
            <v>EFX</v>
          </cell>
          <cell r="F1085" t="str">
            <v>HYLS</v>
          </cell>
        </row>
        <row r="1086">
          <cell r="E1086" t="str">
            <v>EQC</v>
          </cell>
          <cell r="F1086" t="str">
            <v>FHK</v>
          </cell>
        </row>
        <row r="1087">
          <cell r="E1087" t="str">
            <v>EQC^D</v>
          </cell>
          <cell r="F1087" t="str">
            <v>FTAG</v>
          </cell>
        </row>
        <row r="1088">
          <cell r="E1088" t="str">
            <v>EQCO</v>
          </cell>
          <cell r="F1088" t="str">
            <v>FTRI</v>
          </cell>
        </row>
        <row r="1089">
          <cell r="E1089" t="str">
            <v>ELS</v>
          </cell>
          <cell r="F1089" t="str">
            <v>FPXI</v>
          </cell>
        </row>
        <row r="1090">
          <cell r="E1090" t="str">
            <v>EQR</v>
          </cell>
          <cell r="F1090" t="str">
            <v>YDIV</v>
          </cell>
        </row>
        <row r="1091">
          <cell r="E1091" t="str">
            <v>EQS</v>
          </cell>
          <cell r="F1091" t="str">
            <v>FJP</v>
          </cell>
        </row>
        <row r="1092">
          <cell r="E1092" t="str">
            <v>ERA</v>
          </cell>
          <cell r="F1092" t="str">
            <v>FEX</v>
          </cell>
        </row>
        <row r="1093">
          <cell r="E1093" t="str">
            <v>EROS</v>
          </cell>
          <cell r="F1093" t="str">
            <v>FTC</v>
          </cell>
        </row>
        <row r="1094">
          <cell r="E1094" t="str">
            <v>ESE</v>
          </cell>
          <cell r="F1094" t="str">
            <v>FTA</v>
          </cell>
        </row>
        <row r="1095">
          <cell r="E1095" t="str">
            <v>ESNT</v>
          </cell>
          <cell r="F1095" t="str">
            <v>FLN</v>
          </cell>
        </row>
        <row r="1096">
          <cell r="E1096" t="str">
            <v>ESS</v>
          </cell>
          <cell r="F1096" t="str">
            <v>FTLB</v>
          </cell>
        </row>
        <row r="1097">
          <cell r="E1097" t="str">
            <v>EL</v>
          </cell>
          <cell r="F1097" t="str">
            <v>LMBS</v>
          </cell>
        </row>
        <row r="1098">
          <cell r="E1098" t="str">
            <v>ESL</v>
          </cell>
          <cell r="F1098" t="str">
            <v>FMB</v>
          </cell>
        </row>
        <row r="1099">
          <cell r="E1099" t="str">
            <v>ETH</v>
          </cell>
          <cell r="F1099" t="str">
            <v>FMK</v>
          </cell>
        </row>
        <row r="1100">
          <cell r="E1100" t="str">
            <v>EURN</v>
          </cell>
          <cell r="F1100" t="str">
            <v>FNX</v>
          </cell>
        </row>
        <row r="1101">
          <cell r="E1101" t="str">
            <v>EEA</v>
          </cell>
          <cell r="F1101" t="str">
            <v>FNY</v>
          </cell>
        </row>
        <row r="1102">
          <cell r="E1102" t="str">
            <v>EVR</v>
          </cell>
          <cell r="F1102" t="str">
            <v>FNK</v>
          </cell>
        </row>
        <row r="1103">
          <cell r="E1103" t="str">
            <v>RE</v>
          </cell>
          <cell r="F1103" t="str">
            <v>FAD</v>
          </cell>
        </row>
        <row r="1104">
          <cell r="E1104" t="str">
            <v>EVRI</v>
          </cell>
          <cell r="F1104" t="str">
            <v>FAB</v>
          </cell>
        </row>
        <row r="1105">
          <cell r="E1105" t="str">
            <v>ES</v>
          </cell>
          <cell r="F1105" t="str">
            <v>MDIV</v>
          </cell>
        </row>
        <row r="1106">
          <cell r="E1106" t="str">
            <v>EVTC</v>
          </cell>
          <cell r="F1106" t="str">
            <v>MCEF</v>
          </cell>
        </row>
        <row r="1107">
          <cell r="E1107" t="str">
            <v>EVH</v>
          </cell>
          <cell r="F1107" t="str">
            <v>FMHI</v>
          </cell>
        </row>
        <row r="1108">
          <cell r="E1108" t="str">
            <v>AQUA</v>
          </cell>
          <cell r="F1108" t="str">
            <v>QABA</v>
          </cell>
        </row>
        <row r="1109">
          <cell r="E1109" t="str">
            <v>XCO</v>
          </cell>
          <cell r="F1109" t="str">
            <v>FTXO</v>
          </cell>
        </row>
        <row r="1110">
          <cell r="E1110" t="str">
            <v>EXC</v>
          </cell>
          <cell r="F1110" t="str">
            <v>QCLN</v>
          </cell>
        </row>
        <row r="1111">
          <cell r="E1111" t="str">
            <v>EXPR</v>
          </cell>
          <cell r="F1111" t="str">
            <v>GRID</v>
          </cell>
        </row>
        <row r="1112">
          <cell r="E1112" t="str">
            <v>STAY</v>
          </cell>
          <cell r="F1112" t="str">
            <v>CIBR</v>
          </cell>
        </row>
        <row r="1113">
          <cell r="E1113" t="str">
            <v>EXTN</v>
          </cell>
          <cell r="F1113" t="str">
            <v>FTXG</v>
          </cell>
        </row>
        <row r="1114">
          <cell r="E1114" t="str">
            <v>EXR</v>
          </cell>
          <cell r="F1114" t="str">
            <v>CARZ</v>
          </cell>
        </row>
        <row r="1115">
          <cell r="E1115" t="str">
            <v>XOM</v>
          </cell>
          <cell r="F1115" t="str">
            <v>FTXN</v>
          </cell>
        </row>
        <row r="1116">
          <cell r="E1116" t="str">
            <v>FNB</v>
          </cell>
          <cell r="F1116" t="str">
            <v>FTXH</v>
          </cell>
        </row>
        <row r="1117">
          <cell r="E1117" t="str">
            <v>FNB^E</v>
          </cell>
          <cell r="F1117" t="str">
            <v>FTXD</v>
          </cell>
        </row>
        <row r="1118">
          <cell r="E1118" t="str">
            <v>FN</v>
          </cell>
          <cell r="F1118" t="str">
            <v>FTXL</v>
          </cell>
        </row>
        <row r="1119">
          <cell r="E1119" t="str">
            <v>FDS</v>
          </cell>
          <cell r="F1119" t="str">
            <v>FONE</v>
          </cell>
        </row>
        <row r="1120">
          <cell r="E1120" t="str">
            <v>FICO</v>
          </cell>
          <cell r="F1120" t="str">
            <v>TDIV</v>
          </cell>
        </row>
        <row r="1121">
          <cell r="E1121" t="str">
            <v>FMSA</v>
          </cell>
          <cell r="F1121" t="str">
            <v>FTXR</v>
          </cell>
        </row>
        <row r="1122">
          <cell r="E1122" t="str">
            <v>SFUN</v>
          </cell>
          <cell r="F1122" t="str">
            <v>QQEW</v>
          </cell>
        </row>
        <row r="1123">
          <cell r="E1123" t="str">
            <v>FPI</v>
          </cell>
          <cell r="F1123" t="str">
            <v>QQXT</v>
          </cell>
        </row>
        <row r="1124">
          <cell r="E1124" t="str">
            <v>FPI^B</v>
          </cell>
          <cell r="F1124" t="str">
            <v>QTEC</v>
          </cell>
        </row>
        <row r="1125">
          <cell r="E1125" t="str">
            <v>FBK</v>
          </cell>
          <cell r="F1125" t="str">
            <v>AIRR</v>
          </cell>
        </row>
        <row r="1126">
          <cell r="E1126" t="str">
            <v>FFG</v>
          </cell>
          <cell r="F1126" t="str">
            <v>QINC</v>
          </cell>
        </row>
        <row r="1127">
          <cell r="E1127" t="str">
            <v>FCB</v>
          </cell>
          <cell r="F1127" t="str">
            <v>RDVY</v>
          </cell>
        </row>
        <row r="1128">
          <cell r="E1128" t="str">
            <v>AGM</v>
          </cell>
          <cell r="F1128" t="str">
            <v>RFAP</v>
          </cell>
        </row>
        <row r="1129">
          <cell r="E1129" t="str">
            <v>AGM.A</v>
          </cell>
          <cell r="F1129" t="str">
            <v>RFDI</v>
          </cell>
        </row>
        <row r="1130">
          <cell r="E1130" t="str">
            <v>AGM^A</v>
          </cell>
          <cell r="F1130" t="str">
            <v>RFEM</v>
          </cell>
        </row>
        <row r="1131">
          <cell r="E1131" t="str">
            <v>AGM^B</v>
          </cell>
          <cell r="F1131" t="str">
            <v>RFEU</v>
          </cell>
        </row>
        <row r="1132">
          <cell r="E1132" t="str">
            <v>AGM^C</v>
          </cell>
          <cell r="F1132" t="str">
            <v>FTSL</v>
          </cell>
        </row>
        <row r="1133">
          <cell r="E1133" t="str">
            <v>FRT</v>
          </cell>
          <cell r="F1133" t="str">
            <v>FYX</v>
          </cell>
        </row>
        <row r="1134">
          <cell r="E1134" t="str">
            <v>FRT^C</v>
          </cell>
          <cell r="F1134" t="str">
            <v>FYC</v>
          </cell>
        </row>
        <row r="1135">
          <cell r="E1135" t="str">
            <v>FSS</v>
          </cell>
          <cell r="F1135" t="str">
            <v>FYT</v>
          </cell>
        </row>
        <row r="1136">
          <cell r="E1136" t="str">
            <v>FII</v>
          </cell>
          <cell r="F1136" t="str">
            <v>SDVY</v>
          </cell>
        </row>
        <row r="1137">
          <cell r="E1137" t="str">
            <v>FMN</v>
          </cell>
          <cell r="F1137" t="str">
            <v>FKO</v>
          </cell>
        </row>
        <row r="1138">
          <cell r="E1138" t="str">
            <v>FDX</v>
          </cell>
          <cell r="F1138" t="str">
            <v>FCVT</v>
          </cell>
        </row>
        <row r="1139">
          <cell r="E1139" t="str">
            <v>RACE</v>
          </cell>
          <cell r="F1139" t="str">
            <v>FDIV</v>
          </cell>
        </row>
        <row r="1140">
          <cell r="E1140" t="str">
            <v>FGP</v>
          </cell>
          <cell r="F1140" t="str">
            <v>FSZ</v>
          </cell>
        </row>
        <row r="1141">
          <cell r="E1141" t="str">
            <v>FOE</v>
          </cell>
          <cell r="F1141" t="str">
            <v>FTW</v>
          </cell>
        </row>
        <row r="1142">
          <cell r="E1142" t="str">
            <v>FCAU</v>
          </cell>
          <cell r="F1142" t="str">
            <v>FIXD</v>
          </cell>
        </row>
        <row r="1143">
          <cell r="E1143" t="str">
            <v>FBR</v>
          </cell>
          <cell r="F1143" t="str">
            <v>TUSA</v>
          </cell>
        </row>
        <row r="1144">
          <cell r="E1144" t="str">
            <v>FGL</v>
          </cell>
          <cell r="F1144" t="str">
            <v>FKU</v>
          </cell>
        </row>
        <row r="1145">
          <cell r="E1145" t="str">
            <v>FNF</v>
          </cell>
          <cell r="F1145" t="str">
            <v>FUNC</v>
          </cell>
        </row>
        <row r="1146">
          <cell r="E1146" t="str">
            <v>FIS</v>
          </cell>
          <cell r="F1146" t="str">
            <v>FUSB</v>
          </cell>
        </row>
        <row r="1147">
          <cell r="E1147" t="str">
            <v>FMO</v>
          </cell>
          <cell r="F1147" t="str">
            <v>SVVC</v>
          </cell>
        </row>
        <row r="1148">
          <cell r="E1148" t="str">
            <v>FAC</v>
          </cell>
          <cell r="F1148" t="str">
            <v>FSV</v>
          </cell>
        </row>
        <row r="1149">
          <cell r="E1149" t="str">
            <v>FAF</v>
          </cell>
          <cell r="F1149" t="str">
            <v>FISV</v>
          </cell>
        </row>
        <row r="1150">
          <cell r="E1150" t="str">
            <v>FBP</v>
          </cell>
          <cell r="F1150" t="str">
            <v>FIVE</v>
          </cell>
        </row>
        <row r="1151">
          <cell r="E1151" t="str">
            <v>FCFS</v>
          </cell>
          <cell r="F1151" t="str">
            <v>FPRX</v>
          </cell>
        </row>
        <row r="1152">
          <cell r="E1152" t="str">
            <v>FCF</v>
          </cell>
          <cell r="F1152" t="str">
            <v>FVE</v>
          </cell>
        </row>
        <row r="1153">
          <cell r="E1153" t="str">
            <v>FDC</v>
          </cell>
          <cell r="F1153" t="str">
            <v>FIVN</v>
          </cell>
        </row>
        <row r="1154">
          <cell r="E1154" t="str">
            <v>FHN</v>
          </cell>
          <cell r="F1154" t="str">
            <v>FLEX</v>
          </cell>
        </row>
        <row r="1155">
          <cell r="E1155" t="str">
            <v>FHN^A</v>
          </cell>
          <cell r="F1155" t="str">
            <v>FLKS</v>
          </cell>
        </row>
        <row r="1156">
          <cell r="E1156" t="str">
            <v>FR</v>
          </cell>
          <cell r="F1156" t="str">
            <v>FLXN</v>
          </cell>
        </row>
        <row r="1157">
          <cell r="E1157" t="str">
            <v>AG</v>
          </cell>
          <cell r="F1157" t="str">
            <v>SKOR</v>
          </cell>
        </row>
        <row r="1158">
          <cell r="E1158" t="str">
            <v>FRC</v>
          </cell>
          <cell r="F1158" t="str">
            <v>LKOR</v>
          </cell>
        </row>
        <row r="1159">
          <cell r="E1159" t="str">
            <v>FRC^C</v>
          </cell>
          <cell r="F1159" t="str">
            <v>MBSD</v>
          </cell>
        </row>
        <row r="1160">
          <cell r="E1160" t="str">
            <v>FRC^D</v>
          </cell>
          <cell r="F1160" t="str">
            <v>ASET</v>
          </cell>
        </row>
        <row r="1161">
          <cell r="E1161" t="str">
            <v>FRC^E</v>
          </cell>
          <cell r="F1161" t="str">
            <v>ESGG</v>
          </cell>
        </row>
        <row r="1162">
          <cell r="E1162" t="str">
            <v>FRC^F</v>
          </cell>
          <cell r="F1162" t="str">
            <v>ESG</v>
          </cell>
        </row>
        <row r="1163">
          <cell r="E1163" t="str">
            <v>FRC^G</v>
          </cell>
          <cell r="F1163" t="str">
            <v>QLC</v>
          </cell>
        </row>
        <row r="1164">
          <cell r="E1164" t="str">
            <v>FRC^H</v>
          </cell>
          <cell r="F1164" t="str">
            <v>FPAY</v>
          </cell>
        </row>
        <row r="1165">
          <cell r="E1165" t="str">
            <v>FFA</v>
          </cell>
          <cell r="F1165" t="str">
            <v>FLXS</v>
          </cell>
        </row>
        <row r="1166">
          <cell r="E1166" t="str">
            <v>FMY</v>
          </cell>
          <cell r="F1166" t="str">
            <v>FLIR</v>
          </cell>
        </row>
        <row r="1167">
          <cell r="E1167" t="str">
            <v>FDEU</v>
          </cell>
          <cell r="F1167" t="str">
            <v>FLDM</v>
          </cell>
        </row>
        <row r="1168">
          <cell r="E1168" t="str">
            <v>FIF</v>
          </cell>
          <cell r="F1168" t="str">
            <v>FFIC</v>
          </cell>
        </row>
        <row r="1169">
          <cell r="E1169" t="str">
            <v>FSD</v>
          </cell>
          <cell r="F1169" t="str">
            <v>FNBG</v>
          </cell>
        </row>
        <row r="1170">
          <cell r="E1170" t="str">
            <v>FPF</v>
          </cell>
          <cell r="F1170" t="str">
            <v>FOMX</v>
          </cell>
        </row>
        <row r="1171">
          <cell r="E1171" t="str">
            <v xml:space="preserve">FEI           </v>
          </cell>
          <cell r="F1171" t="str">
            <v>FOGO</v>
          </cell>
        </row>
        <row r="1172">
          <cell r="E1172" t="str">
            <v>FPL</v>
          </cell>
          <cell r="F1172" t="str">
            <v>FONR</v>
          </cell>
        </row>
        <row r="1173">
          <cell r="E1173" t="str">
            <v>FIV</v>
          </cell>
          <cell r="F1173" t="str">
            <v>FSCT</v>
          </cell>
        </row>
        <row r="1174">
          <cell r="E1174" t="str">
            <v>FCT</v>
          </cell>
          <cell r="F1174" t="str">
            <v>FRSX</v>
          </cell>
        </row>
        <row r="1175">
          <cell r="E1175" t="str">
            <v>FGB</v>
          </cell>
          <cell r="F1175" t="str">
            <v>FH</v>
          </cell>
        </row>
        <row r="1176">
          <cell r="E1176" t="str">
            <v>FHY</v>
          </cell>
          <cell r="F1176" t="str">
            <v>FORM</v>
          </cell>
        </row>
        <row r="1177">
          <cell r="E1177" t="str">
            <v>FEO</v>
          </cell>
          <cell r="F1177" t="str">
            <v>FORTY</v>
          </cell>
        </row>
        <row r="1178">
          <cell r="E1178" t="str">
            <v>FAM</v>
          </cell>
          <cell r="F1178" t="str">
            <v>FORR</v>
          </cell>
        </row>
        <row r="1179">
          <cell r="E1179" t="str">
            <v>FE</v>
          </cell>
          <cell r="F1179" t="str">
            <v>FRTA</v>
          </cell>
        </row>
        <row r="1180">
          <cell r="E1180" t="str">
            <v>FIT</v>
          </cell>
          <cell r="F1180" t="str">
            <v>FTNT</v>
          </cell>
        </row>
        <row r="1181">
          <cell r="E1181" t="str">
            <v>OAKS</v>
          </cell>
          <cell r="F1181" t="str">
            <v>FBIO</v>
          </cell>
        </row>
        <row r="1182">
          <cell r="E1182" t="str">
            <v>OAKS^A</v>
          </cell>
          <cell r="F1182" t="str">
            <v>FBIOP</v>
          </cell>
        </row>
        <row r="1183">
          <cell r="E1183" t="str">
            <v>FPH</v>
          </cell>
          <cell r="F1183" t="str">
            <v>FMCI</v>
          </cell>
        </row>
        <row r="1184">
          <cell r="E1184" t="str">
            <v>FBC</v>
          </cell>
          <cell r="F1184" t="str">
            <v>FMCIR</v>
          </cell>
        </row>
        <row r="1185">
          <cell r="E1185" t="str">
            <v>DFP</v>
          </cell>
          <cell r="F1185" t="str">
            <v>FMCIU</v>
          </cell>
        </row>
        <row r="1186">
          <cell r="E1186" t="str">
            <v>PFD</v>
          </cell>
          <cell r="F1186" t="str">
            <v>FMCIW</v>
          </cell>
        </row>
        <row r="1187">
          <cell r="E1187" t="str">
            <v>PFO</v>
          </cell>
          <cell r="F1187" t="str">
            <v>FWRD</v>
          </cell>
        </row>
        <row r="1188">
          <cell r="E1188" t="str">
            <v>FFC</v>
          </cell>
          <cell r="F1188" t="str">
            <v>FORD</v>
          </cell>
        </row>
        <row r="1189">
          <cell r="E1189" t="str">
            <v>FLC</v>
          </cell>
          <cell r="F1189" t="str">
            <v>FWP</v>
          </cell>
        </row>
        <row r="1190">
          <cell r="E1190" t="str">
            <v>FLT</v>
          </cell>
          <cell r="F1190" t="str">
            <v>FOSL</v>
          </cell>
        </row>
        <row r="1191">
          <cell r="E1191" t="str">
            <v>FND</v>
          </cell>
          <cell r="F1191" t="str">
            <v>FMI</v>
          </cell>
        </row>
        <row r="1192">
          <cell r="E1192" t="str">
            <v>FTK</v>
          </cell>
          <cell r="F1192" t="str">
            <v>FOXF</v>
          </cell>
        </row>
        <row r="1193">
          <cell r="E1193" t="str">
            <v>FLO</v>
          </cell>
          <cell r="F1193" t="str">
            <v>FRAN</v>
          </cell>
        </row>
        <row r="1194">
          <cell r="E1194" t="str">
            <v>FLS</v>
          </cell>
          <cell r="F1194" t="str">
            <v>FELE</v>
          </cell>
        </row>
        <row r="1195">
          <cell r="E1195" t="str">
            <v>FLR</v>
          </cell>
          <cell r="F1195" t="str">
            <v>FRED</v>
          </cell>
        </row>
        <row r="1196">
          <cell r="E1196" t="str">
            <v>FLY</v>
          </cell>
          <cell r="F1196" t="str">
            <v>RAIL</v>
          </cell>
        </row>
        <row r="1197">
          <cell r="E1197" t="str">
            <v>FMC</v>
          </cell>
          <cell r="F1197" t="str">
            <v>FEIM</v>
          </cell>
        </row>
        <row r="1198">
          <cell r="E1198" t="str">
            <v>FMX</v>
          </cell>
          <cell r="F1198" t="str">
            <v>FRPT</v>
          </cell>
        </row>
        <row r="1199">
          <cell r="E1199" t="str">
            <v>FL</v>
          </cell>
          <cell r="F1199" t="str">
            <v>FTEO</v>
          </cell>
        </row>
        <row r="1200">
          <cell r="E1200" t="str">
            <v>F</v>
          </cell>
          <cell r="F1200" t="str">
            <v>FTR</v>
          </cell>
        </row>
        <row r="1201">
          <cell r="E1201" t="str">
            <v>FELP</v>
          </cell>
          <cell r="F1201" t="str">
            <v>FTRPR</v>
          </cell>
        </row>
        <row r="1202">
          <cell r="E1202" t="str">
            <v>FCE.A</v>
          </cell>
          <cell r="F1202" t="str">
            <v>FRPH</v>
          </cell>
        </row>
        <row r="1203">
          <cell r="E1203" t="str">
            <v>FOR</v>
          </cell>
          <cell r="F1203" t="str">
            <v>FSBW</v>
          </cell>
        </row>
        <row r="1204">
          <cell r="E1204" t="str">
            <v>FTS</v>
          </cell>
          <cell r="F1204" t="str">
            <v>FSBC</v>
          </cell>
        </row>
        <row r="1205">
          <cell r="E1205" t="str">
            <v>FTV</v>
          </cell>
          <cell r="F1205" t="str">
            <v>FTD</v>
          </cell>
        </row>
        <row r="1206">
          <cell r="E1206" t="str">
            <v>FIG</v>
          </cell>
          <cell r="F1206" t="str">
            <v>FTEK</v>
          </cell>
        </row>
        <row r="1207">
          <cell r="E1207" t="str">
            <v>FTAI</v>
          </cell>
          <cell r="F1207" t="str">
            <v>FCEL</v>
          </cell>
        </row>
        <row r="1208">
          <cell r="E1208" t="str">
            <v>FSM</v>
          </cell>
          <cell r="F1208" t="str">
            <v>FLGT</v>
          </cell>
        </row>
        <row r="1209">
          <cell r="E1209" t="str">
            <v>FBHS</v>
          </cell>
          <cell r="F1209" t="str">
            <v>FORK</v>
          </cell>
        </row>
        <row r="1210">
          <cell r="E1210" t="str">
            <v>FET</v>
          </cell>
          <cell r="F1210" t="str">
            <v>FLL</v>
          </cell>
        </row>
        <row r="1211">
          <cell r="E1211" t="str">
            <v>FBM</v>
          </cell>
          <cell r="F1211" t="str">
            <v>FULT</v>
          </cell>
        </row>
        <row r="1212">
          <cell r="E1212" t="str">
            <v>FCPT</v>
          </cell>
          <cell r="F1212" t="str">
            <v>FNKO</v>
          </cell>
        </row>
        <row r="1213">
          <cell r="E1213" t="str">
            <v>FEDU</v>
          </cell>
          <cell r="F1213" t="str">
            <v>FSNN</v>
          </cell>
        </row>
        <row r="1214">
          <cell r="E1214" t="str">
            <v>FNV</v>
          </cell>
          <cell r="F1214" t="str">
            <v>FTFT</v>
          </cell>
        </row>
        <row r="1215">
          <cell r="E1215" t="str">
            <v>FC</v>
          </cell>
          <cell r="F1215" t="str">
            <v>FFHL</v>
          </cell>
        </row>
        <row r="1216">
          <cell r="E1216" t="str">
            <v>FSB</v>
          </cell>
          <cell r="F1216" t="str">
            <v>WILC</v>
          </cell>
        </row>
        <row r="1217">
          <cell r="E1217" t="str">
            <v>BEN</v>
          </cell>
          <cell r="F1217" t="str">
            <v>GTHX</v>
          </cell>
        </row>
        <row r="1218">
          <cell r="E1218" t="str">
            <v>FT</v>
          </cell>
          <cell r="F1218" t="str">
            <v>FOANC</v>
          </cell>
        </row>
        <row r="1219">
          <cell r="E1219" t="str">
            <v>FI</v>
          </cell>
          <cell r="F1219" t="str">
            <v>MOGLC</v>
          </cell>
        </row>
        <row r="1220">
          <cell r="E1220" t="str">
            <v>FCX</v>
          </cell>
          <cell r="F1220" t="str">
            <v>GAIA</v>
          </cell>
        </row>
        <row r="1221">
          <cell r="E1221" t="str">
            <v>FMS</v>
          </cell>
          <cell r="F1221" t="str">
            <v>GLPG</v>
          </cell>
        </row>
        <row r="1222">
          <cell r="E1222" t="str">
            <v>FDP</v>
          </cell>
          <cell r="F1222" t="str">
            <v>GALT</v>
          </cell>
        </row>
        <row r="1223">
          <cell r="E1223" t="str">
            <v>FRO</v>
          </cell>
          <cell r="F1223" t="str">
            <v>GALE</v>
          </cell>
        </row>
        <row r="1224">
          <cell r="E1224" t="str">
            <v>FSIC</v>
          </cell>
          <cell r="F1224" t="str">
            <v>GLMD</v>
          </cell>
        </row>
        <row r="1225">
          <cell r="E1225" t="str">
            <v>FCN</v>
          </cell>
          <cell r="F1225" t="str">
            <v>GLPI</v>
          </cell>
        </row>
        <row r="1226">
          <cell r="E1226" t="str">
            <v>FF</v>
          </cell>
          <cell r="F1226" t="str">
            <v>GPIC</v>
          </cell>
        </row>
        <row r="1227">
          <cell r="E1227" t="str">
            <v>GCV</v>
          </cell>
          <cell r="F1227" t="str">
            <v>GRMN</v>
          </cell>
        </row>
        <row r="1228">
          <cell r="E1228" t="str">
            <v>GCV^B</v>
          </cell>
          <cell r="F1228" t="str">
            <v>GARS</v>
          </cell>
        </row>
        <row r="1229">
          <cell r="E1229" t="str">
            <v>GDV</v>
          </cell>
          <cell r="F1229" t="str">
            <v>GDS</v>
          </cell>
        </row>
        <row r="1230">
          <cell r="E1230" t="str">
            <v>GDV^A</v>
          </cell>
          <cell r="F1230" t="str">
            <v>GEMP</v>
          </cell>
        </row>
        <row r="1231">
          <cell r="E1231" t="str">
            <v>GDV^D</v>
          </cell>
          <cell r="F1231" t="str">
            <v>GENC</v>
          </cell>
        </row>
        <row r="1232">
          <cell r="E1232" t="str">
            <v>GDV^G</v>
          </cell>
          <cell r="F1232" t="str">
            <v>GNCMA</v>
          </cell>
        </row>
        <row r="1233">
          <cell r="E1233" t="str">
            <v>GAB</v>
          </cell>
          <cell r="F1233" t="str">
            <v>GFN</v>
          </cell>
        </row>
        <row r="1234">
          <cell r="E1234" t="str">
            <v>GAB^D</v>
          </cell>
          <cell r="F1234" t="str">
            <v>GFNCP</v>
          </cell>
        </row>
        <row r="1235">
          <cell r="E1235" t="str">
            <v>GAB^G</v>
          </cell>
          <cell r="F1235" t="str">
            <v>GFNSL</v>
          </cell>
        </row>
        <row r="1236">
          <cell r="E1236" t="str">
            <v>GAB^H</v>
          </cell>
          <cell r="F1236" t="str">
            <v>GENE</v>
          </cell>
        </row>
        <row r="1237">
          <cell r="E1237" t="str">
            <v>GAB^J</v>
          </cell>
          <cell r="F1237" t="str">
            <v>GNUS</v>
          </cell>
        </row>
        <row r="1238">
          <cell r="E1238" t="str">
            <v>GAB~</v>
          </cell>
          <cell r="F1238" t="str">
            <v>GNMK</v>
          </cell>
        </row>
        <row r="1239">
          <cell r="E1239" t="str">
            <v>GGZ</v>
          </cell>
          <cell r="F1239" t="str">
            <v>GNCA</v>
          </cell>
        </row>
        <row r="1240">
          <cell r="E1240" t="str">
            <v>GGZ^A</v>
          </cell>
          <cell r="F1240" t="str">
            <v>GHDX</v>
          </cell>
        </row>
        <row r="1241">
          <cell r="E1241" t="str">
            <v>GGZ~</v>
          </cell>
          <cell r="F1241" t="str">
            <v>GNTX</v>
          </cell>
        </row>
        <row r="1242">
          <cell r="E1242" t="str">
            <v>GGT</v>
          </cell>
          <cell r="F1242" t="str">
            <v>THRM</v>
          </cell>
        </row>
        <row r="1243">
          <cell r="E1243" t="str">
            <v>GGT^B</v>
          </cell>
          <cell r="F1243" t="str">
            <v>GEOS</v>
          </cell>
        </row>
        <row r="1244">
          <cell r="E1244" t="str">
            <v>GGT^E</v>
          </cell>
          <cell r="F1244" t="str">
            <v>GABC</v>
          </cell>
        </row>
        <row r="1245">
          <cell r="E1245" t="str">
            <v>GUT</v>
          </cell>
          <cell r="F1245" t="str">
            <v>GERN</v>
          </cell>
        </row>
        <row r="1246">
          <cell r="E1246" t="str">
            <v>GUT^A</v>
          </cell>
          <cell r="F1246" t="str">
            <v>GEVO</v>
          </cell>
        </row>
        <row r="1247">
          <cell r="E1247" t="str">
            <v>GUT^C</v>
          </cell>
          <cell r="F1247" t="str">
            <v>ROCK</v>
          </cell>
        </row>
        <row r="1248">
          <cell r="E1248" t="str">
            <v>GFA</v>
          </cell>
          <cell r="F1248" t="str">
            <v>GIGM</v>
          </cell>
        </row>
        <row r="1249">
          <cell r="E1249" t="str">
            <v>GCAP</v>
          </cell>
          <cell r="F1249" t="str">
            <v>GIII</v>
          </cell>
        </row>
        <row r="1250">
          <cell r="E1250" t="str">
            <v>GBL</v>
          </cell>
          <cell r="F1250" t="str">
            <v>GILT</v>
          </cell>
        </row>
        <row r="1251">
          <cell r="E1251" t="str">
            <v>GNT</v>
          </cell>
          <cell r="F1251" t="str">
            <v>GILD</v>
          </cell>
        </row>
        <row r="1252">
          <cell r="E1252" t="str">
            <v>GNT^A</v>
          </cell>
          <cell r="F1252" t="str">
            <v>GBCI</v>
          </cell>
        </row>
        <row r="1253">
          <cell r="E1253" t="str">
            <v>GME</v>
          </cell>
          <cell r="F1253" t="str">
            <v>GLAD</v>
          </cell>
        </row>
        <row r="1254">
          <cell r="E1254" t="str">
            <v>GPS</v>
          </cell>
          <cell r="F1254" t="str">
            <v>GLADN</v>
          </cell>
        </row>
        <row r="1255">
          <cell r="E1255" t="str">
            <v>GDI</v>
          </cell>
          <cell r="F1255" t="str">
            <v>GOOD</v>
          </cell>
        </row>
        <row r="1256">
          <cell r="E1256" t="str">
            <v>IT</v>
          </cell>
          <cell r="F1256" t="str">
            <v>GOODM</v>
          </cell>
        </row>
        <row r="1257">
          <cell r="E1257" t="str">
            <v>GLOG</v>
          </cell>
          <cell r="F1257" t="str">
            <v>GOODO</v>
          </cell>
        </row>
        <row r="1258">
          <cell r="E1258" t="str">
            <v>GLOG^A</v>
          </cell>
          <cell r="F1258" t="str">
            <v>GOODP</v>
          </cell>
        </row>
        <row r="1259">
          <cell r="E1259" t="str">
            <v>GLOP</v>
          </cell>
          <cell r="F1259" t="str">
            <v>GAIN</v>
          </cell>
        </row>
        <row r="1260">
          <cell r="E1260" t="str">
            <v>GLOP^A</v>
          </cell>
          <cell r="F1260" t="str">
            <v>GAINM</v>
          </cell>
        </row>
        <row r="1261">
          <cell r="E1261" t="str">
            <v>GATX</v>
          </cell>
          <cell r="F1261" t="str">
            <v>GAINN</v>
          </cell>
        </row>
        <row r="1262">
          <cell r="E1262" t="str">
            <v>GMTA</v>
          </cell>
          <cell r="F1262" t="str">
            <v>GAINO</v>
          </cell>
        </row>
        <row r="1263">
          <cell r="E1263" t="str">
            <v>GZT</v>
          </cell>
          <cell r="F1263" t="str">
            <v>LAND</v>
          </cell>
        </row>
        <row r="1264">
          <cell r="E1264" t="str">
            <v>GCP</v>
          </cell>
          <cell r="F1264" t="str">
            <v>LANDP</v>
          </cell>
        </row>
        <row r="1265">
          <cell r="E1265" t="str">
            <v>GNK</v>
          </cell>
          <cell r="F1265" t="str">
            <v>GLBZ</v>
          </cell>
        </row>
        <row r="1266">
          <cell r="E1266" t="str">
            <v>GNRT</v>
          </cell>
          <cell r="F1266" t="str">
            <v>GBT</v>
          </cell>
        </row>
        <row r="1267">
          <cell r="E1267" t="str">
            <v>GNRC</v>
          </cell>
          <cell r="F1267" t="str">
            <v>GLBR</v>
          </cell>
        </row>
        <row r="1268">
          <cell r="E1268" t="str">
            <v>GAM</v>
          </cell>
          <cell r="F1268" t="str">
            <v>ENT</v>
          </cell>
        </row>
        <row r="1269">
          <cell r="E1269" t="str">
            <v>GAM^B</v>
          </cell>
          <cell r="F1269" t="str">
            <v>GBLI</v>
          </cell>
        </row>
        <row r="1270">
          <cell r="E1270" t="str">
            <v>BGC</v>
          </cell>
          <cell r="F1270" t="str">
            <v>GBLIL</v>
          </cell>
        </row>
        <row r="1271">
          <cell r="E1271" t="str">
            <v>GD</v>
          </cell>
          <cell r="F1271" t="str">
            <v>GBLIZ</v>
          </cell>
        </row>
        <row r="1272">
          <cell r="E1272" t="str">
            <v>GEH</v>
          </cell>
          <cell r="F1272" t="str">
            <v>GPAC</v>
          </cell>
        </row>
        <row r="1273">
          <cell r="E1273" t="str">
            <v>GEK</v>
          </cell>
          <cell r="F1273" t="str">
            <v>GPACU</v>
          </cell>
        </row>
        <row r="1274">
          <cell r="E1274" t="str">
            <v>GE</v>
          </cell>
          <cell r="F1274" t="str">
            <v>GPACW</v>
          </cell>
        </row>
        <row r="1275">
          <cell r="E1275" t="str">
            <v>GEB</v>
          </cell>
          <cell r="F1275" t="str">
            <v>SELF</v>
          </cell>
        </row>
        <row r="1276">
          <cell r="E1276" t="str">
            <v>GIS</v>
          </cell>
          <cell r="F1276" t="str">
            <v>GWRS</v>
          </cell>
        </row>
        <row r="1277">
          <cell r="E1277" t="str">
            <v>GM</v>
          </cell>
          <cell r="F1277" t="str">
            <v>KRMA</v>
          </cell>
        </row>
        <row r="1278">
          <cell r="E1278" t="str">
            <v>GM.WS.B</v>
          </cell>
          <cell r="F1278" t="str">
            <v>FINX</v>
          </cell>
        </row>
        <row r="1279">
          <cell r="E1279" t="str">
            <v>GCO</v>
          </cell>
          <cell r="F1279" t="str">
            <v>BFIT</v>
          </cell>
        </row>
        <row r="1280">
          <cell r="E1280" t="str">
            <v>GWR</v>
          </cell>
          <cell r="F1280" t="str">
            <v>SNSR</v>
          </cell>
        </row>
        <row r="1281">
          <cell r="E1281" t="str">
            <v>GEL</v>
          </cell>
          <cell r="F1281" t="str">
            <v>LNGR</v>
          </cell>
        </row>
        <row r="1282">
          <cell r="E1282" t="str">
            <v xml:space="preserve">GEN           </v>
          </cell>
          <cell r="F1282" t="str">
            <v>MILN</v>
          </cell>
        </row>
        <row r="1283">
          <cell r="E1283" t="str">
            <v>GNE</v>
          </cell>
          <cell r="F1283" t="str">
            <v>EFAS</v>
          </cell>
        </row>
        <row r="1284">
          <cell r="E1284" t="str">
            <v>GNE^A</v>
          </cell>
          <cell r="F1284" t="str">
            <v>QQQC</v>
          </cell>
        </row>
        <row r="1285">
          <cell r="E1285" t="str">
            <v>G</v>
          </cell>
          <cell r="F1285" t="str">
            <v>BOTZ</v>
          </cell>
        </row>
        <row r="1286">
          <cell r="E1286" t="str">
            <v>GPC</v>
          </cell>
          <cell r="F1286" t="str">
            <v>CATH</v>
          </cell>
        </row>
        <row r="1287">
          <cell r="E1287" t="str">
            <v>GNW</v>
          </cell>
          <cell r="F1287" t="str">
            <v>SOCL</v>
          </cell>
        </row>
        <row r="1288">
          <cell r="E1288" t="str">
            <v>GEO</v>
          </cell>
          <cell r="F1288" t="str">
            <v>ALTY</v>
          </cell>
        </row>
        <row r="1289">
          <cell r="E1289" t="str">
            <v>GPRK</v>
          </cell>
          <cell r="F1289" t="str">
            <v>SRET</v>
          </cell>
        </row>
        <row r="1290">
          <cell r="E1290" t="str">
            <v>GPJA</v>
          </cell>
          <cell r="F1290" t="str">
            <v>YLCO</v>
          </cell>
        </row>
        <row r="1291">
          <cell r="E1291" t="str">
            <v>GGB</v>
          </cell>
          <cell r="F1291" t="str">
            <v>GLBS</v>
          </cell>
        </row>
        <row r="1292">
          <cell r="E1292" t="str">
            <v>GTY</v>
          </cell>
          <cell r="F1292" t="str">
            <v>GLUU</v>
          </cell>
        </row>
        <row r="1293">
          <cell r="E1293" t="str">
            <v>GGP</v>
          </cell>
          <cell r="F1293" t="str">
            <v>GLYC</v>
          </cell>
        </row>
        <row r="1294">
          <cell r="E1294" t="str">
            <v>GGP^A</v>
          </cell>
          <cell r="F1294" t="str">
            <v>GOGO</v>
          </cell>
        </row>
        <row r="1295">
          <cell r="E1295" t="str">
            <v>GIMO</v>
          </cell>
          <cell r="F1295" t="str">
            <v>GLNG</v>
          </cell>
        </row>
        <row r="1296">
          <cell r="E1296" t="str">
            <v>GIL</v>
          </cell>
          <cell r="F1296" t="str">
            <v>GMLP</v>
          </cell>
        </row>
        <row r="1297">
          <cell r="E1297" t="str">
            <v>GLT</v>
          </cell>
          <cell r="F1297" t="str">
            <v>GMLPP</v>
          </cell>
        </row>
        <row r="1298">
          <cell r="E1298" t="str">
            <v>GKOS</v>
          </cell>
          <cell r="F1298" t="str">
            <v>GDEN</v>
          </cell>
        </row>
        <row r="1299">
          <cell r="E1299" t="str">
            <v>GSK</v>
          </cell>
          <cell r="F1299" t="str">
            <v>GOGL</v>
          </cell>
        </row>
        <row r="1300">
          <cell r="E1300" t="str">
            <v>BRSS</v>
          </cell>
          <cell r="F1300" t="str">
            <v>GBDC</v>
          </cell>
        </row>
        <row r="1301">
          <cell r="E1301" t="str">
            <v>GMRE</v>
          </cell>
          <cell r="F1301" t="str">
            <v>GTIM</v>
          </cell>
        </row>
        <row r="1302">
          <cell r="E1302" t="str">
            <v>GMRE^A</v>
          </cell>
          <cell r="F1302" t="str">
            <v>GPRO</v>
          </cell>
        </row>
        <row r="1303">
          <cell r="E1303" t="str">
            <v>GNL</v>
          </cell>
          <cell r="F1303" t="str">
            <v>GSHT</v>
          </cell>
        </row>
        <row r="1304">
          <cell r="E1304" t="str">
            <v>GNL^A</v>
          </cell>
          <cell r="F1304" t="str">
            <v>GSHTU</v>
          </cell>
        </row>
        <row r="1305">
          <cell r="E1305" t="str">
            <v>GLP</v>
          </cell>
          <cell r="F1305" t="str">
            <v>GSHTW</v>
          </cell>
        </row>
        <row r="1306">
          <cell r="E1306" t="str">
            <v>GPN</v>
          </cell>
          <cell r="F1306" t="str">
            <v>GOV</v>
          </cell>
        </row>
        <row r="1307">
          <cell r="E1307" t="str">
            <v>GSL</v>
          </cell>
          <cell r="F1307" t="str">
            <v>GOVNI</v>
          </cell>
        </row>
        <row r="1308">
          <cell r="E1308" t="str">
            <v>GSL^B</v>
          </cell>
          <cell r="F1308" t="str">
            <v>LOPE</v>
          </cell>
        </row>
        <row r="1309">
          <cell r="E1309" t="str">
            <v>GLOB</v>
          </cell>
          <cell r="F1309" t="str">
            <v>GRVY</v>
          </cell>
        </row>
        <row r="1310">
          <cell r="E1310" t="str">
            <v>GMED</v>
          </cell>
          <cell r="F1310" t="str">
            <v>GECC</v>
          </cell>
        </row>
        <row r="1311">
          <cell r="E1311" t="str">
            <v>GMS</v>
          </cell>
          <cell r="F1311" t="str">
            <v>GECCL</v>
          </cell>
        </row>
        <row r="1312">
          <cell r="E1312" t="str">
            <v>GNC</v>
          </cell>
          <cell r="F1312" t="str">
            <v>GEC</v>
          </cell>
        </row>
        <row r="1313">
          <cell r="E1313" t="str">
            <v>GDDY</v>
          </cell>
          <cell r="F1313" t="str">
            <v>GLDD</v>
          </cell>
        </row>
        <row r="1314">
          <cell r="E1314" t="str">
            <v>GOL</v>
          </cell>
          <cell r="F1314" t="str">
            <v>GSBC</v>
          </cell>
        </row>
        <row r="1315">
          <cell r="E1315" t="str">
            <v>GFI</v>
          </cell>
          <cell r="F1315" t="str">
            <v>GNBC</v>
          </cell>
        </row>
        <row r="1316">
          <cell r="E1316" t="str">
            <v>GG</v>
          </cell>
          <cell r="F1316" t="str">
            <v>GRBK</v>
          </cell>
        </row>
        <row r="1317">
          <cell r="E1317" t="str">
            <v>GSBD</v>
          </cell>
          <cell r="F1317" t="str">
            <v>GPP</v>
          </cell>
        </row>
        <row r="1318">
          <cell r="E1318" t="str">
            <v>GS</v>
          </cell>
          <cell r="F1318" t="str">
            <v>GPRE</v>
          </cell>
        </row>
        <row r="1319">
          <cell r="E1319" t="str">
            <v>GS^A</v>
          </cell>
          <cell r="F1319" t="str">
            <v>GCBC</v>
          </cell>
        </row>
        <row r="1320">
          <cell r="E1320" t="str">
            <v>GS^B</v>
          </cell>
          <cell r="F1320" t="str">
            <v>GLRE</v>
          </cell>
        </row>
        <row r="1321">
          <cell r="E1321" t="str">
            <v>GS^C</v>
          </cell>
          <cell r="F1321" t="str">
            <v>GSUM</v>
          </cell>
        </row>
        <row r="1322">
          <cell r="E1322" t="str">
            <v>GS^D</v>
          </cell>
          <cell r="F1322" t="str">
            <v>GRIF</v>
          </cell>
        </row>
        <row r="1323">
          <cell r="E1323" t="str">
            <v>GS^J</v>
          </cell>
          <cell r="F1323" t="str">
            <v>GRFS</v>
          </cell>
        </row>
        <row r="1324">
          <cell r="E1324" t="str">
            <v>GS^K</v>
          </cell>
          <cell r="F1324" t="str">
            <v>GRPN</v>
          </cell>
        </row>
        <row r="1325">
          <cell r="E1325" t="str">
            <v>GS^N</v>
          </cell>
          <cell r="F1325" t="str">
            <v>OMAB</v>
          </cell>
        </row>
        <row r="1326">
          <cell r="E1326" t="str">
            <v>GER</v>
          </cell>
          <cell r="F1326" t="str">
            <v>GGAL</v>
          </cell>
        </row>
        <row r="1327">
          <cell r="E1327" t="str">
            <v>GMZ</v>
          </cell>
          <cell r="F1327" t="str">
            <v>GSIT</v>
          </cell>
        </row>
        <row r="1328">
          <cell r="E1328" t="str">
            <v>GRC</v>
          </cell>
          <cell r="F1328" t="str">
            <v>GSVC</v>
          </cell>
        </row>
        <row r="1329">
          <cell r="E1329" t="str">
            <v>GPX</v>
          </cell>
          <cell r="F1329" t="str">
            <v>GTXI</v>
          </cell>
        </row>
        <row r="1330">
          <cell r="E1330" t="str">
            <v>GGG</v>
          </cell>
          <cell r="F1330" t="str">
            <v>GTYH</v>
          </cell>
        </row>
        <row r="1331">
          <cell r="E1331" t="str">
            <v>GHM</v>
          </cell>
          <cell r="F1331" t="str">
            <v>GTYHU</v>
          </cell>
        </row>
        <row r="1332">
          <cell r="E1332" t="str">
            <v>GHC</v>
          </cell>
          <cell r="F1332" t="str">
            <v>GTYHW</v>
          </cell>
        </row>
        <row r="1333">
          <cell r="E1333" t="str">
            <v>GPT</v>
          </cell>
          <cell r="F1333" t="str">
            <v>GBNK</v>
          </cell>
        </row>
        <row r="1334">
          <cell r="E1334" t="str">
            <v>GPT^A</v>
          </cell>
          <cell r="F1334" t="str">
            <v>GNTY</v>
          </cell>
        </row>
        <row r="1335">
          <cell r="E1335" t="str">
            <v>GRAM</v>
          </cell>
          <cell r="F1335" t="str">
            <v>GFED</v>
          </cell>
        </row>
        <row r="1336">
          <cell r="E1336" t="str">
            <v>GVA</v>
          </cell>
          <cell r="F1336" t="str">
            <v>GIFI</v>
          </cell>
        </row>
        <row r="1337">
          <cell r="E1337" t="str">
            <v>GPMT</v>
          </cell>
          <cell r="F1337" t="str">
            <v>GURE</v>
          </cell>
        </row>
        <row r="1338">
          <cell r="E1338" t="str">
            <v>GRP.U</v>
          </cell>
          <cell r="F1338" t="str">
            <v>GPOR</v>
          </cell>
        </row>
        <row r="1339">
          <cell r="E1339" t="str">
            <v>GPK</v>
          </cell>
          <cell r="F1339" t="str">
            <v>GWPH</v>
          </cell>
        </row>
        <row r="1340">
          <cell r="E1340" t="str">
            <v>GTN</v>
          </cell>
          <cell r="F1340" t="str">
            <v>GWGH</v>
          </cell>
        </row>
        <row r="1341">
          <cell r="E1341" t="str">
            <v>GTN.A</v>
          </cell>
          <cell r="F1341" t="str">
            <v>GYRO</v>
          </cell>
        </row>
        <row r="1342">
          <cell r="E1342" t="str">
            <v>AJX</v>
          </cell>
          <cell r="F1342" t="str">
            <v>HEES</v>
          </cell>
        </row>
        <row r="1343">
          <cell r="E1343" t="str">
            <v>AJXA</v>
          </cell>
          <cell r="F1343" t="str">
            <v>HLG</v>
          </cell>
        </row>
        <row r="1344">
          <cell r="E1344" t="str">
            <v>GXP</v>
          </cell>
          <cell r="F1344" t="str">
            <v>HNRG</v>
          </cell>
        </row>
        <row r="1345">
          <cell r="E1345" t="str">
            <v>GWB</v>
          </cell>
          <cell r="F1345" t="str">
            <v>HALL</v>
          </cell>
        </row>
        <row r="1346">
          <cell r="E1346" t="str">
            <v>GDOT</v>
          </cell>
          <cell r="F1346" t="str">
            <v>HALO</v>
          </cell>
        </row>
        <row r="1347">
          <cell r="E1347" t="str">
            <v>GBX</v>
          </cell>
          <cell r="F1347" t="str">
            <v>HBK</v>
          </cell>
        </row>
        <row r="1348">
          <cell r="E1348" t="str">
            <v>GHL</v>
          </cell>
          <cell r="F1348" t="str">
            <v>HLNE</v>
          </cell>
        </row>
        <row r="1349">
          <cell r="E1349" t="str">
            <v>GEF</v>
          </cell>
          <cell r="F1349" t="str">
            <v>HBHC</v>
          </cell>
        </row>
        <row r="1350">
          <cell r="E1350" t="str">
            <v>GEF.B</v>
          </cell>
          <cell r="F1350" t="str">
            <v>HBHCL</v>
          </cell>
        </row>
        <row r="1351">
          <cell r="E1351" t="str">
            <v>GFF</v>
          </cell>
          <cell r="F1351" t="str">
            <v>HAFC</v>
          </cell>
        </row>
        <row r="1352">
          <cell r="E1352" t="str">
            <v>GPI</v>
          </cell>
          <cell r="F1352" t="str">
            <v>HQCL</v>
          </cell>
        </row>
        <row r="1353">
          <cell r="E1353" t="str">
            <v>GRUB</v>
          </cell>
          <cell r="F1353" t="str">
            <v>HONE</v>
          </cell>
        </row>
        <row r="1354">
          <cell r="E1354" t="str">
            <v>PAC</v>
          </cell>
          <cell r="F1354" t="str">
            <v>HDNG</v>
          </cell>
        </row>
        <row r="1355">
          <cell r="E1355" t="str">
            <v>ASR</v>
          </cell>
          <cell r="F1355" t="str">
            <v>HLIT</v>
          </cell>
        </row>
        <row r="1356">
          <cell r="E1356" t="str">
            <v>AVAL</v>
          </cell>
          <cell r="F1356" t="str">
            <v>HBIO</v>
          </cell>
        </row>
        <row r="1357">
          <cell r="E1357" t="str">
            <v>BSMX</v>
          </cell>
          <cell r="F1357" t="str">
            <v>HCAP</v>
          </cell>
        </row>
        <row r="1358">
          <cell r="E1358" t="str">
            <v>SUPV</v>
          </cell>
          <cell r="F1358" t="str">
            <v>HCAPZ</v>
          </cell>
        </row>
        <row r="1359">
          <cell r="E1359" t="str">
            <v>TV</v>
          </cell>
          <cell r="F1359" t="str">
            <v>HAS</v>
          </cell>
        </row>
        <row r="1360">
          <cell r="E1360" t="str">
            <v>GTT</v>
          </cell>
          <cell r="F1360" t="str">
            <v>HA</v>
          </cell>
        </row>
        <row r="1361">
          <cell r="E1361" t="str">
            <v>GSH</v>
          </cell>
          <cell r="F1361" t="str">
            <v>HCOM</v>
          </cell>
        </row>
        <row r="1362">
          <cell r="E1362" t="str">
            <v>GES</v>
          </cell>
          <cell r="F1362" t="str">
            <v>HWKN</v>
          </cell>
        </row>
        <row r="1363">
          <cell r="E1363" t="str">
            <v>GGM</v>
          </cell>
          <cell r="F1363" t="str">
            <v>HWBK</v>
          </cell>
        </row>
        <row r="1364">
          <cell r="E1364" t="str">
            <v>GPM</v>
          </cell>
          <cell r="F1364" t="str">
            <v>HYAC</v>
          </cell>
        </row>
        <row r="1365">
          <cell r="E1365" t="str">
            <v>GOF</v>
          </cell>
          <cell r="F1365" t="str">
            <v>HYACU</v>
          </cell>
        </row>
        <row r="1366">
          <cell r="E1366" t="str">
            <v>GBAB</v>
          </cell>
          <cell r="F1366" t="str">
            <v>HYACW</v>
          </cell>
        </row>
        <row r="1367">
          <cell r="E1367" t="str">
            <v>GWRE</v>
          </cell>
          <cell r="F1367" t="str">
            <v>HAYN</v>
          </cell>
        </row>
        <row r="1368">
          <cell r="E1368" t="str">
            <v>HRB</v>
          </cell>
          <cell r="F1368" t="str">
            <v>HDS</v>
          </cell>
        </row>
        <row r="1369">
          <cell r="E1369" t="str">
            <v>FUL</v>
          </cell>
          <cell r="F1369" t="str">
            <v>HIIQ</v>
          </cell>
        </row>
        <row r="1370">
          <cell r="E1370" t="str">
            <v>HAE</v>
          </cell>
          <cell r="F1370" t="str">
            <v>HCSG</v>
          </cell>
        </row>
        <row r="1371">
          <cell r="E1371" t="str">
            <v>HK</v>
          </cell>
          <cell r="F1371" t="str">
            <v>HQY</v>
          </cell>
        </row>
        <row r="1372">
          <cell r="E1372" t="str">
            <v>HK.WS</v>
          </cell>
          <cell r="F1372" t="str">
            <v>HSTM</v>
          </cell>
        </row>
        <row r="1373">
          <cell r="E1373" t="str">
            <v>HAL</v>
          </cell>
          <cell r="F1373" t="str">
            <v>HTLD</v>
          </cell>
        </row>
        <row r="1374">
          <cell r="E1374" t="str">
            <v>HYH</v>
          </cell>
          <cell r="F1374" t="str">
            <v>HTLF</v>
          </cell>
        </row>
        <row r="1375">
          <cell r="E1375" t="str">
            <v>HBB</v>
          </cell>
          <cell r="F1375" t="str">
            <v>HTBX</v>
          </cell>
        </row>
        <row r="1376">
          <cell r="E1376" t="str">
            <v>HBI</v>
          </cell>
          <cell r="F1376" t="str">
            <v>HEBT</v>
          </cell>
        </row>
        <row r="1377">
          <cell r="E1377" t="str">
            <v>HASI</v>
          </cell>
          <cell r="F1377" t="str">
            <v>HSII</v>
          </cell>
        </row>
        <row r="1378">
          <cell r="E1378" t="str">
            <v>HOG</v>
          </cell>
          <cell r="F1378" t="str">
            <v>HELE</v>
          </cell>
        </row>
        <row r="1379">
          <cell r="E1379" t="str">
            <v>HMY</v>
          </cell>
          <cell r="F1379" t="str">
            <v>HMNY</v>
          </cell>
        </row>
        <row r="1380">
          <cell r="E1380" t="str">
            <v>HRS</v>
          </cell>
          <cell r="F1380" t="str">
            <v>HMTV</v>
          </cell>
        </row>
        <row r="1381">
          <cell r="E1381" t="str">
            <v>HSC</v>
          </cell>
          <cell r="F1381" t="str">
            <v>HNNA</v>
          </cell>
        </row>
        <row r="1382">
          <cell r="E1382" t="str">
            <v>HHS</v>
          </cell>
          <cell r="F1382" t="str">
            <v>HSIC</v>
          </cell>
        </row>
        <row r="1383">
          <cell r="E1383" t="str">
            <v>HGH</v>
          </cell>
          <cell r="F1383" t="str">
            <v>HTBK</v>
          </cell>
        </row>
        <row r="1384">
          <cell r="E1384" t="str">
            <v>HIG</v>
          </cell>
          <cell r="F1384" t="str">
            <v>HFWA</v>
          </cell>
        </row>
        <row r="1385">
          <cell r="E1385" t="str">
            <v>HIG.WS</v>
          </cell>
          <cell r="F1385" t="str">
            <v>HCCI</v>
          </cell>
        </row>
        <row r="1386">
          <cell r="E1386" t="str">
            <v>HVT</v>
          </cell>
          <cell r="F1386" t="str">
            <v>MLHR</v>
          </cell>
        </row>
        <row r="1387">
          <cell r="E1387" t="str">
            <v>HVT.A</v>
          </cell>
          <cell r="F1387" t="str">
            <v>HRTX</v>
          </cell>
        </row>
        <row r="1388">
          <cell r="E1388" t="str">
            <v>HE</v>
          </cell>
          <cell r="F1388" t="str">
            <v>HSKA</v>
          </cell>
        </row>
        <row r="1389">
          <cell r="E1389" t="str">
            <v>HE^U</v>
          </cell>
          <cell r="F1389" t="str">
            <v>HX</v>
          </cell>
        </row>
        <row r="1390">
          <cell r="E1390" t="str">
            <v>HCHC</v>
          </cell>
          <cell r="F1390" t="str">
            <v>HIBB</v>
          </cell>
        </row>
        <row r="1391">
          <cell r="E1391" t="str">
            <v>HCA</v>
          </cell>
          <cell r="F1391" t="str">
            <v>SNLN</v>
          </cell>
        </row>
        <row r="1392">
          <cell r="E1392" t="str">
            <v>HCI</v>
          </cell>
          <cell r="F1392" t="str">
            <v>HPJ</v>
          </cell>
        </row>
        <row r="1393">
          <cell r="E1393" t="str">
            <v>HCP</v>
          </cell>
          <cell r="F1393" t="str">
            <v>HIHO</v>
          </cell>
        </row>
        <row r="1394">
          <cell r="E1394" t="str">
            <v>HDB</v>
          </cell>
          <cell r="F1394" t="str">
            <v>HIMX</v>
          </cell>
        </row>
        <row r="1395">
          <cell r="E1395" t="str">
            <v>HR</v>
          </cell>
          <cell r="F1395" t="str">
            <v>HIFS</v>
          </cell>
        </row>
        <row r="1396">
          <cell r="E1396" t="str">
            <v>HTA</v>
          </cell>
          <cell r="F1396" t="str">
            <v>HSGX</v>
          </cell>
        </row>
        <row r="1397">
          <cell r="E1397" t="str">
            <v>HLS</v>
          </cell>
          <cell r="F1397" t="str">
            <v>HMNF</v>
          </cell>
        </row>
        <row r="1398">
          <cell r="E1398" t="str">
            <v>HL</v>
          </cell>
          <cell r="F1398" t="str">
            <v>HMSY</v>
          </cell>
        </row>
        <row r="1399">
          <cell r="E1399" t="str">
            <v>HL^B</v>
          </cell>
          <cell r="F1399" t="str">
            <v>HOLI</v>
          </cell>
        </row>
        <row r="1400">
          <cell r="E1400" t="str">
            <v>HEI</v>
          </cell>
          <cell r="F1400" t="str">
            <v>HOLX</v>
          </cell>
        </row>
        <row r="1401">
          <cell r="E1401" t="str">
            <v>HEI.A</v>
          </cell>
          <cell r="F1401" t="str">
            <v>HBCP</v>
          </cell>
        </row>
        <row r="1402">
          <cell r="E1402" t="str">
            <v>HLX</v>
          </cell>
          <cell r="F1402" t="str">
            <v>HOMB</v>
          </cell>
        </row>
        <row r="1403">
          <cell r="E1403" t="str">
            <v>HP</v>
          </cell>
          <cell r="F1403" t="str">
            <v>HFBL</v>
          </cell>
        </row>
        <row r="1404">
          <cell r="E1404" t="str">
            <v>HLF</v>
          </cell>
          <cell r="F1404" t="str">
            <v>HMST</v>
          </cell>
        </row>
        <row r="1405">
          <cell r="E1405" t="str">
            <v>HRI</v>
          </cell>
          <cell r="F1405" t="str">
            <v>HMTA</v>
          </cell>
        </row>
        <row r="1406">
          <cell r="E1406" t="str">
            <v>HTGC</v>
          </cell>
          <cell r="F1406" t="str">
            <v>HTBI</v>
          </cell>
        </row>
        <row r="1407">
          <cell r="E1407" t="str">
            <v>HTGX</v>
          </cell>
          <cell r="F1407" t="str">
            <v>HOFT</v>
          </cell>
        </row>
        <row r="1408">
          <cell r="E1408" t="str">
            <v>HRTG</v>
          </cell>
          <cell r="F1408" t="str">
            <v>HOPE</v>
          </cell>
        </row>
        <row r="1409">
          <cell r="E1409" t="str">
            <v>HT</v>
          </cell>
          <cell r="F1409" t="str">
            <v>HFBC</v>
          </cell>
        </row>
        <row r="1410">
          <cell r="E1410" t="str">
            <v>HT^C</v>
          </cell>
          <cell r="F1410" t="str">
            <v>HBNC</v>
          </cell>
        </row>
        <row r="1411">
          <cell r="E1411" t="str">
            <v>HT^D</v>
          </cell>
          <cell r="F1411" t="str">
            <v>HZNP</v>
          </cell>
        </row>
        <row r="1412">
          <cell r="E1412" t="str">
            <v>HT^E</v>
          </cell>
          <cell r="F1412" t="str">
            <v>HRZN</v>
          </cell>
        </row>
        <row r="1413">
          <cell r="E1413" t="str">
            <v>HSY</v>
          </cell>
          <cell r="F1413" t="str">
            <v>DAX</v>
          </cell>
        </row>
        <row r="1414">
          <cell r="E1414" t="str">
            <v>HTZ</v>
          </cell>
          <cell r="F1414" t="str">
            <v>QYLD</v>
          </cell>
        </row>
        <row r="1415">
          <cell r="E1415" t="str">
            <v>HES</v>
          </cell>
          <cell r="F1415" t="str">
            <v>HDP</v>
          </cell>
        </row>
        <row r="1416">
          <cell r="E1416" t="str">
            <v>HES^A</v>
          </cell>
          <cell r="F1416" t="str">
            <v>HPT</v>
          </cell>
        </row>
        <row r="1417">
          <cell r="E1417" t="str">
            <v>HESM</v>
          </cell>
          <cell r="F1417" t="str">
            <v>TWNK</v>
          </cell>
        </row>
        <row r="1418">
          <cell r="E1418" t="str">
            <v>HPE</v>
          </cell>
          <cell r="F1418" t="str">
            <v>TWNKW</v>
          </cell>
        </row>
        <row r="1419">
          <cell r="E1419" t="str">
            <v>HXL</v>
          </cell>
          <cell r="F1419" t="str">
            <v>HMHC</v>
          </cell>
        </row>
        <row r="1420">
          <cell r="E1420" t="str">
            <v>HF</v>
          </cell>
          <cell r="F1420" t="str">
            <v>HWCC</v>
          </cell>
        </row>
        <row r="1421">
          <cell r="E1421" t="str">
            <v>HCLP</v>
          </cell>
          <cell r="F1421" t="str">
            <v>HOVNP</v>
          </cell>
        </row>
        <row r="1422">
          <cell r="E1422" t="str">
            <v>HFRO</v>
          </cell>
          <cell r="F1422" t="str">
            <v>HBMD</v>
          </cell>
        </row>
        <row r="1423">
          <cell r="E1423" t="str">
            <v>HIW</v>
          </cell>
          <cell r="F1423" t="str">
            <v>HSNI</v>
          </cell>
        </row>
        <row r="1424">
          <cell r="E1424" t="str">
            <v>HIL</v>
          </cell>
          <cell r="F1424" t="str">
            <v>HTGM</v>
          </cell>
        </row>
        <row r="1425">
          <cell r="E1425" t="str">
            <v>HI</v>
          </cell>
          <cell r="F1425" t="str">
            <v>HUBG</v>
          </cell>
        </row>
        <row r="1426">
          <cell r="E1426" t="str">
            <v>HRC</v>
          </cell>
          <cell r="F1426" t="str">
            <v>HSON</v>
          </cell>
        </row>
        <row r="1427">
          <cell r="E1427" t="str">
            <v>HTH</v>
          </cell>
          <cell r="F1427" t="str">
            <v>HDSN</v>
          </cell>
        </row>
        <row r="1428">
          <cell r="E1428" t="str">
            <v>HGV</v>
          </cell>
          <cell r="F1428" t="str">
            <v>HUNT</v>
          </cell>
        </row>
        <row r="1429">
          <cell r="E1429" t="str">
            <v>HLT</v>
          </cell>
          <cell r="F1429" t="str">
            <v>HUNTU</v>
          </cell>
        </row>
        <row r="1430">
          <cell r="E1430" t="str">
            <v>HNI</v>
          </cell>
          <cell r="F1430" t="str">
            <v>HUNTW</v>
          </cell>
        </row>
        <row r="1431">
          <cell r="E1431" t="str">
            <v>HMLP</v>
          </cell>
          <cell r="F1431" t="str">
            <v>HBAN</v>
          </cell>
        </row>
        <row r="1432">
          <cell r="E1432" t="str">
            <v>HMLP^A</v>
          </cell>
          <cell r="F1432" t="str">
            <v>HBANN</v>
          </cell>
        </row>
        <row r="1433">
          <cell r="E1433" t="str">
            <v>HEP</v>
          </cell>
          <cell r="F1433" t="str">
            <v>HBANO</v>
          </cell>
        </row>
        <row r="1434">
          <cell r="E1434" t="str">
            <v>HFC</v>
          </cell>
          <cell r="F1434" t="str">
            <v>HBANP</v>
          </cell>
        </row>
        <row r="1435">
          <cell r="E1435" t="str">
            <v>HD</v>
          </cell>
          <cell r="F1435" t="str">
            <v>HURC</v>
          </cell>
        </row>
        <row r="1436">
          <cell r="E1436" t="str">
            <v>HMC</v>
          </cell>
          <cell r="F1436" t="str">
            <v>HURN</v>
          </cell>
        </row>
        <row r="1437">
          <cell r="E1437" t="str">
            <v>HON</v>
          </cell>
          <cell r="F1437" t="str">
            <v>HCM</v>
          </cell>
        </row>
        <row r="1438">
          <cell r="E1438" t="str">
            <v>HMN</v>
          </cell>
          <cell r="F1438" t="str">
            <v>HBP</v>
          </cell>
        </row>
        <row r="1439">
          <cell r="E1439" t="str">
            <v>HZN</v>
          </cell>
          <cell r="F1439" t="str">
            <v>HVBC</v>
          </cell>
        </row>
        <row r="1440">
          <cell r="E1440" t="str">
            <v>HTFA</v>
          </cell>
          <cell r="F1440" t="str">
            <v>HYGS</v>
          </cell>
        </row>
        <row r="1441">
          <cell r="E1441" t="str">
            <v>HRL</v>
          </cell>
          <cell r="F1441" t="str">
            <v>IDSY</v>
          </cell>
        </row>
        <row r="1442">
          <cell r="E1442" t="str">
            <v>HOS</v>
          </cell>
          <cell r="F1442" t="str">
            <v>IAC</v>
          </cell>
        </row>
        <row r="1443">
          <cell r="E1443" t="str">
            <v>HST</v>
          </cell>
          <cell r="F1443" t="str">
            <v>IAM</v>
          </cell>
        </row>
        <row r="1444">
          <cell r="E1444" t="str">
            <v>HLI</v>
          </cell>
          <cell r="F1444" t="str">
            <v>IAMXR</v>
          </cell>
        </row>
        <row r="1445">
          <cell r="E1445" t="str">
            <v>HOV</v>
          </cell>
          <cell r="F1445" t="str">
            <v>IAMXW</v>
          </cell>
        </row>
        <row r="1446">
          <cell r="E1446" t="str">
            <v>HHC</v>
          </cell>
          <cell r="F1446" t="str">
            <v>IBKC</v>
          </cell>
        </row>
        <row r="1447">
          <cell r="E1447" t="str">
            <v>HPQ</v>
          </cell>
          <cell r="F1447" t="str">
            <v>IBKCO</v>
          </cell>
        </row>
        <row r="1448">
          <cell r="E1448" t="str">
            <v>HRG</v>
          </cell>
          <cell r="F1448" t="str">
            <v>IBKCP</v>
          </cell>
        </row>
        <row r="1449">
          <cell r="E1449" t="str">
            <v>HSBC</v>
          </cell>
          <cell r="F1449" t="str">
            <v>ICAD</v>
          </cell>
        </row>
        <row r="1450">
          <cell r="E1450" t="str">
            <v>HSBC^A</v>
          </cell>
          <cell r="F1450" t="str">
            <v>IEP</v>
          </cell>
        </row>
        <row r="1451">
          <cell r="E1451" t="str">
            <v>HSEA</v>
          </cell>
          <cell r="F1451" t="str">
            <v>ICCH</v>
          </cell>
        </row>
        <row r="1452">
          <cell r="E1452" t="str">
            <v>HSEB</v>
          </cell>
          <cell r="F1452" t="str">
            <v>ICFI</v>
          </cell>
        </row>
        <row r="1453">
          <cell r="E1453" t="str">
            <v>HNP</v>
          </cell>
          <cell r="F1453" t="str">
            <v>ICHR</v>
          </cell>
        </row>
        <row r="1454">
          <cell r="E1454" t="str">
            <v>HUBB</v>
          </cell>
          <cell r="F1454" t="str">
            <v>ICLR</v>
          </cell>
        </row>
        <row r="1455">
          <cell r="E1455" t="str">
            <v>HUBS</v>
          </cell>
          <cell r="F1455" t="str">
            <v>ICON</v>
          </cell>
        </row>
        <row r="1456">
          <cell r="E1456" t="str">
            <v>HBM</v>
          </cell>
          <cell r="F1456" t="str">
            <v>ICUI</v>
          </cell>
        </row>
        <row r="1457">
          <cell r="E1457" t="str">
            <v>HBM.WS</v>
          </cell>
          <cell r="F1457" t="str">
            <v>IPWR</v>
          </cell>
        </row>
        <row r="1458">
          <cell r="E1458" t="str">
            <v>HPP</v>
          </cell>
          <cell r="F1458" t="str">
            <v>INVE</v>
          </cell>
        </row>
        <row r="1459">
          <cell r="E1459" t="str">
            <v>HGT</v>
          </cell>
          <cell r="F1459" t="str">
            <v>IDRA</v>
          </cell>
        </row>
        <row r="1460">
          <cell r="E1460" t="str">
            <v>HUM</v>
          </cell>
          <cell r="F1460" t="str">
            <v>IDXX</v>
          </cell>
        </row>
        <row r="1461">
          <cell r="E1461" t="str">
            <v>HII</v>
          </cell>
          <cell r="F1461" t="str">
            <v>IESC</v>
          </cell>
        </row>
        <row r="1462">
          <cell r="E1462" t="str">
            <v>HUN</v>
          </cell>
          <cell r="F1462" t="str">
            <v>IROQ</v>
          </cell>
        </row>
        <row r="1463">
          <cell r="E1463" t="str">
            <v>H</v>
          </cell>
          <cell r="F1463" t="str">
            <v>IFMK</v>
          </cell>
        </row>
        <row r="1464">
          <cell r="E1464" t="str">
            <v>HY</v>
          </cell>
          <cell r="F1464" t="str">
            <v>RXDX</v>
          </cell>
        </row>
        <row r="1465">
          <cell r="E1465" t="str">
            <v>IAG</v>
          </cell>
          <cell r="F1465" t="str">
            <v>INFO</v>
          </cell>
        </row>
        <row r="1466">
          <cell r="E1466" t="str">
            <v>IBN</v>
          </cell>
          <cell r="F1466" t="str">
            <v>IIVI</v>
          </cell>
        </row>
        <row r="1467">
          <cell r="E1467" t="str">
            <v>IDA</v>
          </cell>
          <cell r="F1467" t="str">
            <v>KANG</v>
          </cell>
        </row>
        <row r="1468">
          <cell r="E1468" t="str">
            <v>IEX</v>
          </cell>
          <cell r="F1468" t="str">
            <v>IKNX</v>
          </cell>
        </row>
        <row r="1469">
          <cell r="E1469" t="str">
            <v>IDT</v>
          </cell>
          <cell r="F1469" t="str">
            <v>ILG</v>
          </cell>
        </row>
        <row r="1470">
          <cell r="E1470" t="str">
            <v>ITW</v>
          </cell>
          <cell r="F1470" t="str">
            <v>ILMN</v>
          </cell>
        </row>
        <row r="1471">
          <cell r="E1471" t="str">
            <v>IMAX</v>
          </cell>
          <cell r="F1471" t="str">
            <v>ISNS</v>
          </cell>
        </row>
        <row r="1472">
          <cell r="E1472" t="str">
            <v>ICD</v>
          </cell>
          <cell r="F1472" t="str">
            <v>IMMR</v>
          </cell>
        </row>
        <row r="1473">
          <cell r="E1473" t="str">
            <v>IHC</v>
          </cell>
          <cell r="F1473" t="str">
            <v>ICCC</v>
          </cell>
        </row>
        <row r="1474">
          <cell r="E1474" t="str">
            <v>IRT</v>
          </cell>
          <cell r="F1474" t="str">
            <v>IMDZ</v>
          </cell>
        </row>
        <row r="1475">
          <cell r="E1475" t="str">
            <v>IFN</v>
          </cell>
          <cell r="F1475" t="str">
            <v xml:space="preserve">IMNP          </v>
          </cell>
        </row>
        <row r="1476">
          <cell r="E1476" t="str">
            <v>IBA</v>
          </cell>
          <cell r="F1476" t="str">
            <v>IMGN</v>
          </cell>
        </row>
        <row r="1477">
          <cell r="E1477" t="str">
            <v>INFY</v>
          </cell>
          <cell r="F1477" t="str">
            <v>IMMU</v>
          </cell>
        </row>
        <row r="1478">
          <cell r="E1478" t="str">
            <v>HIFR</v>
          </cell>
          <cell r="F1478" t="str">
            <v>IMRN</v>
          </cell>
        </row>
        <row r="1479">
          <cell r="E1479" t="str">
            <v>ING</v>
          </cell>
          <cell r="F1479" t="str">
            <v>IMRNW</v>
          </cell>
        </row>
        <row r="1480">
          <cell r="E1480" t="str">
            <v>ISF</v>
          </cell>
          <cell r="F1480" t="str">
            <v>IPXL</v>
          </cell>
        </row>
        <row r="1481">
          <cell r="E1481" t="str">
            <v>ISG</v>
          </cell>
          <cell r="F1481" t="str">
            <v>IMPV</v>
          </cell>
        </row>
        <row r="1482">
          <cell r="E1482" t="str">
            <v>IR</v>
          </cell>
          <cell r="F1482" t="str">
            <v>PI</v>
          </cell>
        </row>
        <row r="1483">
          <cell r="E1483" t="str">
            <v>NGVT</v>
          </cell>
          <cell r="F1483" t="str">
            <v>IMMY</v>
          </cell>
        </row>
        <row r="1484">
          <cell r="E1484" t="str">
            <v>INGR</v>
          </cell>
          <cell r="F1484" t="str">
            <v>INCR</v>
          </cell>
        </row>
        <row r="1485">
          <cell r="E1485" t="str">
            <v>IIPR</v>
          </cell>
          <cell r="F1485" t="str">
            <v>INCY</v>
          </cell>
        </row>
        <row r="1486">
          <cell r="E1486" t="str">
            <v>IIPR^A</v>
          </cell>
          <cell r="F1486" t="str">
            <v>INDB</v>
          </cell>
        </row>
        <row r="1487">
          <cell r="E1487" t="str">
            <v>IPHI</v>
          </cell>
          <cell r="F1487" t="str">
            <v>IBCP</v>
          </cell>
        </row>
        <row r="1488">
          <cell r="E1488" t="str">
            <v>INSI</v>
          </cell>
          <cell r="F1488" t="str">
            <v>IBTX</v>
          </cell>
        </row>
        <row r="1489">
          <cell r="E1489" t="str">
            <v>NSP</v>
          </cell>
          <cell r="F1489" t="str">
            <v>INDU</v>
          </cell>
        </row>
        <row r="1490">
          <cell r="E1490" t="str">
            <v>IBP</v>
          </cell>
          <cell r="F1490" t="str">
            <v>INDUU</v>
          </cell>
        </row>
        <row r="1491">
          <cell r="E1491" t="str">
            <v>INST</v>
          </cell>
          <cell r="F1491" t="str">
            <v>INDUW</v>
          </cell>
        </row>
        <row r="1492">
          <cell r="E1492" t="str">
            <v>ITGR</v>
          </cell>
          <cell r="F1492" t="str">
            <v>IDSA</v>
          </cell>
        </row>
        <row r="1493">
          <cell r="E1493" t="str">
            <v>I</v>
          </cell>
          <cell r="F1493" t="str">
            <v>INFN</v>
          </cell>
        </row>
        <row r="1494">
          <cell r="E1494" t="str">
            <v>ICE</v>
          </cell>
          <cell r="F1494" t="str">
            <v>INFI</v>
          </cell>
        </row>
        <row r="1495">
          <cell r="E1495" t="str">
            <v>IHG</v>
          </cell>
          <cell r="F1495" t="str">
            <v>IPCC</v>
          </cell>
        </row>
        <row r="1496">
          <cell r="E1496" t="str">
            <v>IFF</v>
          </cell>
          <cell r="F1496" t="str">
            <v>IFRX</v>
          </cell>
        </row>
        <row r="1497">
          <cell r="E1497" t="str">
            <v>IBM</v>
          </cell>
          <cell r="F1497" t="str">
            <v>III</v>
          </cell>
        </row>
        <row r="1498">
          <cell r="E1498" t="str">
            <v>IGT</v>
          </cell>
          <cell r="F1498" t="str">
            <v>IFON</v>
          </cell>
        </row>
        <row r="1499">
          <cell r="E1499" t="str">
            <v>IP</v>
          </cell>
          <cell r="F1499" t="str">
            <v>IMKTA</v>
          </cell>
        </row>
        <row r="1500">
          <cell r="E1500" t="str">
            <v>INSW</v>
          </cell>
          <cell r="F1500" t="str">
            <v>INWK</v>
          </cell>
        </row>
        <row r="1501">
          <cell r="E1501" t="str">
            <v>IPG</v>
          </cell>
          <cell r="F1501" t="str">
            <v>INOD</v>
          </cell>
        </row>
        <row r="1502">
          <cell r="E1502" t="str">
            <v>IPL^D</v>
          </cell>
          <cell r="F1502" t="str">
            <v>IPHS</v>
          </cell>
        </row>
        <row r="1503">
          <cell r="E1503" t="str">
            <v>INXN</v>
          </cell>
          <cell r="F1503" t="str">
            <v>IOSP</v>
          </cell>
        </row>
        <row r="1504">
          <cell r="E1504" t="str">
            <v>IPI</v>
          </cell>
          <cell r="F1504" t="str">
            <v>ISSC</v>
          </cell>
        </row>
        <row r="1505">
          <cell r="E1505" t="str">
            <v>XON</v>
          </cell>
          <cell r="F1505" t="str">
            <v>INVA</v>
          </cell>
        </row>
        <row r="1506">
          <cell r="E1506" t="str">
            <v>IVC</v>
          </cell>
          <cell r="F1506" t="str">
            <v>INGN</v>
          </cell>
        </row>
        <row r="1507">
          <cell r="E1507" t="str">
            <v>VBF</v>
          </cell>
          <cell r="F1507" t="str">
            <v>ITEK</v>
          </cell>
        </row>
        <row r="1508">
          <cell r="E1508" t="str">
            <v>VCV</v>
          </cell>
          <cell r="F1508" t="str">
            <v>INOV</v>
          </cell>
        </row>
        <row r="1509">
          <cell r="E1509" t="str">
            <v>VTA</v>
          </cell>
          <cell r="F1509" t="str">
            <v>INO</v>
          </cell>
        </row>
        <row r="1510">
          <cell r="E1510" t="str">
            <v>IHIT</v>
          </cell>
          <cell r="F1510" t="str">
            <v>INPX</v>
          </cell>
        </row>
        <row r="1511">
          <cell r="E1511" t="str">
            <v>VLT</v>
          </cell>
          <cell r="F1511" t="str">
            <v>INSG</v>
          </cell>
        </row>
        <row r="1512">
          <cell r="E1512" t="str">
            <v>IVR</v>
          </cell>
          <cell r="F1512" t="str">
            <v>NSIT</v>
          </cell>
        </row>
        <row r="1513">
          <cell r="E1513" t="str">
            <v>IVR^B</v>
          </cell>
          <cell r="F1513" t="str">
            <v>ISIG</v>
          </cell>
        </row>
        <row r="1514">
          <cell r="E1514" t="str">
            <v>IVR^C</v>
          </cell>
          <cell r="F1514" t="str">
            <v>INSM</v>
          </cell>
        </row>
        <row r="1515">
          <cell r="E1515" t="str">
            <v>IVR^A</v>
          </cell>
          <cell r="F1515" t="str">
            <v>INSE</v>
          </cell>
        </row>
        <row r="1516">
          <cell r="E1516" t="str">
            <v>OIA</v>
          </cell>
          <cell r="F1516" t="str">
            <v>IIIN</v>
          </cell>
        </row>
        <row r="1517">
          <cell r="E1517" t="str">
            <v>VMO</v>
          </cell>
          <cell r="F1517" t="str">
            <v>PODD</v>
          </cell>
        </row>
        <row r="1518">
          <cell r="E1518" t="str">
            <v>VKQ</v>
          </cell>
          <cell r="F1518" t="str">
            <v>INSY</v>
          </cell>
        </row>
        <row r="1519">
          <cell r="E1519" t="str">
            <v>VPV</v>
          </cell>
          <cell r="F1519" t="str">
            <v>NTEC</v>
          </cell>
        </row>
        <row r="1520">
          <cell r="E1520" t="str">
            <v>IVZ</v>
          </cell>
          <cell r="F1520" t="str">
            <v>IART</v>
          </cell>
        </row>
        <row r="1521">
          <cell r="E1521" t="str">
            <v>IQI</v>
          </cell>
          <cell r="F1521" t="str">
            <v>IDTI</v>
          </cell>
        </row>
        <row r="1522">
          <cell r="E1522" t="str">
            <v>VVR</v>
          </cell>
          <cell r="F1522" t="str">
            <v>IMTE</v>
          </cell>
        </row>
        <row r="1523">
          <cell r="E1523" t="str">
            <v>VTN</v>
          </cell>
          <cell r="F1523" t="str">
            <v>INTC</v>
          </cell>
        </row>
        <row r="1524">
          <cell r="E1524" t="str">
            <v>VGM</v>
          </cell>
          <cell r="F1524" t="str">
            <v>NTLA</v>
          </cell>
        </row>
        <row r="1525">
          <cell r="E1525" t="str">
            <v>IIM</v>
          </cell>
          <cell r="F1525" t="str">
            <v>IPCI</v>
          </cell>
        </row>
        <row r="1526">
          <cell r="E1526" t="str">
            <v>ITG</v>
          </cell>
          <cell r="F1526" t="str">
            <v>IPAR</v>
          </cell>
        </row>
        <row r="1527">
          <cell r="E1527" t="str">
            <v>IRET</v>
          </cell>
          <cell r="F1527" t="str">
            <v>IBKR</v>
          </cell>
        </row>
        <row r="1528">
          <cell r="E1528" t="str">
            <v>IRET^C</v>
          </cell>
          <cell r="F1528" t="str">
            <v>ICPT</v>
          </cell>
        </row>
        <row r="1529">
          <cell r="E1529" t="str">
            <v>NVTA</v>
          </cell>
          <cell r="F1529" t="str">
            <v>IDCC</v>
          </cell>
        </row>
        <row r="1530">
          <cell r="E1530" t="str">
            <v>INVH</v>
          </cell>
          <cell r="F1530" t="str">
            <v>TILE</v>
          </cell>
        </row>
        <row r="1531">
          <cell r="E1531" t="str">
            <v>IO</v>
          </cell>
          <cell r="F1531" t="str">
            <v>LINK</v>
          </cell>
        </row>
        <row r="1532">
          <cell r="E1532" t="str">
            <v>IQV</v>
          </cell>
          <cell r="F1532" t="str">
            <v>IMI</v>
          </cell>
        </row>
        <row r="1533">
          <cell r="E1533" t="str">
            <v>IRM</v>
          </cell>
          <cell r="F1533" t="str">
            <v>INAP</v>
          </cell>
        </row>
        <row r="1534">
          <cell r="E1534" t="str">
            <v>IRS</v>
          </cell>
          <cell r="F1534" t="str">
            <v>IBOC</v>
          </cell>
        </row>
        <row r="1535">
          <cell r="E1535" t="str">
            <v>ICL</v>
          </cell>
          <cell r="F1535" t="str">
            <v>ISCA</v>
          </cell>
        </row>
        <row r="1536">
          <cell r="E1536" t="str">
            <v xml:space="preserve">STAR          </v>
          </cell>
          <cell r="F1536" t="str">
            <v>IGLD</v>
          </cell>
        </row>
        <row r="1537">
          <cell r="E1537" t="str">
            <v>STAR^D</v>
          </cell>
          <cell r="F1537" t="str">
            <v>IIJI</v>
          </cell>
        </row>
        <row r="1538">
          <cell r="E1538" t="str">
            <v>STAR^G</v>
          </cell>
          <cell r="F1538" t="str">
            <v>IDXG</v>
          </cell>
        </row>
        <row r="1539">
          <cell r="E1539" t="str">
            <v>STAR^I</v>
          </cell>
          <cell r="F1539" t="str">
            <v>XENT</v>
          </cell>
        </row>
        <row r="1540">
          <cell r="E1540" t="str">
            <v>ITCB</v>
          </cell>
          <cell r="F1540" t="str">
            <v>INTX</v>
          </cell>
        </row>
        <row r="1541">
          <cell r="E1541" t="str">
            <v>ITUB</v>
          </cell>
          <cell r="F1541" t="str">
            <v>IVAC</v>
          </cell>
        </row>
        <row r="1542">
          <cell r="E1542" t="str">
            <v>ITT</v>
          </cell>
          <cell r="F1542" t="str">
            <v>INTL</v>
          </cell>
        </row>
        <row r="1543">
          <cell r="E1543" t="str">
            <v>IVH</v>
          </cell>
          <cell r="F1543" t="str">
            <v>ITCI</v>
          </cell>
        </row>
        <row r="1544">
          <cell r="E1544" t="str">
            <v>JPM</v>
          </cell>
          <cell r="F1544" t="str">
            <v>IIN</v>
          </cell>
        </row>
        <row r="1545">
          <cell r="E1545" t="str">
            <v>JPM.WS</v>
          </cell>
          <cell r="F1545" t="str">
            <v>INTU</v>
          </cell>
        </row>
        <row r="1546">
          <cell r="E1546" t="str">
            <v>JPM^A</v>
          </cell>
          <cell r="F1546" t="str">
            <v>ISRG</v>
          </cell>
        </row>
        <row r="1547">
          <cell r="E1547" t="str">
            <v>JPM^B</v>
          </cell>
          <cell r="F1547" t="str">
            <v>SNAK</v>
          </cell>
        </row>
        <row r="1548">
          <cell r="E1548" t="str">
            <v>JPM^D.CL</v>
          </cell>
          <cell r="F1548" t="str">
            <v>ISTR</v>
          </cell>
        </row>
        <row r="1549">
          <cell r="E1549" t="str">
            <v>JPM^E</v>
          </cell>
          <cell r="F1549" t="str">
            <v>ISBC</v>
          </cell>
        </row>
        <row r="1550">
          <cell r="E1550" t="str">
            <v>JPM^F</v>
          </cell>
          <cell r="F1550" t="str">
            <v>ITIC</v>
          </cell>
        </row>
        <row r="1551">
          <cell r="E1551" t="str">
            <v>JPM^G</v>
          </cell>
          <cell r="F1551" t="str">
            <v>NVIV</v>
          </cell>
        </row>
        <row r="1552">
          <cell r="E1552" t="str">
            <v>JPM^H</v>
          </cell>
          <cell r="F1552" t="str">
            <v>IVTY</v>
          </cell>
        </row>
        <row r="1553">
          <cell r="E1553" t="str">
            <v>JAX</v>
          </cell>
          <cell r="F1553" t="str">
            <v>IONS</v>
          </cell>
        </row>
        <row r="1554">
          <cell r="E1554" t="str">
            <v>JILL</v>
          </cell>
          <cell r="F1554" t="str">
            <v>IOVA</v>
          </cell>
        </row>
        <row r="1555">
          <cell r="E1555" t="str">
            <v>JCP</v>
          </cell>
          <cell r="F1555" t="str">
            <v>IPAS</v>
          </cell>
        </row>
        <row r="1556">
          <cell r="E1556" t="str">
            <v>SJM</v>
          </cell>
          <cell r="F1556" t="str">
            <v>DTYS</v>
          </cell>
        </row>
        <row r="1557">
          <cell r="E1557" t="str">
            <v>JBL</v>
          </cell>
          <cell r="F1557" t="str">
            <v>DTUS</v>
          </cell>
        </row>
        <row r="1558">
          <cell r="E1558" t="str">
            <v>JEC</v>
          </cell>
          <cell r="F1558" t="str">
            <v>DTUL</v>
          </cell>
        </row>
        <row r="1559">
          <cell r="E1559" t="str">
            <v>JAG</v>
          </cell>
          <cell r="F1559" t="str">
            <v>DFVS</v>
          </cell>
        </row>
        <row r="1560">
          <cell r="E1560" t="str">
            <v>JHX</v>
          </cell>
          <cell r="F1560" t="str">
            <v>DFVL</v>
          </cell>
        </row>
        <row r="1561">
          <cell r="E1561" t="str">
            <v>JHG</v>
          </cell>
          <cell r="F1561" t="str">
            <v>FLAT</v>
          </cell>
        </row>
        <row r="1562">
          <cell r="E1562" t="str">
            <v>JOF</v>
          </cell>
          <cell r="F1562" t="str">
            <v>DLBS</v>
          </cell>
        </row>
        <row r="1563">
          <cell r="E1563" t="str">
            <v>JBGS</v>
          </cell>
          <cell r="F1563" t="str">
            <v>STPP</v>
          </cell>
        </row>
        <row r="1564">
          <cell r="E1564" t="str">
            <v>JELD</v>
          </cell>
          <cell r="F1564" t="str">
            <v>IPGP</v>
          </cell>
        </row>
        <row r="1565">
          <cell r="E1565" t="str">
            <v>JCAP</v>
          </cell>
          <cell r="F1565" t="str">
            <v>CSML</v>
          </cell>
        </row>
        <row r="1566">
          <cell r="E1566" t="str">
            <v>JT</v>
          </cell>
          <cell r="F1566" t="str">
            <v>IRMD</v>
          </cell>
        </row>
        <row r="1567">
          <cell r="E1567" t="str">
            <v>JKS</v>
          </cell>
          <cell r="F1567" t="str">
            <v>IRTC</v>
          </cell>
        </row>
        <row r="1568">
          <cell r="E1568" t="str">
            <v>JMP</v>
          </cell>
          <cell r="F1568" t="str">
            <v>IRIX</v>
          </cell>
        </row>
        <row r="1569">
          <cell r="E1569" t="str">
            <v>JMPB</v>
          </cell>
          <cell r="F1569" t="str">
            <v>IRDM</v>
          </cell>
        </row>
        <row r="1570">
          <cell r="E1570" t="str">
            <v>JMPC</v>
          </cell>
          <cell r="F1570" t="str">
            <v>IRDMB</v>
          </cell>
        </row>
        <row r="1571">
          <cell r="E1571" t="str">
            <v>JBT</v>
          </cell>
          <cell r="F1571" t="str">
            <v>IRBT</v>
          </cell>
        </row>
        <row r="1572">
          <cell r="E1572" t="str">
            <v>BTO</v>
          </cell>
          <cell r="F1572" t="str">
            <v>IRWD</v>
          </cell>
        </row>
        <row r="1573">
          <cell r="E1573" t="str">
            <v>HEQ</v>
          </cell>
          <cell r="F1573" t="str">
            <v>IRCP</v>
          </cell>
        </row>
        <row r="1574">
          <cell r="E1574" t="str">
            <v>JHS</v>
          </cell>
          <cell r="F1574" t="str">
            <v>PMPT</v>
          </cell>
        </row>
        <row r="1575">
          <cell r="E1575" t="str">
            <v>JHI</v>
          </cell>
          <cell r="F1575" t="str">
            <v>SLQD</v>
          </cell>
        </row>
        <row r="1576">
          <cell r="E1576" t="str">
            <v>HPF</v>
          </cell>
          <cell r="F1576" t="str">
            <v>CSJ</v>
          </cell>
        </row>
        <row r="1577">
          <cell r="E1577" t="str">
            <v>HPI</v>
          </cell>
          <cell r="F1577" t="str">
            <v>ISHG</v>
          </cell>
        </row>
        <row r="1578">
          <cell r="E1578" t="str">
            <v>HPS</v>
          </cell>
          <cell r="F1578" t="str">
            <v>SHY</v>
          </cell>
        </row>
        <row r="1579">
          <cell r="E1579" t="str">
            <v>PDT</v>
          </cell>
          <cell r="F1579" t="str">
            <v>TLT</v>
          </cell>
        </row>
        <row r="1580">
          <cell r="E1580" t="str">
            <v>HTD</v>
          </cell>
          <cell r="F1580" t="str">
            <v>IEI</v>
          </cell>
        </row>
        <row r="1581">
          <cell r="E1581" t="str">
            <v>HTY</v>
          </cell>
          <cell r="F1581" t="str">
            <v>IEF</v>
          </cell>
        </row>
        <row r="1582">
          <cell r="E1582" t="str">
            <v>JW.A</v>
          </cell>
          <cell r="F1582" t="str">
            <v>AIA</v>
          </cell>
        </row>
        <row r="1583">
          <cell r="E1583" t="str">
            <v>JW.B</v>
          </cell>
          <cell r="F1583" t="str">
            <v>COMT</v>
          </cell>
        </row>
        <row r="1584">
          <cell r="E1584" t="str">
            <v>JNJ</v>
          </cell>
          <cell r="F1584" t="str">
            <v>ISTB</v>
          </cell>
        </row>
        <row r="1585">
          <cell r="E1585" t="str">
            <v>JCI</v>
          </cell>
          <cell r="F1585" t="str">
            <v>IXUS</v>
          </cell>
        </row>
        <row r="1586">
          <cell r="E1586" t="str">
            <v>JONE</v>
          </cell>
          <cell r="F1586" t="str">
            <v>IUSG</v>
          </cell>
        </row>
        <row r="1587">
          <cell r="E1587" t="str">
            <v>JLL</v>
          </cell>
          <cell r="F1587" t="str">
            <v>IUSV</v>
          </cell>
        </row>
        <row r="1588">
          <cell r="E1588" t="str">
            <v>JMEI</v>
          </cell>
          <cell r="F1588" t="str">
            <v>IUSB</v>
          </cell>
        </row>
        <row r="1589">
          <cell r="E1589" t="str">
            <v>JNPR</v>
          </cell>
          <cell r="F1589" t="str">
            <v>HEWG</v>
          </cell>
        </row>
        <row r="1590">
          <cell r="E1590" t="str">
            <v>JP</v>
          </cell>
          <cell r="F1590" t="str">
            <v>SUSB</v>
          </cell>
        </row>
        <row r="1591">
          <cell r="E1591" t="str">
            <v>JE</v>
          </cell>
          <cell r="F1591" t="str">
            <v>SUSC</v>
          </cell>
        </row>
        <row r="1592">
          <cell r="E1592" t="str">
            <v>JE^A</v>
          </cell>
          <cell r="F1592" t="str">
            <v>XT</v>
          </cell>
        </row>
        <row r="1593">
          <cell r="E1593" t="str">
            <v>LRN</v>
          </cell>
          <cell r="F1593" t="str">
            <v>FALN</v>
          </cell>
        </row>
        <row r="1594">
          <cell r="E1594" t="str">
            <v>KAI</v>
          </cell>
          <cell r="F1594" t="str">
            <v>IFEU</v>
          </cell>
        </row>
        <row r="1595">
          <cell r="E1595" t="str">
            <v>KDMN</v>
          </cell>
          <cell r="F1595" t="str">
            <v>IFGL</v>
          </cell>
        </row>
        <row r="1596">
          <cell r="E1596" t="str">
            <v>KAMN</v>
          </cell>
          <cell r="F1596" t="str">
            <v>IGF</v>
          </cell>
        </row>
        <row r="1597">
          <cell r="E1597" t="str">
            <v>KSU</v>
          </cell>
          <cell r="F1597" t="str">
            <v>GNMA</v>
          </cell>
        </row>
        <row r="1598">
          <cell r="E1598" t="str">
            <v>KSU^</v>
          </cell>
          <cell r="F1598" t="str">
            <v>HYXE</v>
          </cell>
        </row>
        <row r="1599">
          <cell r="E1599" t="str">
            <v>KS</v>
          </cell>
          <cell r="F1599" t="str">
            <v>CIU</v>
          </cell>
        </row>
        <row r="1600">
          <cell r="E1600" t="str">
            <v>KAR</v>
          </cell>
          <cell r="F1600" t="str">
            <v>IGOV</v>
          </cell>
        </row>
        <row r="1601">
          <cell r="E1601" t="str">
            <v>KED</v>
          </cell>
          <cell r="F1601" t="str">
            <v>EMB</v>
          </cell>
        </row>
        <row r="1602">
          <cell r="E1602" t="str">
            <v>KYE</v>
          </cell>
          <cell r="F1602" t="str">
            <v>MBB</v>
          </cell>
        </row>
        <row r="1603">
          <cell r="E1603" t="str">
            <v>KMF</v>
          </cell>
          <cell r="F1603" t="str">
            <v>JKI</v>
          </cell>
        </row>
        <row r="1604">
          <cell r="E1604" t="str">
            <v>KYN</v>
          </cell>
          <cell r="F1604" t="str">
            <v>ACWX</v>
          </cell>
        </row>
        <row r="1605">
          <cell r="E1605" t="str">
            <v>KYN^F</v>
          </cell>
          <cell r="F1605" t="str">
            <v>ACWI</v>
          </cell>
        </row>
        <row r="1606">
          <cell r="E1606" t="str">
            <v>KB</v>
          </cell>
          <cell r="F1606" t="str">
            <v>AAXJ</v>
          </cell>
        </row>
        <row r="1607">
          <cell r="E1607" t="str">
            <v>KBH</v>
          </cell>
          <cell r="F1607" t="str">
            <v>EWZS</v>
          </cell>
        </row>
        <row r="1608">
          <cell r="E1608" t="str">
            <v>KBR</v>
          </cell>
          <cell r="F1608" t="str">
            <v>MCHI</v>
          </cell>
        </row>
        <row r="1609">
          <cell r="E1609" t="str">
            <v>KAP</v>
          </cell>
          <cell r="F1609" t="str">
            <v>ESGD</v>
          </cell>
        </row>
        <row r="1610">
          <cell r="E1610" t="str">
            <v>FRAC</v>
          </cell>
          <cell r="F1610" t="str">
            <v>SCZ</v>
          </cell>
        </row>
        <row r="1611">
          <cell r="E1611" t="str">
            <v>K</v>
          </cell>
          <cell r="F1611" t="str">
            <v>ESGE</v>
          </cell>
        </row>
        <row r="1612">
          <cell r="E1612" t="str">
            <v>KEM</v>
          </cell>
          <cell r="F1612" t="str">
            <v>EEMA</v>
          </cell>
        </row>
        <row r="1613">
          <cell r="E1613" t="str">
            <v>KMPA</v>
          </cell>
          <cell r="F1613" t="str">
            <v>EMXC</v>
          </cell>
        </row>
        <row r="1614">
          <cell r="E1614" t="str">
            <v>KMPR</v>
          </cell>
          <cell r="F1614" t="str">
            <v>EUFN</v>
          </cell>
        </row>
        <row r="1615">
          <cell r="E1615" t="str">
            <v>KMT</v>
          </cell>
          <cell r="F1615" t="str">
            <v>IEUS</v>
          </cell>
        </row>
        <row r="1616">
          <cell r="E1616" t="str">
            <v>KW</v>
          </cell>
          <cell r="F1616" t="str">
            <v>RING</v>
          </cell>
        </row>
        <row r="1617">
          <cell r="E1617" t="str">
            <v>KWN.CL</v>
          </cell>
          <cell r="F1617" t="str">
            <v>MPCT</v>
          </cell>
        </row>
        <row r="1618">
          <cell r="E1618" t="str">
            <v>KEN</v>
          </cell>
          <cell r="F1618" t="str">
            <v>ENZL</v>
          </cell>
        </row>
        <row r="1619">
          <cell r="E1619" t="str">
            <v>KEG</v>
          </cell>
          <cell r="F1619" t="str">
            <v>QAT</v>
          </cell>
        </row>
        <row r="1620">
          <cell r="E1620" t="str">
            <v>KEY</v>
          </cell>
          <cell r="F1620" t="str">
            <v>TUR</v>
          </cell>
        </row>
        <row r="1621">
          <cell r="E1621" t="str">
            <v>KEY^I</v>
          </cell>
          <cell r="F1621" t="str">
            <v>UAE</v>
          </cell>
        </row>
        <row r="1622">
          <cell r="E1622" t="str">
            <v>KEYS</v>
          </cell>
          <cell r="F1622" t="str">
            <v>ESGU</v>
          </cell>
        </row>
        <row r="1623">
          <cell r="E1623" t="str">
            <v>KRC</v>
          </cell>
          <cell r="F1623" t="str">
            <v>IBB</v>
          </cell>
        </row>
        <row r="1624">
          <cell r="E1624" t="str">
            <v>KRP</v>
          </cell>
          <cell r="F1624" t="str">
            <v>SOXX</v>
          </cell>
        </row>
        <row r="1625">
          <cell r="E1625" t="str">
            <v>KMB</v>
          </cell>
          <cell r="F1625" t="str">
            <v>AMCA</v>
          </cell>
        </row>
        <row r="1626">
          <cell r="E1626" t="str">
            <v>KIM</v>
          </cell>
          <cell r="F1626" t="str">
            <v>EMIF</v>
          </cell>
        </row>
        <row r="1627">
          <cell r="E1627" t="str">
            <v>KIM^I</v>
          </cell>
          <cell r="F1627" t="str">
            <v>ICLN</v>
          </cell>
        </row>
        <row r="1628">
          <cell r="E1628" t="str">
            <v>KIM^J</v>
          </cell>
          <cell r="F1628" t="str">
            <v>WOOD</v>
          </cell>
        </row>
        <row r="1629">
          <cell r="E1629" t="str">
            <v>KIM^K</v>
          </cell>
          <cell r="F1629" t="str">
            <v>INDY</v>
          </cell>
        </row>
        <row r="1630">
          <cell r="E1630" t="str">
            <v>KIM^L</v>
          </cell>
          <cell r="F1630" t="str">
            <v>IJT</v>
          </cell>
        </row>
        <row r="1631">
          <cell r="E1631" t="str">
            <v>KMI</v>
          </cell>
          <cell r="F1631" t="str">
            <v>DVY</v>
          </cell>
        </row>
        <row r="1632">
          <cell r="E1632" t="str">
            <v>KMI^A</v>
          </cell>
          <cell r="F1632" t="str">
            <v>SHV</v>
          </cell>
        </row>
        <row r="1633">
          <cell r="E1633" t="str">
            <v>KND</v>
          </cell>
          <cell r="F1633" t="str">
            <v>CRED</v>
          </cell>
        </row>
        <row r="1634">
          <cell r="E1634" t="str">
            <v>KFS</v>
          </cell>
          <cell r="F1634" t="str">
            <v>PFF</v>
          </cell>
        </row>
        <row r="1635">
          <cell r="E1635" t="str">
            <v>KGC</v>
          </cell>
          <cell r="F1635" t="str">
            <v>ISRL</v>
          </cell>
        </row>
        <row r="1636">
          <cell r="E1636" t="str">
            <v>KEX</v>
          </cell>
          <cell r="F1636" t="str">
            <v>ITI</v>
          </cell>
        </row>
        <row r="1637">
          <cell r="E1637" t="str">
            <v>KL</v>
          </cell>
          <cell r="F1637" t="str">
            <v>ITRI</v>
          </cell>
        </row>
        <row r="1638">
          <cell r="E1638" t="str">
            <v>KRG</v>
          </cell>
          <cell r="F1638" t="str">
            <v>ITRN</v>
          </cell>
        </row>
        <row r="1639">
          <cell r="E1639" t="str">
            <v>KKR</v>
          </cell>
          <cell r="F1639" t="str">
            <v>ITUS</v>
          </cell>
        </row>
        <row r="1640">
          <cell r="E1640" t="str">
            <v>KKR^A</v>
          </cell>
          <cell r="F1640" t="str">
            <v>IVENC</v>
          </cell>
        </row>
        <row r="1641">
          <cell r="E1641" t="str">
            <v>KKR^B</v>
          </cell>
          <cell r="F1641" t="str">
            <v>IVFGC</v>
          </cell>
        </row>
        <row r="1642">
          <cell r="E1642" t="str">
            <v>KFN^</v>
          </cell>
          <cell r="F1642" t="str">
            <v>IVFVC</v>
          </cell>
        </row>
        <row r="1643">
          <cell r="E1643" t="str">
            <v>KIO</v>
          </cell>
          <cell r="F1643" t="str">
            <v>IXYS</v>
          </cell>
        </row>
        <row r="1644">
          <cell r="E1644" t="str">
            <v>KREF</v>
          </cell>
          <cell r="F1644" t="str">
            <v>IZEA</v>
          </cell>
        </row>
        <row r="1645">
          <cell r="E1645" t="str">
            <v>KMG</v>
          </cell>
          <cell r="F1645" t="str">
            <v>JJSF</v>
          </cell>
        </row>
        <row r="1646">
          <cell r="E1646" t="str">
            <v>KNX</v>
          </cell>
          <cell r="F1646" t="str">
            <v>MAYS</v>
          </cell>
        </row>
        <row r="1647">
          <cell r="E1647" t="str">
            <v>KNL</v>
          </cell>
          <cell r="F1647" t="str">
            <v>JBHT</v>
          </cell>
        </row>
        <row r="1648">
          <cell r="E1648" t="str">
            <v>KNOP</v>
          </cell>
          <cell r="F1648" t="str">
            <v>JCOM</v>
          </cell>
        </row>
        <row r="1649">
          <cell r="E1649" t="str">
            <v>KN</v>
          </cell>
          <cell r="F1649" t="str">
            <v>JASO</v>
          </cell>
        </row>
        <row r="1650">
          <cell r="E1650" t="str">
            <v>KSS</v>
          </cell>
          <cell r="F1650" t="str">
            <v>JKHY</v>
          </cell>
        </row>
        <row r="1651">
          <cell r="E1651" t="str">
            <v>PHG</v>
          </cell>
          <cell r="F1651" t="str">
            <v>JACK</v>
          </cell>
        </row>
        <row r="1652">
          <cell r="E1652" t="str">
            <v>KOP</v>
          </cell>
          <cell r="F1652" t="str">
            <v>JXSB</v>
          </cell>
        </row>
        <row r="1653">
          <cell r="E1653" t="str">
            <v>KEP</v>
          </cell>
          <cell r="F1653" t="str">
            <v>JAGX</v>
          </cell>
        </row>
        <row r="1654">
          <cell r="E1654" t="str">
            <v>KF</v>
          </cell>
          <cell r="F1654" t="str">
            <v>JAKK</v>
          </cell>
        </row>
        <row r="1655">
          <cell r="E1655" t="str">
            <v>KFY</v>
          </cell>
          <cell r="F1655" t="str">
            <v>JMBA</v>
          </cell>
        </row>
        <row r="1656">
          <cell r="E1656" t="str">
            <v>KOS</v>
          </cell>
          <cell r="F1656" t="str">
            <v>JRVR</v>
          </cell>
        </row>
        <row r="1657">
          <cell r="E1657" t="str">
            <v>KRA</v>
          </cell>
          <cell r="F1657" t="str">
            <v>SGQI</v>
          </cell>
        </row>
        <row r="1658">
          <cell r="E1658" t="str">
            <v>KR</v>
          </cell>
          <cell r="F1658" t="str">
            <v>JSML</v>
          </cell>
        </row>
        <row r="1659">
          <cell r="E1659" t="str">
            <v>KRO</v>
          </cell>
          <cell r="F1659" t="str">
            <v>JSMD</v>
          </cell>
        </row>
        <row r="1660">
          <cell r="E1660" t="str">
            <v>KT</v>
          </cell>
          <cell r="F1660" t="str">
            <v>JASN</v>
          </cell>
        </row>
        <row r="1661">
          <cell r="E1661" t="str">
            <v>KYO</v>
          </cell>
          <cell r="F1661" t="str">
            <v>JASNW</v>
          </cell>
        </row>
        <row r="1662">
          <cell r="E1662" t="str">
            <v>LB</v>
          </cell>
          <cell r="F1662" t="str">
            <v>JAZZ</v>
          </cell>
        </row>
        <row r="1663">
          <cell r="E1663" t="str">
            <v>SCX</v>
          </cell>
          <cell r="F1663" t="str">
            <v>JD</v>
          </cell>
        </row>
        <row r="1664">
          <cell r="E1664" t="str">
            <v>LLL</v>
          </cell>
          <cell r="F1664" t="str">
            <v>JSYN</v>
          </cell>
        </row>
        <row r="1665">
          <cell r="E1665" t="str">
            <v>LQ</v>
          </cell>
          <cell r="F1665" t="str">
            <v>JSYNR</v>
          </cell>
        </row>
        <row r="1666">
          <cell r="E1666" t="str">
            <v>LH</v>
          </cell>
          <cell r="F1666" t="str">
            <v>JSYNU</v>
          </cell>
        </row>
        <row r="1667">
          <cell r="E1667" t="str">
            <v>LADR</v>
          </cell>
          <cell r="F1667" t="str">
            <v>JSYNW</v>
          </cell>
        </row>
        <row r="1668">
          <cell r="E1668" t="str">
            <v>LW</v>
          </cell>
          <cell r="F1668" t="str">
            <v>JBLU</v>
          </cell>
        </row>
        <row r="1669">
          <cell r="E1669" t="str">
            <v>LCI</v>
          </cell>
          <cell r="F1669" t="str">
            <v>JTPY</v>
          </cell>
        </row>
        <row r="1670">
          <cell r="E1670" t="str">
            <v>LPI</v>
          </cell>
          <cell r="F1670" t="str">
            <v>JCTCF</v>
          </cell>
        </row>
        <row r="1671">
          <cell r="E1671" t="str">
            <v>LVS</v>
          </cell>
          <cell r="F1671" t="str">
            <v>WYIG</v>
          </cell>
        </row>
        <row r="1672">
          <cell r="E1672" t="str">
            <v>LHO</v>
          </cell>
          <cell r="F1672" t="str">
            <v>WYIGU</v>
          </cell>
        </row>
        <row r="1673">
          <cell r="E1673" t="str">
            <v>LHO^I</v>
          </cell>
          <cell r="F1673" t="str">
            <v>WYIGW</v>
          </cell>
        </row>
        <row r="1674">
          <cell r="E1674" t="str">
            <v>LHO^J</v>
          </cell>
          <cell r="F1674" t="str">
            <v>JMU</v>
          </cell>
        </row>
        <row r="1675">
          <cell r="E1675" t="str">
            <v>LTM</v>
          </cell>
          <cell r="F1675" t="str">
            <v>JBSS</v>
          </cell>
        </row>
        <row r="1676">
          <cell r="E1676" t="str">
            <v>LDF</v>
          </cell>
          <cell r="F1676" t="str">
            <v>JOUT</v>
          </cell>
        </row>
        <row r="1677">
          <cell r="E1677" t="str">
            <v>LGI</v>
          </cell>
          <cell r="F1677" t="str">
            <v>JNCE</v>
          </cell>
        </row>
        <row r="1678">
          <cell r="E1678" t="str">
            <v>LAZ</v>
          </cell>
          <cell r="F1678" t="str">
            <v>JNP</v>
          </cell>
        </row>
        <row r="1679">
          <cell r="E1679" t="str">
            <v>LOR</v>
          </cell>
          <cell r="F1679" t="str">
            <v>JUNO</v>
          </cell>
        </row>
        <row r="1680">
          <cell r="E1680" t="str">
            <v>LZB</v>
          </cell>
          <cell r="F1680" t="str">
            <v>KTWO</v>
          </cell>
        </row>
        <row r="1681">
          <cell r="E1681" t="str">
            <v>LCII</v>
          </cell>
          <cell r="F1681" t="str">
            <v>KALU</v>
          </cell>
        </row>
        <row r="1682">
          <cell r="E1682" t="str">
            <v>LFGR</v>
          </cell>
          <cell r="F1682" t="str">
            <v>KALA</v>
          </cell>
        </row>
        <row r="1683">
          <cell r="E1683" t="str">
            <v>LEA</v>
          </cell>
          <cell r="F1683" t="str">
            <v>KALV</v>
          </cell>
        </row>
        <row r="1684">
          <cell r="E1684" t="str">
            <v>LEE</v>
          </cell>
          <cell r="F1684" t="str">
            <v>KMDA</v>
          </cell>
        </row>
        <row r="1685">
          <cell r="E1685" t="str">
            <v>LGC.U</v>
          </cell>
          <cell r="F1685" t="str">
            <v>KNDI</v>
          </cell>
        </row>
        <row r="1686">
          <cell r="E1686" t="str">
            <v>BWG</v>
          </cell>
          <cell r="F1686" t="str">
            <v>KPTI</v>
          </cell>
        </row>
        <row r="1687">
          <cell r="E1687" t="str">
            <v>LM</v>
          </cell>
          <cell r="F1687" t="str">
            <v>KAAC</v>
          </cell>
        </row>
        <row r="1688">
          <cell r="E1688" t="str">
            <v>LMHA</v>
          </cell>
          <cell r="F1688" t="str">
            <v>KAACU</v>
          </cell>
        </row>
        <row r="1689">
          <cell r="E1689" t="str">
            <v>LMHB</v>
          </cell>
          <cell r="F1689" t="str">
            <v>KAACW</v>
          </cell>
        </row>
        <row r="1690">
          <cell r="E1690" t="str">
            <v>LEG</v>
          </cell>
          <cell r="F1690" t="str">
            <v>KZIA</v>
          </cell>
        </row>
        <row r="1691">
          <cell r="E1691" t="str">
            <v>JBK</v>
          </cell>
          <cell r="F1691" t="str">
            <v>KBLM</v>
          </cell>
        </row>
        <row r="1692">
          <cell r="E1692" t="str">
            <v>KTH</v>
          </cell>
          <cell r="F1692" t="str">
            <v>KBLMR</v>
          </cell>
        </row>
        <row r="1693">
          <cell r="E1693" t="str">
            <v>KTN</v>
          </cell>
          <cell r="F1693" t="str">
            <v>KBLMU</v>
          </cell>
        </row>
        <row r="1694">
          <cell r="E1694" t="str">
            <v>KTP</v>
          </cell>
          <cell r="F1694" t="str">
            <v>KBLMW</v>
          </cell>
        </row>
        <row r="1695">
          <cell r="E1695" t="str">
            <v>LDOS</v>
          </cell>
          <cell r="F1695" t="str">
            <v>KBSF</v>
          </cell>
        </row>
        <row r="1696">
          <cell r="E1696" t="str">
            <v>LEJU</v>
          </cell>
          <cell r="F1696" t="str">
            <v>KCAP</v>
          </cell>
        </row>
        <row r="1697">
          <cell r="E1697" t="str">
            <v>LC</v>
          </cell>
          <cell r="F1697" t="str">
            <v>KCAPL</v>
          </cell>
        </row>
        <row r="1698">
          <cell r="E1698" t="str">
            <v>LEN</v>
          </cell>
          <cell r="F1698" t="str">
            <v>KRNY</v>
          </cell>
        </row>
        <row r="1699">
          <cell r="E1699" t="str">
            <v>LEN.B</v>
          </cell>
          <cell r="F1699" t="str">
            <v>KELYA</v>
          </cell>
        </row>
        <row r="1700">
          <cell r="E1700" t="str">
            <v>LII</v>
          </cell>
          <cell r="F1700" t="str">
            <v>KELYB</v>
          </cell>
        </row>
        <row r="1701">
          <cell r="E1701" t="str">
            <v>LUK</v>
          </cell>
          <cell r="F1701" t="str">
            <v>KMPH</v>
          </cell>
        </row>
        <row r="1702">
          <cell r="E1702" t="str">
            <v>LXP</v>
          </cell>
          <cell r="F1702" t="str">
            <v>KFFB</v>
          </cell>
        </row>
        <row r="1703">
          <cell r="E1703" t="str">
            <v>LXP^C</v>
          </cell>
          <cell r="F1703" t="str">
            <v>KERX</v>
          </cell>
        </row>
        <row r="1704">
          <cell r="E1704" t="str">
            <v>LPL</v>
          </cell>
          <cell r="F1704" t="str">
            <v>KEQU</v>
          </cell>
        </row>
        <row r="1705">
          <cell r="E1705" t="str">
            <v>USA</v>
          </cell>
          <cell r="F1705" t="str">
            <v>KTEC</v>
          </cell>
        </row>
        <row r="1706">
          <cell r="E1706" t="str">
            <v>ASG</v>
          </cell>
          <cell r="F1706" t="str">
            <v>KTCC</v>
          </cell>
        </row>
        <row r="1707">
          <cell r="E1707" t="str">
            <v>LPT</v>
          </cell>
          <cell r="F1707" t="str">
            <v>KFRC</v>
          </cell>
        </row>
        <row r="1708">
          <cell r="E1708" t="str">
            <v>LSI</v>
          </cell>
          <cell r="F1708" t="str">
            <v>KE</v>
          </cell>
        </row>
        <row r="1709">
          <cell r="E1709" t="str">
            <v>LITB</v>
          </cell>
          <cell r="F1709" t="str">
            <v>KBAL</v>
          </cell>
        </row>
        <row r="1710">
          <cell r="E1710" t="str">
            <v>LNC</v>
          </cell>
          <cell r="F1710" t="str">
            <v>KIN</v>
          </cell>
        </row>
        <row r="1711">
          <cell r="E1711" t="str">
            <v>LNC.WS</v>
          </cell>
          <cell r="F1711" t="str">
            <v>KGJI</v>
          </cell>
        </row>
        <row r="1712">
          <cell r="E1712" t="str">
            <v>LNN</v>
          </cell>
          <cell r="F1712" t="str">
            <v>KINS</v>
          </cell>
        </row>
        <row r="1713">
          <cell r="E1713" t="str">
            <v>LN</v>
          </cell>
          <cell r="F1713" t="str">
            <v>KONE</v>
          </cell>
        </row>
        <row r="1714">
          <cell r="E1714" t="str">
            <v>LGF.A</v>
          </cell>
          <cell r="F1714" t="str">
            <v>KNSL</v>
          </cell>
        </row>
        <row r="1715">
          <cell r="E1715" t="str">
            <v>LGF.B</v>
          </cell>
          <cell r="F1715" t="str">
            <v>KIRK</v>
          </cell>
        </row>
        <row r="1716">
          <cell r="E1716" t="str">
            <v>LAD</v>
          </cell>
          <cell r="F1716" t="str">
            <v>KTOV</v>
          </cell>
        </row>
        <row r="1717">
          <cell r="E1717" t="str">
            <v>LYV</v>
          </cell>
          <cell r="F1717" t="str">
            <v>KTOVW</v>
          </cell>
        </row>
        <row r="1718">
          <cell r="E1718" t="str">
            <v>LYG</v>
          </cell>
          <cell r="F1718" t="str">
            <v>KLAC</v>
          </cell>
        </row>
        <row r="1719">
          <cell r="E1719" t="str">
            <v>SCD</v>
          </cell>
          <cell r="F1719" t="str">
            <v>KLXI</v>
          </cell>
        </row>
        <row r="1720">
          <cell r="E1720" t="str">
            <v>LMT</v>
          </cell>
          <cell r="F1720" t="str">
            <v>KONA</v>
          </cell>
        </row>
        <row r="1721">
          <cell r="E1721" t="str">
            <v>L</v>
          </cell>
          <cell r="F1721" t="str">
            <v>KOPN</v>
          </cell>
        </row>
        <row r="1722">
          <cell r="E1722" t="str">
            <v>LOMA</v>
          </cell>
          <cell r="F1722" t="str">
            <v>KRNT</v>
          </cell>
        </row>
        <row r="1723">
          <cell r="E1723" t="str">
            <v>LPX</v>
          </cell>
          <cell r="F1723" t="str">
            <v>KOSS</v>
          </cell>
        </row>
        <row r="1724">
          <cell r="E1724" t="str">
            <v>LOW</v>
          </cell>
          <cell r="F1724" t="str">
            <v>KWEB</v>
          </cell>
        </row>
        <row r="1725">
          <cell r="E1725" t="str">
            <v>LXU</v>
          </cell>
          <cell r="F1725" t="str">
            <v>KTOS</v>
          </cell>
        </row>
        <row r="1726">
          <cell r="E1726" t="str">
            <v>LKSD</v>
          </cell>
          <cell r="F1726" t="str">
            <v>KRYS</v>
          </cell>
        </row>
        <row r="1727">
          <cell r="E1727" t="str">
            <v>LTC</v>
          </cell>
          <cell r="F1727" t="str">
            <v>KLIC</v>
          </cell>
        </row>
        <row r="1728">
          <cell r="E1728" t="str">
            <v>LUB</v>
          </cell>
          <cell r="F1728" t="str">
            <v>KURA</v>
          </cell>
        </row>
        <row r="1729">
          <cell r="E1729" t="str">
            <v>LL</v>
          </cell>
          <cell r="F1729" t="str">
            <v>KVHI</v>
          </cell>
        </row>
        <row r="1730">
          <cell r="E1730" t="str">
            <v>LXFR</v>
          </cell>
          <cell r="F1730" t="str">
            <v>FSTR</v>
          </cell>
        </row>
        <row r="1731">
          <cell r="E1731" t="str">
            <v>LXFT</v>
          </cell>
          <cell r="F1731" t="str">
            <v>LJPC</v>
          </cell>
        </row>
        <row r="1732">
          <cell r="E1732" t="str">
            <v>LDL</v>
          </cell>
          <cell r="F1732" t="str">
            <v>LSBK</v>
          </cell>
        </row>
        <row r="1733">
          <cell r="E1733" t="str">
            <v>WLH</v>
          </cell>
          <cell r="F1733" t="str">
            <v>LBAI</v>
          </cell>
        </row>
        <row r="1734">
          <cell r="E1734" t="str">
            <v>LYB</v>
          </cell>
          <cell r="F1734" t="str">
            <v>LKFN</v>
          </cell>
        </row>
        <row r="1735">
          <cell r="E1735" t="str">
            <v>MTB</v>
          </cell>
          <cell r="F1735" t="str">
            <v>LAKE</v>
          </cell>
        </row>
        <row r="1736">
          <cell r="E1736" t="str">
            <v>MTB.WS</v>
          </cell>
          <cell r="F1736" t="str">
            <v>LRCX</v>
          </cell>
        </row>
        <row r="1737">
          <cell r="E1737" t="str">
            <v>MTB^</v>
          </cell>
          <cell r="F1737" t="str">
            <v>LAMR</v>
          </cell>
        </row>
        <row r="1738">
          <cell r="E1738" t="str">
            <v>MTB^C</v>
          </cell>
          <cell r="F1738" t="str">
            <v>LANC</v>
          </cell>
        </row>
        <row r="1739">
          <cell r="E1739" t="str">
            <v>MDC</v>
          </cell>
          <cell r="F1739" t="str">
            <v>LCA</v>
          </cell>
        </row>
        <row r="1740">
          <cell r="E1740" t="str">
            <v>MHO</v>
          </cell>
          <cell r="F1740" t="str">
            <v>LCAHU</v>
          </cell>
        </row>
        <row r="1741">
          <cell r="E1741" t="str">
            <v>MAC</v>
          </cell>
          <cell r="F1741" t="str">
            <v>LCAHW</v>
          </cell>
        </row>
        <row r="1742">
          <cell r="E1742" t="str">
            <v>CLI</v>
          </cell>
          <cell r="F1742" t="str">
            <v>LNDC</v>
          </cell>
        </row>
        <row r="1743">
          <cell r="E1743" t="str">
            <v>MGU</v>
          </cell>
          <cell r="F1743" t="str">
            <v>LARK</v>
          </cell>
        </row>
        <row r="1744">
          <cell r="E1744" t="str">
            <v>MIC</v>
          </cell>
          <cell r="F1744" t="str">
            <v>LMRK</v>
          </cell>
        </row>
        <row r="1745">
          <cell r="E1745" t="str">
            <v>MFD</v>
          </cell>
          <cell r="F1745" t="str">
            <v>LMRKO</v>
          </cell>
        </row>
        <row r="1746">
          <cell r="E1746" t="str">
            <v>BMA</v>
          </cell>
          <cell r="F1746" t="str">
            <v>LMRKP</v>
          </cell>
        </row>
        <row r="1747">
          <cell r="E1747" t="str">
            <v>M</v>
          </cell>
          <cell r="F1747" t="str">
            <v>LE</v>
          </cell>
        </row>
        <row r="1748">
          <cell r="E1748" t="str">
            <v>MCN</v>
          </cell>
          <cell r="F1748" t="str">
            <v>LSTR</v>
          </cell>
        </row>
        <row r="1749">
          <cell r="E1749" t="str">
            <v>MSP</v>
          </cell>
          <cell r="F1749" t="str">
            <v>LNTH</v>
          </cell>
        </row>
        <row r="1750">
          <cell r="E1750" t="str">
            <v>MMP</v>
          </cell>
          <cell r="F1750" t="str">
            <v>LTRX</v>
          </cell>
        </row>
        <row r="1751">
          <cell r="E1751" t="str">
            <v>MGA</v>
          </cell>
          <cell r="F1751" t="str">
            <v>RNLC</v>
          </cell>
        </row>
        <row r="1752">
          <cell r="E1752" t="str">
            <v>MX</v>
          </cell>
          <cell r="F1752" t="str">
            <v>LSCC</v>
          </cell>
        </row>
        <row r="1753">
          <cell r="E1753" t="str">
            <v>MH^A</v>
          </cell>
          <cell r="F1753" t="str">
            <v>LAUR</v>
          </cell>
        </row>
        <row r="1754">
          <cell r="E1754" t="str">
            <v>MH^C</v>
          </cell>
          <cell r="F1754" t="str">
            <v>LAWS</v>
          </cell>
        </row>
        <row r="1755">
          <cell r="E1755" t="str">
            <v>MH^D</v>
          </cell>
          <cell r="F1755" t="str">
            <v>LAYN</v>
          </cell>
        </row>
        <row r="1756">
          <cell r="E1756" t="str">
            <v>MHLA</v>
          </cell>
          <cell r="F1756" t="str">
            <v>LCNB</v>
          </cell>
        </row>
        <row r="1757">
          <cell r="E1757" t="str">
            <v>MHNC</v>
          </cell>
          <cell r="F1757" t="str">
            <v>LBIX</v>
          </cell>
        </row>
        <row r="1758">
          <cell r="E1758" t="str">
            <v>MAIN</v>
          </cell>
          <cell r="F1758" t="str">
            <v>LPTX</v>
          </cell>
        </row>
        <row r="1759">
          <cell r="E1759" t="str">
            <v>MSCA</v>
          </cell>
          <cell r="F1759" t="str">
            <v>LGCY</v>
          </cell>
        </row>
        <row r="1760">
          <cell r="E1760" t="str">
            <v>MMD</v>
          </cell>
          <cell r="F1760" t="str">
            <v>LGCYO</v>
          </cell>
        </row>
        <row r="1761">
          <cell r="E1761" t="str">
            <v>MNK</v>
          </cell>
          <cell r="F1761" t="str">
            <v>LGCYP</v>
          </cell>
        </row>
        <row r="1762">
          <cell r="E1762" t="str">
            <v>MZF</v>
          </cell>
          <cell r="F1762" t="str">
            <v>LTXB</v>
          </cell>
        </row>
        <row r="1763">
          <cell r="E1763" t="str">
            <v>MANU</v>
          </cell>
          <cell r="F1763" t="str">
            <v>DDBI</v>
          </cell>
        </row>
        <row r="1764">
          <cell r="E1764" t="str">
            <v>MTW</v>
          </cell>
          <cell r="F1764" t="str">
            <v>EDBI</v>
          </cell>
        </row>
        <row r="1765">
          <cell r="E1765" t="str">
            <v>MN</v>
          </cell>
          <cell r="F1765" t="str">
            <v>INFR</v>
          </cell>
        </row>
        <row r="1766">
          <cell r="E1766" t="str">
            <v>MAN</v>
          </cell>
          <cell r="F1766" t="str">
            <v>LVHD</v>
          </cell>
        </row>
        <row r="1767">
          <cell r="E1767" t="str">
            <v>MFC</v>
          </cell>
          <cell r="F1767" t="str">
            <v>SQLV</v>
          </cell>
        </row>
        <row r="1768">
          <cell r="E1768" t="str">
            <v>MRO</v>
          </cell>
          <cell r="F1768" t="str">
            <v>UDBI</v>
          </cell>
        </row>
        <row r="1769">
          <cell r="E1769" t="str">
            <v>MPC</v>
          </cell>
          <cell r="F1769" t="str">
            <v>LMAT</v>
          </cell>
        </row>
        <row r="1770">
          <cell r="E1770" t="str">
            <v>MMI</v>
          </cell>
          <cell r="F1770" t="str">
            <v>TREE</v>
          </cell>
        </row>
        <row r="1771">
          <cell r="E1771" t="str">
            <v>MCS</v>
          </cell>
          <cell r="F1771" t="str">
            <v>LXRX</v>
          </cell>
        </row>
        <row r="1772">
          <cell r="E1772" t="str">
            <v>MRIN</v>
          </cell>
          <cell r="F1772" t="str">
            <v>LGIH</v>
          </cell>
        </row>
        <row r="1773">
          <cell r="E1773" t="str">
            <v>MPX</v>
          </cell>
          <cell r="F1773" t="str">
            <v>LHCG</v>
          </cell>
        </row>
        <row r="1774">
          <cell r="E1774" t="str">
            <v>HZO</v>
          </cell>
          <cell r="F1774" t="str">
            <v>LLIT</v>
          </cell>
        </row>
        <row r="1775">
          <cell r="E1775" t="str">
            <v>MKL</v>
          </cell>
          <cell r="F1775" t="str">
            <v>LBRDA</v>
          </cell>
        </row>
        <row r="1776">
          <cell r="E1776" t="str">
            <v>VAC</v>
          </cell>
          <cell r="F1776" t="str">
            <v>LBRDK</v>
          </cell>
        </row>
        <row r="1777">
          <cell r="E1777" t="str">
            <v>MMC</v>
          </cell>
          <cell r="F1777" t="str">
            <v>LEXEA</v>
          </cell>
        </row>
        <row r="1778">
          <cell r="E1778" t="str">
            <v>MLM</v>
          </cell>
          <cell r="F1778" t="str">
            <v>LEXEB</v>
          </cell>
        </row>
        <row r="1779">
          <cell r="E1779" t="str">
            <v>MAS</v>
          </cell>
          <cell r="F1779" t="str">
            <v>LBTYA</v>
          </cell>
        </row>
        <row r="1780">
          <cell r="E1780" t="str">
            <v>DOOR</v>
          </cell>
          <cell r="F1780" t="str">
            <v>LBTYB</v>
          </cell>
        </row>
        <row r="1781">
          <cell r="E1781" t="str">
            <v>MTZ</v>
          </cell>
          <cell r="F1781" t="str">
            <v>LBTYK</v>
          </cell>
        </row>
        <row r="1782">
          <cell r="E1782" t="str">
            <v>MA</v>
          </cell>
          <cell r="F1782" t="str">
            <v>LILA</v>
          </cell>
        </row>
        <row r="1783">
          <cell r="E1783" t="str">
            <v>MTDR</v>
          </cell>
          <cell r="F1783" t="str">
            <v>LILAK</v>
          </cell>
        </row>
        <row r="1784">
          <cell r="E1784" t="str">
            <v>MTRN</v>
          </cell>
          <cell r="F1784" t="str">
            <v>LVNTA</v>
          </cell>
        </row>
        <row r="1785">
          <cell r="E1785" t="str">
            <v>MATX</v>
          </cell>
          <cell r="F1785" t="str">
            <v>LVNTB</v>
          </cell>
        </row>
        <row r="1786">
          <cell r="E1786" t="str">
            <v>MLP</v>
          </cell>
          <cell r="F1786" t="str">
            <v>QVCA</v>
          </cell>
        </row>
        <row r="1787">
          <cell r="E1787" t="str">
            <v>MAXR</v>
          </cell>
          <cell r="F1787" t="str">
            <v>QVCB</v>
          </cell>
        </row>
        <row r="1788">
          <cell r="E1788" t="str">
            <v>MMS</v>
          </cell>
          <cell r="F1788" t="str">
            <v>BATRA</v>
          </cell>
        </row>
        <row r="1789">
          <cell r="E1789" t="str">
            <v>MXL</v>
          </cell>
          <cell r="F1789" t="str">
            <v>BATRK</v>
          </cell>
        </row>
        <row r="1790">
          <cell r="E1790" t="str">
            <v>MBI</v>
          </cell>
          <cell r="F1790" t="str">
            <v>FWONA</v>
          </cell>
        </row>
        <row r="1791">
          <cell r="E1791" t="str">
            <v>MKC</v>
          </cell>
          <cell r="F1791" t="str">
            <v>FWONK</v>
          </cell>
        </row>
        <row r="1792">
          <cell r="E1792" t="str">
            <v>MKC.V</v>
          </cell>
          <cell r="F1792" t="str">
            <v>LSXMA</v>
          </cell>
        </row>
        <row r="1793">
          <cell r="E1793" t="str">
            <v>MDR</v>
          </cell>
          <cell r="F1793" t="str">
            <v>LSXMB</v>
          </cell>
        </row>
        <row r="1794">
          <cell r="E1794" t="str">
            <v>MCD</v>
          </cell>
          <cell r="F1794" t="str">
            <v>LSXMK</v>
          </cell>
        </row>
        <row r="1795">
          <cell r="E1795" t="str">
            <v>MUX</v>
          </cell>
          <cell r="F1795" t="str">
            <v>TAX</v>
          </cell>
        </row>
        <row r="1796">
          <cell r="E1796" t="str">
            <v>MCK</v>
          </cell>
          <cell r="F1796" t="str">
            <v>LTRPA</v>
          </cell>
        </row>
        <row r="1797">
          <cell r="E1797" t="str">
            <v>MDU</v>
          </cell>
          <cell r="F1797" t="str">
            <v>LTRPB</v>
          </cell>
        </row>
        <row r="1798">
          <cell r="E1798" t="str">
            <v>MTL</v>
          </cell>
          <cell r="F1798" t="str">
            <v>LPNT</v>
          </cell>
        </row>
        <row r="1799">
          <cell r="E1799" t="str">
            <v>MTL^</v>
          </cell>
          <cell r="F1799" t="str">
            <v>LCUT</v>
          </cell>
        </row>
        <row r="1800">
          <cell r="E1800" t="str">
            <v>MRT</v>
          </cell>
          <cell r="F1800" t="str">
            <v>LFVN</v>
          </cell>
        </row>
        <row r="1801">
          <cell r="E1801" t="str">
            <v>MPW</v>
          </cell>
          <cell r="F1801" t="str">
            <v>LWAY</v>
          </cell>
        </row>
        <row r="1802">
          <cell r="E1802" t="str">
            <v>MED</v>
          </cell>
          <cell r="F1802" t="str">
            <v>LGND</v>
          </cell>
        </row>
        <row r="1803">
          <cell r="E1803" t="str">
            <v>MCC</v>
          </cell>
          <cell r="F1803" t="str">
            <v>LTBR</v>
          </cell>
        </row>
        <row r="1804">
          <cell r="E1804" t="str">
            <v>MCV</v>
          </cell>
          <cell r="F1804" t="str">
            <v>LPTH</v>
          </cell>
        </row>
        <row r="1805">
          <cell r="E1805" t="str">
            <v>MCX</v>
          </cell>
          <cell r="F1805" t="str">
            <v>LLEX</v>
          </cell>
        </row>
        <row r="1806">
          <cell r="E1806" t="str">
            <v>MDLQ</v>
          </cell>
          <cell r="F1806" t="str">
            <v>LMB</v>
          </cell>
        </row>
        <row r="1807">
          <cell r="E1807" t="str">
            <v>MDLX</v>
          </cell>
          <cell r="F1807" t="str">
            <v>LLNW</v>
          </cell>
        </row>
        <row r="1808">
          <cell r="E1808" t="str">
            <v>MDLY</v>
          </cell>
          <cell r="F1808" t="str">
            <v>LMNR</v>
          </cell>
        </row>
        <row r="1809">
          <cell r="E1809" t="str">
            <v>MD</v>
          </cell>
          <cell r="F1809" t="str">
            <v>LINC</v>
          </cell>
        </row>
        <row r="1810">
          <cell r="E1810" t="str">
            <v>MDT</v>
          </cell>
          <cell r="F1810" t="str">
            <v>LECO</v>
          </cell>
        </row>
        <row r="1811">
          <cell r="E1811" t="str">
            <v>MRK</v>
          </cell>
          <cell r="F1811" t="str">
            <v>LIND</v>
          </cell>
        </row>
        <row r="1812">
          <cell r="E1812" t="str">
            <v>MCY</v>
          </cell>
          <cell r="F1812" t="str">
            <v>LINDW</v>
          </cell>
        </row>
        <row r="1813">
          <cell r="E1813" t="str">
            <v>MDP</v>
          </cell>
          <cell r="F1813" t="str">
            <v>LINU</v>
          </cell>
        </row>
        <row r="1814">
          <cell r="E1814" t="str">
            <v>MTH</v>
          </cell>
          <cell r="F1814" t="str">
            <v>LPCN</v>
          </cell>
        </row>
        <row r="1815">
          <cell r="E1815" t="str">
            <v>MTOR</v>
          </cell>
          <cell r="F1815" t="str">
            <v>LQDT</v>
          </cell>
        </row>
        <row r="1816">
          <cell r="E1816" t="str">
            <v>MER^K</v>
          </cell>
          <cell r="F1816" t="str">
            <v>LFUS</v>
          </cell>
        </row>
        <row r="1817">
          <cell r="E1817" t="str">
            <v>MER^P</v>
          </cell>
          <cell r="F1817" t="str">
            <v>LIVN</v>
          </cell>
        </row>
        <row r="1818">
          <cell r="E1818" t="str">
            <v>PIY</v>
          </cell>
          <cell r="F1818" t="str">
            <v>LOB</v>
          </cell>
        </row>
        <row r="1819">
          <cell r="E1819" t="str">
            <v>MTR</v>
          </cell>
          <cell r="F1819" t="str">
            <v>LIVE</v>
          </cell>
        </row>
        <row r="1820">
          <cell r="E1820" t="str">
            <v>MSB</v>
          </cell>
          <cell r="F1820" t="str">
            <v>LPSN</v>
          </cell>
        </row>
        <row r="1821">
          <cell r="E1821" t="str">
            <v>MEI</v>
          </cell>
          <cell r="F1821" t="str">
            <v>LKQ</v>
          </cell>
        </row>
        <row r="1822">
          <cell r="E1822" t="str">
            <v>MET</v>
          </cell>
          <cell r="F1822" t="str">
            <v>LMFA</v>
          </cell>
        </row>
        <row r="1823">
          <cell r="E1823" t="str">
            <v>MET^A</v>
          </cell>
          <cell r="F1823" t="str">
            <v>LMFAW</v>
          </cell>
        </row>
        <row r="1824">
          <cell r="E1824" t="str">
            <v>MCB</v>
          </cell>
          <cell r="F1824" t="str">
            <v>LOGI</v>
          </cell>
        </row>
        <row r="1825">
          <cell r="E1825" t="str">
            <v>MTD</v>
          </cell>
          <cell r="F1825" t="str">
            <v>LOGM</v>
          </cell>
        </row>
        <row r="1826">
          <cell r="E1826" t="str">
            <v>MXE</v>
          </cell>
          <cell r="F1826" t="str">
            <v>CNCR</v>
          </cell>
        </row>
        <row r="1827">
          <cell r="E1827" t="str">
            <v>MXF</v>
          </cell>
          <cell r="F1827" t="str">
            <v>LONE</v>
          </cell>
        </row>
        <row r="1828">
          <cell r="E1828" t="str">
            <v>MFA</v>
          </cell>
          <cell r="F1828" t="str">
            <v>LTEA</v>
          </cell>
        </row>
        <row r="1829">
          <cell r="E1829" t="str">
            <v>MFA^B</v>
          </cell>
          <cell r="F1829" t="str">
            <v>LOOP</v>
          </cell>
        </row>
        <row r="1830">
          <cell r="E1830" t="str">
            <v>MFO</v>
          </cell>
          <cell r="F1830" t="str">
            <v>LORL</v>
          </cell>
        </row>
        <row r="1831">
          <cell r="E1831" t="str">
            <v>MFCB</v>
          </cell>
          <cell r="F1831" t="str">
            <v>LOXO</v>
          </cell>
        </row>
        <row r="1832">
          <cell r="E1832" t="str">
            <v>MCR</v>
          </cell>
          <cell r="F1832" t="str">
            <v>LPLA</v>
          </cell>
        </row>
        <row r="1833">
          <cell r="E1833" t="str">
            <v>MGF</v>
          </cell>
          <cell r="F1833" t="str">
            <v>LRAD</v>
          </cell>
        </row>
        <row r="1834">
          <cell r="E1834" t="str">
            <v>MIN</v>
          </cell>
          <cell r="F1834" t="str">
            <v>LYTS</v>
          </cell>
        </row>
        <row r="1835">
          <cell r="E1835" t="str">
            <v>MMT</v>
          </cell>
          <cell r="F1835" t="str">
            <v>LULU</v>
          </cell>
        </row>
        <row r="1836">
          <cell r="E1836" t="str">
            <v>MFM</v>
          </cell>
          <cell r="F1836" t="str">
            <v>LITE</v>
          </cell>
        </row>
        <row r="1837">
          <cell r="E1837" t="str">
            <v>MFV</v>
          </cell>
          <cell r="F1837" t="str">
            <v>LMNX</v>
          </cell>
        </row>
        <row r="1838">
          <cell r="E1838" t="str">
            <v>MTG</v>
          </cell>
          <cell r="F1838" t="str">
            <v>LUNA</v>
          </cell>
        </row>
        <row r="1839">
          <cell r="E1839" t="str">
            <v>MGP</v>
          </cell>
          <cell r="F1839" t="str">
            <v>MBTF</v>
          </cell>
        </row>
        <row r="1840">
          <cell r="E1840" t="str">
            <v>MGM</v>
          </cell>
          <cell r="F1840" t="str">
            <v>MACQ</v>
          </cell>
        </row>
        <row r="1841">
          <cell r="E1841" t="str">
            <v>KORS</v>
          </cell>
          <cell r="F1841" t="str">
            <v>MACQU</v>
          </cell>
        </row>
        <row r="1842">
          <cell r="E1842" t="str">
            <v>MFGP</v>
          </cell>
          <cell r="F1842" t="str">
            <v>MACQW</v>
          </cell>
        </row>
        <row r="1843">
          <cell r="E1843" t="str">
            <v>MAA</v>
          </cell>
          <cell r="F1843" t="str">
            <v>MIII</v>
          </cell>
        </row>
        <row r="1844">
          <cell r="E1844" t="str">
            <v>MAA^I</v>
          </cell>
          <cell r="F1844" t="str">
            <v>MIIIU</v>
          </cell>
        </row>
        <row r="1845">
          <cell r="E1845" t="str">
            <v>MSL</v>
          </cell>
          <cell r="F1845" t="str">
            <v>MIIIW</v>
          </cell>
        </row>
        <row r="1846">
          <cell r="E1846" t="str">
            <v>MPO</v>
          </cell>
          <cell r="F1846" t="str">
            <v>MBVX</v>
          </cell>
        </row>
        <row r="1847">
          <cell r="E1847" t="str">
            <v>MCRN</v>
          </cell>
          <cell r="F1847" t="str">
            <v>MCBC</v>
          </cell>
        </row>
        <row r="1848">
          <cell r="E1848" t="str">
            <v>MLR</v>
          </cell>
          <cell r="F1848" t="str">
            <v>MFNC</v>
          </cell>
        </row>
        <row r="1849">
          <cell r="E1849" t="str">
            <v>HIE</v>
          </cell>
          <cell r="F1849" t="str">
            <v>MTSI</v>
          </cell>
        </row>
        <row r="1850">
          <cell r="E1850" t="str">
            <v>MTX</v>
          </cell>
          <cell r="F1850" t="str">
            <v>MGNX</v>
          </cell>
        </row>
        <row r="1851">
          <cell r="E1851" t="str">
            <v>MP^D</v>
          </cell>
          <cell r="F1851" t="str">
            <v>MDGL</v>
          </cell>
        </row>
        <row r="1852">
          <cell r="E1852" t="str">
            <v>MG</v>
          </cell>
          <cell r="F1852" t="str">
            <v>MAGS</v>
          </cell>
        </row>
        <row r="1853">
          <cell r="E1853" t="str">
            <v>MTU</v>
          </cell>
          <cell r="F1853" t="str">
            <v>MGLN</v>
          </cell>
        </row>
        <row r="1854">
          <cell r="E1854" t="str">
            <v>MIXT</v>
          </cell>
          <cell r="F1854" t="str">
            <v>MGIC</v>
          </cell>
        </row>
        <row r="1855">
          <cell r="E1855" t="str">
            <v>MFG</v>
          </cell>
          <cell r="F1855" t="str">
            <v>CALL</v>
          </cell>
        </row>
        <row r="1856">
          <cell r="E1856" t="str">
            <v>MBT</v>
          </cell>
          <cell r="F1856" t="str">
            <v>MNGA</v>
          </cell>
        </row>
        <row r="1857">
          <cell r="E1857" t="str">
            <v>MODN</v>
          </cell>
          <cell r="F1857" t="str">
            <v>MGYR</v>
          </cell>
        </row>
        <row r="1858">
          <cell r="E1858" t="str">
            <v>MOD</v>
          </cell>
          <cell r="F1858" t="str">
            <v>MHLD</v>
          </cell>
        </row>
        <row r="1859">
          <cell r="E1859" t="str">
            <v>MC</v>
          </cell>
          <cell r="F1859" t="str">
            <v>MSFG</v>
          </cell>
        </row>
        <row r="1860">
          <cell r="E1860" t="str">
            <v>MHK</v>
          </cell>
          <cell r="F1860" t="str">
            <v>MMYT</v>
          </cell>
        </row>
        <row r="1861">
          <cell r="E1861" t="str">
            <v>MOH</v>
          </cell>
          <cell r="F1861" t="str">
            <v>MBUU</v>
          </cell>
        </row>
        <row r="1862">
          <cell r="E1862" t="str">
            <v>MOLC</v>
          </cell>
          <cell r="F1862" t="str">
            <v>MLVF</v>
          </cell>
        </row>
        <row r="1863">
          <cell r="E1863" t="str">
            <v>TAP</v>
          </cell>
          <cell r="F1863" t="str">
            <v>MAMS</v>
          </cell>
        </row>
        <row r="1864">
          <cell r="E1864" t="str">
            <v>TAP.A</v>
          </cell>
          <cell r="F1864" t="str">
            <v>TUSK</v>
          </cell>
        </row>
        <row r="1865">
          <cell r="E1865" t="str">
            <v>MNR</v>
          </cell>
          <cell r="F1865" t="str">
            <v>MANH</v>
          </cell>
        </row>
        <row r="1866">
          <cell r="E1866" t="str">
            <v>MNR^C</v>
          </cell>
          <cell r="F1866" t="str">
            <v>LOAN</v>
          </cell>
        </row>
        <row r="1867">
          <cell r="E1867" t="str">
            <v>MON</v>
          </cell>
          <cell r="F1867" t="str">
            <v>MNTX</v>
          </cell>
        </row>
        <row r="1868">
          <cell r="E1868" t="str">
            <v>MCO</v>
          </cell>
          <cell r="F1868" t="str">
            <v>MTEX</v>
          </cell>
        </row>
        <row r="1869">
          <cell r="E1869" t="str">
            <v>MOG.A</v>
          </cell>
          <cell r="F1869" t="str">
            <v>MNKD</v>
          </cell>
        </row>
        <row r="1870">
          <cell r="E1870" t="str">
            <v>MOG.B</v>
          </cell>
          <cell r="F1870" t="str">
            <v>MANT</v>
          </cell>
        </row>
        <row r="1871">
          <cell r="E1871" t="str">
            <v>MS</v>
          </cell>
          <cell r="F1871" t="str">
            <v>MARA</v>
          </cell>
        </row>
        <row r="1872">
          <cell r="E1872" t="str">
            <v>MS^A</v>
          </cell>
          <cell r="F1872" t="str">
            <v>MCHX</v>
          </cell>
        </row>
        <row r="1873">
          <cell r="E1873" t="str">
            <v>MS^E</v>
          </cell>
          <cell r="F1873" t="str">
            <v>MARPS</v>
          </cell>
        </row>
        <row r="1874">
          <cell r="E1874" t="str">
            <v>MS^F</v>
          </cell>
          <cell r="F1874" t="str">
            <v>MRNS</v>
          </cell>
        </row>
        <row r="1875">
          <cell r="E1875" t="str">
            <v>MS^G</v>
          </cell>
          <cell r="F1875" t="str">
            <v>MKTX</v>
          </cell>
        </row>
        <row r="1876">
          <cell r="E1876" t="str">
            <v>MS^I</v>
          </cell>
          <cell r="F1876" t="str">
            <v>MRLN</v>
          </cell>
        </row>
        <row r="1877">
          <cell r="E1877" t="str">
            <v>MS^K</v>
          </cell>
          <cell r="F1877" t="str">
            <v>MAR</v>
          </cell>
        </row>
        <row r="1878">
          <cell r="E1878" t="str">
            <v>APF</v>
          </cell>
          <cell r="F1878" t="str">
            <v>MBII</v>
          </cell>
        </row>
        <row r="1879">
          <cell r="E1879" t="str">
            <v>CAF</v>
          </cell>
          <cell r="F1879" t="str">
            <v>MRTN</v>
          </cell>
        </row>
        <row r="1880">
          <cell r="E1880" t="str">
            <v>MSD</v>
          </cell>
          <cell r="F1880" t="str">
            <v>MMLP</v>
          </cell>
        </row>
        <row r="1881">
          <cell r="E1881" t="str">
            <v>EDD</v>
          </cell>
          <cell r="F1881" t="str">
            <v>MRVL</v>
          </cell>
        </row>
        <row r="1882">
          <cell r="E1882" t="str">
            <v>MSF</v>
          </cell>
          <cell r="F1882" t="str">
            <v>MASI</v>
          </cell>
        </row>
        <row r="1883">
          <cell r="E1883" t="str">
            <v>IIF</v>
          </cell>
          <cell r="F1883" t="str">
            <v>MTCH</v>
          </cell>
        </row>
        <row r="1884">
          <cell r="E1884" t="str">
            <v>MOSC.U</v>
          </cell>
          <cell r="F1884" t="str">
            <v>MTLS</v>
          </cell>
        </row>
        <row r="1885">
          <cell r="E1885" t="str">
            <v>MOS</v>
          </cell>
          <cell r="F1885" t="str">
            <v>MPAC</v>
          </cell>
        </row>
        <row r="1886">
          <cell r="E1886" t="str">
            <v>MSI</v>
          </cell>
          <cell r="F1886" t="str">
            <v>MPACU</v>
          </cell>
        </row>
        <row r="1887">
          <cell r="E1887" t="str">
            <v>MOV</v>
          </cell>
          <cell r="F1887" t="str">
            <v>MPACW</v>
          </cell>
        </row>
        <row r="1888">
          <cell r="E1888" t="str">
            <v>MPLX</v>
          </cell>
          <cell r="F1888" t="str">
            <v>MTRX</v>
          </cell>
        </row>
        <row r="1889">
          <cell r="E1889" t="str">
            <v>MRC</v>
          </cell>
          <cell r="F1889" t="str">
            <v>MAT</v>
          </cell>
        </row>
        <row r="1890">
          <cell r="E1890" t="str">
            <v>ICB</v>
          </cell>
          <cell r="F1890" t="str">
            <v>MATR</v>
          </cell>
        </row>
        <row r="1891">
          <cell r="E1891" t="str">
            <v>HJV</v>
          </cell>
          <cell r="F1891" t="str">
            <v>MATW</v>
          </cell>
        </row>
        <row r="1892">
          <cell r="E1892" t="str">
            <v>MSA</v>
          </cell>
          <cell r="F1892" t="str">
            <v>MXIM</v>
          </cell>
        </row>
        <row r="1893">
          <cell r="E1893" t="str">
            <v>MSM</v>
          </cell>
          <cell r="F1893" t="str">
            <v>MXWL</v>
          </cell>
        </row>
        <row r="1894">
          <cell r="E1894" t="str">
            <v>MSCI</v>
          </cell>
          <cell r="F1894" t="str">
            <v>MZOR</v>
          </cell>
        </row>
        <row r="1895">
          <cell r="E1895" t="str">
            <v>MSGN</v>
          </cell>
          <cell r="F1895" t="str">
            <v>MBFI</v>
          </cell>
        </row>
        <row r="1896">
          <cell r="E1896" t="str">
            <v>MLI</v>
          </cell>
          <cell r="F1896" t="str">
            <v>MBFIO</v>
          </cell>
        </row>
        <row r="1897">
          <cell r="E1897" t="str">
            <v>MWA</v>
          </cell>
          <cell r="F1897" t="str">
            <v>MBFIP</v>
          </cell>
        </row>
        <row r="1898">
          <cell r="E1898" t="str">
            <v>MULE</v>
          </cell>
          <cell r="F1898" t="str">
            <v>MCFT</v>
          </cell>
        </row>
        <row r="1899">
          <cell r="E1899" t="str">
            <v>MUR</v>
          </cell>
          <cell r="F1899" t="str">
            <v>MGRC</v>
          </cell>
        </row>
        <row r="1900">
          <cell r="E1900" t="str">
            <v>MUSA</v>
          </cell>
          <cell r="F1900" t="str">
            <v>MDCA</v>
          </cell>
        </row>
        <row r="1901">
          <cell r="E1901" t="str">
            <v>MVO</v>
          </cell>
          <cell r="F1901" t="str">
            <v>MFIN</v>
          </cell>
        </row>
        <row r="1902">
          <cell r="E1902" t="str">
            <v>MVC</v>
          </cell>
          <cell r="F1902" t="str">
            <v>MFINL</v>
          </cell>
        </row>
        <row r="1903">
          <cell r="E1903" t="str">
            <v>MVCB</v>
          </cell>
          <cell r="F1903" t="str">
            <v>MTBC</v>
          </cell>
        </row>
        <row r="1904">
          <cell r="E1904" t="str">
            <v>MVCD</v>
          </cell>
          <cell r="F1904" t="str">
            <v>MTBCP</v>
          </cell>
        </row>
        <row r="1905">
          <cell r="E1905" t="str">
            <v>MYE</v>
          </cell>
          <cell r="F1905" t="str">
            <v>MNOV</v>
          </cell>
        </row>
        <row r="1906">
          <cell r="E1906" t="str">
            <v>MYOV</v>
          </cell>
          <cell r="F1906" t="str">
            <v>MDSO</v>
          </cell>
        </row>
        <row r="1907">
          <cell r="E1907" t="str">
            <v>NBR</v>
          </cell>
          <cell r="F1907" t="str">
            <v>MDGS</v>
          </cell>
        </row>
        <row r="1908">
          <cell r="E1908" t="str">
            <v>NC</v>
          </cell>
          <cell r="F1908" t="str">
            <v>MDWD</v>
          </cell>
        </row>
        <row r="1909">
          <cell r="E1909" t="str">
            <v>NTP</v>
          </cell>
          <cell r="F1909" t="str">
            <v>MEDP</v>
          </cell>
        </row>
        <row r="1910">
          <cell r="E1910" t="str">
            <v>NTEST</v>
          </cell>
          <cell r="F1910" t="str">
            <v>MEIP</v>
          </cell>
        </row>
        <row r="1911">
          <cell r="E1911" t="str">
            <v>NTEST.A</v>
          </cell>
          <cell r="F1911" t="str">
            <v>MLCO</v>
          </cell>
        </row>
        <row r="1912">
          <cell r="E1912" t="str">
            <v>NTEST.B</v>
          </cell>
          <cell r="F1912" t="str">
            <v>MLNT</v>
          </cell>
        </row>
        <row r="1913">
          <cell r="E1913" t="str">
            <v>NTEST.C</v>
          </cell>
          <cell r="F1913" t="str">
            <v>MLNX</v>
          </cell>
        </row>
        <row r="1914">
          <cell r="E1914" t="str">
            <v>NBHC</v>
          </cell>
          <cell r="F1914" t="str">
            <v>MELR</v>
          </cell>
        </row>
        <row r="1915">
          <cell r="E1915" t="str">
            <v>NFG</v>
          </cell>
          <cell r="F1915" t="str">
            <v>MTSL</v>
          </cell>
        </row>
        <row r="1916">
          <cell r="E1916" t="str">
            <v>NGG</v>
          </cell>
          <cell r="F1916" t="str">
            <v>MELI</v>
          </cell>
        </row>
        <row r="1917">
          <cell r="E1917" t="str">
            <v>NHI</v>
          </cell>
          <cell r="F1917" t="str">
            <v>MBWM</v>
          </cell>
        </row>
        <row r="1918">
          <cell r="E1918" t="str">
            <v>NOV</v>
          </cell>
          <cell r="F1918" t="str">
            <v>MERC</v>
          </cell>
        </row>
        <row r="1919">
          <cell r="E1919" t="str">
            <v>NPK</v>
          </cell>
          <cell r="F1919" t="str">
            <v>MBIN</v>
          </cell>
        </row>
        <row r="1920">
          <cell r="E1920" t="str">
            <v>NNN</v>
          </cell>
          <cell r="F1920" t="str">
            <v>MRCY</v>
          </cell>
        </row>
        <row r="1921">
          <cell r="E1921" t="str">
            <v>NNN^E</v>
          </cell>
          <cell r="F1921" t="str">
            <v>EBSB</v>
          </cell>
        </row>
        <row r="1922">
          <cell r="E1922" t="str">
            <v>NNN^F</v>
          </cell>
          <cell r="F1922" t="str">
            <v>MRBK</v>
          </cell>
        </row>
        <row r="1923">
          <cell r="E1923" t="str">
            <v>SID</v>
          </cell>
          <cell r="F1923" t="str">
            <v>VIVO</v>
          </cell>
        </row>
        <row r="1924">
          <cell r="E1924" t="str">
            <v>NSA</v>
          </cell>
          <cell r="F1924" t="str">
            <v>MRDN</v>
          </cell>
        </row>
        <row r="1925">
          <cell r="E1925" t="str">
            <v>NSA^A</v>
          </cell>
          <cell r="F1925" t="str">
            <v>MRDNW</v>
          </cell>
        </row>
        <row r="1926">
          <cell r="E1926" t="str">
            <v>NSM</v>
          </cell>
          <cell r="F1926" t="str">
            <v>MMSI</v>
          </cell>
        </row>
        <row r="1927">
          <cell r="E1927" t="str">
            <v>NGS</v>
          </cell>
          <cell r="F1927" t="str">
            <v>MACK</v>
          </cell>
        </row>
        <row r="1928">
          <cell r="E1928" t="str">
            <v>NGVC</v>
          </cell>
          <cell r="F1928" t="str">
            <v>MRSN</v>
          </cell>
        </row>
        <row r="1929">
          <cell r="E1929" t="str">
            <v>NRP</v>
          </cell>
          <cell r="F1929" t="str">
            <v>MRUS</v>
          </cell>
        </row>
        <row r="1930">
          <cell r="E1930" t="str">
            <v>NTZ</v>
          </cell>
          <cell r="F1930" t="str">
            <v>MLAB</v>
          </cell>
        </row>
        <row r="1931">
          <cell r="E1931" t="str">
            <v>NLS</v>
          </cell>
          <cell r="F1931" t="str">
            <v>MESO</v>
          </cell>
        </row>
        <row r="1932">
          <cell r="E1932" t="str">
            <v>NCI</v>
          </cell>
          <cell r="F1932" t="str">
            <v>CASH</v>
          </cell>
        </row>
        <row r="1933">
          <cell r="E1933" t="str">
            <v>NVGS</v>
          </cell>
          <cell r="F1933" t="str">
            <v>MEOH</v>
          </cell>
        </row>
        <row r="1934">
          <cell r="E1934" t="str">
            <v>NNA</v>
          </cell>
          <cell r="F1934" t="str">
            <v>MGCD</v>
          </cell>
        </row>
        <row r="1935">
          <cell r="E1935" t="str">
            <v>NM</v>
          </cell>
          <cell r="F1935" t="str">
            <v>MGEE</v>
          </cell>
        </row>
        <row r="1936">
          <cell r="E1936" t="str">
            <v>NM^G</v>
          </cell>
          <cell r="F1936" t="str">
            <v>MGPI</v>
          </cell>
        </row>
        <row r="1937">
          <cell r="E1937" t="str">
            <v>NM^H</v>
          </cell>
          <cell r="F1937" t="str">
            <v>MBOT</v>
          </cell>
        </row>
        <row r="1938">
          <cell r="E1938" t="str">
            <v>NAP</v>
          </cell>
          <cell r="F1938" t="str">
            <v>MCHP</v>
          </cell>
        </row>
        <row r="1939">
          <cell r="E1939" t="str">
            <v>NMM</v>
          </cell>
          <cell r="F1939" t="str">
            <v>MU</v>
          </cell>
        </row>
        <row r="1940">
          <cell r="E1940" t="str">
            <v>NAV</v>
          </cell>
          <cell r="F1940" t="str">
            <v>MICT</v>
          </cell>
        </row>
        <row r="1941">
          <cell r="E1941" t="str">
            <v>NAV^D</v>
          </cell>
          <cell r="F1941" t="str">
            <v>MICTW</v>
          </cell>
        </row>
        <row r="1942">
          <cell r="E1942" t="str">
            <v>NCS</v>
          </cell>
          <cell r="F1942" t="str">
            <v>MSCC</v>
          </cell>
        </row>
        <row r="1943">
          <cell r="E1943" t="str">
            <v>NCR</v>
          </cell>
          <cell r="F1943" t="str">
            <v>MSFT</v>
          </cell>
        </row>
        <row r="1944">
          <cell r="E1944" t="str">
            <v>NP</v>
          </cell>
          <cell r="F1944" t="str">
            <v>MSTR</v>
          </cell>
        </row>
        <row r="1945">
          <cell r="E1945" t="str">
            <v>NNI</v>
          </cell>
          <cell r="F1945" t="str">
            <v>MVIS</v>
          </cell>
        </row>
        <row r="1946">
          <cell r="E1946" t="str">
            <v>NPTN</v>
          </cell>
          <cell r="F1946" t="str">
            <v>RNMC</v>
          </cell>
        </row>
        <row r="1947">
          <cell r="E1947" t="str">
            <v>NETS</v>
          </cell>
          <cell r="F1947" t="str">
            <v>MPB</v>
          </cell>
        </row>
        <row r="1948">
          <cell r="E1948" t="str">
            <v>NVRO</v>
          </cell>
          <cell r="F1948" t="str">
            <v>MTP</v>
          </cell>
        </row>
        <row r="1949">
          <cell r="E1949" t="str">
            <v>HYB</v>
          </cell>
          <cell r="F1949" t="str">
            <v>MCEP</v>
          </cell>
        </row>
        <row r="1950">
          <cell r="E1950" t="str">
            <v>GF</v>
          </cell>
          <cell r="F1950" t="str">
            <v>MBCN</v>
          </cell>
        </row>
        <row r="1951">
          <cell r="E1951" t="str">
            <v>NWHM</v>
          </cell>
          <cell r="F1951" t="str">
            <v>MSEX</v>
          </cell>
        </row>
        <row r="1952">
          <cell r="E1952" t="str">
            <v>IRL</v>
          </cell>
          <cell r="F1952" t="str">
            <v>MSBI</v>
          </cell>
        </row>
        <row r="1953">
          <cell r="E1953" t="str">
            <v>IRL~</v>
          </cell>
          <cell r="F1953" t="str">
            <v>MOFG</v>
          </cell>
        </row>
        <row r="1954">
          <cell r="E1954" t="str">
            <v>NEWM</v>
          </cell>
          <cell r="F1954" t="str">
            <v>MIME</v>
          </cell>
        </row>
        <row r="1955">
          <cell r="E1955" t="str">
            <v>NMFC</v>
          </cell>
          <cell r="F1955" t="str">
            <v>MDXG</v>
          </cell>
        </row>
        <row r="1956">
          <cell r="E1956" t="str">
            <v>EDU</v>
          </cell>
          <cell r="F1956" t="str">
            <v>MNDO</v>
          </cell>
        </row>
        <row r="1957">
          <cell r="E1957" t="str">
            <v>NEWR</v>
          </cell>
          <cell r="F1957" t="str">
            <v>MB</v>
          </cell>
        </row>
        <row r="1958">
          <cell r="E1958" t="str">
            <v>NRZ</v>
          </cell>
          <cell r="F1958" t="str">
            <v>NERV</v>
          </cell>
        </row>
        <row r="1959">
          <cell r="E1959" t="str">
            <v>SNR</v>
          </cell>
          <cell r="F1959" t="str">
            <v>MGEN</v>
          </cell>
        </row>
        <row r="1960">
          <cell r="E1960" t="str">
            <v>NWY</v>
          </cell>
          <cell r="F1960" t="str">
            <v>MRTX</v>
          </cell>
        </row>
        <row r="1961">
          <cell r="E1961" t="str">
            <v>NYCB</v>
          </cell>
          <cell r="F1961" t="str">
            <v>MSON</v>
          </cell>
        </row>
        <row r="1962">
          <cell r="E1962" t="str">
            <v>NYCB^A</v>
          </cell>
          <cell r="F1962" t="str">
            <v>MIND</v>
          </cell>
        </row>
        <row r="1963">
          <cell r="E1963" t="str">
            <v>NYCB^U</v>
          </cell>
          <cell r="F1963" t="str">
            <v>MINDP</v>
          </cell>
        </row>
        <row r="1964">
          <cell r="E1964" t="str">
            <v>NYRT</v>
          </cell>
          <cell r="F1964" t="str">
            <v>MITK</v>
          </cell>
        </row>
        <row r="1965">
          <cell r="E1965" t="str">
            <v>NYT</v>
          </cell>
          <cell r="F1965" t="str">
            <v>MITL</v>
          </cell>
        </row>
        <row r="1966">
          <cell r="E1966" t="str">
            <v>NWL</v>
          </cell>
          <cell r="F1966" t="str">
            <v>MKSI</v>
          </cell>
        </row>
        <row r="1967">
          <cell r="E1967" t="str">
            <v>NFX</v>
          </cell>
          <cell r="F1967" t="str">
            <v>MMAC</v>
          </cell>
        </row>
        <row r="1968">
          <cell r="E1968" t="str">
            <v>NJR</v>
          </cell>
          <cell r="F1968" t="str">
            <v>MINI</v>
          </cell>
        </row>
        <row r="1969">
          <cell r="E1969" t="str">
            <v>NEU</v>
          </cell>
          <cell r="F1969" t="str">
            <v>MOBL</v>
          </cell>
        </row>
        <row r="1970">
          <cell r="E1970" t="str">
            <v>NEM</v>
          </cell>
          <cell r="F1970" t="str">
            <v>MMDM</v>
          </cell>
        </row>
        <row r="1971">
          <cell r="E1971" t="str">
            <v>NR</v>
          </cell>
          <cell r="F1971" t="str">
            <v>MMDMR</v>
          </cell>
        </row>
        <row r="1972">
          <cell r="E1972" t="str">
            <v>NEXA</v>
          </cell>
          <cell r="F1972" t="str">
            <v>MMDMU</v>
          </cell>
        </row>
        <row r="1973">
          <cell r="E1973" t="str">
            <v>NHF</v>
          </cell>
          <cell r="F1973" t="str">
            <v>MMDMW</v>
          </cell>
        </row>
        <row r="1974">
          <cell r="E1974" t="str">
            <v>NXRT</v>
          </cell>
          <cell r="F1974" t="str">
            <v>MLNK</v>
          </cell>
        </row>
        <row r="1975">
          <cell r="E1975" t="str">
            <v>NEP</v>
          </cell>
          <cell r="F1975" t="str">
            <v>MTEM</v>
          </cell>
        </row>
        <row r="1976">
          <cell r="E1976" t="str">
            <v>NEE</v>
          </cell>
          <cell r="F1976" t="str">
            <v>MBRX</v>
          </cell>
        </row>
        <row r="1977">
          <cell r="E1977" t="str">
            <v>NEE^I</v>
          </cell>
          <cell r="F1977" t="str">
            <v>MNTA</v>
          </cell>
        </row>
        <row r="1978">
          <cell r="E1978" t="str">
            <v>NEE^J</v>
          </cell>
          <cell r="F1978" t="str">
            <v>MOMO</v>
          </cell>
        </row>
        <row r="1979">
          <cell r="E1979" t="str">
            <v>NEE^K</v>
          </cell>
          <cell r="F1979" t="str">
            <v>MCRI</v>
          </cell>
        </row>
        <row r="1980">
          <cell r="E1980" t="str">
            <v>NEE^Q</v>
          </cell>
          <cell r="F1980" t="str">
            <v>MDLZ</v>
          </cell>
        </row>
        <row r="1981">
          <cell r="E1981" t="str">
            <v>NEE^R</v>
          </cell>
          <cell r="F1981" t="str">
            <v>MGI</v>
          </cell>
        </row>
        <row r="1982">
          <cell r="E1982" t="str">
            <v>NGL</v>
          </cell>
          <cell r="F1982" t="str">
            <v>MDB</v>
          </cell>
        </row>
        <row r="1983">
          <cell r="E1983" t="str">
            <v>NGL^B</v>
          </cell>
          <cell r="F1983" t="str">
            <v>MPWR</v>
          </cell>
        </row>
        <row r="1984">
          <cell r="E1984" t="str">
            <v>NMK^B</v>
          </cell>
          <cell r="F1984" t="str">
            <v>TYPE</v>
          </cell>
        </row>
        <row r="1985">
          <cell r="E1985" t="str">
            <v>NMK^C</v>
          </cell>
          <cell r="F1985" t="str">
            <v>MNRO</v>
          </cell>
        </row>
        <row r="1986">
          <cell r="E1986" t="str">
            <v>NLSN</v>
          </cell>
          <cell r="F1986" t="str">
            <v>MRCC</v>
          </cell>
        </row>
        <row r="1987">
          <cell r="E1987" t="str">
            <v>NKE</v>
          </cell>
          <cell r="F1987" t="str">
            <v>MNST</v>
          </cell>
        </row>
        <row r="1988">
          <cell r="E1988" t="str">
            <v>NI</v>
          </cell>
          <cell r="F1988" t="str">
            <v>MSDI</v>
          </cell>
        </row>
        <row r="1989">
          <cell r="E1989" t="str">
            <v>NL</v>
          </cell>
          <cell r="F1989" t="str">
            <v>MSDIW</v>
          </cell>
        </row>
        <row r="1990">
          <cell r="E1990" t="str">
            <v>NOAH</v>
          </cell>
          <cell r="F1990" t="str">
            <v>MORN</v>
          </cell>
        </row>
        <row r="1991">
          <cell r="E1991" t="str">
            <v>NE</v>
          </cell>
          <cell r="F1991" t="str">
            <v>MOSY</v>
          </cell>
        </row>
        <row r="1992">
          <cell r="E1992" t="str">
            <v>NBL</v>
          </cell>
          <cell r="F1992" t="str">
            <v>MTFB</v>
          </cell>
        </row>
        <row r="1993">
          <cell r="E1993" t="str">
            <v>NBLX</v>
          </cell>
          <cell r="F1993" t="str">
            <v>MTFBW</v>
          </cell>
        </row>
        <row r="1994">
          <cell r="E1994" t="str">
            <v>NOK</v>
          </cell>
          <cell r="F1994" t="str">
            <v>MPAA</v>
          </cell>
        </row>
        <row r="1995">
          <cell r="E1995" t="str">
            <v>NOMD</v>
          </cell>
          <cell r="F1995" t="str">
            <v>MPVD</v>
          </cell>
        </row>
        <row r="1996">
          <cell r="E1996" t="str">
            <v>NMR</v>
          </cell>
          <cell r="F1996" t="str">
            <v>MOXC</v>
          </cell>
        </row>
        <row r="1997">
          <cell r="E1997" t="str">
            <v>OSB</v>
          </cell>
          <cell r="F1997" t="str">
            <v>MSBF</v>
          </cell>
        </row>
        <row r="1998">
          <cell r="E1998" t="str">
            <v>NAO</v>
          </cell>
          <cell r="F1998" t="str">
            <v>MTGE</v>
          </cell>
        </row>
        <row r="1999">
          <cell r="E1999" t="str">
            <v>NAT</v>
          </cell>
          <cell r="F1999" t="str">
            <v>MTGEP</v>
          </cell>
        </row>
        <row r="2000">
          <cell r="E2000" t="str">
            <v>JWN</v>
          </cell>
          <cell r="F2000" t="str">
            <v>MTSC</v>
          </cell>
        </row>
        <row r="2001">
          <cell r="E2001" t="str">
            <v>NSC</v>
          </cell>
          <cell r="F2001" t="str">
            <v>LABL</v>
          </cell>
        </row>
        <row r="2002">
          <cell r="E2002" t="str">
            <v>NTL</v>
          </cell>
          <cell r="F2002" t="str">
            <v>MBIO</v>
          </cell>
        </row>
        <row r="2003">
          <cell r="E2003" t="str">
            <v>NOA</v>
          </cell>
          <cell r="F2003" t="str">
            <v>MFSF</v>
          </cell>
        </row>
        <row r="2004">
          <cell r="E2004" t="str">
            <v>NRT</v>
          </cell>
          <cell r="F2004" t="str">
            <v>MYSZ</v>
          </cell>
        </row>
        <row r="2005">
          <cell r="E2005" t="str">
            <v>NOC</v>
          </cell>
          <cell r="F2005" t="str">
            <v>MYL</v>
          </cell>
        </row>
        <row r="2006">
          <cell r="E2006" t="str">
            <v>NRE</v>
          </cell>
          <cell r="F2006" t="str">
            <v>MYND</v>
          </cell>
        </row>
        <row r="2007">
          <cell r="E2007" t="str">
            <v>NWN</v>
          </cell>
          <cell r="F2007" t="str">
            <v>MYNDW</v>
          </cell>
        </row>
        <row r="2008">
          <cell r="E2008" t="str">
            <v>NWE</v>
          </cell>
          <cell r="F2008" t="str">
            <v>MYOK</v>
          </cell>
        </row>
        <row r="2009">
          <cell r="E2009" t="str">
            <v>NVS</v>
          </cell>
          <cell r="F2009" t="str">
            <v>MYOS</v>
          </cell>
        </row>
        <row r="2010">
          <cell r="E2010" t="str">
            <v>NVO</v>
          </cell>
          <cell r="F2010" t="str">
            <v>MYRG</v>
          </cell>
        </row>
        <row r="2011">
          <cell r="E2011" t="str">
            <v>DNOW</v>
          </cell>
          <cell r="F2011" t="str">
            <v>MYGN</v>
          </cell>
        </row>
        <row r="2012">
          <cell r="E2012" t="str">
            <v>NQ</v>
          </cell>
          <cell r="F2012" t="str">
            <v>NBRV</v>
          </cell>
        </row>
        <row r="2013">
          <cell r="E2013" t="str">
            <v>NRG</v>
          </cell>
          <cell r="F2013" t="str">
            <v>NAKD</v>
          </cell>
        </row>
        <row r="2014">
          <cell r="E2014" t="str">
            <v>NYLD</v>
          </cell>
          <cell r="F2014" t="str">
            <v>NNDM</v>
          </cell>
        </row>
        <row r="2015">
          <cell r="E2015" t="str">
            <v>NYLD.A</v>
          </cell>
          <cell r="F2015" t="str">
            <v>NANO</v>
          </cell>
        </row>
        <row r="2016">
          <cell r="E2016" t="str">
            <v>DCM</v>
          </cell>
          <cell r="F2016" t="str">
            <v>NSTG</v>
          </cell>
        </row>
        <row r="2017">
          <cell r="E2017" t="str">
            <v>NUS</v>
          </cell>
          <cell r="F2017" t="str">
            <v>NAOV</v>
          </cell>
        </row>
        <row r="2018">
          <cell r="E2018" t="str">
            <v>NUE</v>
          </cell>
          <cell r="F2018" t="str">
            <v>NH</v>
          </cell>
        </row>
        <row r="2019">
          <cell r="E2019" t="str">
            <v>NS</v>
          </cell>
          <cell r="F2019" t="str">
            <v>NK</v>
          </cell>
        </row>
        <row r="2020">
          <cell r="E2020" t="str">
            <v>NS^A</v>
          </cell>
          <cell r="F2020" t="str">
            <v>NSSC</v>
          </cell>
        </row>
        <row r="2021">
          <cell r="E2021" t="str">
            <v>NS^B</v>
          </cell>
          <cell r="F2021" t="str">
            <v>NDAQ</v>
          </cell>
        </row>
        <row r="2022">
          <cell r="E2022" t="str">
            <v>NSH</v>
          </cell>
          <cell r="F2022" t="str">
            <v>NTRA</v>
          </cell>
        </row>
        <row r="2023">
          <cell r="E2023" t="str">
            <v>NSS</v>
          </cell>
          <cell r="F2023" t="str">
            <v>NATH</v>
          </cell>
        </row>
        <row r="2024">
          <cell r="E2024" t="str">
            <v>JMLP</v>
          </cell>
          <cell r="F2024" t="str">
            <v>NAUH</v>
          </cell>
        </row>
        <row r="2025">
          <cell r="E2025" t="str">
            <v>NVG</v>
          </cell>
          <cell r="F2025" t="str">
            <v>NKSH</v>
          </cell>
        </row>
        <row r="2026">
          <cell r="E2026" t="str">
            <v>NUV</v>
          </cell>
          <cell r="F2026" t="str">
            <v>FIZZ</v>
          </cell>
        </row>
        <row r="2027">
          <cell r="E2027" t="str">
            <v>NUW</v>
          </cell>
          <cell r="F2027" t="str">
            <v>NCMI</v>
          </cell>
        </row>
        <row r="2028">
          <cell r="E2028" t="str">
            <v>NEA</v>
          </cell>
          <cell r="F2028" t="str">
            <v>NCOM</v>
          </cell>
        </row>
        <row r="2029">
          <cell r="E2029" t="str">
            <v>NAZ</v>
          </cell>
          <cell r="F2029" t="str">
            <v>NESR</v>
          </cell>
        </row>
        <row r="2030">
          <cell r="E2030" t="str">
            <v>NBB</v>
          </cell>
          <cell r="F2030" t="str">
            <v>NESRW</v>
          </cell>
        </row>
        <row r="2031">
          <cell r="E2031" t="str">
            <v>NBD</v>
          </cell>
          <cell r="F2031" t="str">
            <v>NGHC</v>
          </cell>
        </row>
        <row r="2032">
          <cell r="E2032" t="str">
            <v>NKX</v>
          </cell>
          <cell r="F2032" t="str">
            <v>NGHCN</v>
          </cell>
        </row>
        <row r="2033">
          <cell r="E2033" t="str">
            <v>NCB</v>
          </cell>
          <cell r="F2033" t="str">
            <v>NGHCO</v>
          </cell>
        </row>
        <row r="2034">
          <cell r="E2034" t="str">
            <v>NCA</v>
          </cell>
          <cell r="F2034" t="str">
            <v>NGHCP</v>
          </cell>
        </row>
        <row r="2035">
          <cell r="E2035" t="str">
            <v>NAC</v>
          </cell>
          <cell r="F2035" t="str">
            <v>NGHCZ</v>
          </cell>
        </row>
        <row r="2036">
          <cell r="E2036" t="str">
            <v>NTC</v>
          </cell>
          <cell r="F2036" t="str">
            <v>NHLD</v>
          </cell>
        </row>
        <row r="2037">
          <cell r="E2037" t="str">
            <v>JCE</v>
          </cell>
          <cell r="F2037" t="str">
            <v>NHLDW</v>
          </cell>
        </row>
        <row r="2038">
          <cell r="E2038" t="str">
            <v>JCO</v>
          </cell>
          <cell r="F2038" t="str">
            <v>NATI</v>
          </cell>
        </row>
        <row r="2039">
          <cell r="E2039" t="str">
            <v>JQC</v>
          </cell>
          <cell r="F2039" t="str">
            <v>NRCIA</v>
          </cell>
        </row>
        <row r="2040">
          <cell r="E2040" t="str">
            <v>JDD</v>
          </cell>
          <cell r="F2040" t="str">
            <v>NRCIB</v>
          </cell>
        </row>
        <row r="2041">
          <cell r="E2041" t="str">
            <v>DIAX</v>
          </cell>
          <cell r="F2041" t="str">
            <v>NSEC</v>
          </cell>
        </row>
        <row r="2042">
          <cell r="E2042" t="str">
            <v>JEMD</v>
          </cell>
          <cell r="F2042" t="str">
            <v>EYE</v>
          </cell>
        </row>
        <row r="2043">
          <cell r="E2043" t="str">
            <v>JMF</v>
          </cell>
          <cell r="F2043" t="str">
            <v>NWLI</v>
          </cell>
        </row>
        <row r="2044">
          <cell r="E2044" t="str">
            <v>NEV</v>
          </cell>
          <cell r="F2044" t="str">
            <v>NAII</v>
          </cell>
        </row>
        <row r="2045">
          <cell r="E2045" t="str">
            <v>JFR</v>
          </cell>
          <cell r="F2045" t="str">
            <v>NHTC</v>
          </cell>
        </row>
        <row r="2046">
          <cell r="E2046" t="str">
            <v>JRO</v>
          </cell>
          <cell r="F2046" t="str">
            <v>NATR</v>
          </cell>
        </row>
        <row r="2047">
          <cell r="E2047" t="str">
            <v>NKG</v>
          </cell>
          <cell r="F2047" t="str">
            <v>BABY</v>
          </cell>
        </row>
        <row r="2048">
          <cell r="E2048" t="str">
            <v>JGH</v>
          </cell>
          <cell r="F2048" t="str">
            <v>ISM</v>
          </cell>
        </row>
        <row r="2049">
          <cell r="E2049" t="str">
            <v>JHA</v>
          </cell>
          <cell r="F2049" t="str">
            <v>JSM</v>
          </cell>
        </row>
        <row r="2050">
          <cell r="E2050" t="str">
            <v>JHY</v>
          </cell>
          <cell r="F2050" t="str">
            <v>NAVI</v>
          </cell>
        </row>
        <row r="2051">
          <cell r="E2051" t="str">
            <v>JHD</v>
          </cell>
          <cell r="F2051" t="str">
            <v>NBTB</v>
          </cell>
        </row>
        <row r="2052">
          <cell r="E2052" t="str">
            <v>JHB</v>
          </cell>
          <cell r="F2052" t="str">
            <v>NCSM</v>
          </cell>
        </row>
        <row r="2053">
          <cell r="E2053" t="str">
            <v>NXC</v>
          </cell>
          <cell r="F2053" t="str">
            <v>NKTR</v>
          </cell>
        </row>
        <row r="2054">
          <cell r="E2054" t="str">
            <v>NXN</v>
          </cell>
          <cell r="F2054" t="str">
            <v>NEOG</v>
          </cell>
        </row>
        <row r="2055">
          <cell r="E2055" t="str">
            <v>NID</v>
          </cell>
          <cell r="F2055" t="str">
            <v>NEO</v>
          </cell>
        </row>
        <row r="2056">
          <cell r="E2056" t="str">
            <v>NMY</v>
          </cell>
          <cell r="F2056" t="str">
            <v>NEON</v>
          </cell>
        </row>
        <row r="2057">
          <cell r="E2057" t="str">
            <v>NMT</v>
          </cell>
          <cell r="F2057" t="str">
            <v>NEOS</v>
          </cell>
        </row>
        <row r="2058">
          <cell r="E2058" t="str">
            <v>NUM</v>
          </cell>
          <cell r="F2058" t="str">
            <v>NEOT</v>
          </cell>
        </row>
        <row r="2059">
          <cell r="E2059" t="str">
            <v>NMS</v>
          </cell>
          <cell r="F2059" t="str">
            <v>NVCN</v>
          </cell>
        </row>
        <row r="2060">
          <cell r="E2060" t="str">
            <v>NOM</v>
          </cell>
          <cell r="F2060" t="str">
            <v>NEPT</v>
          </cell>
        </row>
        <row r="2061">
          <cell r="E2061" t="str">
            <v>JLS</v>
          </cell>
          <cell r="F2061" t="str">
            <v>UEPS</v>
          </cell>
        </row>
        <row r="2062">
          <cell r="E2062" t="str">
            <v>JMM</v>
          </cell>
          <cell r="F2062" t="str">
            <v>NETE</v>
          </cell>
        </row>
        <row r="2063">
          <cell r="E2063" t="str">
            <v>NHA</v>
          </cell>
          <cell r="F2063" t="str">
            <v>NTAP</v>
          </cell>
        </row>
        <row r="2064">
          <cell r="E2064" t="str">
            <v>NZF</v>
          </cell>
          <cell r="F2064" t="str">
            <v>NTES</v>
          </cell>
        </row>
        <row r="2065">
          <cell r="E2065" t="str">
            <v>NMZ</v>
          </cell>
          <cell r="F2065" t="str">
            <v>NFLX</v>
          </cell>
        </row>
        <row r="2066">
          <cell r="E2066" t="str">
            <v>NMI</v>
          </cell>
          <cell r="F2066" t="str">
            <v>NTGR</v>
          </cell>
        </row>
        <row r="2067">
          <cell r="E2067" t="str">
            <v>NJV</v>
          </cell>
          <cell r="F2067" t="str">
            <v>NLST</v>
          </cell>
        </row>
        <row r="2068">
          <cell r="E2068" t="str">
            <v>NXJ</v>
          </cell>
          <cell r="F2068" t="str">
            <v>NTCT</v>
          </cell>
        </row>
        <row r="2069">
          <cell r="E2069" t="str">
            <v>NRK</v>
          </cell>
          <cell r="F2069" t="str">
            <v>NTWK</v>
          </cell>
        </row>
        <row r="2070">
          <cell r="E2070" t="str">
            <v>NYV</v>
          </cell>
          <cell r="F2070" t="str">
            <v>CUR</v>
          </cell>
        </row>
        <row r="2071">
          <cell r="E2071" t="str">
            <v>NNY</v>
          </cell>
          <cell r="F2071" t="str">
            <v>NBIX</v>
          </cell>
        </row>
        <row r="2072">
          <cell r="E2072" t="str">
            <v>NAN</v>
          </cell>
          <cell r="F2072" t="str">
            <v>NURO</v>
          </cell>
        </row>
        <row r="2073">
          <cell r="E2073" t="str">
            <v>NNC</v>
          </cell>
          <cell r="F2073" t="str">
            <v>NUROW</v>
          </cell>
        </row>
        <row r="2074">
          <cell r="E2074" t="str">
            <v>NUO</v>
          </cell>
          <cell r="F2074" t="str">
            <v>NTRP</v>
          </cell>
        </row>
        <row r="2075">
          <cell r="E2075" t="str">
            <v>NPN</v>
          </cell>
          <cell r="F2075" t="str">
            <v>NBEV</v>
          </cell>
        </row>
        <row r="2076">
          <cell r="E2076" t="str">
            <v>NQP</v>
          </cell>
          <cell r="F2076" t="str">
            <v>NYMT</v>
          </cell>
        </row>
        <row r="2077">
          <cell r="E2077" t="str">
            <v>JPC</v>
          </cell>
          <cell r="F2077" t="str">
            <v>NYMTN</v>
          </cell>
        </row>
        <row r="2078">
          <cell r="E2078" t="str">
            <v>JPS</v>
          </cell>
          <cell r="F2078" t="str">
            <v>NYMTO</v>
          </cell>
        </row>
        <row r="2079">
          <cell r="E2079" t="str">
            <v>JPT</v>
          </cell>
          <cell r="F2079" t="str">
            <v>NYMTP</v>
          </cell>
        </row>
        <row r="2080">
          <cell r="E2080" t="str">
            <v>JPI</v>
          </cell>
          <cell r="F2080" t="str">
            <v>NEWA</v>
          </cell>
        </row>
        <row r="2081">
          <cell r="E2081" t="str">
            <v>NAD</v>
          </cell>
          <cell r="F2081" t="str">
            <v>NLNK</v>
          </cell>
        </row>
        <row r="2082">
          <cell r="E2082" t="str">
            <v>JRI</v>
          </cell>
          <cell r="F2082" t="str">
            <v>NWS</v>
          </cell>
        </row>
        <row r="2083">
          <cell r="E2083" t="str">
            <v>JRS</v>
          </cell>
          <cell r="F2083" t="str">
            <v>NWSA</v>
          </cell>
        </row>
        <row r="2084">
          <cell r="E2084" t="str">
            <v>BXMX</v>
          </cell>
          <cell r="F2084" t="str">
            <v>NEWS</v>
          </cell>
        </row>
        <row r="2085">
          <cell r="E2085" t="str">
            <v>SPXX</v>
          </cell>
          <cell r="F2085" t="str">
            <v>NEWT</v>
          </cell>
        </row>
        <row r="2086">
          <cell r="E2086" t="str">
            <v>NIM</v>
          </cell>
          <cell r="F2086" t="str">
            <v>NEWTL</v>
          </cell>
        </row>
        <row r="2087">
          <cell r="E2087" t="str">
            <v>NXP</v>
          </cell>
          <cell r="F2087" t="str">
            <v>NEWTZ</v>
          </cell>
        </row>
        <row r="2088">
          <cell r="E2088" t="str">
            <v>NXQ</v>
          </cell>
          <cell r="F2088" t="str">
            <v>NXEO</v>
          </cell>
        </row>
        <row r="2089">
          <cell r="E2089" t="str">
            <v>NXR</v>
          </cell>
          <cell r="F2089" t="str">
            <v>NXEOU</v>
          </cell>
        </row>
        <row r="2090">
          <cell r="E2090" t="str">
            <v>NSL</v>
          </cell>
          <cell r="F2090" t="str">
            <v>NXEOW</v>
          </cell>
        </row>
        <row r="2091">
          <cell r="E2091" t="str">
            <v>JSD</v>
          </cell>
          <cell r="F2091" t="str">
            <v>NXST</v>
          </cell>
        </row>
        <row r="2092">
          <cell r="E2092" t="str">
            <v>JTD</v>
          </cell>
          <cell r="F2092" t="str">
            <v>NEXT</v>
          </cell>
        </row>
        <row r="2093">
          <cell r="E2093" t="str">
            <v>JTA</v>
          </cell>
          <cell r="F2093" t="str">
            <v>NEXTW</v>
          </cell>
        </row>
        <row r="2094">
          <cell r="E2094" t="str">
            <v>NTX</v>
          </cell>
          <cell r="F2094" t="str">
            <v>NFEC</v>
          </cell>
        </row>
        <row r="2095">
          <cell r="E2095" t="str">
            <v>NPV</v>
          </cell>
          <cell r="F2095" t="str">
            <v>NODK</v>
          </cell>
        </row>
        <row r="2096">
          <cell r="E2096" t="str">
            <v>NIQ</v>
          </cell>
          <cell r="F2096" t="str">
            <v>EGOV</v>
          </cell>
        </row>
        <row r="2097">
          <cell r="E2097" t="str">
            <v>JMT</v>
          </cell>
          <cell r="F2097" t="str">
            <v>NICE</v>
          </cell>
        </row>
        <row r="2098">
          <cell r="E2098" t="str">
            <v>NVR</v>
          </cell>
          <cell r="F2098" t="str">
            <v>NICK</v>
          </cell>
        </row>
        <row r="2099">
          <cell r="E2099" t="str">
            <v>OAK</v>
          </cell>
          <cell r="F2099" t="str">
            <v>NCBS</v>
          </cell>
        </row>
        <row r="2100">
          <cell r="E2100" t="str">
            <v>OSLE</v>
          </cell>
          <cell r="F2100" t="str">
            <v>NITE</v>
          </cell>
        </row>
        <row r="2101">
          <cell r="E2101" t="str">
            <v>OMP</v>
          </cell>
          <cell r="F2101" t="str">
            <v>NIHD</v>
          </cell>
        </row>
        <row r="2102">
          <cell r="E2102" t="str">
            <v>OAS</v>
          </cell>
          <cell r="F2102" t="str">
            <v>NMIH</v>
          </cell>
        </row>
        <row r="2103">
          <cell r="E2103" t="str">
            <v>OBE</v>
          </cell>
          <cell r="F2103" t="str">
            <v>NNBR</v>
          </cell>
        </row>
        <row r="2104">
          <cell r="E2104" t="str">
            <v>OXY</v>
          </cell>
          <cell r="F2104" t="str">
            <v>NDLS</v>
          </cell>
        </row>
        <row r="2105">
          <cell r="E2105" t="str">
            <v>OII</v>
          </cell>
          <cell r="F2105" t="str">
            <v>NDSN</v>
          </cell>
        </row>
        <row r="2106">
          <cell r="E2106" t="str">
            <v>OZM</v>
          </cell>
          <cell r="F2106" t="str">
            <v>NSYS</v>
          </cell>
        </row>
        <row r="2107">
          <cell r="E2107" t="str">
            <v>OCIP</v>
          </cell>
          <cell r="F2107" t="str">
            <v>NBN</v>
          </cell>
        </row>
        <row r="2108">
          <cell r="E2108" t="str">
            <v>OCN</v>
          </cell>
          <cell r="F2108" t="str">
            <v>NTIC</v>
          </cell>
        </row>
        <row r="2109">
          <cell r="E2109" t="str">
            <v>OFG</v>
          </cell>
          <cell r="F2109" t="str">
            <v>NTRS</v>
          </cell>
        </row>
        <row r="2110">
          <cell r="E2110" t="str">
            <v>OFG^A</v>
          </cell>
          <cell r="F2110" t="str">
            <v>NTRSP</v>
          </cell>
        </row>
        <row r="2111">
          <cell r="E2111" t="str">
            <v>OFG^B</v>
          </cell>
          <cell r="F2111" t="str">
            <v>NFBK</v>
          </cell>
        </row>
        <row r="2112">
          <cell r="E2112" t="str">
            <v>OFG^D</v>
          </cell>
          <cell r="F2112" t="str">
            <v>NRIM</v>
          </cell>
        </row>
        <row r="2113">
          <cell r="E2113" t="str">
            <v>OGE</v>
          </cell>
          <cell r="F2113" t="str">
            <v>NWBI</v>
          </cell>
        </row>
        <row r="2114">
          <cell r="E2114" t="str">
            <v>OIBR.C</v>
          </cell>
          <cell r="F2114" t="str">
            <v>NWPX</v>
          </cell>
        </row>
        <row r="2115">
          <cell r="E2115" t="str">
            <v>OIS</v>
          </cell>
          <cell r="F2115" t="str">
            <v>NCLH</v>
          </cell>
        </row>
        <row r="2116">
          <cell r="E2116" t="str">
            <v>ODC</v>
          </cell>
          <cell r="F2116" t="str">
            <v>NWFL</v>
          </cell>
        </row>
        <row r="2117">
          <cell r="E2117" t="str">
            <v>ORI</v>
          </cell>
          <cell r="F2117" t="str">
            <v>NVFY</v>
          </cell>
        </row>
        <row r="2118">
          <cell r="E2118" t="str">
            <v>OLN</v>
          </cell>
          <cell r="F2118" t="str">
            <v>NVMI</v>
          </cell>
        </row>
        <row r="2119">
          <cell r="E2119" t="str">
            <v>OMAA</v>
          </cell>
          <cell r="F2119" t="str">
            <v>NOVN</v>
          </cell>
        </row>
        <row r="2120">
          <cell r="E2120" t="str">
            <v>OMAM</v>
          </cell>
          <cell r="F2120" t="str">
            <v>NOVT</v>
          </cell>
        </row>
        <row r="2121">
          <cell r="E2121" t="str">
            <v>OHI</v>
          </cell>
          <cell r="F2121" t="str">
            <v>NVAX</v>
          </cell>
        </row>
        <row r="2122">
          <cell r="E2122" t="str">
            <v>OME</v>
          </cell>
          <cell r="F2122" t="str">
            <v>NVLN</v>
          </cell>
        </row>
        <row r="2123">
          <cell r="E2123" t="str">
            <v>OMC</v>
          </cell>
          <cell r="F2123" t="str">
            <v>NVCR</v>
          </cell>
        </row>
        <row r="2124">
          <cell r="E2124" t="str">
            <v>OMN</v>
          </cell>
          <cell r="F2124" t="str">
            <v>NVUS</v>
          </cell>
        </row>
        <row r="2125">
          <cell r="E2125" t="str">
            <v>ASGN</v>
          </cell>
          <cell r="F2125" t="str">
            <v>NUAN</v>
          </cell>
        </row>
        <row r="2126">
          <cell r="E2126" t="str">
            <v>ONDK</v>
          </cell>
          <cell r="F2126" t="str">
            <v>NCNA</v>
          </cell>
        </row>
        <row r="2127">
          <cell r="E2127" t="str">
            <v>OGS</v>
          </cell>
          <cell r="F2127" t="str">
            <v>NMRX</v>
          </cell>
        </row>
        <row r="2128">
          <cell r="E2128" t="str">
            <v>OLP</v>
          </cell>
          <cell r="F2128" t="str">
            <v>NTNX</v>
          </cell>
        </row>
        <row r="2129">
          <cell r="E2129" t="str">
            <v>OMF</v>
          </cell>
          <cell r="F2129" t="str">
            <v>NTRI</v>
          </cell>
        </row>
        <row r="2130">
          <cell r="E2130" t="str">
            <v>OKE</v>
          </cell>
          <cell r="F2130" t="str">
            <v>NUVA</v>
          </cell>
        </row>
        <row r="2131">
          <cell r="E2131" t="str">
            <v>OOMA</v>
          </cell>
          <cell r="F2131" t="str">
            <v>NVTR</v>
          </cell>
        </row>
        <row r="2132">
          <cell r="E2132" t="str">
            <v>OPY</v>
          </cell>
          <cell r="F2132" t="str">
            <v>QQQX</v>
          </cell>
        </row>
        <row r="2133">
          <cell r="E2133" t="str">
            <v>ORCL</v>
          </cell>
          <cell r="F2133" t="str">
            <v>NVEE</v>
          </cell>
        </row>
        <row r="2134">
          <cell r="E2134" t="str">
            <v>ORAN</v>
          </cell>
          <cell r="F2134" t="str">
            <v>NVEC</v>
          </cell>
        </row>
        <row r="2135">
          <cell r="E2135" t="str">
            <v>OA</v>
          </cell>
          <cell r="F2135" t="str">
            <v>NVDA</v>
          </cell>
        </row>
        <row r="2136">
          <cell r="E2136" t="str">
            <v>ORC</v>
          </cell>
          <cell r="F2136" t="str">
            <v>NXPI</v>
          </cell>
        </row>
        <row r="2137">
          <cell r="E2137" t="str">
            <v>OEC</v>
          </cell>
          <cell r="F2137" t="str">
            <v>NXTM</v>
          </cell>
        </row>
        <row r="2138">
          <cell r="E2138" t="str">
            <v>ORN</v>
          </cell>
          <cell r="F2138" t="str">
            <v>NXTD</v>
          </cell>
        </row>
        <row r="2139">
          <cell r="E2139" t="str">
            <v>IX</v>
          </cell>
          <cell r="F2139" t="str">
            <v>NXTDW</v>
          </cell>
        </row>
        <row r="2140">
          <cell r="E2140" t="str">
            <v>ORA</v>
          </cell>
          <cell r="F2140" t="str">
            <v>NYMX</v>
          </cell>
        </row>
        <row r="2141">
          <cell r="E2141" t="str">
            <v>OSK</v>
          </cell>
          <cell r="F2141" t="str">
            <v>OIIM</v>
          </cell>
        </row>
        <row r="2142">
          <cell r="E2142" t="str">
            <v>OR</v>
          </cell>
          <cell r="F2142" t="str">
            <v>OVLY</v>
          </cell>
        </row>
        <row r="2143">
          <cell r="E2143" t="str">
            <v>OUT</v>
          </cell>
          <cell r="F2143" t="str">
            <v>OCSL</v>
          </cell>
        </row>
        <row r="2144">
          <cell r="E2144" t="str">
            <v>OSG</v>
          </cell>
          <cell r="F2144" t="str">
            <v>OCSLL</v>
          </cell>
        </row>
        <row r="2145">
          <cell r="E2145" t="str">
            <v>OMI</v>
          </cell>
          <cell r="F2145" t="str">
            <v>OCSI</v>
          </cell>
        </row>
        <row r="2146">
          <cell r="E2146" t="str">
            <v>OC</v>
          </cell>
          <cell r="F2146" t="str">
            <v>OASM</v>
          </cell>
        </row>
        <row r="2147">
          <cell r="E2147" t="str">
            <v>OI</v>
          </cell>
          <cell r="F2147" t="str">
            <v>OBLN</v>
          </cell>
        </row>
        <row r="2148">
          <cell r="E2148" t="str">
            <v>OXM</v>
          </cell>
          <cell r="F2148" t="str">
            <v>OBSV</v>
          </cell>
        </row>
        <row r="2149">
          <cell r="E2149" t="str">
            <v>PAI</v>
          </cell>
          <cell r="F2149" t="str">
            <v>OBCI</v>
          </cell>
        </row>
        <row r="2150">
          <cell r="E2150" t="str">
            <v>ROYT</v>
          </cell>
          <cell r="F2150" t="str">
            <v>OPTT</v>
          </cell>
        </row>
        <row r="2151">
          <cell r="E2151" t="str">
            <v>PCG</v>
          </cell>
          <cell r="F2151" t="str">
            <v>ORIG</v>
          </cell>
        </row>
        <row r="2152">
          <cell r="E2152" t="str">
            <v>PKG</v>
          </cell>
          <cell r="F2152" t="str">
            <v>OCFC</v>
          </cell>
        </row>
        <row r="2153">
          <cell r="E2153" t="str">
            <v>PANW</v>
          </cell>
          <cell r="F2153" t="str">
            <v>OCRX</v>
          </cell>
        </row>
        <row r="2154">
          <cell r="E2154" t="str">
            <v>PAM</v>
          </cell>
          <cell r="F2154" t="str">
            <v>OCLR</v>
          </cell>
        </row>
        <row r="2155">
          <cell r="E2155" t="str">
            <v>P</v>
          </cell>
          <cell r="F2155" t="str">
            <v>OFED</v>
          </cell>
        </row>
        <row r="2156">
          <cell r="E2156" t="str">
            <v>PHX</v>
          </cell>
          <cell r="F2156" t="str">
            <v>OCUL</v>
          </cell>
        </row>
        <row r="2157">
          <cell r="E2157" t="str">
            <v>PAR</v>
          </cell>
          <cell r="F2157" t="str">
            <v>OMEX</v>
          </cell>
        </row>
        <row r="2158">
          <cell r="E2158" t="str">
            <v>PGRE</v>
          </cell>
          <cell r="F2158" t="str">
            <v>ODP</v>
          </cell>
        </row>
        <row r="2159">
          <cell r="E2159" t="str">
            <v>PKE</v>
          </cell>
          <cell r="F2159" t="str">
            <v>OFS</v>
          </cell>
        </row>
        <row r="2160">
          <cell r="E2160" t="str">
            <v>PK</v>
          </cell>
          <cell r="F2160" t="str">
            <v>OHAI</v>
          </cell>
        </row>
        <row r="2161">
          <cell r="E2161" t="str">
            <v>PKD</v>
          </cell>
          <cell r="F2161" t="str">
            <v>OVBC</v>
          </cell>
        </row>
        <row r="2162">
          <cell r="E2162" t="str">
            <v>PH</v>
          </cell>
          <cell r="F2162" t="str">
            <v>OHRP</v>
          </cell>
        </row>
        <row r="2163">
          <cell r="E2163" t="str">
            <v>PE</v>
          </cell>
          <cell r="F2163" t="str">
            <v>OKTA</v>
          </cell>
        </row>
        <row r="2164">
          <cell r="E2164" t="str">
            <v>PRE^F</v>
          </cell>
          <cell r="F2164" t="str">
            <v>ODFL</v>
          </cell>
        </row>
        <row r="2165">
          <cell r="E2165" t="str">
            <v>PRE^G</v>
          </cell>
          <cell r="F2165" t="str">
            <v>OLBK</v>
          </cell>
        </row>
        <row r="2166">
          <cell r="E2166" t="str">
            <v>PRE^H</v>
          </cell>
          <cell r="F2166" t="str">
            <v>ONB</v>
          </cell>
        </row>
        <row r="2167">
          <cell r="E2167" t="str">
            <v>PRE^I</v>
          </cell>
          <cell r="F2167" t="str">
            <v>OPOF</v>
          </cell>
        </row>
        <row r="2168">
          <cell r="E2168" t="str">
            <v>PRTY</v>
          </cell>
          <cell r="F2168" t="str">
            <v>OSBC</v>
          </cell>
        </row>
        <row r="2169">
          <cell r="E2169" t="str">
            <v>PN</v>
          </cell>
          <cell r="F2169" t="str">
            <v>OSBCP</v>
          </cell>
        </row>
        <row r="2170">
          <cell r="E2170" t="str">
            <v>PAYC</v>
          </cell>
          <cell r="F2170" t="str">
            <v>OLLI</v>
          </cell>
        </row>
        <row r="2171">
          <cell r="E2171" t="str">
            <v>PBF</v>
          </cell>
          <cell r="F2171" t="str">
            <v>ZEUS</v>
          </cell>
        </row>
        <row r="2172">
          <cell r="E2172" t="str">
            <v>PBFX</v>
          </cell>
          <cell r="F2172" t="str">
            <v>OFLX</v>
          </cell>
        </row>
        <row r="2173">
          <cell r="E2173" t="str">
            <v>BTU</v>
          </cell>
          <cell r="F2173" t="str">
            <v>OMER</v>
          </cell>
        </row>
        <row r="2174">
          <cell r="E2174" t="str">
            <v>PSO</v>
          </cell>
          <cell r="F2174" t="str">
            <v>OMNT</v>
          </cell>
        </row>
        <row r="2175">
          <cell r="E2175" t="str">
            <v>PEB</v>
          </cell>
          <cell r="F2175" t="str">
            <v>OMCL</v>
          </cell>
        </row>
        <row r="2176">
          <cell r="E2176" t="str">
            <v>PEB^C</v>
          </cell>
          <cell r="F2176" t="str">
            <v>ON</v>
          </cell>
        </row>
        <row r="2177">
          <cell r="E2177" t="str">
            <v>PEB^D</v>
          </cell>
          <cell r="F2177" t="str">
            <v>OTIV</v>
          </cell>
        </row>
        <row r="2178">
          <cell r="E2178" t="str">
            <v>PBA</v>
          </cell>
          <cell r="F2178" t="str">
            <v>ONS</v>
          </cell>
        </row>
        <row r="2179">
          <cell r="E2179" t="str">
            <v>PGH</v>
          </cell>
          <cell r="F2179" t="str">
            <v>ONSIW</v>
          </cell>
        </row>
        <row r="2180">
          <cell r="E2180" t="str">
            <v>PEI</v>
          </cell>
          <cell r="F2180" t="str">
            <v>ONSIZ</v>
          </cell>
        </row>
        <row r="2181">
          <cell r="E2181" t="str">
            <v>PEI^B</v>
          </cell>
          <cell r="F2181" t="str">
            <v>OMED</v>
          </cell>
        </row>
        <row r="2182">
          <cell r="E2182" t="str">
            <v>PEI^C</v>
          </cell>
          <cell r="F2182" t="str">
            <v>ONTX</v>
          </cell>
        </row>
        <row r="2183">
          <cell r="E2183" t="str">
            <v>PEI^D</v>
          </cell>
          <cell r="F2183" t="str">
            <v>ONTXW</v>
          </cell>
        </row>
        <row r="2184">
          <cell r="E2184" t="str">
            <v>PFSI</v>
          </cell>
          <cell r="F2184" t="str">
            <v>ONCS</v>
          </cell>
        </row>
        <row r="2185">
          <cell r="E2185" t="str">
            <v>PMT</v>
          </cell>
          <cell r="F2185" t="str">
            <v>OHGI</v>
          </cell>
        </row>
        <row r="2186">
          <cell r="E2186" t="str">
            <v>PMT^A</v>
          </cell>
          <cell r="F2186" t="str">
            <v>OTEX</v>
          </cell>
        </row>
        <row r="2187">
          <cell r="E2187" t="str">
            <v>PMT^B</v>
          </cell>
          <cell r="F2187" t="str">
            <v>OPGN</v>
          </cell>
        </row>
        <row r="2188">
          <cell r="E2188" t="str">
            <v>PAG</v>
          </cell>
          <cell r="F2188" t="str">
            <v>OPGNW</v>
          </cell>
        </row>
        <row r="2189">
          <cell r="E2189" t="str">
            <v>PNR</v>
          </cell>
          <cell r="F2189" t="str">
            <v>OPHT</v>
          </cell>
        </row>
        <row r="2190">
          <cell r="E2190" t="str">
            <v>PEN</v>
          </cell>
          <cell r="F2190" t="str">
            <v>OPNT</v>
          </cell>
        </row>
        <row r="2191">
          <cell r="E2191" t="str">
            <v>PEP</v>
          </cell>
          <cell r="F2191" t="str">
            <v>OPK</v>
          </cell>
        </row>
        <row r="2192">
          <cell r="E2192" t="str">
            <v>PFGC</v>
          </cell>
          <cell r="F2192" t="str">
            <v>OBAS</v>
          </cell>
        </row>
        <row r="2193">
          <cell r="E2193" t="str">
            <v>PKI</v>
          </cell>
          <cell r="F2193" t="str">
            <v>OCC</v>
          </cell>
        </row>
        <row r="2194">
          <cell r="E2194" t="str">
            <v>PBT</v>
          </cell>
          <cell r="F2194" t="str">
            <v>OPHC</v>
          </cell>
        </row>
        <row r="2195">
          <cell r="E2195" t="str">
            <v>PRGO</v>
          </cell>
          <cell r="F2195" t="str">
            <v>OPTN</v>
          </cell>
        </row>
        <row r="2196">
          <cell r="E2196" t="str">
            <v>PZE</v>
          </cell>
          <cell r="F2196" t="str">
            <v>OPB</v>
          </cell>
        </row>
        <row r="2197">
          <cell r="E2197" t="str">
            <v>PTR</v>
          </cell>
          <cell r="F2197" t="str">
            <v>ORMP</v>
          </cell>
        </row>
        <row r="2198">
          <cell r="E2198" t="str">
            <v>PBR</v>
          </cell>
          <cell r="F2198" t="str">
            <v>OSUR</v>
          </cell>
        </row>
        <row r="2199">
          <cell r="E2199" t="str">
            <v>PBR.A</v>
          </cell>
          <cell r="F2199" t="str">
            <v>ORBC</v>
          </cell>
        </row>
        <row r="2200">
          <cell r="E2200" t="str">
            <v>PQ</v>
          </cell>
          <cell r="F2200" t="str">
            <v>ORBK</v>
          </cell>
        </row>
        <row r="2201">
          <cell r="E2201" t="str">
            <v>PFE</v>
          </cell>
          <cell r="F2201" t="str">
            <v>ORLY</v>
          </cell>
        </row>
        <row r="2202">
          <cell r="E2202" t="str">
            <v>PGTI</v>
          </cell>
          <cell r="F2202" t="str">
            <v>OREX</v>
          </cell>
        </row>
        <row r="2203">
          <cell r="E2203" t="str">
            <v>PMC</v>
          </cell>
          <cell r="F2203" t="str">
            <v>ONVO</v>
          </cell>
        </row>
        <row r="2204">
          <cell r="E2204" t="str">
            <v>PHH</v>
          </cell>
          <cell r="F2204" t="str">
            <v>SEED</v>
          </cell>
        </row>
        <row r="2205">
          <cell r="E2205" t="str">
            <v>PM</v>
          </cell>
          <cell r="F2205" t="str">
            <v>OACQ</v>
          </cell>
        </row>
        <row r="2206">
          <cell r="E2206" t="str">
            <v>PSX</v>
          </cell>
          <cell r="F2206" t="str">
            <v>OACQR</v>
          </cell>
        </row>
        <row r="2207">
          <cell r="E2207" t="str">
            <v>PSXP</v>
          </cell>
          <cell r="F2207" t="str">
            <v>OACQU</v>
          </cell>
        </row>
        <row r="2208">
          <cell r="E2208" t="str">
            <v>FENG</v>
          </cell>
          <cell r="F2208" t="str">
            <v>OACQW</v>
          </cell>
        </row>
        <row r="2209">
          <cell r="E2209" t="str">
            <v>DOC</v>
          </cell>
          <cell r="F2209" t="str">
            <v>OESX</v>
          </cell>
        </row>
        <row r="2210">
          <cell r="E2210" t="str">
            <v>PDM</v>
          </cell>
          <cell r="F2210" t="str">
            <v>ORIT</v>
          </cell>
        </row>
        <row r="2211">
          <cell r="E2211" t="str">
            <v>PIR</v>
          </cell>
          <cell r="F2211" t="str">
            <v>ORRF</v>
          </cell>
        </row>
        <row r="2212">
          <cell r="E2212" t="str">
            <v>PCQ</v>
          </cell>
          <cell r="F2212" t="str">
            <v>OFIX</v>
          </cell>
        </row>
        <row r="2213">
          <cell r="E2213" t="str">
            <v>PCK</v>
          </cell>
          <cell r="F2213" t="str">
            <v>KIDS</v>
          </cell>
        </row>
        <row r="2214">
          <cell r="E2214" t="str">
            <v>PZC</v>
          </cell>
          <cell r="F2214" t="str">
            <v>OSIS</v>
          </cell>
        </row>
        <row r="2215">
          <cell r="E2215" t="str">
            <v>PCM</v>
          </cell>
          <cell r="F2215" t="str">
            <v>OSPR</v>
          </cell>
        </row>
        <row r="2216">
          <cell r="E2216" t="str">
            <v>PTY</v>
          </cell>
          <cell r="F2216" t="str">
            <v>OSPRU</v>
          </cell>
        </row>
        <row r="2217">
          <cell r="E2217" t="str">
            <v>PCN</v>
          </cell>
          <cell r="F2217" t="str">
            <v>OSPRW</v>
          </cell>
        </row>
        <row r="2218">
          <cell r="E2218" t="str">
            <v>PCI</v>
          </cell>
          <cell r="F2218" t="str">
            <v>OSN</v>
          </cell>
        </row>
        <row r="2219">
          <cell r="E2219" t="str">
            <v>PDI</v>
          </cell>
          <cell r="F2219" t="str">
            <v>OTEL</v>
          </cell>
        </row>
        <row r="2220">
          <cell r="E2220" t="str">
            <v>PGP</v>
          </cell>
          <cell r="F2220" t="str">
            <v>OTIC</v>
          </cell>
        </row>
        <row r="2221">
          <cell r="E2221" t="str">
            <v>PHK</v>
          </cell>
          <cell r="F2221" t="str">
            <v>OTTW</v>
          </cell>
        </row>
        <row r="2222">
          <cell r="E2222" t="str">
            <v>PKO</v>
          </cell>
          <cell r="F2222" t="str">
            <v>OTTR</v>
          </cell>
        </row>
        <row r="2223">
          <cell r="E2223" t="str">
            <v>PFL</v>
          </cell>
          <cell r="F2223" t="str">
            <v>OVAS</v>
          </cell>
        </row>
        <row r="2224">
          <cell r="E2224" t="str">
            <v>PFN</v>
          </cell>
          <cell r="F2224" t="str">
            <v>OSTK</v>
          </cell>
        </row>
        <row r="2225">
          <cell r="E2225" t="str">
            <v>PMF</v>
          </cell>
          <cell r="F2225" t="str">
            <v>OVID</v>
          </cell>
        </row>
        <row r="2226">
          <cell r="E2226" t="str">
            <v>PML</v>
          </cell>
          <cell r="F2226" t="str">
            <v>OXBR</v>
          </cell>
        </row>
        <row r="2227">
          <cell r="E2227" t="str">
            <v>PMX</v>
          </cell>
          <cell r="F2227" t="str">
            <v>OXBRW</v>
          </cell>
        </row>
        <row r="2228">
          <cell r="E2228" t="str">
            <v>PNF</v>
          </cell>
          <cell r="F2228" t="str">
            <v>OXFD</v>
          </cell>
        </row>
        <row r="2229">
          <cell r="E2229" t="str">
            <v>PNI</v>
          </cell>
          <cell r="F2229" t="str">
            <v>OXLC</v>
          </cell>
        </row>
        <row r="2230">
          <cell r="E2230" t="str">
            <v>PYN</v>
          </cell>
          <cell r="F2230" t="str">
            <v>OXLCM</v>
          </cell>
        </row>
        <row r="2231">
          <cell r="E2231" t="str">
            <v>RCS</v>
          </cell>
          <cell r="F2231" t="str">
            <v>OXLCO</v>
          </cell>
        </row>
        <row r="2232">
          <cell r="E2232" t="str">
            <v>PF</v>
          </cell>
          <cell r="F2232" t="str">
            <v>PFIN</v>
          </cell>
        </row>
        <row r="2233">
          <cell r="E2233" t="str">
            <v>PNW</v>
          </cell>
          <cell r="F2233" t="str">
            <v>PTSI</v>
          </cell>
        </row>
        <row r="2234">
          <cell r="E2234" t="str">
            <v>PES</v>
          </cell>
          <cell r="F2234" t="str">
            <v>PCAR</v>
          </cell>
        </row>
        <row r="2235">
          <cell r="E2235" t="str">
            <v>PHD</v>
          </cell>
          <cell r="F2235" t="str">
            <v>PACB</v>
          </cell>
        </row>
        <row r="2236">
          <cell r="E2236" t="str">
            <v>PHT</v>
          </cell>
          <cell r="F2236" t="str">
            <v>PEIX</v>
          </cell>
        </row>
        <row r="2237">
          <cell r="E2237" t="str">
            <v>MAV</v>
          </cell>
          <cell r="F2237" t="str">
            <v>PMBC</v>
          </cell>
        </row>
        <row r="2238">
          <cell r="E2238" t="str">
            <v>MHI</v>
          </cell>
          <cell r="F2238" t="str">
            <v>PPBI</v>
          </cell>
        </row>
        <row r="2239">
          <cell r="E2239" t="str">
            <v>PXD</v>
          </cell>
          <cell r="F2239" t="str">
            <v>PCRX</v>
          </cell>
        </row>
        <row r="2240">
          <cell r="E2240" t="str">
            <v>PJC</v>
          </cell>
          <cell r="F2240" t="str">
            <v>PACW</v>
          </cell>
        </row>
        <row r="2241">
          <cell r="E2241" t="str">
            <v>PBI</v>
          </cell>
          <cell r="F2241" t="str">
            <v>PTIE</v>
          </cell>
        </row>
        <row r="2242">
          <cell r="E2242" t="str">
            <v>PBI^B</v>
          </cell>
          <cell r="F2242" t="str">
            <v>PAAS</v>
          </cell>
        </row>
        <row r="2243">
          <cell r="E2243" t="str">
            <v>PJT</v>
          </cell>
          <cell r="F2243" t="str">
            <v>PANL</v>
          </cell>
        </row>
        <row r="2244">
          <cell r="E2244" t="str">
            <v>PAA</v>
          </cell>
          <cell r="F2244" t="str">
            <v>PZZA</v>
          </cell>
        </row>
        <row r="2245">
          <cell r="E2245" t="str">
            <v>PAGP</v>
          </cell>
          <cell r="F2245" t="str">
            <v>FRSH</v>
          </cell>
        </row>
        <row r="2246">
          <cell r="E2246" t="str">
            <v>PLNT</v>
          </cell>
          <cell r="F2246" t="str">
            <v>PBNC</v>
          </cell>
        </row>
        <row r="2247">
          <cell r="E2247" t="str">
            <v>PLT</v>
          </cell>
          <cell r="F2247" t="str">
            <v>PRTK</v>
          </cell>
        </row>
        <row r="2248">
          <cell r="E2248" t="str">
            <v>PAH</v>
          </cell>
          <cell r="F2248" t="str">
            <v>PCYG</v>
          </cell>
        </row>
        <row r="2249">
          <cell r="E2249" t="str">
            <v>PHI</v>
          </cell>
          <cell r="F2249" t="str">
            <v>PSTB</v>
          </cell>
        </row>
        <row r="2250">
          <cell r="E2250" t="str">
            <v>PGEM</v>
          </cell>
          <cell r="F2250" t="str">
            <v>PKBK</v>
          </cell>
        </row>
        <row r="2251">
          <cell r="E2251" t="str">
            <v>PNC</v>
          </cell>
          <cell r="F2251" t="str">
            <v>PRKR</v>
          </cell>
        </row>
        <row r="2252">
          <cell r="E2252" t="str">
            <v>PNC.WS</v>
          </cell>
          <cell r="F2252" t="str">
            <v>PKOH</v>
          </cell>
        </row>
        <row r="2253">
          <cell r="E2253" t="str">
            <v>PNC^P</v>
          </cell>
          <cell r="F2253" t="str">
            <v>PTNR</v>
          </cell>
        </row>
        <row r="2254">
          <cell r="E2254" t="str">
            <v>PNC^Q</v>
          </cell>
          <cell r="F2254" t="str">
            <v>PBHC</v>
          </cell>
        </row>
        <row r="2255">
          <cell r="E2255" t="str">
            <v>PNM</v>
          </cell>
          <cell r="F2255" t="str">
            <v>PATK</v>
          </cell>
        </row>
        <row r="2256">
          <cell r="E2256" t="str">
            <v>PII</v>
          </cell>
          <cell r="F2256" t="str">
            <v>PNBK</v>
          </cell>
        </row>
        <row r="2257">
          <cell r="E2257" t="str">
            <v>POL</v>
          </cell>
          <cell r="F2257" t="str">
            <v>PATI</v>
          </cell>
        </row>
        <row r="2258">
          <cell r="E2258" t="str">
            <v>POR</v>
          </cell>
          <cell r="F2258" t="str">
            <v>PEGI</v>
          </cell>
        </row>
        <row r="2259">
          <cell r="E2259" t="str">
            <v>PKX</v>
          </cell>
          <cell r="F2259" t="str">
            <v>PDCO</v>
          </cell>
        </row>
        <row r="2260">
          <cell r="E2260" t="str">
            <v>POST</v>
          </cell>
          <cell r="F2260" t="str">
            <v>PTEN</v>
          </cell>
        </row>
        <row r="2261">
          <cell r="E2261" t="str">
            <v>POT</v>
          </cell>
          <cell r="F2261" t="str">
            <v>PAVM</v>
          </cell>
        </row>
        <row r="2262">
          <cell r="E2262" t="str">
            <v>PPDF</v>
          </cell>
          <cell r="F2262" t="str">
            <v>PAVMW</v>
          </cell>
        </row>
        <row r="2263">
          <cell r="E2263" t="str">
            <v>PPG</v>
          </cell>
          <cell r="F2263" t="str">
            <v>PAYX</v>
          </cell>
        </row>
        <row r="2264">
          <cell r="E2264" t="str">
            <v>PPX</v>
          </cell>
          <cell r="F2264" t="str">
            <v>PCTY</v>
          </cell>
        </row>
        <row r="2265">
          <cell r="E2265" t="str">
            <v>PPL</v>
          </cell>
          <cell r="F2265" t="str">
            <v>PYDS</v>
          </cell>
        </row>
        <row r="2266">
          <cell r="E2266" t="str">
            <v>PYS</v>
          </cell>
          <cell r="F2266" t="str">
            <v>PYPL</v>
          </cell>
        </row>
        <row r="2267">
          <cell r="E2267" t="str">
            <v>PYT</v>
          </cell>
          <cell r="F2267" t="str">
            <v>PBBI</v>
          </cell>
        </row>
        <row r="2268">
          <cell r="E2268" t="str">
            <v>PQG</v>
          </cell>
          <cell r="F2268" t="str">
            <v>CNXN</v>
          </cell>
        </row>
        <row r="2269">
          <cell r="E2269" t="str">
            <v>PX</v>
          </cell>
          <cell r="F2269" t="str">
            <v>PCMI</v>
          </cell>
        </row>
        <row r="2270">
          <cell r="E2270" t="str">
            <v>PDS</v>
          </cell>
          <cell r="F2270" t="str">
            <v>PCSB</v>
          </cell>
        </row>
        <row r="2271">
          <cell r="E2271" t="str">
            <v>APTS</v>
          </cell>
          <cell r="F2271" t="str">
            <v>PCTI</v>
          </cell>
        </row>
        <row r="2272">
          <cell r="E2272" t="str">
            <v>PBH</v>
          </cell>
          <cell r="F2272" t="str">
            <v>PDCE</v>
          </cell>
        </row>
        <row r="2273">
          <cell r="E2273" t="str">
            <v>PVG</v>
          </cell>
          <cell r="F2273" t="str">
            <v>PDFS</v>
          </cell>
        </row>
        <row r="2274">
          <cell r="E2274" t="str">
            <v>PRI</v>
          </cell>
          <cell r="F2274" t="str">
            <v>PDLI</v>
          </cell>
        </row>
        <row r="2275">
          <cell r="E2275" t="str">
            <v>PFG</v>
          </cell>
          <cell r="F2275" t="str">
            <v>PDLB</v>
          </cell>
        </row>
        <row r="2276">
          <cell r="E2276" t="str">
            <v>PGZ</v>
          </cell>
          <cell r="F2276" t="str">
            <v>PDVW</v>
          </cell>
        </row>
        <row r="2277">
          <cell r="E2277" t="str">
            <v>PRA</v>
          </cell>
          <cell r="F2277" t="str">
            <v>SKIS</v>
          </cell>
        </row>
        <row r="2278">
          <cell r="E2278" t="str">
            <v>PG</v>
          </cell>
          <cell r="F2278" t="str">
            <v>PGC</v>
          </cell>
        </row>
        <row r="2279">
          <cell r="E2279" t="str">
            <v>PGR</v>
          </cell>
          <cell r="F2279" t="str">
            <v>PEGA</v>
          </cell>
        </row>
        <row r="2280">
          <cell r="E2280" t="str">
            <v>PLD</v>
          </cell>
          <cell r="F2280" t="str">
            <v>PCO</v>
          </cell>
        </row>
        <row r="2281">
          <cell r="E2281" t="str">
            <v>PUMP</v>
          </cell>
          <cell r="F2281" t="str">
            <v>PENN</v>
          </cell>
        </row>
        <row r="2282">
          <cell r="E2282" t="str">
            <v>PRO</v>
          </cell>
          <cell r="F2282" t="str">
            <v>PVAC</v>
          </cell>
        </row>
        <row r="2283">
          <cell r="E2283" t="str">
            <v>PBB</v>
          </cell>
          <cell r="F2283" t="str">
            <v>PFLT</v>
          </cell>
        </row>
        <row r="2284">
          <cell r="E2284" t="str">
            <v>PB</v>
          </cell>
          <cell r="F2284" t="str">
            <v>PNNT</v>
          </cell>
        </row>
        <row r="2285">
          <cell r="E2285" t="str">
            <v>PRLB</v>
          </cell>
          <cell r="F2285" t="str">
            <v>PWOD</v>
          </cell>
        </row>
        <row r="2286">
          <cell r="E2286" t="str">
            <v>PFS</v>
          </cell>
          <cell r="F2286" t="str">
            <v>WRLS</v>
          </cell>
        </row>
        <row r="2287">
          <cell r="E2287" t="str">
            <v>PFK</v>
          </cell>
          <cell r="F2287" t="str">
            <v>WRLSR</v>
          </cell>
        </row>
        <row r="2288">
          <cell r="E2288" t="str">
            <v>PJH</v>
          </cell>
          <cell r="F2288" t="str">
            <v>WRLSU</v>
          </cell>
        </row>
        <row r="2289">
          <cell r="E2289" t="str">
            <v>PRH</v>
          </cell>
          <cell r="F2289" t="str">
            <v>WRLSW</v>
          </cell>
        </row>
        <row r="2290">
          <cell r="E2290" t="str">
            <v>PRU</v>
          </cell>
          <cell r="F2290" t="str">
            <v>PEBO</v>
          </cell>
        </row>
        <row r="2291">
          <cell r="E2291" t="str">
            <v>GHY</v>
          </cell>
          <cell r="F2291" t="str">
            <v>PEBK</v>
          </cell>
        </row>
        <row r="2292">
          <cell r="E2292" t="str">
            <v>PUK</v>
          </cell>
          <cell r="F2292" t="str">
            <v>PFBX</v>
          </cell>
        </row>
        <row r="2293">
          <cell r="E2293" t="str">
            <v>PUK^</v>
          </cell>
          <cell r="F2293" t="str">
            <v>PFIS</v>
          </cell>
        </row>
        <row r="2294">
          <cell r="E2294" t="str">
            <v>PUK^A</v>
          </cell>
          <cell r="F2294" t="str">
            <v>PBCT</v>
          </cell>
        </row>
        <row r="2295">
          <cell r="E2295" t="str">
            <v>ISD</v>
          </cell>
          <cell r="F2295" t="str">
            <v>PBCTP</v>
          </cell>
        </row>
        <row r="2296">
          <cell r="E2296" t="str">
            <v>PSB</v>
          </cell>
          <cell r="F2296" t="str">
            <v>PUB</v>
          </cell>
        </row>
        <row r="2297">
          <cell r="E2297" t="str">
            <v>PSB^T</v>
          </cell>
          <cell r="F2297" t="str">
            <v>PRCP</v>
          </cell>
        </row>
        <row r="2298">
          <cell r="E2298" t="str">
            <v>PSB^U</v>
          </cell>
          <cell r="F2298" t="str">
            <v>PPHM</v>
          </cell>
        </row>
        <row r="2299">
          <cell r="E2299" t="str">
            <v>PSB^V</v>
          </cell>
          <cell r="F2299" t="str">
            <v>PPHMP</v>
          </cell>
        </row>
        <row r="2300">
          <cell r="E2300" t="str">
            <v>PSB^W</v>
          </cell>
          <cell r="F2300" t="str">
            <v>PRFT</v>
          </cell>
        </row>
        <row r="2301">
          <cell r="E2301" t="str">
            <v>PSB^X</v>
          </cell>
          <cell r="F2301" t="str">
            <v>PFMT</v>
          </cell>
        </row>
        <row r="2302">
          <cell r="E2302" t="str">
            <v>TLK</v>
          </cell>
          <cell r="F2302" t="str">
            <v>PERI</v>
          </cell>
        </row>
        <row r="2303">
          <cell r="E2303" t="str">
            <v>PEG</v>
          </cell>
          <cell r="F2303" t="str">
            <v>PESI</v>
          </cell>
        </row>
        <row r="2304">
          <cell r="E2304" t="str">
            <v>PSA</v>
          </cell>
          <cell r="F2304" t="str">
            <v>PPIH</v>
          </cell>
        </row>
        <row r="2305">
          <cell r="E2305" t="str">
            <v>PSA^A</v>
          </cell>
          <cell r="F2305" t="str">
            <v>PTX</v>
          </cell>
        </row>
        <row r="2306">
          <cell r="E2306" t="str">
            <v>PSA^B</v>
          </cell>
          <cell r="F2306" t="str">
            <v>PERY</v>
          </cell>
        </row>
        <row r="2307">
          <cell r="E2307" t="str">
            <v>PSA^C</v>
          </cell>
          <cell r="F2307" t="str">
            <v>PGLC</v>
          </cell>
        </row>
        <row r="2308">
          <cell r="E2308" t="str">
            <v>PSA^D</v>
          </cell>
          <cell r="F2308" t="str">
            <v>PETQ</v>
          </cell>
        </row>
        <row r="2309">
          <cell r="E2309" t="str">
            <v>PSA^E</v>
          </cell>
          <cell r="F2309" t="str">
            <v>PETS</v>
          </cell>
        </row>
        <row r="2310">
          <cell r="E2310" t="str">
            <v>PSA^F</v>
          </cell>
          <cell r="F2310" t="str">
            <v>PFSW</v>
          </cell>
        </row>
        <row r="2311">
          <cell r="E2311" t="str">
            <v>PSA^G</v>
          </cell>
          <cell r="F2311" t="str">
            <v>PGTI</v>
          </cell>
        </row>
        <row r="2312">
          <cell r="E2312" t="str">
            <v>PSA^U</v>
          </cell>
          <cell r="F2312" t="str">
            <v>PZRX</v>
          </cell>
        </row>
        <row r="2313">
          <cell r="E2313" t="str">
            <v>PSA^V</v>
          </cell>
          <cell r="F2313" t="str">
            <v>PHII</v>
          </cell>
        </row>
        <row r="2314">
          <cell r="E2314" t="str">
            <v>PSA^W</v>
          </cell>
          <cell r="F2314" t="str">
            <v>PHIIK</v>
          </cell>
        </row>
        <row r="2315">
          <cell r="E2315" t="str">
            <v>PSA^X</v>
          </cell>
          <cell r="F2315" t="str">
            <v>PAHC</v>
          </cell>
        </row>
        <row r="2316">
          <cell r="E2316" t="str">
            <v>PSA^Y</v>
          </cell>
          <cell r="F2316" t="str">
            <v>PLAB</v>
          </cell>
        </row>
        <row r="2317">
          <cell r="E2317" t="str">
            <v>PSA^Z</v>
          </cell>
          <cell r="F2317" t="str">
            <v>PICO</v>
          </cell>
        </row>
        <row r="2318">
          <cell r="E2318" t="str">
            <v>PHM</v>
          </cell>
          <cell r="F2318" t="str">
            <v>PIRS</v>
          </cell>
        </row>
        <row r="2319">
          <cell r="E2319" t="str">
            <v>PSTG</v>
          </cell>
          <cell r="F2319" t="str">
            <v>PPC</v>
          </cell>
        </row>
        <row r="2320">
          <cell r="E2320" t="str">
            <v>PCF</v>
          </cell>
          <cell r="F2320" t="str">
            <v>PME</v>
          </cell>
        </row>
        <row r="2321">
          <cell r="E2321" t="str">
            <v>PMM</v>
          </cell>
          <cell r="F2321" t="str">
            <v>PNK</v>
          </cell>
        </row>
        <row r="2322">
          <cell r="E2322" t="str">
            <v>PIM</v>
          </cell>
          <cell r="F2322" t="str">
            <v>PNFP</v>
          </cell>
        </row>
        <row r="2323">
          <cell r="E2323" t="str">
            <v>PMO</v>
          </cell>
          <cell r="F2323" t="str">
            <v>PPSI</v>
          </cell>
        </row>
        <row r="2324">
          <cell r="E2324" t="str">
            <v>PPT</v>
          </cell>
          <cell r="F2324" t="str">
            <v>PXLW</v>
          </cell>
        </row>
        <row r="2325">
          <cell r="E2325" t="str">
            <v>PVH</v>
          </cell>
          <cell r="F2325" t="str">
            <v>PLPM</v>
          </cell>
        </row>
        <row r="2326">
          <cell r="E2326" t="str">
            <v>PZN</v>
          </cell>
          <cell r="F2326" t="str">
            <v>PLYA</v>
          </cell>
        </row>
        <row r="2327">
          <cell r="E2327" t="str">
            <v>QTWO</v>
          </cell>
          <cell r="F2327" t="str">
            <v>PLXS</v>
          </cell>
        </row>
        <row r="2328">
          <cell r="E2328" t="str">
            <v>QEP</v>
          </cell>
          <cell r="F2328" t="str">
            <v>PLUG</v>
          </cell>
        </row>
        <row r="2329">
          <cell r="E2329" t="str">
            <v>QTS</v>
          </cell>
          <cell r="F2329" t="str">
            <v>PLBC</v>
          </cell>
        </row>
        <row r="2330">
          <cell r="E2330" t="str">
            <v>QUAD</v>
          </cell>
          <cell r="F2330" t="str">
            <v>PSTI</v>
          </cell>
        </row>
        <row r="2331">
          <cell r="E2331" t="str">
            <v>KWR</v>
          </cell>
          <cell r="F2331" t="str">
            <v>PLXP</v>
          </cell>
        </row>
        <row r="2332">
          <cell r="E2332" t="str">
            <v>QCP</v>
          </cell>
          <cell r="F2332" t="str">
            <v>PBSK</v>
          </cell>
        </row>
        <row r="2333">
          <cell r="E2333" t="str">
            <v>NX</v>
          </cell>
          <cell r="F2333" t="str">
            <v>PNTR</v>
          </cell>
        </row>
        <row r="2334">
          <cell r="E2334" t="str">
            <v>PWR</v>
          </cell>
          <cell r="F2334" t="str">
            <v>PCOM</v>
          </cell>
        </row>
        <row r="2335">
          <cell r="E2335" t="str">
            <v>QTM</v>
          </cell>
          <cell r="F2335" t="str">
            <v>POLA</v>
          </cell>
        </row>
        <row r="2336">
          <cell r="E2336" t="str">
            <v>QD</v>
          </cell>
          <cell r="F2336" t="str">
            <v>COOL</v>
          </cell>
        </row>
        <row r="2337">
          <cell r="E2337" t="str">
            <v>DGX</v>
          </cell>
          <cell r="F2337" t="str">
            <v>POOL</v>
          </cell>
        </row>
        <row r="2338">
          <cell r="E2338" t="str">
            <v>QHC</v>
          </cell>
          <cell r="F2338" t="str">
            <v>POPE</v>
          </cell>
        </row>
        <row r="2339">
          <cell r="E2339" t="str">
            <v>QUOT</v>
          </cell>
          <cell r="F2339" t="str">
            <v>BPOP</v>
          </cell>
        </row>
        <row r="2340">
          <cell r="E2340" t="str">
            <v>CTAA</v>
          </cell>
          <cell r="F2340" t="str">
            <v>BPOPM</v>
          </cell>
        </row>
        <row r="2341">
          <cell r="E2341" t="str">
            <v>CTBB</v>
          </cell>
          <cell r="F2341" t="str">
            <v>BPOPN</v>
          </cell>
        </row>
        <row r="2342">
          <cell r="E2342" t="str">
            <v>CTDD</v>
          </cell>
          <cell r="F2342" t="str">
            <v>PBIB</v>
          </cell>
        </row>
        <row r="2343">
          <cell r="E2343" t="str">
            <v>CTU</v>
          </cell>
          <cell r="F2343" t="str">
            <v>PTLA</v>
          </cell>
        </row>
        <row r="2344">
          <cell r="E2344" t="str">
            <v>CTV</v>
          </cell>
          <cell r="F2344" t="str">
            <v>PBPB</v>
          </cell>
        </row>
        <row r="2345">
          <cell r="E2345" t="str">
            <v>CTW</v>
          </cell>
          <cell r="F2345" t="str">
            <v>PCH</v>
          </cell>
        </row>
        <row r="2346">
          <cell r="E2346" t="str">
            <v>CTX</v>
          </cell>
          <cell r="F2346" t="str">
            <v>POWL</v>
          </cell>
        </row>
        <row r="2347">
          <cell r="E2347" t="str">
            <v>CTY</v>
          </cell>
          <cell r="F2347" t="str">
            <v>POWI</v>
          </cell>
        </row>
        <row r="2348">
          <cell r="E2348" t="str">
            <v>CTZ</v>
          </cell>
          <cell r="F2348" t="str">
            <v>PLW</v>
          </cell>
        </row>
        <row r="2349">
          <cell r="E2349" t="str">
            <v>RRD</v>
          </cell>
          <cell r="F2349" t="str">
            <v>PKW</v>
          </cell>
        </row>
        <row r="2350">
          <cell r="E2350" t="str">
            <v>RDN</v>
          </cell>
          <cell r="F2350" t="str">
            <v>PFM</v>
          </cell>
        </row>
        <row r="2351">
          <cell r="E2351" t="str">
            <v>RAS</v>
          </cell>
          <cell r="F2351" t="str">
            <v>PYZ</v>
          </cell>
        </row>
        <row r="2352">
          <cell r="E2352" t="str">
            <v>RAS^A</v>
          </cell>
          <cell r="F2352" t="str">
            <v>PEZ</v>
          </cell>
        </row>
        <row r="2353">
          <cell r="E2353" t="str">
            <v>RAS^B</v>
          </cell>
          <cell r="F2353" t="str">
            <v>PSL</v>
          </cell>
        </row>
        <row r="2354">
          <cell r="E2354" t="str">
            <v>RAS^C</v>
          </cell>
          <cell r="F2354" t="str">
            <v>PIZ</v>
          </cell>
        </row>
        <row r="2355">
          <cell r="E2355" t="str">
            <v>RFT</v>
          </cell>
          <cell r="F2355" t="str">
            <v>PIE</v>
          </cell>
        </row>
        <row r="2356">
          <cell r="E2356" t="str">
            <v>RFTA</v>
          </cell>
          <cell r="F2356" t="str">
            <v>PXI</v>
          </cell>
        </row>
        <row r="2357">
          <cell r="E2357" t="str">
            <v>RL</v>
          </cell>
          <cell r="F2357" t="str">
            <v>PFI</v>
          </cell>
        </row>
        <row r="2358">
          <cell r="E2358" t="str">
            <v>RPT</v>
          </cell>
          <cell r="F2358" t="str">
            <v>PTH</v>
          </cell>
        </row>
        <row r="2359">
          <cell r="E2359" t="str">
            <v>RPT^D</v>
          </cell>
          <cell r="F2359" t="str">
            <v>PRN</v>
          </cell>
        </row>
        <row r="2360">
          <cell r="E2360" t="str">
            <v>RRC</v>
          </cell>
          <cell r="F2360" t="str">
            <v>DWLV</v>
          </cell>
        </row>
        <row r="2361">
          <cell r="E2361" t="str">
            <v>RNGR</v>
          </cell>
          <cell r="F2361" t="str">
            <v>PDP</v>
          </cell>
        </row>
        <row r="2362">
          <cell r="E2362" t="str">
            <v>RJF</v>
          </cell>
          <cell r="F2362" t="str">
            <v>DWAQ</v>
          </cell>
        </row>
        <row r="2363">
          <cell r="E2363" t="str">
            <v>RYAM</v>
          </cell>
          <cell r="F2363" t="str">
            <v>DWAS</v>
          </cell>
        </row>
        <row r="2364">
          <cell r="E2364" t="str">
            <v>RYAM^A</v>
          </cell>
          <cell r="F2364" t="str">
            <v>DWIN</v>
          </cell>
        </row>
        <row r="2365">
          <cell r="E2365" t="str">
            <v>RYN</v>
          </cell>
          <cell r="F2365" t="str">
            <v>DWTR</v>
          </cell>
        </row>
        <row r="2366">
          <cell r="E2366" t="str">
            <v>RTN</v>
          </cell>
          <cell r="F2366" t="str">
            <v>PTF</v>
          </cell>
        </row>
        <row r="2367">
          <cell r="E2367" t="str">
            <v>RMAX</v>
          </cell>
          <cell r="F2367" t="str">
            <v>PUI</v>
          </cell>
        </row>
        <row r="2368">
          <cell r="E2368" t="str">
            <v>RLGY</v>
          </cell>
          <cell r="F2368" t="str">
            <v>IDLB</v>
          </cell>
        </row>
        <row r="2369">
          <cell r="E2369" t="str">
            <v>O</v>
          </cell>
          <cell r="F2369" t="str">
            <v>PRFZ</v>
          </cell>
        </row>
        <row r="2370">
          <cell r="E2370" t="str">
            <v>RHT</v>
          </cell>
          <cell r="F2370" t="str">
            <v>PAGG</v>
          </cell>
        </row>
        <row r="2371">
          <cell r="E2371" t="str">
            <v>RLH</v>
          </cell>
          <cell r="F2371" t="str">
            <v>PSAU</v>
          </cell>
        </row>
        <row r="2372">
          <cell r="E2372" t="str">
            <v>RWT</v>
          </cell>
          <cell r="F2372" t="str">
            <v>PIO</v>
          </cell>
        </row>
        <row r="2373">
          <cell r="E2373" t="str">
            <v>RBC</v>
          </cell>
          <cell r="F2373" t="str">
            <v>PGJ</v>
          </cell>
        </row>
        <row r="2374">
          <cell r="E2374" t="str">
            <v>RGC</v>
          </cell>
          <cell r="F2374" t="str">
            <v>PEY</v>
          </cell>
        </row>
        <row r="2375">
          <cell r="E2375" t="str">
            <v>REG</v>
          </cell>
          <cell r="F2375" t="str">
            <v>IPKW</v>
          </cell>
        </row>
        <row r="2376">
          <cell r="E2376" t="str">
            <v>RM</v>
          </cell>
          <cell r="F2376" t="str">
            <v>PID</v>
          </cell>
        </row>
        <row r="2377">
          <cell r="E2377" t="str">
            <v>RF</v>
          </cell>
          <cell r="F2377" t="str">
            <v>KBWB</v>
          </cell>
        </row>
        <row r="2378">
          <cell r="E2378" t="str">
            <v>RF^A</v>
          </cell>
          <cell r="F2378" t="str">
            <v>KBWD</v>
          </cell>
        </row>
        <row r="2379">
          <cell r="E2379" t="str">
            <v>RF^B</v>
          </cell>
          <cell r="F2379" t="str">
            <v>KBWY</v>
          </cell>
        </row>
        <row r="2380">
          <cell r="E2380" t="str">
            <v>RGS</v>
          </cell>
          <cell r="F2380" t="str">
            <v>KBWP</v>
          </cell>
        </row>
        <row r="2381">
          <cell r="E2381" t="str">
            <v>RGA</v>
          </cell>
          <cell r="F2381" t="str">
            <v>KBWR</v>
          </cell>
        </row>
        <row r="2382">
          <cell r="E2382" t="str">
            <v>RZA</v>
          </cell>
          <cell r="F2382" t="str">
            <v>LDRI</v>
          </cell>
        </row>
        <row r="2383">
          <cell r="E2383" t="str">
            <v>RZB</v>
          </cell>
          <cell r="F2383" t="str">
            <v>LALT</v>
          </cell>
        </row>
        <row r="2384">
          <cell r="E2384" t="str">
            <v>RS</v>
          </cell>
          <cell r="F2384" t="str">
            <v>PNQI</v>
          </cell>
        </row>
        <row r="2385">
          <cell r="E2385" t="str">
            <v>RENX</v>
          </cell>
          <cell r="F2385" t="str">
            <v>PDBC</v>
          </cell>
        </row>
        <row r="2386">
          <cell r="E2386" t="str">
            <v>RELX</v>
          </cell>
          <cell r="F2386" t="str">
            <v>QQQ</v>
          </cell>
        </row>
        <row r="2387">
          <cell r="E2387" t="str">
            <v>RNR</v>
          </cell>
          <cell r="F2387" t="str">
            <v>USLB</v>
          </cell>
        </row>
        <row r="2388">
          <cell r="E2388" t="str">
            <v>RNR^C</v>
          </cell>
          <cell r="F2388" t="str">
            <v>PSCD</v>
          </cell>
        </row>
        <row r="2389">
          <cell r="E2389" t="str">
            <v>RNR^E</v>
          </cell>
          <cell r="F2389" t="str">
            <v>PSCC</v>
          </cell>
        </row>
        <row r="2390">
          <cell r="E2390" t="str">
            <v>SOL</v>
          </cell>
          <cell r="F2390" t="str">
            <v>PSCE</v>
          </cell>
        </row>
        <row r="2391">
          <cell r="E2391" t="str">
            <v>RENN</v>
          </cell>
          <cell r="F2391" t="str">
            <v>PSCF</v>
          </cell>
        </row>
        <row r="2392">
          <cell r="E2392" t="str">
            <v>RSG</v>
          </cell>
          <cell r="F2392" t="str">
            <v>PSCH</v>
          </cell>
        </row>
        <row r="2393">
          <cell r="E2393" t="str">
            <v>RMD</v>
          </cell>
          <cell r="F2393" t="str">
            <v>PSCI</v>
          </cell>
        </row>
        <row r="2394">
          <cell r="E2394" t="str">
            <v xml:space="preserve">REN           </v>
          </cell>
          <cell r="F2394" t="str">
            <v>PSCT</v>
          </cell>
        </row>
        <row r="2395">
          <cell r="E2395" t="str">
            <v>RFP</v>
          </cell>
          <cell r="F2395" t="str">
            <v>PSCM</v>
          </cell>
        </row>
        <row r="2396">
          <cell r="E2396" t="str">
            <v>RSO</v>
          </cell>
          <cell r="F2396" t="str">
            <v>PSCU</v>
          </cell>
        </row>
        <row r="2397">
          <cell r="E2397" t="str">
            <v>RSO^A</v>
          </cell>
          <cell r="F2397" t="str">
            <v>VRIG</v>
          </cell>
        </row>
        <row r="2398">
          <cell r="E2398" t="str">
            <v>RSO^B</v>
          </cell>
          <cell r="F2398" t="str">
            <v>PHO</v>
          </cell>
        </row>
        <row r="2399">
          <cell r="E2399" t="str">
            <v>RSO^C</v>
          </cell>
          <cell r="F2399" t="str">
            <v>PRAA</v>
          </cell>
        </row>
        <row r="2400">
          <cell r="E2400" t="str">
            <v>QSR</v>
          </cell>
          <cell r="F2400" t="str">
            <v>PRAH</v>
          </cell>
        </row>
        <row r="2401">
          <cell r="E2401" t="str">
            <v>RPAI</v>
          </cell>
          <cell r="F2401" t="str">
            <v>PRAN</v>
          </cell>
        </row>
        <row r="2402">
          <cell r="E2402" t="str">
            <v>RPAI^A.CL</v>
          </cell>
          <cell r="F2402" t="str">
            <v>PRPO</v>
          </cell>
        </row>
        <row r="2403">
          <cell r="E2403" t="str">
            <v>REVG</v>
          </cell>
          <cell r="F2403" t="str">
            <v>PFBC</v>
          </cell>
        </row>
        <row r="2404">
          <cell r="E2404" t="str">
            <v>REV</v>
          </cell>
          <cell r="F2404" t="str">
            <v>PLPC</v>
          </cell>
        </row>
        <row r="2405">
          <cell r="E2405" t="str">
            <v>REX</v>
          </cell>
          <cell r="F2405" t="str">
            <v>PFBI</v>
          </cell>
        </row>
        <row r="2406">
          <cell r="E2406" t="str">
            <v>REXR</v>
          </cell>
          <cell r="F2406" t="str">
            <v>PINC</v>
          </cell>
        </row>
        <row r="2407">
          <cell r="E2407" t="str">
            <v>REXR^A</v>
          </cell>
          <cell r="F2407" t="str">
            <v>LENS</v>
          </cell>
        </row>
        <row r="2408">
          <cell r="E2408" t="str">
            <v>REXR^B</v>
          </cell>
          <cell r="F2408" t="str">
            <v>PSDO</v>
          </cell>
        </row>
        <row r="2409">
          <cell r="E2409" t="str">
            <v>RXN</v>
          </cell>
          <cell r="F2409" t="str">
            <v>PRGX</v>
          </cell>
        </row>
        <row r="2410">
          <cell r="E2410" t="str">
            <v>RXN^A</v>
          </cell>
          <cell r="F2410" t="str">
            <v>PSMT</v>
          </cell>
        </row>
        <row r="2411">
          <cell r="E2411" t="str">
            <v>RH</v>
          </cell>
          <cell r="F2411" t="str">
            <v>PBMD</v>
          </cell>
        </row>
        <row r="2412">
          <cell r="E2412" t="str">
            <v>RMP</v>
          </cell>
          <cell r="F2412" t="str">
            <v>PNRG</v>
          </cell>
        </row>
        <row r="2413">
          <cell r="E2413" t="str">
            <v>RNG</v>
          </cell>
          <cell r="F2413" t="str">
            <v>PRMW</v>
          </cell>
        </row>
        <row r="2414">
          <cell r="E2414" t="str">
            <v>RIO</v>
          </cell>
          <cell r="F2414" t="str">
            <v>PRIM</v>
          </cell>
        </row>
        <row r="2415">
          <cell r="E2415" t="str">
            <v>RBA</v>
          </cell>
          <cell r="F2415" t="str">
            <v>PVAL</v>
          </cell>
        </row>
        <row r="2416">
          <cell r="E2416" t="str">
            <v>RAD</v>
          </cell>
          <cell r="F2416" t="str">
            <v>BTEC</v>
          </cell>
        </row>
        <row r="2417">
          <cell r="E2417" t="str">
            <v>RMPL^</v>
          </cell>
          <cell r="F2417" t="str">
            <v>PXUS</v>
          </cell>
        </row>
        <row r="2418">
          <cell r="E2418" t="str">
            <v>RIV</v>
          </cell>
          <cell r="F2418" t="str">
            <v>GENY</v>
          </cell>
        </row>
        <row r="2419">
          <cell r="E2419" t="str">
            <v>OPP</v>
          </cell>
          <cell r="F2419" t="str">
            <v>PSET</v>
          </cell>
        </row>
        <row r="2420">
          <cell r="E2420" t="str">
            <v>RLI</v>
          </cell>
          <cell r="F2420" t="str">
            <v>PY</v>
          </cell>
        </row>
        <row r="2421">
          <cell r="E2421" t="str">
            <v>RLJ</v>
          </cell>
          <cell r="F2421" t="str">
            <v>PMOM</v>
          </cell>
        </row>
        <row r="2422">
          <cell r="E2422" t="str">
            <v>RLJ^A</v>
          </cell>
          <cell r="F2422" t="str">
            <v>USMC</v>
          </cell>
        </row>
        <row r="2423">
          <cell r="E2423" t="str">
            <v>RRTS</v>
          </cell>
          <cell r="F2423" t="str">
            <v>PSC</v>
          </cell>
        </row>
        <row r="2424">
          <cell r="E2424" t="str">
            <v>RHI</v>
          </cell>
          <cell r="F2424" t="str">
            <v>PDEX</v>
          </cell>
        </row>
        <row r="2425">
          <cell r="E2425" t="str">
            <v>ROK</v>
          </cell>
          <cell r="F2425" t="str">
            <v>IPDN</v>
          </cell>
        </row>
        <row r="2426">
          <cell r="E2426" t="str">
            <v>COL</v>
          </cell>
          <cell r="F2426" t="str">
            <v>PFIE</v>
          </cell>
        </row>
        <row r="2427">
          <cell r="E2427" t="str">
            <v>RCI</v>
          </cell>
          <cell r="F2427" t="str">
            <v>PGNX</v>
          </cell>
        </row>
        <row r="2428">
          <cell r="E2428" t="str">
            <v>ROG</v>
          </cell>
          <cell r="F2428" t="str">
            <v>PRGS</v>
          </cell>
        </row>
        <row r="2429">
          <cell r="E2429" t="str">
            <v>ROL</v>
          </cell>
          <cell r="F2429" t="str">
            <v>PFPT</v>
          </cell>
        </row>
        <row r="2430">
          <cell r="E2430" t="str">
            <v>ROP</v>
          </cell>
          <cell r="F2430" t="str">
            <v>PRPH</v>
          </cell>
        </row>
        <row r="2431">
          <cell r="E2431" t="str">
            <v>RST</v>
          </cell>
          <cell r="F2431" t="str">
            <v>PRQR</v>
          </cell>
        </row>
        <row r="2432">
          <cell r="E2432" t="str">
            <v>RDC</v>
          </cell>
          <cell r="F2432" t="str">
            <v>EQRR</v>
          </cell>
        </row>
        <row r="2433">
          <cell r="E2433" t="str">
            <v>RY</v>
          </cell>
          <cell r="F2433" t="str">
            <v>BIB</v>
          </cell>
        </row>
        <row r="2434">
          <cell r="E2434" t="str">
            <v>RY^T</v>
          </cell>
          <cell r="F2434" t="str">
            <v>UBIO</v>
          </cell>
        </row>
        <row r="2435">
          <cell r="E2435" t="str">
            <v>RBS</v>
          </cell>
          <cell r="F2435" t="str">
            <v>TQQQ</v>
          </cell>
        </row>
        <row r="2436">
          <cell r="E2436" t="str">
            <v>RBS^S</v>
          </cell>
          <cell r="F2436" t="str">
            <v>ZBIO</v>
          </cell>
        </row>
        <row r="2437">
          <cell r="E2437" t="str">
            <v>RCL</v>
          </cell>
          <cell r="F2437" t="str">
            <v>SQQQ</v>
          </cell>
        </row>
        <row r="2438">
          <cell r="E2438" t="str">
            <v>RDS.A</v>
          </cell>
          <cell r="F2438" t="str">
            <v>BIS</v>
          </cell>
        </row>
        <row r="2439">
          <cell r="E2439" t="str">
            <v>RDS.B</v>
          </cell>
          <cell r="F2439" t="str">
            <v>PSEC</v>
          </cell>
        </row>
        <row r="2440">
          <cell r="E2440" t="str">
            <v>RGT</v>
          </cell>
          <cell r="F2440" t="str">
            <v>PTGX</v>
          </cell>
        </row>
        <row r="2441">
          <cell r="E2441" t="str">
            <v>RMT</v>
          </cell>
          <cell r="F2441" t="str">
            <v>PRTO</v>
          </cell>
        </row>
        <row r="2442">
          <cell r="E2442" t="str">
            <v>RVT</v>
          </cell>
          <cell r="F2442" t="str">
            <v>PTI</v>
          </cell>
        </row>
        <row r="2443">
          <cell r="E2443" t="str">
            <v>RES</v>
          </cell>
          <cell r="F2443" t="str">
            <v>PRTA</v>
          </cell>
        </row>
        <row r="2444">
          <cell r="E2444" t="str">
            <v>RPM</v>
          </cell>
          <cell r="F2444" t="str">
            <v>PVBC</v>
          </cell>
        </row>
        <row r="2445">
          <cell r="E2445" t="str">
            <v>RSPP</v>
          </cell>
          <cell r="F2445" t="str">
            <v>PROV</v>
          </cell>
        </row>
        <row r="2446">
          <cell r="E2446" t="str">
            <v>RT</v>
          </cell>
          <cell r="F2446" t="str">
            <v>PBIP</v>
          </cell>
        </row>
        <row r="2447">
          <cell r="E2447" t="str">
            <v>RTEC</v>
          </cell>
          <cell r="F2447" t="str">
            <v>PSDV</v>
          </cell>
        </row>
        <row r="2448">
          <cell r="E2448" t="str">
            <v>RYB</v>
          </cell>
          <cell r="F2448" t="str">
            <v>PMD</v>
          </cell>
        </row>
        <row r="2449">
          <cell r="E2449" t="str">
            <v>R</v>
          </cell>
          <cell r="F2449" t="str">
            <v>PTC</v>
          </cell>
        </row>
        <row r="2450">
          <cell r="E2450" t="str">
            <v>RYI</v>
          </cell>
          <cell r="F2450" t="str">
            <v>PTCT</v>
          </cell>
        </row>
        <row r="2451">
          <cell r="E2451" t="str">
            <v>RHP</v>
          </cell>
          <cell r="F2451" t="str">
            <v>PULM</v>
          </cell>
        </row>
        <row r="2452">
          <cell r="E2452" t="str">
            <v>SPGI</v>
          </cell>
          <cell r="F2452" t="str">
            <v>PLSE</v>
          </cell>
        </row>
        <row r="2453">
          <cell r="E2453" t="str">
            <v>SBR</v>
          </cell>
          <cell r="F2453" t="str">
            <v>PBYI</v>
          </cell>
        </row>
        <row r="2454">
          <cell r="E2454" t="str">
            <v>SB</v>
          </cell>
          <cell r="F2454" t="str">
            <v>PCYO</v>
          </cell>
        </row>
        <row r="2455">
          <cell r="E2455" t="str">
            <v>SB^B</v>
          </cell>
          <cell r="F2455" t="str">
            <v>PXS</v>
          </cell>
        </row>
        <row r="2456">
          <cell r="E2456" t="str">
            <v>SB^C</v>
          </cell>
          <cell r="F2456" t="str">
            <v>QADA</v>
          </cell>
        </row>
        <row r="2457">
          <cell r="E2457" t="str">
            <v>SB^D</v>
          </cell>
          <cell r="F2457" t="str">
            <v>QADB</v>
          </cell>
        </row>
        <row r="2458">
          <cell r="E2458" t="str">
            <v>SFE</v>
          </cell>
          <cell r="F2458" t="str">
            <v>QCRH</v>
          </cell>
        </row>
        <row r="2459">
          <cell r="E2459" t="str">
            <v>SAFE</v>
          </cell>
          <cell r="F2459" t="str">
            <v>QGEN</v>
          </cell>
        </row>
        <row r="2460">
          <cell r="E2460" t="str">
            <v>SAIL</v>
          </cell>
          <cell r="F2460" t="str">
            <v>QIWI</v>
          </cell>
        </row>
        <row r="2461">
          <cell r="E2461" t="str">
            <v>CRM</v>
          </cell>
          <cell r="F2461" t="str">
            <v>QRVO</v>
          </cell>
        </row>
        <row r="2462">
          <cell r="E2462" t="str">
            <v>SMM</v>
          </cell>
          <cell r="F2462" t="str">
            <v>QCOM</v>
          </cell>
        </row>
        <row r="2463">
          <cell r="E2463" t="str">
            <v>SBH</v>
          </cell>
          <cell r="F2463" t="str">
            <v>QSII</v>
          </cell>
        </row>
        <row r="2464">
          <cell r="E2464" t="str">
            <v>SJT</v>
          </cell>
          <cell r="F2464" t="str">
            <v>QBAK</v>
          </cell>
        </row>
        <row r="2465">
          <cell r="E2465" t="str">
            <v>SN</v>
          </cell>
          <cell r="F2465" t="str">
            <v>QLYS</v>
          </cell>
        </row>
        <row r="2466">
          <cell r="E2466" t="str">
            <v>SD</v>
          </cell>
          <cell r="F2466" t="str">
            <v>QTNA</v>
          </cell>
        </row>
        <row r="2467">
          <cell r="E2467" t="str">
            <v>SDT</v>
          </cell>
          <cell r="F2467" t="str">
            <v>QTRH</v>
          </cell>
        </row>
        <row r="2468">
          <cell r="E2468" t="str">
            <v>SDR</v>
          </cell>
          <cell r="F2468" t="str">
            <v>QRHC</v>
          </cell>
        </row>
        <row r="2469">
          <cell r="E2469" t="str">
            <v>PER</v>
          </cell>
          <cell r="F2469" t="str">
            <v>QUIK</v>
          </cell>
        </row>
        <row r="2470">
          <cell r="E2470" t="str">
            <v>SNY</v>
          </cell>
          <cell r="F2470" t="str">
            <v>QDEL</v>
          </cell>
        </row>
        <row r="2471">
          <cell r="E2471" t="str">
            <v>SC</v>
          </cell>
          <cell r="F2471" t="str">
            <v>QNST</v>
          </cell>
        </row>
        <row r="2472">
          <cell r="E2472" t="str">
            <v>SOV^C</v>
          </cell>
          <cell r="F2472" t="str">
            <v>QUMU</v>
          </cell>
        </row>
        <row r="2473">
          <cell r="E2473" t="str">
            <v>SAP</v>
          </cell>
          <cell r="F2473" t="str">
            <v>QTNT</v>
          </cell>
        </row>
        <row r="2474">
          <cell r="E2474" t="str">
            <v>SAB</v>
          </cell>
          <cell r="F2474" t="str">
            <v>RRD</v>
          </cell>
        </row>
        <row r="2475">
          <cell r="E2475" t="str">
            <v>SAR</v>
          </cell>
          <cell r="F2475" t="str">
            <v>RCM</v>
          </cell>
        </row>
        <row r="2476">
          <cell r="E2476" t="str">
            <v>SSL</v>
          </cell>
          <cell r="F2476" t="str">
            <v>RARX</v>
          </cell>
        </row>
        <row r="2477">
          <cell r="E2477" t="str">
            <v>BFS</v>
          </cell>
          <cell r="F2477" t="str">
            <v>RADA</v>
          </cell>
        </row>
        <row r="2478">
          <cell r="E2478" t="str">
            <v>BFS^C</v>
          </cell>
          <cell r="F2478" t="str">
            <v>RDCM</v>
          </cell>
        </row>
        <row r="2479">
          <cell r="E2479" t="str">
            <v>SCG</v>
          </cell>
          <cell r="F2479" t="str">
            <v>RSYS</v>
          </cell>
        </row>
        <row r="2480">
          <cell r="E2480" t="str">
            <v>SLB</v>
          </cell>
          <cell r="F2480" t="str">
            <v>RDUS</v>
          </cell>
        </row>
        <row r="2481">
          <cell r="E2481" t="str">
            <v>SNDR</v>
          </cell>
          <cell r="F2481" t="str">
            <v>RDNT</v>
          </cell>
        </row>
        <row r="2482">
          <cell r="E2482" t="str">
            <v>SWM</v>
          </cell>
          <cell r="F2482" t="str">
            <v>RDWR</v>
          </cell>
        </row>
        <row r="2483">
          <cell r="E2483" t="str">
            <v>SAIC</v>
          </cell>
          <cell r="F2483" t="str">
            <v>METC</v>
          </cell>
        </row>
        <row r="2484">
          <cell r="E2484" t="str">
            <v>SALT</v>
          </cell>
          <cell r="F2484" t="str">
            <v>RMBS</v>
          </cell>
        </row>
        <row r="2485">
          <cell r="E2485" t="str">
            <v>SLTB</v>
          </cell>
          <cell r="F2485" t="str">
            <v>RAND</v>
          </cell>
        </row>
        <row r="2486">
          <cell r="E2486" t="str">
            <v>SBBC</v>
          </cell>
          <cell r="F2486" t="str">
            <v>RLOG</v>
          </cell>
        </row>
        <row r="2487">
          <cell r="E2487" t="str">
            <v>SBNA</v>
          </cell>
          <cell r="F2487" t="str">
            <v>GOLD</v>
          </cell>
        </row>
        <row r="2488">
          <cell r="E2488" t="str">
            <v>STNG</v>
          </cell>
          <cell r="F2488" t="str">
            <v>RNDB</v>
          </cell>
        </row>
        <row r="2489">
          <cell r="E2489" t="str">
            <v>SMG</v>
          </cell>
          <cell r="F2489" t="str">
            <v>RPD</v>
          </cell>
        </row>
        <row r="2490">
          <cell r="E2490" t="str">
            <v>KMM</v>
          </cell>
          <cell r="F2490" t="str">
            <v>RAVE</v>
          </cell>
        </row>
        <row r="2491">
          <cell r="E2491" t="str">
            <v>KTF</v>
          </cell>
          <cell r="F2491" t="str">
            <v>RAVN</v>
          </cell>
        </row>
        <row r="2492">
          <cell r="E2492" t="str">
            <v>KST</v>
          </cell>
          <cell r="F2492" t="str">
            <v>RBB</v>
          </cell>
        </row>
        <row r="2493">
          <cell r="E2493" t="str">
            <v>KSM</v>
          </cell>
          <cell r="F2493" t="str">
            <v>ROLL</v>
          </cell>
        </row>
        <row r="2494">
          <cell r="E2494" t="str">
            <v>SE</v>
          </cell>
          <cell r="F2494" t="str">
            <v>RICK</v>
          </cell>
        </row>
        <row r="2495">
          <cell r="E2495" t="str">
            <v>SA</v>
          </cell>
          <cell r="F2495" t="str">
            <v>RCMT</v>
          </cell>
        </row>
        <row r="2496">
          <cell r="E2496" t="str">
            <v>CKH</v>
          </cell>
          <cell r="F2496" t="str">
            <v>RDI</v>
          </cell>
        </row>
        <row r="2497">
          <cell r="E2497" t="str">
            <v>SMHI</v>
          </cell>
          <cell r="F2497" t="str">
            <v>RDIB</v>
          </cell>
        </row>
        <row r="2498">
          <cell r="E2498" t="str">
            <v>SDRL</v>
          </cell>
          <cell r="F2498" t="str">
            <v>RGSE</v>
          </cell>
        </row>
        <row r="2499">
          <cell r="E2499" t="str">
            <v>SDLP</v>
          </cell>
          <cell r="F2499" t="str">
            <v>RNWK</v>
          </cell>
        </row>
        <row r="2500">
          <cell r="E2500" t="str">
            <v>SEE</v>
          </cell>
          <cell r="F2500" t="str">
            <v>RP</v>
          </cell>
        </row>
        <row r="2501">
          <cell r="E2501" t="str">
            <v>SSW</v>
          </cell>
          <cell r="F2501" t="str">
            <v>RETA</v>
          </cell>
        </row>
        <row r="2502">
          <cell r="E2502" t="str">
            <v>SSW^D</v>
          </cell>
          <cell r="F2502" t="str">
            <v>RCON</v>
          </cell>
        </row>
        <row r="2503">
          <cell r="E2503" t="str">
            <v>SSW^E</v>
          </cell>
          <cell r="F2503" t="str">
            <v>REPH</v>
          </cell>
        </row>
        <row r="2504">
          <cell r="E2504" t="str">
            <v>SSW^G</v>
          </cell>
          <cell r="F2504" t="str">
            <v>RRGB</v>
          </cell>
        </row>
        <row r="2505">
          <cell r="E2505" t="str">
            <v>SSW^H</v>
          </cell>
          <cell r="F2505" t="str">
            <v>RRR</v>
          </cell>
        </row>
        <row r="2506">
          <cell r="E2506" t="str">
            <v>SSWA</v>
          </cell>
          <cell r="F2506" t="str">
            <v>RDFN</v>
          </cell>
        </row>
        <row r="2507">
          <cell r="E2507" t="str">
            <v>SSWN</v>
          </cell>
          <cell r="F2507" t="str">
            <v>RDHL</v>
          </cell>
        </row>
        <row r="2508">
          <cell r="E2508" t="str">
            <v>SEAS</v>
          </cell>
          <cell r="F2508" t="str">
            <v>REGN</v>
          </cell>
        </row>
        <row r="2509">
          <cell r="E2509" t="str">
            <v>JBN</v>
          </cell>
          <cell r="F2509" t="str">
            <v>RGNX</v>
          </cell>
        </row>
        <row r="2510">
          <cell r="E2510" t="str">
            <v>JBR</v>
          </cell>
          <cell r="F2510" t="str">
            <v>RGLS</v>
          </cell>
        </row>
        <row r="2511">
          <cell r="E2511" t="str">
            <v>WTTR</v>
          </cell>
          <cell r="F2511" t="str">
            <v>REIS</v>
          </cell>
        </row>
        <row r="2512">
          <cell r="E2512" t="str">
            <v>SEM</v>
          </cell>
          <cell r="F2512" t="str">
            <v>RELV</v>
          </cell>
        </row>
        <row r="2513">
          <cell r="E2513" t="str">
            <v>SGZA</v>
          </cell>
          <cell r="F2513" t="str">
            <v>MARK</v>
          </cell>
        </row>
        <row r="2514">
          <cell r="E2514" t="str">
            <v>SEMG</v>
          </cell>
          <cell r="F2514" t="str">
            <v>RNST</v>
          </cell>
        </row>
        <row r="2515">
          <cell r="E2515" t="str">
            <v>SMI</v>
          </cell>
          <cell r="F2515" t="str">
            <v>REGI</v>
          </cell>
        </row>
        <row r="2516">
          <cell r="E2516" t="str">
            <v>SRE</v>
          </cell>
          <cell r="F2516" t="str">
            <v>ABAC</v>
          </cell>
        </row>
        <row r="2517">
          <cell r="E2517" t="str">
            <v>SEND</v>
          </cell>
          <cell r="F2517" t="str">
            <v>RCII</v>
          </cell>
        </row>
        <row r="2518">
          <cell r="E2518" t="str">
            <v>ST</v>
          </cell>
          <cell r="F2518" t="str">
            <v>RGEN</v>
          </cell>
        </row>
        <row r="2519">
          <cell r="E2519" t="str">
            <v>SXT</v>
          </cell>
          <cell r="F2519" t="str">
            <v>RPRX</v>
          </cell>
        </row>
        <row r="2520">
          <cell r="E2520" t="str">
            <v>SQNS</v>
          </cell>
          <cell r="F2520" t="str">
            <v>RBCAA</v>
          </cell>
        </row>
        <row r="2521">
          <cell r="E2521" t="str">
            <v>SRG</v>
          </cell>
          <cell r="F2521" t="str">
            <v>FRBK</v>
          </cell>
        </row>
        <row r="2522">
          <cell r="E2522" t="str">
            <v>SCI</v>
          </cell>
          <cell r="F2522" t="str">
            <v>REFR</v>
          </cell>
        </row>
        <row r="2523">
          <cell r="E2523" t="str">
            <v>SERV</v>
          </cell>
          <cell r="F2523" t="str">
            <v>RSLS</v>
          </cell>
        </row>
        <row r="2524">
          <cell r="E2524" t="str">
            <v>NOW</v>
          </cell>
          <cell r="F2524" t="str">
            <v>RESN</v>
          </cell>
        </row>
        <row r="2525">
          <cell r="E2525" t="str">
            <v>SHAK</v>
          </cell>
          <cell r="F2525" t="str">
            <v>RECN</v>
          </cell>
        </row>
        <row r="2526">
          <cell r="E2526" t="str">
            <v>SJR</v>
          </cell>
          <cell r="F2526" t="str">
            <v>HAIR</v>
          </cell>
        </row>
        <row r="2527">
          <cell r="E2527" t="str">
            <v>SHLX</v>
          </cell>
          <cell r="F2527" t="str">
            <v>ROIC</v>
          </cell>
        </row>
        <row r="2528">
          <cell r="E2528" t="str">
            <v>SHW</v>
          </cell>
          <cell r="F2528" t="str">
            <v>RTRX</v>
          </cell>
        </row>
        <row r="2529">
          <cell r="E2529" t="str">
            <v>SHG</v>
          </cell>
          <cell r="F2529" t="str">
            <v>RVNC</v>
          </cell>
        </row>
        <row r="2530">
          <cell r="E2530" t="str">
            <v>SFL</v>
          </cell>
          <cell r="F2530" t="str">
            <v>RVEN</v>
          </cell>
        </row>
        <row r="2531">
          <cell r="E2531" t="str">
            <v>SHOP</v>
          </cell>
          <cell r="F2531" t="str">
            <v>RVLT</v>
          </cell>
        </row>
        <row r="2532">
          <cell r="E2532" t="str">
            <v>SSTK</v>
          </cell>
          <cell r="F2532" t="str">
            <v>RWLK</v>
          </cell>
        </row>
        <row r="2533">
          <cell r="E2533" t="str">
            <v>SBGL</v>
          </cell>
          <cell r="F2533" t="str">
            <v>REXX</v>
          </cell>
        </row>
        <row r="2534">
          <cell r="E2534" t="str">
            <v>SIG</v>
          </cell>
          <cell r="F2534" t="str">
            <v>RFIL</v>
          </cell>
        </row>
        <row r="2535">
          <cell r="E2535" t="str">
            <v>SSNI</v>
          </cell>
          <cell r="F2535" t="str">
            <v>RGCO</v>
          </cell>
        </row>
        <row r="2536">
          <cell r="E2536" t="str">
            <v>SBOW</v>
          </cell>
          <cell r="F2536" t="str">
            <v>RYTM</v>
          </cell>
        </row>
        <row r="2537">
          <cell r="E2537" t="str">
            <v>SPG</v>
          </cell>
          <cell r="F2537" t="str">
            <v>RIBT</v>
          </cell>
        </row>
        <row r="2538">
          <cell r="E2538" t="str">
            <v>SPG^J</v>
          </cell>
          <cell r="F2538" t="str">
            <v>RIBTW</v>
          </cell>
        </row>
        <row r="2539">
          <cell r="E2539" t="str">
            <v>SSD</v>
          </cell>
          <cell r="F2539" t="str">
            <v>RELL</v>
          </cell>
        </row>
        <row r="2540">
          <cell r="E2540" t="str">
            <v>SHI</v>
          </cell>
          <cell r="F2540" t="str">
            <v>RIGL</v>
          </cell>
        </row>
        <row r="2541">
          <cell r="E2541" t="str">
            <v>SITE</v>
          </cell>
          <cell r="F2541" t="str">
            <v>RNET</v>
          </cell>
        </row>
        <row r="2542">
          <cell r="E2542" t="str">
            <v>SIX</v>
          </cell>
          <cell r="F2542" t="str">
            <v>RMNI</v>
          </cell>
        </row>
        <row r="2543">
          <cell r="E2543" t="str">
            <v>SJW</v>
          </cell>
          <cell r="F2543" t="str">
            <v>RIOT</v>
          </cell>
        </row>
        <row r="2544">
          <cell r="E2544" t="str">
            <v>SKM</v>
          </cell>
          <cell r="F2544" t="str">
            <v>REDU</v>
          </cell>
        </row>
        <row r="2545">
          <cell r="E2545" t="str">
            <v>SKX</v>
          </cell>
          <cell r="F2545" t="str">
            <v>RTTR</v>
          </cell>
        </row>
        <row r="2546">
          <cell r="E2546" t="str">
            <v>SLG</v>
          </cell>
          <cell r="F2546" t="str">
            <v>RVSB</v>
          </cell>
        </row>
        <row r="2547">
          <cell r="E2547" t="str">
            <v>SLG^I</v>
          </cell>
          <cell r="F2547" t="str">
            <v>RLJE</v>
          </cell>
        </row>
        <row r="2548">
          <cell r="E2548" t="str">
            <v>SM</v>
          </cell>
          <cell r="F2548" t="str">
            <v>RMGN</v>
          </cell>
        </row>
        <row r="2549">
          <cell r="E2549" t="str">
            <v>SFS</v>
          </cell>
          <cell r="F2549" t="str">
            <v>ROBO</v>
          </cell>
        </row>
        <row r="2550">
          <cell r="E2550" t="str">
            <v>SNN</v>
          </cell>
          <cell r="F2550" t="str">
            <v>RMTI</v>
          </cell>
        </row>
        <row r="2551">
          <cell r="E2551" t="str">
            <v>AOS</v>
          </cell>
          <cell r="F2551" t="str">
            <v>RCKY</v>
          </cell>
        </row>
        <row r="2552">
          <cell r="E2552" t="str">
            <v>SNAP</v>
          </cell>
          <cell r="F2552" t="str">
            <v>RMCF</v>
          </cell>
        </row>
        <row r="2553">
          <cell r="E2553" t="str">
            <v>SNA</v>
          </cell>
          <cell r="F2553" t="str">
            <v>ROKU</v>
          </cell>
        </row>
        <row r="2554">
          <cell r="E2554" t="str">
            <v>IPOA</v>
          </cell>
          <cell r="F2554" t="str">
            <v>ROSE</v>
          </cell>
        </row>
        <row r="2555">
          <cell r="E2555" t="str">
            <v>IPOA.U</v>
          </cell>
          <cell r="F2555" t="str">
            <v>ROSEU</v>
          </cell>
        </row>
        <row r="2556">
          <cell r="E2556" t="str">
            <v>IPOA.WS</v>
          </cell>
          <cell r="F2556" t="str">
            <v>ROSEW</v>
          </cell>
        </row>
        <row r="2557">
          <cell r="E2557" t="str">
            <v>SQM</v>
          </cell>
          <cell r="F2557" t="str">
            <v>ROSG</v>
          </cell>
        </row>
        <row r="2558">
          <cell r="E2558" t="str">
            <v>SOGO</v>
          </cell>
          <cell r="F2558" t="str">
            <v>ROST</v>
          </cell>
        </row>
        <row r="2559">
          <cell r="E2559" t="str">
            <v>SLRA.CL</v>
          </cell>
          <cell r="F2559" t="str">
            <v>RBPAA</v>
          </cell>
        </row>
        <row r="2560">
          <cell r="E2560" t="str">
            <v>SOI</v>
          </cell>
          <cell r="F2560" t="str">
            <v>RGLD</v>
          </cell>
        </row>
        <row r="2561">
          <cell r="E2561" t="str">
            <v>SAH</v>
          </cell>
          <cell r="F2561" t="str">
            <v>RPXC</v>
          </cell>
        </row>
        <row r="2562">
          <cell r="E2562" t="str">
            <v>SON</v>
          </cell>
          <cell r="F2562" t="str">
            <v>RTIX</v>
          </cell>
        </row>
        <row r="2563">
          <cell r="E2563" t="str">
            <v>SNE</v>
          </cell>
          <cell r="F2563" t="str">
            <v>RBCN</v>
          </cell>
        </row>
        <row r="2564">
          <cell r="E2564" t="str">
            <v>BID</v>
          </cell>
          <cell r="F2564" t="str">
            <v>RMBL</v>
          </cell>
        </row>
        <row r="2565">
          <cell r="E2565" t="str">
            <v>SOR</v>
          </cell>
          <cell r="F2565" t="str">
            <v>RUSHA</v>
          </cell>
        </row>
        <row r="2566">
          <cell r="E2566" t="str">
            <v>SJI</v>
          </cell>
          <cell r="F2566" t="str">
            <v>RUSHB</v>
          </cell>
        </row>
        <row r="2567">
          <cell r="E2567" t="str">
            <v>SXE</v>
          </cell>
          <cell r="F2567" t="str">
            <v>RUTH</v>
          </cell>
        </row>
        <row r="2568">
          <cell r="E2568" t="str">
            <v>SCE^G</v>
          </cell>
          <cell r="F2568" t="str">
            <v>RXII</v>
          </cell>
        </row>
        <row r="2569">
          <cell r="E2569" t="str">
            <v>SCE^H</v>
          </cell>
          <cell r="F2569" t="str">
            <v>RXIIW</v>
          </cell>
        </row>
        <row r="2570">
          <cell r="E2570" t="str">
            <v>SCE^J</v>
          </cell>
          <cell r="F2570" t="str">
            <v>RYAAY</v>
          </cell>
        </row>
        <row r="2571">
          <cell r="E2571" t="str">
            <v>SCE^K</v>
          </cell>
          <cell r="F2571" t="str">
            <v>STBA</v>
          </cell>
        </row>
        <row r="2572">
          <cell r="E2572" t="str">
            <v>SCE^L</v>
          </cell>
          <cell r="F2572" t="str">
            <v>SANW</v>
          </cell>
        </row>
        <row r="2573">
          <cell r="E2573" t="str">
            <v>SO</v>
          </cell>
          <cell r="F2573" t="str">
            <v>SCAC</v>
          </cell>
        </row>
        <row r="2574">
          <cell r="E2574" t="str">
            <v>SOJA</v>
          </cell>
          <cell r="F2574" t="str">
            <v>SCACU</v>
          </cell>
        </row>
        <row r="2575">
          <cell r="E2575" t="str">
            <v>SOJB</v>
          </cell>
          <cell r="F2575" t="str">
            <v>SCACW</v>
          </cell>
        </row>
        <row r="2576">
          <cell r="E2576" t="str">
            <v>SCCO</v>
          </cell>
          <cell r="F2576" t="str">
            <v>SBRA</v>
          </cell>
        </row>
        <row r="2577">
          <cell r="E2577" t="str">
            <v>LUV</v>
          </cell>
          <cell r="F2577" t="str">
            <v>SBRAP</v>
          </cell>
        </row>
        <row r="2578">
          <cell r="E2578" t="str">
            <v>SWX</v>
          </cell>
          <cell r="F2578" t="str">
            <v>SABR</v>
          </cell>
        </row>
        <row r="2579">
          <cell r="E2579" t="str">
            <v>SWN</v>
          </cell>
          <cell r="F2579" t="str">
            <v>SAEX</v>
          </cell>
        </row>
        <row r="2580">
          <cell r="E2580" t="str">
            <v>SWNC</v>
          </cell>
          <cell r="F2580" t="str">
            <v>SAFT</v>
          </cell>
        </row>
        <row r="2581">
          <cell r="E2581" t="str">
            <v>SPA</v>
          </cell>
          <cell r="F2581" t="str">
            <v>SAGE</v>
          </cell>
        </row>
        <row r="2582">
          <cell r="E2582" t="str">
            <v>SPE</v>
          </cell>
          <cell r="F2582" t="str">
            <v>SAIA</v>
          </cell>
        </row>
        <row r="2583">
          <cell r="E2583" t="str">
            <v>SPE^B</v>
          </cell>
          <cell r="F2583" t="str">
            <v>SALM</v>
          </cell>
        </row>
        <row r="2584">
          <cell r="E2584" t="str">
            <v>SEP</v>
          </cell>
          <cell r="F2584" t="str">
            <v>SAL</v>
          </cell>
        </row>
        <row r="2585">
          <cell r="E2585" t="str">
            <v xml:space="preserve">SPB           </v>
          </cell>
          <cell r="F2585" t="str">
            <v>SAFM</v>
          </cell>
        </row>
        <row r="2586">
          <cell r="E2586" t="str">
            <v>TRK</v>
          </cell>
          <cell r="F2586" t="str">
            <v>SASR</v>
          </cell>
        </row>
        <row r="2587">
          <cell r="E2587" t="str">
            <v>SR</v>
          </cell>
          <cell r="F2587" t="str">
            <v>SGMO</v>
          </cell>
        </row>
        <row r="2588">
          <cell r="E2588" t="str">
            <v>SPR</v>
          </cell>
          <cell r="F2588" t="str">
            <v>SANM</v>
          </cell>
        </row>
        <row r="2589">
          <cell r="E2589" t="str">
            <v>SRC</v>
          </cell>
          <cell r="F2589" t="str">
            <v>GCVRZ</v>
          </cell>
        </row>
        <row r="2590">
          <cell r="E2590" t="str">
            <v>SRC^A</v>
          </cell>
          <cell r="F2590" t="str">
            <v>SPNS</v>
          </cell>
        </row>
        <row r="2591">
          <cell r="E2591" t="str">
            <v>SRLP</v>
          </cell>
          <cell r="F2591" t="str">
            <v>SRPT</v>
          </cell>
        </row>
        <row r="2592">
          <cell r="E2592" t="str">
            <v>S</v>
          </cell>
          <cell r="F2592" t="str">
            <v>SVRA</v>
          </cell>
        </row>
        <row r="2593">
          <cell r="E2593" t="str">
            <v>SPXC</v>
          </cell>
          <cell r="F2593" t="str">
            <v>SBFG</v>
          </cell>
        </row>
        <row r="2594">
          <cell r="E2594" t="str">
            <v>FLOW</v>
          </cell>
          <cell r="F2594" t="str">
            <v>SBFGP</v>
          </cell>
        </row>
        <row r="2595">
          <cell r="E2595" t="str">
            <v>SQ</v>
          </cell>
          <cell r="F2595" t="str">
            <v>SBAC</v>
          </cell>
        </row>
        <row r="2596">
          <cell r="E2596" t="str">
            <v>JOE</v>
          </cell>
          <cell r="F2596" t="str">
            <v>SCSC</v>
          </cell>
        </row>
        <row r="2597">
          <cell r="E2597" t="str">
            <v>STAG</v>
          </cell>
          <cell r="F2597" t="str">
            <v>SMIT</v>
          </cell>
        </row>
        <row r="2598">
          <cell r="E2598" t="str">
            <v>STAG^B</v>
          </cell>
          <cell r="F2598" t="str">
            <v>SCHN</v>
          </cell>
        </row>
        <row r="2599">
          <cell r="E2599" t="str">
            <v>STAG^C</v>
          </cell>
          <cell r="F2599" t="str">
            <v>SCHL</v>
          </cell>
        </row>
        <row r="2600">
          <cell r="E2600" t="str">
            <v>SSI</v>
          </cell>
          <cell r="F2600" t="str">
            <v>SGMS</v>
          </cell>
        </row>
        <row r="2601">
          <cell r="E2601" t="str">
            <v>SMP</v>
          </cell>
          <cell r="F2601" t="str">
            <v>SCPH</v>
          </cell>
        </row>
        <row r="2602">
          <cell r="E2602" t="str">
            <v>SXI</v>
          </cell>
          <cell r="F2602" t="str">
            <v>SNI</v>
          </cell>
        </row>
        <row r="2603">
          <cell r="E2603" t="str">
            <v>SWJ</v>
          </cell>
          <cell r="F2603" t="str">
            <v>SCYX</v>
          </cell>
        </row>
        <row r="2604">
          <cell r="E2604" t="str">
            <v>SWK</v>
          </cell>
          <cell r="F2604" t="str">
            <v>SEAC</v>
          </cell>
        </row>
        <row r="2605">
          <cell r="E2605" t="str">
            <v>SWP</v>
          </cell>
          <cell r="F2605" t="str">
            <v>SBCF</v>
          </cell>
        </row>
        <row r="2606">
          <cell r="E2606" t="str">
            <v>STN</v>
          </cell>
          <cell r="F2606" t="str">
            <v>STX</v>
          </cell>
        </row>
        <row r="2607">
          <cell r="E2607" t="str">
            <v>SGU</v>
          </cell>
          <cell r="F2607" t="str">
            <v>SHIP</v>
          </cell>
        </row>
        <row r="2608">
          <cell r="E2608" t="str">
            <v>SRT</v>
          </cell>
          <cell r="F2608" t="str">
            <v>SHIPW</v>
          </cell>
        </row>
        <row r="2609">
          <cell r="E2609" t="str">
            <v>STWD</v>
          </cell>
          <cell r="F2609" t="str">
            <v>SHLD</v>
          </cell>
        </row>
        <row r="2610">
          <cell r="E2610" t="str">
            <v>STT</v>
          </cell>
          <cell r="F2610" t="str">
            <v>SHLDW</v>
          </cell>
        </row>
        <row r="2611">
          <cell r="E2611" t="str">
            <v>STT^C</v>
          </cell>
          <cell r="F2611" t="str">
            <v>SHOS</v>
          </cell>
        </row>
        <row r="2612">
          <cell r="E2612" t="str">
            <v>STT^D</v>
          </cell>
          <cell r="F2612" t="str">
            <v>SPNE</v>
          </cell>
        </row>
        <row r="2613">
          <cell r="E2613" t="str">
            <v>STT^E</v>
          </cell>
          <cell r="F2613" t="str">
            <v>SGEN</v>
          </cell>
        </row>
        <row r="2614">
          <cell r="E2614" t="str">
            <v>STT^G</v>
          </cell>
          <cell r="F2614" t="str">
            <v>EYES</v>
          </cell>
        </row>
        <row r="2615">
          <cell r="E2615" t="str">
            <v>STO</v>
          </cell>
          <cell r="F2615" t="str">
            <v>EYESW</v>
          </cell>
        </row>
        <row r="2616">
          <cell r="E2616" t="str">
            <v>SPLP</v>
          </cell>
          <cell r="F2616" t="str">
            <v>SECO</v>
          </cell>
        </row>
        <row r="2617">
          <cell r="E2617" t="str">
            <v>SPLP^A</v>
          </cell>
          <cell r="F2617" t="str">
            <v>SCWX</v>
          </cell>
        </row>
        <row r="2618">
          <cell r="E2618" t="str">
            <v>SPLP^T</v>
          </cell>
          <cell r="F2618" t="str">
            <v>SNFCA</v>
          </cell>
        </row>
        <row r="2619">
          <cell r="E2619" t="str">
            <v>SCS</v>
          </cell>
          <cell r="F2619" t="str">
            <v>SEIC</v>
          </cell>
        </row>
        <row r="2620">
          <cell r="E2620" t="str">
            <v>SCA</v>
          </cell>
          <cell r="F2620" t="str">
            <v>SLCT</v>
          </cell>
        </row>
        <row r="2621">
          <cell r="E2621" t="str">
            <v>SCM</v>
          </cell>
          <cell r="F2621" t="str">
            <v>SIR</v>
          </cell>
        </row>
        <row r="2622">
          <cell r="E2622" t="str">
            <v>SCL</v>
          </cell>
          <cell r="F2622" t="str">
            <v>SELB</v>
          </cell>
        </row>
        <row r="2623">
          <cell r="E2623" t="str">
            <v>STE</v>
          </cell>
          <cell r="F2623" t="str">
            <v>SIGI</v>
          </cell>
        </row>
        <row r="2624">
          <cell r="E2624" t="str">
            <v>STL</v>
          </cell>
          <cell r="F2624" t="str">
            <v>LEDS</v>
          </cell>
        </row>
        <row r="2625">
          <cell r="E2625" t="str">
            <v>STL^A</v>
          </cell>
          <cell r="F2625" t="str">
            <v>SMTC</v>
          </cell>
        </row>
        <row r="2626">
          <cell r="E2626" t="str">
            <v>STC</v>
          </cell>
          <cell r="F2626" t="str">
            <v>SENEA</v>
          </cell>
        </row>
        <row r="2627">
          <cell r="E2627" t="str">
            <v>SF</v>
          </cell>
          <cell r="F2627" t="str">
            <v>SENEB</v>
          </cell>
        </row>
        <row r="2628">
          <cell r="E2628" t="str">
            <v>SF^A</v>
          </cell>
          <cell r="F2628" t="str">
            <v>SNES</v>
          </cell>
        </row>
        <row r="2629">
          <cell r="E2629" t="str">
            <v>SFB</v>
          </cell>
          <cell r="F2629" t="str">
            <v>SNH</v>
          </cell>
        </row>
        <row r="2630">
          <cell r="E2630" t="str">
            <v>STM</v>
          </cell>
          <cell r="F2630" t="str">
            <v>SNHNI</v>
          </cell>
        </row>
        <row r="2631">
          <cell r="E2631" t="str">
            <v>SGY</v>
          </cell>
          <cell r="F2631" t="str">
            <v>SNHNL</v>
          </cell>
        </row>
        <row r="2632">
          <cell r="E2632" t="str">
            <v>EDF</v>
          </cell>
          <cell r="F2632" t="str">
            <v>SNMX</v>
          </cell>
        </row>
        <row r="2633">
          <cell r="E2633" t="str">
            <v>EDI</v>
          </cell>
          <cell r="F2633" t="str">
            <v>SRTS</v>
          </cell>
        </row>
        <row r="2634">
          <cell r="E2634" t="str">
            <v>STON</v>
          </cell>
          <cell r="F2634" t="str">
            <v>SRTSW</v>
          </cell>
        </row>
        <row r="2635">
          <cell r="E2635" t="str">
            <v>SRI</v>
          </cell>
          <cell r="F2635" t="str">
            <v>STNLU</v>
          </cell>
        </row>
        <row r="2636">
          <cell r="E2636" t="str">
            <v>STOR</v>
          </cell>
          <cell r="F2636" t="str">
            <v>SQBG</v>
          </cell>
        </row>
        <row r="2637">
          <cell r="E2637" t="str">
            <v>GJH</v>
          </cell>
          <cell r="F2637" t="str">
            <v>MCRB</v>
          </cell>
        </row>
        <row r="2638">
          <cell r="E2638" t="str">
            <v>GJO</v>
          </cell>
          <cell r="F2638" t="str">
            <v>SREV</v>
          </cell>
        </row>
        <row r="2639">
          <cell r="E2639" t="str">
            <v>GJS</v>
          </cell>
          <cell r="F2639" t="str">
            <v>SFBS</v>
          </cell>
        </row>
        <row r="2640">
          <cell r="E2640" t="str">
            <v>SYK</v>
          </cell>
          <cell r="F2640" t="str">
            <v>SSC</v>
          </cell>
        </row>
        <row r="2641">
          <cell r="E2641" t="str">
            <v>RGR</v>
          </cell>
          <cell r="F2641" t="str">
            <v>SVBI</v>
          </cell>
        </row>
        <row r="2642">
          <cell r="E2642" t="str">
            <v>SPH</v>
          </cell>
          <cell r="F2642" t="str">
            <v>SGBX</v>
          </cell>
        </row>
        <row r="2643">
          <cell r="E2643" t="str">
            <v>SMFG</v>
          </cell>
          <cell r="F2643" t="str">
            <v>SGOC</v>
          </cell>
        </row>
        <row r="2644">
          <cell r="E2644" t="str">
            <v>INN</v>
          </cell>
          <cell r="F2644" t="str">
            <v>SMED</v>
          </cell>
        </row>
        <row r="2645">
          <cell r="E2645" t="str">
            <v>INN^B.CL</v>
          </cell>
          <cell r="F2645" t="str">
            <v>SHSP</v>
          </cell>
        </row>
        <row r="2646">
          <cell r="E2646" t="str">
            <v>INN^C</v>
          </cell>
          <cell r="F2646" t="str">
            <v>SHEN</v>
          </cell>
        </row>
        <row r="2647">
          <cell r="E2647" t="str">
            <v>INN^D</v>
          </cell>
          <cell r="F2647" t="str">
            <v>PIXY</v>
          </cell>
        </row>
        <row r="2648">
          <cell r="E2648" t="str">
            <v>INN^E</v>
          </cell>
          <cell r="F2648" t="str">
            <v>SHLO</v>
          </cell>
        </row>
        <row r="2649">
          <cell r="E2649" t="str">
            <v>SUM</v>
          </cell>
          <cell r="F2649" t="str">
            <v>TYHT</v>
          </cell>
        </row>
        <row r="2650">
          <cell r="E2650" t="str">
            <v>SMLP</v>
          </cell>
          <cell r="F2650" t="str">
            <v>SHPG</v>
          </cell>
        </row>
        <row r="2651">
          <cell r="E2651" t="str">
            <v>SUI</v>
          </cell>
          <cell r="F2651" t="str">
            <v>SCVL</v>
          </cell>
        </row>
        <row r="2652">
          <cell r="E2652" t="str">
            <v>SLF</v>
          </cell>
          <cell r="F2652" t="str">
            <v>SHBI</v>
          </cell>
        </row>
        <row r="2653">
          <cell r="E2653" t="str">
            <v>SXCP</v>
          </cell>
          <cell r="F2653" t="str">
            <v>SSTI</v>
          </cell>
        </row>
        <row r="2654">
          <cell r="E2654" t="str">
            <v>SXC</v>
          </cell>
          <cell r="F2654" t="str">
            <v>SFLY</v>
          </cell>
        </row>
        <row r="2655">
          <cell r="E2655" t="str">
            <v>SU</v>
          </cell>
          <cell r="F2655" t="str">
            <v>SIFI</v>
          </cell>
        </row>
        <row r="2656">
          <cell r="E2656" t="str">
            <v>SUN</v>
          </cell>
          <cell r="F2656" t="str">
            <v>SIEB</v>
          </cell>
        </row>
        <row r="2657">
          <cell r="E2657" t="str">
            <v>SHO</v>
          </cell>
          <cell r="F2657" t="str">
            <v>SNNA</v>
          </cell>
        </row>
        <row r="2658">
          <cell r="E2658" t="str">
            <v>SHO^E</v>
          </cell>
          <cell r="F2658" t="str">
            <v>SIEN</v>
          </cell>
        </row>
        <row r="2659">
          <cell r="E2659" t="str">
            <v>SHO^F</v>
          </cell>
          <cell r="F2659" t="str">
            <v>BSRR</v>
          </cell>
        </row>
        <row r="2660">
          <cell r="E2660" t="str">
            <v>STI</v>
          </cell>
          <cell r="F2660" t="str">
            <v>SRRA</v>
          </cell>
        </row>
        <row r="2661">
          <cell r="E2661" t="str">
            <v>STI.WS.A</v>
          </cell>
          <cell r="F2661" t="str">
            <v>SWIR</v>
          </cell>
        </row>
        <row r="2662">
          <cell r="E2662" t="str">
            <v>STI.WS.B</v>
          </cell>
          <cell r="F2662" t="str">
            <v>SIFY</v>
          </cell>
        </row>
        <row r="2663">
          <cell r="E2663" t="str">
            <v>STI^A</v>
          </cell>
          <cell r="F2663" t="str">
            <v>SIGM</v>
          </cell>
        </row>
        <row r="2664">
          <cell r="E2664" t="str">
            <v>STI^E</v>
          </cell>
          <cell r="F2664" t="str">
            <v>SGLB</v>
          </cell>
        </row>
        <row r="2665">
          <cell r="E2665" t="str">
            <v>SPN</v>
          </cell>
          <cell r="F2665" t="str">
            <v>SGLBW</v>
          </cell>
        </row>
        <row r="2666">
          <cell r="E2666" t="str">
            <v>SUP</v>
          </cell>
          <cell r="F2666" t="str">
            <v>SGMA</v>
          </cell>
        </row>
        <row r="2667">
          <cell r="E2667" t="str">
            <v>SVU</v>
          </cell>
          <cell r="F2667" t="str">
            <v>SBNY</v>
          </cell>
        </row>
        <row r="2668">
          <cell r="E2668" t="str">
            <v>SLD</v>
          </cell>
          <cell r="F2668" t="str">
            <v>SBNYW</v>
          </cell>
        </row>
        <row r="2669">
          <cell r="E2669" t="str">
            <v>SLDA</v>
          </cell>
          <cell r="F2669" t="str">
            <v>SLGN</v>
          </cell>
        </row>
        <row r="2670">
          <cell r="E2670" t="str">
            <v>SWZ</v>
          </cell>
          <cell r="F2670" t="str">
            <v>SILC</v>
          </cell>
        </row>
        <row r="2671">
          <cell r="E2671" t="str">
            <v>SWCH</v>
          </cell>
          <cell r="F2671" t="str">
            <v>SLAB</v>
          </cell>
        </row>
        <row r="2672">
          <cell r="E2672" t="str">
            <v>SYF</v>
          </cell>
          <cell r="F2672" t="str">
            <v>SIMO</v>
          </cell>
        </row>
        <row r="2673">
          <cell r="E2673" t="str">
            <v>SYT</v>
          </cell>
          <cell r="F2673" t="str">
            <v>SPIL</v>
          </cell>
        </row>
        <row r="2674">
          <cell r="E2674" t="str">
            <v>SNX</v>
          </cell>
          <cell r="F2674" t="str">
            <v>SRUN</v>
          </cell>
        </row>
        <row r="2675">
          <cell r="E2675" t="str">
            <v>SNV</v>
          </cell>
          <cell r="F2675" t="str">
            <v>SRUNU</v>
          </cell>
        </row>
        <row r="2676">
          <cell r="E2676" t="str">
            <v>SNV^C</v>
          </cell>
          <cell r="F2676" t="str">
            <v>SRUNW</v>
          </cell>
        </row>
        <row r="2677">
          <cell r="E2677" t="str">
            <v>GJP</v>
          </cell>
          <cell r="F2677" t="str">
            <v>SAMG</v>
          </cell>
        </row>
        <row r="2678">
          <cell r="E2678" t="str">
            <v>GJR</v>
          </cell>
          <cell r="F2678" t="str">
            <v>SSNT</v>
          </cell>
        </row>
        <row r="2679">
          <cell r="E2679" t="str">
            <v>GJT</v>
          </cell>
          <cell r="F2679" t="str">
            <v>SFNC</v>
          </cell>
        </row>
        <row r="2680">
          <cell r="E2680" t="str">
            <v>GJV</v>
          </cell>
          <cell r="F2680" t="str">
            <v>SLP</v>
          </cell>
        </row>
        <row r="2681">
          <cell r="E2681" t="str">
            <v>SYY</v>
          </cell>
          <cell r="F2681" t="str">
            <v>SINA</v>
          </cell>
        </row>
        <row r="2682">
          <cell r="E2682" t="str">
            <v>SYX</v>
          </cell>
          <cell r="F2682" t="str">
            <v>SBGI</v>
          </cell>
        </row>
        <row r="2683">
          <cell r="E2683" t="str">
            <v>DATA</v>
          </cell>
          <cell r="F2683" t="str">
            <v>SINO</v>
          </cell>
        </row>
        <row r="2684">
          <cell r="E2684" t="str">
            <v>TAHO</v>
          </cell>
          <cell r="F2684" t="str">
            <v>SVA</v>
          </cell>
        </row>
        <row r="2685">
          <cell r="E2685" t="str">
            <v>TLRD</v>
          </cell>
          <cell r="F2685" t="str">
            <v>SIRI</v>
          </cell>
        </row>
        <row r="2686">
          <cell r="E2686" t="str">
            <v>TWN</v>
          </cell>
          <cell r="F2686" t="str">
            <v>SITO</v>
          </cell>
        </row>
        <row r="2687">
          <cell r="E2687" t="str">
            <v>TSM</v>
          </cell>
          <cell r="F2687" t="str">
            <v>SKYS</v>
          </cell>
        </row>
        <row r="2688">
          <cell r="E2688" t="str">
            <v>TAL</v>
          </cell>
          <cell r="F2688" t="str">
            <v>SKLN</v>
          </cell>
        </row>
        <row r="2689">
          <cell r="E2689" t="str">
            <v>TEGP</v>
          </cell>
          <cell r="F2689" t="str">
            <v>SKYW</v>
          </cell>
        </row>
        <row r="2690">
          <cell r="E2690" t="str">
            <v>TEP</v>
          </cell>
          <cell r="F2690" t="str">
            <v>SWKS</v>
          </cell>
        </row>
        <row r="2691">
          <cell r="E2691" t="str">
            <v>SKT</v>
          </cell>
          <cell r="F2691" t="str">
            <v>SNBR</v>
          </cell>
        </row>
        <row r="2692">
          <cell r="E2692" t="str">
            <v>TPR</v>
          </cell>
          <cell r="F2692" t="str">
            <v>SLM</v>
          </cell>
        </row>
        <row r="2693">
          <cell r="E2693" t="str">
            <v>NGLS^A</v>
          </cell>
          <cell r="F2693" t="str">
            <v>SLMBP</v>
          </cell>
        </row>
        <row r="2694">
          <cell r="E2694" t="str">
            <v>TRGP</v>
          </cell>
          <cell r="F2694" t="str">
            <v>RNSC</v>
          </cell>
        </row>
        <row r="2695">
          <cell r="E2695" t="str">
            <v>TGT</v>
          </cell>
          <cell r="F2695" t="str">
            <v>SGH</v>
          </cell>
        </row>
        <row r="2696">
          <cell r="E2696" t="str">
            <v>TARO</v>
          </cell>
          <cell r="F2696" t="str">
            <v>SND</v>
          </cell>
        </row>
        <row r="2697">
          <cell r="E2697" t="str">
            <v>TTM</v>
          </cell>
          <cell r="F2697" t="str">
            <v>SMBK</v>
          </cell>
        </row>
        <row r="2698">
          <cell r="E2698" t="str">
            <v>TCO</v>
          </cell>
          <cell r="F2698" t="str">
            <v>SMSI</v>
          </cell>
        </row>
        <row r="2699">
          <cell r="E2699" t="str">
            <v>TCO^J</v>
          </cell>
          <cell r="F2699" t="str">
            <v>SMTX</v>
          </cell>
        </row>
        <row r="2700">
          <cell r="E2700" t="str">
            <v>TCO^K</v>
          </cell>
          <cell r="F2700" t="str">
            <v>LNCE</v>
          </cell>
        </row>
        <row r="2701">
          <cell r="E2701" t="str">
            <v>TMHC</v>
          </cell>
          <cell r="F2701" t="str">
            <v>SRAX</v>
          </cell>
        </row>
        <row r="2702">
          <cell r="E2702" t="str">
            <v>TCP</v>
          </cell>
          <cell r="F2702" t="str">
            <v>SCKT</v>
          </cell>
        </row>
        <row r="2703">
          <cell r="E2703" t="str">
            <v>TCF</v>
          </cell>
          <cell r="F2703" t="str">
            <v>SODA</v>
          </cell>
        </row>
        <row r="2704">
          <cell r="E2704" t="str">
            <v>TCF.WS</v>
          </cell>
          <cell r="F2704" t="str">
            <v>SOHU</v>
          </cell>
        </row>
        <row r="2705">
          <cell r="E2705" t="str">
            <v>TCF^C</v>
          </cell>
          <cell r="F2705" t="str">
            <v>SLRC</v>
          </cell>
        </row>
        <row r="2706">
          <cell r="E2706" t="str">
            <v>TCF^D</v>
          </cell>
          <cell r="F2706" t="str">
            <v>SUNS</v>
          </cell>
        </row>
        <row r="2707">
          <cell r="E2707" t="str">
            <v>TSI</v>
          </cell>
          <cell r="F2707" t="str">
            <v>SEDG</v>
          </cell>
        </row>
        <row r="2708">
          <cell r="E2708" t="str">
            <v>TEL</v>
          </cell>
          <cell r="F2708" t="str">
            <v>SLNO</v>
          </cell>
        </row>
        <row r="2709">
          <cell r="E2709" t="str">
            <v>TISI</v>
          </cell>
          <cell r="F2709" t="str">
            <v>SLNOW</v>
          </cell>
        </row>
        <row r="2710">
          <cell r="E2710" t="str">
            <v>FTI</v>
          </cell>
          <cell r="F2710" t="str">
            <v>SNGX</v>
          </cell>
        </row>
        <row r="2711">
          <cell r="E2711" t="str">
            <v>TECK</v>
          </cell>
          <cell r="F2711" t="str">
            <v>SNGXW</v>
          </cell>
        </row>
        <row r="2712">
          <cell r="E2712" t="str">
            <v>TK</v>
          </cell>
          <cell r="F2712" t="str">
            <v>SONC</v>
          </cell>
        </row>
        <row r="2713">
          <cell r="E2713" t="str">
            <v>TGP</v>
          </cell>
          <cell r="F2713" t="str">
            <v>SOFO</v>
          </cell>
        </row>
        <row r="2714">
          <cell r="E2714" t="str">
            <v>TGP^A</v>
          </cell>
          <cell r="F2714" t="str">
            <v>SNOA</v>
          </cell>
        </row>
        <row r="2715">
          <cell r="E2715" t="str">
            <v>TGP^B</v>
          </cell>
          <cell r="F2715" t="str">
            <v>SNOAW</v>
          </cell>
        </row>
        <row r="2716">
          <cell r="E2716" t="str">
            <v>TOO</v>
          </cell>
          <cell r="F2716" t="str">
            <v>SONS</v>
          </cell>
        </row>
        <row r="2717">
          <cell r="E2717" t="str">
            <v>TOO^A</v>
          </cell>
          <cell r="F2717" t="str">
            <v>SPHS</v>
          </cell>
        </row>
        <row r="2718">
          <cell r="E2718" t="str">
            <v>TOO^B</v>
          </cell>
          <cell r="F2718" t="str">
            <v>SORL</v>
          </cell>
        </row>
        <row r="2719">
          <cell r="E2719" t="str">
            <v>TNK</v>
          </cell>
          <cell r="F2719" t="str">
            <v>ROKA</v>
          </cell>
        </row>
        <row r="2720">
          <cell r="E2720" t="str">
            <v>GCI</v>
          </cell>
          <cell r="F2720" t="str">
            <v>SRNE</v>
          </cell>
        </row>
        <row r="2721">
          <cell r="E2721" t="str">
            <v>TGNA</v>
          </cell>
          <cell r="F2721" t="str">
            <v>SOHO</v>
          </cell>
        </row>
        <row r="2722">
          <cell r="E2722" t="str">
            <v>TRC</v>
          </cell>
          <cell r="F2722" t="str">
            <v>SOHOB</v>
          </cell>
        </row>
        <row r="2723">
          <cell r="E2723" t="str">
            <v>HQH</v>
          </cell>
          <cell r="F2723" t="str">
            <v>SOHOO</v>
          </cell>
        </row>
        <row r="2724">
          <cell r="E2724" t="str">
            <v>THQ</v>
          </cell>
          <cell r="F2724" t="str">
            <v>SFBC</v>
          </cell>
        </row>
        <row r="2725">
          <cell r="E2725" t="str">
            <v>HQL</v>
          </cell>
          <cell r="F2725" t="str">
            <v>SSB</v>
          </cell>
        </row>
        <row r="2726">
          <cell r="E2726" t="str">
            <v>THW</v>
          </cell>
          <cell r="F2726" t="str">
            <v>SFST</v>
          </cell>
        </row>
        <row r="2727">
          <cell r="E2727" t="str">
            <v>TDOC</v>
          </cell>
          <cell r="F2727" t="str">
            <v>SMBC</v>
          </cell>
        </row>
        <row r="2728">
          <cell r="E2728" t="str">
            <v>TLRA</v>
          </cell>
          <cell r="F2728" t="str">
            <v>SONA</v>
          </cell>
        </row>
        <row r="2729">
          <cell r="E2729" t="str">
            <v>TEO</v>
          </cell>
          <cell r="F2729" t="str">
            <v>SBSI</v>
          </cell>
        </row>
        <row r="2730">
          <cell r="E2730" t="str">
            <v>TI</v>
          </cell>
          <cell r="F2730" t="str">
            <v>SP</v>
          </cell>
        </row>
        <row r="2731">
          <cell r="E2731" t="str">
            <v>TI.A</v>
          </cell>
          <cell r="F2731" t="str">
            <v>SGRP</v>
          </cell>
        </row>
        <row r="2732">
          <cell r="E2732" t="str">
            <v>TDY</v>
          </cell>
          <cell r="F2732" t="str">
            <v>SPKE</v>
          </cell>
        </row>
        <row r="2733">
          <cell r="E2733" t="str">
            <v>TFX</v>
          </cell>
          <cell r="F2733" t="str">
            <v>SPKEP</v>
          </cell>
        </row>
        <row r="2734">
          <cell r="E2734" t="str">
            <v>VIV</v>
          </cell>
          <cell r="F2734" t="str">
            <v>ONCE</v>
          </cell>
        </row>
        <row r="2735">
          <cell r="E2735" t="str">
            <v>TEF</v>
          </cell>
          <cell r="F2735" t="str">
            <v>SPAR</v>
          </cell>
        </row>
        <row r="2736">
          <cell r="E2736" t="str">
            <v>TDA</v>
          </cell>
          <cell r="F2736" t="str">
            <v>SPTN</v>
          </cell>
        </row>
        <row r="2737">
          <cell r="E2737" t="str">
            <v>TDE</v>
          </cell>
          <cell r="F2737" t="str">
            <v>DWFI</v>
          </cell>
        </row>
        <row r="2738">
          <cell r="E2738" t="str">
            <v>TDI</v>
          </cell>
          <cell r="F2738" t="str">
            <v>SPPI</v>
          </cell>
        </row>
        <row r="2739">
          <cell r="E2739" t="str">
            <v>TDJ</v>
          </cell>
          <cell r="F2739" t="str">
            <v>SPRO</v>
          </cell>
        </row>
        <row r="2740">
          <cell r="E2740" t="str">
            <v>TDS</v>
          </cell>
          <cell r="F2740" t="str">
            <v>ANY</v>
          </cell>
        </row>
        <row r="2741">
          <cell r="E2741" t="str">
            <v>TU</v>
          </cell>
          <cell r="F2741" t="str">
            <v>SPEX</v>
          </cell>
        </row>
        <row r="2742">
          <cell r="E2742" t="str">
            <v>TDF</v>
          </cell>
          <cell r="F2742" t="str">
            <v>SPI</v>
          </cell>
        </row>
        <row r="2743">
          <cell r="E2743" t="str">
            <v>EMF</v>
          </cell>
          <cell r="F2743" t="str">
            <v>SAVE</v>
          </cell>
        </row>
        <row r="2744">
          <cell r="E2744" t="str">
            <v>TEI</v>
          </cell>
          <cell r="F2744" t="str">
            <v>SPLK</v>
          </cell>
        </row>
        <row r="2745">
          <cell r="E2745" t="str">
            <v>GIM</v>
          </cell>
          <cell r="F2745" t="str">
            <v>SPOK</v>
          </cell>
        </row>
        <row r="2746">
          <cell r="E2746" t="str">
            <v>TPX</v>
          </cell>
          <cell r="F2746" t="str">
            <v>SPWH</v>
          </cell>
        </row>
        <row r="2747">
          <cell r="E2747" t="str">
            <v>TS</v>
          </cell>
          <cell r="F2747" t="str">
            <v>SBPH</v>
          </cell>
        </row>
        <row r="2748">
          <cell r="E2748" t="str">
            <v>THC</v>
          </cell>
          <cell r="F2748" t="str">
            <v>FUND</v>
          </cell>
        </row>
        <row r="2749">
          <cell r="E2749" t="str">
            <v>TNC</v>
          </cell>
          <cell r="F2749" t="str">
            <v>SFM</v>
          </cell>
        </row>
        <row r="2750">
          <cell r="E2750" t="str">
            <v>TEN</v>
          </cell>
          <cell r="F2750" t="str">
            <v>SPSC</v>
          </cell>
        </row>
        <row r="2751">
          <cell r="E2751" t="str">
            <v>TVC</v>
          </cell>
          <cell r="F2751" t="str">
            <v>SSNC</v>
          </cell>
        </row>
        <row r="2752">
          <cell r="E2752" t="str">
            <v>TVE</v>
          </cell>
          <cell r="F2752" t="str">
            <v>SSRM</v>
          </cell>
        </row>
        <row r="2753">
          <cell r="E2753" t="str">
            <v>TDC</v>
          </cell>
          <cell r="F2753" t="str">
            <v>STAA</v>
          </cell>
        </row>
        <row r="2754">
          <cell r="E2754" t="str">
            <v>TER</v>
          </cell>
          <cell r="F2754" t="str">
            <v>STAF</v>
          </cell>
        </row>
        <row r="2755">
          <cell r="E2755" t="str">
            <v>TEX</v>
          </cell>
          <cell r="F2755" t="str">
            <v>STMP</v>
          </cell>
        </row>
        <row r="2756">
          <cell r="E2756" t="str">
            <v>TX</v>
          </cell>
          <cell r="F2756" t="str">
            <v>STLY</v>
          </cell>
        </row>
        <row r="2757">
          <cell r="E2757" t="str">
            <v>TNH</v>
          </cell>
          <cell r="F2757" t="str">
            <v>SBLK</v>
          </cell>
        </row>
        <row r="2758">
          <cell r="E2758" t="str">
            <v>TRNO</v>
          </cell>
          <cell r="F2758" t="str">
            <v>SBLKL</v>
          </cell>
        </row>
        <row r="2759">
          <cell r="E2759" t="str">
            <v>TTI</v>
          </cell>
          <cell r="F2759" t="str">
            <v>SBLKZ</v>
          </cell>
        </row>
        <row r="2760">
          <cell r="E2760" t="str">
            <v>TEVA</v>
          </cell>
          <cell r="F2760" t="str">
            <v>SBUX</v>
          </cell>
        </row>
        <row r="2761">
          <cell r="E2761" t="str">
            <v>TPL</v>
          </cell>
          <cell r="F2761" t="str">
            <v>STFC</v>
          </cell>
        </row>
        <row r="2762">
          <cell r="E2762" t="str">
            <v>TGH</v>
          </cell>
          <cell r="F2762" t="str">
            <v>STBZ</v>
          </cell>
        </row>
        <row r="2763">
          <cell r="E2763" t="str">
            <v>TXT</v>
          </cell>
          <cell r="F2763" t="str">
            <v>STDY</v>
          </cell>
        </row>
        <row r="2764">
          <cell r="E2764" t="str">
            <v>TTF</v>
          </cell>
          <cell r="F2764" t="str">
            <v>GASS</v>
          </cell>
        </row>
        <row r="2765">
          <cell r="E2765" t="str">
            <v>AES</v>
          </cell>
          <cell r="F2765" t="str">
            <v>STLD</v>
          </cell>
        </row>
        <row r="2766">
          <cell r="E2766" t="str">
            <v>BX</v>
          </cell>
          <cell r="F2766" t="str">
            <v>SMRT</v>
          </cell>
        </row>
        <row r="2767">
          <cell r="E2767" t="str">
            <v>CEE</v>
          </cell>
          <cell r="F2767" t="str">
            <v>STLR</v>
          </cell>
        </row>
        <row r="2768">
          <cell r="E2768" t="str">
            <v>SCHW</v>
          </cell>
          <cell r="F2768" t="str">
            <v>STLRU</v>
          </cell>
        </row>
        <row r="2769">
          <cell r="E2769" t="str">
            <v>SCHW^B.CL</v>
          </cell>
          <cell r="F2769" t="str">
            <v>STLRW</v>
          </cell>
        </row>
        <row r="2770">
          <cell r="E2770" t="str">
            <v>SCHW^C</v>
          </cell>
          <cell r="F2770" t="str">
            <v>SBOT</v>
          </cell>
        </row>
        <row r="2771">
          <cell r="E2771" t="str">
            <v>SCHW^D</v>
          </cell>
          <cell r="F2771" t="str">
            <v>STML</v>
          </cell>
        </row>
        <row r="2772">
          <cell r="E2772" t="str">
            <v>SRV</v>
          </cell>
          <cell r="F2772" t="str">
            <v>SRCL</v>
          </cell>
        </row>
        <row r="2773">
          <cell r="E2773" t="str">
            <v>GRX</v>
          </cell>
          <cell r="F2773" t="str">
            <v>SRCLP</v>
          </cell>
        </row>
        <row r="2774">
          <cell r="E2774" t="str">
            <v>GRX^A</v>
          </cell>
          <cell r="F2774" t="str">
            <v>SBT</v>
          </cell>
        </row>
        <row r="2775">
          <cell r="E2775" t="str">
            <v>GRX^B</v>
          </cell>
          <cell r="F2775" t="str">
            <v>STRL</v>
          </cell>
        </row>
        <row r="2776">
          <cell r="E2776" t="str">
            <v>GDL</v>
          </cell>
          <cell r="F2776" t="str">
            <v>SHOO</v>
          </cell>
        </row>
        <row r="2777">
          <cell r="E2777" t="str">
            <v>GDL^B</v>
          </cell>
          <cell r="F2777" t="str">
            <v>SSFN</v>
          </cell>
        </row>
        <row r="2778">
          <cell r="E2778" t="str">
            <v>THG</v>
          </cell>
          <cell r="F2778" t="str">
            <v>SFIX</v>
          </cell>
        </row>
        <row r="2779">
          <cell r="E2779" t="str">
            <v>THGA</v>
          </cell>
          <cell r="F2779" t="str">
            <v>SYBT</v>
          </cell>
        </row>
        <row r="2780">
          <cell r="E2780" t="str">
            <v>MSG</v>
          </cell>
          <cell r="F2780" t="str">
            <v>BANX</v>
          </cell>
        </row>
        <row r="2781">
          <cell r="E2781" t="str">
            <v>RUBI</v>
          </cell>
          <cell r="F2781" t="str">
            <v>SSKN</v>
          </cell>
        </row>
        <row r="2782">
          <cell r="E2782" t="str">
            <v>TRV</v>
          </cell>
          <cell r="F2782" t="str">
            <v>SSYS</v>
          </cell>
        </row>
        <row r="2783">
          <cell r="E2783" t="str">
            <v>TMO</v>
          </cell>
          <cell r="F2783" t="str">
            <v>STRT</v>
          </cell>
        </row>
        <row r="2784">
          <cell r="E2784" t="str">
            <v>THR</v>
          </cell>
          <cell r="F2784" t="str">
            <v>STRS</v>
          </cell>
        </row>
        <row r="2785">
          <cell r="E2785" t="str">
            <v>TPRE</v>
          </cell>
          <cell r="F2785" t="str">
            <v>STRA</v>
          </cell>
        </row>
        <row r="2786">
          <cell r="E2786" t="str">
            <v>TSLF</v>
          </cell>
          <cell r="F2786" t="str">
            <v>STRM</v>
          </cell>
        </row>
        <row r="2787">
          <cell r="E2787" t="str">
            <v>TCRX</v>
          </cell>
          <cell r="F2787" t="str">
            <v>SBBP</v>
          </cell>
        </row>
        <row r="2788">
          <cell r="E2788" t="str">
            <v>TCRZ</v>
          </cell>
          <cell r="F2788" t="str">
            <v>STB</v>
          </cell>
        </row>
        <row r="2789">
          <cell r="E2789" t="str">
            <v>TRI</v>
          </cell>
          <cell r="F2789" t="str">
            <v>SCMP</v>
          </cell>
        </row>
        <row r="2790">
          <cell r="E2790" t="str">
            <v>THO</v>
          </cell>
          <cell r="F2790" t="str">
            <v>SUMR</v>
          </cell>
        </row>
        <row r="2791">
          <cell r="E2791" t="str">
            <v>TDW</v>
          </cell>
          <cell r="F2791" t="str">
            <v>SMMF</v>
          </cell>
        </row>
        <row r="2792">
          <cell r="E2792" t="str">
            <v>TDW.WS.A</v>
          </cell>
          <cell r="F2792" t="str">
            <v>SSBI</v>
          </cell>
        </row>
        <row r="2793">
          <cell r="E2793" t="str">
            <v>TDW.WS.B</v>
          </cell>
          <cell r="F2793" t="str">
            <v>SMMT</v>
          </cell>
        </row>
        <row r="2794">
          <cell r="E2794" t="str">
            <v>TIER</v>
          </cell>
          <cell r="F2794" t="str">
            <v>SNBC</v>
          </cell>
        </row>
        <row r="2795">
          <cell r="E2795" t="str">
            <v>TIF</v>
          </cell>
          <cell r="F2795" t="str">
            <v>SNHY</v>
          </cell>
        </row>
        <row r="2796">
          <cell r="E2796" t="str">
            <v>TLYS</v>
          </cell>
          <cell r="F2796" t="str">
            <v>SNDE</v>
          </cell>
        </row>
        <row r="2797">
          <cell r="E2797" t="str">
            <v>TSU</v>
          </cell>
          <cell r="F2797" t="str">
            <v>SNSS</v>
          </cell>
        </row>
        <row r="2798">
          <cell r="E2798" t="str">
            <v>TIME</v>
          </cell>
          <cell r="F2798" t="str">
            <v>STKL</v>
          </cell>
        </row>
        <row r="2799">
          <cell r="E2799" t="str">
            <v>TWX</v>
          </cell>
          <cell r="F2799" t="str">
            <v>SPWR</v>
          </cell>
        </row>
        <row r="2800">
          <cell r="E2800" t="str">
            <v>TKR</v>
          </cell>
          <cell r="F2800" t="str">
            <v>RUN</v>
          </cell>
        </row>
        <row r="2801">
          <cell r="E2801" t="str">
            <v>TMST</v>
          </cell>
          <cell r="F2801" t="str">
            <v>SBCP</v>
          </cell>
        </row>
        <row r="2802">
          <cell r="E2802" t="str">
            <v>TWI</v>
          </cell>
          <cell r="F2802" t="str">
            <v>SUNW</v>
          </cell>
        </row>
        <row r="2803">
          <cell r="E2803" t="str">
            <v>TJX</v>
          </cell>
          <cell r="F2803" t="str">
            <v>SMCI</v>
          </cell>
        </row>
        <row r="2804">
          <cell r="E2804" t="str">
            <v>TOL</v>
          </cell>
          <cell r="F2804" t="str">
            <v>SPCB</v>
          </cell>
        </row>
        <row r="2805">
          <cell r="E2805" t="str">
            <v>TR</v>
          </cell>
          <cell r="F2805" t="str">
            <v>SCON</v>
          </cell>
        </row>
        <row r="2806">
          <cell r="E2806" t="str">
            <v>BLD</v>
          </cell>
          <cell r="F2806" t="str">
            <v>SGC</v>
          </cell>
        </row>
        <row r="2807">
          <cell r="E2807" t="str">
            <v>TMK</v>
          </cell>
          <cell r="F2807" t="str">
            <v>SUPN</v>
          </cell>
        </row>
        <row r="2808">
          <cell r="E2808" t="str">
            <v>TMK^B</v>
          </cell>
          <cell r="F2808" t="str">
            <v>SPRT</v>
          </cell>
        </row>
        <row r="2809">
          <cell r="E2809" t="str">
            <v>TMK^C</v>
          </cell>
          <cell r="F2809" t="str">
            <v>SGRY</v>
          </cell>
        </row>
        <row r="2810">
          <cell r="E2810" t="str">
            <v>TTC</v>
          </cell>
          <cell r="F2810" t="str">
            <v>SRDX</v>
          </cell>
        </row>
        <row r="2811">
          <cell r="E2811" t="str">
            <v>TD</v>
          </cell>
          <cell r="F2811" t="str">
            <v>SBBX</v>
          </cell>
        </row>
        <row r="2812">
          <cell r="E2812" t="str">
            <v>NDP</v>
          </cell>
          <cell r="F2812" t="str">
            <v>SIVB</v>
          </cell>
        </row>
        <row r="2813">
          <cell r="E2813" t="str">
            <v>TYG</v>
          </cell>
          <cell r="F2813" t="str">
            <v>SIVBO</v>
          </cell>
        </row>
        <row r="2814">
          <cell r="E2814" t="str">
            <v>NTG</v>
          </cell>
          <cell r="F2814" t="str">
            <v>SYKE</v>
          </cell>
        </row>
        <row r="2815">
          <cell r="E2815" t="str">
            <v>TTP</v>
          </cell>
          <cell r="F2815" t="str">
            <v>SYMC</v>
          </cell>
        </row>
        <row r="2816">
          <cell r="E2816" t="str">
            <v>TPZ</v>
          </cell>
          <cell r="F2816" t="str">
            <v>SYNC</v>
          </cell>
        </row>
        <row r="2817">
          <cell r="E2817" t="str">
            <v>TOT</v>
          </cell>
          <cell r="F2817" t="str">
            <v>SYNL</v>
          </cell>
        </row>
        <row r="2818">
          <cell r="E2818" t="str">
            <v>TSS</v>
          </cell>
          <cell r="F2818" t="str">
            <v>SYNA</v>
          </cell>
        </row>
        <row r="2819">
          <cell r="E2819" t="str">
            <v>TOWR</v>
          </cell>
          <cell r="F2819" t="str">
            <v>SNCR</v>
          </cell>
        </row>
        <row r="2820">
          <cell r="E2820" t="str">
            <v>TSQ</v>
          </cell>
          <cell r="F2820" t="str">
            <v>SNDX</v>
          </cell>
        </row>
        <row r="2821">
          <cell r="E2821" t="str">
            <v>TM</v>
          </cell>
          <cell r="F2821" t="str">
            <v>SGYP</v>
          </cell>
        </row>
        <row r="2822">
          <cell r="E2822" t="str">
            <v>TPGE</v>
          </cell>
          <cell r="F2822" t="str">
            <v>SYBX</v>
          </cell>
        </row>
        <row r="2823">
          <cell r="E2823" t="str">
            <v>TPGE.U</v>
          </cell>
          <cell r="F2823" t="str">
            <v>SNPS</v>
          </cell>
        </row>
        <row r="2824">
          <cell r="E2824" t="str">
            <v>TPGE.WS</v>
          </cell>
          <cell r="F2824" t="str">
            <v>SYNT</v>
          </cell>
        </row>
        <row r="2825">
          <cell r="E2825" t="str">
            <v>TPGH</v>
          </cell>
          <cell r="F2825" t="str">
            <v>SYMX</v>
          </cell>
        </row>
        <row r="2826">
          <cell r="E2826" t="str">
            <v>TPGH.U</v>
          </cell>
          <cell r="F2826" t="str">
            <v>SYPR</v>
          </cell>
        </row>
        <row r="2827">
          <cell r="E2827" t="str">
            <v>TPGH.WS</v>
          </cell>
          <cell r="F2827" t="str">
            <v>SYRS</v>
          </cell>
        </row>
        <row r="2828">
          <cell r="E2828" t="str">
            <v>TRTX</v>
          </cell>
          <cell r="F2828" t="str">
            <v>TROW</v>
          </cell>
        </row>
        <row r="2829">
          <cell r="E2829" t="str">
            <v>TSLX</v>
          </cell>
          <cell r="F2829" t="str">
            <v>TTOO</v>
          </cell>
        </row>
        <row r="2830">
          <cell r="E2830" t="str">
            <v>TAC</v>
          </cell>
          <cell r="F2830" t="str">
            <v>TRHC</v>
          </cell>
        </row>
        <row r="2831">
          <cell r="E2831" t="str">
            <v>TRP</v>
          </cell>
          <cell r="F2831" t="str">
            <v>TCMD</v>
          </cell>
        </row>
        <row r="2832">
          <cell r="E2832" t="str">
            <v>TCI</v>
          </cell>
          <cell r="F2832" t="str">
            <v>TAIT</v>
          </cell>
        </row>
        <row r="2833">
          <cell r="E2833" t="str">
            <v>TDG</v>
          </cell>
          <cell r="F2833" t="str">
            <v>TTWO</v>
          </cell>
        </row>
        <row r="2834">
          <cell r="E2834" t="str">
            <v>TLP</v>
          </cell>
          <cell r="F2834" t="str">
            <v>TLND</v>
          </cell>
        </row>
        <row r="2835">
          <cell r="E2835" t="str">
            <v>RIG</v>
          </cell>
          <cell r="F2835" t="str">
            <v>TNDM</v>
          </cell>
        </row>
        <row r="2836">
          <cell r="E2836" t="str">
            <v>TGS</v>
          </cell>
          <cell r="F2836" t="str">
            <v>TLF</v>
          </cell>
        </row>
        <row r="2837">
          <cell r="E2837" t="str">
            <v>TRU</v>
          </cell>
          <cell r="F2837" t="str">
            <v>TANH</v>
          </cell>
        </row>
        <row r="2838">
          <cell r="E2838" t="str">
            <v>TVPT</v>
          </cell>
          <cell r="F2838" t="str">
            <v>TPIV</v>
          </cell>
        </row>
        <row r="2839">
          <cell r="E2839" t="str">
            <v>TREC</v>
          </cell>
          <cell r="F2839" t="str">
            <v>TEDU</v>
          </cell>
        </row>
        <row r="2840">
          <cell r="E2840" t="str">
            <v>TG</v>
          </cell>
          <cell r="F2840" t="str">
            <v>TATT</v>
          </cell>
        </row>
        <row r="2841">
          <cell r="E2841" t="str">
            <v>THS</v>
          </cell>
          <cell r="F2841" t="str">
            <v>TAYD</v>
          </cell>
        </row>
        <row r="2842">
          <cell r="E2842" t="str">
            <v>TREX</v>
          </cell>
          <cell r="F2842" t="str">
            <v>CGBD</v>
          </cell>
        </row>
        <row r="2843">
          <cell r="E2843" t="str">
            <v>TY</v>
          </cell>
          <cell r="F2843" t="str">
            <v>TCPC</v>
          </cell>
        </row>
        <row r="2844">
          <cell r="E2844" t="str">
            <v>TY^</v>
          </cell>
          <cell r="F2844" t="str">
            <v>AMTD</v>
          </cell>
        </row>
        <row r="2845">
          <cell r="E2845" t="str">
            <v>TPH</v>
          </cell>
          <cell r="F2845" t="str">
            <v>PETZ</v>
          </cell>
        </row>
        <row r="2846">
          <cell r="E2846" t="str">
            <v>TCAP</v>
          </cell>
          <cell r="F2846" t="str">
            <v>TECD</v>
          </cell>
        </row>
        <row r="2847">
          <cell r="E2847" t="str">
            <v>TCCA</v>
          </cell>
          <cell r="F2847" t="str">
            <v>TCCO</v>
          </cell>
        </row>
        <row r="2848">
          <cell r="E2848" t="str">
            <v>TCCB</v>
          </cell>
          <cell r="F2848" t="str">
            <v>TTGT</v>
          </cell>
        </row>
        <row r="2849">
          <cell r="E2849" t="str">
            <v>TRCO</v>
          </cell>
          <cell r="F2849" t="str">
            <v>TGLS</v>
          </cell>
        </row>
        <row r="2850">
          <cell r="E2850" t="str">
            <v>TNET</v>
          </cell>
          <cell r="F2850" t="str">
            <v>TGEN</v>
          </cell>
        </row>
        <row r="2851">
          <cell r="E2851" t="str">
            <v>TRN</v>
          </cell>
          <cell r="F2851" t="str">
            <v>TNAV</v>
          </cell>
        </row>
        <row r="2852">
          <cell r="E2852" t="str">
            <v>TSE</v>
          </cell>
          <cell r="F2852" t="str">
            <v>TTEC</v>
          </cell>
        </row>
        <row r="2853">
          <cell r="E2853" t="str">
            <v>TPVG</v>
          </cell>
          <cell r="F2853" t="str">
            <v>TLGT</v>
          </cell>
        </row>
        <row r="2854">
          <cell r="E2854" t="str">
            <v>TPVY</v>
          </cell>
          <cell r="F2854" t="str">
            <v>TELL</v>
          </cell>
        </row>
        <row r="2855">
          <cell r="E2855" t="str">
            <v>GTS</v>
          </cell>
          <cell r="F2855" t="str">
            <v>TENX</v>
          </cell>
        </row>
        <row r="2856">
          <cell r="E2856" t="str">
            <v>TRTN</v>
          </cell>
          <cell r="F2856" t="str">
            <v>GLBL</v>
          </cell>
        </row>
        <row r="2857">
          <cell r="E2857" t="str">
            <v>TGI</v>
          </cell>
          <cell r="F2857" t="str">
            <v>TERP</v>
          </cell>
        </row>
        <row r="2858">
          <cell r="E2858" t="str">
            <v>TROX</v>
          </cell>
          <cell r="F2858" t="str">
            <v>TBNK</v>
          </cell>
        </row>
        <row r="2859">
          <cell r="E2859" t="str">
            <v>TBI</v>
          </cell>
          <cell r="F2859" t="str">
            <v>TSRO</v>
          </cell>
        </row>
        <row r="2860">
          <cell r="E2860" t="str">
            <v>TNP</v>
          </cell>
          <cell r="F2860" t="str">
            <v>TESO</v>
          </cell>
        </row>
        <row r="2861">
          <cell r="E2861" t="str">
            <v>TNP^B</v>
          </cell>
          <cell r="F2861" t="str">
            <v>TSLA</v>
          </cell>
        </row>
        <row r="2862">
          <cell r="E2862" t="str">
            <v>TNP^C</v>
          </cell>
          <cell r="F2862" t="str">
            <v>TESS</v>
          </cell>
        </row>
        <row r="2863">
          <cell r="E2863" t="str">
            <v>TNP^D</v>
          </cell>
          <cell r="F2863" t="str">
            <v>TTEK</v>
          </cell>
        </row>
        <row r="2864">
          <cell r="E2864" t="str">
            <v>TNP^E</v>
          </cell>
          <cell r="F2864" t="str">
            <v>TTPH</v>
          </cell>
        </row>
        <row r="2865">
          <cell r="E2865" t="str">
            <v>TUP</v>
          </cell>
          <cell r="F2865" t="str">
            <v>TCBI</v>
          </cell>
        </row>
        <row r="2866">
          <cell r="E2866" t="str">
            <v>TKC</v>
          </cell>
          <cell r="F2866" t="str">
            <v>TCBIL</v>
          </cell>
        </row>
        <row r="2867">
          <cell r="E2867" t="str">
            <v>TKF</v>
          </cell>
          <cell r="F2867" t="str">
            <v>TCBIP</v>
          </cell>
        </row>
        <row r="2868">
          <cell r="E2868" t="str">
            <v>TPB</v>
          </cell>
          <cell r="F2868" t="str">
            <v>TCBIW</v>
          </cell>
        </row>
        <row r="2869">
          <cell r="E2869" t="str">
            <v>TRQ</v>
          </cell>
          <cell r="F2869" t="str">
            <v>TXN</v>
          </cell>
        </row>
        <row r="2870">
          <cell r="E2870" t="str">
            <v>TPC</v>
          </cell>
          <cell r="F2870" t="str">
            <v>TXRH</v>
          </cell>
        </row>
        <row r="2871">
          <cell r="E2871" t="str">
            <v>TWLO</v>
          </cell>
          <cell r="F2871" t="str">
            <v>TFSL</v>
          </cell>
        </row>
        <row r="2872">
          <cell r="E2872" t="str">
            <v>TWTR</v>
          </cell>
          <cell r="F2872" t="str">
            <v>TGTX</v>
          </cell>
        </row>
        <row r="2873">
          <cell r="E2873" t="str">
            <v>TWO</v>
          </cell>
          <cell r="F2873" t="str">
            <v>ANDE</v>
          </cell>
        </row>
        <row r="2874">
          <cell r="E2874" t="str">
            <v>TWO^A</v>
          </cell>
          <cell r="F2874" t="str">
            <v>TBBK</v>
          </cell>
        </row>
        <row r="2875">
          <cell r="E2875" t="str">
            <v>TWO^B</v>
          </cell>
          <cell r="F2875" t="str">
            <v>BPRN</v>
          </cell>
        </row>
        <row r="2876">
          <cell r="E2876" t="str">
            <v>TYL</v>
          </cell>
          <cell r="F2876" t="str">
            <v>CG</v>
          </cell>
        </row>
        <row r="2877">
          <cell r="E2877" t="str">
            <v>TSN</v>
          </cell>
          <cell r="F2877" t="str">
            <v>TCGP</v>
          </cell>
        </row>
        <row r="2878">
          <cell r="E2878" t="str">
            <v>USB</v>
          </cell>
          <cell r="F2878" t="str">
            <v>CAKE</v>
          </cell>
        </row>
        <row r="2879">
          <cell r="E2879" t="str">
            <v>USB^A</v>
          </cell>
          <cell r="F2879" t="str">
            <v>CHEF</v>
          </cell>
        </row>
        <row r="2880">
          <cell r="E2880" t="str">
            <v>USB^H</v>
          </cell>
          <cell r="F2880" t="str">
            <v>TCFC</v>
          </cell>
        </row>
        <row r="2881">
          <cell r="E2881" t="str">
            <v>USB^M</v>
          </cell>
          <cell r="F2881" t="str">
            <v>DSGX</v>
          </cell>
        </row>
        <row r="2882">
          <cell r="E2882" t="str">
            <v>USB^O</v>
          </cell>
          <cell r="F2882" t="str">
            <v>DXYN</v>
          </cell>
        </row>
        <row r="2883">
          <cell r="E2883" t="str">
            <v>USPH</v>
          </cell>
          <cell r="F2883" t="str">
            <v>ENSG</v>
          </cell>
        </row>
        <row r="2884">
          <cell r="E2884" t="str">
            <v>SLCA</v>
          </cell>
          <cell r="F2884" t="str">
            <v>XONE</v>
          </cell>
        </row>
        <row r="2885">
          <cell r="E2885" t="str">
            <v>UBS</v>
          </cell>
          <cell r="F2885" t="str">
            <v>FINL</v>
          </cell>
        </row>
        <row r="2886">
          <cell r="E2886" t="str">
            <v>UGI</v>
          </cell>
          <cell r="F2886" t="str">
            <v>FBMS</v>
          </cell>
        </row>
        <row r="2887">
          <cell r="E2887" t="str">
            <v>UGP</v>
          </cell>
          <cell r="F2887" t="str">
            <v>FLIC</v>
          </cell>
        </row>
        <row r="2888">
          <cell r="E2888" t="str">
            <v>UMH</v>
          </cell>
          <cell r="F2888" t="str">
            <v>GT</v>
          </cell>
        </row>
        <row r="2889">
          <cell r="E2889" t="str">
            <v>UMH^B</v>
          </cell>
          <cell r="F2889" t="str">
            <v>HABT</v>
          </cell>
        </row>
        <row r="2890">
          <cell r="E2890" t="str">
            <v>UMH^C</v>
          </cell>
          <cell r="F2890" t="str">
            <v>HCKT</v>
          </cell>
        </row>
        <row r="2891">
          <cell r="E2891" t="str">
            <v>UA</v>
          </cell>
          <cell r="F2891" t="str">
            <v>HAIN</v>
          </cell>
        </row>
        <row r="2892">
          <cell r="E2892" t="str">
            <v>UAA</v>
          </cell>
          <cell r="F2892" t="str">
            <v>CUBA</v>
          </cell>
        </row>
        <row r="2893">
          <cell r="E2893" t="str">
            <v>UFI</v>
          </cell>
          <cell r="F2893" t="str">
            <v>INTG</v>
          </cell>
        </row>
        <row r="2894">
          <cell r="E2894" t="str">
            <v>UNF</v>
          </cell>
          <cell r="F2894" t="str">
            <v>JYNT</v>
          </cell>
        </row>
        <row r="2895">
          <cell r="E2895" t="str">
            <v>UN</v>
          </cell>
          <cell r="F2895" t="str">
            <v>KEYW</v>
          </cell>
        </row>
        <row r="2896">
          <cell r="E2896" t="str">
            <v>UL</v>
          </cell>
          <cell r="F2896" t="str">
            <v>KHC</v>
          </cell>
        </row>
        <row r="2897">
          <cell r="E2897" t="str">
            <v>UNP</v>
          </cell>
          <cell r="F2897" t="str">
            <v>OLD</v>
          </cell>
        </row>
        <row r="2898">
          <cell r="E2898" t="str">
            <v>UIS</v>
          </cell>
          <cell r="F2898" t="str">
            <v>MSG</v>
          </cell>
        </row>
        <row r="2899">
          <cell r="E2899" t="str">
            <v>UNT</v>
          </cell>
          <cell r="F2899" t="str">
            <v>MDCO</v>
          </cell>
        </row>
        <row r="2900">
          <cell r="E2900" t="str">
            <v>UAL</v>
          </cell>
          <cell r="F2900" t="str">
            <v>MEET</v>
          </cell>
        </row>
        <row r="2901">
          <cell r="E2901" t="str">
            <v>UDR</v>
          </cell>
          <cell r="F2901" t="str">
            <v>MIK</v>
          </cell>
        </row>
        <row r="2902">
          <cell r="E2902" t="str">
            <v>UMC</v>
          </cell>
          <cell r="F2902" t="str">
            <v>MIDD</v>
          </cell>
        </row>
        <row r="2903">
          <cell r="E2903" t="str">
            <v>UPS</v>
          </cell>
          <cell r="F2903" t="str">
            <v>NAVG</v>
          </cell>
        </row>
        <row r="2904">
          <cell r="E2904" t="str">
            <v>URI</v>
          </cell>
          <cell r="F2904" t="str">
            <v>SLIM</v>
          </cell>
        </row>
        <row r="2905">
          <cell r="E2905" t="str">
            <v>USM</v>
          </cell>
          <cell r="F2905" t="str">
            <v>STKS</v>
          </cell>
        </row>
        <row r="2906">
          <cell r="E2906" t="str">
            <v>UZA</v>
          </cell>
          <cell r="F2906" t="str">
            <v>ORG</v>
          </cell>
        </row>
        <row r="2907">
          <cell r="E2907" t="str">
            <v>UZB</v>
          </cell>
          <cell r="F2907" t="str">
            <v>PCLN</v>
          </cell>
        </row>
        <row r="2908">
          <cell r="E2908" t="str">
            <v>UZC</v>
          </cell>
          <cell r="F2908" t="str">
            <v>PRSC</v>
          </cell>
        </row>
        <row r="2909">
          <cell r="E2909" t="str">
            <v>X</v>
          </cell>
          <cell r="F2909" t="str">
            <v>RMR</v>
          </cell>
        </row>
        <row r="2910">
          <cell r="E2910" t="str">
            <v>UTX</v>
          </cell>
          <cell r="F2910" t="str">
            <v>SMPL</v>
          </cell>
        </row>
        <row r="2911">
          <cell r="E2911" t="str">
            <v>UNH</v>
          </cell>
          <cell r="F2911" t="str">
            <v>SMPLW</v>
          </cell>
        </row>
        <row r="2912">
          <cell r="E2912" t="str">
            <v>UTL</v>
          </cell>
          <cell r="F2912" t="str">
            <v>TSG</v>
          </cell>
        </row>
        <row r="2913">
          <cell r="E2913" t="str">
            <v>UNVR</v>
          </cell>
          <cell r="F2913" t="str">
            <v>TTD</v>
          </cell>
        </row>
        <row r="2914">
          <cell r="E2914" t="str">
            <v>UVV</v>
          </cell>
          <cell r="F2914" t="str">
            <v>ULTI</v>
          </cell>
        </row>
        <row r="2915">
          <cell r="E2915" t="str">
            <v>UHT</v>
          </cell>
          <cell r="F2915" t="str">
            <v>YORW</v>
          </cell>
        </row>
        <row r="2916">
          <cell r="E2916" t="str">
            <v>UHS</v>
          </cell>
          <cell r="F2916" t="str">
            <v>NCTY</v>
          </cell>
        </row>
        <row r="2917">
          <cell r="E2917" t="str">
            <v>UVE</v>
          </cell>
          <cell r="F2917" t="str">
            <v>TXMD</v>
          </cell>
        </row>
        <row r="2918">
          <cell r="E2918" t="str">
            <v>UTI</v>
          </cell>
          <cell r="F2918" t="str">
            <v>TRPX</v>
          </cell>
        </row>
        <row r="2919">
          <cell r="E2919" t="str">
            <v>UNM</v>
          </cell>
          <cell r="F2919" t="str">
            <v>TBPH</v>
          </cell>
        </row>
        <row r="2920">
          <cell r="E2920" t="str">
            <v>UE</v>
          </cell>
          <cell r="F2920" t="str">
            <v>TST</v>
          </cell>
        </row>
        <row r="2921">
          <cell r="E2921" t="str">
            <v>UBA</v>
          </cell>
          <cell r="F2921" t="str">
            <v>TCRD</v>
          </cell>
        </row>
        <row r="2922">
          <cell r="E2922" t="str">
            <v>UBP</v>
          </cell>
          <cell r="F2922" t="str">
            <v>TICC</v>
          </cell>
        </row>
        <row r="2923">
          <cell r="E2923" t="str">
            <v>UBP^G</v>
          </cell>
          <cell r="F2923" t="str">
            <v>TICCL</v>
          </cell>
        </row>
        <row r="2924">
          <cell r="E2924" t="str">
            <v>UBP^H</v>
          </cell>
          <cell r="F2924" t="str">
            <v>TIG</v>
          </cell>
        </row>
        <row r="2925">
          <cell r="E2925" t="str">
            <v>USFD</v>
          </cell>
          <cell r="F2925" t="str">
            <v>TTS</v>
          </cell>
        </row>
        <row r="2926">
          <cell r="E2926" t="str">
            <v>USAC</v>
          </cell>
          <cell r="F2926" t="str">
            <v>TIL</v>
          </cell>
        </row>
        <row r="2927">
          <cell r="E2927" t="str">
            <v>USNA</v>
          </cell>
          <cell r="F2927" t="str">
            <v>TSBK</v>
          </cell>
        </row>
        <row r="2928">
          <cell r="E2928" t="str">
            <v>USDP</v>
          </cell>
          <cell r="F2928" t="str">
            <v>TNTR</v>
          </cell>
        </row>
        <row r="2929">
          <cell r="E2929" t="str">
            <v>USG</v>
          </cell>
          <cell r="F2929" t="str">
            <v>TIPT</v>
          </cell>
        </row>
        <row r="2930">
          <cell r="E2930" t="str">
            <v>BIF</v>
          </cell>
          <cell r="F2930" t="str">
            <v>TITN</v>
          </cell>
        </row>
        <row r="2931">
          <cell r="E2931" t="str">
            <v>VFC</v>
          </cell>
          <cell r="F2931" t="str">
            <v>TTNP</v>
          </cell>
        </row>
        <row r="2932">
          <cell r="E2932" t="str">
            <v>EGY</v>
          </cell>
          <cell r="F2932" t="str">
            <v>TVTY</v>
          </cell>
        </row>
        <row r="2933">
          <cell r="E2933" t="str">
            <v>MTN</v>
          </cell>
          <cell r="F2933" t="str">
            <v>TIVO</v>
          </cell>
        </row>
        <row r="2934">
          <cell r="E2934" t="str">
            <v>VALE</v>
          </cell>
          <cell r="F2934" t="str">
            <v>TMUS</v>
          </cell>
        </row>
        <row r="2935">
          <cell r="E2935" t="str">
            <v>VALE$</v>
          </cell>
          <cell r="F2935" t="str">
            <v>TMUSP</v>
          </cell>
        </row>
        <row r="2936">
          <cell r="E2936" t="str">
            <v>VRX</v>
          </cell>
          <cell r="F2936" t="str">
            <v>TOCA</v>
          </cell>
        </row>
        <row r="2937">
          <cell r="E2937" t="str">
            <v>VLO</v>
          </cell>
          <cell r="F2937" t="str">
            <v>TNXP</v>
          </cell>
        </row>
        <row r="2938">
          <cell r="E2938" t="str">
            <v>VLP</v>
          </cell>
          <cell r="F2938" t="str">
            <v>TISA</v>
          </cell>
        </row>
        <row r="2939">
          <cell r="E2939" t="str">
            <v>VHI</v>
          </cell>
          <cell r="F2939" t="str">
            <v>TOPS</v>
          </cell>
        </row>
        <row r="2940">
          <cell r="E2940" t="str">
            <v>VR</v>
          </cell>
          <cell r="F2940" t="str">
            <v xml:space="preserve">TORM          </v>
          </cell>
        </row>
        <row r="2941">
          <cell r="E2941" t="str">
            <v>VR^A</v>
          </cell>
          <cell r="F2941" t="str">
            <v>TRCH</v>
          </cell>
        </row>
        <row r="2942">
          <cell r="E2942" t="str">
            <v>VR^B</v>
          </cell>
          <cell r="F2942" t="str">
            <v>TSEM</v>
          </cell>
        </row>
        <row r="2943">
          <cell r="E2943" t="str">
            <v>VLY</v>
          </cell>
          <cell r="F2943" t="str">
            <v>CLUB</v>
          </cell>
        </row>
        <row r="2944">
          <cell r="E2944" t="str">
            <v>VLY.WS</v>
          </cell>
          <cell r="F2944" t="str">
            <v>TOWN</v>
          </cell>
        </row>
        <row r="2945">
          <cell r="E2945" t="str">
            <v>VLY^A</v>
          </cell>
          <cell r="F2945" t="str">
            <v>TPIC</v>
          </cell>
        </row>
        <row r="2946">
          <cell r="E2946" t="str">
            <v>VLY^B</v>
          </cell>
          <cell r="F2946" t="str">
            <v>TCON</v>
          </cell>
        </row>
        <row r="2947">
          <cell r="E2947" t="str">
            <v>VMI</v>
          </cell>
          <cell r="F2947" t="str">
            <v>TSCO</v>
          </cell>
        </row>
        <row r="2948">
          <cell r="E2948" t="str">
            <v>VVV</v>
          </cell>
          <cell r="F2948" t="str">
            <v>TWMC</v>
          </cell>
        </row>
        <row r="2949">
          <cell r="E2949" t="str">
            <v>VNTV</v>
          </cell>
          <cell r="F2949" t="str">
            <v>TACT</v>
          </cell>
        </row>
        <row r="2950">
          <cell r="E2950" t="str">
            <v>VAR</v>
          </cell>
          <cell r="F2950" t="str">
            <v>TRNS</v>
          </cell>
        </row>
        <row r="2951">
          <cell r="E2951" t="str">
            <v>VGR</v>
          </cell>
          <cell r="F2951" t="str">
            <v>TGA</v>
          </cell>
        </row>
        <row r="2952">
          <cell r="E2952" t="str">
            <v>VVC</v>
          </cell>
          <cell r="F2952" t="str">
            <v>TA</v>
          </cell>
        </row>
        <row r="2953">
          <cell r="E2953" t="str">
            <v>VEC</v>
          </cell>
          <cell r="F2953" t="str">
            <v>TANNI</v>
          </cell>
        </row>
        <row r="2954">
          <cell r="E2954" t="str">
            <v>VEDL</v>
          </cell>
          <cell r="F2954" t="str">
            <v>TANNL</v>
          </cell>
        </row>
        <row r="2955">
          <cell r="E2955" t="str">
            <v>VEEV</v>
          </cell>
          <cell r="F2955" t="str">
            <v>TANNZ</v>
          </cell>
        </row>
        <row r="2956">
          <cell r="E2956" t="str">
            <v>VNTR</v>
          </cell>
          <cell r="F2956" t="str">
            <v>TZOO</v>
          </cell>
        </row>
        <row r="2957">
          <cell r="E2957" t="str">
            <v>VTRB</v>
          </cell>
          <cell r="F2957" t="str">
            <v>TRMT</v>
          </cell>
        </row>
        <row r="2958">
          <cell r="E2958" t="str">
            <v>VTR</v>
          </cell>
          <cell r="F2958" t="str">
            <v>TRVN</v>
          </cell>
        </row>
        <row r="2959">
          <cell r="E2959" t="str">
            <v>VER</v>
          </cell>
          <cell r="F2959" t="str">
            <v>TCBK</v>
          </cell>
        </row>
        <row r="2960">
          <cell r="E2960" t="str">
            <v>VER^F</v>
          </cell>
          <cell r="F2960" t="str">
            <v>TRIL</v>
          </cell>
        </row>
        <row r="2961">
          <cell r="E2961" t="str">
            <v>PAY</v>
          </cell>
          <cell r="F2961" t="str">
            <v>TRS</v>
          </cell>
        </row>
        <row r="2962">
          <cell r="E2962" t="str">
            <v>VRTV</v>
          </cell>
          <cell r="F2962" t="str">
            <v>TRMB</v>
          </cell>
        </row>
        <row r="2963">
          <cell r="E2963" t="str">
            <v>VZ</v>
          </cell>
          <cell r="F2963" t="str">
            <v>TRIB</v>
          </cell>
        </row>
        <row r="2964">
          <cell r="E2964" t="str">
            <v>VZA</v>
          </cell>
          <cell r="F2964" t="str">
            <v>TRIP</v>
          </cell>
        </row>
        <row r="2965">
          <cell r="E2965" t="str">
            <v>VET</v>
          </cell>
          <cell r="F2965" t="str">
            <v>TSC</v>
          </cell>
        </row>
        <row r="2966">
          <cell r="E2966" t="str">
            <v>VRS</v>
          </cell>
          <cell r="F2966" t="str">
            <v>TBK</v>
          </cell>
        </row>
        <row r="2967">
          <cell r="E2967" t="str">
            <v>VSM</v>
          </cell>
          <cell r="F2967" t="str">
            <v>TRVG</v>
          </cell>
        </row>
        <row r="2968">
          <cell r="E2968" t="str">
            <v>VVI</v>
          </cell>
          <cell r="F2968" t="str">
            <v>TRNC</v>
          </cell>
        </row>
        <row r="2969">
          <cell r="E2969" t="str">
            <v>VCO</v>
          </cell>
          <cell r="F2969" t="str">
            <v>TROV</v>
          </cell>
        </row>
        <row r="2970">
          <cell r="E2970" t="str">
            <v>VNCE</v>
          </cell>
          <cell r="F2970" t="str">
            <v>TRUE</v>
          </cell>
        </row>
        <row r="2971">
          <cell r="E2971" t="str">
            <v>VIPS</v>
          </cell>
          <cell r="F2971" t="str">
            <v>THST</v>
          </cell>
        </row>
        <row r="2972">
          <cell r="E2972" t="str">
            <v>ZTR</v>
          </cell>
          <cell r="F2972" t="str">
            <v>TRUP</v>
          </cell>
        </row>
        <row r="2973">
          <cell r="E2973" t="str">
            <v>VGI</v>
          </cell>
          <cell r="F2973" t="str">
            <v>TRST</v>
          </cell>
        </row>
        <row r="2974">
          <cell r="E2974" t="str">
            <v>ZF</v>
          </cell>
          <cell r="F2974" t="str">
            <v>TRMK</v>
          </cell>
        </row>
        <row r="2975">
          <cell r="E2975" t="str">
            <v>V</v>
          </cell>
          <cell r="F2975" t="str">
            <v>TSRI</v>
          </cell>
        </row>
        <row r="2976">
          <cell r="E2976" t="str">
            <v>VSH</v>
          </cell>
          <cell r="F2976" t="str">
            <v>TTMI</v>
          </cell>
        </row>
        <row r="2977">
          <cell r="E2977" t="str">
            <v>VPG</v>
          </cell>
          <cell r="F2977" t="str">
            <v>TCX</v>
          </cell>
        </row>
        <row r="2978">
          <cell r="E2978" t="str">
            <v>VSTO</v>
          </cell>
          <cell r="F2978" t="str">
            <v>TUES</v>
          </cell>
        </row>
        <row r="2979">
          <cell r="E2979" t="str">
            <v>VC</v>
          </cell>
          <cell r="F2979" t="str">
            <v>TOUR</v>
          </cell>
        </row>
        <row r="2980">
          <cell r="E2980" t="str">
            <v>VST</v>
          </cell>
          <cell r="F2980" t="str">
            <v>HEAR</v>
          </cell>
        </row>
        <row r="2981">
          <cell r="E2981" t="str">
            <v>VSI</v>
          </cell>
          <cell r="F2981" t="str">
            <v>FOX</v>
          </cell>
        </row>
        <row r="2982">
          <cell r="E2982" t="str">
            <v>VSLR</v>
          </cell>
          <cell r="F2982" t="str">
            <v>FOXA</v>
          </cell>
        </row>
        <row r="2983">
          <cell r="E2983" t="str">
            <v>VMW</v>
          </cell>
          <cell r="F2983" t="str">
            <v>TWIN</v>
          </cell>
        </row>
        <row r="2984">
          <cell r="E2984" t="str">
            <v>VOC</v>
          </cell>
          <cell r="F2984" t="str">
            <v>TRCB</v>
          </cell>
        </row>
        <row r="2985">
          <cell r="E2985" t="str">
            <v>VCRA</v>
          </cell>
          <cell r="F2985" t="str">
            <v>TYME</v>
          </cell>
        </row>
        <row r="2986">
          <cell r="E2986" t="str">
            <v>VG</v>
          </cell>
          <cell r="F2986" t="str">
            <v>USCR</v>
          </cell>
        </row>
        <row r="2987">
          <cell r="E2987" t="str">
            <v>VNO</v>
          </cell>
          <cell r="F2987" t="str">
            <v>PRTS</v>
          </cell>
        </row>
        <row r="2988">
          <cell r="E2988" t="str">
            <v>VNO^G</v>
          </cell>
          <cell r="F2988" t="str">
            <v>USEG</v>
          </cell>
        </row>
        <row r="2989">
          <cell r="E2989" t="str">
            <v>VNO^I</v>
          </cell>
          <cell r="F2989" t="str">
            <v>GROW</v>
          </cell>
        </row>
        <row r="2990">
          <cell r="E2990" t="str">
            <v>VNO^K</v>
          </cell>
          <cell r="F2990" t="str">
            <v>USAU</v>
          </cell>
        </row>
        <row r="2991">
          <cell r="E2991" t="str">
            <v>VNO^L</v>
          </cell>
          <cell r="F2991" t="str">
            <v>UBNT</v>
          </cell>
        </row>
        <row r="2992">
          <cell r="E2992" t="str">
            <v>VJET</v>
          </cell>
          <cell r="F2992" t="str">
            <v>UFPT</v>
          </cell>
        </row>
        <row r="2993">
          <cell r="E2993" t="str">
            <v>IAE</v>
          </cell>
          <cell r="F2993" t="str">
            <v>ULTA</v>
          </cell>
        </row>
        <row r="2994">
          <cell r="E2994" t="str">
            <v>IHD</v>
          </cell>
          <cell r="F2994" t="str">
            <v>UCTT</v>
          </cell>
        </row>
        <row r="2995">
          <cell r="E2995" t="str">
            <v>VOYA</v>
          </cell>
          <cell r="F2995" t="str">
            <v>UPL</v>
          </cell>
        </row>
        <row r="2996">
          <cell r="E2996" t="str">
            <v>IGA</v>
          </cell>
          <cell r="F2996" t="str">
            <v>RARE</v>
          </cell>
        </row>
        <row r="2997">
          <cell r="E2997" t="str">
            <v>IGD</v>
          </cell>
          <cell r="F2997" t="str">
            <v>ULBI</v>
          </cell>
        </row>
        <row r="2998">
          <cell r="E2998" t="str">
            <v>IDE</v>
          </cell>
          <cell r="F2998" t="str">
            <v>UMBF</v>
          </cell>
        </row>
        <row r="2999">
          <cell r="E2999" t="str">
            <v>IID</v>
          </cell>
          <cell r="F2999" t="str">
            <v>UMPQ</v>
          </cell>
        </row>
        <row r="3000">
          <cell r="E3000" t="str">
            <v>IRR</v>
          </cell>
          <cell r="F3000" t="str">
            <v>UNAM</v>
          </cell>
        </row>
        <row r="3001">
          <cell r="E3001" t="str">
            <v>PPR</v>
          </cell>
          <cell r="F3001" t="str">
            <v>UBSH</v>
          </cell>
        </row>
        <row r="3002">
          <cell r="E3002" t="str">
            <v>VMC</v>
          </cell>
          <cell r="F3002" t="str">
            <v>UNB</v>
          </cell>
        </row>
        <row r="3003">
          <cell r="E3003" t="str">
            <v>WTI</v>
          </cell>
          <cell r="F3003" t="str">
            <v>QURE</v>
          </cell>
        </row>
        <row r="3004">
          <cell r="E3004" t="str">
            <v>WPC</v>
          </cell>
          <cell r="F3004" t="str">
            <v>UBCP</v>
          </cell>
        </row>
        <row r="3005">
          <cell r="E3005" t="str">
            <v>WRB</v>
          </cell>
          <cell r="F3005" t="str">
            <v>UBOH</v>
          </cell>
        </row>
        <row r="3006">
          <cell r="E3006" t="str">
            <v>WRB^B</v>
          </cell>
          <cell r="F3006" t="str">
            <v>UBSI</v>
          </cell>
        </row>
        <row r="3007">
          <cell r="E3007" t="str">
            <v>WRB^C</v>
          </cell>
          <cell r="F3007" t="str">
            <v>UCBA</v>
          </cell>
        </row>
        <row r="3008">
          <cell r="E3008" t="str">
            <v>WRB^D</v>
          </cell>
          <cell r="F3008" t="str">
            <v>UCBI</v>
          </cell>
        </row>
        <row r="3009">
          <cell r="E3009" t="str">
            <v>GRA</v>
          </cell>
          <cell r="F3009" t="str">
            <v>UCFC</v>
          </cell>
        </row>
        <row r="3010">
          <cell r="E3010" t="str">
            <v>GWW</v>
          </cell>
          <cell r="F3010" t="str">
            <v>UBNK</v>
          </cell>
        </row>
        <row r="3011">
          <cell r="E3011" t="str">
            <v>WNC</v>
          </cell>
          <cell r="F3011" t="str">
            <v>UFCS</v>
          </cell>
        </row>
        <row r="3012">
          <cell r="E3012" t="str">
            <v>WBC</v>
          </cell>
          <cell r="F3012" t="str">
            <v>UIHC</v>
          </cell>
        </row>
        <row r="3013">
          <cell r="E3013" t="str">
            <v>WDR</v>
          </cell>
          <cell r="F3013" t="str">
            <v>UNFI</v>
          </cell>
        </row>
        <row r="3014">
          <cell r="E3014" t="str">
            <v>WAGE</v>
          </cell>
          <cell r="F3014" t="str">
            <v>UBFO</v>
          </cell>
        </row>
        <row r="3015">
          <cell r="E3015" t="str">
            <v>WD</v>
          </cell>
          <cell r="F3015" t="str">
            <v>USLM</v>
          </cell>
        </row>
        <row r="3016">
          <cell r="E3016" t="str">
            <v>WMT</v>
          </cell>
          <cell r="F3016" t="str">
            <v>UTHR</v>
          </cell>
        </row>
        <row r="3017">
          <cell r="E3017" t="str">
            <v>DIS</v>
          </cell>
          <cell r="F3017" t="str">
            <v>UG</v>
          </cell>
        </row>
        <row r="3018">
          <cell r="E3018" t="str">
            <v>WAC</v>
          </cell>
          <cell r="F3018" t="str">
            <v>UNIT</v>
          </cell>
        </row>
        <row r="3019">
          <cell r="E3019" t="str">
            <v>HCC</v>
          </cell>
          <cell r="F3019" t="str">
            <v>UNTY</v>
          </cell>
        </row>
        <row r="3020">
          <cell r="E3020" t="str">
            <v>WPG</v>
          </cell>
          <cell r="F3020" t="str">
            <v>OLED</v>
          </cell>
        </row>
        <row r="3021">
          <cell r="E3021" t="str">
            <v>WPG^H</v>
          </cell>
          <cell r="F3021" t="str">
            <v>UEIC</v>
          </cell>
        </row>
        <row r="3022">
          <cell r="E3022" t="str">
            <v>WPG^I</v>
          </cell>
          <cell r="F3022" t="str">
            <v>UFPI</v>
          </cell>
        </row>
        <row r="3023">
          <cell r="E3023" t="str">
            <v>WRE</v>
          </cell>
          <cell r="F3023" t="str">
            <v>ULH</v>
          </cell>
        </row>
        <row r="3024">
          <cell r="E3024" t="str">
            <v>WCN</v>
          </cell>
          <cell r="F3024" t="str">
            <v>USAP</v>
          </cell>
        </row>
        <row r="3025">
          <cell r="E3025" t="str">
            <v>WM</v>
          </cell>
          <cell r="F3025" t="str">
            <v>UVSP</v>
          </cell>
        </row>
        <row r="3026">
          <cell r="E3026" t="str">
            <v>WAT</v>
          </cell>
          <cell r="F3026" t="str">
            <v>UPLD</v>
          </cell>
        </row>
        <row r="3027">
          <cell r="E3027" t="str">
            <v>WSO</v>
          </cell>
          <cell r="F3027" t="str">
            <v>UONE</v>
          </cell>
        </row>
        <row r="3028">
          <cell r="E3028" t="str">
            <v>WSO.B</v>
          </cell>
          <cell r="F3028" t="str">
            <v>UONEK</v>
          </cell>
        </row>
        <row r="3029">
          <cell r="E3029" t="str">
            <v>WTS</v>
          </cell>
          <cell r="F3029" t="str">
            <v>URBN</v>
          </cell>
        </row>
        <row r="3030">
          <cell r="E3030" t="str">
            <v>W</v>
          </cell>
          <cell r="F3030" t="str">
            <v>URGN</v>
          </cell>
        </row>
        <row r="3031">
          <cell r="E3031" t="str">
            <v>WFT</v>
          </cell>
          <cell r="F3031" t="str">
            <v>ECOL</v>
          </cell>
        </row>
        <row r="3032">
          <cell r="E3032" t="str">
            <v>WBS</v>
          </cell>
          <cell r="F3032" t="str">
            <v>RNDV</v>
          </cell>
        </row>
        <row r="3033">
          <cell r="E3033" t="str">
            <v>WBS^E.CL</v>
          </cell>
          <cell r="F3033" t="str">
            <v>USAT</v>
          </cell>
        </row>
        <row r="3034">
          <cell r="E3034" t="str">
            <v>WEC</v>
          </cell>
          <cell r="F3034" t="str">
            <v>USATP</v>
          </cell>
        </row>
        <row r="3035">
          <cell r="E3035" t="str">
            <v>WTW</v>
          </cell>
          <cell r="F3035" t="str">
            <v>USAK</v>
          </cell>
        </row>
        <row r="3036">
          <cell r="E3036" t="str">
            <v>WRI</v>
          </cell>
          <cell r="F3036" t="str">
            <v>UTMD</v>
          </cell>
        </row>
        <row r="3037">
          <cell r="E3037" t="str">
            <v>WMK</v>
          </cell>
          <cell r="F3037" t="str">
            <v>UTSI</v>
          </cell>
        </row>
        <row r="3038">
          <cell r="E3038" t="str">
            <v>WBT</v>
          </cell>
          <cell r="F3038" t="str">
            <v>VLRX</v>
          </cell>
        </row>
        <row r="3039">
          <cell r="E3039" t="str">
            <v>WCG</v>
          </cell>
          <cell r="F3039" t="str">
            <v>VALX</v>
          </cell>
        </row>
        <row r="3040">
          <cell r="E3040" t="str">
            <v>WFC</v>
          </cell>
          <cell r="F3040" t="str">
            <v>VALU</v>
          </cell>
        </row>
        <row r="3041">
          <cell r="E3041" t="str">
            <v>WFC.WS</v>
          </cell>
          <cell r="F3041" t="str">
            <v>VNDA</v>
          </cell>
        </row>
        <row r="3042">
          <cell r="E3042" t="str">
            <v>WFC^J</v>
          </cell>
          <cell r="F3042" t="str">
            <v>BBH</v>
          </cell>
        </row>
        <row r="3043">
          <cell r="E3043" t="str">
            <v>WFC^L</v>
          </cell>
          <cell r="F3043" t="str">
            <v>GNRX</v>
          </cell>
        </row>
        <row r="3044">
          <cell r="E3044" t="str">
            <v>WFC^N</v>
          </cell>
          <cell r="F3044" t="str">
            <v>PPH</v>
          </cell>
        </row>
        <row r="3045">
          <cell r="E3045" t="str">
            <v>WFC^O</v>
          </cell>
          <cell r="F3045" t="str">
            <v>VWOB</v>
          </cell>
        </row>
        <row r="3046">
          <cell r="E3046" t="str">
            <v>WFC^P</v>
          </cell>
          <cell r="F3046" t="str">
            <v>VNQI</v>
          </cell>
        </row>
        <row r="3047">
          <cell r="E3047" t="str">
            <v>WFC^Q</v>
          </cell>
          <cell r="F3047" t="str">
            <v>VGIT</v>
          </cell>
        </row>
        <row r="3048">
          <cell r="E3048" t="str">
            <v>WFC^R</v>
          </cell>
          <cell r="F3048" t="str">
            <v>VCIT</v>
          </cell>
        </row>
        <row r="3049">
          <cell r="E3049" t="str">
            <v>WFC^T</v>
          </cell>
          <cell r="F3049" t="str">
            <v>VIGI</v>
          </cell>
        </row>
        <row r="3050">
          <cell r="E3050" t="str">
            <v>WFC^V</v>
          </cell>
          <cell r="F3050" t="str">
            <v>VYMI</v>
          </cell>
        </row>
        <row r="3051">
          <cell r="E3051" t="str">
            <v>WFC^W</v>
          </cell>
          <cell r="F3051" t="str">
            <v>VCLT</v>
          </cell>
        </row>
        <row r="3052">
          <cell r="E3052" t="str">
            <v>WFC^X</v>
          </cell>
          <cell r="F3052" t="str">
            <v>VGLT</v>
          </cell>
        </row>
        <row r="3053">
          <cell r="E3053" t="str">
            <v>WFC^Y</v>
          </cell>
          <cell r="F3053" t="str">
            <v>VMBS</v>
          </cell>
        </row>
        <row r="3054">
          <cell r="E3054" t="str">
            <v>WFE^A</v>
          </cell>
          <cell r="F3054" t="str">
            <v>VONE</v>
          </cell>
        </row>
        <row r="3055">
          <cell r="E3055" t="str">
            <v>EOD</v>
          </cell>
          <cell r="F3055" t="str">
            <v>VONG</v>
          </cell>
        </row>
        <row r="3056">
          <cell r="E3056" t="str">
            <v>HCN</v>
          </cell>
          <cell r="F3056" t="str">
            <v>VONV</v>
          </cell>
        </row>
        <row r="3057">
          <cell r="E3057" t="str">
            <v>HCN^I</v>
          </cell>
          <cell r="F3057" t="str">
            <v>VTWO</v>
          </cell>
        </row>
        <row r="3058">
          <cell r="E3058" t="str">
            <v>WAIR</v>
          </cell>
          <cell r="F3058" t="str">
            <v>VTWG</v>
          </cell>
        </row>
        <row r="3059">
          <cell r="E3059" t="str">
            <v>WCC</v>
          </cell>
          <cell r="F3059" t="str">
            <v>VTWV</v>
          </cell>
        </row>
        <row r="3060">
          <cell r="E3060" t="str">
            <v>WST</v>
          </cell>
          <cell r="F3060" t="str">
            <v>VTHR</v>
          </cell>
        </row>
        <row r="3061">
          <cell r="E3061" t="str">
            <v>WR</v>
          </cell>
          <cell r="F3061" t="str">
            <v>VCSH</v>
          </cell>
        </row>
        <row r="3062">
          <cell r="E3062" t="str">
            <v>WAL</v>
          </cell>
          <cell r="F3062" t="str">
            <v>VGSH</v>
          </cell>
        </row>
        <row r="3063">
          <cell r="E3063" t="str">
            <v>WALA</v>
          </cell>
          <cell r="F3063" t="str">
            <v>VTIP</v>
          </cell>
        </row>
        <row r="3064">
          <cell r="E3064" t="str">
            <v>WEA</v>
          </cell>
          <cell r="F3064" t="str">
            <v>VTC</v>
          </cell>
        </row>
        <row r="3065">
          <cell r="E3065" t="str">
            <v>TLI</v>
          </cell>
          <cell r="F3065" t="str">
            <v>BNDX</v>
          </cell>
        </row>
        <row r="3066">
          <cell r="E3066" t="str">
            <v>EMD</v>
          </cell>
          <cell r="F3066" t="str">
            <v>VXUS</v>
          </cell>
        </row>
        <row r="3067">
          <cell r="E3067" t="str">
            <v>GDO</v>
          </cell>
          <cell r="F3067" t="str">
            <v>VEAC</v>
          </cell>
        </row>
        <row r="3068">
          <cell r="E3068" t="str">
            <v>EHI</v>
          </cell>
          <cell r="F3068" t="str">
            <v>VEACU</v>
          </cell>
        </row>
        <row r="3069">
          <cell r="E3069" t="str">
            <v>HIX</v>
          </cell>
          <cell r="F3069" t="str">
            <v>VEACW</v>
          </cell>
        </row>
        <row r="3070">
          <cell r="E3070" t="str">
            <v>HIO</v>
          </cell>
          <cell r="F3070" t="str">
            <v>VREX</v>
          </cell>
        </row>
        <row r="3071">
          <cell r="E3071" t="str">
            <v>HYI</v>
          </cell>
          <cell r="F3071" t="str">
            <v>VRNS</v>
          </cell>
        </row>
        <row r="3072">
          <cell r="E3072" t="str">
            <v>SBI</v>
          </cell>
          <cell r="F3072" t="str">
            <v>VDSI</v>
          </cell>
        </row>
        <row r="3073">
          <cell r="E3073" t="str">
            <v>IGI</v>
          </cell>
          <cell r="F3073" t="str">
            <v>VBLT</v>
          </cell>
        </row>
        <row r="3074">
          <cell r="E3074" t="str">
            <v>MMU</v>
          </cell>
          <cell r="F3074" t="str">
            <v>VBIV</v>
          </cell>
        </row>
        <row r="3075">
          <cell r="E3075" t="str">
            <v>WMC</v>
          </cell>
          <cell r="F3075" t="str">
            <v>VECO</v>
          </cell>
        </row>
        <row r="3076">
          <cell r="E3076" t="str">
            <v>DMO</v>
          </cell>
          <cell r="F3076" t="str">
            <v>DGLD</v>
          </cell>
        </row>
        <row r="3077">
          <cell r="E3077" t="str">
            <v>MTT</v>
          </cell>
          <cell r="F3077" t="str">
            <v>DSLV</v>
          </cell>
        </row>
        <row r="3078">
          <cell r="E3078" t="str">
            <v>MHF</v>
          </cell>
          <cell r="F3078" t="str">
            <v>UGLD</v>
          </cell>
        </row>
        <row r="3079">
          <cell r="E3079" t="str">
            <v>MNP</v>
          </cell>
          <cell r="F3079" t="str">
            <v>USLV</v>
          </cell>
        </row>
        <row r="3080">
          <cell r="E3080" t="str">
            <v>GFY</v>
          </cell>
          <cell r="F3080" t="str">
            <v>TVIZ</v>
          </cell>
        </row>
        <row r="3081">
          <cell r="E3081" t="str">
            <v>WIW</v>
          </cell>
          <cell r="F3081" t="str">
            <v>TVIX</v>
          </cell>
        </row>
        <row r="3082">
          <cell r="E3082" t="str">
            <v>WIA</v>
          </cell>
          <cell r="F3082" t="str">
            <v>ZIV</v>
          </cell>
        </row>
        <row r="3083">
          <cell r="E3083" t="str">
            <v>WGP</v>
          </cell>
          <cell r="F3083" t="str">
            <v>XIV</v>
          </cell>
        </row>
        <row r="3084">
          <cell r="E3084" t="str">
            <v>WES</v>
          </cell>
          <cell r="F3084" t="str">
            <v>VIIZ</v>
          </cell>
        </row>
        <row r="3085">
          <cell r="E3085" t="str">
            <v>WU</v>
          </cell>
          <cell r="F3085" t="str">
            <v>VIIX</v>
          </cell>
        </row>
        <row r="3086">
          <cell r="E3086" t="str">
            <v>WAB</v>
          </cell>
          <cell r="F3086" t="str">
            <v>VEON</v>
          </cell>
        </row>
        <row r="3087">
          <cell r="E3087" t="str">
            <v>WLK</v>
          </cell>
          <cell r="F3087" t="str">
            <v>VRA</v>
          </cell>
        </row>
        <row r="3088">
          <cell r="E3088" t="str">
            <v>WLKP</v>
          </cell>
          <cell r="F3088" t="str">
            <v>VCYT</v>
          </cell>
        </row>
        <row r="3089">
          <cell r="E3089" t="str">
            <v>WMLP</v>
          </cell>
          <cell r="F3089" t="str">
            <v>VSTM</v>
          </cell>
        </row>
        <row r="3090">
          <cell r="E3090" t="str">
            <v>WBK</v>
          </cell>
          <cell r="F3090" t="str">
            <v>VCEL</v>
          </cell>
        </row>
        <row r="3091">
          <cell r="E3091" t="str">
            <v>WRK</v>
          </cell>
          <cell r="F3091" t="str">
            <v>VRNT</v>
          </cell>
        </row>
        <row r="3092">
          <cell r="E3092" t="str">
            <v>WHG</v>
          </cell>
          <cell r="F3092" t="str">
            <v>VRSN</v>
          </cell>
        </row>
        <row r="3093">
          <cell r="E3093" t="str">
            <v>WEX</v>
          </cell>
          <cell r="F3093" t="str">
            <v>VRSK</v>
          </cell>
        </row>
        <row r="3094">
          <cell r="E3094" t="str">
            <v>WY</v>
          </cell>
          <cell r="F3094" t="str">
            <v>VBTX</v>
          </cell>
        </row>
        <row r="3095">
          <cell r="E3095" t="str">
            <v>WGL</v>
          </cell>
          <cell r="F3095" t="str">
            <v>VERI</v>
          </cell>
        </row>
        <row r="3096">
          <cell r="E3096" t="str">
            <v>WPM</v>
          </cell>
          <cell r="F3096" t="str">
            <v>VRML</v>
          </cell>
        </row>
        <row r="3097">
          <cell r="E3097" t="str">
            <v>WHR</v>
          </cell>
          <cell r="F3097" t="str">
            <v>VRNA</v>
          </cell>
        </row>
        <row r="3098">
          <cell r="E3098" t="str">
            <v>WTM</v>
          </cell>
          <cell r="F3098" t="str">
            <v>VSAR</v>
          </cell>
        </row>
        <row r="3099">
          <cell r="E3099" t="str">
            <v>WSR</v>
          </cell>
          <cell r="F3099" t="str">
            <v>VTNR</v>
          </cell>
        </row>
        <row r="3100">
          <cell r="E3100" t="str">
            <v>WLL</v>
          </cell>
          <cell r="F3100" t="str">
            <v>VRTX</v>
          </cell>
        </row>
        <row r="3101">
          <cell r="E3101" t="str">
            <v>WOW</v>
          </cell>
          <cell r="F3101" t="str">
            <v>VERU</v>
          </cell>
        </row>
        <row r="3102">
          <cell r="E3102" t="str">
            <v>WRD</v>
          </cell>
          <cell r="F3102" t="str">
            <v>VIA</v>
          </cell>
        </row>
        <row r="3103">
          <cell r="E3103" t="str">
            <v>WG</v>
          </cell>
          <cell r="F3103" t="str">
            <v>VIAB</v>
          </cell>
        </row>
        <row r="3104">
          <cell r="E3104" t="str">
            <v>WMB</v>
          </cell>
          <cell r="F3104" t="str">
            <v>VSAT</v>
          </cell>
        </row>
        <row r="3105">
          <cell r="E3105" t="str">
            <v>WPZ</v>
          </cell>
          <cell r="F3105" t="str">
            <v>VIAV</v>
          </cell>
        </row>
        <row r="3106">
          <cell r="E3106" t="str">
            <v>WSM</v>
          </cell>
          <cell r="F3106" t="str">
            <v>VICL</v>
          </cell>
        </row>
        <row r="3107">
          <cell r="E3107" t="str">
            <v>WGO</v>
          </cell>
          <cell r="F3107" t="str">
            <v>VICR</v>
          </cell>
        </row>
        <row r="3108">
          <cell r="E3108" t="str">
            <v>WIT</v>
          </cell>
          <cell r="F3108" t="str">
            <v>CIZ</v>
          </cell>
        </row>
        <row r="3109">
          <cell r="E3109" t="str">
            <v>WNS</v>
          </cell>
          <cell r="F3109" t="str">
            <v>VSDA</v>
          </cell>
        </row>
        <row r="3110">
          <cell r="E3110" t="str">
            <v>WWW</v>
          </cell>
          <cell r="F3110" t="str">
            <v>CEY</v>
          </cell>
        </row>
        <row r="3111">
          <cell r="E3111" t="str">
            <v>WF</v>
          </cell>
          <cell r="F3111" t="str">
            <v>CEZ</v>
          </cell>
        </row>
        <row r="3112">
          <cell r="E3112" t="str">
            <v>WK</v>
          </cell>
          <cell r="F3112" t="str">
            <v>CID</v>
          </cell>
        </row>
        <row r="3113">
          <cell r="E3113" t="str">
            <v>INT</v>
          </cell>
          <cell r="F3113" t="str">
            <v>CIL</v>
          </cell>
        </row>
        <row r="3114">
          <cell r="E3114" t="str">
            <v>WWE</v>
          </cell>
          <cell r="F3114" t="str">
            <v>CFO</v>
          </cell>
        </row>
        <row r="3115">
          <cell r="E3115" t="str">
            <v>WOR</v>
          </cell>
          <cell r="F3115" t="str">
            <v>CFA</v>
          </cell>
        </row>
        <row r="3116">
          <cell r="E3116" t="str">
            <v>WPX</v>
          </cell>
          <cell r="F3116" t="str">
            <v>CSF</v>
          </cell>
        </row>
        <row r="3117">
          <cell r="E3117" t="str">
            <v>WPXP</v>
          </cell>
          <cell r="F3117" t="str">
            <v>CDC</v>
          </cell>
        </row>
        <row r="3118">
          <cell r="E3118" t="str">
            <v>WYN</v>
          </cell>
          <cell r="F3118" t="str">
            <v>CDL</v>
          </cell>
        </row>
        <row r="3119">
          <cell r="E3119" t="str">
            <v>XFLT</v>
          </cell>
          <cell r="F3119" t="str">
            <v>VSMV</v>
          </cell>
        </row>
        <row r="3120">
          <cell r="E3120" t="str">
            <v>XEL</v>
          </cell>
          <cell r="F3120" t="str">
            <v>CSB</v>
          </cell>
        </row>
        <row r="3121">
          <cell r="E3121" t="str">
            <v>XHR</v>
          </cell>
          <cell r="F3121" t="str">
            <v>CSA</v>
          </cell>
        </row>
        <row r="3122">
          <cell r="E3122" t="str">
            <v>XRM</v>
          </cell>
          <cell r="F3122" t="str">
            <v>VBND</v>
          </cell>
        </row>
        <row r="3123">
          <cell r="E3123" t="str">
            <v>XRX</v>
          </cell>
          <cell r="F3123" t="str">
            <v>VUSE</v>
          </cell>
        </row>
        <row r="3124">
          <cell r="E3124" t="str">
            <v>XIN</v>
          </cell>
          <cell r="F3124" t="str">
            <v>VIDI</v>
          </cell>
        </row>
        <row r="3125">
          <cell r="E3125" t="str">
            <v>XL</v>
          </cell>
          <cell r="F3125" t="str">
            <v>VDTH</v>
          </cell>
        </row>
        <row r="3126">
          <cell r="E3126" t="str">
            <v>XOXO</v>
          </cell>
          <cell r="F3126" t="str">
            <v>VRAY</v>
          </cell>
        </row>
        <row r="3127">
          <cell r="E3127" t="str">
            <v>XPO</v>
          </cell>
          <cell r="F3127" t="str">
            <v>VKTX</v>
          </cell>
        </row>
        <row r="3128">
          <cell r="E3128" t="str">
            <v>XYL</v>
          </cell>
          <cell r="F3128" t="str">
            <v>VKTXW</v>
          </cell>
        </row>
        <row r="3129">
          <cell r="E3129" t="str">
            <v>AUY</v>
          </cell>
          <cell r="F3129" t="str">
            <v>VBFC</v>
          </cell>
        </row>
        <row r="3130">
          <cell r="E3130" t="str">
            <v>YELP</v>
          </cell>
          <cell r="F3130" t="str">
            <v>VLGEA</v>
          </cell>
        </row>
        <row r="3131">
          <cell r="E3131" t="str">
            <v>YEXT</v>
          </cell>
          <cell r="F3131" t="str">
            <v>VNOM</v>
          </cell>
        </row>
        <row r="3132">
          <cell r="E3132" t="str">
            <v>YGE</v>
          </cell>
          <cell r="F3132" t="str">
            <v>VIRC</v>
          </cell>
        </row>
        <row r="3133">
          <cell r="E3133" t="str">
            <v>YRD</v>
          </cell>
          <cell r="F3133" t="str">
            <v>VIRT</v>
          </cell>
        </row>
        <row r="3134">
          <cell r="E3134" t="str">
            <v>YPF</v>
          </cell>
          <cell r="F3134" t="str">
            <v>VRTS</v>
          </cell>
        </row>
        <row r="3135">
          <cell r="E3135" t="str">
            <v>YUMC</v>
          </cell>
          <cell r="F3135" t="str">
            <v>VRTSP</v>
          </cell>
        </row>
        <row r="3136">
          <cell r="E3136" t="str">
            <v>YUM</v>
          </cell>
          <cell r="F3136" t="str">
            <v>BBC</v>
          </cell>
        </row>
        <row r="3137">
          <cell r="E3137" t="str">
            <v>YUME</v>
          </cell>
          <cell r="F3137" t="str">
            <v>BBP</v>
          </cell>
        </row>
        <row r="3138">
          <cell r="E3138" t="str">
            <v>ZAYO</v>
          </cell>
          <cell r="F3138" t="str">
            <v>VRTU</v>
          </cell>
        </row>
        <row r="3139">
          <cell r="E3139" t="str">
            <v>ZEN</v>
          </cell>
          <cell r="F3139" t="str">
            <v>VTGN</v>
          </cell>
        </row>
        <row r="3140">
          <cell r="E3140" t="str">
            <v>ZBH</v>
          </cell>
          <cell r="F3140" t="str">
            <v>VTL</v>
          </cell>
        </row>
        <row r="3141">
          <cell r="E3141" t="str">
            <v>ZB^A</v>
          </cell>
          <cell r="F3141" t="str">
            <v>VIVE</v>
          </cell>
        </row>
        <row r="3142">
          <cell r="E3142" t="str">
            <v>ZB^G</v>
          </cell>
          <cell r="F3142" t="str">
            <v>VVPR</v>
          </cell>
        </row>
        <row r="3143">
          <cell r="E3143" t="str">
            <v>ZB^H</v>
          </cell>
          <cell r="F3143" t="str">
            <v>VVUS</v>
          </cell>
        </row>
        <row r="3144">
          <cell r="E3144" t="str">
            <v>ZBK</v>
          </cell>
          <cell r="F3144" t="str">
            <v>VOD</v>
          </cell>
        </row>
        <row r="3145">
          <cell r="E3145" t="str">
            <v>ZOES</v>
          </cell>
          <cell r="F3145" t="str">
            <v>VOXX</v>
          </cell>
        </row>
        <row r="3146">
          <cell r="E3146" t="str">
            <v>ZTS</v>
          </cell>
          <cell r="F3146" t="str">
            <v>VYGR</v>
          </cell>
        </row>
        <row r="3147">
          <cell r="E3147" t="str">
            <v>ZTO</v>
          </cell>
          <cell r="F3147" t="str">
            <v>VSEC</v>
          </cell>
        </row>
        <row r="3148">
          <cell r="E3148" t="str">
            <v>ZYME</v>
          </cell>
          <cell r="F3148" t="str">
            <v>VTVT</v>
          </cell>
        </row>
        <row r="3149">
          <cell r="F3149" t="str">
            <v>VUZI</v>
          </cell>
        </row>
        <row r="3150">
          <cell r="F3150" t="str">
            <v>WBA</v>
          </cell>
        </row>
        <row r="3151">
          <cell r="F3151" t="str">
            <v>WAFD</v>
          </cell>
        </row>
        <row r="3152">
          <cell r="F3152" t="str">
            <v>WAFDW</v>
          </cell>
        </row>
        <row r="3153">
          <cell r="F3153" t="str">
            <v>WASH</v>
          </cell>
        </row>
        <row r="3154">
          <cell r="F3154" t="str">
            <v>WFBI</v>
          </cell>
        </row>
        <row r="3155">
          <cell r="F3155" t="str">
            <v>WSBF</v>
          </cell>
        </row>
        <row r="3156">
          <cell r="F3156" t="str">
            <v>WVE</v>
          </cell>
        </row>
        <row r="3157">
          <cell r="F3157" t="str">
            <v>WSTG</v>
          </cell>
        </row>
        <row r="3158">
          <cell r="F3158" t="str">
            <v>WCFB</v>
          </cell>
        </row>
        <row r="3159">
          <cell r="F3159" t="str">
            <v>WDFC</v>
          </cell>
        </row>
        <row r="3160">
          <cell r="F3160" t="str">
            <v>FLAG</v>
          </cell>
        </row>
        <row r="3161">
          <cell r="F3161" t="str">
            <v>WEB</v>
          </cell>
        </row>
        <row r="3162">
          <cell r="F3162" t="str">
            <v>WB</v>
          </cell>
        </row>
        <row r="3163">
          <cell r="F3163" t="str">
            <v>WEBK</v>
          </cell>
        </row>
        <row r="3164">
          <cell r="F3164" t="str">
            <v>WEN</v>
          </cell>
        </row>
        <row r="3165">
          <cell r="F3165" t="str">
            <v>WERN</v>
          </cell>
        </row>
        <row r="3166">
          <cell r="F3166" t="str">
            <v>WSBC</v>
          </cell>
        </row>
        <row r="3167">
          <cell r="F3167" t="str">
            <v>WTBA</v>
          </cell>
        </row>
        <row r="3168">
          <cell r="F3168" t="str">
            <v>WABC</v>
          </cell>
        </row>
        <row r="3169">
          <cell r="F3169" t="str">
            <v>WSTL</v>
          </cell>
        </row>
        <row r="3170">
          <cell r="F3170" t="str">
            <v>WDC</v>
          </cell>
        </row>
        <row r="3171">
          <cell r="F3171" t="str">
            <v>WNEB</v>
          </cell>
        </row>
        <row r="3172">
          <cell r="F3172" t="str">
            <v>WLB</v>
          </cell>
        </row>
        <row r="3173">
          <cell r="F3173" t="str">
            <v>WPRT</v>
          </cell>
        </row>
        <row r="3174">
          <cell r="F3174" t="str">
            <v>WWR</v>
          </cell>
        </row>
        <row r="3175">
          <cell r="F3175" t="str">
            <v>WEYS</v>
          </cell>
        </row>
        <row r="3176">
          <cell r="F3176" t="str">
            <v>WHLR</v>
          </cell>
        </row>
        <row r="3177">
          <cell r="F3177" t="str">
            <v>WHLRD</v>
          </cell>
        </row>
        <row r="3178">
          <cell r="F3178" t="str">
            <v>WHLRP</v>
          </cell>
        </row>
        <row r="3179">
          <cell r="F3179" t="str">
            <v>WHLRW</v>
          </cell>
        </row>
        <row r="3180">
          <cell r="F3180" t="str">
            <v>WHF</v>
          </cell>
        </row>
        <row r="3181">
          <cell r="F3181" t="str">
            <v>WHFBL</v>
          </cell>
        </row>
        <row r="3182">
          <cell r="F3182" t="str">
            <v>WHLM</v>
          </cell>
        </row>
        <row r="3183">
          <cell r="F3183" t="str">
            <v>WVVI</v>
          </cell>
        </row>
        <row r="3184">
          <cell r="F3184" t="str">
            <v>WVVIP</v>
          </cell>
        </row>
        <row r="3185">
          <cell r="F3185" t="str">
            <v>WLDN</v>
          </cell>
        </row>
        <row r="3186">
          <cell r="F3186" t="str">
            <v>WLFC</v>
          </cell>
        </row>
        <row r="3187">
          <cell r="F3187" t="str">
            <v>WLTW</v>
          </cell>
        </row>
        <row r="3188">
          <cell r="F3188" t="str">
            <v>WIN</v>
          </cell>
        </row>
        <row r="3189">
          <cell r="F3189" t="str">
            <v>WING</v>
          </cell>
        </row>
        <row r="3190">
          <cell r="F3190" t="str">
            <v>WINA</v>
          </cell>
        </row>
        <row r="3191">
          <cell r="F3191" t="str">
            <v>WINS</v>
          </cell>
        </row>
        <row r="3192">
          <cell r="F3192" t="str">
            <v>WTFC</v>
          </cell>
        </row>
        <row r="3193">
          <cell r="F3193" t="str">
            <v>WTFCM</v>
          </cell>
        </row>
        <row r="3194">
          <cell r="F3194" t="str">
            <v>WTFCW</v>
          </cell>
        </row>
        <row r="3195">
          <cell r="F3195" t="str">
            <v>AGZD</v>
          </cell>
        </row>
        <row r="3196">
          <cell r="F3196" t="str">
            <v>AGND</v>
          </cell>
        </row>
        <row r="3197">
          <cell r="F3197" t="str">
            <v>CXSE</v>
          </cell>
        </row>
        <row r="3198">
          <cell r="F3198" t="str">
            <v>EMCG</v>
          </cell>
        </row>
        <row r="3199">
          <cell r="F3199" t="str">
            <v>EMCB</v>
          </cell>
        </row>
        <row r="3200">
          <cell r="F3200" t="str">
            <v>DGRE</v>
          </cell>
        </row>
        <row r="3201">
          <cell r="F3201" t="str">
            <v>DXGE</v>
          </cell>
        </row>
        <row r="3202">
          <cell r="F3202" t="str">
            <v>HYZD</v>
          </cell>
        </row>
        <row r="3203">
          <cell r="F3203" t="str">
            <v>WETF</v>
          </cell>
        </row>
        <row r="3204">
          <cell r="F3204" t="str">
            <v>DXJS</v>
          </cell>
        </row>
        <row r="3205">
          <cell r="F3205" t="str">
            <v>GULF</v>
          </cell>
        </row>
        <row r="3206">
          <cell r="F3206" t="str">
            <v>HYND</v>
          </cell>
        </row>
        <row r="3207">
          <cell r="F3207" t="str">
            <v>DGRW</v>
          </cell>
        </row>
        <row r="3208">
          <cell r="F3208" t="str">
            <v>DGRS</v>
          </cell>
        </row>
        <row r="3209">
          <cell r="F3209" t="str">
            <v>DXPS</v>
          </cell>
        </row>
        <row r="3210">
          <cell r="F3210" t="str">
            <v>WIX</v>
          </cell>
        </row>
        <row r="3211">
          <cell r="F3211" t="str">
            <v>WMIH</v>
          </cell>
        </row>
        <row r="3212">
          <cell r="F3212" t="str">
            <v>WWD</v>
          </cell>
        </row>
        <row r="3213">
          <cell r="F3213" t="str">
            <v>WDAY</v>
          </cell>
        </row>
        <row r="3214">
          <cell r="F3214" t="str">
            <v>WKHS</v>
          </cell>
        </row>
        <row r="3215">
          <cell r="F3215" t="str">
            <v>WRLD</v>
          </cell>
        </row>
        <row r="3216">
          <cell r="F3216" t="str">
            <v>WPCS</v>
          </cell>
        </row>
        <row r="3217">
          <cell r="F3217" t="str">
            <v>WMGI</v>
          </cell>
        </row>
        <row r="3218">
          <cell r="F3218" t="str">
            <v>WMGIZ</v>
          </cell>
        </row>
        <row r="3219">
          <cell r="F3219" t="str">
            <v>WSFS</v>
          </cell>
        </row>
        <row r="3220">
          <cell r="F3220" t="str">
            <v>WSCI</v>
          </cell>
        </row>
        <row r="3221">
          <cell r="F3221" t="str">
            <v>WVFC</v>
          </cell>
        </row>
        <row r="3222">
          <cell r="F3222" t="str">
            <v>WYNN</v>
          </cell>
        </row>
        <row r="3223">
          <cell r="F3223" t="str">
            <v>XBIT</v>
          </cell>
        </row>
        <row r="3224">
          <cell r="F3224" t="str">
            <v>XELB</v>
          </cell>
        </row>
        <row r="3225">
          <cell r="F3225" t="str">
            <v>XCRA</v>
          </cell>
        </row>
        <row r="3226">
          <cell r="F3226" t="str">
            <v>XNCR</v>
          </cell>
        </row>
        <row r="3227">
          <cell r="F3227" t="str">
            <v>XBIO</v>
          </cell>
        </row>
        <row r="3228">
          <cell r="F3228" t="str">
            <v>XBKS</v>
          </cell>
        </row>
        <row r="3229">
          <cell r="F3229" t="str">
            <v>XENE</v>
          </cell>
        </row>
        <row r="3230">
          <cell r="F3230" t="str">
            <v>XGTI</v>
          </cell>
        </row>
        <row r="3231">
          <cell r="F3231" t="str">
            <v>XGTIW</v>
          </cell>
        </row>
        <row r="3232">
          <cell r="F3232" t="str">
            <v>XLNX</v>
          </cell>
        </row>
        <row r="3233">
          <cell r="F3233" t="str">
            <v>GLDI</v>
          </cell>
        </row>
        <row r="3234">
          <cell r="F3234" t="str">
            <v>SLVO</v>
          </cell>
        </row>
        <row r="3235">
          <cell r="F3235" t="str">
            <v>XOMA</v>
          </cell>
        </row>
        <row r="3236">
          <cell r="F3236" t="str">
            <v>XPER</v>
          </cell>
        </row>
        <row r="3237">
          <cell r="F3237" t="str">
            <v>XPLR</v>
          </cell>
        </row>
        <row r="3238">
          <cell r="F3238" t="str">
            <v>XTLB</v>
          </cell>
        </row>
        <row r="3239">
          <cell r="F3239" t="str">
            <v>XNET</v>
          </cell>
        </row>
        <row r="3240">
          <cell r="F3240" t="str">
            <v>YNDX</v>
          </cell>
        </row>
        <row r="3241">
          <cell r="F3241" t="str">
            <v>YERR</v>
          </cell>
        </row>
        <row r="3242">
          <cell r="F3242" t="str">
            <v>YTRA</v>
          </cell>
        </row>
        <row r="3243">
          <cell r="F3243" t="str">
            <v>YTEN</v>
          </cell>
        </row>
        <row r="3244">
          <cell r="F3244" t="str">
            <v>YIN</v>
          </cell>
        </row>
        <row r="3245">
          <cell r="F3245" t="str">
            <v>YOGA</v>
          </cell>
        </row>
        <row r="3246">
          <cell r="F3246" t="str">
            <v>YGYI</v>
          </cell>
        </row>
        <row r="3247">
          <cell r="F3247" t="str">
            <v>YRCW</v>
          </cell>
        </row>
        <row r="3248">
          <cell r="F3248" t="str">
            <v>YECO</v>
          </cell>
        </row>
        <row r="3249">
          <cell r="F3249" t="str">
            <v>YY</v>
          </cell>
        </row>
        <row r="3250">
          <cell r="F3250" t="str">
            <v>ZFGN</v>
          </cell>
        </row>
        <row r="3251">
          <cell r="F3251" t="str">
            <v>ZAGG</v>
          </cell>
        </row>
        <row r="3252">
          <cell r="F3252" t="str">
            <v>ZLAB</v>
          </cell>
        </row>
        <row r="3253">
          <cell r="F3253" t="str">
            <v>ZAIS</v>
          </cell>
        </row>
        <row r="3254">
          <cell r="F3254" t="str">
            <v>ZEAL</v>
          </cell>
        </row>
        <row r="3255">
          <cell r="F3255" t="str">
            <v>ZBRA</v>
          </cell>
        </row>
        <row r="3256">
          <cell r="F3256" t="str">
            <v>Z</v>
          </cell>
        </row>
        <row r="3257">
          <cell r="F3257" t="str">
            <v>ZG</v>
          </cell>
        </row>
        <row r="3258">
          <cell r="F3258" t="str">
            <v>ZN</v>
          </cell>
        </row>
        <row r="3259">
          <cell r="F3259" t="str">
            <v>ZNWAA</v>
          </cell>
        </row>
        <row r="3260">
          <cell r="F3260" t="str">
            <v>ZION</v>
          </cell>
        </row>
        <row r="3261">
          <cell r="F3261" t="str">
            <v>ZIONW</v>
          </cell>
        </row>
        <row r="3262">
          <cell r="F3262" t="str">
            <v>ZIONZ</v>
          </cell>
        </row>
        <row r="3263">
          <cell r="F3263" t="str">
            <v>ZIOP</v>
          </cell>
        </row>
        <row r="3264">
          <cell r="F3264" t="str">
            <v>ZIXI</v>
          </cell>
        </row>
        <row r="3265">
          <cell r="F3265" t="str">
            <v>ZKIN</v>
          </cell>
        </row>
        <row r="3266">
          <cell r="F3266" t="str">
            <v>ZGNX</v>
          </cell>
        </row>
        <row r="3267">
          <cell r="F3267" t="str">
            <v>ZSAN</v>
          </cell>
        </row>
        <row r="3268">
          <cell r="F3268" t="str">
            <v>ZUMZ</v>
          </cell>
        </row>
        <row r="3269">
          <cell r="F3269" t="str">
            <v>ZYNE</v>
          </cell>
        </row>
        <row r="3270">
          <cell r="F3270" t="str">
            <v>ZNGA</v>
          </cell>
        </row>
      </sheetData>
      <sheetData sheetId="13">
        <row r="2">
          <cell r="E2" t="str">
            <v>dividendDate</v>
          </cell>
        </row>
        <row r="3">
          <cell r="E3" t="str">
            <v>earningsAverage</v>
          </cell>
        </row>
        <row r="4">
          <cell r="E4" t="str">
            <v>earningsDate</v>
          </cell>
        </row>
        <row r="5">
          <cell r="E5" t="str">
            <v>earningsHigh</v>
          </cell>
        </row>
        <row r="6">
          <cell r="E6" t="str">
            <v>earningsLow</v>
          </cell>
        </row>
        <row r="7">
          <cell r="E7" t="str">
            <v>revenueAverage</v>
          </cell>
        </row>
        <row r="8">
          <cell r="E8" t="str">
            <v>revenueHigh</v>
          </cell>
        </row>
        <row r="9">
          <cell r="E9" t="str">
            <v>revenueLow</v>
          </cell>
        </row>
        <row r="10">
          <cell r="E10" t="str">
            <v>exDividendDate</v>
          </cell>
        </row>
        <row r="11">
          <cell r="E11" t="str">
            <v>52WeekChange</v>
          </cell>
        </row>
        <row r="12">
          <cell r="E12" t="str">
            <v>SandP52WeekChange</v>
          </cell>
        </row>
        <row r="13">
          <cell r="E13" t="str">
            <v>beta</v>
          </cell>
        </row>
        <row r="14">
          <cell r="E14" t="str">
            <v>bookValue</v>
          </cell>
        </row>
        <row r="15">
          <cell r="E15" t="str">
            <v>earningsQuarterlyGrowth</v>
          </cell>
        </row>
        <row r="16">
          <cell r="E16" t="str">
            <v>enterpriseToEbitda</v>
          </cell>
        </row>
        <row r="17">
          <cell r="E17" t="str">
            <v>enterpriseToRevenue</v>
          </cell>
        </row>
        <row r="18">
          <cell r="E18" t="str">
            <v>enterpriseValue</v>
          </cell>
        </row>
        <row r="19">
          <cell r="E19" t="str">
            <v>floatShares</v>
          </cell>
        </row>
        <row r="20">
          <cell r="E20" t="str">
            <v>forwardEps</v>
          </cell>
        </row>
        <row r="21">
          <cell r="E21" t="str">
            <v>forwardPE</v>
          </cell>
        </row>
        <row r="22">
          <cell r="E22" t="str">
            <v>heldPercentInsiders</v>
          </cell>
        </row>
        <row r="23">
          <cell r="E23" t="str">
            <v>heldPercentInstitutions</v>
          </cell>
        </row>
        <row r="24">
          <cell r="E24" t="str">
            <v>lastFiscalYearEnd</v>
          </cell>
        </row>
        <row r="25">
          <cell r="E25" t="str">
            <v>lastSplitDate</v>
          </cell>
        </row>
        <row r="26">
          <cell r="E26" t="str">
            <v>lastSplitFactor</v>
          </cell>
        </row>
        <row r="27">
          <cell r="E27" t="str">
            <v>maxAge</v>
          </cell>
        </row>
        <row r="28">
          <cell r="E28" t="str">
            <v>mostRecentQuarter</v>
          </cell>
        </row>
        <row r="29">
          <cell r="E29" t="str">
            <v>netIncomeToCommon</v>
          </cell>
        </row>
        <row r="30">
          <cell r="E30" t="str">
            <v>nextFiscalYearEnd</v>
          </cell>
        </row>
        <row r="31">
          <cell r="E31" t="str">
            <v>pegRatio</v>
          </cell>
        </row>
        <row r="32">
          <cell r="E32" t="str">
            <v>priceHint</v>
          </cell>
        </row>
        <row r="33">
          <cell r="E33" t="str">
            <v>priceToBook</v>
          </cell>
        </row>
        <row r="34">
          <cell r="E34" t="str">
            <v>profitMargins</v>
          </cell>
        </row>
        <row r="35">
          <cell r="E35" t="str">
            <v>sharesOutstanding</v>
          </cell>
        </row>
        <row r="36">
          <cell r="E36" t="str">
            <v>sharesShort</v>
          </cell>
        </row>
        <row r="37">
          <cell r="E37" t="str">
            <v>sharesShortPriorMonth</v>
          </cell>
        </row>
        <row r="38">
          <cell r="E38" t="str">
            <v>shortPercentOfFloat</v>
          </cell>
        </row>
        <row r="39">
          <cell r="E39" t="str">
            <v>shortRatio</v>
          </cell>
        </row>
        <row r="40">
          <cell r="E40" t="str">
            <v>trailingEps</v>
          </cell>
        </row>
        <row r="41">
          <cell r="E41" t="str">
            <v>currentPrice</v>
          </cell>
        </row>
        <row r="42">
          <cell r="E42" t="str">
            <v>currentRatio</v>
          </cell>
        </row>
        <row r="43">
          <cell r="E43" t="str">
            <v>debtToEquity</v>
          </cell>
        </row>
        <row r="44">
          <cell r="E44" t="str">
            <v>earningsGrowth</v>
          </cell>
        </row>
        <row r="45">
          <cell r="E45" t="str">
            <v>ebitda</v>
          </cell>
        </row>
        <row r="46">
          <cell r="E46" t="str">
            <v>ebitdaMargins</v>
          </cell>
        </row>
        <row r="47">
          <cell r="E47" t="str">
            <v>freeCashflow</v>
          </cell>
        </row>
        <row r="48">
          <cell r="E48" t="str">
            <v>grossMargins</v>
          </cell>
        </row>
        <row r="49">
          <cell r="E49" t="str">
            <v>grossProfits</v>
          </cell>
        </row>
        <row r="50">
          <cell r="E50" t="str">
            <v>maxAge</v>
          </cell>
        </row>
        <row r="51">
          <cell r="E51" t="str">
            <v>numberOfAnalystOpinions</v>
          </cell>
        </row>
        <row r="52">
          <cell r="E52" t="str">
            <v>operatingCashflow</v>
          </cell>
        </row>
        <row r="53">
          <cell r="E53" t="str">
            <v>operatingMargins</v>
          </cell>
        </row>
        <row r="54">
          <cell r="E54" t="str">
            <v>profitMargins</v>
          </cell>
        </row>
        <row r="55">
          <cell r="E55" t="str">
            <v>quickRatio</v>
          </cell>
        </row>
        <row r="56">
          <cell r="E56" t="str">
            <v>recommendationKey</v>
          </cell>
        </row>
        <row r="57">
          <cell r="E57" t="str">
            <v>recommendationMean</v>
          </cell>
        </row>
        <row r="58">
          <cell r="E58" t="str">
            <v>returnOnAssets</v>
          </cell>
        </row>
        <row r="59">
          <cell r="E59" t="str">
            <v>returnOnEquity</v>
          </cell>
        </row>
        <row r="60">
          <cell r="E60" t="str">
            <v>revenueGrowth</v>
          </cell>
        </row>
        <row r="61">
          <cell r="E61" t="str">
            <v>revenuePerShare</v>
          </cell>
        </row>
        <row r="62">
          <cell r="E62" t="str">
            <v>targetHighPrice</v>
          </cell>
        </row>
        <row r="63">
          <cell r="E63" t="str">
            <v>targetLowPrice</v>
          </cell>
        </row>
        <row r="64">
          <cell r="E64" t="str">
            <v>targetMeanPrice</v>
          </cell>
        </row>
        <row r="65">
          <cell r="E65" t="str">
            <v>targetMedianPrice</v>
          </cell>
        </row>
        <row r="66">
          <cell r="E66" t="str">
            <v>totalCash</v>
          </cell>
        </row>
        <row r="67">
          <cell r="E67" t="str">
            <v>totalCashPerShare</v>
          </cell>
        </row>
        <row r="68">
          <cell r="E68" t="str">
            <v>totalDebt</v>
          </cell>
        </row>
        <row r="69">
          <cell r="E69" t="str">
            <v>totalRevenue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DatosExternos_23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19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14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21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9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18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1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17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12" connectionId="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11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13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10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24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22" connectionId="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16" connectionId="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25" connectionId="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15" connectionId="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20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8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nelson.ibarra@gmail.co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I15"/>
  <sheetViews>
    <sheetView showGridLines="0" zoomScale="140" zoomScaleNormal="140" workbookViewId="0">
      <selection activeCell="J10" sqref="J10"/>
    </sheetView>
  </sheetViews>
  <sheetFormatPr baseColWidth="10" defaultRowHeight="15" x14ac:dyDescent="0.25"/>
  <cols>
    <col min="4" max="4" width="24.42578125" bestFit="1" customWidth="1"/>
  </cols>
  <sheetData>
    <row r="1" spans="2:9" ht="15.75" thickBot="1" x14ac:dyDescent="0.3"/>
    <row r="2" spans="2:9" ht="15.75" thickBot="1" x14ac:dyDescent="0.3">
      <c r="B2" s="142" t="s">
        <v>12434</v>
      </c>
      <c r="C2" s="142" t="s">
        <v>12435</v>
      </c>
      <c r="D2" s="143" t="s">
        <v>12430</v>
      </c>
      <c r="F2" s="144" t="s">
        <v>12437</v>
      </c>
    </row>
    <row r="3" spans="2:9" x14ac:dyDescent="0.25">
      <c r="B3" s="149" t="s">
        <v>12431</v>
      </c>
      <c r="C3" s="151" t="s">
        <v>12155</v>
      </c>
      <c r="D3" s="140" t="s">
        <v>12429</v>
      </c>
      <c r="F3" t="s">
        <v>12438</v>
      </c>
    </row>
    <row r="4" spans="2:9" x14ac:dyDescent="0.25">
      <c r="B4" s="150"/>
      <c r="C4" s="148"/>
      <c r="D4" s="139" t="s">
        <v>12440</v>
      </c>
      <c r="F4" s="145" t="s">
        <v>12439</v>
      </c>
    </row>
    <row r="5" spans="2:9" x14ac:dyDescent="0.25">
      <c r="B5" s="150"/>
      <c r="C5" s="148"/>
      <c r="D5" s="139" t="s">
        <v>12039</v>
      </c>
    </row>
    <row r="6" spans="2:9" x14ac:dyDescent="0.25">
      <c r="B6" s="150"/>
      <c r="C6" s="148"/>
      <c r="D6" s="139" t="s">
        <v>12040</v>
      </c>
      <c r="F6" t="s">
        <v>12446</v>
      </c>
    </row>
    <row r="7" spans="2:9" x14ac:dyDescent="0.25">
      <c r="B7" s="150"/>
      <c r="C7" s="148"/>
      <c r="D7" s="139" t="s">
        <v>12160</v>
      </c>
    </row>
    <row r="8" spans="2:9" x14ac:dyDescent="0.25">
      <c r="B8" s="150"/>
      <c r="C8" s="148"/>
      <c r="D8" s="139" t="s">
        <v>12159</v>
      </c>
    </row>
    <row r="9" spans="2:9" x14ac:dyDescent="0.25">
      <c r="B9" s="150"/>
      <c r="C9" s="148"/>
      <c r="D9" s="139" t="s">
        <v>12334</v>
      </c>
    </row>
    <row r="10" spans="2:9" x14ac:dyDescent="0.25">
      <c r="B10" s="152" t="s">
        <v>12432</v>
      </c>
      <c r="C10" s="148" t="s">
        <v>12157</v>
      </c>
      <c r="D10" s="139" t="s">
        <v>12399</v>
      </c>
    </row>
    <row r="11" spans="2:9" x14ac:dyDescent="0.25">
      <c r="B11" s="152"/>
      <c r="C11" s="148"/>
      <c r="D11" s="141" t="s">
        <v>12383</v>
      </c>
      <c r="I11" t="s">
        <v>12447</v>
      </c>
    </row>
    <row r="12" spans="2:9" x14ac:dyDescent="0.25">
      <c r="B12" s="152" t="s">
        <v>12433</v>
      </c>
      <c r="C12" s="148" t="s">
        <v>12156</v>
      </c>
      <c r="D12" s="139" t="s">
        <v>12384</v>
      </c>
    </row>
    <row r="13" spans="2:9" x14ac:dyDescent="0.25">
      <c r="B13" s="152"/>
      <c r="C13" s="148"/>
      <c r="D13" s="139" t="s">
        <v>12386</v>
      </c>
      <c r="I13" t="s">
        <v>12448</v>
      </c>
    </row>
    <row r="14" spans="2:9" x14ac:dyDescent="0.25">
      <c r="B14" s="147" t="s">
        <v>12436</v>
      </c>
      <c r="C14" s="148" t="s">
        <v>12158</v>
      </c>
      <c r="D14" s="141" t="s">
        <v>12037</v>
      </c>
    </row>
    <row r="15" spans="2:9" x14ac:dyDescent="0.25">
      <c r="B15" s="147"/>
      <c r="C15" s="148"/>
      <c r="D15" s="139" t="s">
        <v>12041</v>
      </c>
    </row>
  </sheetData>
  <mergeCells count="8">
    <mergeCell ref="B14:B15"/>
    <mergeCell ref="C14:C15"/>
    <mergeCell ref="B3:B9"/>
    <mergeCell ref="C3:C9"/>
    <mergeCell ref="B10:B11"/>
    <mergeCell ref="C10:C11"/>
    <mergeCell ref="B12:B13"/>
    <mergeCell ref="C12:C13"/>
  </mergeCells>
  <hyperlinks>
    <hyperlink ref="F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3">
    <tabColor rgb="FFFF0000"/>
  </sheetPr>
  <dimension ref="A21:A22"/>
  <sheetViews>
    <sheetView showGridLines="0" zoomScale="75" zoomScaleNormal="75" workbookViewId="0">
      <selection activeCell="J24" sqref="J24"/>
    </sheetView>
  </sheetViews>
  <sheetFormatPr baseColWidth="10" defaultRowHeight="15" x14ac:dyDescent="0.25"/>
  <cols>
    <col min="3" max="4" width="20.28515625" customWidth="1"/>
    <col min="5" max="7" width="16.7109375" customWidth="1"/>
  </cols>
  <sheetData>
    <row r="21" ht="15" customHeight="1" x14ac:dyDescent="0.25"/>
    <row r="22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41"/>
  <sheetViews>
    <sheetView showGridLines="0" zoomScale="75" zoomScaleNormal="75" workbookViewId="0">
      <selection activeCell="S3" sqref="S3"/>
    </sheetView>
  </sheetViews>
  <sheetFormatPr baseColWidth="10" defaultColWidth="11.42578125" defaultRowHeight="15" x14ac:dyDescent="0.25"/>
  <cols>
    <col min="1" max="1" width="5.85546875" style="1" customWidth="1"/>
    <col min="2" max="2" width="11.42578125" style="1"/>
    <col min="3" max="6" width="9.28515625" style="1" customWidth="1"/>
    <col min="7" max="7" width="6.42578125" style="1" customWidth="1"/>
    <col min="8" max="8" width="31.85546875" style="1" customWidth="1"/>
    <col min="9" max="9" width="42.5703125" style="1" customWidth="1"/>
    <col min="10" max="10" width="18.140625" style="1" customWidth="1"/>
    <col min="11" max="11" width="14.5703125" style="1" bestFit="1" customWidth="1"/>
    <col min="12" max="13" width="14.5703125" style="1" customWidth="1"/>
    <col min="14" max="14" width="8.140625" style="1" customWidth="1"/>
    <col min="15" max="16384" width="11.42578125" style="1"/>
  </cols>
  <sheetData>
    <row r="1" spans="1:16" ht="31.5" x14ac:dyDescent="0.5">
      <c r="B1" s="158" t="s">
        <v>12389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</row>
    <row r="2" spans="1:16" ht="31.5" x14ac:dyDescent="0.5">
      <c r="B2" s="2"/>
      <c r="C2" s="3"/>
      <c r="D2" s="3"/>
      <c r="E2" s="3"/>
      <c r="F2" s="3"/>
      <c r="G2" s="3"/>
      <c r="H2" s="4"/>
      <c r="I2" s="3"/>
      <c r="J2" s="3"/>
      <c r="K2" s="3"/>
      <c r="L2" s="3"/>
      <c r="M2" s="3"/>
      <c r="N2" s="3"/>
    </row>
    <row r="3" spans="1:16" x14ac:dyDescent="0.25">
      <c r="C3" s="5" t="s">
        <v>24</v>
      </c>
      <c r="D3" s="5" t="s">
        <v>23</v>
      </c>
      <c r="E3" s="5" t="s">
        <v>25</v>
      </c>
    </row>
    <row r="4" spans="1:16" x14ac:dyDescent="0.25">
      <c r="B4" s="6" t="s">
        <v>21</v>
      </c>
      <c r="C4" s="7">
        <v>2</v>
      </c>
      <c r="D4" s="29" t="s">
        <v>12042</v>
      </c>
      <c r="E4" s="7">
        <v>2007</v>
      </c>
    </row>
    <row r="5" spans="1:16" x14ac:dyDescent="0.25">
      <c r="B5" s="6" t="s">
        <v>22</v>
      </c>
      <c r="C5" s="7">
        <v>28</v>
      </c>
      <c r="D5" s="29" t="s">
        <v>12052</v>
      </c>
      <c r="E5" s="7">
        <v>2017</v>
      </c>
      <c r="F5" s="13" t="str">
        <f ca="1">+IF(DATE(E5,MATCH(D5,Settings!$Q$2:$Q$13,0),C5)&gt;TODAY(),"Please Check the End Date, It can't be possible","")</f>
        <v/>
      </c>
    </row>
    <row r="6" spans="1:16" x14ac:dyDescent="0.25">
      <c r="B6" s="14" t="s">
        <v>12</v>
      </c>
      <c r="C6" s="15" t="s">
        <v>11</v>
      </c>
    </row>
    <row r="7" spans="1:16" x14ac:dyDescent="0.25">
      <c r="J7" s="5"/>
      <c r="K7" s="5"/>
      <c r="L7" s="157" t="s">
        <v>27</v>
      </c>
      <c r="M7" s="157"/>
    </row>
    <row r="8" spans="1:16" x14ac:dyDescent="0.25">
      <c r="J8" s="5"/>
      <c r="K8" s="5"/>
      <c r="L8" s="156">
        <v>43086.888460648152</v>
      </c>
      <c r="M8" s="156"/>
    </row>
    <row r="9" spans="1:16" ht="42" customHeight="1" thickBot="1" x14ac:dyDescent="0.3">
      <c r="A9" s="8"/>
      <c r="B9" s="121" t="s">
        <v>8</v>
      </c>
      <c r="C9" s="121" t="s">
        <v>20</v>
      </c>
      <c r="D9" s="160" t="s">
        <v>0</v>
      </c>
      <c r="E9" s="160"/>
      <c r="F9" s="160"/>
      <c r="G9" s="160"/>
      <c r="H9" s="121" t="s">
        <v>17</v>
      </c>
      <c r="I9" s="121" t="s">
        <v>18</v>
      </c>
      <c r="J9" s="121" t="s">
        <v>12149</v>
      </c>
      <c r="K9" s="121" t="s">
        <v>12387</v>
      </c>
      <c r="L9" s="121" t="s">
        <v>12388</v>
      </c>
      <c r="M9" s="120" t="s">
        <v>12144</v>
      </c>
      <c r="N9" s="21" t="s">
        <v>26</v>
      </c>
    </row>
    <row r="10" spans="1:16" ht="15.75" thickBot="1" x14ac:dyDescent="0.3">
      <c r="A10" s="30">
        <f>MATCH(B10,Settings!$E$1:$M$1,0)</f>
        <v>2</v>
      </c>
      <c r="B10" s="9" t="s">
        <v>9</v>
      </c>
      <c r="C10" s="7" t="s">
        <v>3</v>
      </c>
      <c r="D10" s="153" t="str">
        <f>+IF(A10=1,VLOOKUP(C10,Settings!$E:$M,4,FALSE),VLOOKUP(C10,Settings!$F:$M,6,FALSE))</f>
        <v>Apple Inc.</v>
      </c>
      <c r="E10" s="154"/>
      <c r="F10" s="154"/>
      <c r="G10" s="155"/>
      <c r="H10" s="23" t="str">
        <f>+IF(A10=1,VLOOKUP(C10,Settings!$E:$M,5,FALSE),VLOOKUP(C10,Settings!$F:$M,7,FALSE))</f>
        <v>Technology</v>
      </c>
      <c r="I10" s="12" t="str">
        <f>+IF(A10=1,VLOOKUP(C10,Settings!$E:$M,6,FALSE),VLOOKUP(C10,Settings!$F:$M,8,FALSE))</f>
        <v>Computer Manufacturing</v>
      </c>
      <c r="J10" s="118">
        <v>43049</v>
      </c>
      <c r="K10" s="12">
        <v>174.67</v>
      </c>
      <c r="L10" s="12">
        <f>INDEX(Close!$A:$Z,COUNTA(Close!A:A),MATCH(B10&amp;C10,Close!$1:$1,0))</f>
        <v>173.97</v>
      </c>
      <c r="M10" s="122">
        <f>+L10/K10-1</f>
        <v>-4.0075571076887417E-3</v>
      </c>
      <c r="N10" s="20" t="str">
        <f>IF(ISERROR(IF(A10=1,MATCH(C10,Settings!$E:$E,0),MATCH(C10,Settings!$F:$F,0))),"Check the names, will be impossible to get data","Ok")</f>
        <v>Ok</v>
      </c>
      <c r="P10" s="16"/>
    </row>
    <row r="11" spans="1:16" x14ac:dyDescent="0.25">
      <c r="A11" s="30">
        <f>MATCH(B11,Settings!$E$1:$M$1,0)</f>
        <v>2</v>
      </c>
      <c r="B11" s="9" t="s">
        <v>9</v>
      </c>
      <c r="C11" s="7" t="s">
        <v>13</v>
      </c>
      <c r="D11" s="153" t="str">
        <f>+IF(A11=1,VLOOKUP(C11,Settings!$E:$M,4,FALSE),VLOOKUP(C11,Settings!$F:$M,6,FALSE))</f>
        <v>Intel Corporation</v>
      </c>
      <c r="E11" s="154"/>
      <c r="F11" s="154"/>
      <c r="G11" s="155"/>
      <c r="H11" s="23" t="str">
        <f>+IF(A11=1,VLOOKUP(C11,Settings!$E:$M,5,FALSE),VLOOKUP(C11,Settings!$F:$M,7,FALSE))</f>
        <v>Technology</v>
      </c>
      <c r="I11" s="12" t="str">
        <f>+IF(A11=1,VLOOKUP(C11,Settings!$E:$M,6,FALSE),VLOOKUP(C11,Settings!$F:$M,8,FALSE))</f>
        <v>Semiconductors</v>
      </c>
      <c r="J11" s="118">
        <v>43049</v>
      </c>
      <c r="K11" s="12">
        <v>45.58</v>
      </c>
      <c r="L11" s="12">
        <f>INDEX(Close!$A:$Z,COUNTA(Close!A:A),MATCH(B11&amp;C11,Close!$1:$1,0))</f>
        <v>44.56</v>
      </c>
      <c r="M11" s="122">
        <f t="shared" ref="M11:M21" si="0">+L11/K11-1</f>
        <v>-2.2378236068451018E-2</v>
      </c>
      <c r="N11" s="20" t="str">
        <f>IF(ISERROR(IF(A11=1,MATCH(C11,Settings!$E:$E,0),MATCH(C11,Settings!$F:$F,0))),"Check the names, will be impossible to get data","Ok")</f>
        <v>Ok</v>
      </c>
      <c r="P11"/>
    </row>
    <row r="12" spans="1:16" x14ac:dyDescent="0.25">
      <c r="A12" s="30">
        <f>MATCH(B12,Settings!$E$1:$M$1,0)</f>
        <v>2</v>
      </c>
      <c r="B12" s="9" t="s">
        <v>9</v>
      </c>
      <c r="C12" s="7" t="s">
        <v>1</v>
      </c>
      <c r="D12" s="153" t="str">
        <f>+IF(A12=1,VLOOKUP(C12,Settings!$E:$M,4,FALSE),VLOOKUP(C12,Settings!$F:$M,6,FALSE))</f>
        <v>Alphabet Inc.</v>
      </c>
      <c r="E12" s="154"/>
      <c r="F12" s="154"/>
      <c r="G12" s="155"/>
      <c r="H12" s="23" t="str">
        <f>+IF(A12=1,VLOOKUP(C12,Settings!$E:$M,5,FALSE),VLOOKUP(C12,Settings!$F:$M,7,FALSE))</f>
        <v>Technology</v>
      </c>
      <c r="I12" s="12" t="str">
        <f>+IF(A12=1,VLOOKUP(C12,Settings!$E:$M,6,FALSE),VLOOKUP(C12,Settings!$F:$M,8,FALSE))</f>
        <v>Computer Software: Programming, Data Processing</v>
      </c>
      <c r="J12" s="118">
        <v>43049</v>
      </c>
      <c r="K12" s="12">
        <v>1028.07</v>
      </c>
      <c r="L12" s="12">
        <f>INDEX(Close!$A:$Z,COUNTA(Close!A:A),MATCH(B12&amp;C12,Close!$1:$1,0))</f>
        <v>1064.19</v>
      </c>
      <c r="M12" s="122">
        <f t="shared" si="0"/>
        <v>3.5133794391432716E-2</v>
      </c>
      <c r="N12" s="20" t="str">
        <f>IF(ISERROR(IF(A12=1,MATCH(C12,Settings!$E:$E,0),MATCH(C12,Settings!$F:$F,0))),"Check the names, will be impossible to get data","Ok")</f>
        <v>Ok</v>
      </c>
      <c r="P12"/>
    </row>
    <row r="13" spans="1:16" x14ac:dyDescent="0.25">
      <c r="A13" s="30">
        <f>MATCH(B13,Settings!$E$1:$M$1,0)</f>
        <v>2</v>
      </c>
      <c r="B13" s="9" t="s">
        <v>9</v>
      </c>
      <c r="C13" s="7" t="s">
        <v>14</v>
      </c>
      <c r="D13" s="153" t="str">
        <f>+IF(A13=1,VLOOKUP(C13,Settings!$E:$M,4,FALSE),VLOOKUP(C13,Settings!$F:$M,6,FALSE))</f>
        <v>Baidu, Inc.</v>
      </c>
      <c r="E13" s="154"/>
      <c r="F13" s="154"/>
      <c r="G13" s="155"/>
      <c r="H13" s="23" t="str">
        <f>+IF(A13=1,VLOOKUP(C13,Settings!$E:$M,5,FALSE),VLOOKUP(C13,Settings!$F:$M,7,FALSE))</f>
        <v>Technology</v>
      </c>
      <c r="I13" s="12" t="str">
        <f>+IF(A13=1,VLOOKUP(C13,Settings!$E:$M,6,FALSE),VLOOKUP(C13,Settings!$F:$M,8,FALSE))</f>
        <v>Computer Software: Programming, Data Processing</v>
      </c>
      <c r="J13" s="118">
        <v>43049</v>
      </c>
      <c r="K13" s="12">
        <v>237.4</v>
      </c>
      <c r="L13" s="12">
        <f>INDEX(Close!$A:$Z,COUNTA(Close!A:A),MATCH(B13&amp;C13,Close!$1:$1,0))</f>
        <v>233.48</v>
      </c>
      <c r="M13" s="122">
        <f t="shared" si="0"/>
        <v>-1.6512215669755803E-2</v>
      </c>
      <c r="N13" s="20" t="str">
        <f>IF(ISERROR(IF(A13=1,MATCH(C13,Settings!$E:$E,0),MATCH(C13,Settings!$F:$F,0))),"Check the names, will be impossible to get data","Ok")</f>
        <v>Ok</v>
      </c>
      <c r="P13"/>
    </row>
    <row r="14" spans="1:16" x14ac:dyDescent="0.25">
      <c r="A14" s="30">
        <f>MATCH(B14,Settings!$E$1:$M$1,0)</f>
        <v>2</v>
      </c>
      <c r="B14" s="9" t="s">
        <v>9</v>
      </c>
      <c r="C14" s="7" t="s">
        <v>15</v>
      </c>
      <c r="D14" s="153" t="str">
        <f>+IF(A14=1,VLOOKUP(C14,Settings!$E:$M,4,FALSE),VLOOKUP(C14,Settings!$F:$M,6,FALSE))</f>
        <v>Microsoft Corporation</v>
      </c>
      <c r="E14" s="154"/>
      <c r="F14" s="154"/>
      <c r="G14" s="155"/>
      <c r="H14" s="23" t="str">
        <f>+IF(A14=1,VLOOKUP(C14,Settings!$E:$M,5,FALSE),VLOOKUP(C14,Settings!$F:$M,7,FALSE))</f>
        <v>Technology</v>
      </c>
      <c r="I14" s="12" t="str">
        <f>+IF(A14=1,VLOOKUP(C14,Settings!$E:$M,6,FALSE),VLOOKUP(C14,Settings!$F:$M,8,FALSE))</f>
        <v>Computer Software: Prepackaged Software</v>
      </c>
      <c r="J14" s="118">
        <v>43049</v>
      </c>
      <c r="K14" s="12">
        <v>83.87</v>
      </c>
      <c r="L14" s="12">
        <f>INDEX(Close!$A:$Z,COUNTA(Close!A:A),MATCH(B14&amp;C14,Close!$1:$1,0))</f>
        <v>86.85</v>
      </c>
      <c r="M14" s="122">
        <f t="shared" si="0"/>
        <v>3.5531179205913865E-2</v>
      </c>
      <c r="N14" s="20" t="str">
        <f>IF(ISERROR(IF(A14=1,MATCH(C14,Settings!$E:$E,0),MATCH(C14,Settings!$F:$F,0))),"Check the names, will be impossible to get data","Ok")</f>
        <v>Ok</v>
      </c>
      <c r="P14"/>
    </row>
    <row r="15" spans="1:16" x14ac:dyDescent="0.25">
      <c r="A15" s="30">
        <f>MATCH(B15,Settings!$E$1:$M$1,0)</f>
        <v>2</v>
      </c>
      <c r="B15" s="9" t="s">
        <v>9</v>
      </c>
      <c r="C15" s="7" t="s">
        <v>4</v>
      </c>
      <c r="D15" s="153" t="str">
        <f>+IF(A15=1,VLOOKUP(C15,Settings!$E:$M,4,FALSE),VLOOKUP(C15,Settings!$F:$M,6,FALSE))</f>
        <v>Amazon.com, Inc.</v>
      </c>
      <c r="E15" s="154"/>
      <c r="F15" s="154"/>
      <c r="G15" s="155"/>
      <c r="H15" s="23" t="str">
        <f>+IF(A15=1,VLOOKUP(C15,Settings!$E:$M,5,FALSE),VLOOKUP(C15,Settings!$F:$M,7,FALSE))</f>
        <v>Consumer Services</v>
      </c>
      <c r="I15" s="12" t="str">
        <f>+IF(A15=1,VLOOKUP(C15,Settings!$E:$M,6,FALSE),VLOOKUP(C15,Settings!$F:$M,8,FALSE))</f>
        <v>Catalog/Specialty Distribution</v>
      </c>
      <c r="J15" s="118">
        <v>43049</v>
      </c>
      <c r="K15" s="12">
        <v>1125.3499999999999</v>
      </c>
      <c r="L15" s="12">
        <f>INDEX(Close!$A:$Z,COUNTA(Close!A:A),MATCH(B15&amp;C15,Close!$1:$1,0))</f>
        <v>1179.1400000000001</v>
      </c>
      <c r="M15" s="122">
        <f t="shared" si="0"/>
        <v>4.7798462700493261E-2</v>
      </c>
      <c r="N15" s="20" t="str">
        <f>IF(ISERROR(IF(A15=1,MATCH(C15,Settings!$E:$E,0),MATCH(C15,Settings!$F:$F,0))),"Check the names, will be impossible to get data","Ok")</f>
        <v>Ok</v>
      </c>
      <c r="P15"/>
    </row>
    <row r="16" spans="1:16" x14ac:dyDescent="0.25">
      <c r="A16" s="30">
        <f>MATCH(B16,Settings!$E$1:$M$1,0)</f>
        <v>2</v>
      </c>
      <c r="B16" s="9" t="s">
        <v>9</v>
      </c>
      <c r="C16" s="7" t="s">
        <v>2</v>
      </c>
      <c r="D16" s="153" t="str">
        <f>+IF(A16=1,VLOOKUP(C16,Settings!$E:$M,4,FALSE),VLOOKUP(C16,Settings!$F:$M,6,FALSE))</f>
        <v>Facebook, Inc.</v>
      </c>
      <c r="E16" s="154"/>
      <c r="F16" s="154"/>
      <c r="G16" s="155"/>
      <c r="H16" s="23" t="str">
        <f>+IF(A16=1,VLOOKUP(C16,Settings!$E:$M,5,FALSE),VLOOKUP(C16,Settings!$F:$M,7,FALSE))</f>
        <v>Technology</v>
      </c>
      <c r="I16" s="12" t="str">
        <f>+IF(A16=1,VLOOKUP(C16,Settings!$E:$M,6,FALSE),VLOOKUP(C16,Settings!$F:$M,8,FALSE))</f>
        <v>Computer Software: Programming, Data Processing</v>
      </c>
      <c r="J16" s="118">
        <v>43049</v>
      </c>
      <c r="K16" s="12">
        <v>178.46</v>
      </c>
      <c r="L16" s="12">
        <f>INDEX(Close!$A:$Z,COUNTA(Close!A:A),MATCH(B16&amp;C16,Close!$1:$1,0))</f>
        <v>180.18</v>
      </c>
      <c r="M16" s="122">
        <f t="shared" si="0"/>
        <v>9.6380141208114445E-3</v>
      </c>
      <c r="N16" s="20" t="str">
        <f>IF(ISERROR(IF(A16=1,MATCH(C16,Settings!$E:$E,0),MATCH(C16,Settings!$F:$F,0))),"Check the names, will be impossible to get data","Ok")</f>
        <v>Ok</v>
      </c>
      <c r="P16"/>
    </row>
    <row r="17" spans="1:16" x14ac:dyDescent="0.25">
      <c r="A17" s="30">
        <f>MATCH(B17,Settings!$E$1:$M$1,0)</f>
        <v>1</v>
      </c>
      <c r="B17" s="9" t="s">
        <v>10</v>
      </c>
      <c r="C17" s="7" t="s">
        <v>16</v>
      </c>
      <c r="D17" s="153" t="str">
        <f>+IF(A17=1,VLOOKUP(C17,Settings!$E:$M,4,FALSE),VLOOKUP(C17,Settings!$F:$M,6,FALSE))</f>
        <v>International Business Machines Corporation</v>
      </c>
      <c r="E17" s="154"/>
      <c r="F17" s="154"/>
      <c r="G17" s="155"/>
      <c r="H17" s="23" t="str">
        <f>+IF(A17=1,VLOOKUP(C17,Settings!$E:$M,5,FALSE),VLOOKUP(C17,Settings!$F:$M,7,FALSE))</f>
        <v>Technology</v>
      </c>
      <c r="I17" s="12" t="str">
        <f>+IF(A17=1,VLOOKUP(C17,Settings!$E:$M,6,FALSE),VLOOKUP(C17,Settings!$F:$M,8,FALSE))</f>
        <v>Computer Manufacturing</v>
      </c>
      <c r="J17" s="118">
        <v>43049</v>
      </c>
      <c r="K17" s="12">
        <v>150.65</v>
      </c>
      <c r="L17" s="12">
        <f>INDEX(Close!$A:$Z,COUNTA(Close!A:A),MATCH(B17&amp;C17,Close!$1:$1,0))</f>
        <v>153.61000000000001</v>
      </c>
      <c r="M17" s="122">
        <f t="shared" si="0"/>
        <v>1.9648191171589779E-2</v>
      </c>
      <c r="N17" s="20" t="str">
        <f>IF(ISERROR(IF(A17=1,MATCH(C17,Settings!$E:$E,0),MATCH(C17,Settings!$F:$F,0))),"Check the names, will be impossible to get data","Ok")</f>
        <v>Ok</v>
      </c>
      <c r="P17"/>
    </row>
    <row r="18" spans="1:16" x14ac:dyDescent="0.25">
      <c r="A18" s="30">
        <f>MATCH(B18,Settings!$E$1:$M$1,0)</f>
        <v>2</v>
      </c>
      <c r="B18" s="9" t="s">
        <v>9</v>
      </c>
      <c r="C18" s="7" t="s">
        <v>5</v>
      </c>
      <c r="D18" s="153" t="str">
        <f>+IF(A18=1,VLOOKUP(C18,Settings!$E:$M,4,FALSE),VLOOKUP(C18,Settings!$F:$M,6,FALSE))</f>
        <v>Texas Instruments Incorporated</v>
      </c>
      <c r="E18" s="154"/>
      <c r="F18" s="154"/>
      <c r="G18" s="155"/>
      <c r="H18" s="23" t="str">
        <f>+IF(A18=1,VLOOKUP(C18,Settings!$E:$M,5,FALSE),VLOOKUP(C18,Settings!$F:$M,7,FALSE))</f>
        <v>Technology</v>
      </c>
      <c r="I18" s="12" t="str">
        <f>+IF(A18=1,VLOOKUP(C18,Settings!$E:$M,6,FALSE),VLOOKUP(C18,Settings!$F:$M,8,FALSE))</f>
        <v>Semiconductors</v>
      </c>
      <c r="J18" s="118">
        <v>43049</v>
      </c>
      <c r="K18" s="12">
        <v>96.94</v>
      </c>
      <c r="L18" s="12">
        <f>INDEX(Close!$A:$Z,COUNTA(Close!A:A),MATCH(B18&amp;C18,Close!$1:$1,0))</f>
        <v>101.22</v>
      </c>
      <c r="M18" s="122">
        <f t="shared" si="0"/>
        <v>4.4151021250257827E-2</v>
      </c>
      <c r="N18" s="20" t="str">
        <f>IF(ISERROR(IF(A18=1,MATCH(C18,Settings!$E:$E,0),MATCH(C18,Settings!$F:$F,0))),"Check the names, will be impossible to get data","Ok")</f>
        <v>Ok</v>
      </c>
      <c r="P18"/>
    </row>
    <row r="19" spans="1:16" x14ac:dyDescent="0.25">
      <c r="A19" s="30">
        <f>MATCH(B19,Settings!$E$1:$M$1,0)</f>
        <v>2</v>
      </c>
      <c r="B19" s="9" t="s">
        <v>9</v>
      </c>
      <c r="C19" s="7" t="s">
        <v>6</v>
      </c>
      <c r="D19" s="153" t="str">
        <f>+IF(A19=1,VLOOKUP(C19,Settings!$E:$M,4,FALSE),VLOOKUP(C19,Settings!$F:$M,6,FALSE))</f>
        <v>Yandex N.V.</v>
      </c>
      <c r="E19" s="154"/>
      <c r="F19" s="154"/>
      <c r="G19" s="155"/>
      <c r="H19" s="23" t="str">
        <f>+IF(A19=1,VLOOKUP(C19,Settings!$E:$M,5,FALSE),VLOOKUP(C19,Settings!$F:$M,7,FALSE))</f>
        <v>Technology</v>
      </c>
      <c r="I19" s="12" t="str">
        <f>+IF(A19=1,VLOOKUP(C19,Settings!$E:$M,6,FALSE),VLOOKUP(C19,Settings!$F:$M,8,FALSE))</f>
        <v>Computer Software: Programming, Data Processing</v>
      </c>
      <c r="J19" s="118">
        <v>43049</v>
      </c>
      <c r="K19" s="12">
        <v>30.99</v>
      </c>
      <c r="L19" s="12">
        <f>INDEX(Close!$A:$Z,COUNTA(Close!A:A),MATCH(B19&amp;C19,Close!$1:$1,0))</f>
        <v>32.049999999999997</v>
      </c>
      <c r="M19" s="122">
        <f t="shared" si="0"/>
        <v>3.4204582123265492E-2</v>
      </c>
      <c r="N19" s="20" t="str">
        <f>IF(ISERROR(IF(A19=1,MATCH(C19,Settings!$E:$E,0),MATCH(C19,Settings!$F:$F,0))),"Check the names, will be impossible to get data","Ok")</f>
        <v>Ok</v>
      </c>
      <c r="P19"/>
    </row>
    <row r="20" spans="1:16" x14ac:dyDescent="0.25">
      <c r="A20" s="30">
        <f>MATCH(B20,Settings!$E$1:$M$1,0)</f>
        <v>2</v>
      </c>
      <c r="B20" s="9" t="s">
        <v>9</v>
      </c>
      <c r="C20" s="7" t="s">
        <v>7</v>
      </c>
      <c r="D20" s="153" t="str">
        <f>+IF(A20=1,VLOOKUP(C20,Settings!$E:$M,4,FALSE),VLOOKUP(C20,Settings!$F:$M,6,FALSE))</f>
        <v>TripAdvisor, Inc.</v>
      </c>
      <c r="E20" s="154"/>
      <c r="F20" s="154"/>
      <c r="G20" s="155"/>
      <c r="H20" s="23" t="str">
        <f>+IF(A20=1,VLOOKUP(C20,Settings!$E:$M,5,FALSE),VLOOKUP(C20,Settings!$F:$M,7,FALSE))</f>
        <v>Technology</v>
      </c>
      <c r="I20" s="12" t="str">
        <f>+IF(A20=1,VLOOKUP(C20,Settings!$E:$M,6,FALSE),VLOOKUP(C20,Settings!$F:$M,8,FALSE))</f>
        <v>Computer Software: Programming, Data Processing</v>
      </c>
      <c r="J20" s="118">
        <v>43049</v>
      </c>
      <c r="K20" s="12">
        <v>31.19</v>
      </c>
      <c r="L20" s="12">
        <f>INDEX(Close!$A:$Z,COUNTA(Close!A:A),MATCH(B20&amp;C20,Close!$1:$1,0))</f>
        <v>35.03</v>
      </c>
      <c r="M20" s="122">
        <f t="shared" si="0"/>
        <v>0.12311638345623588</v>
      </c>
      <c r="N20" s="20" t="str">
        <f>IF(ISERROR(IF(A20=1,MATCH(C20,Settings!$E:$E,0),MATCH(C20,Settings!$F:$F,0))),"Check the names, will be impossible to get data","Ok")</f>
        <v>Ok</v>
      </c>
      <c r="P20"/>
    </row>
    <row r="21" spans="1:16" x14ac:dyDescent="0.25">
      <c r="A21" s="30">
        <f>MATCH(B21,Settings!$E$1:$M$1,0)</f>
        <v>1</v>
      </c>
      <c r="B21" s="9" t="s">
        <v>10</v>
      </c>
      <c r="C21" s="7" t="s">
        <v>19</v>
      </c>
      <c r="D21" s="153" t="str">
        <f>+IF(A21=1,VLOOKUP(C21,Settings!$E:$M,4,FALSE),VLOOKUP(C21,Settings!$F:$M,6,FALSE))</f>
        <v>Wal-Mart Stores, Inc.</v>
      </c>
      <c r="E21" s="154"/>
      <c r="F21" s="154"/>
      <c r="G21" s="155"/>
      <c r="H21" s="23" t="str">
        <f>+IF(A21=1,VLOOKUP(C21,Settings!$E:$M,5,FALSE),VLOOKUP(C21,Settings!$F:$M,7,FALSE))</f>
        <v>Consumer Services</v>
      </c>
      <c r="I21" s="12" t="str">
        <f>+IF(A21=1,VLOOKUP(C21,Settings!$E:$M,6,FALSE),VLOOKUP(C21,Settings!$F:$M,8,FALSE))</f>
        <v>Department/Specialty Retail Stores</v>
      </c>
      <c r="J21" s="118">
        <v>43049</v>
      </c>
      <c r="K21" s="12">
        <v>90.92</v>
      </c>
      <c r="L21" s="12">
        <f>INDEX(Close!$A:$Z,COUNTA(Close!A:A),MATCH(B21&amp;C21,Close!$1:$1,0))</f>
        <v>97.11</v>
      </c>
      <c r="M21" s="122">
        <f t="shared" si="0"/>
        <v>6.8081830180378278E-2</v>
      </c>
      <c r="N21" s="20" t="str">
        <f>IF(ISERROR(IF(A21=1,MATCH(C21,Settings!$E:$E,0),MATCH(C21,Settings!$F:$F,0))),"Check the names, will be impossible to get data","Ok")</f>
        <v>Ok</v>
      </c>
      <c r="P21"/>
    </row>
    <row r="22" spans="1:16" x14ac:dyDescent="0.25">
      <c r="I22" s="22"/>
      <c r="J22" s="22"/>
      <c r="K22" s="22"/>
      <c r="L22" s="22"/>
      <c r="M22" s="22"/>
      <c r="N22"/>
      <c r="P22"/>
    </row>
    <row r="23" spans="1:16" ht="15.75" thickBot="1" x14ac:dyDescent="0.3">
      <c r="C23" s="11"/>
      <c r="H23" s="159" t="s">
        <v>30</v>
      </c>
      <c r="I23" s="159"/>
      <c r="J23" s="10"/>
      <c r="K23" s="10"/>
      <c r="L23" s="10"/>
      <c r="M23" s="10"/>
      <c r="N23"/>
      <c r="P23"/>
    </row>
    <row r="24" spans="1:16" ht="15.75" thickBot="1" x14ac:dyDescent="0.3">
      <c r="C24" s="11"/>
      <c r="H24" s="54" t="s">
        <v>28</v>
      </c>
      <c r="I24" s="24" t="s">
        <v>29</v>
      </c>
      <c r="J24" s="10"/>
      <c r="K24" s="10"/>
      <c r="L24" s="10"/>
      <c r="M24" s="10"/>
      <c r="N24"/>
      <c r="P24"/>
    </row>
    <row r="25" spans="1:16" x14ac:dyDescent="0.25">
      <c r="H25"/>
      <c r="I25" s="27" t="s">
        <v>12025</v>
      </c>
      <c r="J25" s="10"/>
      <c r="K25" s="10"/>
      <c r="L25" s="10"/>
      <c r="M25" s="10"/>
      <c r="N25" s="10"/>
    </row>
    <row r="26" spans="1:16" x14ac:dyDescent="0.25">
      <c r="H26"/>
      <c r="I26" s="27" t="s">
        <v>12026</v>
      </c>
      <c r="J26" s="10"/>
      <c r="K26" s="10"/>
      <c r="L26" s="10"/>
      <c r="M26" s="10"/>
      <c r="N26" s="10"/>
    </row>
    <row r="27" spans="1:16" x14ac:dyDescent="0.25">
      <c r="H27"/>
      <c r="I27" s="27" t="s">
        <v>12027</v>
      </c>
      <c r="J27" s="10"/>
      <c r="K27" s="10"/>
      <c r="L27" s="10"/>
      <c r="M27" s="10"/>
      <c r="N27" s="10"/>
    </row>
    <row r="28" spans="1:16" x14ac:dyDescent="0.25">
      <c r="H28"/>
      <c r="I28" s="27" t="s">
        <v>12028</v>
      </c>
      <c r="J28" s="10"/>
      <c r="K28" s="10"/>
      <c r="L28" s="10"/>
      <c r="M28" s="10"/>
      <c r="N28" s="10"/>
    </row>
    <row r="29" spans="1:16" x14ac:dyDescent="0.25">
      <c r="H29"/>
      <c r="I29" s="27" t="s">
        <v>12029</v>
      </c>
      <c r="J29" s="10"/>
      <c r="K29" s="10"/>
      <c r="L29" s="10"/>
      <c r="M29" s="10"/>
      <c r="N29" s="10"/>
    </row>
    <row r="30" spans="1:16" x14ac:dyDescent="0.25">
      <c r="H30"/>
      <c r="I30" s="27" t="s">
        <v>12030</v>
      </c>
      <c r="J30" s="10"/>
      <c r="K30" s="10"/>
      <c r="L30" s="10"/>
      <c r="M30" s="10"/>
      <c r="N30" s="10"/>
    </row>
    <row r="31" spans="1:16" x14ac:dyDescent="0.25">
      <c r="H31"/>
      <c r="I31" s="27" t="s">
        <v>12031</v>
      </c>
      <c r="J31" s="10"/>
      <c r="K31" s="10"/>
      <c r="L31" s="10"/>
      <c r="M31" s="10"/>
      <c r="N31" s="10"/>
    </row>
    <row r="32" spans="1:16" x14ac:dyDescent="0.25">
      <c r="H32"/>
      <c r="I32" s="27" t="s">
        <v>12032</v>
      </c>
      <c r="J32" s="10"/>
      <c r="K32" s="10"/>
      <c r="L32" s="10"/>
      <c r="M32" s="10"/>
      <c r="N32" s="10"/>
    </row>
    <row r="33" spans="8:14" x14ac:dyDescent="0.25">
      <c r="H33"/>
      <c r="I33" s="27" t="s">
        <v>12033</v>
      </c>
      <c r="J33" s="10"/>
      <c r="K33" s="10"/>
      <c r="L33" s="10"/>
      <c r="M33" s="10"/>
      <c r="N33" s="10"/>
    </row>
    <row r="34" spans="8:14" x14ac:dyDescent="0.25">
      <c r="H34"/>
      <c r="I34" s="27" t="s">
        <v>12034</v>
      </c>
      <c r="J34" s="10"/>
      <c r="K34" s="10"/>
      <c r="L34" s="10"/>
      <c r="M34" s="10"/>
      <c r="N34" s="10"/>
    </row>
    <row r="35" spans="8:14" x14ac:dyDescent="0.25">
      <c r="H35"/>
      <c r="I35" s="27" t="s">
        <v>12035</v>
      </c>
      <c r="J35" s="10"/>
      <c r="K35" s="10"/>
      <c r="L35" s="10"/>
      <c r="M35" s="10"/>
      <c r="N35" s="10"/>
    </row>
    <row r="36" spans="8:14" ht="15.75" thickBot="1" x14ac:dyDescent="0.3">
      <c r="H36"/>
      <c r="I36" s="26" t="s">
        <v>12036</v>
      </c>
      <c r="J36" s="10"/>
      <c r="K36" s="10"/>
      <c r="L36" s="10"/>
      <c r="M36" s="10"/>
      <c r="N36" s="10"/>
    </row>
    <row r="37" spans="8:14" x14ac:dyDescent="0.25">
      <c r="N37" s="10"/>
    </row>
    <row r="38" spans="8:14" x14ac:dyDescent="0.25">
      <c r="N38" s="10"/>
    </row>
    <row r="39" spans="8:14" x14ac:dyDescent="0.25">
      <c r="N39" s="10"/>
    </row>
    <row r="40" spans="8:14" x14ac:dyDescent="0.25">
      <c r="N40" s="10"/>
    </row>
    <row r="41" spans="8:14" x14ac:dyDescent="0.25">
      <c r="N41" s="10"/>
    </row>
  </sheetData>
  <sheetProtection selectLockedCells="1"/>
  <mergeCells count="17">
    <mergeCell ref="D12:G12"/>
    <mergeCell ref="D13:G13"/>
    <mergeCell ref="L8:M8"/>
    <mergeCell ref="L7:M7"/>
    <mergeCell ref="B1:N1"/>
    <mergeCell ref="H23:I23"/>
    <mergeCell ref="D20:G20"/>
    <mergeCell ref="D21:G21"/>
    <mergeCell ref="D14:G14"/>
    <mergeCell ref="D15:G15"/>
    <mergeCell ref="D16:G16"/>
    <mergeCell ref="D17:G17"/>
    <mergeCell ref="D18:G18"/>
    <mergeCell ref="D19:G19"/>
    <mergeCell ref="D9:G9"/>
    <mergeCell ref="D10:G10"/>
    <mergeCell ref="D11:G11"/>
  </mergeCells>
  <conditionalFormatting sqref="N10:N21">
    <cfRule type="cellIs" dxfId="9" priority="12" operator="equal">
      <formula>"Ok"</formula>
    </cfRule>
  </conditionalFormatting>
  <conditionalFormatting sqref="N10:N21">
    <cfRule type="cellIs" dxfId="8" priority="11" operator="equal">
      <formula>"Check the names, will be impossible to get data"</formula>
    </cfRule>
  </conditionalFormatting>
  <conditionalFormatting sqref="N34:N41">
    <cfRule type="cellIs" dxfId="7" priority="8" operator="equal">
      <formula>"Ok"</formula>
    </cfRule>
  </conditionalFormatting>
  <conditionalFormatting sqref="N34:N41">
    <cfRule type="cellIs" dxfId="6" priority="7" operator="equal">
      <formula>"Check the names, impossible to get data"</formula>
    </cfRule>
  </conditionalFormatting>
  <conditionalFormatting sqref="N25:N33">
    <cfRule type="cellIs" dxfId="5" priority="6" operator="equal">
      <formula>"Ok"</formula>
    </cfRule>
  </conditionalFormatting>
  <conditionalFormatting sqref="N25:N33">
    <cfRule type="cellIs" dxfId="4" priority="5" operator="equal">
      <formula>"Check the names, will be impossible to get data"</formula>
    </cfRule>
  </conditionalFormatting>
  <conditionalFormatting sqref="J23:M36">
    <cfRule type="cellIs" dxfId="3" priority="4" operator="equal">
      <formula>"Ok"</formula>
    </cfRule>
  </conditionalFormatting>
  <conditionalFormatting sqref="J23:M36">
    <cfRule type="cellIs" dxfId="2" priority="3" operator="equal">
      <formula>"Check the names, will be impossible to get data"</formula>
    </cfRule>
  </conditionalFormatting>
  <conditionalFormatting sqref="M10:M21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3">
    <dataValidation type="list" allowBlank="1" showInputMessage="1" showErrorMessage="1" errorTitle="Wrong Name" error="It is not a valid name for the chosen Exchange" sqref="C11:C21">
      <formula1>StockList</formula1>
    </dataValidation>
    <dataValidation type="list" allowBlank="1" showInputMessage="1" showErrorMessage="1" sqref="C6">
      <formula1>#REF!</formula1>
    </dataValidation>
    <dataValidation type="list" allowBlank="1" showInputMessage="1" showErrorMessage="1" sqref="C10">
      <formula1>StockList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EquityDownloadData">
                <anchor moveWithCells="1" sizeWithCells="1">
                  <from>
                    <xdr:col>5</xdr:col>
                    <xdr:colOff>342900</xdr:colOff>
                    <xdr:row>1</xdr:row>
                    <xdr:rowOff>209550</xdr:rowOff>
                  </from>
                  <to>
                    <xdr:col>8</xdr:col>
                    <xdr:colOff>1123950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EquityReturn">
                <anchor moveWithCells="1" sizeWithCells="1">
                  <from>
                    <xdr:col>5</xdr:col>
                    <xdr:colOff>342900</xdr:colOff>
                    <xdr:row>4</xdr:row>
                    <xdr:rowOff>104775</xdr:rowOff>
                  </from>
                  <to>
                    <xdr:col>8</xdr:col>
                    <xdr:colOff>1123950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EquityFF_Analytique">
                <anchor moveWithCells="1" sizeWithCells="1">
                  <from>
                    <xdr:col>8</xdr:col>
                    <xdr:colOff>1200150</xdr:colOff>
                    <xdr:row>1</xdr:row>
                    <xdr:rowOff>190500</xdr:rowOff>
                  </from>
                  <to>
                    <xdr:col>11</xdr:col>
                    <xdr:colOff>133350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EquityYahooFundamentals">
                <anchor moveWithCells="1" sizeWithCells="1">
                  <from>
                    <xdr:col>8</xdr:col>
                    <xdr:colOff>1219200</xdr:colOff>
                    <xdr:row>4</xdr:row>
                    <xdr:rowOff>95250</xdr:rowOff>
                  </from>
                  <to>
                    <xdr:col>11</xdr:col>
                    <xdr:colOff>142875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Button 13">
              <controlPr defaultSize="0" print="0" autoFill="0" autoPict="0" macro="[0]!EquityPriceAnalysis">
                <anchor moveWithCells="1" sizeWithCells="1">
                  <from>
                    <xdr:col>11</xdr:col>
                    <xdr:colOff>200025</xdr:colOff>
                    <xdr:row>1</xdr:row>
                    <xdr:rowOff>180975</xdr:rowOff>
                  </from>
                  <to>
                    <xdr:col>12</xdr:col>
                    <xdr:colOff>952500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Settings!$E$1:$F$1</xm:f>
          </x14:formula1>
          <xm:sqref>B10:B21</xm:sqref>
        </x14:dataValidation>
        <x14:dataValidation type="list" allowBlank="1" showInputMessage="1" showErrorMessage="1">
          <x14:formula1>
            <xm:f>Settings!$O$2:$O$32</xm:f>
          </x14:formula1>
          <xm:sqref>C4:C5</xm:sqref>
        </x14:dataValidation>
        <x14:dataValidation type="list" allowBlank="1" showInputMessage="1" showErrorMessage="1">
          <x14:formula1>
            <xm:f>Settings!$R$2:$R$13</xm:f>
          </x14:formula1>
          <xm:sqref>E4:E5</xm:sqref>
        </x14:dataValidation>
        <x14:dataValidation type="list" allowBlank="1" showInputMessage="1" showErrorMessage="1">
          <x14:formula1>
            <xm:f>Settings!$Q$2:$Q$13</xm:f>
          </x14:formula1>
          <xm:sqref>D4:D5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M2761"/>
  <sheetViews>
    <sheetView zoomScale="75" zoomScaleNormal="75" workbookViewId="0">
      <pane xSplit="1" ySplit="1" topLeftCell="B2382" activePane="bottomRight" state="frozen"/>
      <selection pane="topRight" activeCell="B1" sqref="B1"/>
      <selection pane="bottomLeft" activeCell="A2" sqref="A2"/>
      <selection pane="bottomRight" activeCell="N1" sqref="N1:Y2761"/>
    </sheetView>
  </sheetViews>
  <sheetFormatPr baseColWidth="10" defaultRowHeight="15" x14ac:dyDescent="0.25"/>
  <cols>
    <col min="1" max="1" width="11.5703125" bestFit="1" customWidth="1"/>
    <col min="15" max="27" width="14.42578125" bestFit="1" customWidth="1"/>
  </cols>
  <sheetData>
    <row r="1" spans="1:13" x14ac:dyDescent="0.25">
      <c r="A1" t="s">
        <v>12023</v>
      </c>
      <c r="B1" t="s">
        <v>12032</v>
      </c>
      <c r="C1" t="s">
        <v>12025</v>
      </c>
      <c r="D1" t="s">
        <v>12026</v>
      </c>
      <c r="E1" t="s">
        <v>12027</v>
      </c>
      <c r="F1" t="s">
        <v>12028</v>
      </c>
      <c r="G1" t="s">
        <v>12029</v>
      </c>
      <c r="H1" t="s">
        <v>12030</v>
      </c>
      <c r="I1" t="s">
        <v>12031</v>
      </c>
      <c r="J1" t="s">
        <v>12033</v>
      </c>
      <c r="K1" t="s">
        <v>12034</v>
      </c>
      <c r="L1" t="s">
        <v>12035</v>
      </c>
      <c r="M1" t="s">
        <v>12036</v>
      </c>
    </row>
    <row r="2" spans="1:13" x14ac:dyDescent="0.25">
      <c r="A2" s="25">
        <v>39085</v>
      </c>
      <c r="B2">
        <v>97.18</v>
      </c>
      <c r="C2">
        <v>11.97</v>
      </c>
      <c r="D2">
        <v>20.350000000000001</v>
      </c>
      <c r="E2">
        <v>233.56</v>
      </c>
      <c r="F2">
        <v>12.24</v>
      </c>
      <c r="G2">
        <v>29.86</v>
      </c>
      <c r="H2">
        <v>38.700000000000003</v>
      </c>
      <c r="J2">
        <v>28.56</v>
      </c>
      <c r="M2">
        <v>47.55</v>
      </c>
    </row>
    <row r="3" spans="1:13" x14ac:dyDescent="0.25">
      <c r="A3" s="25">
        <v>39086</v>
      </c>
      <c r="B3">
        <v>97.25</v>
      </c>
      <c r="C3">
        <v>12.24</v>
      </c>
      <c r="D3">
        <v>21.17</v>
      </c>
      <c r="E3">
        <v>241.39</v>
      </c>
      <c r="F3">
        <v>12.6</v>
      </c>
      <c r="G3">
        <v>29.81</v>
      </c>
      <c r="H3">
        <v>38.9</v>
      </c>
      <c r="J3">
        <v>29.1</v>
      </c>
      <c r="M3">
        <v>47.78</v>
      </c>
    </row>
    <row r="4" spans="1:13" x14ac:dyDescent="0.25">
      <c r="A4" s="25">
        <v>39087</v>
      </c>
      <c r="B4">
        <v>97.6</v>
      </c>
      <c r="C4">
        <v>12.15</v>
      </c>
      <c r="D4">
        <v>21.1</v>
      </c>
      <c r="E4">
        <v>243.35</v>
      </c>
      <c r="F4">
        <v>12.25</v>
      </c>
      <c r="G4">
        <v>29.64</v>
      </c>
      <c r="H4">
        <v>38.369999999999997</v>
      </c>
      <c r="J4">
        <v>28.76</v>
      </c>
      <c r="M4">
        <v>47.39</v>
      </c>
    </row>
    <row r="5" spans="1:13" x14ac:dyDescent="0.25">
      <c r="A5" s="25">
        <v>39090</v>
      </c>
      <c r="B5">
        <v>98.5</v>
      </c>
      <c r="C5">
        <v>12.21</v>
      </c>
      <c r="D5">
        <v>21.01</v>
      </c>
      <c r="E5">
        <v>241.55</v>
      </c>
      <c r="F5">
        <v>12.2</v>
      </c>
      <c r="G5">
        <v>29.93</v>
      </c>
      <c r="H5">
        <v>37.5</v>
      </c>
      <c r="J5">
        <v>28.9</v>
      </c>
      <c r="M5">
        <v>47</v>
      </c>
    </row>
    <row r="6" spans="1:13" x14ac:dyDescent="0.25">
      <c r="A6" s="25">
        <v>39091</v>
      </c>
      <c r="B6">
        <v>99.08</v>
      </c>
      <c r="C6">
        <v>13.22</v>
      </c>
      <c r="D6">
        <v>21.03</v>
      </c>
      <c r="E6">
        <v>242.51</v>
      </c>
      <c r="F6">
        <v>12.37</v>
      </c>
      <c r="G6">
        <v>29.96</v>
      </c>
      <c r="H6">
        <v>37.78</v>
      </c>
      <c r="J6">
        <v>28.84</v>
      </c>
      <c r="M6">
        <v>47.39</v>
      </c>
    </row>
    <row r="7" spans="1:13" x14ac:dyDescent="0.25">
      <c r="A7" s="25">
        <v>39092</v>
      </c>
      <c r="B7">
        <v>98.5</v>
      </c>
      <c r="C7">
        <v>13.86</v>
      </c>
      <c r="D7">
        <v>21.52</v>
      </c>
      <c r="E7">
        <v>244.49</v>
      </c>
      <c r="F7">
        <v>12.8</v>
      </c>
      <c r="G7">
        <v>29.66</v>
      </c>
      <c r="H7">
        <v>37.15</v>
      </c>
      <c r="J7">
        <v>29.33</v>
      </c>
      <c r="M7">
        <v>47.28</v>
      </c>
    </row>
    <row r="8" spans="1:13" x14ac:dyDescent="0.25">
      <c r="A8" s="25">
        <v>39093</v>
      </c>
      <c r="B8">
        <v>99</v>
      </c>
      <c r="C8">
        <v>13.69</v>
      </c>
      <c r="D8">
        <v>21.92</v>
      </c>
      <c r="E8">
        <v>249.61</v>
      </c>
      <c r="F8">
        <v>13.12</v>
      </c>
      <c r="G8">
        <v>30.7</v>
      </c>
      <c r="H8">
        <v>37.4</v>
      </c>
      <c r="J8">
        <v>29.03</v>
      </c>
      <c r="M8">
        <v>47.6</v>
      </c>
    </row>
    <row r="9" spans="1:13" x14ac:dyDescent="0.25">
      <c r="A9" s="25">
        <v>39094</v>
      </c>
      <c r="B9">
        <v>98.99</v>
      </c>
      <c r="C9">
        <v>13.52</v>
      </c>
      <c r="D9">
        <v>22.13</v>
      </c>
      <c r="E9">
        <v>252.25</v>
      </c>
      <c r="F9">
        <v>12.47</v>
      </c>
      <c r="G9">
        <v>31.21</v>
      </c>
      <c r="H9">
        <v>38.200000000000003</v>
      </c>
      <c r="J9">
        <v>29.06</v>
      </c>
      <c r="M9">
        <v>47.98</v>
      </c>
    </row>
    <row r="10" spans="1:13" x14ac:dyDescent="0.25">
      <c r="A10" s="25">
        <v>39098</v>
      </c>
      <c r="B10">
        <v>99.4</v>
      </c>
      <c r="C10">
        <v>13.87</v>
      </c>
      <c r="D10">
        <v>22.3</v>
      </c>
      <c r="E10">
        <v>251.89</v>
      </c>
      <c r="F10">
        <v>12.74</v>
      </c>
      <c r="G10">
        <v>31.16</v>
      </c>
      <c r="H10">
        <v>38.659999999999997</v>
      </c>
      <c r="J10">
        <v>28.88</v>
      </c>
      <c r="M10">
        <v>48.31</v>
      </c>
    </row>
    <row r="11" spans="1:13" x14ac:dyDescent="0.25">
      <c r="A11" s="25">
        <v>39099</v>
      </c>
      <c r="B11">
        <v>100.69</v>
      </c>
      <c r="C11">
        <v>13.56</v>
      </c>
      <c r="D11">
        <v>21.04</v>
      </c>
      <c r="E11">
        <v>248.39</v>
      </c>
      <c r="F11">
        <v>12.55</v>
      </c>
      <c r="G11">
        <v>31.1</v>
      </c>
      <c r="H11">
        <v>37.880000000000003</v>
      </c>
      <c r="J11">
        <v>29.13</v>
      </c>
      <c r="M11">
        <v>48.2</v>
      </c>
    </row>
    <row r="12" spans="1:13" x14ac:dyDescent="0.25">
      <c r="A12" s="25">
        <v>39100</v>
      </c>
      <c r="B12">
        <v>99.8</v>
      </c>
      <c r="C12">
        <v>12.72</v>
      </c>
      <c r="D12">
        <v>20.65</v>
      </c>
      <c r="E12">
        <v>243.67</v>
      </c>
      <c r="F12">
        <v>12.14</v>
      </c>
      <c r="G12">
        <v>31</v>
      </c>
      <c r="H12">
        <v>36.979999999999997</v>
      </c>
      <c r="J12">
        <v>28.32</v>
      </c>
      <c r="M12">
        <v>48.39</v>
      </c>
    </row>
    <row r="13" spans="1:13" x14ac:dyDescent="0.25">
      <c r="A13" s="25">
        <v>39101</v>
      </c>
      <c r="B13">
        <v>95</v>
      </c>
      <c r="C13">
        <v>12.64</v>
      </c>
      <c r="D13">
        <v>20.82</v>
      </c>
      <c r="E13">
        <v>244.63</v>
      </c>
      <c r="F13">
        <v>12.14</v>
      </c>
      <c r="G13">
        <v>31.11</v>
      </c>
      <c r="H13">
        <v>37.020000000000003</v>
      </c>
      <c r="J13">
        <v>28.39</v>
      </c>
      <c r="M13">
        <v>48.31</v>
      </c>
    </row>
    <row r="14" spans="1:13" x14ac:dyDescent="0.25">
      <c r="A14" s="25">
        <v>39104</v>
      </c>
      <c r="B14">
        <v>96.42</v>
      </c>
      <c r="C14">
        <v>12.4</v>
      </c>
      <c r="D14">
        <v>20.79</v>
      </c>
      <c r="E14">
        <v>240.18</v>
      </c>
      <c r="F14">
        <v>12.24</v>
      </c>
      <c r="G14">
        <v>30.72</v>
      </c>
      <c r="H14">
        <v>36.950000000000003</v>
      </c>
      <c r="J14">
        <v>28.59</v>
      </c>
      <c r="M14">
        <v>47.96</v>
      </c>
    </row>
    <row r="15" spans="1:13" x14ac:dyDescent="0.25">
      <c r="A15" s="25">
        <v>39105</v>
      </c>
      <c r="B15">
        <v>96.91</v>
      </c>
      <c r="C15">
        <v>12.24</v>
      </c>
      <c r="D15">
        <v>20.55</v>
      </c>
      <c r="E15">
        <v>239.29</v>
      </c>
      <c r="F15">
        <v>12.46</v>
      </c>
      <c r="G15">
        <v>30.74</v>
      </c>
      <c r="H15">
        <v>36.43</v>
      </c>
      <c r="J15">
        <v>29.6</v>
      </c>
      <c r="M15">
        <v>47.81</v>
      </c>
    </row>
    <row r="16" spans="1:13" x14ac:dyDescent="0.25">
      <c r="A16" s="25">
        <v>39106</v>
      </c>
      <c r="B16">
        <v>97.08</v>
      </c>
      <c r="C16">
        <v>12.39</v>
      </c>
      <c r="D16">
        <v>20.84</v>
      </c>
      <c r="E16">
        <v>249.28</v>
      </c>
      <c r="F16">
        <v>12.49</v>
      </c>
      <c r="G16">
        <v>31.09</v>
      </c>
      <c r="H16">
        <v>37.26</v>
      </c>
      <c r="J16">
        <v>30</v>
      </c>
      <c r="M16">
        <v>48.61</v>
      </c>
    </row>
    <row r="17" spans="1:13" x14ac:dyDescent="0.25">
      <c r="A17" s="25">
        <v>39107</v>
      </c>
      <c r="B17">
        <v>97.22</v>
      </c>
      <c r="C17">
        <v>12.32</v>
      </c>
      <c r="D17">
        <v>20.6</v>
      </c>
      <c r="E17">
        <v>243.8</v>
      </c>
      <c r="F17">
        <v>12.37</v>
      </c>
      <c r="G17">
        <v>30.45</v>
      </c>
      <c r="H17">
        <v>37.08</v>
      </c>
      <c r="J17">
        <v>30.47</v>
      </c>
      <c r="M17">
        <v>48.15</v>
      </c>
    </row>
    <row r="18" spans="1:13" x14ac:dyDescent="0.25">
      <c r="A18" s="25">
        <v>39108</v>
      </c>
      <c r="B18">
        <v>97.52</v>
      </c>
      <c r="C18">
        <v>12.2</v>
      </c>
      <c r="D18">
        <v>20.53</v>
      </c>
      <c r="E18">
        <v>247.67</v>
      </c>
      <c r="F18">
        <v>12.34</v>
      </c>
      <c r="G18">
        <v>30.6</v>
      </c>
      <c r="H18">
        <v>36.85</v>
      </c>
      <c r="J18">
        <v>31.02</v>
      </c>
      <c r="M18">
        <v>47.67</v>
      </c>
    </row>
    <row r="19" spans="1:13" x14ac:dyDescent="0.25">
      <c r="A19" s="25">
        <v>39111</v>
      </c>
      <c r="B19">
        <v>97.7</v>
      </c>
      <c r="C19">
        <v>12.28</v>
      </c>
      <c r="D19">
        <v>20.89</v>
      </c>
      <c r="E19">
        <v>245.99</v>
      </c>
      <c r="F19">
        <v>12.34</v>
      </c>
      <c r="G19">
        <v>30.53</v>
      </c>
      <c r="H19">
        <v>37.43</v>
      </c>
      <c r="J19">
        <v>30.94</v>
      </c>
      <c r="M19">
        <v>47.63</v>
      </c>
    </row>
    <row r="20" spans="1:13" x14ac:dyDescent="0.25">
      <c r="A20" s="25">
        <v>39112</v>
      </c>
      <c r="B20">
        <v>98.57</v>
      </c>
      <c r="C20">
        <v>12.22</v>
      </c>
      <c r="D20">
        <v>20.93</v>
      </c>
      <c r="E20">
        <v>246.91</v>
      </c>
      <c r="F20">
        <v>12.41</v>
      </c>
      <c r="G20">
        <v>30.48</v>
      </c>
      <c r="H20">
        <v>37.049999999999997</v>
      </c>
      <c r="J20">
        <v>30.84</v>
      </c>
      <c r="M20">
        <v>47.28</v>
      </c>
    </row>
    <row r="21" spans="1:13" x14ac:dyDescent="0.25">
      <c r="A21" s="25">
        <v>39113</v>
      </c>
      <c r="B21">
        <v>98.8</v>
      </c>
      <c r="C21">
        <v>12.25</v>
      </c>
      <c r="D21">
        <v>20.96</v>
      </c>
      <c r="E21">
        <v>250.5</v>
      </c>
      <c r="F21">
        <v>12.49</v>
      </c>
      <c r="G21">
        <v>30.86</v>
      </c>
      <c r="H21">
        <v>37.67</v>
      </c>
      <c r="J21">
        <v>31.19</v>
      </c>
      <c r="M21">
        <v>47.69</v>
      </c>
    </row>
    <row r="22" spans="1:13" x14ac:dyDescent="0.25">
      <c r="A22" s="25">
        <v>39114</v>
      </c>
      <c r="B22">
        <v>98.97</v>
      </c>
      <c r="C22">
        <v>12.11</v>
      </c>
      <c r="D22">
        <v>21.11</v>
      </c>
      <c r="E22">
        <v>240.63</v>
      </c>
      <c r="F22">
        <v>11.99</v>
      </c>
      <c r="G22">
        <v>30.56</v>
      </c>
      <c r="H22">
        <v>38.700000000000003</v>
      </c>
      <c r="J22">
        <v>31.37</v>
      </c>
      <c r="M22">
        <v>47.78</v>
      </c>
    </row>
    <row r="23" spans="1:13" x14ac:dyDescent="0.25">
      <c r="A23" s="25">
        <v>39115</v>
      </c>
      <c r="B23">
        <v>99.1</v>
      </c>
      <c r="C23">
        <v>12.11</v>
      </c>
      <c r="D23">
        <v>21.23</v>
      </c>
      <c r="E23">
        <v>240.51</v>
      </c>
      <c r="F23">
        <v>11.96</v>
      </c>
      <c r="G23">
        <v>30.19</v>
      </c>
      <c r="H23">
        <v>37.39</v>
      </c>
      <c r="J23">
        <v>31.39</v>
      </c>
      <c r="M23">
        <v>48.08</v>
      </c>
    </row>
    <row r="24" spans="1:13" x14ac:dyDescent="0.25">
      <c r="A24" s="25">
        <v>39118</v>
      </c>
      <c r="B24">
        <v>99.17</v>
      </c>
      <c r="C24">
        <v>11.99</v>
      </c>
      <c r="D24">
        <v>21.28</v>
      </c>
      <c r="E24">
        <v>233.35</v>
      </c>
      <c r="F24">
        <v>11.6</v>
      </c>
      <c r="G24">
        <v>29.61</v>
      </c>
      <c r="H24">
        <v>37.159999999999997</v>
      </c>
      <c r="J24">
        <v>31.59</v>
      </c>
      <c r="M24">
        <v>48.52</v>
      </c>
    </row>
    <row r="25" spans="1:13" x14ac:dyDescent="0.25">
      <c r="A25" s="25">
        <v>39119</v>
      </c>
      <c r="B25">
        <v>100</v>
      </c>
      <c r="C25">
        <v>12.02</v>
      </c>
      <c r="D25">
        <v>21.31</v>
      </c>
      <c r="E25">
        <v>235.5</v>
      </c>
      <c r="F25">
        <v>11.7</v>
      </c>
      <c r="G25">
        <v>29.51</v>
      </c>
      <c r="H25">
        <v>38.270000000000003</v>
      </c>
      <c r="J25">
        <v>31.22</v>
      </c>
      <c r="M25">
        <v>48.58</v>
      </c>
    </row>
    <row r="26" spans="1:13" x14ac:dyDescent="0.25">
      <c r="A26" s="25">
        <v>39120</v>
      </c>
      <c r="B26">
        <v>99.8</v>
      </c>
      <c r="C26">
        <v>12.31</v>
      </c>
      <c r="D26">
        <v>21.51</v>
      </c>
      <c r="E26">
        <v>234.77</v>
      </c>
      <c r="F26">
        <v>11.84</v>
      </c>
      <c r="G26">
        <v>29.37</v>
      </c>
      <c r="H26">
        <v>38.979999999999997</v>
      </c>
      <c r="J26">
        <v>31.04</v>
      </c>
      <c r="M26">
        <v>48.58</v>
      </c>
    </row>
    <row r="27" spans="1:13" x14ac:dyDescent="0.25">
      <c r="A27" s="25">
        <v>39121</v>
      </c>
      <c r="B27">
        <v>98.9</v>
      </c>
      <c r="C27">
        <v>12.31</v>
      </c>
      <c r="D27">
        <v>21.36</v>
      </c>
      <c r="E27">
        <v>235.28</v>
      </c>
      <c r="F27">
        <v>11.98</v>
      </c>
      <c r="G27">
        <v>29.26</v>
      </c>
      <c r="H27">
        <v>39.1</v>
      </c>
      <c r="J27">
        <v>31.08</v>
      </c>
      <c r="M27">
        <v>48.31</v>
      </c>
    </row>
    <row r="28" spans="1:13" x14ac:dyDescent="0.25">
      <c r="A28" s="25">
        <v>39122</v>
      </c>
      <c r="B28">
        <v>99.52</v>
      </c>
      <c r="C28">
        <v>11.9</v>
      </c>
      <c r="D28">
        <v>21.03</v>
      </c>
      <c r="E28">
        <v>230.71</v>
      </c>
      <c r="F28">
        <v>11.75</v>
      </c>
      <c r="G28">
        <v>28.98</v>
      </c>
      <c r="H28">
        <v>38.72</v>
      </c>
      <c r="J28">
        <v>30.92</v>
      </c>
      <c r="M28">
        <v>47.97</v>
      </c>
    </row>
    <row r="29" spans="1:13" x14ac:dyDescent="0.25">
      <c r="A29" s="25">
        <v>39125</v>
      </c>
      <c r="B29">
        <v>98.8</v>
      </c>
      <c r="C29">
        <v>12.13</v>
      </c>
      <c r="D29">
        <v>20.8</v>
      </c>
      <c r="E29">
        <v>228.92</v>
      </c>
      <c r="F29">
        <v>11.68</v>
      </c>
      <c r="G29">
        <v>28.94</v>
      </c>
      <c r="H29">
        <v>38.85</v>
      </c>
      <c r="J29">
        <v>30.51</v>
      </c>
      <c r="M29">
        <v>47.74</v>
      </c>
    </row>
    <row r="30" spans="1:13" x14ac:dyDescent="0.25">
      <c r="A30" s="25">
        <v>39126</v>
      </c>
      <c r="B30">
        <v>98.6</v>
      </c>
      <c r="C30">
        <v>12.09</v>
      </c>
      <c r="D30">
        <v>20.9</v>
      </c>
      <c r="E30">
        <v>229.32</v>
      </c>
      <c r="F30">
        <v>11.33</v>
      </c>
      <c r="G30">
        <v>29.03</v>
      </c>
      <c r="H30">
        <v>39.31</v>
      </c>
      <c r="J30">
        <v>30.27</v>
      </c>
      <c r="M30">
        <v>47.98</v>
      </c>
    </row>
    <row r="31" spans="1:13" x14ac:dyDescent="0.25">
      <c r="A31" s="25">
        <v>39127</v>
      </c>
      <c r="B31">
        <v>98.5</v>
      </c>
      <c r="C31">
        <v>12.19</v>
      </c>
      <c r="D31">
        <v>21.14</v>
      </c>
      <c r="E31">
        <v>232.73</v>
      </c>
      <c r="F31">
        <v>11.5</v>
      </c>
      <c r="G31">
        <v>29.4</v>
      </c>
      <c r="H31">
        <v>40.14</v>
      </c>
      <c r="J31">
        <v>30.95</v>
      </c>
      <c r="M31">
        <v>47.87</v>
      </c>
    </row>
    <row r="32" spans="1:13" x14ac:dyDescent="0.25">
      <c r="A32" s="25">
        <v>39128</v>
      </c>
      <c r="B32">
        <v>99.06</v>
      </c>
      <c r="C32">
        <v>12.17</v>
      </c>
      <c r="D32">
        <v>21.31</v>
      </c>
      <c r="E32">
        <v>230.5</v>
      </c>
      <c r="F32">
        <v>10.62</v>
      </c>
      <c r="G32">
        <v>29.46</v>
      </c>
      <c r="H32">
        <v>40.06</v>
      </c>
      <c r="J32">
        <v>31.16</v>
      </c>
      <c r="M32">
        <v>48.36</v>
      </c>
    </row>
    <row r="33" spans="1:13" x14ac:dyDescent="0.25">
      <c r="A33" s="25">
        <v>39129</v>
      </c>
      <c r="B33">
        <v>99.12</v>
      </c>
      <c r="C33">
        <v>12.12</v>
      </c>
      <c r="D33">
        <v>21.23</v>
      </c>
      <c r="E33">
        <v>234.74</v>
      </c>
      <c r="F33">
        <v>10.52</v>
      </c>
      <c r="G33">
        <v>28.74</v>
      </c>
      <c r="H33">
        <v>40.33</v>
      </c>
      <c r="J33">
        <v>30.78</v>
      </c>
      <c r="M33">
        <v>48.48</v>
      </c>
    </row>
    <row r="34" spans="1:13" x14ac:dyDescent="0.25">
      <c r="A34" s="25">
        <v>39133</v>
      </c>
      <c r="B34">
        <v>98.66</v>
      </c>
      <c r="C34">
        <v>12.27</v>
      </c>
      <c r="D34">
        <v>21.18</v>
      </c>
      <c r="E34">
        <v>235.81</v>
      </c>
      <c r="F34">
        <v>10.63</v>
      </c>
      <c r="G34">
        <v>28.83</v>
      </c>
      <c r="H34">
        <v>41.51</v>
      </c>
      <c r="J34">
        <v>31.05</v>
      </c>
      <c r="M34">
        <v>50.26</v>
      </c>
    </row>
    <row r="35" spans="1:13" x14ac:dyDescent="0.25">
      <c r="A35" s="25">
        <v>39134</v>
      </c>
      <c r="B35">
        <v>99.35</v>
      </c>
      <c r="C35">
        <v>12.74</v>
      </c>
      <c r="D35">
        <v>20.88</v>
      </c>
      <c r="E35">
        <v>237.69</v>
      </c>
      <c r="F35">
        <v>10.7</v>
      </c>
      <c r="G35">
        <v>29.35</v>
      </c>
      <c r="H35">
        <v>41.26</v>
      </c>
      <c r="J35">
        <v>30.98</v>
      </c>
      <c r="M35">
        <v>49.97</v>
      </c>
    </row>
    <row r="36" spans="1:13" x14ac:dyDescent="0.25">
      <c r="A36" s="25">
        <v>39135</v>
      </c>
      <c r="B36">
        <v>98.8</v>
      </c>
      <c r="C36">
        <v>12.79</v>
      </c>
      <c r="D36">
        <v>20.97</v>
      </c>
      <c r="E36">
        <v>237.69</v>
      </c>
      <c r="F36">
        <v>10.74</v>
      </c>
      <c r="G36">
        <v>29.39</v>
      </c>
      <c r="H36">
        <v>41</v>
      </c>
      <c r="J36">
        <v>32.090000000000003</v>
      </c>
      <c r="M36">
        <v>49.69</v>
      </c>
    </row>
    <row r="37" spans="1:13" x14ac:dyDescent="0.25">
      <c r="A37" s="25">
        <v>39136</v>
      </c>
      <c r="B37">
        <v>98.4</v>
      </c>
      <c r="C37">
        <v>12.72</v>
      </c>
      <c r="D37">
        <v>20.76</v>
      </c>
      <c r="E37">
        <v>235.07</v>
      </c>
      <c r="F37">
        <v>11.04</v>
      </c>
      <c r="G37">
        <v>28.9</v>
      </c>
      <c r="H37">
        <v>40.78</v>
      </c>
      <c r="J37">
        <v>32.21</v>
      </c>
      <c r="M37">
        <v>49.57</v>
      </c>
    </row>
    <row r="38" spans="1:13" x14ac:dyDescent="0.25">
      <c r="A38" s="25">
        <v>39139</v>
      </c>
      <c r="B38">
        <v>97.86</v>
      </c>
      <c r="C38">
        <v>12.66</v>
      </c>
      <c r="D38">
        <v>20.85</v>
      </c>
      <c r="E38">
        <v>232.23</v>
      </c>
      <c r="F38">
        <v>11.17</v>
      </c>
      <c r="G38">
        <v>29.07</v>
      </c>
      <c r="H38">
        <v>40.880000000000003</v>
      </c>
      <c r="J38">
        <v>31.77</v>
      </c>
      <c r="M38">
        <v>49.98</v>
      </c>
    </row>
    <row r="39" spans="1:13" x14ac:dyDescent="0.25">
      <c r="A39" s="25">
        <v>39140</v>
      </c>
      <c r="B39">
        <v>96</v>
      </c>
      <c r="C39">
        <v>11.99</v>
      </c>
      <c r="D39">
        <v>20.03</v>
      </c>
      <c r="E39">
        <v>224.16</v>
      </c>
      <c r="F39">
        <v>10.48</v>
      </c>
      <c r="G39">
        <v>27.87</v>
      </c>
      <c r="H39">
        <v>38.83</v>
      </c>
      <c r="J39">
        <v>30.67</v>
      </c>
      <c r="M39">
        <v>48.2</v>
      </c>
    </row>
    <row r="40" spans="1:13" x14ac:dyDescent="0.25">
      <c r="A40" s="25">
        <v>39141</v>
      </c>
      <c r="B40">
        <v>93.71</v>
      </c>
      <c r="C40">
        <v>12.09</v>
      </c>
      <c r="D40">
        <v>19.86</v>
      </c>
      <c r="E40">
        <v>224.5</v>
      </c>
      <c r="F40">
        <v>10.67</v>
      </c>
      <c r="G40">
        <v>28.17</v>
      </c>
      <c r="H40">
        <v>39.14</v>
      </c>
      <c r="J40">
        <v>30.96</v>
      </c>
      <c r="M40">
        <v>48.31</v>
      </c>
    </row>
    <row r="41" spans="1:13" x14ac:dyDescent="0.25">
      <c r="A41" s="25">
        <v>39142</v>
      </c>
      <c r="B41">
        <v>90.25</v>
      </c>
      <c r="C41">
        <v>12.44</v>
      </c>
      <c r="D41">
        <v>19.59</v>
      </c>
      <c r="E41">
        <v>223.89</v>
      </c>
      <c r="F41">
        <v>10.62</v>
      </c>
      <c r="G41">
        <v>28.09</v>
      </c>
      <c r="H41">
        <v>38.85</v>
      </c>
      <c r="J41">
        <v>30.79</v>
      </c>
      <c r="M41">
        <v>47.89</v>
      </c>
    </row>
    <row r="42" spans="1:13" x14ac:dyDescent="0.25">
      <c r="A42" s="25">
        <v>39143</v>
      </c>
      <c r="B42">
        <v>92</v>
      </c>
      <c r="C42">
        <v>12.2</v>
      </c>
      <c r="D42">
        <v>19.22</v>
      </c>
      <c r="E42">
        <v>219.12</v>
      </c>
      <c r="F42">
        <v>10.210000000000001</v>
      </c>
      <c r="G42">
        <v>27.76</v>
      </c>
      <c r="H42">
        <v>37.69</v>
      </c>
      <c r="J42">
        <v>30.76</v>
      </c>
      <c r="M42">
        <v>47.81</v>
      </c>
    </row>
    <row r="43" spans="1:13" x14ac:dyDescent="0.25">
      <c r="A43" s="25">
        <v>39146</v>
      </c>
      <c r="B43">
        <v>90.25</v>
      </c>
      <c r="C43">
        <v>12.33</v>
      </c>
      <c r="D43">
        <v>19.11</v>
      </c>
      <c r="E43">
        <v>220.25</v>
      </c>
      <c r="F43">
        <v>9.9700000000000006</v>
      </c>
      <c r="G43">
        <v>27.55</v>
      </c>
      <c r="H43">
        <v>37.049999999999997</v>
      </c>
      <c r="J43">
        <v>30.9</v>
      </c>
      <c r="M43">
        <v>48.08</v>
      </c>
    </row>
    <row r="44" spans="1:13" x14ac:dyDescent="0.25">
      <c r="A44" s="25">
        <v>39147</v>
      </c>
      <c r="B44">
        <v>91.81</v>
      </c>
      <c r="C44">
        <v>12.6</v>
      </c>
      <c r="D44">
        <v>19.399999999999999</v>
      </c>
      <c r="E44">
        <v>228.55</v>
      </c>
      <c r="F44">
        <v>10.43</v>
      </c>
      <c r="G44">
        <v>27.83</v>
      </c>
      <c r="H44">
        <v>38.58</v>
      </c>
      <c r="J44">
        <v>31.35</v>
      </c>
      <c r="M44">
        <v>48.04</v>
      </c>
    </row>
    <row r="45" spans="1:13" x14ac:dyDescent="0.25">
      <c r="A45" s="25">
        <v>39148</v>
      </c>
      <c r="B45">
        <v>93.8</v>
      </c>
      <c r="C45">
        <v>12.53</v>
      </c>
      <c r="D45">
        <v>19.12</v>
      </c>
      <c r="E45">
        <v>227.59</v>
      </c>
      <c r="F45">
        <v>10.35</v>
      </c>
      <c r="G45">
        <v>27.61</v>
      </c>
      <c r="H45">
        <v>38.36</v>
      </c>
      <c r="J45">
        <v>31.14</v>
      </c>
      <c r="M45">
        <v>47.93</v>
      </c>
    </row>
    <row r="46" spans="1:13" x14ac:dyDescent="0.25">
      <c r="A46" s="25">
        <v>39149</v>
      </c>
      <c r="B46">
        <v>94.5</v>
      </c>
      <c r="C46">
        <v>12.57</v>
      </c>
      <c r="D46">
        <v>19.23</v>
      </c>
      <c r="E46">
        <v>227.13</v>
      </c>
      <c r="F46">
        <v>10.52</v>
      </c>
      <c r="G46">
        <v>27.32</v>
      </c>
      <c r="H46">
        <v>38.1</v>
      </c>
      <c r="J46">
        <v>31.7</v>
      </c>
      <c r="M46">
        <v>47.88</v>
      </c>
    </row>
    <row r="47" spans="1:13" x14ac:dyDescent="0.25">
      <c r="A47" s="25">
        <v>39150</v>
      </c>
      <c r="B47">
        <v>93.48</v>
      </c>
      <c r="C47">
        <v>12.57</v>
      </c>
      <c r="D47">
        <v>19.100000000000001</v>
      </c>
      <c r="E47">
        <v>226.25</v>
      </c>
      <c r="F47">
        <v>10.24</v>
      </c>
      <c r="G47">
        <v>27.29</v>
      </c>
      <c r="H47">
        <v>38.840000000000003</v>
      </c>
      <c r="J47">
        <v>32.46</v>
      </c>
      <c r="M47">
        <v>47.42</v>
      </c>
    </row>
    <row r="48" spans="1:13" x14ac:dyDescent="0.25">
      <c r="A48" s="25">
        <v>39153</v>
      </c>
      <c r="B48">
        <v>93.68</v>
      </c>
      <c r="C48">
        <v>12.84</v>
      </c>
      <c r="D48">
        <v>19.48</v>
      </c>
      <c r="E48">
        <v>227.15</v>
      </c>
      <c r="F48">
        <v>10.25</v>
      </c>
      <c r="G48">
        <v>27.44</v>
      </c>
      <c r="H48">
        <v>38.81</v>
      </c>
      <c r="J48">
        <v>32.590000000000003</v>
      </c>
      <c r="M48">
        <v>47.26</v>
      </c>
    </row>
    <row r="49" spans="1:13" x14ac:dyDescent="0.25">
      <c r="A49" s="25">
        <v>39154</v>
      </c>
      <c r="B49">
        <v>93.86</v>
      </c>
      <c r="C49">
        <v>12.63</v>
      </c>
      <c r="D49">
        <v>19.12</v>
      </c>
      <c r="E49">
        <v>221.29</v>
      </c>
      <c r="F49">
        <v>9.89</v>
      </c>
      <c r="G49">
        <v>26.72</v>
      </c>
      <c r="H49">
        <v>37.82</v>
      </c>
      <c r="J49">
        <v>31.74</v>
      </c>
      <c r="M49">
        <v>46.18</v>
      </c>
    </row>
    <row r="50" spans="1:13" x14ac:dyDescent="0.25">
      <c r="A50" s="25">
        <v>39155</v>
      </c>
      <c r="B50">
        <v>94.11</v>
      </c>
      <c r="C50">
        <v>12.86</v>
      </c>
      <c r="D50">
        <v>19.23</v>
      </c>
      <c r="E50">
        <v>223.78</v>
      </c>
      <c r="F50">
        <v>9.74</v>
      </c>
      <c r="G50">
        <v>27.4</v>
      </c>
      <c r="H50">
        <v>38.08</v>
      </c>
      <c r="J50">
        <v>31.67</v>
      </c>
      <c r="M50">
        <v>45.73</v>
      </c>
    </row>
    <row r="51" spans="1:13" x14ac:dyDescent="0.25">
      <c r="A51" s="25">
        <v>39156</v>
      </c>
      <c r="B51">
        <v>93.4</v>
      </c>
      <c r="C51">
        <v>12.8</v>
      </c>
      <c r="D51">
        <v>19.14</v>
      </c>
      <c r="E51">
        <v>222.87</v>
      </c>
      <c r="F51">
        <v>9.6199999999999992</v>
      </c>
      <c r="G51">
        <v>27.28</v>
      </c>
      <c r="H51">
        <v>37.78</v>
      </c>
      <c r="J51">
        <v>31.57</v>
      </c>
      <c r="M51">
        <v>46</v>
      </c>
    </row>
    <row r="52" spans="1:13" x14ac:dyDescent="0.25">
      <c r="A52" s="25">
        <v>39157</v>
      </c>
      <c r="B52">
        <v>94.45</v>
      </c>
      <c r="C52">
        <v>12.8</v>
      </c>
      <c r="D52">
        <v>19.149999999999999</v>
      </c>
      <c r="E52">
        <v>220.2</v>
      </c>
      <c r="F52">
        <v>9.58</v>
      </c>
      <c r="G52">
        <v>27.33</v>
      </c>
      <c r="H52">
        <v>37.85</v>
      </c>
      <c r="J52">
        <v>31.28</v>
      </c>
      <c r="M52">
        <v>46.21</v>
      </c>
    </row>
    <row r="53" spans="1:13" x14ac:dyDescent="0.25">
      <c r="A53" s="25">
        <v>39160</v>
      </c>
      <c r="B53">
        <v>93.95</v>
      </c>
      <c r="C53">
        <v>13.02</v>
      </c>
      <c r="D53">
        <v>19.11</v>
      </c>
      <c r="E53">
        <v>223.39</v>
      </c>
      <c r="F53">
        <v>9.66</v>
      </c>
      <c r="G53">
        <v>27.83</v>
      </c>
      <c r="H53">
        <v>38.450000000000003</v>
      </c>
      <c r="J53">
        <v>31.22</v>
      </c>
      <c r="M53">
        <v>46.59</v>
      </c>
    </row>
    <row r="54" spans="1:13" x14ac:dyDescent="0.25">
      <c r="A54" s="25">
        <v>39161</v>
      </c>
      <c r="B54">
        <v>94</v>
      </c>
      <c r="C54">
        <v>13.07</v>
      </c>
      <c r="D54">
        <v>18.989999999999998</v>
      </c>
      <c r="E54">
        <v>222.42</v>
      </c>
      <c r="F54">
        <v>9.68</v>
      </c>
      <c r="G54">
        <v>27.84</v>
      </c>
      <c r="H54">
        <v>38.58</v>
      </c>
      <c r="J54">
        <v>31.35</v>
      </c>
      <c r="M54">
        <v>47.3</v>
      </c>
    </row>
    <row r="55" spans="1:13" x14ac:dyDescent="0.25">
      <c r="A55" s="25">
        <v>39162</v>
      </c>
      <c r="B55">
        <v>94.5</v>
      </c>
      <c r="C55">
        <v>13.41</v>
      </c>
      <c r="D55">
        <v>19.34</v>
      </c>
      <c r="E55">
        <v>228.05</v>
      </c>
      <c r="F55">
        <v>10.1</v>
      </c>
      <c r="G55">
        <v>28.52</v>
      </c>
      <c r="H55">
        <v>39.799999999999997</v>
      </c>
      <c r="J55">
        <v>31.7</v>
      </c>
      <c r="M55">
        <v>47.77</v>
      </c>
    </row>
    <row r="56" spans="1:13" x14ac:dyDescent="0.25">
      <c r="A56" s="25">
        <v>39163</v>
      </c>
      <c r="B56">
        <v>95.1</v>
      </c>
      <c r="C56">
        <v>13.42</v>
      </c>
      <c r="D56">
        <v>19.16</v>
      </c>
      <c r="E56">
        <v>230.79</v>
      </c>
      <c r="F56">
        <v>10.26</v>
      </c>
      <c r="G56">
        <v>28.27</v>
      </c>
      <c r="H56">
        <v>39.49</v>
      </c>
      <c r="J56">
        <v>31.25</v>
      </c>
      <c r="M56">
        <v>48.01</v>
      </c>
    </row>
    <row r="57" spans="1:13" x14ac:dyDescent="0.25">
      <c r="A57" s="25">
        <v>39164</v>
      </c>
      <c r="B57">
        <v>94.82</v>
      </c>
      <c r="C57">
        <v>13.36</v>
      </c>
      <c r="D57">
        <v>19.27</v>
      </c>
      <c r="E57">
        <v>230.68</v>
      </c>
      <c r="F57">
        <v>10.26</v>
      </c>
      <c r="G57">
        <v>28.02</v>
      </c>
      <c r="H57">
        <v>38.979999999999997</v>
      </c>
      <c r="J57">
        <v>31.36</v>
      </c>
      <c r="M57">
        <v>47.91</v>
      </c>
    </row>
    <row r="58" spans="1:13" x14ac:dyDescent="0.25">
      <c r="A58" s="25">
        <v>39167</v>
      </c>
      <c r="B58">
        <v>95</v>
      </c>
      <c r="C58">
        <v>13.69</v>
      </c>
      <c r="D58">
        <v>19.29</v>
      </c>
      <c r="E58">
        <v>232.27</v>
      </c>
      <c r="F58">
        <v>10.130000000000001</v>
      </c>
      <c r="G58">
        <v>28.22</v>
      </c>
      <c r="H58">
        <v>39.01</v>
      </c>
      <c r="J58">
        <v>31.15</v>
      </c>
      <c r="M58">
        <v>47.84</v>
      </c>
    </row>
    <row r="59" spans="1:13" x14ac:dyDescent="0.25">
      <c r="A59" s="25">
        <v>39168</v>
      </c>
      <c r="B59">
        <v>94.71</v>
      </c>
      <c r="C59">
        <v>13.64</v>
      </c>
      <c r="D59">
        <v>19.059999999999999</v>
      </c>
      <c r="E59">
        <v>231.58</v>
      </c>
      <c r="F59">
        <v>10.130000000000001</v>
      </c>
      <c r="G59">
        <v>27.72</v>
      </c>
      <c r="H59">
        <v>39.369999999999997</v>
      </c>
      <c r="J59">
        <v>31.22</v>
      </c>
      <c r="M59">
        <v>47.49</v>
      </c>
    </row>
    <row r="60" spans="1:13" x14ac:dyDescent="0.25">
      <c r="A60" s="25">
        <v>39169</v>
      </c>
      <c r="B60">
        <v>93.9</v>
      </c>
      <c r="C60">
        <v>13.32</v>
      </c>
      <c r="D60">
        <v>18.86</v>
      </c>
      <c r="E60">
        <v>230.71</v>
      </c>
      <c r="F60">
        <v>9.92</v>
      </c>
      <c r="G60">
        <v>27.64</v>
      </c>
      <c r="H60">
        <v>39.340000000000003</v>
      </c>
      <c r="J60">
        <v>30.7</v>
      </c>
      <c r="M60">
        <v>46.64</v>
      </c>
    </row>
    <row r="61" spans="1:13" x14ac:dyDescent="0.25">
      <c r="A61" s="25">
        <v>39170</v>
      </c>
      <c r="B61">
        <v>94.66</v>
      </c>
      <c r="C61">
        <v>13.39</v>
      </c>
      <c r="D61">
        <v>19.09</v>
      </c>
      <c r="E61">
        <v>230.23</v>
      </c>
      <c r="F61">
        <v>9.7100000000000009</v>
      </c>
      <c r="G61">
        <v>27.75</v>
      </c>
      <c r="H61">
        <v>39.81</v>
      </c>
      <c r="J61">
        <v>30.39</v>
      </c>
      <c r="M61">
        <v>46.72</v>
      </c>
    </row>
    <row r="62" spans="1:13" x14ac:dyDescent="0.25">
      <c r="A62" s="25">
        <v>39171</v>
      </c>
      <c r="B62">
        <v>94.24</v>
      </c>
      <c r="C62">
        <v>13.27</v>
      </c>
      <c r="D62">
        <v>19.13</v>
      </c>
      <c r="E62">
        <v>228.85</v>
      </c>
      <c r="F62">
        <v>9.66</v>
      </c>
      <c r="G62">
        <v>27.87</v>
      </c>
      <c r="H62">
        <v>39.79</v>
      </c>
      <c r="J62">
        <v>30.1</v>
      </c>
      <c r="M62">
        <v>46.95</v>
      </c>
    </row>
    <row r="63" spans="1:13" x14ac:dyDescent="0.25">
      <c r="A63" s="25">
        <v>39174</v>
      </c>
      <c r="B63">
        <v>94.26</v>
      </c>
      <c r="C63">
        <v>13.38</v>
      </c>
      <c r="D63">
        <v>19.13</v>
      </c>
      <c r="E63">
        <v>229.04</v>
      </c>
      <c r="F63">
        <v>9.35</v>
      </c>
      <c r="G63">
        <v>27.74</v>
      </c>
      <c r="H63">
        <v>40.42</v>
      </c>
      <c r="J63">
        <v>29.9</v>
      </c>
      <c r="M63">
        <v>47.4</v>
      </c>
    </row>
    <row r="64" spans="1:13" x14ac:dyDescent="0.25">
      <c r="A64" s="25">
        <v>39175</v>
      </c>
      <c r="B64">
        <v>95.45</v>
      </c>
      <c r="C64">
        <v>13.5</v>
      </c>
      <c r="D64">
        <v>19.309999999999999</v>
      </c>
      <c r="E64">
        <v>236.06</v>
      </c>
      <c r="F64">
        <v>9.52</v>
      </c>
      <c r="G64">
        <v>27.87</v>
      </c>
      <c r="H64">
        <v>41.19</v>
      </c>
      <c r="J64">
        <v>30.07</v>
      </c>
      <c r="M64">
        <v>48.1</v>
      </c>
    </row>
    <row r="65" spans="1:13" x14ac:dyDescent="0.25">
      <c r="A65" s="25">
        <v>39176</v>
      </c>
      <c r="B65">
        <v>95.8</v>
      </c>
      <c r="C65">
        <v>13.47</v>
      </c>
      <c r="D65">
        <v>19.38</v>
      </c>
      <c r="E65">
        <v>235.27</v>
      </c>
      <c r="F65">
        <v>9.4600000000000009</v>
      </c>
      <c r="G65">
        <v>28.5</v>
      </c>
      <c r="H65">
        <v>41.53</v>
      </c>
      <c r="J65">
        <v>30.6</v>
      </c>
      <c r="M65">
        <v>48.05</v>
      </c>
    </row>
    <row r="66" spans="1:13" x14ac:dyDescent="0.25">
      <c r="A66" s="25">
        <v>39177</v>
      </c>
      <c r="B66">
        <v>95.98</v>
      </c>
      <c r="C66">
        <v>13.53</v>
      </c>
      <c r="D66">
        <v>19.579999999999998</v>
      </c>
      <c r="E66">
        <v>235.52</v>
      </c>
      <c r="F66">
        <v>9.4600000000000009</v>
      </c>
      <c r="G66">
        <v>28.55</v>
      </c>
      <c r="H66">
        <v>41.68</v>
      </c>
      <c r="J66">
        <v>30.82</v>
      </c>
      <c r="M66">
        <v>48.27</v>
      </c>
    </row>
    <row r="67" spans="1:13" x14ac:dyDescent="0.25">
      <c r="A67" s="25">
        <v>39181</v>
      </c>
      <c r="B67">
        <v>96.43</v>
      </c>
      <c r="C67">
        <v>13.38</v>
      </c>
      <c r="D67">
        <v>20.100000000000001</v>
      </c>
      <c r="E67">
        <v>233.87</v>
      </c>
      <c r="F67">
        <v>9.48</v>
      </c>
      <c r="G67">
        <v>28.57</v>
      </c>
      <c r="H67">
        <v>41.66</v>
      </c>
      <c r="J67">
        <v>30.82</v>
      </c>
      <c r="M67">
        <v>48.47</v>
      </c>
    </row>
    <row r="68" spans="1:13" x14ac:dyDescent="0.25">
      <c r="A68" s="25">
        <v>39182</v>
      </c>
      <c r="B68">
        <v>96.4</v>
      </c>
      <c r="C68">
        <v>13.46</v>
      </c>
      <c r="D68">
        <v>20.68</v>
      </c>
      <c r="E68">
        <v>233.02</v>
      </c>
      <c r="F68">
        <v>9.7799999999999994</v>
      </c>
      <c r="G68">
        <v>28.4</v>
      </c>
      <c r="H68">
        <v>41.86</v>
      </c>
      <c r="J68">
        <v>31.26</v>
      </c>
      <c r="M68">
        <v>47.94</v>
      </c>
    </row>
    <row r="69" spans="1:13" x14ac:dyDescent="0.25">
      <c r="A69" s="25">
        <v>39183</v>
      </c>
      <c r="B69">
        <v>96.51</v>
      </c>
      <c r="C69">
        <v>13.23</v>
      </c>
      <c r="D69">
        <v>20.47</v>
      </c>
      <c r="E69">
        <v>232.03</v>
      </c>
      <c r="F69">
        <v>9.86</v>
      </c>
      <c r="G69">
        <v>28.11</v>
      </c>
      <c r="H69">
        <v>41.68</v>
      </c>
      <c r="J69">
        <v>30.78</v>
      </c>
      <c r="M69">
        <v>47.27</v>
      </c>
    </row>
    <row r="70" spans="1:13" x14ac:dyDescent="0.25">
      <c r="A70" s="25">
        <v>39184</v>
      </c>
      <c r="B70">
        <v>95.16</v>
      </c>
      <c r="C70">
        <v>13.17</v>
      </c>
      <c r="D70">
        <v>20.5</v>
      </c>
      <c r="E70">
        <v>233.46</v>
      </c>
      <c r="F70">
        <v>9.77</v>
      </c>
      <c r="G70">
        <v>28.54</v>
      </c>
      <c r="H70">
        <v>42.27</v>
      </c>
      <c r="J70">
        <v>31</v>
      </c>
      <c r="M70">
        <v>47.26</v>
      </c>
    </row>
    <row r="71" spans="1:13" x14ac:dyDescent="0.25">
      <c r="A71" s="25">
        <v>39185</v>
      </c>
      <c r="B71">
        <v>95.75</v>
      </c>
      <c r="C71">
        <v>12.89</v>
      </c>
      <c r="D71">
        <v>20.46</v>
      </c>
      <c r="E71">
        <v>232.91</v>
      </c>
      <c r="F71">
        <v>9.74</v>
      </c>
      <c r="G71">
        <v>28.61</v>
      </c>
      <c r="H71">
        <v>42.41</v>
      </c>
      <c r="J71">
        <v>30.83</v>
      </c>
      <c r="M71">
        <v>47.41</v>
      </c>
    </row>
    <row r="72" spans="1:13" x14ac:dyDescent="0.25">
      <c r="A72" s="25">
        <v>39188</v>
      </c>
      <c r="B72">
        <v>94.99</v>
      </c>
      <c r="C72">
        <v>13.06</v>
      </c>
      <c r="D72">
        <v>20.69</v>
      </c>
      <c r="E72">
        <v>236.9</v>
      </c>
      <c r="F72">
        <v>9.8699999999999992</v>
      </c>
      <c r="G72">
        <v>28.73</v>
      </c>
      <c r="H72">
        <v>45.2</v>
      </c>
      <c r="J72">
        <v>31.51</v>
      </c>
      <c r="M72">
        <v>48.07</v>
      </c>
    </row>
    <row r="73" spans="1:13" x14ac:dyDescent="0.25">
      <c r="A73" s="25">
        <v>39189</v>
      </c>
      <c r="B73">
        <v>96.3</v>
      </c>
      <c r="C73">
        <v>12.91</v>
      </c>
      <c r="D73">
        <v>20.98</v>
      </c>
      <c r="E73">
        <v>236.16</v>
      </c>
      <c r="F73">
        <v>9.93</v>
      </c>
      <c r="G73">
        <v>28.85</v>
      </c>
      <c r="H73">
        <v>45.07</v>
      </c>
      <c r="J73">
        <v>31.31</v>
      </c>
      <c r="M73">
        <v>48.17</v>
      </c>
    </row>
    <row r="74" spans="1:13" x14ac:dyDescent="0.25">
      <c r="A74" s="25">
        <v>39190</v>
      </c>
      <c r="B74">
        <v>94.8</v>
      </c>
      <c r="C74">
        <v>12.91</v>
      </c>
      <c r="D74">
        <v>21.35</v>
      </c>
      <c r="E74">
        <v>237.77</v>
      </c>
      <c r="F74">
        <v>9.91</v>
      </c>
      <c r="G74">
        <v>28.6</v>
      </c>
      <c r="H74">
        <v>44.99</v>
      </c>
      <c r="J74">
        <v>31.95</v>
      </c>
      <c r="M74">
        <v>47.97</v>
      </c>
    </row>
    <row r="75" spans="1:13" x14ac:dyDescent="0.25">
      <c r="A75" s="25">
        <v>39191</v>
      </c>
      <c r="B75">
        <v>94.5</v>
      </c>
      <c r="C75">
        <v>12.9</v>
      </c>
      <c r="D75">
        <v>21.81</v>
      </c>
      <c r="E75">
        <v>235.59</v>
      </c>
      <c r="F75">
        <v>9.69</v>
      </c>
      <c r="G75">
        <v>28.69</v>
      </c>
      <c r="H75">
        <v>44.64</v>
      </c>
      <c r="J75">
        <v>32.49</v>
      </c>
      <c r="M75">
        <v>48.34</v>
      </c>
    </row>
    <row r="76" spans="1:13" x14ac:dyDescent="0.25">
      <c r="A76" s="25">
        <v>39192</v>
      </c>
      <c r="B76">
        <v>95.02</v>
      </c>
      <c r="C76">
        <v>13</v>
      </c>
      <c r="D76">
        <v>22.16</v>
      </c>
      <c r="E76">
        <v>241</v>
      </c>
      <c r="F76">
        <v>9.9600000000000009</v>
      </c>
      <c r="G76">
        <v>29.02</v>
      </c>
      <c r="H76">
        <v>44.95</v>
      </c>
      <c r="J76">
        <v>32.5</v>
      </c>
      <c r="M76">
        <v>49.76</v>
      </c>
    </row>
    <row r="77" spans="1:13" x14ac:dyDescent="0.25">
      <c r="A77" s="25">
        <v>39195</v>
      </c>
      <c r="B77">
        <v>95.16</v>
      </c>
      <c r="C77">
        <v>13.36</v>
      </c>
      <c r="D77">
        <v>21.91</v>
      </c>
      <c r="E77">
        <v>239.3</v>
      </c>
      <c r="F77">
        <v>9.9600000000000009</v>
      </c>
      <c r="G77">
        <v>28.78</v>
      </c>
      <c r="H77">
        <v>44.77</v>
      </c>
      <c r="J77">
        <v>32.409999999999997</v>
      </c>
      <c r="M77">
        <v>48.93</v>
      </c>
    </row>
    <row r="78" spans="1:13" x14ac:dyDescent="0.25">
      <c r="A78" s="25">
        <v>39196</v>
      </c>
      <c r="B78">
        <v>97.23</v>
      </c>
      <c r="C78">
        <v>13.32</v>
      </c>
      <c r="D78">
        <v>21.94</v>
      </c>
      <c r="E78">
        <v>238.53</v>
      </c>
      <c r="F78">
        <v>10.35</v>
      </c>
      <c r="G78">
        <v>28.79</v>
      </c>
      <c r="H78">
        <v>44.75</v>
      </c>
      <c r="J78">
        <v>34.92</v>
      </c>
      <c r="M78">
        <v>48.69</v>
      </c>
    </row>
    <row r="79" spans="1:13" x14ac:dyDescent="0.25">
      <c r="A79" s="25">
        <v>39197</v>
      </c>
      <c r="B79">
        <v>98.74</v>
      </c>
      <c r="C79">
        <v>13.62</v>
      </c>
      <c r="D79">
        <v>22.26</v>
      </c>
      <c r="E79">
        <v>238.76</v>
      </c>
      <c r="F79">
        <v>10.47</v>
      </c>
      <c r="G79">
        <v>28.99</v>
      </c>
      <c r="H79">
        <v>56.81</v>
      </c>
      <c r="J79">
        <v>35.340000000000003</v>
      </c>
      <c r="M79">
        <v>48.81</v>
      </c>
    </row>
    <row r="80" spans="1:13" x14ac:dyDescent="0.25">
      <c r="A80" s="25">
        <v>39198</v>
      </c>
      <c r="B80">
        <v>101</v>
      </c>
      <c r="C80">
        <v>14.12</v>
      </c>
      <c r="D80">
        <v>22.09</v>
      </c>
      <c r="E80">
        <v>240.35</v>
      </c>
      <c r="F80">
        <v>10.94</v>
      </c>
      <c r="G80">
        <v>29.1</v>
      </c>
      <c r="H80">
        <v>62.78</v>
      </c>
      <c r="J80">
        <v>35.159999999999997</v>
      </c>
      <c r="M80">
        <v>48.7</v>
      </c>
    </row>
    <row r="81" spans="1:13" x14ac:dyDescent="0.25">
      <c r="A81" s="25">
        <v>39199</v>
      </c>
      <c r="B81">
        <v>100.3</v>
      </c>
      <c r="C81">
        <v>14.27</v>
      </c>
      <c r="D81">
        <v>21.87</v>
      </c>
      <c r="E81">
        <v>239.27</v>
      </c>
      <c r="F81">
        <v>12.46</v>
      </c>
      <c r="G81">
        <v>30.12</v>
      </c>
      <c r="H81">
        <v>62.6</v>
      </c>
      <c r="J81">
        <v>34.83</v>
      </c>
      <c r="M81">
        <v>48.34</v>
      </c>
    </row>
    <row r="82" spans="1:13" x14ac:dyDescent="0.25">
      <c r="A82" s="25">
        <v>39202</v>
      </c>
      <c r="B82">
        <v>101.11</v>
      </c>
      <c r="C82">
        <v>14.26</v>
      </c>
      <c r="D82">
        <v>21.5</v>
      </c>
      <c r="E82">
        <v>235.45</v>
      </c>
      <c r="F82">
        <v>12.16</v>
      </c>
      <c r="G82">
        <v>29.94</v>
      </c>
      <c r="H82">
        <v>61.33</v>
      </c>
      <c r="J82">
        <v>34.369999999999997</v>
      </c>
      <c r="M82">
        <v>47.92</v>
      </c>
    </row>
    <row r="83" spans="1:13" x14ac:dyDescent="0.25">
      <c r="A83" s="25">
        <v>39203</v>
      </c>
      <c r="B83">
        <v>102.06</v>
      </c>
      <c r="C83">
        <v>14.21</v>
      </c>
      <c r="D83">
        <v>21.8</v>
      </c>
      <c r="E83">
        <v>234.27</v>
      </c>
      <c r="F83">
        <v>12.14</v>
      </c>
      <c r="G83">
        <v>30.4</v>
      </c>
      <c r="H83">
        <v>62.04</v>
      </c>
      <c r="J83">
        <v>34.840000000000003</v>
      </c>
      <c r="M83">
        <v>48.33</v>
      </c>
    </row>
    <row r="84" spans="1:13" x14ac:dyDescent="0.25">
      <c r="A84" s="25">
        <v>39204</v>
      </c>
      <c r="B84">
        <v>102.8</v>
      </c>
      <c r="C84">
        <v>14.34</v>
      </c>
      <c r="D84">
        <v>21.93</v>
      </c>
      <c r="E84">
        <v>232.66</v>
      </c>
      <c r="F84">
        <v>12.3</v>
      </c>
      <c r="G84">
        <v>30.61</v>
      </c>
      <c r="H84">
        <v>61.18</v>
      </c>
      <c r="J84">
        <v>35.11</v>
      </c>
      <c r="M84">
        <v>48.28</v>
      </c>
    </row>
    <row r="85" spans="1:13" x14ac:dyDescent="0.25">
      <c r="A85" s="25">
        <v>39205</v>
      </c>
      <c r="B85">
        <v>101.75</v>
      </c>
      <c r="C85">
        <v>14.34</v>
      </c>
      <c r="D85">
        <v>21.74</v>
      </c>
      <c r="E85">
        <v>236.38</v>
      </c>
      <c r="F85">
        <v>12.53</v>
      </c>
      <c r="G85">
        <v>30.97</v>
      </c>
      <c r="H85">
        <v>62.19</v>
      </c>
      <c r="J85">
        <v>35.090000000000003</v>
      </c>
      <c r="M85">
        <v>48.36</v>
      </c>
    </row>
    <row r="86" spans="1:13" x14ac:dyDescent="0.25">
      <c r="A86" s="25">
        <v>39206</v>
      </c>
      <c r="B86">
        <v>102.75</v>
      </c>
      <c r="C86">
        <v>14.4</v>
      </c>
      <c r="D86">
        <v>21.9</v>
      </c>
      <c r="E86">
        <v>235.32</v>
      </c>
      <c r="F86">
        <v>12.7</v>
      </c>
      <c r="G86">
        <v>30.56</v>
      </c>
      <c r="H86">
        <v>63.23</v>
      </c>
      <c r="J86">
        <v>35.159999999999997</v>
      </c>
      <c r="M86">
        <v>48.27</v>
      </c>
    </row>
    <row r="87" spans="1:13" x14ac:dyDescent="0.25">
      <c r="A87" s="25">
        <v>39209</v>
      </c>
      <c r="B87">
        <v>102.76</v>
      </c>
      <c r="C87">
        <v>14.85</v>
      </c>
      <c r="D87">
        <v>21.96</v>
      </c>
      <c r="E87">
        <v>233.4</v>
      </c>
      <c r="F87">
        <v>12.59</v>
      </c>
      <c r="G87">
        <v>30.71</v>
      </c>
      <c r="H87">
        <v>60.82</v>
      </c>
      <c r="J87">
        <v>35.200000000000003</v>
      </c>
      <c r="M87">
        <v>48.61</v>
      </c>
    </row>
    <row r="88" spans="1:13" x14ac:dyDescent="0.25">
      <c r="A88" s="25">
        <v>39210</v>
      </c>
      <c r="B88">
        <v>102.42</v>
      </c>
      <c r="C88">
        <v>15.01</v>
      </c>
      <c r="D88">
        <v>22.15</v>
      </c>
      <c r="E88">
        <v>233.17</v>
      </c>
      <c r="F88">
        <v>12.52</v>
      </c>
      <c r="G88">
        <v>30.75</v>
      </c>
      <c r="H88">
        <v>61.83</v>
      </c>
      <c r="J88">
        <v>35.17</v>
      </c>
      <c r="M88">
        <v>48.1</v>
      </c>
    </row>
    <row r="89" spans="1:13" x14ac:dyDescent="0.25">
      <c r="A89" s="25">
        <v>39211</v>
      </c>
      <c r="B89">
        <v>103.93</v>
      </c>
      <c r="C89">
        <v>15.27</v>
      </c>
      <c r="D89">
        <v>22.47</v>
      </c>
      <c r="E89">
        <v>234.39</v>
      </c>
      <c r="F89">
        <v>12.71</v>
      </c>
      <c r="G89">
        <v>30.78</v>
      </c>
      <c r="H89">
        <v>62.85</v>
      </c>
      <c r="J89">
        <v>36.83</v>
      </c>
      <c r="M89">
        <v>47.93</v>
      </c>
    </row>
    <row r="90" spans="1:13" x14ac:dyDescent="0.25">
      <c r="A90" s="25">
        <v>39212</v>
      </c>
      <c r="B90">
        <v>103.82</v>
      </c>
      <c r="C90">
        <v>15.33</v>
      </c>
      <c r="D90">
        <v>22.21</v>
      </c>
      <c r="E90">
        <v>230.5</v>
      </c>
      <c r="F90">
        <v>12.49</v>
      </c>
      <c r="G90">
        <v>30.58</v>
      </c>
      <c r="H90">
        <v>60.92</v>
      </c>
      <c r="J90">
        <v>36.619999999999997</v>
      </c>
      <c r="M90">
        <v>47.75</v>
      </c>
    </row>
    <row r="91" spans="1:13" x14ac:dyDescent="0.25">
      <c r="A91" s="25">
        <v>39213</v>
      </c>
      <c r="B91">
        <v>104.69</v>
      </c>
      <c r="C91">
        <v>15.53</v>
      </c>
      <c r="D91">
        <v>22.28</v>
      </c>
      <c r="E91">
        <v>233.14</v>
      </c>
      <c r="F91">
        <v>12.81</v>
      </c>
      <c r="G91">
        <v>30.89</v>
      </c>
      <c r="H91">
        <v>61.56</v>
      </c>
      <c r="J91">
        <v>36.700000000000003</v>
      </c>
      <c r="M91">
        <v>47.78</v>
      </c>
    </row>
    <row r="92" spans="1:13" x14ac:dyDescent="0.25">
      <c r="A92" s="25">
        <v>39216</v>
      </c>
      <c r="B92">
        <v>105.81</v>
      </c>
      <c r="C92">
        <v>15.62</v>
      </c>
      <c r="D92">
        <v>22.12</v>
      </c>
      <c r="E92">
        <v>230.66</v>
      </c>
      <c r="F92">
        <v>13.2</v>
      </c>
      <c r="G92">
        <v>30.97</v>
      </c>
      <c r="H92">
        <v>61.7</v>
      </c>
      <c r="J92">
        <v>36.93</v>
      </c>
      <c r="M92">
        <v>47.84</v>
      </c>
    </row>
    <row r="93" spans="1:13" x14ac:dyDescent="0.25">
      <c r="A93" s="25">
        <v>39217</v>
      </c>
      <c r="B93">
        <v>105.4</v>
      </c>
      <c r="C93">
        <v>15.36</v>
      </c>
      <c r="D93">
        <v>22.01</v>
      </c>
      <c r="E93">
        <v>228.77</v>
      </c>
      <c r="F93">
        <v>12.9</v>
      </c>
      <c r="G93">
        <v>30.9</v>
      </c>
      <c r="H93">
        <v>60.58</v>
      </c>
      <c r="J93">
        <v>36.67</v>
      </c>
      <c r="M93">
        <v>47.84</v>
      </c>
    </row>
    <row r="94" spans="1:13" x14ac:dyDescent="0.25">
      <c r="A94" s="25">
        <v>39218</v>
      </c>
      <c r="B94">
        <v>105.1</v>
      </c>
      <c r="C94">
        <v>15.33</v>
      </c>
      <c r="D94">
        <v>22.18</v>
      </c>
      <c r="E94">
        <v>236.07</v>
      </c>
      <c r="F94">
        <v>12.98</v>
      </c>
      <c r="G94">
        <v>31.07</v>
      </c>
      <c r="H94">
        <v>63.22</v>
      </c>
      <c r="J94">
        <v>36.409999999999997</v>
      </c>
      <c r="M94">
        <v>47.18</v>
      </c>
    </row>
    <row r="95" spans="1:13" x14ac:dyDescent="0.25">
      <c r="A95" s="25">
        <v>39219</v>
      </c>
      <c r="B95">
        <v>105.61</v>
      </c>
      <c r="C95">
        <v>15.63</v>
      </c>
      <c r="D95">
        <v>22.23</v>
      </c>
      <c r="E95">
        <v>235.24</v>
      </c>
      <c r="F95">
        <v>13.09</v>
      </c>
      <c r="G95">
        <v>30.98</v>
      </c>
      <c r="H95">
        <v>62.17</v>
      </c>
      <c r="J95">
        <v>35.94</v>
      </c>
      <c r="M95">
        <v>47.11</v>
      </c>
    </row>
    <row r="96" spans="1:13" x14ac:dyDescent="0.25">
      <c r="A96" s="25">
        <v>39220</v>
      </c>
      <c r="B96">
        <v>105.84</v>
      </c>
      <c r="C96">
        <v>15.72</v>
      </c>
      <c r="D96">
        <v>22.7</v>
      </c>
      <c r="E96">
        <v>234.92</v>
      </c>
      <c r="F96">
        <v>13.1</v>
      </c>
      <c r="G96">
        <v>30.83</v>
      </c>
      <c r="H96">
        <v>63.3</v>
      </c>
      <c r="J96">
        <v>35.869999999999997</v>
      </c>
      <c r="M96">
        <v>47.27</v>
      </c>
    </row>
    <row r="97" spans="1:13" x14ac:dyDescent="0.25">
      <c r="A97" s="25">
        <v>39223</v>
      </c>
      <c r="B97">
        <v>107.67</v>
      </c>
      <c r="C97">
        <v>16</v>
      </c>
      <c r="D97">
        <v>22.63</v>
      </c>
      <c r="E97">
        <v>235.06</v>
      </c>
      <c r="F97">
        <v>13.47</v>
      </c>
      <c r="G97">
        <v>31.05</v>
      </c>
      <c r="H97">
        <v>68.3</v>
      </c>
      <c r="J97">
        <v>35.549999999999997</v>
      </c>
      <c r="M97">
        <v>46.62</v>
      </c>
    </row>
    <row r="98" spans="1:13" x14ac:dyDescent="0.25">
      <c r="A98" s="25">
        <v>39224</v>
      </c>
      <c r="B98">
        <v>106.95</v>
      </c>
      <c r="C98">
        <v>16.22</v>
      </c>
      <c r="D98">
        <v>22.99</v>
      </c>
      <c r="E98">
        <v>237.69</v>
      </c>
      <c r="F98">
        <v>13.51</v>
      </c>
      <c r="G98">
        <v>30.69</v>
      </c>
      <c r="H98">
        <v>68.88</v>
      </c>
      <c r="J98">
        <v>35.49</v>
      </c>
      <c r="M98">
        <v>46.54</v>
      </c>
    </row>
    <row r="99" spans="1:13" x14ac:dyDescent="0.25">
      <c r="A99" s="25">
        <v>39225</v>
      </c>
      <c r="B99">
        <v>106.8</v>
      </c>
      <c r="C99">
        <v>16.13</v>
      </c>
      <c r="D99">
        <v>22.67</v>
      </c>
      <c r="E99">
        <v>236.75</v>
      </c>
      <c r="F99">
        <v>13.07</v>
      </c>
      <c r="G99">
        <v>30.58</v>
      </c>
      <c r="H99">
        <v>69</v>
      </c>
      <c r="J99">
        <v>35.01</v>
      </c>
      <c r="M99">
        <v>46.33</v>
      </c>
    </row>
    <row r="100" spans="1:13" x14ac:dyDescent="0.25">
      <c r="A100" s="25">
        <v>39226</v>
      </c>
      <c r="B100">
        <v>105.45</v>
      </c>
      <c r="C100">
        <v>15.81</v>
      </c>
      <c r="D100">
        <v>21.97</v>
      </c>
      <c r="E100">
        <v>236.93</v>
      </c>
      <c r="F100">
        <v>12.83</v>
      </c>
      <c r="G100">
        <v>30.17</v>
      </c>
      <c r="H100">
        <v>69.349999999999994</v>
      </c>
      <c r="J100">
        <v>34.61</v>
      </c>
      <c r="M100">
        <v>46.65</v>
      </c>
    </row>
    <row r="101" spans="1:13" x14ac:dyDescent="0.25">
      <c r="A101" s="25">
        <v>39227</v>
      </c>
      <c r="B101">
        <v>103.9</v>
      </c>
      <c r="C101">
        <v>16.23</v>
      </c>
      <c r="D101">
        <v>22.16</v>
      </c>
      <c r="E101">
        <v>241.52</v>
      </c>
      <c r="F101">
        <v>13.07</v>
      </c>
      <c r="G101">
        <v>30.48</v>
      </c>
      <c r="H101">
        <v>68.55</v>
      </c>
      <c r="J101">
        <v>34.89</v>
      </c>
      <c r="M101">
        <v>46.91</v>
      </c>
    </row>
    <row r="102" spans="1:13" x14ac:dyDescent="0.25">
      <c r="A102" s="25">
        <v>39231</v>
      </c>
      <c r="B102">
        <v>105.57</v>
      </c>
      <c r="C102">
        <v>16.34</v>
      </c>
      <c r="D102">
        <v>22.3</v>
      </c>
      <c r="E102">
        <v>243.31</v>
      </c>
      <c r="F102">
        <v>13.32</v>
      </c>
      <c r="G102">
        <v>30.79</v>
      </c>
      <c r="H102">
        <v>69.63</v>
      </c>
      <c r="J102">
        <v>34.950000000000003</v>
      </c>
      <c r="M102">
        <v>46.94</v>
      </c>
    </row>
    <row r="103" spans="1:13" x14ac:dyDescent="0.25">
      <c r="A103" s="25">
        <v>39232</v>
      </c>
      <c r="B103">
        <v>105.4</v>
      </c>
      <c r="C103">
        <v>16.97</v>
      </c>
      <c r="D103">
        <v>22.08</v>
      </c>
      <c r="E103">
        <v>249.05</v>
      </c>
      <c r="F103">
        <v>13.57</v>
      </c>
      <c r="G103">
        <v>31.11</v>
      </c>
      <c r="H103">
        <v>69.86</v>
      </c>
      <c r="J103">
        <v>35.01</v>
      </c>
      <c r="M103">
        <v>47.12</v>
      </c>
    </row>
    <row r="104" spans="1:13" x14ac:dyDescent="0.25">
      <c r="A104" s="25">
        <v>39233</v>
      </c>
      <c r="B104">
        <v>107.26</v>
      </c>
      <c r="C104">
        <v>17.309999999999999</v>
      </c>
      <c r="D104">
        <v>22.18</v>
      </c>
      <c r="E104">
        <v>248.71</v>
      </c>
      <c r="F104">
        <v>14.05</v>
      </c>
      <c r="G104">
        <v>30.69</v>
      </c>
      <c r="H104">
        <v>69.14</v>
      </c>
      <c r="J104">
        <v>35.36</v>
      </c>
      <c r="M104">
        <v>47.6</v>
      </c>
    </row>
    <row r="105" spans="1:13" x14ac:dyDescent="0.25">
      <c r="A105" s="25">
        <v>39234</v>
      </c>
      <c r="B105">
        <v>106.6</v>
      </c>
      <c r="C105">
        <v>16.91</v>
      </c>
      <c r="D105">
        <v>22.36</v>
      </c>
      <c r="E105">
        <v>249.95</v>
      </c>
      <c r="F105">
        <v>14.03</v>
      </c>
      <c r="G105">
        <v>30.59</v>
      </c>
      <c r="H105">
        <v>68.58</v>
      </c>
      <c r="J105">
        <v>35.92</v>
      </c>
      <c r="M105">
        <v>49.47</v>
      </c>
    </row>
    <row r="106" spans="1:13" x14ac:dyDescent="0.25">
      <c r="A106" s="25">
        <v>39237</v>
      </c>
      <c r="B106">
        <v>106.5</v>
      </c>
      <c r="C106">
        <v>17.329999999999998</v>
      </c>
      <c r="D106">
        <v>22.16</v>
      </c>
      <c r="E106">
        <v>253.28</v>
      </c>
      <c r="F106">
        <v>14.17</v>
      </c>
      <c r="G106">
        <v>30.72</v>
      </c>
      <c r="H106">
        <v>70.42</v>
      </c>
      <c r="J106">
        <v>35.700000000000003</v>
      </c>
      <c r="M106">
        <v>51.21</v>
      </c>
    </row>
    <row r="107" spans="1:13" x14ac:dyDescent="0.25">
      <c r="A107" s="25">
        <v>39238</v>
      </c>
      <c r="B107">
        <v>106.55</v>
      </c>
      <c r="C107">
        <v>17.52</v>
      </c>
      <c r="D107">
        <v>21.96</v>
      </c>
      <c r="E107">
        <v>259.16000000000003</v>
      </c>
      <c r="F107">
        <v>14.46</v>
      </c>
      <c r="G107">
        <v>30.58</v>
      </c>
      <c r="H107">
        <v>73.650000000000006</v>
      </c>
      <c r="J107">
        <v>35.21</v>
      </c>
      <c r="M107">
        <v>50.52</v>
      </c>
    </row>
    <row r="108" spans="1:13" x14ac:dyDescent="0.25">
      <c r="A108" s="25">
        <v>39239</v>
      </c>
      <c r="B108">
        <v>105.84</v>
      </c>
      <c r="C108">
        <v>17.66</v>
      </c>
      <c r="D108">
        <v>21.49</v>
      </c>
      <c r="E108">
        <v>258.87</v>
      </c>
      <c r="F108">
        <v>14.15</v>
      </c>
      <c r="G108">
        <v>30.29</v>
      </c>
      <c r="H108">
        <v>72.290000000000006</v>
      </c>
      <c r="J108">
        <v>35.04</v>
      </c>
      <c r="M108">
        <v>50.75</v>
      </c>
    </row>
    <row r="109" spans="1:13" x14ac:dyDescent="0.25">
      <c r="A109" s="25">
        <v>39240</v>
      </c>
      <c r="B109">
        <v>102.46</v>
      </c>
      <c r="C109">
        <v>17.72</v>
      </c>
      <c r="D109">
        <v>21.31</v>
      </c>
      <c r="E109">
        <v>257.27</v>
      </c>
      <c r="F109">
        <v>13.72</v>
      </c>
      <c r="G109">
        <v>29.62</v>
      </c>
      <c r="H109">
        <v>72.040000000000006</v>
      </c>
      <c r="J109">
        <v>34.39</v>
      </c>
      <c r="M109">
        <v>49.76</v>
      </c>
    </row>
    <row r="110" spans="1:13" x14ac:dyDescent="0.25">
      <c r="A110" s="25">
        <v>39241</v>
      </c>
      <c r="B110">
        <v>101.8</v>
      </c>
      <c r="C110">
        <v>17.78</v>
      </c>
      <c r="D110">
        <v>21.83</v>
      </c>
      <c r="E110">
        <v>257.49</v>
      </c>
      <c r="F110">
        <v>13.7</v>
      </c>
      <c r="G110">
        <v>30.05</v>
      </c>
      <c r="H110">
        <v>73.239999999999995</v>
      </c>
      <c r="J110">
        <v>35.97</v>
      </c>
      <c r="M110">
        <v>50.08</v>
      </c>
    </row>
    <row r="111" spans="1:13" x14ac:dyDescent="0.25">
      <c r="A111" s="25">
        <v>39244</v>
      </c>
      <c r="B111">
        <v>102.87</v>
      </c>
      <c r="C111">
        <v>17.170000000000002</v>
      </c>
      <c r="D111">
        <v>21.93</v>
      </c>
      <c r="E111">
        <v>255.41</v>
      </c>
      <c r="F111">
        <v>13.71</v>
      </c>
      <c r="G111">
        <v>30.02</v>
      </c>
      <c r="H111">
        <v>71.17</v>
      </c>
      <c r="J111">
        <v>35.79</v>
      </c>
      <c r="M111">
        <v>49.81</v>
      </c>
    </row>
    <row r="112" spans="1:13" x14ac:dyDescent="0.25">
      <c r="A112" s="25">
        <v>39245</v>
      </c>
      <c r="B112">
        <v>103.11</v>
      </c>
      <c r="C112">
        <v>17.2</v>
      </c>
      <c r="D112">
        <v>22.2</v>
      </c>
      <c r="E112">
        <v>252.13</v>
      </c>
      <c r="F112">
        <v>13.56</v>
      </c>
      <c r="G112">
        <v>29.85</v>
      </c>
      <c r="H112">
        <v>70.069999999999993</v>
      </c>
      <c r="J112">
        <v>35.04</v>
      </c>
      <c r="M112">
        <v>48.91</v>
      </c>
    </row>
    <row r="113" spans="1:13" x14ac:dyDescent="0.25">
      <c r="A113" s="25">
        <v>39246</v>
      </c>
      <c r="B113">
        <v>102.85</v>
      </c>
      <c r="C113">
        <v>16.79</v>
      </c>
      <c r="D113">
        <v>22.67</v>
      </c>
      <c r="E113">
        <v>252.37</v>
      </c>
      <c r="F113">
        <v>13.82</v>
      </c>
      <c r="G113">
        <v>30.39</v>
      </c>
      <c r="H113">
        <v>70.89</v>
      </c>
      <c r="J113">
        <v>35.840000000000003</v>
      </c>
      <c r="M113">
        <v>49.5</v>
      </c>
    </row>
    <row r="114" spans="1:13" x14ac:dyDescent="0.25">
      <c r="A114" s="25">
        <v>39247</v>
      </c>
      <c r="B114">
        <v>103.1</v>
      </c>
      <c r="C114">
        <v>16.96</v>
      </c>
      <c r="D114">
        <v>23.23</v>
      </c>
      <c r="E114">
        <v>251.17</v>
      </c>
      <c r="F114">
        <v>14.02</v>
      </c>
      <c r="G114">
        <v>30.52</v>
      </c>
      <c r="H114">
        <v>71.94</v>
      </c>
      <c r="J114">
        <v>36.630000000000003</v>
      </c>
      <c r="M114">
        <v>49.28</v>
      </c>
    </row>
    <row r="115" spans="1:13" x14ac:dyDescent="0.25">
      <c r="A115" s="25">
        <v>39248</v>
      </c>
      <c r="B115">
        <v>104.22</v>
      </c>
      <c r="C115">
        <v>17.21</v>
      </c>
      <c r="D115">
        <v>24.24</v>
      </c>
      <c r="E115">
        <v>252.69</v>
      </c>
      <c r="F115">
        <v>14.31</v>
      </c>
      <c r="G115">
        <v>30.49</v>
      </c>
      <c r="H115">
        <v>72.400000000000006</v>
      </c>
      <c r="J115">
        <v>36.86</v>
      </c>
      <c r="M115">
        <v>49.34</v>
      </c>
    </row>
    <row r="116" spans="1:13" x14ac:dyDescent="0.25">
      <c r="A116" s="25">
        <v>39251</v>
      </c>
      <c r="B116">
        <v>105.27</v>
      </c>
      <c r="C116">
        <v>17.87</v>
      </c>
      <c r="D116">
        <v>24.17</v>
      </c>
      <c r="E116">
        <v>257.33999999999997</v>
      </c>
      <c r="F116">
        <v>14.9</v>
      </c>
      <c r="G116">
        <v>30.51</v>
      </c>
      <c r="H116">
        <v>71.83</v>
      </c>
      <c r="J116">
        <v>37.5</v>
      </c>
      <c r="M116">
        <v>49.11</v>
      </c>
    </row>
    <row r="117" spans="1:13" x14ac:dyDescent="0.25">
      <c r="A117" s="25">
        <v>39252</v>
      </c>
      <c r="B117">
        <v>104.93</v>
      </c>
      <c r="C117">
        <v>17.670000000000002</v>
      </c>
      <c r="D117">
        <v>24.1</v>
      </c>
      <c r="E117">
        <v>256.89999999999998</v>
      </c>
      <c r="F117">
        <v>15.43</v>
      </c>
      <c r="G117">
        <v>30.46</v>
      </c>
      <c r="H117">
        <v>69.81</v>
      </c>
      <c r="J117">
        <v>36.97</v>
      </c>
      <c r="M117">
        <v>48.81</v>
      </c>
    </row>
    <row r="118" spans="1:13" x14ac:dyDescent="0.25">
      <c r="A118" s="25">
        <v>39253</v>
      </c>
      <c r="B118">
        <v>106.5</v>
      </c>
      <c r="C118">
        <v>17.36</v>
      </c>
      <c r="D118">
        <v>23.94</v>
      </c>
      <c r="E118">
        <v>254.73</v>
      </c>
      <c r="F118">
        <v>15.24</v>
      </c>
      <c r="G118">
        <v>30.01</v>
      </c>
      <c r="H118">
        <v>69.099999999999994</v>
      </c>
      <c r="J118">
        <v>36.75</v>
      </c>
      <c r="M118">
        <v>48.59</v>
      </c>
    </row>
    <row r="119" spans="1:13" x14ac:dyDescent="0.25">
      <c r="A119" s="25">
        <v>39254</v>
      </c>
      <c r="B119">
        <v>105.77</v>
      </c>
      <c r="C119">
        <v>17.7</v>
      </c>
      <c r="D119">
        <v>24.29</v>
      </c>
      <c r="E119">
        <v>256.8</v>
      </c>
      <c r="F119">
        <v>15.4</v>
      </c>
      <c r="G119">
        <v>30.22</v>
      </c>
      <c r="H119">
        <v>69.67</v>
      </c>
      <c r="J119">
        <v>37.479999999999997</v>
      </c>
      <c r="M119">
        <v>48.39</v>
      </c>
    </row>
    <row r="120" spans="1:13" x14ac:dyDescent="0.25">
      <c r="A120" s="25">
        <v>39255</v>
      </c>
      <c r="B120">
        <v>105.96</v>
      </c>
      <c r="C120">
        <v>17.57</v>
      </c>
      <c r="D120">
        <v>23.7</v>
      </c>
      <c r="E120">
        <v>262.23</v>
      </c>
      <c r="F120">
        <v>15.65</v>
      </c>
      <c r="G120">
        <v>29.49</v>
      </c>
      <c r="H120">
        <v>68.86</v>
      </c>
      <c r="J120">
        <v>37.11</v>
      </c>
      <c r="M120">
        <v>47.83</v>
      </c>
    </row>
    <row r="121" spans="1:13" x14ac:dyDescent="0.25">
      <c r="A121" s="25">
        <v>39258</v>
      </c>
      <c r="B121">
        <v>104.73</v>
      </c>
      <c r="C121">
        <v>17.48</v>
      </c>
      <c r="D121">
        <v>23.48</v>
      </c>
      <c r="E121">
        <v>263.45</v>
      </c>
      <c r="F121">
        <v>15.41</v>
      </c>
      <c r="G121">
        <v>29.49</v>
      </c>
      <c r="H121">
        <v>68.66</v>
      </c>
      <c r="J121">
        <v>37.07</v>
      </c>
      <c r="M121">
        <v>47.82</v>
      </c>
    </row>
    <row r="122" spans="1:13" x14ac:dyDescent="0.25">
      <c r="A122" s="25">
        <v>39259</v>
      </c>
      <c r="B122">
        <v>105.1</v>
      </c>
      <c r="C122">
        <v>17.09</v>
      </c>
      <c r="D122">
        <v>23.38</v>
      </c>
      <c r="E122">
        <v>264.86</v>
      </c>
      <c r="F122">
        <v>15.52</v>
      </c>
      <c r="G122">
        <v>29.52</v>
      </c>
      <c r="H122">
        <v>67.48</v>
      </c>
      <c r="J122">
        <v>37.04</v>
      </c>
      <c r="M122">
        <v>47.97</v>
      </c>
    </row>
    <row r="123" spans="1:13" x14ac:dyDescent="0.25">
      <c r="A123" s="25">
        <v>39260</v>
      </c>
      <c r="B123">
        <v>104.75</v>
      </c>
      <c r="C123">
        <v>17.41</v>
      </c>
      <c r="D123">
        <v>23.79</v>
      </c>
      <c r="E123">
        <v>262.88</v>
      </c>
      <c r="F123">
        <v>15.71</v>
      </c>
      <c r="G123">
        <v>29.87</v>
      </c>
      <c r="H123">
        <v>68.14</v>
      </c>
      <c r="J123">
        <v>37.78</v>
      </c>
      <c r="M123">
        <v>48.46</v>
      </c>
    </row>
    <row r="124" spans="1:13" x14ac:dyDescent="0.25">
      <c r="A124" s="25">
        <v>39261</v>
      </c>
      <c r="B124">
        <v>105.52</v>
      </c>
      <c r="C124">
        <v>17.22</v>
      </c>
      <c r="D124">
        <v>23.92</v>
      </c>
      <c r="E124">
        <v>262.24</v>
      </c>
      <c r="F124">
        <v>16.22</v>
      </c>
      <c r="G124">
        <v>29.83</v>
      </c>
      <c r="H124">
        <v>68.89</v>
      </c>
      <c r="J124">
        <v>37.74</v>
      </c>
      <c r="M124">
        <v>48.21</v>
      </c>
    </row>
    <row r="125" spans="1:13" x14ac:dyDescent="0.25">
      <c r="A125" s="25">
        <v>39262</v>
      </c>
      <c r="B125">
        <v>105.96</v>
      </c>
      <c r="C125">
        <v>17.43</v>
      </c>
      <c r="D125">
        <v>23.74</v>
      </c>
      <c r="E125">
        <v>261.08999999999997</v>
      </c>
      <c r="F125">
        <v>16.8</v>
      </c>
      <c r="G125">
        <v>29.47</v>
      </c>
      <c r="H125">
        <v>68.41</v>
      </c>
      <c r="J125">
        <v>37.630000000000003</v>
      </c>
      <c r="M125">
        <v>48.11</v>
      </c>
    </row>
    <row r="126" spans="1:13" x14ac:dyDescent="0.25">
      <c r="A126" s="25">
        <v>39265</v>
      </c>
      <c r="B126">
        <v>105.39</v>
      </c>
      <c r="C126">
        <v>17.32</v>
      </c>
      <c r="D126">
        <v>24.27</v>
      </c>
      <c r="E126">
        <v>264.92</v>
      </c>
      <c r="F126">
        <v>18.64</v>
      </c>
      <c r="G126">
        <v>29.74</v>
      </c>
      <c r="H126">
        <v>69.61</v>
      </c>
      <c r="J126">
        <v>38.06</v>
      </c>
      <c r="M126">
        <v>48.33</v>
      </c>
    </row>
    <row r="127" spans="1:13" x14ac:dyDescent="0.25">
      <c r="A127" s="25">
        <v>39266</v>
      </c>
      <c r="B127">
        <v>105.01</v>
      </c>
      <c r="C127">
        <v>18.170000000000002</v>
      </c>
      <c r="D127">
        <v>24.59</v>
      </c>
      <c r="E127">
        <v>266.89999999999998</v>
      </c>
      <c r="F127">
        <v>18.100000000000001</v>
      </c>
      <c r="G127">
        <v>30.02</v>
      </c>
      <c r="H127">
        <v>69.45</v>
      </c>
      <c r="J127">
        <v>38.200000000000003</v>
      </c>
      <c r="M127">
        <v>48.47</v>
      </c>
    </row>
    <row r="128" spans="1:13" x14ac:dyDescent="0.25">
      <c r="A128" s="25">
        <v>39268</v>
      </c>
      <c r="B128">
        <v>106.31</v>
      </c>
      <c r="C128">
        <v>18.96</v>
      </c>
      <c r="D128">
        <v>24.6</v>
      </c>
      <c r="E128">
        <v>270.54000000000002</v>
      </c>
      <c r="F128">
        <v>18.5</v>
      </c>
      <c r="G128">
        <v>29.99</v>
      </c>
      <c r="H128">
        <v>68.73</v>
      </c>
      <c r="J128">
        <v>38.119999999999997</v>
      </c>
      <c r="M128">
        <v>48.09</v>
      </c>
    </row>
    <row r="129" spans="1:13" x14ac:dyDescent="0.25">
      <c r="A129" s="25">
        <v>39269</v>
      </c>
      <c r="B129">
        <v>107.79</v>
      </c>
      <c r="C129">
        <v>18.899999999999999</v>
      </c>
      <c r="D129">
        <v>24.68</v>
      </c>
      <c r="E129">
        <v>269.43</v>
      </c>
      <c r="F129">
        <v>19.760000000000002</v>
      </c>
      <c r="G129">
        <v>29.97</v>
      </c>
      <c r="H129">
        <v>68.97</v>
      </c>
      <c r="J129">
        <v>38.340000000000003</v>
      </c>
      <c r="M129">
        <v>48.39</v>
      </c>
    </row>
    <row r="130" spans="1:13" x14ac:dyDescent="0.25">
      <c r="A130" s="25">
        <v>39272</v>
      </c>
      <c r="B130">
        <v>108.73</v>
      </c>
      <c r="C130">
        <v>18.62</v>
      </c>
      <c r="D130">
        <v>24.96</v>
      </c>
      <c r="E130">
        <v>271.01</v>
      </c>
      <c r="F130">
        <v>19.39</v>
      </c>
      <c r="G130">
        <v>29.87</v>
      </c>
      <c r="H130">
        <v>72.069999999999993</v>
      </c>
      <c r="J130">
        <v>38.25</v>
      </c>
      <c r="M130">
        <v>48.5</v>
      </c>
    </row>
    <row r="131" spans="1:13" x14ac:dyDescent="0.25">
      <c r="A131" s="25">
        <v>39273</v>
      </c>
      <c r="B131">
        <v>108.55</v>
      </c>
      <c r="C131">
        <v>18.91</v>
      </c>
      <c r="D131">
        <v>24.97</v>
      </c>
      <c r="E131">
        <v>271.39999999999998</v>
      </c>
      <c r="F131">
        <v>20.39</v>
      </c>
      <c r="G131">
        <v>29.33</v>
      </c>
      <c r="H131">
        <v>70.28</v>
      </c>
      <c r="J131">
        <v>38.11</v>
      </c>
      <c r="M131">
        <v>47.58</v>
      </c>
    </row>
    <row r="132" spans="1:13" x14ac:dyDescent="0.25">
      <c r="A132" s="25">
        <v>39274</v>
      </c>
      <c r="B132">
        <v>108.3</v>
      </c>
      <c r="C132">
        <v>18.91</v>
      </c>
      <c r="D132">
        <v>24.57</v>
      </c>
      <c r="E132">
        <v>271.95999999999998</v>
      </c>
      <c r="F132">
        <v>20.55</v>
      </c>
      <c r="G132">
        <v>29.49</v>
      </c>
      <c r="H132">
        <v>70.73</v>
      </c>
      <c r="J132">
        <v>38.11</v>
      </c>
      <c r="M132">
        <v>47.68</v>
      </c>
    </row>
    <row r="133" spans="1:13" x14ac:dyDescent="0.25">
      <c r="A133" s="25">
        <v>39275</v>
      </c>
      <c r="B133">
        <v>109.35</v>
      </c>
      <c r="C133">
        <v>19.149999999999999</v>
      </c>
      <c r="D133">
        <v>26</v>
      </c>
      <c r="E133">
        <v>272.39</v>
      </c>
      <c r="F133">
        <v>20.62</v>
      </c>
      <c r="G133">
        <v>30.07</v>
      </c>
      <c r="H133">
        <v>72.790000000000006</v>
      </c>
      <c r="J133">
        <v>38.75</v>
      </c>
      <c r="M133">
        <v>48.83</v>
      </c>
    </row>
    <row r="134" spans="1:13" x14ac:dyDescent="0.25">
      <c r="A134" s="25">
        <v>39276</v>
      </c>
      <c r="B134">
        <v>108.75</v>
      </c>
      <c r="C134">
        <v>19.68</v>
      </c>
      <c r="D134">
        <v>25.97</v>
      </c>
      <c r="E134">
        <v>275.8</v>
      </c>
      <c r="F134">
        <v>21.28</v>
      </c>
      <c r="G134">
        <v>29.82</v>
      </c>
      <c r="H134">
        <v>75.099999999999994</v>
      </c>
      <c r="J134">
        <v>38.700000000000003</v>
      </c>
      <c r="M134">
        <v>49.15</v>
      </c>
    </row>
    <row r="135" spans="1:13" x14ac:dyDescent="0.25">
      <c r="A135" s="25">
        <v>39279</v>
      </c>
      <c r="B135">
        <v>108.57</v>
      </c>
      <c r="C135">
        <v>19.73</v>
      </c>
      <c r="D135">
        <v>25.95</v>
      </c>
      <c r="E135">
        <v>276.22000000000003</v>
      </c>
      <c r="F135">
        <v>20.8</v>
      </c>
      <c r="G135">
        <v>30.03</v>
      </c>
      <c r="H135">
        <v>73.69</v>
      </c>
      <c r="J135">
        <v>39.07</v>
      </c>
      <c r="M135">
        <v>48.94</v>
      </c>
    </row>
    <row r="136" spans="1:13" x14ac:dyDescent="0.25">
      <c r="A136" s="25">
        <v>39280</v>
      </c>
      <c r="B136">
        <v>109.66</v>
      </c>
      <c r="C136">
        <v>19.84</v>
      </c>
      <c r="D136">
        <v>26.33</v>
      </c>
      <c r="E136">
        <v>277.22000000000003</v>
      </c>
      <c r="F136">
        <v>21.23</v>
      </c>
      <c r="G136">
        <v>30.78</v>
      </c>
      <c r="H136">
        <v>73.790000000000006</v>
      </c>
      <c r="J136">
        <v>39.18</v>
      </c>
      <c r="M136">
        <v>48.35</v>
      </c>
    </row>
    <row r="137" spans="1:13" x14ac:dyDescent="0.25">
      <c r="A137" s="25">
        <v>39281</v>
      </c>
      <c r="B137">
        <v>110.25</v>
      </c>
      <c r="C137">
        <v>19.73</v>
      </c>
      <c r="D137">
        <v>25.06</v>
      </c>
      <c r="E137">
        <v>274.48</v>
      </c>
      <c r="F137">
        <v>19.989999999999998</v>
      </c>
      <c r="G137">
        <v>30.92</v>
      </c>
      <c r="H137">
        <v>73.319999999999993</v>
      </c>
      <c r="J137">
        <v>38.520000000000003</v>
      </c>
      <c r="M137">
        <v>48.04</v>
      </c>
    </row>
    <row r="138" spans="1:13" x14ac:dyDescent="0.25">
      <c r="A138" s="25">
        <v>39282</v>
      </c>
      <c r="B138">
        <v>115</v>
      </c>
      <c r="C138">
        <v>20</v>
      </c>
      <c r="D138">
        <v>25.26</v>
      </c>
      <c r="E138">
        <v>274.02</v>
      </c>
      <c r="F138">
        <v>19.82</v>
      </c>
      <c r="G138">
        <v>31.51</v>
      </c>
      <c r="H138">
        <v>73.349999999999994</v>
      </c>
      <c r="J138">
        <v>38.4</v>
      </c>
      <c r="M138">
        <v>48.79</v>
      </c>
    </row>
    <row r="139" spans="1:13" x14ac:dyDescent="0.25">
      <c r="A139" s="25">
        <v>39283</v>
      </c>
      <c r="B139">
        <v>114.85</v>
      </c>
      <c r="C139">
        <v>20.54</v>
      </c>
      <c r="D139">
        <v>24.55</v>
      </c>
      <c r="E139">
        <v>259.8</v>
      </c>
      <c r="F139">
        <v>18.95</v>
      </c>
      <c r="G139">
        <v>31.16</v>
      </c>
      <c r="H139">
        <v>71.63</v>
      </c>
      <c r="J139">
        <v>38.01</v>
      </c>
      <c r="M139">
        <v>48.06</v>
      </c>
    </row>
    <row r="140" spans="1:13" x14ac:dyDescent="0.25">
      <c r="A140" s="25">
        <v>39286</v>
      </c>
      <c r="B140">
        <v>114.88</v>
      </c>
      <c r="C140">
        <v>20.53</v>
      </c>
      <c r="D140">
        <v>24.72</v>
      </c>
      <c r="E140">
        <v>256</v>
      </c>
      <c r="F140">
        <v>18.010000000000002</v>
      </c>
      <c r="G140">
        <v>31.19</v>
      </c>
      <c r="H140">
        <v>71.739999999999995</v>
      </c>
      <c r="J140">
        <v>38.18</v>
      </c>
      <c r="M140">
        <v>48.11</v>
      </c>
    </row>
    <row r="141" spans="1:13" x14ac:dyDescent="0.25">
      <c r="A141" s="25">
        <v>39287</v>
      </c>
      <c r="B141">
        <v>115.32</v>
      </c>
      <c r="C141">
        <v>19.27</v>
      </c>
      <c r="D141">
        <v>24.53</v>
      </c>
      <c r="E141">
        <v>256.74</v>
      </c>
      <c r="F141">
        <v>17.5</v>
      </c>
      <c r="G141">
        <v>30.8</v>
      </c>
      <c r="H141">
        <v>69.25</v>
      </c>
      <c r="J141">
        <v>36.46</v>
      </c>
      <c r="M141">
        <v>48.02</v>
      </c>
    </row>
    <row r="142" spans="1:13" x14ac:dyDescent="0.25">
      <c r="A142" s="25">
        <v>39288</v>
      </c>
      <c r="B142">
        <v>116.19</v>
      </c>
      <c r="C142">
        <v>19.61</v>
      </c>
      <c r="D142">
        <v>24.5</v>
      </c>
      <c r="E142">
        <v>254.63</v>
      </c>
      <c r="F142">
        <v>18.32</v>
      </c>
      <c r="G142">
        <v>30.71</v>
      </c>
      <c r="H142">
        <v>86.18</v>
      </c>
      <c r="J142">
        <v>36.79</v>
      </c>
      <c r="M142">
        <v>47.87</v>
      </c>
    </row>
    <row r="143" spans="1:13" x14ac:dyDescent="0.25">
      <c r="A143" s="25">
        <v>39289</v>
      </c>
      <c r="B143">
        <v>117.01</v>
      </c>
      <c r="C143">
        <v>20.86</v>
      </c>
      <c r="D143">
        <v>24</v>
      </c>
      <c r="E143">
        <v>253.75</v>
      </c>
      <c r="F143">
        <v>20.91</v>
      </c>
      <c r="G143">
        <v>29.98</v>
      </c>
      <c r="H143">
        <v>84.01</v>
      </c>
      <c r="J143">
        <v>35.97</v>
      </c>
      <c r="M143">
        <v>46.82</v>
      </c>
    </row>
    <row r="144" spans="1:13" x14ac:dyDescent="0.25">
      <c r="A144" s="25">
        <v>39290</v>
      </c>
      <c r="B144">
        <v>116.62</v>
      </c>
      <c r="C144">
        <v>20.55</v>
      </c>
      <c r="D144">
        <v>23.54</v>
      </c>
      <c r="E144">
        <v>255.69</v>
      </c>
      <c r="F144">
        <v>20.48</v>
      </c>
      <c r="G144">
        <v>29.39</v>
      </c>
      <c r="H144">
        <v>84.04</v>
      </c>
      <c r="J144">
        <v>35.130000000000003</v>
      </c>
      <c r="M144">
        <v>45.94</v>
      </c>
    </row>
    <row r="145" spans="1:13" x14ac:dyDescent="0.25">
      <c r="A145" s="25">
        <v>39293</v>
      </c>
      <c r="B145">
        <v>115</v>
      </c>
      <c r="C145">
        <v>20.2</v>
      </c>
      <c r="D145">
        <v>23.85</v>
      </c>
      <c r="E145">
        <v>257.8</v>
      </c>
      <c r="F145">
        <v>20.92</v>
      </c>
      <c r="G145">
        <v>29.4</v>
      </c>
      <c r="H145">
        <v>82.7</v>
      </c>
      <c r="J145">
        <v>35.950000000000003</v>
      </c>
      <c r="M145">
        <v>46.21</v>
      </c>
    </row>
    <row r="146" spans="1:13" x14ac:dyDescent="0.25">
      <c r="A146" s="25">
        <v>39294</v>
      </c>
      <c r="B146">
        <v>114.72</v>
      </c>
      <c r="C146">
        <v>18.82</v>
      </c>
      <c r="D146">
        <v>23.62</v>
      </c>
      <c r="E146">
        <v>254.74</v>
      </c>
      <c r="F146">
        <v>20.2</v>
      </c>
      <c r="G146">
        <v>28.99</v>
      </c>
      <c r="H146">
        <v>78.540000000000006</v>
      </c>
      <c r="J146">
        <v>35.19</v>
      </c>
      <c r="M146">
        <v>45.95</v>
      </c>
    </row>
    <row r="147" spans="1:13" x14ac:dyDescent="0.25">
      <c r="A147" s="25">
        <v>39295</v>
      </c>
      <c r="B147">
        <v>110.39</v>
      </c>
      <c r="C147">
        <v>19.29</v>
      </c>
      <c r="D147">
        <v>23.8</v>
      </c>
      <c r="E147">
        <v>256.20999999999998</v>
      </c>
      <c r="F147">
        <v>20.07</v>
      </c>
      <c r="G147">
        <v>29.3</v>
      </c>
      <c r="H147">
        <v>77.31</v>
      </c>
      <c r="J147">
        <v>35.11</v>
      </c>
      <c r="M147">
        <v>46.22</v>
      </c>
    </row>
    <row r="148" spans="1:13" x14ac:dyDescent="0.25">
      <c r="A148" s="25">
        <v>39296</v>
      </c>
      <c r="B148">
        <v>112.1</v>
      </c>
      <c r="C148">
        <v>19.5</v>
      </c>
      <c r="D148">
        <v>24.3</v>
      </c>
      <c r="E148">
        <v>255.25</v>
      </c>
      <c r="F148">
        <v>20.27</v>
      </c>
      <c r="G148">
        <v>29.52</v>
      </c>
      <c r="H148">
        <v>79.709999999999994</v>
      </c>
      <c r="J148">
        <v>34.82</v>
      </c>
      <c r="M148">
        <v>46.73</v>
      </c>
    </row>
    <row r="149" spans="1:13" x14ac:dyDescent="0.25">
      <c r="A149" s="25">
        <v>39297</v>
      </c>
      <c r="B149">
        <v>113.24</v>
      </c>
      <c r="C149">
        <v>18.84</v>
      </c>
      <c r="D149">
        <v>23.91</v>
      </c>
      <c r="E149">
        <v>251.25</v>
      </c>
      <c r="F149">
        <v>19.850000000000001</v>
      </c>
      <c r="G149">
        <v>28.96</v>
      </c>
      <c r="H149">
        <v>76.8</v>
      </c>
      <c r="J149">
        <v>33.74</v>
      </c>
      <c r="M149">
        <v>45.52</v>
      </c>
    </row>
    <row r="150" spans="1:13" x14ac:dyDescent="0.25">
      <c r="A150" s="25">
        <v>39300</v>
      </c>
      <c r="B150">
        <v>111.97</v>
      </c>
      <c r="C150">
        <v>19.32</v>
      </c>
      <c r="D150">
        <v>24.13</v>
      </c>
      <c r="E150">
        <v>254.74</v>
      </c>
      <c r="F150">
        <v>19.34</v>
      </c>
      <c r="G150">
        <v>29.54</v>
      </c>
      <c r="H150">
        <v>79</v>
      </c>
      <c r="J150">
        <v>34.01</v>
      </c>
      <c r="M150">
        <v>47.02</v>
      </c>
    </row>
    <row r="151" spans="1:13" x14ac:dyDescent="0.25">
      <c r="A151" s="25">
        <v>39301</v>
      </c>
      <c r="B151">
        <v>113.02</v>
      </c>
      <c r="C151">
        <v>19.29</v>
      </c>
      <c r="D151">
        <v>24.13</v>
      </c>
      <c r="E151">
        <v>257.75</v>
      </c>
      <c r="F151">
        <v>19.920000000000002</v>
      </c>
      <c r="G151">
        <v>29.55</v>
      </c>
      <c r="H151">
        <v>79.14</v>
      </c>
      <c r="J151">
        <v>34.01</v>
      </c>
      <c r="M151">
        <v>47.06</v>
      </c>
    </row>
    <row r="152" spans="1:13" x14ac:dyDescent="0.25">
      <c r="A152" s="25">
        <v>39302</v>
      </c>
      <c r="B152">
        <v>114.3</v>
      </c>
      <c r="C152">
        <v>19.14</v>
      </c>
      <c r="D152">
        <v>24.68</v>
      </c>
      <c r="E152">
        <v>262.63</v>
      </c>
      <c r="F152">
        <v>20.37</v>
      </c>
      <c r="G152">
        <v>30</v>
      </c>
      <c r="H152">
        <v>77.78</v>
      </c>
      <c r="J152">
        <v>33.729999999999997</v>
      </c>
      <c r="M152">
        <v>48.42</v>
      </c>
    </row>
    <row r="153" spans="1:13" x14ac:dyDescent="0.25">
      <c r="A153" s="25">
        <v>39303</v>
      </c>
      <c r="B153">
        <v>110.77</v>
      </c>
      <c r="C153">
        <v>18.059999999999999</v>
      </c>
      <c r="D153">
        <v>23.92</v>
      </c>
      <c r="E153">
        <v>257.11</v>
      </c>
      <c r="F153">
        <v>19.5</v>
      </c>
      <c r="G153">
        <v>29.3</v>
      </c>
      <c r="H153">
        <v>74.11</v>
      </c>
      <c r="J153">
        <v>33.130000000000003</v>
      </c>
      <c r="M153">
        <v>46.45</v>
      </c>
    </row>
    <row r="154" spans="1:13" x14ac:dyDescent="0.25">
      <c r="A154" s="25">
        <v>39304</v>
      </c>
      <c r="B154">
        <v>109.75</v>
      </c>
      <c r="C154">
        <v>17.86</v>
      </c>
      <c r="D154">
        <v>23.98</v>
      </c>
      <c r="E154">
        <v>257.62</v>
      </c>
      <c r="F154">
        <v>18.940000000000001</v>
      </c>
      <c r="G154">
        <v>28.71</v>
      </c>
      <c r="H154">
        <v>74.78</v>
      </c>
      <c r="J154">
        <v>33.090000000000003</v>
      </c>
      <c r="M154">
        <v>46.07</v>
      </c>
    </row>
    <row r="155" spans="1:13" x14ac:dyDescent="0.25">
      <c r="A155" s="25">
        <v>39307</v>
      </c>
      <c r="B155">
        <v>112.99</v>
      </c>
      <c r="C155">
        <v>18.260000000000002</v>
      </c>
      <c r="D155">
        <v>24.02</v>
      </c>
      <c r="E155">
        <v>257.49</v>
      </c>
      <c r="F155">
        <v>19.28</v>
      </c>
      <c r="G155">
        <v>28.63</v>
      </c>
      <c r="H155">
        <v>74.87</v>
      </c>
      <c r="J155">
        <v>33.17</v>
      </c>
      <c r="M155">
        <v>46.17</v>
      </c>
    </row>
    <row r="156" spans="1:13" x14ac:dyDescent="0.25">
      <c r="A156" s="25">
        <v>39308</v>
      </c>
      <c r="B156">
        <v>112.83</v>
      </c>
      <c r="C156">
        <v>17.72</v>
      </c>
      <c r="D156">
        <v>23.8</v>
      </c>
      <c r="E156">
        <v>254.05</v>
      </c>
      <c r="F156">
        <v>18.98</v>
      </c>
      <c r="G156">
        <v>28.27</v>
      </c>
      <c r="H156">
        <v>73.45</v>
      </c>
      <c r="J156">
        <v>32.96</v>
      </c>
      <c r="M156">
        <v>43.82</v>
      </c>
    </row>
    <row r="157" spans="1:13" x14ac:dyDescent="0.25">
      <c r="A157" s="25">
        <v>39309</v>
      </c>
      <c r="B157">
        <v>111</v>
      </c>
      <c r="C157">
        <v>17.13</v>
      </c>
      <c r="D157">
        <v>23.22</v>
      </c>
      <c r="E157">
        <v>248.53</v>
      </c>
      <c r="F157">
        <v>17.989999999999998</v>
      </c>
      <c r="G157">
        <v>28.1</v>
      </c>
      <c r="H157">
        <v>72.38</v>
      </c>
      <c r="J157">
        <v>32.32</v>
      </c>
      <c r="M157">
        <v>43.28</v>
      </c>
    </row>
    <row r="158" spans="1:13" x14ac:dyDescent="0.25">
      <c r="A158" s="25">
        <v>39310</v>
      </c>
      <c r="B158">
        <v>111.23</v>
      </c>
      <c r="C158">
        <v>16.72</v>
      </c>
      <c r="D158">
        <v>23.1</v>
      </c>
      <c r="E158">
        <v>245.51</v>
      </c>
      <c r="F158">
        <v>16.89</v>
      </c>
      <c r="G158">
        <v>27.81</v>
      </c>
      <c r="H158">
        <v>72.790000000000006</v>
      </c>
      <c r="J158">
        <v>32.53</v>
      </c>
      <c r="M158">
        <v>43.5</v>
      </c>
    </row>
    <row r="159" spans="1:13" x14ac:dyDescent="0.25">
      <c r="A159" s="25">
        <v>39311</v>
      </c>
      <c r="B159">
        <v>111.87</v>
      </c>
      <c r="C159">
        <v>17.440000000000001</v>
      </c>
      <c r="D159">
        <v>23.7</v>
      </c>
      <c r="E159">
        <v>249.77</v>
      </c>
      <c r="F159">
        <v>17.649999999999999</v>
      </c>
      <c r="G159">
        <v>28.25</v>
      </c>
      <c r="H159">
        <v>75.02</v>
      </c>
      <c r="J159">
        <v>33.090000000000003</v>
      </c>
      <c r="M159">
        <v>43.49</v>
      </c>
    </row>
    <row r="160" spans="1:13" x14ac:dyDescent="0.25">
      <c r="A160" s="25">
        <v>39314</v>
      </c>
      <c r="B160">
        <v>110.9</v>
      </c>
      <c r="C160">
        <v>17.46</v>
      </c>
      <c r="D160">
        <v>24.11</v>
      </c>
      <c r="E160">
        <v>248.71</v>
      </c>
      <c r="F160">
        <v>18.760000000000002</v>
      </c>
      <c r="G160">
        <v>28.26</v>
      </c>
      <c r="H160">
        <v>74.7</v>
      </c>
      <c r="J160">
        <v>33.47</v>
      </c>
      <c r="M160">
        <v>43.59</v>
      </c>
    </row>
    <row r="161" spans="1:13" x14ac:dyDescent="0.25">
      <c r="A161" s="25">
        <v>39315</v>
      </c>
      <c r="B161">
        <v>108.9</v>
      </c>
      <c r="C161">
        <v>18.22</v>
      </c>
      <c r="D161">
        <v>23.89</v>
      </c>
      <c r="E161">
        <v>253.05</v>
      </c>
      <c r="F161">
        <v>19.75</v>
      </c>
      <c r="G161">
        <v>28.07</v>
      </c>
      <c r="H161">
        <v>77.489999999999995</v>
      </c>
      <c r="J161">
        <v>33.68</v>
      </c>
      <c r="M161">
        <v>43.7</v>
      </c>
    </row>
    <row r="162" spans="1:13" x14ac:dyDescent="0.25">
      <c r="A162" s="25">
        <v>39316</v>
      </c>
      <c r="B162">
        <v>110.09</v>
      </c>
      <c r="C162">
        <v>18.93</v>
      </c>
      <c r="D162">
        <v>24.15</v>
      </c>
      <c r="E162">
        <v>256.12</v>
      </c>
      <c r="F162">
        <v>20.48</v>
      </c>
      <c r="G162">
        <v>28.22</v>
      </c>
      <c r="H162">
        <v>78.5</v>
      </c>
      <c r="J162">
        <v>34.130000000000003</v>
      </c>
      <c r="M162">
        <v>43.75</v>
      </c>
    </row>
    <row r="163" spans="1:13" x14ac:dyDescent="0.25">
      <c r="A163" s="25">
        <v>39317</v>
      </c>
      <c r="B163">
        <v>110.4</v>
      </c>
      <c r="C163">
        <v>18.72</v>
      </c>
      <c r="D163">
        <v>24.23</v>
      </c>
      <c r="E163">
        <v>255.84</v>
      </c>
      <c r="F163">
        <v>20.32</v>
      </c>
      <c r="G163">
        <v>28.3</v>
      </c>
      <c r="H163">
        <v>77.3</v>
      </c>
      <c r="J163">
        <v>34.15</v>
      </c>
      <c r="M163">
        <v>43.17</v>
      </c>
    </row>
    <row r="164" spans="1:13" x14ac:dyDescent="0.25">
      <c r="A164" s="25">
        <v>39318</v>
      </c>
      <c r="B164">
        <v>111.45</v>
      </c>
      <c r="C164">
        <v>19.329999999999998</v>
      </c>
      <c r="D164">
        <v>24.79</v>
      </c>
      <c r="E164">
        <v>257.24</v>
      </c>
      <c r="F164">
        <v>20.32</v>
      </c>
      <c r="G164">
        <v>28.81</v>
      </c>
      <c r="H164">
        <v>79.25</v>
      </c>
      <c r="J164">
        <v>35.049999999999997</v>
      </c>
      <c r="M164">
        <v>43.74</v>
      </c>
    </row>
    <row r="165" spans="1:13" x14ac:dyDescent="0.25">
      <c r="A165" s="25">
        <v>39321</v>
      </c>
      <c r="B165">
        <v>113</v>
      </c>
      <c r="C165">
        <v>18.89</v>
      </c>
      <c r="D165">
        <v>24.45</v>
      </c>
      <c r="E165">
        <v>256.37</v>
      </c>
      <c r="F165">
        <v>21.2</v>
      </c>
      <c r="G165">
        <v>28.49</v>
      </c>
      <c r="H165">
        <v>78.650000000000006</v>
      </c>
      <c r="J165">
        <v>34.46</v>
      </c>
      <c r="M165">
        <v>43.82</v>
      </c>
    </row>
    <row r="166" spans="1:13" x14ac:dyDescent="0.25">
      <c r="A166" s="25">
        <v>39322</v>
      </c>
      <c r="B166">
        <v>112.9</v>
      </c>
      <c r="C166">
        <v>18.12</v>
      </c>
      <c r="D166">
        <v>23.96</v>
      </c>
      <c r="E166">
        <v>252.95</v>
      </c>
      <c r="F166">
        <v>19.97</v>
      </c>
      <c r="G166">
        <v>27.93</v>
      </c>
      <c r="H166">
        <v>76.22</v>
      </c>
      <c r="J166">
        <v>33.42</v>
      </c>
      <c r="M166">
        <v>43.4</v>
      </c>
    </row>
    <row r="167" spans="1:13" x14ac:dyDescent="0.25">
      <c r="A167" s="25">
        <v>39323</v>
      </c>
      <c r="B167">
        <v>112.88</v>
      </c>
      <c r="C167">
        <v>19.149999999999999</v>
      </c>
      <c r="D167">
        <v>25.09</v>
      </c>
      <c r="E167">
        <v>256.18</v>
      </c>
      <c r="F167">
        <v>20.65</v>
      </c>
      <c r="G167">
        <v>28.59</v>
      </c>
      <c r="H167">
        <v>79.05</v>
      </c>
      <c r="J167">
        <v>34.29</v>
      </c>
      <c r="M167">
        <v>44.19</v>
      </c>
    </row>
    <row r="168" spans="1:13" x14ac:dyDescent="0.25">
      <c r="A168" s="25">
        <v>39324</v>
      </c>
      <c r="B168">
        <v>114.57</v>
      </c>
      <c r="C168">
        <v>19.46</v>
      </c>
      <c r="D168">
        <v>25.28</v>
      </c>
      <c r="E168">
        <v>255.44</v>
      </c>
      <c r="F168">
        <v>20.57</v>
      </c>
      <c r="G168">
        <v>28.45</v>
      </c>
      <c r="H168">
        <v>78.680000000000007</v>
      </c>
      <c r="J168">
        <v>34.08</v>
      </c>
      <c r="M168">
        <v>43.32</v>
      </c>
    </row>
    <row r="169" spans="1:13" x14ac:dyDescent="0.25">
      <c r="A169" s="25">
        <v>39325</v>
      </c>
      <c r="B169">
        <v>115.99</v>
      </c>
      <c r="C169">
        <v>19.78</v>
      </c>
      <c r="D169">
        <v>25.75</v>
      </c>
      <c r="E169">
        <v>257.37</v>
      </c>
      <c r="F169">
        <v>20.82</v>
      </c>
      <c r="G169">
        <v>28.73</v>
      </c>
      <c r="H169">
        <v>79.91</v>
      </c>
      <c r="J169">
        <v>34.24</v>
      </c>
      <c r="M169">
        <v>43.63</v>
      </c>
    </row>
    <row r="170" spans="1:13" x14ac:dyDescent="0.25">
      <c r="A170" s="25">
        <v>39329</v>
      </c>
      <c r="B170">
        <v>116.34</v>
      </c>
      <c r="C170">
        <v>20.59</v>
      </c>
      <c r="D170">
        <v>26.18</v>
      </c>
      <c r="E170">
        <v>262.31</v>
      </c>
      <c r="F170">
        <v>21.7</v>
      </c>
      <c r="G170">
        <v>28.81</v>
      </c>
      <c r="H170">
        <v>82.7</v>
      </c>
      <c r="J170">
        <v>35.229999999999997</v>
      </c>
      <c r="M170">
        <v>43.3</v>
      </c>
    </row>
    <row r="171" spans="1:13" x14ac:dyDescent="0.25">
      <c r="A171" s="25">
        <v>39330</v>
      </c>
      <c r="B171">
        <v>117.48</v>
      </c>
      <c r="C171">
        <v>19.54</v>
      </c>
      <c r="D171">
        <v>25.99</v>
      </c>
      <c r="E171">
        <v>263.64</v>
      </c>
      <c r="F171">
        <v>21.97</v>
      </c>
      <c r="G171">
        <v>28.48</v>
      </c>
      <c r="H171">
        <v>83.75</v>
      </c>
      <c r="J171">
        <v>35.4</v>
      </c>
      <c r="M171">
        <v>42.45</v>
      </c>
    </row>
    <row r="172" spans="1:13" x14ac:dyDescent="0.25">
      <c r="A172" s="25">
        <v>39331</v>
      </c>
      <c r="B172">
        <v>117.88</v>
      </c>
      <c r="C172">
        <v>19.29</v>
      </c>
      <c r="D172">
        <v>26.15</v>
      </c>
      <c r="E172">
        <v>261.5</v>
      </c>
      <c r="F172">
        <v>22.02</v>
      </c>
      <c r="G172">
        <v>28.91</v>
      </c>
      <c r="H172">
        <v>86.21</v>
      </c>
      <c r="J172">
        <v>36.049999999999997</v>
      </c>
      <c r="M172">
        <v>42.76</v>
      </c>
    </row>
    <row r="173" spans="1:13" x14ac:dyDescent="0.25">
      <c r="A173" s="25">
        <v>39332</v>
      </c>
      <c r="B173">
        <v>116.2</v>
      </c>
      <c r="C173">
        <v>18.82</v>
      </c>
      <c r="D173">
        <v>25.47</v>
      </c>
      <c r="E173">
        <v>259.42</v>
      </c>
      <c r="F173">
        <v>21.36</v>
      </c>
      <c r="G173">
        <v>28.44</v>
      </c>
      <c r="H173">
        <v>84.52</v>
      </c>
      <c r="J173">
        <v>35.299999999999997</v>
      </c>
      <c r="M173">
        <v>42.39</v>
      </c>
    </row>
    <row r="174" spans="1:13" x14ac:dyDescent="0.25">
      <c r="A174" s="25">
        <v>39335</v>
      </c>
      <c r="B174">
        <v>116.15</v>
      </c>
      <c r="C174">
        <v>19.53</v>
      </c>
      <c r="D174">
        <v>25.35</v>
      </c>
      <c r="E174">
        <v>256.98</v>
      </c>
      <c r="F174">
        <v>21.81</v>
      </c>
      <c r="G174">
        <v>28.48</v>
      </c>
      <c r="H174">
        <v>83.34</v>
      </c>
      <c r="J174">
        <v>35.22</v>
      </c>
      <c r="M174">
        <v>42.27</v>
      </c>
    </row>
    <row r="175" spans="1:13" x14ac:dyDescent="0.25">
      <c r="A175" s="25">
        <v>39336</v>
      </c>
      <c r="B175">
        <v>116.35</v>
      </c>
      <c r="C175">
        <v>19.36</v>
      </c>
      <c r="D175">
        <v>25.66</v>
      </c>
      <c r="E175">
        <v>260.39999999999998</v>
      </c>
      <c r="F175">
        <v>22.7</v>
      </c>
      <c r="G175">
        <v>28.93</v>
      </c>
      <c r="H175">
        <v>86.28</v>
      </c>
      <c r="J175">
        <v>35.72</v>
      </c>
      <c r="M175">
        <v>42.94</v>
      </c>
    </row>
    <row r="176" spans="1:13" x14ac:dyDescent="0.25">
      <c r="A176" s="25">
        <v>39337</v>
      </c>
      <c r="B176">
        <v>116.95</v>
      </c>
      <c r="C176">
        <v>19.55</v>
      </c>
      <c r="D176">
        <v>25.46</v>
      </c>
      <c r="E176">
        <v>261.06</v>
      </c>
      <c r="F176">
        <v>23.01</v>
      </c>
      <c r="G176">
        <v>28.93</v>
      </c>
      <c r="H176">
        <v>87.3</v>
      </c>
      <c r="J176">
        <v>35.119999999999997</v>
      </c>
      <c r="M176">
        <v>42.71</v>
      </c>
    </row>
    <row r="177" spans="1:13" x14ac:dyDescent="0.25">
      <c r="A177" s="25">
        <v>39338</v>
      </c>
      <c r="B177">
        <v>116.3</v>
      </c>
      <c r="C177">
        <v>19.600000000000001</v>
      </c>
      <c r="D177">
        <v>25.35</v>
      </c>
      <c r="E177">
        <v>262.13</v>
      </c>
      <c r="F177">
        <v>23.25</v>
      </c>
      <c r="G177">
        <v>29.16</v>
      </c>
      <c r="H177">
        <v>87.26</v>
      </c>
      <c r="J177">
        <v>34.9</v>
      </c>
      <c r="M177">
        <v>43.06</v>
      </c>
    </row>
    <row r="178" spans="1:13" x14ac:dyDescent="0.25">
      <c r="A178" s="25">
        <v>39339</v>
      </c>
      <c r="B178">
        <v>115.05</v>
      </c>
      <c r="C178">
        <v>19.829999999999998</v>
      </c>
      <c r="D178">
        <v>24.93</v>
      </c>
      <c r="E178">
        <v>264.11</v>
      </c>
      <c r="F178">
        <v>23.49</v>
      </c>
      <c r="G178">
        <v>29.04</v>
      </c>
      <c r="H178">
        <v>87.77</v>
      </c>
      <c r="J178">
        <v>34.68</v>
      </c>
      <c r="M178">
        <v>43.32</v>
      </c>
    </row>
    <row r="179" spans="1:13" x14ac:dyDescent="0.25">
      <c r="A179" s="25">
        <v>39342</v>
      </c>
      <c r="B179">
        <v>114.7</v>
      </c>
      <c r="C179">
        <v>19.77</v>
      </c>
      <c r="D179">
        <v>24.85</v>
      </c>
      <c r="E179">
        <v>262.39</v>
      </c>
      <c r="F179">
        <v>25.29</v>
      </c>
      <c r="G179">
        <v>28.72</v>
      </c>
      <c r="H179">
        <v>86.91</v>
      </c>
      <c r="J179">
        <v>34.58</v>
      </c>
      <c r="M179">
        <v>43.32</v>
      </c>
    </row>
    <row r="180" spans="1:13" x14ac:dyDescent="0.25">
      <c r="A180" s="25">
        <v>39343</v>
      </c>
      <c r="B180">
        <v>115</v>
      </c>
      <c r="C180">
        <v>20.13</v>
      </c>
      <c r="D180">
        <v>25.41</v>
      </c>
      <c r="E180">
        <v>267.37</v>
      </c>
      <c r="F180">
        <v>26.88</v>
      </c>
      <c r="G180">
        <v>28.93</v>
      </c>
      <c r="H180">
        <v>88.75</v>
      </c>
      <c r="J180">
        <v>34.74</v>
      </c>
      <c r="M180">
        <v>44.44</v>
      </c>
    </row>
    <row r="181" spans="1:13" x14ac:dyDescent="0.25">
      <c r="A181" s="25">
        <v>39344</v>
      </c>
      <c r="B181">
        <v>116.9</v>
      </c>
      <c r="C181">
        <v>20.11</v>
      </c>
      <c r="D181">
        <v>25.68</v>
      </c>
      <c r="E181">
        <v>273.14999999999998</v>
      </c>
      <c r="F181">
        <v>27.6</v>
      </c>
      <c r="G181">
        <v>28.67</v>
      </c>
      <c r="H181">
        <v>89</v>
      </c>
      <c r="J181">
        <v>35.22</v>
      </c>
      <c r="M181">
        <v>44.75</v>
      </c>
    </row>
    <row r="182" spans="1:13" x14ac:dyDescent="0.25">
      <c r="A182" s="25">
        <v>39345</v>
      </c>
      <c r="B182">
        <v>116.27</v>
      </c>
      <c r="C182">
        <v>20.04</v>
      </c>
      <c r="D182">
        <v>25.81</v>
      </c>
      <c r="E182">
        <v>276.14</v>
      </c>
      <c r="F182">
        <v>27.61</v>
      </c>
      <c r="G182">
        <v>28.42</v>
      </c>
      <c r="H182">
        <v>89.65</v>
      </c>
      <c r="J182">
        <v>35.770000000000003</v>
      </c>
      <c r="M182">
        <v>44.32</v>
      </c>
    </row>
    <row r="183" spans="1:13" x14ac:dyDescent="0.25">
      <c r="A183" s="25">
        <v>39346</v>
      </c>
      <c r="B183">
        <v>117.89</v>
      </c>
      <c r="C183">
        <v>20.59</v>
      </c>
      <c r="D183">
        <v>25.87</v>
      </c>
      <c r="E183">
        <v>279.77</v>
      </c>
      <c r="F183">
        <v>28.46</v>
      </c>
      <c r="G183">
        <v>28.65</v>
      </c>
      <c r="H183">
        <v>91.3</v>
      </c>
      <c r="J183">
        <v>36.619999999999997</v>
      </c>
      <c r="M183">
        <v>44.23</v>
      </c>
    </row>
    <row r="184" spans="1:13" x14ac:dyDescent="0.25">
      <c r="A184" s="25">
        <v>39349</v>
      </c>
      <c r="B184">
        <v>116.9</v>
      </c>
      <c r="C184">
        <v>21.18</v>
      </c>
      <c r="D184">
        <v>25.98</v>
      </c>
      <c r="E184">
        <v>283.73</v>
      </c>
      <c r="F184">
        <v>30.34</v>
      </c>
      <c r="G184">
        <v>29.08</v>
      </c>
      <c r="H184">
        <v>92.59</v>
      </c>
      <c r="J184">
        <v>36.46</v>
      </c>
      <c r="M184">
        <v>43.97</v>
      </c>
    </row>
    <row r="185" spans="1:13" x14ac:dyDescent="0.25">
      <c r="A185" s="25">
        <v>39350</v>
      </c>
      <c r="B185">
        <v>116.02</v>
      </c>
      <c r="C185">
        <v>21.88</v>
      </c>
      <c r="D185">
        <v>25.89</v>
      </c>
      <c r="E185">
        <v>284.22000000000003</v>
      </c>
      <c r="F185">
        <v>29.99</v>
      </c>
      <c r="G185">
        <v>29.56</v>
      </c>
      <c r="H185">
        <v>93.48</v>
      </c>
      <c r="J185">
        <v>36.24</v>
      </c>
      <c r="M185">
        <v>43.16</v>
      </c>
    </row>
    <row r="186" spans="1:13" x14ac:dyDescent="0.25">
      <c r="A186" s="25">
        <v>39351</v>
      </c>
      <c r="B186">
        <v>116.94</v>
      </c>
      <c r="C186">
        <v>21.82</v>
      </c>
      <c r="D186">
        <v>25.91</v>
      </c>
      <c r="E186">
        <v>283.8</v>
      </c>
      <c r="F186">
        <v>28.79</v>
      </c>
      <c r="G186">
        <v>29.5</v>
      </c>
      <c r="H186">
        <v>93.43</v>
      </c>
      <c r="J186">
        <v>36.299999999999997</v>
      </c>
      <c r="M186">
        <v>43.3</v>
      </c>
    </row>
    <row r="187" spans="1:13" x14ac:dyDescent="0.25">
      <c r="A187" s="25">
        <v>39352</v>
      </c>
      <c r="B187">
        <v>117.5</v>
      </c>
      <c r="C187">
        <v>22.07</v>
      </c>
      <c r="D187">
        <v>25.76</v>
      </c>
      <c r="E187">
        <v>283.47000000000003</v>
      </c>
      <c r="F187">
        <v>29.2</v>
      </c>
      <c r="G187">
        <v>29.49</v>
      </c>
      <c r="H187">
        <v>93.38</v>
      </c>
      <c r="J187">
        <v>36.79</v>
      </c>
      <c r="M187">
        <v>43.61</v>
      </c>
    </row>
    <row r="188" spans="1:13" x14ac:dyDescent="0.25">
      <c r="A188" s="25">
        <v>39353</v>
      </c>
      <c r="B188">
        <v>117.14</v>
      </c>
      <c r="C188">
        <v>21.92</v>
      </c>
      <c r="D188">
        <v>25.86</v>
      </c>
      <c r="E188">
        <v>283.35000000000002</v>
      </c>
      <c r="F188">
        <v>28.96</v>
      </c>
      <c r="G188">
        <v>29.46</v>
      </c>
      <c r="H188">
        <v>93.15</v>
      </c>
      <c r="J188">
        <v>36.590000000000003</v>
      </c>
      <c r="M188">
        <v>43.65</v>
      </c>
    </row>
    <row r="189" spans="1:13" x14ac:dyDescent="0.25">
      <c r="A189" s="25">
        <v>39356</v>
      </c>
      <c r="B189">
        <v>117.61</v>
      </c>
      <c r="C189">
        <v>22.33</v>
      </c>
      <c r="D189">
        <v>26.37</v>
      </c>
      <c r="E189">
        <v>290.98</v>
      </c>
      <c r="F189">
        <v>28.48</v>
      </c>
      <c r="G189">
        <v>29.77</v>
      </c>
      <c r="H189">
        <v>93.41</v>
      </c>
      <c r="J189">
        <v>36.81</v>
      </c>
      <c r="M189">
        <v>44.47</v>
      </c>
    </row>
    <row r="190" spans="1:13" x14ac:dyDescent="0.25">
      <c r="A190" s="25">
        <v>39357</v>
      </c>
      <c r="B190">
        <v>119.31</v>
      </c>
      <c r="C190">
        <v>22.64</v>
      </c>
      <c r="D190">
        <v>26.38</v>
      </c>
      <c r="E190">
        <v>291.89999999999998</v>
      </c>
      <c r="F190">
        <v>32.06</v>
      </c>
      <c r="G190">
        <v>29.7</v>
      </c>
      <c r="H190">
        <v>92.36</v>
      </c>
      <c r="J190">
        <v>36.630000000000003</v>
      </c>
      <c r="M190">
        <v>44.87</v>
      </c>
    </row>
    <row r="191" spans="1:13" x14ac:dyDescent="0.25">
      <c r="A191" s="25">
        <v>39358</v>
      </c>
      <c r="B191">
        <v>117.65</v>
      </c>
      <c r="C191">
        <v>22.56</v>
      </c>
      <c r="D191">
        <v>25.81</v>
      </c>
      <c r="E191">
        <v>291.72000000000003</v>
      </c>
      <c r="F191">
        <v>31.42</v>
      </c>
      <c r="G191">
        <v>29.45</v>
      </c>
      <c r="H191">
        <v>92.46</v>
      </c>
      <c r="J191">
        <v>36.11</v>
      </c>
      <c r="M191">
        <v>45.13</v>
      </c>
    </row>
    <row r="192" spans="1:13" x14ac:dyDescent="0.25">
      <c r="A192" s="25">
        <v>39359</v>
      </c>
      <c r="B192">
        <v>116.2</v>
      </c>
      <c r="C192">
        <v>22.32</v>
      </c>
      <c r="D192">
        <v>25.6</v>
      </c>
      <c r="E192">
        <v>289.23</v>
      </c>
      <c r="F192">
        <v>31.5</v>
      </c>
      <c r="G192">
        <v>29.71</v>
      </c>
      <c r="H192">
        <v>92.26</v>
      </c>
      <c r="J192">
        <v>36.200000000000003</v>
      </c>
      <c r="M192">
        <v>45</v>
      </c>
    </row>
    <row r="193" spans="1:13" x14ac:dyDescent="0.25">
      <c r="A193" s="25">
        <v>39360</v>
      </c>
      <c r="B193">
        <v>116.17</v>
      </c>
      <c r="C193">
        <v>23.06</v>
      </c>
      <c r="D193">
        <v>25.54</v>
      </c>
      <c r="E193">
        <v>296.73</v>
      </c>
      <c r="F193">
        <v>32.159999999999997</v>
      </c>
      <c r="G193">
        <v>29.84</v>
      </c>
      <c r="H193">
        <v>93.43</v>
      </c>
      <c r="J193">
        <v>36.54</v>
      </c>
      <c r="M193">
        <v>45.37</v>
      </c>
    </row>
    <row r="194" spans="1:13" x14ac:dyDescent="0.25">
      <c r="A194" s="25">
        <v>39363</v>
      </c>
      <c r="B194">
        <v>116.1</v>
      </c>
      <c r="C194">
        <v>23.99</v>
      </c>
      <c r="D194">
        <v>25.66</v>
      </c>
      <c r="E194">
        <v>304.51</v>
      </c>
      <c r="F194">
        <v>32.94</v>
      </c>
      <c r="G194">
        <v>29.84</v>
      </c>
      <c r="H194">
        <v>95.85</v>
      </c>
      <c r="J194">
        <v>36.409999999999997</v>
      </c>
      <c r="M194">
        <v>45.27</v>
      </c>
    </row>
    <row r="195" spans="1:13" x14ac:dyDescent="0.25">
      <c r="A195" s="25">
        <v>39364</v>
      </c>
      <c r="B195">
        <v>117.85</v>
      </c>
      <c r="C195">
        <v>23.98</v>
      </c>
      <c r="D195">
        <v>25.84</v>
      </c>
      <c r="E195">
        <v>307.27999999999997</v>
      </c>
      <c r="F195">
        <v>32.880000000000003</v>
      </c>
      <c r="G195">
        <v>30.1</v>
      </c>
      <c r="H195">
        <v>95.32</v>
      </c>
      <c r="J195">
        <v>36.590000000000003</v>
      </c>
      <c r="M195">
        <v>45.21</v>
      </c>
    </row>
    <row r="196" spans="1:13" x14ac:dyDescent="0.25">
      <c r="A196" s="25">
        <v>39365</v>
      </c>
      <c r="B196">
        <v>118</v>
      </c>
      <c r="C196">
        <v>23.83</v>
      </c>
      <c r="D196">
        <v>25.88</v>
      </c>
      <c r="E196">
        <v>312.38</v>
      </c>
      <c r="F196">
        <v>34.32</v>
      </c>
      <c r="G196">
        <v>30.23</v>
      </c>
      <c r="H196">
        <v>94.66</v>
      </c>
      <c r="J196">
        <v>36.39</v>
      </c>
      <c r="M196">
        <v>45.59</v>
      </c>
    </row>
    <row r="197" spans="1:13" x14ac:dyDescent="0.25">
      <c r="A197" s="25">
        <v>39366</v>
      </c>
      <c r="B197">
        <v>118.99</v>
      </c>
      <c r="C197">
        <v>23.18</v>
      </c>
      <c r="D197">
        <v>25.43</v>
      </c>
      <c r="E197">
        <v>310.69</v>
      </c>
      <c r="F197">
        <v>30.88</v>
      </c>
      <c r="G197">
        <v>29.91</v>
      </c>
      <c r="H197">
        <v>89.34</v>
      </c>
      <c r="J197">
        <v>35.229999999999997</v>
      </c>
      <c r="M197">
        <v>46.9</v>
      </c>
    </row>
    <row r="198" spans="1:13" x14ac:dyDescent="0.25">
      <c r="A198" s="25">
        <v>39367</v>
      </c>
      <c r="B198">
        <v>118.5</v>
      </c>
      <c r="C198">
        <v>23.89</v>
      </c>
      <c r="D198">
        <v>25.55</v>
      </c>
      <c r="E198">
        <v>318.38</v>
      </c>
      <c r="F198">
        <v>32.299999999999997</v>
      </c>
      <c r="G198">
        <v>30.17</v>
      </c>
      <c r="H198">
        <v>92.37</v>
      </c>
      <c r="J198">
        <v>35.39</v>
      </c>
      <c r="M198">
        <v>47.06</v>
      </c>
    </row>
    <row r="199" spans="1:13" x14ac:dyDescent="0.25">
      <c r="A199" s="25">
        <v>39370</v>
      </c>
      <c r="B199">
        <v>117.95</v>
      </c>
      <c r="C199">
        <v>23.85</v>
      </c>
      <c r="D199">
        <v>25.75</v>
      </c>
      <c r="E199">
        <v>309.74</v>
      </c>
      <c r="F199">
        <v>31.5</v>
      </c>
      <c r="G199">
        <v>30.04</v>
      </c>
      <c r="H199">
        <v>90.53</v>
      </c>
      <c r="J199">
        <v>34.42</v>
      </c>
      <c r="M199">
        <v>46.45</v>
      </c>
    </row>
    <row r="200" spans="1:13" x14ac:dyDescent="0.25">
      <c r="A200" s="25">
        <v>39371</v>
      </c>
      <c r="B200">
        <v>118.02</v>
      </c>
      <c r="C200">
        <v>24.23</v>
      </c>
      <c r="D200">
        <v>25.48</v>
      </c>
      <c r="E200">
        <v>307.69</v>
      </c>
      <c r="F200">
        <v>30.75</v>
      </c>
      <c r="G200">
        <v>30.32</v>
      </c>
      <c r="H200">
        <v>89.53</v>
      </c>
      <c r="J200">
        <v>34.409999999999997</v>
      </c>
      <c r="M200">
        <v>45.86</v>
      </c>
    </row>
    <row r="201" spans="1:13" x14ac:dyDescent="0.25">
      <c r="A201" s="25">
        <v>39372</v>
      </c>
      <c r="B201">
        <v>118.01</v>
      </c>
      <c r="C201">
        <v>24.68</v>
      </c>
      <c r="D201">
        <v>26.72</v>
      </c>
      <c r="E201">
        <v>316.42</v>
      </c>
      <c r="F201">
        <v>31.62</v>
      </c>
      <c r="G201">
        <v>31.08</v>
      </c>
      <c r="H201">
        <v>90.55</v>
      </c>
      <c r="J201">
        <v>35.03</v>
      </c>
      <c r="M201">
        <v>45.99</v>
      </c>
    </row>
    <row r="202" spans="1:13" x14ac:dyDescent="0.25">
      <c r="A202" s="25">
        <v>39373</v>
      </c>
      <c r="B202">
        <v>114.82</v>
      </c>
      <c r="C202">
        <v>24.79</v>
      </c>
      <c r="D202">
        <v>26.97</v>
      </c>
      <c r="E202">
        <v>319.49</v>
      </c>
      <c r="F202">
        <v>32</v>
      </c>
      <c r="G202">
        <v>31.16</v>
      </c>
      <c r="H202">
        <v>89.85</v>
      </c>
      <c r="J202">
        <v>34.4</v>
      </c>
      <c r="M202">
        <v>45.89</v>
      </c>
    </row>
    <row r="203" spans="1:13" x14ac:dyDescent="0.25">
      <c r="A203" s="25">
        <v>39374</v>
      </c>
      <c r="B203">
        <v>113.98</v>
      </c>
      <c r="C203">
        <v>24.35</v>
      </c>
      <c r="D203">
        <v>26.3</v>
      </c>
      <c r="E203">
        <v>322.02999999999997</v>
      </c>
      <c r="F203">
        <v>31.61</v>
      </c>
      <c r="G203">
        <v>30.17</v>
      </c>
      <c r="H203">
        <v>89.76</v>
      </c>
      <c r="J203">
        <v>33.92</v>
      </c>
      <c r="M203">
        <v>44.98</v>
      </c>
    </row>
    <row r="204" spans="1:13" x14ac:dyDescent="0.25">
      <c r="A204" s="25">
        <v>39377</v>
      </c>
      <c r="B204">
        <v>110.97</v>
      </c>
      <c r="C204">
        <v>24.91</v>
      </c>
      <c r="D204">
        <v>26.64</v>
      </c>
      <c r="E204">
        <v>325.05</v>
      </c>
      <c r="F204">
        <v>31.63</v>
      </c>
      <c r="G204">
        <v>30.51</v>
      </c>
      <c r="H204">
        <v>91.29</v>
      </c>
      <c r="J204">
        <v>34.270000000000003</v>
      </c>
      <c r="M204">
        <v>45.25</v>
      </c>
    </row>
    <row r="205" spans="1:13" x14ac:dyDescent="0.25">
      <c r="A205" s="25">
        <v>39378</v>
      </c>
      <c r="B205">
        <v>113.78</v>
      </c>
      <c r="C205">
        <v>26.59</v>
      </c>
      <c r="D205">
        <v>26.8</v>
      </c>
      <c r="E205">
        <v>337.55</v>
      </c>
      <c r="F205">
        <v>34.99</v>
      </c>
      <c r="G205">
        <v>30.9</v>
      </c>
      <c r="H205">
        <v>100.82</v>
      </c>
      <c r="J205">
        <v>31.43</v>
      </c>
      <c r="M205">
        <v>43.93</v>
      </c>
    </row>
    <row r="206" spans="1:13" x14ac:dyDescent="0.25">
      <c r="A206" s="25">
        <v>39379</v>
      </c>
      <c r="B206">
        <v>114.2</v>
      </c>
      <c r="C206">
        <v>26.56</v>
      </c>
      <c r="D206">
        <v>26.01</v>
      </c>
      <c r="E206">
        <v>337.57</v>
      </c>
      <c r="F206">
        <v>33.6</v>
      </c>
      <c r="G206">
        <v>31.25</v>
      </c>
      <c r="H206">
        <v>88.73</v>
      </c>
      <c r="J206">
        <v>31.53</v>
      </c>
      <c r="M206">
        <v>43.87</v>
      </c>
    </row>
    <row r="207" spans="1:13" x14ac:dyDescent="0.25">
      <c r="A207" s="25">
        <v>39380</v>
      </c>
      <c r="B207">
        <v>113.32</v>
      </c>
      <c r="C207">
        <v>26.11</v>
      </c>
      <c r="D207">
        <v>25.89</v>
      </c>
      <c r="E207">
        <v>333.92</v>
      </c>
      <c r="F207">
        <v>33.43</v>
      </c>
      <c r="G207">
        <v>31.99</v>
      </c>
      <c r="H207">
        <v>88.21</v>
      </c>
      <c r="J207">
        <v>31.33</v>
      </c>
      <c r="M207">
        <v>43.88</v>
      </c>
    </row>
    <row r="208" spans="1:13" x14ac:dyDescent="0.25">
      <c r="A208" s="25">
        <v>39381</v>
      </c>
      <c r="B208">
        <v>113</v>
      </c>
      <c r="C208">
        <v>26.39</v>
      </c>
      <c r="D208">
        <v>25.94</v>
      </c>
      <c r="E208">
        <v>336.96</v>
      </c>
      <c r="F208">
        <v>35.340000000000003</v>
      </c>
      <c r="G208">
        <v>35.03</v>
      </c>
      <c r="H208">
        <v>90</v>
      </c>
      <c r="J208">
        <v>31.72</v>
      </c>
      <c r="M208">
        <v>44.64</v>
      </c>
    </row>
    <row r="209" spans="1:13" x14ac:dyDescent="0.25">
      <c r="A209" s="25">
        <v>39384</v>
      </c>
      <c r="B209">
        <v>113.9</v>
      </c>
      <c r="C209">
        <v>26.44</v>
      </c>
      <c r="D209">
        <v>26.26</v>
      </c>
      <c r="E209">
        <v>339.28</v>
      </c>
      <c r="F209">
        <v>36.549999999999997</v>
      </c>
      <c r="G209">
        <v>34.57</v>
      </c>
      <c r="H209">
        <v>90.1</v>
      </c>
      <c r="J209">
        <v>32.19</v>
      </c>
      <c r="M209">
        <v>45.01</v>
      </c>
    </row>
    <row r="210" spans="1:13" x14ac:dyDescent="0.25">
      <c r="A210" s="25">
        <v>39385</v>
      </c>
      <c r="B210">
        <v>114.5</v>
      </c>
      <c r="C210">
        <v>26.71</v>
      </c>
      <c r="D210">
        <v>26.27</v>
      </c>
      <c r="E210">
        <v>347.04</v>
      </c>
      <c r="F210">
        <v>37.1</v>
      </c>
      <c r="G210">
        <v>35.57</v>
      </c>
      <c r="H210">
        <v>88.24</v>
      </c>
      <c r="J210">
        <v>32.159999999999997</v>
      </c>
      <c r="M210">
        <v>45.37</v>
      </c>
    </row>
    <row r="211" spans="1:13" x14ac:dyDescent="0.25">
      <c r="A211" s="25">
        <v>39386</v>
      </c>
      <c r="B211">
        <v>114.75</v>
      </c>
      <c r="C211">
        <v>27.14</v>
      </c>
      <c r="D211">
        <v>26.9</v>
      </c>
      <c r="E211">
        <v>353.15</v>
      </c>
      <c r="F211">
        <v>38.25</v>
      </c>
      <c r="G211">
        <v>36.81</v>
      </c>
      <c r="H211">
        <v>89.15</v>
      </c>
      <c r="J211">
        <v>32.6</v>
      </c>
      <c r="M211">
        <v>45.21</v>
      </c>
    </row>
    <row r="212" spans="1:13" x14ac:dyDescent="0.25">
      <c r="A212" s="25">
        <v>39387</v>
      </c>
      <c r="B212">
        <v>115.5</v>
      </c>
      <c r="C212">
        <v>26.78</v>
      </c>
      <c r="D212">
        <v>26.5</v>
      </c>
      <c r="E212">
        <v>351.25</v>
      </c>
      <c r="F212">
        <v>38.6</v>
      </c>
      <c r="G212">
        <v>37.06</v>
      </c>
      <c r="H212">
        <v>87.65</v>
      </c>
      <c r="J212">
        <v>32.1</v>
      </c>
      <c r="M212">
        <v>44.03</v>
      </c>
    </row>
    <row r="213" spans="1:13" x14ac:dyDescent="0.25">
      <c r="A213" s="25">
        <v>39388</v>
      </c>
      <c r="B213">
        <v>114.42</v>
      </c>
      <c r="C213">
        <v>26.84</v>
      </c>
      <c r="D213">
        <v>26.8</v>
      </c>
      <c r="E213">
        <v>355.27</v>
      </c>
      <c r="F213">
        <v>40.9</v>
      </c>
      <c r="G213">
        <v>37.06</v>
      </c>
      <c r="H213">
        <v>85.98</v>
      </c>
      <c r="J213">
        <v>32.11</v>
      </c>
      <c r="M213">
        <v>44.19</v>
      </c>
    </row>
    <row r="214" spans="1:13" x14ac:dyDescent="0.25">
      <c r="A214" s="25">
        <v>39391</v>
      </c>
      <c r="B214">
        <v>115.11</v>
      </c>
      <c r="C214">
        <v>26.6</v>
      </c>
      <c r="D214">
        <v>26.84</v>
      </c>
      <c r="E214">
        <v>362.46</v>
      </c>
      <c r="F214">
        <v>41.69</v>
      </c>
      <c r="G214">
        <v>36.729999999999997</v>
      </c>
      <c r="H214">
        <v>84.37</v>
      </c>
      <c r="J214">
        <v>32.18</v>
      </c>
      <c r="M214">
        <v>44.03</v>
      </c>
    </row>
    <row r="215" spans="1:13" x14ac:dyDescent="0.25">
      <c r="A215" s="25">
        <v>39392</v>
      </c>
      <c r="B215">
        <v>113.49</v>
      </c>
      <c r="C215">
        <v>27.4</v>
      </c>
      <c r="D215">
        <v>27.49</v>
      </c>
      <c r="E215">
        <v>370.52</v>
      </c>
      <c r="F215">
        <v>40.770000000000003</v>
      </c>
      <c r="G215">
        <v>36.409999999999997</v>
      </c>
      <c r="H215">
        <v>87.27</v>
      </c>
      <c r="J215">
        <v>33.22</v>
      </c>
      <c r="M215">
        <v>44.29</v>
      </c>
    </row>
    <row r="216" spans="1:13" x14ac:dyDescent="0.25">
      <c r="A216" s="25">
        <v>39393</v>
      </c>
      <c r="B216">
        <v>113.56</v>
      </c>
      <c r="C216">
        <v>26.61</v>
      </c>
      <c r="D216">
        <v>26.9</v>
      </c>
      <c r="E216">
        <v>366.1</v>
      </c>
      <c r="F216">
        <v>39.5</v>
      </c>
      <c r="G216">
        <v>35.520000000000003</v>
      </c>
      <c r="H216">
        <v>87.04</v>
      </c>
      <c r="J216">
        <v>32.270000000000003</v>
      </c>
      <c r="M216">
        <v>43.93</v>
      </c>
    </row>
    <row r="217" spans="1:13" x14ac:dyDescent="0.25">
      <c r="A217" s="25">
        <v>39394</v>
      </c>
      <c r="B217">
        <v>110.1</v>
      </c>
      <c r="C217">
        <v>25.07</v>
      </c>
      <c r="D217">
        <v>25.93</v>
      </c>
      <c r="E217">
        <v>346.57</v>
      </c>
      <c r="F217">
        <v>35.79</v>
      </c>
      <c r="G217">
        <v>34.74</v>
      </c>
      <c r="H217">
        <v>83.58</v>
      </c>
      <c r="J217">
        <v>31.98</v>
      </c>
      <c r="M217">
        <v>43.62</v>
      </c>
    </row>
    <row r="218" spans="1:13" x14ac:dyDescent="0.25">
      <c r="A218" s="25">
        <v>39395</v>
      </c>
      <c r="B218">
        <v>104.92</v>
      </c>
      <c r="C218">
        <v>23.62</v>
      </c>
      <c r="D218">
        <v>25.15</v>
      </c>
      <c r="E218">
        <v>331.65</v>
      </c>
      <c r="F218">
        <v>34.299999999999997</v>
      </c>
      <c r="G218">
        <v>33.729999999999997</v>
      </c>
      <c r="H218">
        <v>78.89</v>
      </c>
      <c r="J218">
        <v>31.77</v>
      </c>
      <c r="M218">
        <v>42.9</v>
      </c>
    </row>
    <row r="219" spans="1:13" x14ac:dyDescent="0.25">
      <c r="A219" s="25">
        <v>39398</v>
      </c>
      <c r="B219">
        <v>101.89</v>
      </c>
      <c r="C219">
        <v>21.97</v>
      </c>
      <c r="D219">
        <v>25.29</v>
      </c>
      <c r="E219">
        <v>315.72000000000003</v>
      </c>
      <c r="F219">
        <v>30.15</v>
      </c>
      <c r="G219">
        <v>33.380000000000003</v>
      </c>
      <c r="H219">
        <v>77</v>
      </c>
      <c r="J219">
        <v>31.39</v>
      </c>
      <c r="M219">
        <v>43.32</v>
      </c>
    </row>
    <row r="220" spans="1:13" x14ac:dyDescent="0.25">
      <c r="A220" s="25">
        <v>39399</v>
      </c>
      <c r="B220">
        <v>102.73</v>
      </c>
      <c r="C220">
        <v>24.28</v>
      </c>
      <c r="D220">
        <v>26.14</v>
      </c>
      <c r="E220">
        <v>329.94</v>
      </c>
      <c r="F220">
        <v>34.14</v>
      </c>
      <c r="G220">
        <v>34.46</v>
      </c>
      <c r="H220">
        <v>79.86</v>
      </c>
      <c r="J220">
        <v>31.85</v>
      </c>
      <c r="M220">
        <v>45.97</v>
      </c>
    </row>
    <row r="221" spans="1:13" x14ac:dyDescent="0.25">
      <c r="A221" s="25">
        <v>39400</v>
      </c>
      <c r="B221">
        <v>106.12</v>
      </c>
      <c r="C221">
        <v>23.73</v>
      </c>
      <c r="D221">
        <v>25.85</v>
      </c>
      <c r="E221">
        <v>320.52</v>
      </c>
      <c r="F221">
        <v>34.4</v>
      </c>
      <c r="G221">
        <v>33.93</v>
      </c>
      <c r="H221">
        <v>78.510000000000005</v>
      </c>
      <c r="J221">
        <v>31.07</v>
      </c>
      <c r="M221">
        <v>46.51</v>
      </c>
    </row>
    <row r="222" spans="1:13" x14ac:dyDescent="0.25">
      <c r="A222" s="25">
        <v>39401</v>
      </c>
      <c r="B222">
        <v>103.24</v>
      </c>
      <c r="C222">
        <v>23.47</v>
      </c>
      <c r="D222">
        <v>25.53</v>
      </c>
      <c r="E222">
        <v>314.51</v>
      </c>
      <c r="F222">
        <v>32.770000000000003</v>
      </c>
      <c r="G222">
        <v>33.76</v>
      </c>
      <c r="H222">
        <v>77.849999999999994</v>
      </c>
      <c r="J222">
        <v>30.89</v>
      </c>
      <c r="M222">
        <v>46.2</v>
      </c>
    </row>
    <row r="223" spans="1:13" x14ac:dyDescent="0.25">
      <c r="A223" s="25">
        <v>39402</v>
      </c>
      <c r="B223">
        <v>104.51</v>
      </c>
      <c r="C223">
        <v>23.77</v>
      </c>
      <c r="D223">
        <v>25.51</v>
      </c>
      <c r="E223">
        <v>316.5</v>
      </c>
      <c r="F223">
        <v>31.5</v>
      </c>
      <c r="G223">
        <v>34.090000000000003</v>
      </c>
      <c r="H223">
        <v>78.599999999999994</v>
      </c>
      <c r="J223">
        <v>31.74</v>
      </c>
      <c r="M223">
        <v>46.34</v>
      </c>
    </row>
    <row r="224" spans="1:13" x14ac:dyDescent="0.25">
      <c r="A224" s="25">
        <v>39405</v>
      </c>
      <c r="B224">
        <v>104.34</v>
      </c>
      <c r="C224">
        <v>23.42</v>
      </c>
      <c r="D224">
        <v>25.17</v>
      </c>
      <c r="E224">
        <v>312.61</v>
      </c>
      <c r="F224">
        <v>30.75</v>
      </c>
      <c r="G224">
        <v>33.96</v>
      </c>
      <c r="H224">
        <v>79.180000000000007</v>
      </c>
      <c r="J224">
        <v>30.91</v>
      </c>
      <c r="M224">
        <v>45.47</v>
      </c>
    </row>
    <row r="225" spans="1:13" x14ac:dyDescent="0.25">
      <c r="A225" s="25">
        <v>39406</v>
      </c>
      <c r="B225">
        <v>102.59</v>
      </c>
      <c r="C225">
        <v>24.12</v>
      </c>
      <c r="D225">
        <v>25.52</v>
      </c>
      <c r="E225">
        <v>323.95</v>
      </c>
      <c r="F225">
        <v>31.35</v>
      </c>
      <c r="G225">
        <v>34.58</v>
      </c>
      <c r="H225">
        <v>80.39</v>
      </c>
      <c r="J225">
        <v>30.96</v>
      </c>
      <c r="M225">
        <v>45.5</v>
      </c>
    </row>
    <row r="226" spans="1:13" x14ac:dyDescent="0.25">
      <c r="A226" s="25">
        <v>39407</v>
      </c>
      <c r="B226">
        <v>101.41</v>
      </c>
      <c r="C226">
        <v>24.07</v>
      </c>
      <c r="D226">
        <v>24.63</v>
      </c>
      <c r="E226">
        <v>329.93</v>
      </c>
      <c r="F226">
        <v>30.79</v>
      </c>
      <c r="G226">
        <v>34.229999999999997</v>
      </c>
      <c r="H226">
        <v>79.760000000000005</v>
      </c>
      <c r="J226">
        <v>30.64</v>
      </c>
      <c r="M226">
        <v>44.86</v>
      </c>
    </row>
    <row r="227" spans="1:13" x14ac:dyDescent="0.25">
      <c r="A227" s="25">
        <v>39409</v>
      </c>
      <c r="B227">
        <v>103.1</v>
      </c>
      <c r="C227">
        <v>24.51</v>
      </c>
      <c r="D227">
        <v>25.07</v>
      </c>
      <c r="E227">
        <v>338.01</v>
      </c>
      <c r="F227">
        <v>30.89</v>
      </c>
      <c r="G227">
        <v>34.11</v>
      </c>
      <c r="H227">
        <v>81.430000000000007</v>
      </c>
      <c r="J227">
        <v>30.91</v>
      </c>
      <c r="M227">
        <v>45.73</v>
      </c>
    </row>
    <row r="228" spans="1:13" x14ac:dyDescent="0.25">
      <c r="A228" s="25">
        <v>39412</v>
      </c>
      <c r="B228">
        <v>104.26</v>
      </c>
      <c r="C228">
        <v>24.65</v>
      </c>
      <c r="D228">
        <v>24.37</v>
      </c>
      <c r="E228">
        <v>332.7</v>
      </c>
      <c r="F228">
        <v>32.61</v>
      </c>
      <c r="G228">
        <v>32.97</v>
      </c>
      <c r="H228">
        <v>81.3</v>
      </c>
      <c r="J228">
        <v>30.41</v>
      </c>
      <c r="M228">
        <v>45.03</v>
      </c>
    </row>
    <row r="229" spans="1:13" x14ac:dyDescent="0.25">
      <c r="A229" s="25">
        <v>39413</v>
      </c>
      <c r="B229">
        <v>102.7</v>
      </c>
      <c r="C229">
        <v>24.97</v>
      </c>
      <c r="D229">
        <v>25.11</v>
      </c>
      <c r="E229">
        <v>336.45</v>
      </c>
      <c r="F229">
        <v>34.130000000000003</v>
      </c>
      <c r="G229">
        <v>33.06</v>
      </c>
      <c r="H229">
        <v>85.59</v>
      </c>
      <c r="J229">
        <v>30.71</v>
      </c>
      <c r="M229">
        <v>45.83</v>
      </c>
    </row>
    <row r="230" spans="1:13" x14ac:dyDescent="0.25">
      <c r="A230" s="25">
        <v>39414</v>
      </c>
      <c r="B230">
        <v>104.82</v>
      </c>
      <c r="C230">
        <v>25.75</v>
      </c>
      <c r="D230">
        <v>26.19</v>
      </c>
      <c r="E230">
        <v>345.78</v>
      </c>
      <c r="F230">
        <v>36.72</v>
      </c>
      <c r="G230">
        <v>33.700000000000003</v>
      </c>
      <c r="H230">
        <v>90.3</v>
      </c>
      <c r="J230">
        <v>31.89</v>
      </c>
      <c r="M230">
        <v>47.23</v>
      </c>
    </row>
    <row r="231" spans="1:13" x14ac:dyDescent="0.25">
      <c r="A231" s="25">
        <v>39415</v>
      </c>
      <c r="B231">
        <v>107.24</v>
      </c>
      <c r="C231">
        <v>26.33</v>
      </c>
      <c r="D231">
        <v>26.34</v>
      </c>
      <c r="E231">
        <v>348.15</v>
      </c>
      <c r="F231">
        <v>37.950000000000003</v>
      </c>
      <c r="G231">
        <v>33.590000000000003</v>
      </c>
      <c r="H231">
        <v>89.15</v>
      </c>
      <c r="J231">
        <v>31.86</v>
      </c>
      <c r="M231">
        <v>47.54</v>
      </c>
    </row>
    <row r="232" spans="1:13" x14ac:dyDescent="0.25">
      <c r="A232" s="25">
        <v>39416</v>
      </c>
      <c r="B232">
        <v>108.57</v>
      </c>
      <c r="C232">
        <v>26.03</v>
      </c>
      <c r="D232">
        <v>26.08</v>
      </c>
      <c r="E232">
        <v>346.15</v>
      </c>
      <c r="F232">
        <v>38.200000000000003</v>
      </c>
      <c r="G232">
        <v>33.6</v>
      </c>
      <c r="H232">
        <v>90.56</v>
      </c>
      <c r="J232">
        <v>31.57</v>
      </c>
      <c r="M232">
        <v>47.9</v>
      </c>
    </row>
    <row r="233" spans="1:13" x14ac:dyDescent="0.25">
      <c r="A233" s="25">
        <v>39419</v>
      </c>
      <c r="B233">
        <v>105.55</v>
      </c>
      <c r="C233">
        <v>25.55</v>
      </c>
      <c r="D233">
        <v>26.25</v>
      </c>
      <c r="E233">
        <v>340.42</v>
      </c>
      <c r="F233">
        <v>38.520000000000003</v>
      </c>
      <c r="G233">
        <v>32.92</v>
      </c>
      <c r="H233">
        <v>90.91</v>
      </c>
      <c r="J233">
        <v>31.57</v>
      </c>
      <c r="M233">
        <v>47.87</v>
      </c>
    </row>
    <row r="234" spans="1:13" x14ac:dyDescent="0.25">
      <c r="A234" s="25">
        <v>39420</v>
      </c>
      <c r="B234">
        <v>105.41</v>
      </c>
      <c r="C234">
        <v>25.69</v>
      </c>
      <c r="D234">
        <v>26.31</v>
      </c>
      <c r="E234">
        <v>341.74</v>
      </c>
      <c r="F234">
        <v>38.770000000000003</v>
      </c>
      <c r="G234">
        <v>32.770000000000003</v>
      </c>
      <c r="H234">
        <v>94.41</v>
      </c>
      <c r="J234">
        <v>31.7</v>
      </c>
      <c r="M234">
        <v>48.19</v>
      </c>
    </row>
    <row r="235" spans="1:13" x14ac:dyDescent="0.25">
      <c r="A235" s="25">
        <v>39421</v>
      </c>
      <c r="B235">
        <v>107.83</v>
      </c>
      <c r="C235">
        <v>26.5</v>
      </c>
      <c r="D235">
        <v>27.22</v>
      </c>
      <c r="E235">
        <v>348.91</v>
      </c>
      <c r="F235">
        <v>39.22</v>
      </c>
      <c r="G235">
        <v>34.15</v>
      </c>
      <c r="H235">
        <v>93.19</v>
      </c>
      <c r="J235">
        <v>32.380000000000003</v>
      </c>
      <c r="M235">
        <v>48.9</v>
      </c>
    </row>
    <row r="236" spans="1:13" x14ac:dyDescent="0.25">
      <c r="A236" s="25">
        <v>39422</v>
      </c>
      <c r="B236">
        <v>108</v>
      </c>
      <c r="C236">
        <v>27.14</v>
      </c>
      <c r="D236">
        <v>27.98</v>
      </c>
      <c r="E236">
        <v>357.27</v>
      </c>
      <c r="F236">
        <v>39.29</v>
      </c>
      <c r="G236">
        <v>34.549999999999997</v>
      </c>
      <c r="H236">
        <v>94.21</v>
      </c>
      <c r="J236">
        <v>32.270000000000003</v>
      </c>
      <c r="M236">
        <v>49.27</v>
      </c>
    </row>
    <row r="237" spans="1:13" x14ac:dyDescent="0.25">
      <c r="A237" s="25">
        <v>39423</v>
      </c>
      <c r="B237">
        <v>109.68</v>
      </c>
      <c r="C237">
        <v>27.76</v>
      </c>
      <c r="D237">
        <v>27.73</v>
      </c>
      <c r="E237">
        <v>357.08</v>
      </c>
      <c r="F237">
        <v>39</v>
      </c>
      <c r="G237">
        <v>34.53</v>
      </c>
      <c r="H237">
        <v>94.31</v>
      </c>
      <c r="J237">
        <v>32.479999999999997</v>
      </c>
      <c r="M237">
        <v>49.02</v>
      </c>
    </row>
    <row r="238" spans="1:13" x14ac:dyDescent="0.25">
      <c r="A238" s="25">
        <v>39426</v>
      </c>
      <c r="B238">
        <v>109.38</v>
      </c>
      <c r="C238">
        <v>27.74</v>
      </c>
      <c r="D238">
        <v>27.78</v>
      </c>
      <c r="E238">
        <v>358.85</v>
      </c>
      <c r="F238">
        <v>39.729999999999997</v>
      </c>
      <c r="G238">
        <v>34.76</v>
      </c>
      <c r="H238">
        <v>93.02</v>
      </c>
      <c r="J238">
        <v>32.67</v>
      </c>
      <c r="M238">
        <v>49.43</v>
      </c>
    </row>
    <row r="239" spans="1:13" x14ac:dyDescent="0.25">
      <c r="A239" s="25">
        <v>39427</v>
      </c>
      <c r="B239">
        <v>109.34</v>
      </c>
      <c r="C239">
        <v>26.93</v>
      </c>
      <c r="D239">
        <v>26.93</v>
      </c>
      <c r="E239">
        <v>349.25</v>
      </c>
      <c r="F239">
        <v>37.840000000000003</v>
      </c>
      <c r="G239">
        <v>34.1</v>
      </c>
      <c r="H239">
        <v>90.75</v>
      </c>
      <c r="J239">
        <v>32.93</v>
      </c>
      <c r="M239">
        <v>49.03</v>
      </c>
    </row>
    <row r="240" spans="1:13" x14ac:dyDescent="0.25">
      <c r="A240" s="25">
        <v>39428</v>
      </c>
      <c r="B240">
        <v>109.17</v>
      </c>
      <c r="C240">
        <v>27.27</v>
      </c>
      <c r="D240">
        <v>27.28</v>
      </c>
      <c r="E240">
        <v>349.33</v>
      </c>
      <c r="F240">
        <v>38.9</v>
      </c>
      <c r="G240">
        <v>34.47</v>
      </c>
      <c r="H240">
        <v>91.28</v>
      </c>
      <c r="J240">
        <v>33.369999999999997</v>
      </c>
      <c r="M240">
        <v>48.23</v>
      </c>
    </row>
    <row r="241" spans="1:13" x14ac:dyDescent="0.25">
      <c r="A241" s="25">
        <v>39429</v>
      </c>
      <c r="B241">
        <v>108</v>
      </c>
      <c r="C241">
        <v>27.4</v>
      </c>
      <c r="D241">
        <v>27.16</v>
      </c>
      <c r="E241">
        <v>346.68</v>
      </c>
      <c r="F241">
        <v>38.700000000000003</v>
      </c>
      <c r="G241">
        <v>35.22</v>
      </c>
      <c r="H241">
        <v>92.4</v>
      </c>
      <c r="J241">
        <v>33.49</v>
      </c>
      <c r="M241">
        <v>48.33</v>
      </c>
    </row>
    <row r="242" spans="1:13" x14ac:dyDescent="0.25">
      <c r="A242" s="25">
        <v>39430</v>
      </c>
      <c r="B242">
        <v>107.31</v>
      </c>
      <c r="C242">
        <v>27.2</v>
      </c>
      <c r="D242">
        <v>26.29</v>
      </c>
      <c r="E242">
        <v>344.64</v>
      </c>
      <c r="F242">
        <v>39.29</v>
      </c>
      <c r="G242">
        <v>35.31</v>
      </c>
      <c r="H242">
        <v>89.08</v>
      </c>
      <c r="J242">
        <v>33.29</v>
      </c>
      <c r="M242">
        <v>47.63</v>
      </c>
    </row>
    <row r="243" spans="1:13" x14ac:dyDescent="0.25">
      <c r="A243" s="25">
        <v>39433</v>
      </c>
      <c r="B243">
        <v>105.37</v>
      </c>
      <c r="C243">
        <v>26.34</v>
      </c>
      <c r="D243">
        <v>25.72</v>
      </c>
      <c r="E243">
        <v>334.28</v>
      </c>
      <c r="F243">
        <v>35.6</v>
      </c>
      <c r="G243">
        <v>34.39</v>
      </c>
      <c r="H243">
        <v>85.09</v>
      </c>
      <c r="J243">
        <v>33.21</v>
      </c>
      <c r="M243">
        <v>47.83</v>
      </c>
    </row>
    <row r="244" spans="1:13" x14ac:dyDescent="0.25">
      <c r="A244" s="25">
        <v>39434</v>
      </c>
      <c r="B244">
        <v>105.08</v>
      </c>
      <c r="C244">
        <v>26.14</v>
      </c>
      <c r="D244">
        <v>25.91</v>
      </c>
      <c r="E244">
        <v>336.34</v>
      </c>
      <c r="F244">
        <v>37.299999999999997</v>
      </c>
      <c r="G244">
        <v>34.74</v>
      </c>
      <c r="H244">
        <v>86.89</v>
      </c>
      <c r="J244">
        <v>33.21</v>
      </c>
      <c r="M244">
        <v>48.24</v>
      </c>
    </row>
    <row r="245" spans="1:13" x14ac:dyDescent="0.25">
      <c r="A245" s="25">
        <v>39435</v>
      </c>
      <c r="B245">
        <v>106.54</v>
      </c>
      <c r="C245">
        <v>26.16</v>
      </c>
      <c r="D245">
        <v>26.19</v>
      </c>
      <c r="E245">
        <v>338.35</v>
      </c>
      <c r="F245">
        <v>37.5</v>
      </c>
      <c r="G245">
        <v>34.79</v>
      </c>
      <c r="H245">
        <v>89.38</v>
      </c>
      <c r="J245">
        <v>33.04</v>
      </c>
      <c r="M245">
        <v>48.08</v>
      </c>
    </row>
    <row r="246" spans="1:13" x14ac:dyDescent="0.25">
      <c r="A246" s="25">
        <v>39436</v>
      </c>
      <c r="B246">
        <v>107.78</v>
      </c>
      <c r="C246">
        <v>26.74</v>
      </c>
      <c r="D246">
        <v>26.41</v>
      </c>
      <c r="E246">
        <v>344.5</v>
      </c>
      <c r="F246">
        <v>38.020000000000003</v>
      </c>
      <c r="G246">
        <v>35.520000000000003</v>
      </c>
      <c r="H246">
        <v>90.58</v>
      </c>
      <c r="J246">
        <v>33.450000000000003</v>
      </c>
      <c r="M246">
        <v>47.85</v>
      </c>
    </row>
    <row r="247" spans="1:13" x14ac:dyDescent="0.25">
      <c r="A247" s="25">
        <v>39437</v>
      </c>
      <c r="B247">
        <v>109.9</v>
      </c>
      <c r="C247">
        <v>27.7</v>
      </c>
      <c r="D247">
        <v>26.96</v>
      </c>
      <c r="E247">
        <v>348</v>
      </c>
      <c r="F247">
        <v>38.04</v>
      </c>
      <c r="G247">
        <v>36.06</v>
      </c>
      <c r="H247">
        <v>91.26</v>
      </c>
      <c r="J247">
        <v>33.799999999999997</v>
      </c>
      <c r="M247">
        <v>48.21</v>
      </c>
    </row>
    <row r="248" spans="1:13" x14ac:dyDescent="0.25">
      <c r="A248" s="25">
        <v>39440</v>
      </c>
      <c r="B248">
        <v>111.2</v>
      </c>
      <c r="C248">
        <v>28.4</v>
      </c>
      <c r="D248">
        <v>27.31</v>
      </c>
      <c r="E248">
        <v>350.01</v>
      </c>
      <c r="F248">
        <v>38.06</v>
      </c>
      <c r="G248">
        <v>36.58</v>
      </c>
      <c r="H248">
        <v>91.01</v>
      </c>
      <c r="J248">
        <v>34.119999999999997</v>
      </c>
      <c r="M248">
        <v>48.74</v>
      </c>
    </row>
    <row r="249" spans="1:13" x14ac:dyDescent="0.25">
      <c r="A249" s="25">
        <v>39442</v>
      </c>
      <c r="B249">
        <v>110.9</v>
      </c>
      <c r="C249">
        <v>28.42</v>
      </c>
      <c r="D249">
        <v>27.45</v>
      </c>
      <c r="E249">
        <v>355.06</v>
      </c>
      <c r="F249">
        <v>39.97</v>
      </c>
      <c r="G249">
        <v>36.61</v>
      </c>
      <c r="H249">
        <v>92.85</v>
      </c>
      <c r="J249">
        <v>34.1</v>
      </c>
      <c r="M249">
        <v>48.38</v>
      </c>
    </row>
    <row r="250" spans="1:13" x14ac:dyDescent="0.25">
      <c r="A250" s="25">
        <v>39443</v>
      </c>
      <c r="B250">
        <v>110.53</v>
      </c>
      <c r="C250">
        <v>28.37</v>
      </c>
      <c r="D250">
        <v>26.83</v>
      </c>
      <c r="E250">
        <v>350.02</v>
      </c>
      <c r="F250">
        <v>40.92</v>
      </c>
      <c r="G250">
        <v>35.97</v>
      </c>
      <c r="H250">
        <v>94.25</v>
      </c>
      <c r="J250">
        <v>33.64</v>
      </c>
      <c r="M250">
        <v>47.77</v>
      </c>
    </row>
    <row r="251" spans="1:13" x14ac:dyDescent="0.25">
      <c r="A251" s="25">
        <v>39444</v>
      </c>
      <c r="B251">
        <v>110.76</v>
      </c>
      <c r="C251">
        <v>28.55</v>
      </c>
      <c r="D251">
        <v>26.76</v>
      </c>
      <c r="E251">
        <v>350.91</v>
      </c>
      <c r="F251">
        <v>39.89</v>
      </c>
      <c r="G251">
        <v>36.119999999999997</v>
      </c>
      <c r="H251">
        <v>94.45</v>
      </c>
      <c r="J251">
        <v>33.49</v>
      </c>
      <c r="M251">
        <v>48.08</v>
      </c>
    </row>
    <row r="252" spans="1:13" x14ac:dyDescent="0.25">
      <c r="A252" s="25">
        <v>39447</v>
      </c>
      <c r="B252">
        <v>109.51</v>
      </c>
      <c r="C252">
        <v>28.3</v>
      </c>
      <c r="D252">
        <v>26.66</v>
      </c>
      <c r="E252">
        <v>345.39</v>
      </c>
      <c r="F252">
        <v>38.979999999999997</v>
      </c>
      <c r="G252">
        <v>35.6</v>
      </c>
      <c r="H252">
        <v>92.64</v>
      </c>
      <c r="J252">
        <v>33.4</v>
      </c>
      <c r="M252">
        <v>47.53</v>
      </c>
    </row>
    <row r="253" spans="1:13" x14ac:dyDescent="0.25">
      <c r="A253" s="25">
        <v>39449</v>
      </c>
      <c r="B253">
        <v>108.99</v>
      </c>
      <c r="C253">
        <v>27.83</v>
      </c>
      <c r="D253">
        <v>25.35</v>
      </c>
      <c r="E253">
        <v>342.25</v>
      </c>
      <c r="F253">
        <v>38.19</v>
      </c>
      <c r="G253">
        <v>35.22</v>
      </c>
      <c r="H253">
        <v>96.25</v>
      </c>
      <c r="J253">
        <v>32.35</v>
      </c>
      <c r="M253">
        <v>46.9</v>
      </c>
    </row>
    <row r="254" spans="1:13" x14ac:dyDescent="0.25">
      <c r="A254" s="25">
        <v>39450</v>
      </c>
      <c r="B254">
        <v>104.83</v>
      </c>
      <c r="C254">
        <v>27.85</v>
      </c>
      <c r="D254">
        <v>24.67</v>
      </c>
      <c r="E254">
        <v>342.32</v>
      </c>
      <c r="F254">
        <v>37.51</v>
      </c>
      <c r="G254">
        <v>35.369999999999997</v>
      </c>
      <c r="H254">
        <v>95.21</v>
      </c>
      <c r="J254">
        <v>31.64</v>
      </c>
      <c r="M254">
        <v>46.38</v>
      </c>
    </row>
    <row r="255" spans="1:13" x14ac:dyDescent="0.25">
      <c r="A255" s="25">
        <v>39451</v>
      </c>
      <c r="B255">
        <v>103.95</v>
      </c>
      <c r="C255">
        <v>25.72</v>
      </c>
      <c r="D255">
        <v>22.67</v>
      </c>
      <c r="E255">
        <v>328.17</v>
      </c>
      <c r="F255">
        <v>36.1</v>
      </c>
      <c r="G255">
        <v>34.380000000000003</v>
      </c>
      <c r="H255">
        <v>88.79</v>
      </c>
      <c r="J255">
        <v>30.53</v>
      </c>
      <c r="M255">
        <v>45.72</v>
      </c>
    </row>
    <row r="256" spans="1:13" x14ac:dyDescent="0.25">
      <c r="A256" s="25">
        <v>39454</v>
      </c>
      <c r="B256">
        <v>100.25</v>
      </c>
      <c r="C256">
        <v>25.38</v>
      </c>
      <c r="D256">
        <v>22.88</v>
      </c>
      <c r="E256">
        <v>324.3</v>
      </c>
      <c r="F256">
        <v>34.43</v>
      </c>
      <c r="G256">
        <v>34.61</v>
      </c>
      <c r="H256">
        <v>88.82</v>
      </c>
      <c r="J256">
        <v>30.49</v>
      </c>
      <c r="M256">
        <v>46.56</v>
      </c>
    </row>
    <row r="257" spans="1:13" x14ac:dyDescent="0.25">
      <c r="A257" s="25">
        <v>39455</v>
      </c>
      <c r="B257">
        <v>100.05</v>
      </c>
      <c r="C257">
        <v>24.46</v>
      </c>
      <c r="D257">
        <v>22.26</v>
      </c>
      <c r="E257">
        <v>315.52</v>
      </c>
      <c r="F257">
        <v>34.520000000000003</v>
      </c>
      <c r="G257">
        <v>33.450000000000003</v>
      </c>
      <c r="H257">
        <v>87.88</v>
      </c>
      <c r="J257">
        <v>30.5</v>
      </c>
      <c r="M257">
        <v>45.97</v>
      </c>
    </row>
    <row r="258" spans="1:13" x14ac:dyDescent="0.25">
      <c r="A258" s="25">
        <v>39456</v>
      </c>
      <c r="B258">
        <v>97.76</v>
      </c>
      <c r="C258">
        <v>25.6</v>
      </c>
      <c r="D258">
        <v>22.75</v>
      </c>
      <c r="E258">
        <v>326.27</v>
      </c>
      <c r="F258">
        <v>34.409999999999997</v>
      </c>
      <c r="G258">
        <v>34.44</v>
      </c>
      <c r="H258">
        <v>85.22</v>
      </c>
      <c r="J258">
        <v>30.48</v>
      </c>
      <c r="M258">
        <v>46.9</v>
      </c>
    </row>
    <row r="259" spans="1:13" x14ac:dyDescent="0.25">
      <c r="A259" s="25">
        <v>39457</v>
      </c>
      <c r="B259">
        <v>97.39</v>
      </c>
      <c r="C259">
        <v>25.43</v>
      </c>
      <c r="D259">
        <v>22.54</v>
      </c>
      <c r="E259">
        <v>323.04000000000002</v>
      </c>
      <c r="F259">
        <v>33.950000000000003</v>
      </c>
      <c r="G259">
        <v>34.33</v>
      </c>
      <c r="H259">
        <v>84.26</v>
      </c>
      <c r="J259">
        <v>30.43</v>
      </c>
      <c r="M259">
        <v>48.4</v>
      </c>
    </row>
    <row r="260" spans="1:13" x14ac:dyDescent="0.25">
      <c r="A260" s="25">
        <v>39458</v>
      </c>
      <c r="B260">
        <v>99.2</v>
      </c>
      <c r="C260">
        <v>24.67</v>
      </c>
      <c r="D260">
        <v>21.99</v>
      </c>
      <c r="E260">
        <v>318.81</v>
      </c>
      <c r="F260">
        <v>32.92</v>
      </c>
      <c r="G260">
        <v>33.909999999999997</v>
      </c>
      <c r="H260">
        <v>81.08</v>
      </c>
      <c r="J260">
        <v>29.9</v>
      </c>
      <c r="M260">
        <v>47.72</v>
      </c>
    </row>
    <row r="261" spans="1:13" x14ac:dyDescent="0.25">
      <c r="A261" s="25">
        <v>39461</v>
      </c>
      <c r="B261">
        <v>105.01</v>
      </c>
      <c r="C261">
        <v>25.54</v>
      </c>
      <c r="D261">
        <v>23.08</v>
      </c>
      <c r="E261">
        <v>326.58</v>
      </c>
      <c r="F261">
        <v>34.04</v>
      </c>
      <c r="G261">
        <v>34.39</v>
      </c>
      <c r="H261">
        <v>82.87</v>
      </c>
      <c r="J261">
        <v>30.4</v>
      </c>
      <c r="M261">
        <v>47.67</v>
      </c>
    </row>
    <row r="262" spans="1:13" x14ac:dyDescent="0.25">
      <c r="A262" s="25">
        <v>39462</v>
      </c>
      <c r="B262">
        <v>102.03</v>
      </c>
      <c r="C262">
        <v>24.15</v>
      </c>
      <c r="D262">
        <v>22.69</v>
      </c>
      <c r="E262">
        <v>318.51</v>
      </c>
      <c r="F262">
        <v>31.82</v>
      </c>
      <c r="G262">
        <v>34</v>
      </c>
      <c r="H262">
        <v>80.239999999999995</v>
      </c>
      <c r="J262">
        <v>29.72</v>
      </c>
      <c r="M262">
        <v>46.99</v>
      </c>
    </row>
    <row r="263" spans="1:13" x14ac:dyDescent="0.25">
      <c r="A263" s="25">
        <v>39463</v>
      </c>
      <c r="B263">
        <v>100.14</v>
      </c>
      <c r="C263">
        <v>22.81</v>
      </c>
      <c r="D263">
        <v>19.88</v>
      </c>
      <c r="E263">
        <v>307.67</v>
      </c>
      <c r="F263">
        <v>29.33</v>
      </c>
      <c r="G263">
        <v>33.229999999999997</v>
      </c>
      <c r="H263">
        <v>80.349999999999994</v>
      </c>
      <c r="J263">
        <v>29.5</v>
      </c>
      <c r="M263">
        <v>47.49</v>
      </c>
    </row>
    <row r="264" spans="1:13" x14ac:dyDescent="0.25">
      <c r="A264" s="25">
        <v>39464</v>
      </c>
      <c r="B264">
        <v>102</v>
      </c>
      <c r="C264">
        <v>22.98</v>
      </c>
      <c r="D264">
        <v>19.329999999999998</v>
      </c>
      <c r="E264">
        <v>300.08999999999997</v>
      </c>
      <c r="F264">
        <v>26.5</v>
      </c>
      <c r="G264">
        <v>33.11</v>
      </c>
      <c r="H264">
        <v>80.12</v>
      </c>
      <c r="J264">
        <v>29.29</v>
      </c>
      <c r="M264">
        <v>47.48</v>
      </c>
    </row>
    <row r="265" spans="1:13" x14ac:dyDescent="0.25">
      <c r="A265" s="25">
        <v>39465</v>
      </c>
      <c r="B265">
        <v>106.72</v>
      </c>
      <c r="C265">
        <v>23.05</v>
      </c>
      <c r="D265">
        <v>19</v>
      </c>
      <c r="E265">
        <v>299.82</v>
      </c>
      <c r="F265">
        <v>27.3</v>
      </c>
      <c r="G265">
        <v>33.01</v>
      </c>
      <c r="H265">
        <v>79.760000000000005</v>
      </c>
      <c r="J265">
        <v>29.46</v>
      </c>
      <c r="M265">
        <v>47.58</v>
      </c>
    </row>
    <row r="266" spans="1:13" x14ac:dyDescent="0.25">
      <c r="A266" s="25">
        <v>39469</v>
      </c>
      <c r="B266">
        <v>98.55</v>
      </c>
      <c r="C266">
        <v>22.23</v>
      </c>
      <c r="D266">
        <v>18.63</v>
      </c>
      <c r="E266">
        <v>291.88</v>
      </c>
      <c r="F266">
        <v>27.33</v>
      </c>
      <c r="G266">
        <v>31.99</v>
      </c>
      <c r="H266">
        <v>78.48</v>
      </c>
      <c r="J266">
        <v>28.98</v>
      </c>
      <c r="M266">
        <v>49.2</v>
      </c>
    </row>
    <row r="267" spans="1:13" x14ac:dyDescent="0.25">
      <c r="A267" s="25">
        <v>39470</v>
      </c>
      <c r="B267">
        <v>99.63</v>
      </c>
      <c r="C267">
        <v>19.87</v>
      </c>
      <c r="D267">
        <v>19.98</v>
      </c>
      <c r="E267">
        <v>274.04000000000002</v>
      </c>
      <c r="F267">
        <v>27.02</v>
      </c>
      <c r="G267">
        <v>31.93</v>
      </c>
      <c r="H267">
        <v>73.97</v>
      </c>
      <c r="J267">
        <v>30.3</v>
      </c>
      <c r="M267">
        <v>50.16</v>
      </c>
    </row>
    <row r="268" spans="1:13" x14ac:dyDescent="0.25">
      <c r="A268" s="25">
        <v>39471</v>
      </c>
      <c r="B268">
        <v>106.38</v>
      </c>
      <c r="C268">
        <v>19.37</v>
      </c>
      <c r="D268">
        <v>20.69</v>
      </c>
      <c r="E268">
        <v>286.95999999999998</v>
      </c>
      <c r="F268">
        <v>30.72</v>
      </c>
      <c r="G268">
        <v>33.25</v>
      </c>
      <c r="H268">
        <v>77.67</v>
      </c>
      <c r="J268">
        <v>30.42</v>
      </c>
      <c r="M268">
        <v>48.91</v>
      </c>
    </row>
    <row r="269" spans="1:13" x14ac:dyDescent="0.25">
      <c r="A269" s="25">
        <v>39472</v>
      </c>
      <c r="B269">
        <v>107.79</v>
      </c>
      <c r="C269">
        <v>18.57</v>
      </c>
      <c r="D269">
        <v>20</v>
      </c>
      <c r="E269">
        <v>282.92</v>
      </c>
      <c r="F269">
        <v>29.95</v>
      </c>
      <c r="G269">
        <v>32.94</v>
      </c>
      <c r="H269">
        <v>77.599999999999994</v>
      </c>
      <c r="J269">
        <v>29.79</v>
      </c>
      <c r="M269">
        <v>48.09</v>
      </c>
    </row>
    <row r="270" spans="1:13" x14ac:dyDescent="0.25">
      <c r="A270" s="25">
        <v>39475</v>
      </c>
      <c r="B270">
        <v>104.44</v>
      </c>
      <c r="C270">
        <v>18.57</v>
      </c>
      <c r="D270">
        <v>20.29</v>
      </c>
      <c r="E270">
        <v>277.70999999999998</v>
      </c>
      <c r="F270">
        <v>29.13</v>
      </c>
      <c r="G270">
        <v>32.72</v>
      </c>
      <c r="H270">
        <v>75.819999999999993</v>
      </c>
      <c r="J270">
        <v>30.32</v>
      </c>
      <c r="M270">
        <v>48.71</v>
      </c>
    </row>
    <row r="271" spans="1:13" x14ac:dyDescent="0.25">
      <c r="A271" s="25">
        <v>39476</v>
      </c>
      <c r="B271">
        <v>105.5</v>
      </c>
      <c r="C271">
        <v>18.79</v>
      </c>
      <c r="D271">
        <v>20.5</v>
      </c>
      <c r="E271">
        <v>274.98</v>
      </c>
      <c r="F271">
        <v>27.07</v>
      </c>
      <c r="G271">
        <v>32.6</v>
      </c>
      <c r="H271">
        <v>73.95</v>
      </c>
      <c r="J271">
        <v>30.37</v>
      </c>
      <c r="M271">
        <v>49.01</v>
      </c>
    </row>
    <row r="272" spans="1:13" x14ac:dyDescent="0.25">
      <c r="A272" s="25">
        <v>39477</v>
      </c>
      <c r="B272">
        <v>105.85</v>
      </c>
      <c r="C272">
        <v>18.88</v>
      </c>
      <c r="D272">
        <v>20.69</v>
      </c>
      <c r="E272">
        <v>273.86</v>
      </c>
      <c r="F272">
        <v>25.94</v>
      </c>
      <c r="G272">
        <v>32.200000000000003</v>
      </c>
      <c r="H272">
        <v>74.209999999999994</v>
      </c>
      <c r="J272">
        <v>30.85</v>
      </c>
      <c r="M272">
        <v>49.16</v>
      </c>
    </row>
    <row r="273" spans="1:13" x14ac:dyDescent="0.25">
      <c r="A273" s="25">
        <v>39478</v>
      </c>
      <c r="B273">
        <v>104.21</v>
      </c>
      <c r="C273">
        <v>19.34</v>
      </c>
      <c r="D273">
        <v>21.1</v>
      </c>
      <c r="E273">
        <v>281.87</v>
      </c>
      <c r="F273">
        <v>28</v>
      </c>
      <c r="G273">
        <v>32.6</v>
      </c>
      <c r="H273">
        <v>77.7</v>
      </c>
      <c r="J273">
        <v>30.95</v>
      </c>
      <c r="M273">
        <v>50.74</v>
      </c>
    </row>
    <row r="274" spans="1:13" x14ac:dyDescent="0.25">
      <c r="A274" s="25">
        <v>39479</v>
      </c>
      <c r="B274">
        <v>107.16</v>
      </c>
      <c r="C274">
        <v>19.11</v>
      </c>
      <c r="D274">
        <v>21.77</v>
      </c>
      <c r="E274">
        <v>257.69</v>
      </c>
      <c r="F274">
        <v>26.96</v>
      </c>
      <c r="G274">
        <v>30.45</v>
      </c>
      <c r="H274">
        <v>74.63</v>
      </c>
      <c r="J274">
        <v>31.52</v>
      </c>
      <c r="M274">
        <v>51.18</v>
      </c>
    </row>
    <row r="275" spans="1:13" x14ac:dyDescent="0.25">
      <c r="A275" s="25">
        <v>39482</v>
      </c>
      <c r="B275">
        <v>108.67</v>
      </c>
      <c r="C275">
        <v>18.809999999999999</v>
      </c>
      <c r="D275">
        <v>21.2</v>
      </c>
      <c r="E275">
        <v>247.47</v>
      </c>
      <c r="F275">
        <v>27.23</v>
      </c>
      <c r="G275">
        <v>30.19</v>
      </c>
      <c r="H275">
        <v>73.95</v>
      </c>
      <c r="J275">
        <v>31.16</v>
      </c>
      <c r="M275">
        <v>50.07</v>
      </c>
    </row>
    <row r="276" spans="1:13" x14ac:dyDescent="0.25">
      <c r="A276" s="25">
        <v>39483</v>
      </c>
      <c r="B276">
        <v>107.06</v>
      </c>
      <c r="C276">
        <v>18.48</v>
      </c>
      <c r="D276">
        <v>20.12</v>
      </c>
      <c r="E276">
        <v>253.15</v>
      </c>
      <c r="F276">
        <v>25.35</v>
      </c>
      <c r="G276">
        <v>29.07</v>
      </c>
      <c r="H276">
        <v>72.09</v>
      </c>
      <c r="J276">
        <v>29.74</v>
      </c>
      <c r="M276">
        <v>49.56</v>
      </c>
    </row>
    <row r="277" spans="1:13" x14ac:dyDescent="0.25">
      <c r="A277" s="25">
        <v>39484</v>
      </c>
      <c r="B277">
        <v>105.05</v>
      </c>
      <c r="C277">
        <v>17.43</v>
      </c>
      <c r="D277">
        <v>19.920000000000002</v>
      </c>
      <c r="E277">
        <v>250.6</v>
      </c>
      <c r="F277">
        <v>23</v>
      </c>
      <c r="G277">
        <v>28.52</v>
      </c>
      <c r="H277">
        <v>68.489999999999995</v>
      </c>
      <c r="J277">
        <v>29.49</v>
      </c>
      <c r="M277">
        <v>48.83</v>
      </c>
    </row>
    <row r="278" spans="1:13" x14ac:dyDescent="0.25">
      <c r="A278" s="25">
        <v>39485</v>
      </c>
      <c r="B278">
        <v>102.89</v>
      </c>
      <c r="C278">
        <v>17.32</v>
      </c>
      <c r="D278">
        <v>20.05</v>
      </c>
      <c r="E278">
        <v>252.22</v>
      </c>
      <c r="F278">
        <v>23.23</v>
      </c>
      <c r="G278">
        <v>28.12</v>
      </c>
      <c r="H278">
        <v>70.91</v>
      </c>
      <c r="J278">
        <v>29.21</v>
      </c>
      <c r="M278">
        <v>49.84</v>
      </c>
    </row>
    <row r="279" spans="1:13" x14ac:dyDescent="0.25">
      <c r="A279" s="25">
        <v>39486</v>
      </c>
      <c r="B279">
        <v>102.19</v>
      </c>
      <c r="C279">
        <v>17.93</v>
      </c>
      <c r="D279">
        <v>20.27</v>
      </c>
      <c r="E279">
        <v>258.08999999999997</v>
      </c>
      <c r="F279">
        <v>23.39</v>
      </c>
      <c r="G279">
        <v>28.56</v>
      </c>
      <c r="H279">
        <v>73.5</v>
      </c>
      <c r="J279">
        <v>29.6</v>
      </c>
      <c r="M279">
        <v>48.76</v>
      </c>
    </row>
    <row r="280" spans="1:13" x14ac:dyDescent="0.25">
      <c r="A280" s="25">
        <v>39489</v>
      </c>
      <c r="B280">
        <v>103.05</v>
      </c>
      <c r="C280">
        <v>18.489999999999998</v>
      </c>
      <c r="D280">
        <v>20.68</v>
      </c>
      <c r="E280">
        <v>260.32</v>
      </c>
      <c r="F280">
        <v>24.67</v>
      </c>
      <c r="G280">
        <v>28.21</v>
      </c>
      <c r="H280">
        <v>75.19</v>
      </c>
      <c r="J280">
        <v>30.16</v>
      </c>
      <c r="M280">
        <v>49.6</v>
      </c>
    </row>
    <row r="281" spans="1:13" x14ac:dyDescent="0.25">
      <c r="A281" s="25">
        <v>39490</v>
      </c>
      <c r="B281">
        <v>105.16</v>
      </c>
      <c r="C281">
        <v>17.84</v>
      </c>
      <c r="D281">
        <v>20.9</v>
      </c>
      <c r="E281">
        <v>258.79000000000002</v>
      </c>
      <c r="F281">
        <v>24.54</v>
      </c>
      <c r="G281">
        <v>28.34</v>
      </c>
      <c r="H281">
        <v>74.45</v>
      </c>
      <c r="J281">
        <v>30.31</v>
      </c>
      <c r="M281">
        <v>50.25</v>
      </c>
    </row>
    <row r="282" spans="1:13" x14ac:dyDescent="0.25">
      <c r="A282" s="25">
        <v>39491</v>
      </c>
      <c r="B282">
        <v>107.13</v>
      </c>
      <c r="C282">
        <v>18.489999999999998</v>
      </c>
      <c r="D282">
        <v>21.21</v>
      </c>
      <c r="E282">
        <v>267.04000000000002</v>
      </c>
      <c r="F282">
        <v>26.11</v>
      </c>
      <c r="G282">
        <v>28.96</v>
      </c>
      <c r="H282">
        <v>77.73</v>
      </c>
      <c r="J282">
        <v>30.85</v>
      </c>
      <c r="M282">
        <v>50.66</v>
      </c>
    </row>
    <row r="283" spans="1:13" x14ac:dyDescent="0.25">
      <c r="A283" s="25">
        <v>39492</v>
      </c>
      <c r="B283">
        <v>107.94</v>
      </c>
      <c r="C283">
        <v>18.21</v>
      </c>
      <c r="D283">
        <v>20.46</v>
      </c>
      <c r="E283">
        <v>265.86</v>
      </c>
      <c r="F283">
        <v>26.45</v>
      </c>
      <c r="G283">
        <v>28.5</v>
      </c>
      <c r="H283">
        <v>75.8</v>
      </c>
      <c r="J283">
        <v>30.22</v>
      </c>
      <c r="M283">
        <v>49.97</v>
      </c>
    </row>
    <row r="284" spans="1:13" x14ac:dyDescent="0.25">
      <c r="A284" s="25">
        <v>39493</v>
      </c>
      <c r="B284">
        <v>105.27</v>
      </c>
      <c r="C284">
        <v>17.8</v>
      </c>
      <c r="D284">
        <v>20.11</v>
      </c>
      <c r="E284">
        <v>264.56</v>
      </c>
      <c r="F284">
        <v>25.91</v>
      </c>
      <c r="G284">
        <v>28.42</v>
      </c>
      <c r="H284">
        <v>72.959999999999994</v>
      </c>
      <c r="J284">
        <v>30.13</v>
      </c>
      <c r="M284">
        <v>49.44</v>
      </c>
    </row>
    <row r="285" spans="1:13" x14ac:dyDescent="0.25">
      <c r="A285" s="25">
        <v>39497</v>
      </c>
      <c r="B285">
        <v>106.94</v>
      </c>
      <c r="C285">
        <v>17.45</v>
      </c>
      <c r="D285">
        <v>20.16</v>
      </c>
      <c r="E285">
        <v>254.22</v>
      </c>
      <c r="F285">
        <v>24.68</v>
      </c>
      <c r="G285">
        <v>28.17</v>
      </c>
      <c r="H285">
        <v>72.08</v>
      </c>
      <c r="J285">
        <v>29.8</v>
      </c>
      <c r="M285">
        <v>49.66</v>
      </c>
    </row>
    <row r="286" spans="1:13" x14ac:dyDescent="0.25">
      <c r="A286" s="25">
        <v>39498</v>
      </c>
      <c r="B286">
        <v>105.43</v>
      </c>
      <c r="C286">
        <v>17.690000000000001</v>
      </c>
      <c r="D286">
        <v>20.38</v>
      </c>
      <c r="E286">
        <v>254.25</v>
      </c>
      <c r="F286">
        <v>24.72</v>
      </c>
      <c r="G286">
        <v>28.22</v>
      </c>
      <c r="H286">
        <v>73.64</v>
      </c>
      <c r="J286">
        <v>30.31</v>
      </c>
      <c r="M286">
        <v>49.7</v>
      </c>
    </row>
    <row r="287" spans="1:13" x14ac:dyDescent="0.25">
      <c r="A287" s="25">
        <v>39499</v>
      </c>
      <c r="B287">
        <v>108.1</v>
      </c>
      <c r="C287">
        <v>17.36</v>
      </c>
      <c r="D287">
        <v>20.3</v>
      </c>
      <c r="E287">
        <v>251.18</v>
      </c>
      <c r="F287">
        <v>24.27</v>
      </c>
      <c r="G287">
        <v>28.1</v>
      </c>
      <c r="H287">
        <v>69.900000000000006</v>
      </c>
      <c r="J287">
        <v>29.96</v>
      </c>
      <c r="M287">
        <v>49.79</v>
      </c>
    </row>
    <row r="288" spans="1:13" x14ac:dyDescent="0.25">
      <c r="A288" s="25">
        <v>39500</v>
      </c>
      <c r="B288">
        <v>107.14</v>
      </c>
      <c r="C288">
        <v>17.07</v>
      </c>
      <c r="D288">
        <v>19.82</v>
      </c>
      <c r="E288">
        <v>253.65</v>
      </c>
      <c r="F288">
        <v>24.44</v>
      </c>
      <c r="G288">
        <v>27.68</v>
      </c>
      <c r="H288">
        <v>72.08</v>
      </c>
      <c r="J288">
        <v>30.17</v>
      </c>
      <c r="M288">
        <v>49.97</v>
      </c>
    </row>
    <row r="289" spans="1:13" x14ac:dyDescent="0.25">
      <c r="A289" s="25">
        <v>39503</v>
      </c>
      <c r="B289">
        <v>107.43</v>
      </c>
      <c r="C289">
        <v>17.11</v>
      </c>
      <c r="D289">
        <v>19.940000000000001</v>
      </c>
      <c r="E289">
        <v>242.98</v>
      </c>
      <c r="F289">
        <v>24.1</v>
      </c>
      <c r="G289">
        <v>27.84</v>
      </c>
      <c r="H289">
        <v>73.27</v>
      </c>
      <c r="J289">
        <v>30.38</v>
      </c>
      <c r="M289">
        <v>50.33</v>
      </c>
    </row>
    <row r="290" spans="1:13" x14ac:dyDescent="0.25">
      <c r="A290" s="25">
        <v>39504</v>
      </c>
      <c r="B290">
        <v>109.52</v>
      </c>
      <c r="C290">
        <v>17.02</v>
      </c>
      <c r="D290">
        <v>20.69</v>
      </c>
      <c r="E290">
        <v>231.86</v>
      </c>
      <c r="F290">
        <v>23.78</v>
      </c>
      <c r="G290">
        <v>28.38</v>
      </c>
      <c r="H290">
        <v>71.69</v>
      </c>
      <c r="J290">
        <v>31.15</v>
      </c>
      <c r="M290">
        <v>51.4</v>
      </c>
    </row>
    <row r="291" spans="1:13" x14ac:dyDescent="0.25">
      <c r="A291" s="25">
        <v>39505</v>
      </c>
      <c r="B291">
        <v>113.84</v>
      </c>
      <c r="C291">
        <v>17.57</v>
      </c>
      <c r="D291">
        <v>20.77</v>
      </c>
      <c r="E291">
        <v>236.19</v>
      </c>
      <c r="F291">
        <v>25.88</v>
      </c>
      <c r="G291">
        <v>28.26</v>
      </c>
      <c r="H291">
        <v>70.87</v>
      </c>
      <c r="J291">
        <v>31.42</v>
      </c>
      <c r="M291">
        <v>51.43</v>
      </c>
    </row>
    <row r="292" spans="1:13" x14ac:dyDescent="0.25">
      <c r="A292" s="25">
        <v>39506</v>
      </c>
      <c r="B292">
        <v>115.6</v>
      </c>
      <c r="C292">
        <v>18.559999999999999</v>
      </c>
      <c r="D292">
        <v>20.49</v>
      </c>
      <c r="E292">
        <v>237.46</v>
      </c>
      <c r="F292">
        <v>25.3</v>
      </c>
      <c r="G292">
        <v>27.93</v>
      </c>
      <c r="H292">
        <v>67.849999999999994</v>
      </c>
      <c r="J292">
        <v>31.02</v>
      </c>
      <c r="M292">
        <v>50.7</v>
      </c>
    </row>
    <row r="293" spans="1:13" x14ac:dyDescent="0.25">
      <c r="A293" s="25">
        <v>39507</v>
      </c>
      <c r="B293">
        <v>114.04</v>
      </c>
      <c r="C293">
        <v>17.86</v>
      </c>
      <c r="D293">
        <v>19.97</v>
      </c>
      <c r="E293">
        <v>235.35</v>
      </c>
      <c r="F293">
        <v>25.13</v>
      </c>
      <c r="G293">
        <v>27.2</v>
      </c>
      <c r="H293">
        <v>64.47</v>
      </c>
      <c r="J293">
        <v>29.96</v>
      </c>
      <c r="M293">
        <v>49.59</v>
      </c>
    </row>
    <row r="294" spans="1:13" x14ac:dyDescent="0.25">
      <c r="A294" s="25">
        <v>39510</v>
      </c>
      <c r="B294">
        <v>113.86</v>
      </c>
      <c r="C294">
        <v>17.39</v>
      </c>
      <c r="D294">
        <v>20.010000000000002</v>
      </c>
      <c r="E294">
        <v>228.28</v>
      </c>
      <c r="F294">
        <v>24.05</v>
      </c>
      <c r="G294">
        <v>26.99</v>
      </c>
      <c r="H294">
        <v>62.43</v>
      </c>
      <c r="J294">
        <v>29.93</v>
      </c>
      <c r="M294">
        <v>49.89</v>
      </c>
    </row>
    <row r="295" spans="1:13" x14ac:dyDescent="0.25">
      <c r="A295" s="25">
        <v>39511</v>
      </c>
      <c r="B295">
        <v>113.4</v>
      </c>
      <c r="C295">
        <v>17.8</v>
      </c>
      <c r="D295">
        <v>20</v>
      </c>
      <c r="E295">
        <v>222.08</v>
      </c>
      <c r="F295">
        <v>24.62</v>
      </c>
      <c r="G295">
        <v>27.59</v>
      </c>
      <c r="H295">
        <v>65.34</v>
      </c>
      <c r="J295">
        <v>29.27</v>
      </c>
      <c r="M295">
        <v>49.87</v>
      </c>
    </row>
    <row r="296" spans="1:13" x14ac:dyDescent="0.25">
      <c r="A296" s="25">
        <v>39512</v>
      </c>
      <c r="B296">
        <v>116.41</v>
      </c>
      <c r="C296">
        <v>17.78</v>
      </c>
      <c r="D296">
        <v>20.2</v>
      </c>
      <c r="E296">
        <v>223.63</v>
      </c>
      <c r="F296">
        <v>24.22</v>
      </c>
      <c r="G296">
        <v>28.12</v>
      </c>
      <c r="H296">
        <v>64.989999999999995</v>
      </c>
      <c r="J296">
        <v>29.75</v>
      </c>
      <c r="M296">
        <v>49.55</v>
      </c>
    </row>
    <row r="297" spans="1:13" x14ac:dyDescent="0.25">
      <c r="A297" s="25">
        <v>39513</v>
      </c>
      <c r="B297">
        <v>115.06</v>
      </c>
      <c r="C297">
        <v>17.28</v>
      </c>
      <c r="D297">
        <v>19.87</v>
      </c>
      <c r="E297">
        <v>216.13</v>
      </c>
      <c r="F297">
        <v>24.24</v>
      </c>
      <c r="G297">
        <v>27.57</v>
      </c>
      <c r="H297">
        <v>62.74</v>
      </c>
      <c r="J297">
        <v>29.2</v>
      </c>
      <c r="M297">
        <v>49.98</v>
      </c>
    </row>
    <row r="298" spans="1:13" x14ac:dyDescent="0.25">
      <c r="A298" s="25">
        <v>39514</v>
      </c>
      <c r="B298">
        <v>111.85</v>
      </c>
      <c r="C298">
        <v>17.46</v>
      </c>
      <c r="D298">
        <v>20.07</v>
      </c>
      <c r="E298">
        <v>216.46</v>
      </c>
      <c r="F298">
        <v>24.29</v>
      </c>
      <c r="G298">
        <v>27.87</v>
      </c>
      <c r="H298">
        <v>64.09</v>
      </c>
      <c r="J298">
        <v>29.3</v>
      </c>
      <c r="M298">
        <v>49.9</v>
      </c>
    </row>
    <row r="299" spans="1:13" x14ac:dyDescent="0.25">
      <c r="A299" s="25">
        <v>39517</v>
      </c>
      <c r="B299">
        <v>113.12</v>
      </c>
      <c r="C299">
        <v>17.100000000000001</v>
      </c>
      <c r="D299">
        <v>20.12</v>
      </c>
      <c r="E299">
        <v>206.6</v>
      </c>
      <c r="F299">
        <v>24.13</v>
      </c>
      <c r="G299">
        <v>28.05</v>
      </c>
      <c r="H299">
        <v>63.47</v>
      </c>
      <c r="J299">
        <v>29.65</v>
      </c>
      <c r="M299">
        <v>48.85</v>
      </c>
    </row>
    <row r="300" spans="1:13" x14ac:dyDescent="0.25">
      <c r="A300" s="25">
        <v>39518</v>
      </c>
      <c r="B300">
        <v>115.8</v>
      </c>
      <c r="C300">
        <v>18.190000000000001</v>
      </c>
      <c r="D300">
        <v>21.2</v>
      </c>
      <c r="E300">
        <v>219.7</v>
      </c>
      <c r="F300">
        <v>26.04</v>
      </c>
      <c r="G300">
        <v>29.28</v>
      </c>
      <c r="H300">
        <v>67.150000000000006</v>
      </c>
      <c r="J300">
        <v>28.76</v>
      </c>
      <c r="M300">
        <v>50.25</v>
      </c>
    </row>
    <row r="301" spans="1:13" x14ac:dyDescent="0.25">
      <c r="A301" s="25">
        <v>39519</v>
      </c>
      <c r="B301">
        <v>116.44</v>
      </c>
      <c r="C301">
        <v>18</v>
      </c>
      <c r="D301">
        <v>21.12</v>
      </c>
      <c r="E301">
        <v>219.87</v>
      </c>
      <c r="F301">
        <v>27.36</v>
      </c>
      <c r="G301">
        <v>28.63</v>
      </c>
      <c r="H301">
        <v>66.510000000000005</v>
      </c>
      <c r="J301">
        <v>28.38</v>
      </c>
      <c r="M301">
        <v>50.29</v>
      </c>
    </row>
    <row r="302" spans="1:13" x14ac:dyDescent="0.25">
      <c r="A302" s="25">
        <v>39520</v>
      </c>
      <c r="B302">
        <v>115.69</v>
      </c>
      <c r="C302">
        <v>18.28</v>
      </c>
      <c r="D302">
        <v>21.28</v>
      </c>
      <c r="E302">
        <v>221.28</v>
      </c>
      <c r="F302">
        <v>26.81</v>
      </c>
      <c r="G302">
        <v>28.62</v>
      </c>
      <c r="H302">
        <v>68.319999999999993</v>
      </c>
      <c r="J302">
        <v>29.02</v>
      </c>
      <c r="M302">
        <v>50.6</v>
      </c>
    </row>
    <row r="303" spans="1:13" x14ac:dyDescent="0.25">
      <c r="A303" s="25">
        <v>39521</v>
      </c>
      <c r="B303">
        <v>116.07</v>
      </c>
      <c r="C303">
        <v>18.09</v>
      </c>
      <c r="D303">
        <v>20.66</v>
      </c>
      <c r="E303">
        <v>218.74</v>
      </c>
      <c r="F303">
        <v>26.8</v>
      </c>
      <c r="G303">
        <v>27.96</v>
      </c>
      <c r="H303">
        <v>68.22</v>
      </c>
      <c r="J303">
        <v>28.21</v>
      </c>
      <c r="M303">
        <v>49.82</v>
      </c>
    </row>
    <row r="304" spans="1:13" x14ac:dyDescent="0.25">
      <c r="A304" s="25">
        <v>39524</v>
      </c>
      <c r="B304">
        <v>113</v>
      </c>
      <c r="C304">
        <v>18.100000000000001</v>
      </c>
      <c r="D304">
        <v>20.85</v>
      </c>
      <c r="E304">
        <v>209.73</v>
      </c>
      <c r="F304">
        <v>24.71</v>
      </c>
      <c r="G304">
        <v>28.3</v>
      </c>
      <c r="H304">
        <v>66.53</v>
      </c>
      <c r="J304">
        <v>28.68</v>
      </c>
      <c r="M304">
        <v>49.95</v>
      </c>
    </row>
    <row r="305" spans="1:13" x14ac:dyDescent="0.25">
      <c r="A305" s="25">
        <v>39525</v>
      </c>
      <c r="B305">
        <v>116.6</v>
      </c>
      <c r="C305">
        <v>18.97</v>
      </c>
      <c r="D305">
        <v>21.75</v>
      </c>
      <c r="E305">
        <v>219.36</v>
      </c>
      <c r="F305">
        <v>24.65</v>
      </c>
      <c r="G305">
        <v>29.42</v>
      </c>
      <c r="H305">
        <v>71.7</v>
      </c>
      <c r="J305">
        <v>29.48</v>
      </c>
      <c r="M305">
        <v>50.98</v>
      </c>
    </row>
    <row r="306" spans="1:13" x14ac:dyDescent="0.25">
      <c r="A306" s="25">
        <v>39526</v>
      </c>
      <c r="B306">
        <v>118.29</v>
      </c>
      <c r="C306">
        <v>18.52</v>
      </c>
      <c r="D306">
        <v>21.09</v>
      </c>
      <c r="E306">
        <v>215.78</v>
      </c>
      <c r="F306">
        <v>22.02</v>
      </c>
      <c r="G306">
        <v>28.62</v>
      </c>
      <c r="H306">
        <v>70.17</v>
      </c>
      <c r="J306">
        <v>28.11</v>
      </c>
      <c r="M306">
        <v>50.78</v>
      </c>
    </row>
    <row r="307" spans="1:13" x14ac:dyDescent="0.25">
      <c r="A307" s="25">
        <v>39527</v>
      </c>
      <c r="B307">
        <v>117.09</v>
      </c>
      <c r="C307">
        <v>19.04</v>
      </c>
      <c r="D307">
        <v>21.75</v>
      </c>
      <c r="E307">
        <v>216.56</v>
      </c>
      <c r="F307">
        <v>20.79</v>
      </c>
      <c r="G307">
        <v>29.18</v>
      </c>
      <c r="H307">
        <v>73.19</v>
      </c>
      <c r="J307">
        <v>28.28</v>
      </c>
      <c r="M307">
        <v>53.23</v>
      </c>
    </row>
    <row r="308" spans="1:13" x14ac:dyDescent="0.25">
      <c r="A308" s="25">
        <v>39531</v>
      </c>
      <c r="B308">
        <v>118.57</v>
      </c>
      <c r="C308">
        <v>19.93</v>
      </c>
      <c r="D308">
        <v>22.13</v>
      </c>
      <c r="E308">
        <v>230.05</v>
      </c>
      <c r="F308">
        <v>24</v>
      </c>
      <c r="G308">
        <v>29.17</v>
      </c>
      <c r="H308">
        <v>75.95</v>
      </c>
      <c r="J308">
        <v>29.07</v>
      </c>
      <c r="M308">
        <v>53.63</v>
      </c>
    </row>
    <row r="309" spans="1:13" x14ac:dyDescent="0.25">
      <c r="A309" s="25">
        <v>39532</v>
      </c>
      <c r="B309">
        <v>119.1</v>
      </c>
      <c r="C309">
        <v>20.14</v>
      </c>
      <c r="D309">
        <v>22.27</v>
      </c>
      <c r="E309">
        <v>225.16</v>
      </c>
      <c r="F309">
        <v>23.56</v>
      </c>
      <c r="G309">
        <v>29.14</v>
      </c>
      <c r="H309">
        <v>75.17</v>
      </c>
      <c r="J309">
        <v>29.29</v>
      </c>
      <c r="M309">
        <v>53.05</v>
      </c>
    </row>
    <row r="310" spans="1:13" x14ac:dyDescent="0.25">
      <c r="A310" s="25">
        <v>39533</v>
      </c>
      <c r="B310">
        <v>117.59</v>
      </c>
      <c r="C310">
        <v>20.72</v>
      </c>
      <c r="D310">
        <v>21.86</v>
      </c>
      <c r="E310">
        <v>228.87</v>
      </c>
      <c r="F310">
        <v>24.15</v>
      </c>
      <c r="G310">
        <v>28.56</v>
      </c>
      <c r="H310">
        <v>73.8</v>
      </c>
      <c r="J310">
        <v>28.95</v>
      </c>
      <c r="M310">
        <v>52.9</v>
      </c>
    </row>
    <row r="311" spans="1:13" x14ac:dyDescent="0.25">
      <c r="A311" s="25">
        <v>39534</v>
      </c>
      <c r="B311">
        <v>116.02</v>
      </c>
      <c r="C311">
        <v>20.04</v>
      </c>
      <c r="D311">
        <v>21.09</v>
      </c>
      <c r="E311">
        <v>221.82</v>
      </c>
      <c r="F311">
        <v>23.76</v>
      </c>
      <c r="G311">
        <v>28.05</v>
      </c>
      <c r="H311">
        <v>70.8</v>
      </c>
      <c r="J311">
        <v>28.59</v>
      </c>
      <c r="M311">
        <v>52.37</v>
      </c>
    </row>
    <row r="312" spans="1:13" x14ac:dyDescent="0.25">
      <c r="A312" s="25">
        <v>39535</v>
      </c>
      <c r="B312">
        <v>115.86</v>
      </c>
      <c r="C312">
        <v>20.43</v>
      </c>
      <c r="D312">
        <v>20.79</v>
      </c>
      <c r="E312">
        <v>218.82</v>
      </c>
      <c r="F312">
        <v>24.72</v>
      </c>
      <c r="G312">
        <v>27.91</v>
      </c>
      <c r="H312">
        <v>69.760000000000005</v>
      </c>
      <c r="J312">
        <v>28.34</v>
      </c>
      <c r="M312">
        <v>52.12</v>
      </c>
    </row>
    <row r="313" spans="1:13" x14ac:dyDescent="0.25">
      <c r="A313" s="25">
        <v>39538</v>
      </c>
      <c r="B313">
        <v>114.15</v>
      </c>
      <c r="C313">
        <v>20.5</v>
      </c>
      <c r="D313">
        <v>21.18</v>
      </c>
      <c r="E313">
        <v>220.01</v>
      </c>
      <c r="F313">
        <v>23.96</v>
      </c>
      <c r="G313">
        <v>28.38</v>
      </c>
      <c r="H313">
        <v>71.3</v>
      </c>
      <c r="J313">
        <v>28.27</v>
      </c>
      <c r="M313">
        <v>52.68</v>
      </c>
    </row>
    <row r="314" spans="1:13" x14ac:dyDescent="0.25">
      <c r="A314" s="25">
        <v>39539</v>
      </c>
      <c r="B314">
        <v>115.2</v>
      </c>
      <c r="C314">
        <v>21.36</v>
      </c>
      <c r="D314">
        <v>21.97</v>
      </c>
      <c r="E314">
        <v>232.62</v>
      </c>
      <c r="F314">
        <v>27.32</v>
      </c>
      <c r="G314">
        <v>29.5</v>
      </c>
      <c r="H314">
        <v>76.7</v>
      </c>
      <c r="J314">
        <v>29.32</v>
      </c>
      <c r="M314">
        <v>54.08</v>
      </c>
    </row>
    <row r="315" spans="1:13" x14ac:dyDescent="0.25">
      <c r="A315" s="25">
        <v>39540</v>
      </c>
      <c r="B315">
        <v>116.84</v>
      </c>
      <c r="C315">
        <v>21.07</v>
      </c>
      <c r="D315">
        <v>21.85</v>
      </c>
      <c r="E315">
        <v>232.62</v>
      </c>
      <c r="F315">
        <v>28.15</v>
      </c>
      <c r="G315">
        <v>29.16</v>
      </c>
      <c r="H315">
        <v>77.37</v>
      </c>
      <c r="J315">
        <v>29.54</v>
      </c>
      <c r="M315">
        <v>54.46</v>
      </c>
    </row>
    <row r="316" spans="1:13" x14ac:dyDescent="0.25">
      <c r="A316" s="25">
        <v>39541</v>
      </c>
      <c r="B316">
        <v>114.35</v>
      </c>
      <c r="C316">
        <v>21.66</v>
      </c>
      <c r="D316">
        <v>21.93</v>
      </c>
      <c r="E316">
        <v>227.33</v>
      </c>
      <c r="F316">
        <v>28.66</v>
      </c>
      <c r="G316">
        <v>29</v>
      </c>
      <c r="H316">
        <v>74.94</v>
      </c>
      <c r="J316">
        <v>30.13</v>
      </c>
      <c r="M316">
        <v>54.93</v>
      </c>
    </row>
    <row r="317" spans="1:13" x14ac:dyDescent="0.25">
      <c r="A317" s="25">
        <v>39542</v>
      </c>
      <c r="B317">
        <v>116.05</v>
      </c>
      <c r="C317">
        <v>21.87</v>
      </c>
      <c r="D317">
        <v>21.87</v>
      </c>
      <c r="E317">
        <v>235.31</v>
      </c>
      <c r="F317">
        <v>29.39</v>
      </c>
      <c r="G317">
        <v>29.16</v>
      </c>
      <c r="H317">
        <v>76.87</v>
      </c>
      <c r="J317">
        <v>29.89</v>
      </c>
      <c r="M317">
        <v>54.4</v>
      </c>
    </row>
    <row r="318" spans="1:13" x14ac:dyDescent="0.25">
      <c r="A318" s="25">
        <v>39545</v>
      </c>
      <c r="B318">
        <v>116.37</v>
      </c>
      <c r="C318">
        <v>22.27</v>
      </c>
      <c r="D318">
        <v>21.75</v>
      </c>
      <c r="E318">
        <v>238.17</v>
      </c>
      <c r="F318">
        <v>30</v>
      </c>
      <c r="G318">
        <v>29.16</v>
      </c>
      <c r="H318">
        <v>76.900000000000006</v>
      </c>
      <c r="J318">
        <v>30.06</v>
      </c>
      <c r="M318">
        <v>54.23</v>
      </c>
    </row>
    <row r="319" spans="1:13" x14ac:dyDescent="0.25">
      <c r="A319" s="25">
        <v>39546</v>
      </c>
      <c r="B319">
        <v>115.72</v>
      </c>
      <c r="C319">
        <v>21.83</v>
      </c>
      <c r="D319">
        <v>21.08</v>
      </c>
      <c r="E319">
        <v>233.67</v>
      </c>
      <c r="F319">
        <v>29.6</v>
      </c>
      <c r="G319">
        <v>28.75</v>
      </c>
      <c r="H319">
        <v>77.3</v>
      </c>
      <c r="J319">
        <v>29.21</v>
      </c>
      <c r="M319">
        <v>54.45</v>
      </c>
    </row>
    <row r="320" spans="1:13" x14ac:dyDescent="0.25">
      <c r="A320" s="25">
        <v>39547</v>
      </c>
      <c r="B320">
        <v>116.5</v>
      </c>
      <c r="C320">
        <v>21.63</v>
      </c>
      <c r="D320">
        <v>21.42</v>
      </c>
      <c r="E320">
        <v>231.86</v>
      </c>
      <c r="F320">
        <v>28.88</v>
      </c>
      <c r="G320">
        <v>28.89</v>
      </c>
      <c r="H320">
        <v>74.39</v>
      </c>
      <c r="J320">
        <v>29.52</v>
      </c>
      <c r="M320">
        <v>54.14</v>
      </c>
    </row>
    <row r="321" spans="1:13" x14ac:dyDescent="0.25">
      <c r="A321" s="25">
        <v>39548</v>
      </c>
      <c r="B321">
        <v>116.93</v>
      </c>
      <c r="C321">
        <v>22.08</v>
      </c>
      <c r="D321">
        <v>22.08</v>
      </c>
      <c r="E321">
        <v>234.3</v>
      </c>
      <c r="F321">
        <v>29.2</v>
      </c>
      <c r="G321">
        <v>29.11</v>
      </c>
      <c r="H321">
        <v>74.83</v>
      </c>
      <c r="J321">
        <v>30.07</v>
      </c>
      <c r="M321">
        <v>54.66</v>
      </c>
    </row>
    <row r="322" spans="1:13" x14ac:dyDescent="0.25">
      <c r="A322" s="25">
        <v>39549</v>
      </c>
      <c r="B322">
        <v>117.31</v>
      </c>
      <c r="C322">
        <v>21.02</v>
      </c>
      <c r="D322">
        <v>21.24</v>
      </c>
      <c r="E322">
        <v>228.5</v>
      </c>
      <c r="F322">
        <v>28.42</v>
      </c>
      <c r="G322">
        <v>28.28</v>
      </c>
      <c r="H322">
        <v>71.989999999999995</v>
      </c>
      <c r="J322">
        <v>29.42</v>
      </c>
      <c r="M322">
        <v>54.8</v>
      </c>
    </row>
    <row r="323" spans="1:13" x14ac:dyDescent="0.25">
      <c r="A323" s="25">
        <v>39552</v>
      </c>
      <c r="B323">
        <v>116.2</v>
      </c>
      <c r="C323">
        <v>21.11</v>
      </c>
      <c r="D323">
        <v>20.69</v>
      </c>
      <c r="E323">
        <v>225.6</v>
      </c>
      <c r="F323">
        <v>28.92</v>
      </c>
      <c r="G323">
        <v>28.06</v>
      </c>
      <c r="H323">
        <v>72.61</v>
      </c>
      <c r="J323">
        <v>28.72</v>
      </c>
      <c r="M323">
        <v>55.15</v>
      </c>
    </row>
    <row r="324" spans="1:13" x14ac:dyDescent="0.25">
      <c r="A324" s="25">
        <v>39553</v>
      </c>
      <c r="B324">
        <v>117.1</v>
      </c>
      <c r="C324">
        <v>21.2</v>
      </c>
      <c r="D324">
        <v>20.91</v>
      </c>
      <c r="E324">
        <v>223.2</v>
      </c>
      <c r="F324">
        <v>28.84</v>
      </c>
      <c r="G324">
        <v>28.25</v>
      </c>
      <c r="H324">
        <v>72.5</v>
      </c>
      <c r="J324">
        <v>28.72</v>
      </c>
      <c r="M324">
        <v>56.27</v>
      </c>
    </row>
    <row r="325" spans="1:13" x14ac:dyDescent="0.25">
      <c r="A325" s="25">
        <v>39554</v>
      </c>
      <c r="B325">
        <v>118.15</v>
      </c>
      <c r="C325">
        <v>21.96</v>
      </c>
      <c r="D325">
        <v>22.13</v>
      </c>
      <c r="E325">
        <v>227.29</v>
      </c>
      <c r="F325">
        <v>31.78</v>
      </c>
      <c r="G325">
        <v>28.95</v>
      </c>
      <c r="H325">
        <v>74.59</v>
      </c>
      <c r="J325">
        <v>29.61</v>
      </c>
      <c r="M325">
        <v>57.07</v>
      </c>
    </row>
    <row r="326" spans="1:13" x14ac:dyDescent="0.25">
      <c r="A326" s="25">
        <v>39555</v>
      </c>
      <c r="B326">
        <v>122.39</v>
      </c>
      <c r="C326">
        <v>22.07</v>
      </c>
      <c r="D326">
        <v>22.11</v>
      </c>
      <c r="E326">
        <v>224.55</v>
      </c>
      <c r="F326">
        <v>30.98</v>
      </c>
      <c r="G326">
        <v>29.22</v>
      </c>
      <c r="H326">
        <v>74.040000000000006</v>
      </c>
      <c r="J326">
        <v>28.79</v>
      </c>
      <c r="M326">
        <v>56.67</v>
      </c>
    </row>
    <row r="327" spans="1:13" x14ac:dyDescent="0.25">
      <c r="A327" s="25">
        <v>39556</v>
      </c>
      <c r="B327">
        <v>123.92</v>
      </c>
      <c r="C327">
        <v>23.01</v>
      </c>
      <c r="D327">
        <v>22.55</v>
      </c>
      <c r="E327">
        <v>269.44</v>
      </c>
      <c r="F327">
        <v>34.1</v>
      </c>
      <c r="G327">
        <v>30</v>
      </c>
      <c r="H327">
        <v>80.099999999999994</v>
      </c>
      <c r="J327">
        <v>29.6</v>
      </c>
      <c r="M327">
        <v>56.31</v>
      </c>
    </row>
    <row r="328" spans="1:13" x14ac:dyDescent="0.25">
      <c r="A328" s="25">
        <v>39559</v>
      </c>
      <c r="B328">
        <v>123.62</v>
      </c>
      <c r="C328">
        <v>24.02</v>
      </c>
      <c r="D328">
        <v>22.46</v>
      </c>
      <c r="E328">
        <v>268.63</v>
      </c>
      <c r="F328">
        <v>35.75</v>
      </c>
      <c r="G328">
        <v>30.42</v>
      </c>
      <c r="H328">
        <v>80.180000000000007</v>
      </c>
      <c r="J328">
        <v>30.59</v>
      </c>
      <c r="M328">
        <v>56.38</v>
      </c>
    </row>
    <row r="329" spans="1:13" x14ac:dyDescent="0.25">
      <c r="A329" s="25">
        <v>39560</v>
      </c>
      <c r="B329">
        <v>123.87</v>
      </c>
      <c r="C329">
        <v>22.89</v>
      </c>
      <c r="D329">
        <v>21.99</v>
      </c>
      <c r="E329">
        <v>277.22000000000003</v>
      </c>
      <c r="F329">
        <v>35.01</v>
      </c>
      <c r="G329">
        <v>30.25</v>
      </c>
      <c r="H329">
        <v>79.599999999999994</v>
      </c>
      <c r="J329">
        <v>28.82</v>
      </c>
      <c r="M329">
        <v>56.55</v>
      </c>
    </row>
    <row r="330" spans="1:13" x14ac:dyDescent="0.25">
      <c r="A330" s="25">
        <v>39561</v>
      </c>
      <c r="B330">
        <v>123.69</v>
      </c>
      <c r="C330">
        <v>23.27</v>
      </c>
      <c r="D330">
        <v>22.56</v>
      </c>
      <c r="E330">
        <v>272.97000000000003</v>
      </c>
      <c r="F330">
        <v>34.97</v>
      </c>
      <c r="G330">
        <v>31.45</v>
      </c>
      <c r="H330">
        <v>81</v>
      </c>
      <c r="J330">
        <v>29.06</v>
      </c>
      <c r="M330">
        <v>56.92</v>
      </c>
    </row>
    <row r="331" spans="1:13" x14ac:dyDescent="0.25">
      <c r="A331" s="25">
        <v>39562</v>
      </c>
      <c r="B331">
        <v>123.38</v>
      </c>
      <c r="C331">
        <v>24.13</v>
      </c>
      <c r="D331">
        <v>22.69</v>
      </c>
      <c r="E331">
        <v>271.25</v>
      </c>
      <c r="F331">
        <v>34.200000000000003</v>
      </c>
      <c r="G331">
        <v>31.8</v>
      </c>
      <c r="H331">
        <v>77.69</v>
      </c>
      <c r="J331">
        <v>29.6</v>
      </c>
      <c r="M331">
        <v>57.45</v>
      </c>
    </row>
    <row r="332" spans="1:13" x14ac:dyDescent="0.25">
      <c r="A332" s="25">
        <v>39563</v>
      </c>
      <c r="B332">
        <v>124.5</v>
      </c>
      <c r="C332">
        <v>24.25</v>
      </c>
      <c r="D332">
        <v>22.56</v>
      </c>
      <c r="E332">
        <v>271.76</v>
      </c>
      <c r="F332">
        <v>36.369999999999997</v>
      </c>
      <c r="G332">
        <v>29.83</v>
      </c>
      <c r="H332">
        <v>80.86</v>
      </c>
      <c r="J332">
        <v>29.56</v>
      </c>
      <c r="M332">
        <v>57.65</v>
      </c>
    </row>
    <row r="333" spans="1:13" x14ac:dyDescent="0.25">
      <c r="A333" s="25">
        <v>39566</v>
      </c>
      <c r="B333">
        <v>122.61</v>
      </c>
      <c r="C333">
        <v>24.61</v>
      </c>
      <c r="D333">
        <v>22.71</v>
      </c>
      <c r="E333">
        <v>275.77999999999997</v>
      </c>
      <c r="F333">
        <v>36.04</v>
      </c>
      <c r="G333">
        <v>28.99</v>
      </c>
      <c r="H333">
        <v>81.97</v>
      </c>
      <c r="J333">
        <v>29.36</v>
      </c>
      <c r="M333">
        <v>57.35</v>
      </c>
    </row>
    <row r="334" spans="1:13" x14ac:dyDescent="0.25">
      <c r="A334" s="25">
        <v>39567</v>
      </c>
      <c r="B334">
        <v>122.04</v>
      </c>
      <c r="C334">
        <v>25.01</v>
      </c>
      <c r="D334">
        <v>22.62</v>
      </c>
      <c r="E334">
        <v>278.95999999999998</v>
      </c>
      <c r="F334">
        <v>37.380000000000003</v>
      </c>
      <c r="G334">
        <v>28.64</v>
      </c>
      <c r="H334">
        <v>80.739999999999995</v>
      </c>
      <c r="J334">
        <v>29.66</v>
      </c>
      <c r="M334">
        <v>58.61</v>
      </c>
    </row>
    <row r="335" spans="1:13" x14ac:dyDescent="0.25">
      <c r="A335" s="25">
        <v>39568</v>
      </c>
      <c r="B335">
        <v>123.34</v>
      </c>
      <c r="C335">
        <v>24.85</v>
      </c>
      <c r="D335">
        <v>22.26</v>
      </c>
      <c r="E335">
        <v>286.86</v>
      </c>
      <c r="F335">
        <v>36.56</v>
      </c>
      <c r="G335">
        <v>28.52</v>
      </c>
      <c r="H335">
        <v>78.63</v>
      </c>
      <c r="J335">
        <v>29.16</v>
      </c>
      <c r="M335">
        <v>57.98</v>
      </c>
    </row>
    <row r="336" spans="1:13" x14ac:dyDescent="0.25">
      <c r="A336" s="25">
        <v>39569</v>
      </c>
      <c r="B336">
        <v>121.06</v>
      </c>
      <c r="C336">
        <v>25.71</v>
      </c>
      <c r="D336">
        <v>23.29</v>
      </c>
      <c r="E336">
        <v>296.24</v>
      </c>
      <c r="F336">
        <v>37</v>
      </c>
      <c r="G336">
        <v>29.4</v>
      </c>
      <c r="H336">
        <v>79.36</v>
      </c>
      <c r="J336">
        <v>29.6</v>
      </c>
      <c r="M336">
        <v>58.07</v>
      </c>
    </row>
    <row r="337" spans="1:13" x14ac:dyDescent="0.25">
      <c r="A337" s="25">
        <v>39570</v>
      </c>
      <c r="B337">
        <v>123.3</v>
      </c>
      <c r="C337">
        <v>25.85</v>
      </c>
      <c r="D337">
        <v>23.58</v>
      </c>
      <c r="E337">
        <v>290.35000000000002</v>
      </c>
      <c r="F337">
        <v>36.15</v>
      </c>
      <c r="G337">
        <v>29.24</v>
      </c>
      <c r="H337">
        <v>77.31</v>
      </c>
      <c r="J337">
        <v>29.7</v>
      </c>
      <c r="M337">
        <v>57.5</v>
      </c>
    </row>
    <row r="338" spans="1:13" x14ac:dyDescent="0.25">
      <c r="A338" s="25">
        <v>39573</v>
      </c>
      <c r="B338">
        <v>122.29</v>
      </c>
      <c r="C338">
        <v>26.39</v>
      </c>
      <c r="D338">
        <v>23.25</v>
      </c>
      <c r="E338">
        <v>297.14999999999998</v>
      </c>
      <c r="F338">
        <v>37.380000000000003</v>
      </c>
      <c r="G338">
        <v>29.08</v>
      </c>
      <c r="H338">
        <v>75.92</v>
      </c>
      <c r="J338">
        <v>29.27</v>
      </c>
      <c r="M338">
        <v>56.97</v>
      </c>
    </row>
    <row r="339" spans="1:13" x14ac:dyDescent="0.25">
      <c r="A339" s="25">
        <v>39574</v>
      </c>
      <c r="B339">
        <v>121.5</v>
      </c>
      <c r="C339">
        <v>26.67</v>
      </c>
      <c r="D339">
        <v>23.58</v>
      </c>
      <c r="E339">
        <v>292.89</v>
      </c>
      <c r="F339">
        <v>37.04</v>
      </c>
      <c r="G339">
        <v>29.7</v>
      </c>
      <c r="H339">
        <v>75.709999999999994</v>
      </c>
      <c r="J339">
        <v>29.64</v>
      </c>
      <c r="M339">
        <v>56.35</v>
      </c>
    </row>
    <row r="340" spans="1:13" x14ac:dyDescent="0.25">
      <c r="A340" s="25">
        <v>39575</v>
      </c>
      <c r="B340">
        <v>122.78</v>
      </c>
      <c r="C340">
        <v>26.08</v>
      </c>
      <c r="D340">
        <v>23.17</v>
      </c>
      <c r="E340">
        <v>289.20999999999998</v>
      </c>
      <c r="F340">
        <v>35.909999999999997</v>
      </c>
      <c r="G340">
        <v>29.21</v>
      </c>
      <c r="H340">
        <v>73.180000000000007</v>
      </c>
      <c r="J340">
        <v>29.52</v>
      </c>
      <c r="M340">
        <v>56.83</v>
      </c>
    </row>
    <row r="341" spans="1:13" x14ac:dyDescent="0.25">
      <c r="A341" s="25">
        <v>39576</v>
      </c>
      <c r="B341">
        <v>124.2</v>
      </c>
      <c r="C341">
        <v>26.44</v>
      </c>
      <c r="D341">
        <v>23.4</v>
      </c>
      <c r="E341">
        <v>291.20999999999998</v>
      </c>
      <c r="F341">
        <v>35.520000000000003</v>
      </c>
      <c r="G341">
        <v>29.27</v>
      </c>
      <c r="H341">
        <v>72.790000000000006</v>
      </c>
      <c r="J341">
        <v>29.77</v>
      </c>
      <c r="M341">
        <v>57.16</v>
      </c>
    </row>
    <row r="342" spans="1:13" x14ac:dyDescent="0.25">
      <c r="A342" s="25">
        <v>39577</v>
      </c>
      <c r="B342">
        <v>124.37</v>
      </c>
      <c r="C342">
        <v>26.21</v>
      </c>
      <c r="D342">
        <v>23.37</v>
      </c>
      <c r="E342">
        <v>286.3</v>
      </c>
      <c r="F342">
        <v>34.630000000000003</v>
      </c>
      <c r="G342">
        <v>29.39</v>
      </c>
      <c r="H342">
        <v>72.41</v>
      </c>
      <c r="J342">
        <v>29.81</v>
      </c>
      <c r="M342">
        <v>57.18</v>
      </c>
    </row>
    <row r="343" spans="1:13" x14ac:dyDescent="0.25">
      <c r="A343" s="25">
        <v>39580</v>
      </c>
      <c r="B343">
        <v>123.82</v>
      </c>
      <c r="C343">
        <v>26.88</v>
      </c>
      <c r="D343">
        <v>23.64</v>
      </c>
      <c r="E343">
        <v>292.18</v>
      </c>
      <c r="F343">
        <v>36.69</v>
      </c>
      <c r="G343">
        <v>29.99</v>
      </c>
      <c r="H343">
        <v>74.53</v>
      </c>
      <c r="J343">
        <v>29.93</v>
      </c>
      <c r="M343">
        <v>58.02</v>
      </c>
    </row>
    <row r="344" spans="1:13" x14ac:dyDescent="0.25">
      <c r="A344" s="25">
        <v>39581</v>
      </c>
      <c r="B344">
        <v>125.12</v>
      </c>
      <c r="C344">
        <v>27.14</v>
      </c>
      <c r="D344">
        <v>23.76</v>
      </c>
      <c r="E344">
        <v>291.20999999999998</v>
      </c>
      <c r="F344">
        <v>36.840000000000003</v>
      </c>
      <c r="G344">
        <v>29.78</v>
      </c>
      <c r="H344">
        <v>74.56</v>
      </c>
      <c r="J344">
        <v>29.88</v>
      </c>
      <c r="M344">
        <v>56.65</v>
      </c>
    </row>
    <row r="345" spans="1:13" x14ac:dyDescent="0.25">
      <c r="A345" s="25">
        <v>39582</v>
      </c>
      <c r="B345">
        <v>126.52</v>
      </c>
      <c r="C345">
        <v>26.61</v>
      </c>
      <c r="D345">
        <v>23.84</v>
      </c>
      <c r="E345">
        <v>287.86</v>
      </c>
      <c r="F345">
        <v>36.119999999999997</v>
      </c>
      <c r="G345">
        <v>29.93</v>
      </c>
      <c r="H345">
        <v>74.2</v>
      </c>
      <c r="J345">
        <v>30.45</v>
      </c>
      <c r="M345">
        <v>57.45</v>
      </c>
    </row>
    <row r="346" spans="1:13" x14ac:dyDescent="0.25">
      <c r="A346" s="25">
        <v>39583</v>
      </c>
      <c r="B346">
        <v>127.33</v>
      </c>
      <c r="C346">
        <v>27.1</v>
      </c>
      <c r="D346">
        <v>24.97</v>
      </c>
      <c r="E346">
        <v>290.20999999999998</v>
      </c>
      <c r="F346">
        <v>36.43</v>
      </c>
      <c r="G346">
        <v>30.45</v>
      </c>
      <c r="H346">
        <v>76.12</v>
      </c>
      <c r="J346">
        <v>31.36</v>
      </c>
      <c r="M346">
        <v>57.12</v>
      </c>
    </row>
    <row r="347" spans="1:13" x14ac:dyDescent="0.25">
      <c r="A347" s="25">
        <v>39584</v>
      </c>
      <c r="B347">
        <v>128.46</v>
      </c>
      <c r="C347">
        <v>26.8</v>
      </c>
      <c r="D347">
        <v>25</v>
      </c>
      <c r="E347">
        <v>289.74</v>
      </c>
      <c r="F347">
        <v>36.46</v>
      </c>
      <c r="G347">
        <v>29.99</v>
      </c>
      <c r="H347">
        <v>76.459999999999994</v>
      </c>
      <c r="J347">
        <v>31.79</v>
      </c>
      <c r="M347">
        <v>57.04</v>
      </c>
    </row>
    <row r="348" spans="1:13" x14ac:dyDescent="0.25">
      <c r="A348" s="25">
        <v>39587</v>
      </c>
      <c r="B348">
        <v>127.68</v>
      </c>
      <c r="C348">
        <v>26.23</v>
      </c>
      <c r="D348">
        <v>24.88</v>
      </c>
      <c r="E348">
        <v>288.47000000000003</v>
      </c>
      <c r="F348">
        <v>37.1</v>
      </c>
      <c r="G348">
        <v>29.46</v>
      </c>
      <c r="H348">
        <v>82.29</v>
      </c>
      <c r="J348">
        <v>32.53</v>
      </c>
      <c r="M348">
        <v>56.4</v>
      </c>
    </row>
    <row r="349" spans="1:13" x14ac:dyDescent="0.25">
      <c r="A349" s="25">
        <v>39588</v>
      </c>
      <c r="B349">
        <v>126.05</v>
      </c>
      <c r="C349">
        <v>26.56</v>
      </c>
      <c r="D349">
        <v>24.09</v>
      </c>
      <c r="E349">
        <v>289.01</v>
      </c>
      <c r="F349">
        <v>37.21</v>
      </c>
      <c r="G349">
        <v>28.76</v>
      </c>
      <c r="H349">
        <v>80.72</v>
      </c>
      <c r="J349">
        <v>32.17</v>
      </c>
      <c r="M349">
        <v>55.95</v>
      </c>
    </row>
    <row r="350" spans="1:13" x14ac:dyDescent="0.25">
      <c r="A350" s="25">
        <v>39589</v>
      </c>
      <c r="B350">
        <v>125.05</v>
      </c>
      <c r="C350">
        <v>25.46</v>
      </c>
      <c r="D350">
        <v>23.66</v>
      </c>
      <c r="E350">
        <v>274.72000000000003</v>
      </c>
      <c r="F350">
        <v>35.5</v>
      </c>
      <c r="G350">
        <v>28.25</v>
      </c>
      <c r="H350">
        <v>78.3</v>
      </c>
      <c r="J350">
        <v>32.130000000000003</v>
      </c>
      <c r="M350">
        <v>55.23</v>
      </c>
    </row>
    <row r="351" spans="1:13" x14ac:dyDescent="0.25">
      <c r="A351" s="25">
        <v>39590</v>
      </c>
      <c r="B351">
        <v>123.55</v>
      </c>
      <c r="C351">
        <v>25.29</v>
      </c>
      <c r="D351">
        <v>23.88</v>
      </c>
      <c r="E351">
        <v>274.45999999999998</v>
      </c>
      <c r="F351">
        <v>33.5</v>
      </c>
      <c r="G351">
        <v>28.47</v>
      </c>
      <c r="H351">
        <v>79.260000000000005</v>
      </c>
      <c r="J351">
        <v>31.83</v>
      </c>
      <c r="M351">
        <v>56.05</v>
      </c>
    </row>
    <row r="352" spans="1:13" x14ac:dyDescent="0.25">
      <c r="A352" s="25">
        <v>39591</v>
      </c>
      <c r="B352">
        <v>124.35</v>
      </c>
      <c r="C352">
        <v>25.88</v>
      </c>
      <c r="D352">
        <v>23.41</v>
      </c>
      <c r="E352">
        <v>272.04000000000002</v>
      </c>
      <c r="F352">
        <v>32.869999999999997</v>
      </c>
      <c r="G352">
        <v>28.05</v>
      </c>
      <c r="H352">
        <v>78.349999999999994</v>
      </c>
      <c r="J352">
        <v>31.75</v>
      </c>
      <c r="M352">
        <v>55.75</v>
      </c>
    </row>
    <row r="353" spans="1:13" x14ac:dyDescent="0.25">
      <c r="A353" s="25">
        <v>39595</v>
      </c>
      <c r="B353">
        <v>124.01</v>
      </c>
      <c r="C353">
        <v>26.63</v>
      </c>
      <c r="D353">
        <v>23.6</v>
      </c>
      <c r="E353">
        <v>280.17</v>
      </c>
      <c r="F353">
        <v>33.65</v>
      </c>
      <c r="G353">
        <v>28.44</v>
      </c>
      <c r="H353">
        <v>80.62</v>
      </c>
      <c r="J353">
        <v>32.340000000000003</v>
      </c>
      <c r="M353">
        <v>56.4</v>
      </c>
    </row>
    <row r="354" spans="1:13" x14ac:dyDescent="0.25">
      <c r="A354" s="25">
        <v>39596</v>
      </c>
      <c r="B354">
        <v>127.5</v>
      </c>
      <c r="C354">
        <v>26.72</v>
      </c>
      <c r="D354">
        <v>23.47</v>
      </c>
      <c r="E354">
        <v>283.83999999999997</v>
      </c>
      <c r="F354">
        <v>34.49</v>
      </c>
      <c r="G354">
        <v>28.18</v>
      </c>
      <c r="H354">
        <v>80.08</v>
      </c>
      <c r="J354">
        <v>32.49</v>
      </c>
      <c r="M354">
        <v>57.09</v>
      </c>
    </row>
    <row r="355" spans="1:13" x14ac:dyDescent="0.25">
      <c r="A355" s="25">
        <v>39597</v>
      </c>
      <c r="B355">
        <v>128.76</v>
      </c>
      <c r="C355">
        <v>26.67</v>
      </c>
      <c r="D355">
        <v>23.14</v>
      </c>
      <c r="E355">
        <v>291.20999999999998</v>
      </c>
      <c r="F355">
        <v>34.49</v>
      </c>
      <c r="G355">
        <v>28.31</v>
      </c>
      <c r="H355">
        <v>80.349999999999994</v>
      </c>
      <c r="J355">
        <v>32.700000000000003</v>
      </c>
      <c r="M355">
        <v>57.94</v>
      </c>
    </row>
    <row r="356" spans="1:13" x14ac:dyDescent="0.25">
      <c r="A356" s="25">
        <v>39598</v>
      </c>
      <c r="B356">
        <v>129.22</v>
      </c>
      <c r="C356">
        <v>26.96</v>
      </c>
      <c r="D356">
        <v>23.18</v>
      </c>
      <c r="E356">
        <v>292.61</v>
      </c>
      <c r="F356">
        <v>34.51</v>
      </c>
      <c r="G356">
        <v>28.32</v>
      </c>
      <c r="H356">
        <v>81.62</v>
      </c>
      <c r="J356">
        <v>32.479999999999997</v>
      </c>
      <c r="M356">
        <v>57.74</v>
      </c>
    </row>
    <row r="357" spans="1:13" x14ac:dyDescent="0.25">
      <c r="A357" s="25">
        <v>39601</v>
      </c>
      <c r="B357">
        <v>128.49</v>
      </c>
      <c r="C357">
        <v>26.59</v>
      </c>
      <c r="D357">
        <v>23.2</v>
      </c>
      <c r="E357">
        <v>287.20999999999998</v>
      </c>
      <c r="F357">
        <v>33.78</v>
      </c>
      <c r="G357">
        <v>27.8</v>
      </c>
      <c r="H357">
        <v>80.23</v>
      </c>
      <c r="J357">
        <v>32.119999999999997</v>
      </c>
      <c r="M357">
        <v>57.2</v>
      </c>
    </row>
    <row r="358" spans="1:13" x14ac:dyDescent="0.25">
      <c r="A358" s="25">
        <v>39602</v>
      </c>
      <c r="B358">
        <v>127.47</v>
      </c>
      <c r="C358">
        <v>26.48</v>
      </c>
      <c r="D358">
        <v>22.94</v>
      </c>
      <c r="E358">
        <v>283.37</v>
      </c>
      <c r="F358">
        <v>34.21</v>
      </c>
      <c r="G358">
        <v>27.31</v>
      </c>
      <c r="H358">
        <v>80.11</v>
      </c>
      <c r="J358">
        <v>31.57</v>
      </c>
      <c r="M358">
        <v>57.77</v>
      </c>
    </row>
    <row r="359" spans="1:13" x14ac:dyDescent="0.25">
      <c r="A359" s="25">
        <v>39603</v>
      </c>
      <c r="B359">
        <v>127.87</v>
      </c>
      <c r="C359">
        <v>26.46</v>
      </c>
      <c r="D359">
        <v>23.48</v>
      </c>
      <c r="E359">
        <v>285.82</v>
      </c>
      <c r="F359">
        <v>34.450000000000003</v>
      </c>
      <c r="G359">
        <v>27.54</v>
      </c>
      <c r="H359">
        <v>81.5</v>
      </c>
      <c r="J359">
        <v>31.97</v>
      </c>
      <c r="M359">
        <v>57.68</v>
      </c>
    </row>
    <row r="360" spans="1:13" x14ac:dyDescent="0.25">
      <c r="A360" s="25">
        <v>39604</v>
      </c>
      <c r="B360">
        <v>127.41</v>
      </c>
      <c r="C360">
        <v>27.06</v>
      </c>
      <c r="D360">
        <v>23.87</v>
      </c>
      <c r="E360">
        <v>292.86</v>
      </c>
      <c r="F360">
        <v>36.18</v>
      </c>
      <c r="G360">
        <v>28.3</v>
      </c>
      <c r="H360">
        <v>84.51</v>
      </c>
      <c r="J360">
        <v>32.03</v>
      </c>
      <c r="M360">
        <v>59.8</v>
      </c>
    </row>
    <row r="361" spans="1:13" x14ac:dyDescent="0.25">
      <c r="A361" s="25">
        <v>39605</v>
      </c>
      <c r="B361">
        <v>127.77</v>
      </c>
      <c r="C361">
        <v>26.52</v>
      </c>
      <c r="D361">
        <v>22.9</v>
      </c>
      <c r="E361">
        <v>283.22000000000003</v>
      </c>
      <c r="F361">
        <v>34.5</v>
      </c>
      <c r="G361">
        <v>27.49</v>
      </c>
      <c r="H361">
        <v>80.63</v>
      </c>
      <c r="J361">
        <v>31.24</v>
      </c>
      <c r="M361">
        <v>58.37</v>
      </c>
    </row>
    <row r="362" spans="1:13" x14ac:dyDescent="0.25">
      <c r="A362" s="25">
        <v>39608</v>
      </c>
      <c r="B362">
        <v>125.38</v>
      </c>
      <c r="C362">
        <v>25.94</v>
      </c>
      <c r="D362">
        <v>22.76</v>
      </c>
      <c r="E362">
        <v>278.66000000000003</v>
      </c>
      <c r="F362">
        <v>33.200000000000003</v>
      </c>
      <c r="G362">
        <v>27.71</v>
      </c>
      <c r="H362">
        <v>79.430000000000007</v>
      </c>
      <c r="J362">
        <v>31.33</v>
      </c>
      <c r="M362">
        <v>59.57</v>
      </c>
    </row>
    <row r="363" spans="1:13" x14ac:dyDescent="0.25">
      <c r="A363" s="25">
        <v>39609</v>
      </c>
      <c r="B363">
        <v>124.88</v>
      </c>
      <c r="C363">
        <v>26.52</v>
      </c>
      <c r="D363">
        <v>22.68</v>
      </c>
      <c r="E363">
        <v>276.81</v>
      </c>
      <c r="F363">
        <v>32.630000000000003</v>
      </c>
      <c r="G363">
        <v>27.89</v>
      </c>
      <c r="H363">
        <v>79.62</v>
      </c>
      <c r="J363">
        <v>30.42</v>
      </c>
      <c r="M363">
        <v>59.78</v>
      </c>
    </row>
    <row r="364" spans="1:13" x14ac:dyDescent="0.25">
      <c r="A364" s="25">
        <v>39610</v>
      </c>
      <c r="B364">
        <v>125.9</v>
      </c>
      <c r="C364">
        <v>25.83</v>
      </c>
      <c r="D364">
        <v>21.81</v>
      </c>
      <c r="E364">
        <v>272.33</v>
      </c>
      <c r="F364">
        <v>31.9</v>
      </c>
      <c r="G364">
        <v>27.12</v>
      </c>
      <c r="H364">
        <v>77.28</v>
      </c>
      <c r="J364">
        <v>29.76</v>
      </c>
      <c r="M364">
        <v>58.52</v>
      </c>
    </row>
    <row r="365" spans="1:13" x14ac:dyDescent="0.25">
      <c r="A365" s="25">
        <v>39611</v>
      </c>
      <c r="B365">
        <v>123.85</v>
      </c>
      <c r="C365">
        <v>24.75</v>
      </c>
      <c r="D365">
        <v>22.05</v>
      </c>
      <c r="E365">
        <v>276.2</v>
      </c>
      <c r="F365">
        <v>31.54</v>
      </c>
      <c r="G365">
        <v>28.24</v>
      </c>
      <c r="H365">
        <v>76.150000000000006</v>
      </c>
      <c r="J365">
        <v>29.55</v>
      </c>
      <c r="M365">
        <v>59.11</v>
      </c>
    </row>
    <row r="366" spans="1:13" x14ac:dyDescent="0.25">
      <c r="A366" s="25">
        <v>39612</v>
      </c>
      <c r="B366">
        <v>124.42</v>
      </c>
      <c r="C366">
        <v>24.62</v>
      </c>
      <c r="D366">
        <v>22.66</v>
      </c>
      <c r="E366">
        <v>285.47000000000003</v>
      </c>
      <c r="F366">
        <v>32.68</v>
      </c>
      <c r="G366">
        <v>29.07</v>
      </c>
      <c r="H366">
        <v>79.17</v>
      </c>
      <c r="J366">
        <v>30.17</v>
      </c>
      <c r="M366">
        <v>59.18</v>
      </c>
    </row>
    <row r="367" spans="1:13" x14ac:dyDescent="0.25">
      <c r="A367" s="25">
        <v>39615</v>
      </c>
      <c r="B367">
        <v>125.46</v>
      </c>
      <c r="C367">
        <v>25.26</v>
      </c>
      <c r="D367">
        <v>22.86</v>
      </c>
      <c r="E367">
        <v>286.12</v>
      </c>
      <c r="F367">
        <v>33.590000000000003</v>
      </c>
      <c r="G367">
        <v>28.93</v>
      </c>
      <c r="H367">
        <v>81.7</v>
      </c>
      <c r="J367">
        <v>30.18</v>
      </c>
      <c r="M367">
        <v>59.31</v>
      </c>
    </row>
    <row r="368" spans="1:13" x14ac:dyDescent="0.25">
      <c r="A368" s="25">
        <v>39616</v>
      </c>
      <c r="B368">
        <v>127.1</v>
      </c>
      <c r="C368">
        <v>25.92</v>
      </c>
      <c r="D368">
        <v>22.58</v>
      </c>
      <c r="E368">
        <v>284.45</v>
      </c>
      <c r="F368">
        <v>33.26</v>
      </c>
      <c r="G368">
        <v>28.8</v>
      </c>
      <c r="H368">
        <v>82.97</v>
      </c>
      <c r="J368">
        <v>29.94</v>
      </c>
      <c r="M368">
        <v>58.69</v>
      </c>
    </row>
    <row r="369" spans="1:13" x14ac:dyDescent="0.25">
      <c r="A369" s="25">
        <v>39617</v>
      </c>
      <c r="B369">
        <v>124.55</v>
      </c>
      <c r="C369">
        <v>25.54</v>
      </c>
      <c r="D369">
        <v>22.28</v>
      </c>
      <c r="E369">
        <v>280.91000000000003</v>
      </c>
      <c r="F369">
        <v>33.25</v>
      </c>
      <c r="G369">
        <v>28.46</v>
      </c>
      <c r="H369">
        <v>82.52</v>
      </c>
      <c r="J369">
        <v>29.38</v>
      </c>
      <c r="M369">
        <v>57.67</v>
      </c>
    </row>
    <row r="370" spans="1:13" x14ac:dyDescent="0.25">
      <c r="A370" s="25">
        <v>39618</v>
      </c>
      <c r="B370">
        <v>123.67</v>
      </c>
      <c r="C370">
        <v>25.84</v>
      </c>
      <c r="D370">
        <v>22.85</v>
      </c>
      <c r="E370">
        <v>279.82</v>
      </c>
      <c r="F370">
        <v>33.479999999999997</v>
      </c>
      <c r="G370">
        <v>28.93</v>
      </c>
      <c r="H370">
        <v>84.26</v>
      </c>
      <c r="J370">
        <v>29.99</v>
      </c>
      <c r="M370">
        <v>57.69</v>
      </c>
    </row>
    <row r="371" spans="1:13" x14ac:dyDescent="0.25">
      <c r="A371" s="25">
        <v>39619</v>
      </c>
      <c r="B371">
        <v>124.81</v>
      </c>
      <c r="C371">
        <v>25.04</v>
      </c>
      <c r="D371">
        <v>22.37</v>
      </c>
      <c r="E371">
        <v>272.94</v>
      </c>
      <c r="F371">
        <v>32.29</v>
      </c>
      <c r="G371">
        <v>28.23</v>
      </c>
      <c r="H371">
        <v>81.099999999999994</v>
      </c>
      <c r="J371">
        <v>29.4</v>
      </c>
      <c r="M371">
        <v>56.26</v>
      </c>
    </row>
    <row r="372" spans="1:13" x14ac:dyDescent="0.25">
      <c r="A372" s="25">
        <v>39622</v>
      </c>
      <c r="B372">
        <v>123</v>
      </c>
      <c r="C372">
        <v>24.74</v>
      </c>
      <c r="D372">
        <v>22.36</v>
      </c>
      <c r="E372">
        <v>272.33</v>
      </c>
      <c r="F372">
        <v>31.89</v>
      </c>
      <c r="G372">
        <v>27.97</v>
      </c>
      <c r="H372">
        <v>80.680000000000007</v>
      </c>
      <c r="J372">
        <v>29.02</v>
      </c>
      <c r="M372">
        <v>56.64</v>
      </c>
    </row>
    <row r="373" spans="1:13" x14ac:dyDescent="0.25">
      <c r="A373" s="25">
        <v>39623</v>
      </c>
      <c r="B373">
        <v>123.08</v>
      </c>
      <c r="C373">
        <v>24.75</v>
      </c>
      <c r="D373">
        <v>22.41</v>
      </c>
      <c r="E373">
        <v>270.88</v>
      </c>
      <c r="F373">
        <v>30.67</v>
      </c>
      <c r="G373">
        <v>27.73</v>
      </c>
      <c r="H373">
        <v>79.64</v>
      </c>
      <c r="J373">
        <v>29.03</v>
      </c>
      <c r="M373">
        <v>57.32</v>
      </c>
    </row>
    <row r="374" spans="1:13" x14ac:dyDescent="0.25">
      <c r="A374" s="25">
        <v>39624</v>
      </c>
      <c r="B374">
        <v>123.67</v>
      </c>
      <c r="C374">
        <v>25.34</v>
      </c>
      <c r="D374">
        <v>22.65</v>
      </c>
      <c r="E374">
        <v>275.22000000000003</v>
      </c>
      <c r="F374">
        <v>33.21</v>
      </c>
      <c r="G374">
        <v>28.35</v>
      </c>
      <c r="H374">
        <v>80.510000000000005</v>
      </c>
      <c r="J374">
        <v>29.69</v>
      </c>
      <c r="M374">
        <v>58.12</v>
      </c>
    </row>
    <row r="375" spans="1:13" x14ac:dyDescent="0.25">
      <c r="A375" s="25">
        <v>39625</v>
      </c>
      <c r="B375">
        <v>123.43</v>
      </c>
      <c r="C375">
        <v>24.04</v>
      </c>
      <c r="D375">
        <v>21.59</v>
      </c>
      <c r="E375">
        <v>264.14999999999998</v>
      </c>
      <c r="F375">
        <v>31.48</v>
      </c>
      <c r="G375">
        <v>27.75</v>
      </c>
      <c r="H375">
        <v>76.3</v>
      </c>
      <c r="J375">
        <v>28.71</v>
      </c>
      <c r="M375">
        <v>56.83</v>
      </c>
    </row>
    <row r="376" spans="1:13" x14ac:dyDescent="0.25">
      <c r="A376" s="25">
        <v>39626</v>
      </c>
      <c r="B376">
        <v>121.02</v>
      </c>
      <c r="C376">
        <v>24.3</v>
      </c>
      <c r="D376">
        <v>21.49</v>
      </c>
      <c r="E376">
        <v>263.77</v>
      </c>
      <c r="F376">
        <v>31.32</v>
      </c>
      <c r="G376">
        <v>27.63</v>
      </c>
      <c r="H376">
        <v>74.66</v>
      </c>
      <c r="J376">
        <v>28.51</v>
      </c>
      <c r="M376">
        <v>56.3</v>
      </c>
    </row>
    <row r="377" spans="1:13" x14ac:dyDescent="0.25">
      <c r="A377" s="25">
        <v>39629</v>
      </c>
      <c r="B377">
        <v>120.03</v>
      </c>
      <c r="C377">
        <v>23.92</v>
      </c>
      <c r="D377">
        <v>21.48</v>
      </c>
      <c r="E377">
        <v>262.95</v>
      </c>
      <c r="F377">
        <v>31.3</v>
      </c>
      <c r="G377">
        <v>27.51</v>
      </c>
      <c r="H377">
        <v>73.33</v>
      </c>
      <c r="J377">
        <v>28.16</v>
      </c>
      <c r="M377">
        <v>56.2</v>
      </c>
    </row>
    <row r="378" spans="1:13" x14ac:dyDescent="0.25">
      <c r="A378" s="25">
        <v>39630</v>
      </c>
      <c r="B378">
        <v>117.5</v>
      </c>
      <c r="C378">
        <v>24.95</v>
      </c>
      <c r="D378">
        <v>21.57</v>
      </c>
      <c r="E378">
        <v>267.10000000000002</v>
      </c>
      <c r="F378">
        <v>31.77</v>
      </c>
      <c r="G378">
        <v>26.87</v>
      </c>
      <c r="H378">
        <v>73.62</v>
      </c>
      <c r="J378">
        <v>27.64</v>
      </c>
      <c r="M378">
        <v>57.03</v>
      </c>
    </row>
    <row r="379" spans="1:13" x14ac:dyDescent="0.25">
      <c r="A379" s="25">
        <v>39631</v>
      </c>
      <c r="B379">
        <v>118.41</v>
      </c>
      <c r="C379">
        <v>24.03</v>
      </c>
      <c r="D379">
        <v>20.93</v>
      </c>
      <c r="E379">
        <v>263.26</v>
      </c>
      <c r="F379">
        <v>31.2</v>
      </c>
      <c r="G379">
        <v>25.88</v>
      </c>
      <c r="H379">
        <v>71.44</v>
      </c>
      <c r="J379">
        <v>27.2</v>
      </c>
      <c r="M379">
        <v>56.5</v>
      </c>
    </row>
    <row r="380" spans="1:13" x14ac:dyDescent="0.25">
      <c r="A380" s="25">
        <v>39632</v>
      </c>
      <c r="B380">
        <v>119.95</v>
      </c>
      <c r="C380">
        <v>24.3</v>
      </c>
      <c r="D380">
        <v>20.66</v>
      </c>
      <c r="E380">
        <v>268.23</v>
      </c>
      <c r="F380">
        <v>31.6</v>
      </c>
      <c r="G380">
        <v>25.98</v>
      </c>
      <c r="H380">
        <v>72</v>
      </c>
      <c r="J380">
        <v>27.44</v>
      </c>
      <c r="M380">
        <v>56.6</v>
      </c>
    </row>
    <row r="381" spans="1:13" x14ac:dyDescent="0.25">
      <c r="A381" s="25">
        <v>39636</v>
      </c>
      <c r="B381">
        <v>119.62</v>
      </c>
      <c r="C381">
        <v>25.02</v>
      </c>
      <c r="D381">
        <v>20.71</v>
      </c>
      <c r="E381">
        <v>271.68</v>
      </c>
      <c r="F381">
        <v>32.79</v>
      </c>
      <c r="G381">
        <v>26.03</v>
      </c>
      <c r="H381">
        <v>72.489999999999995</v>
      </c>
      <c r="J381">
        <v>27.43</v>
      </c>
      <c r="M381">
        <v>56.91</v>
      </c>
    </row>
    <row r="382" spans="1:13" x14ac:dyDescent="0.25">
      <c r="A382" s="25">
        <v>39637</v>
      </c>
      <c r="B382">
        <v>120.55</v>
      </c>
      <c r="C382">
        <v>25.65</v>
      </c>
      <c r="D382">
        <v>20.92</v>
      </c>
      <c r="E382">
        <v>276.99</v>
      </c>
      <c r="F382">
        <v>33.46</v>
      </c>
      <c r="G382">
        <v>25.85</v>
      </c>
      <c r="H382">
        <v>75.040000000000006</v>
      </c>
      <c r="J382">
        <v>27.62</v>
      </c>
      <c r="M382">
        <v>59.11</v>
      </c>
    </row>
    <row r="383" spans="1:13" x14ac:dyDescent="0.25">
      <c r="A383" s="25">
        <v>39638</v>
      </c>
      <c r="B383">
        <v>124.21</v>
      </c>
      <c r="C383">
        <v>24.89</v>
      </c>
      <c r="D383">
        <v>19.809999999999999</v>
      </c>
      <c r="E383">
        <v>270.5</v>
      </c>
      <c r="F383">
        <v>33.28</v>
      </c>
      <c r="G383">
        <v>25.23</v>
      </c>
      <c r="H383">
        <v>70.61</v>
      </c>
      <c r="J383">
        <v>26.74</v>
      </c>
      <c r="M383">
        <v>57.67</v>
      </c>
    </row>
    <row r="384" spans="1:13" x14ac:dyDescent="0.25">
      <c r="A384" s="25">
        <v>39639</v>
      </c>
      <c r="B384">
        <v>120.66</v>
      </c>
      <c r="C384">
        <v>25.23</v>
      </c>
      <c r="D384">
        <v>20.62</v>
      </c>
      <c r="E384">
        <v>270.02</v>
      </c>
      <c r="F384">
        <v>32.93</v>
      </c>
      <c r="G384">
        <v>25.45</v>
      </c>
      <c r="H384">
        <v>70.63</v>
      </c>
      <c r="J384">
        <v>27.3</v>
      </c>
      <c r="M384">
        <v>57.21</v>
      </c>
    </row>
    <row r="385" spans="1:13" x14ac:dyDescent="0.25">
      <c r="A385" s="25">
        <v>39640</v>
      </c>
      <c r="B385">
        <v>121.8</v>
      </c>
      <c r="C385">
        <v>24.65</v>
      </c>
      <c r="D385">
        <v>20.64</v>
      </c>
      <c r="E385">
        <v>266.63</v>
      </c>
      <c r="F385">
        <v>30.51</v>
      </c>
      <c r="G385">
        <v>25.25</v>
      </c>
      <c r="H385">
        <v>68.540000000000006</v>
      </c>
      <c r="J385">
        <v>27.5</v>
      </c>
      <c r="M385">
        <v>56.29</v>
      </c>
    </row>
    <row r="386" spans="1:13" x14ac:dyDescent="0.25">
      <c r="A386" s="25">
        <v>39643</v>
      </c>
      <c r="B386">
        <v>123.51</v>
      </c>
      <c r="C386">
        <v>24.84</v>
      </c>
      <c r="D386">
        <v>20.47</v>
      </c>
      <c r="E386">
        <v>260.55</v>
      </c>
      <c r="F386">
        <v>29.14</v>
      </c>
      <c r="G386">
        <v>25.15</v>
      </c>
      <c r="H386">
        <v>66.28</v>
      </c>
      <c r="J386">
        <v>27.12</v>
      </c>
      <c r="M386">
        <v>56.31</v>
      </c>
    </row>
    <row r="387" spans="1:13" x14ac:dyDescent="0.25">
      <c r="A387" s="25">
        <v>39644</v>
      </c>
      <c r="B387">
        <v>121</v>
      </c>
      <c r="C387">
        <v>24.23</v>
      </c>
      <c r="D387">
        <v>20.71</v>
      </c>
      <c r="E387">
        <v>257.79000000000002</v>
      </c>
      <c r="F387">
        <v>28.2</v>
      </c>
      <c r="G387">
        <v>26.15</v>
      </c>
      <c r="H387">
        <v>67.03</v>
      </c>
      <c r="J387">
        <v>27.08</v>
      </c>
      <c r="M387">
        <v>56.24</v>
      </c>
    </row>
    <row r="388" spans="1:13" x14ac:dyDescent="0.25">
      <c r="A388" s="25">
        <v>39645</v>
      </c>
      <c r="B388">
        <v>122.81</v>
      </c>
      <c r="C388">
        <v>24.69</v>
      </c>
      <c r="D388">
        <v>20.91</v>
      </c>
      <c r="E388">
        <v>267.52999999999997</v>
      </c>
      <c r="F388">
        <v>29.89</v>
      </c>
      <c r="G388">
        <v>27.26</v>
      </c>
      <c r="H388">
        <v>71.84</v>
      </c>
      <c r="J388">
        <v>28.06</v>
      </c>
      <c r="M388">
        <v>56.96</v>
      </c>
    </row>
    <row r="389" spans="1:13" x14ac:dyDescent="0.25">
      <c r="A389" s="25">
        <v>39646</v>
      </c>
      <c r="B389">
        <v>126.39</v>
      </c>
      <c r="C389">
        <v>24.54</v>
      </c>
      <c r="D389">
        <v>21.99</v>
      </c>
      <c r="E389">
        <v>266.45</v>
      </c>
      <c r="F389">
        <v>30.29</v>
      </c>
      <c r="G389">
        <v>27.52</v>
      </c>
      <c r="H389">
        <v>72.11</v>
      </c>
      <c r="J389">
        <v>29.13</v>
      </c>
      <c r="M389">
        <v>57.68</v>
      </c>
    </row>
    <row r="390" spans="1:13" x14ac:dyDescent="0.25">
      <c r="A390" s="25">
        <v>39647</v>
      </c>
      <c r="B390">
        <v>125.81</v>
      </c>
      <c r="C390">
        <v>23.59</v>
      </c>
      <c r="D390">
        <v>22.09</v>
      </c>
      <c r="E390">
        <v>240.42</v>
      </c>
      <c r="F390">
        <v>29.15</v>
      </c>
      <c r="G390">
        <v>25.86</v>
      </c>
      <c r="H390">
        <v>69.12</v>
      </c>
      <c r="J390">
        <v>28.82</v>
      </c>
      <c r="M390">
        <v>57.92</v>
      </c>
    </row>
    <row r="391" spans="1:13" x14ac:dyDescent="0.25">
      <c r="A391" s="25">
        <v>39650</v>
      </c>
      <c r="B391">
        <v>129.83000000000001</v>
      </c>
      <c r="C391">
        <v>23.76</v>
      </c>
      <c r="D391">
        <v>22.09</v>
      </c>
      <c r="E391">
        <v>234.17</v>
      </c>
      <c r="F391">
        <v>29.7</v>
      </c>
      <c r="G391">
        <v>25.64</v>
      </c>
      <c r="H391">
        <v>68.48</v>
      </c>
      <c r="J391">
        <v>28.52</v>
      </c>
      <c r="M391">
        <v>57.31</v>
      </c>
    </row>
    <row r="392" spans="1:13" x14ac:dyDescent="0.25">
      <c r="A392" s="25">
        <v>39651</v>
      </c>
      <c r="B392">
        <v>127.5</v>
      </c>
      <c r="C392">
        <v>23.15</v>
      </c>
      <c r="D392">
        <v>22.09</v>
      </c>
      <c r="E392">
        <v>238.32</v>
      </c>
      <c r="F392">
        <v>29.24</v>
      </c>
      <c r="G392">
        <v>25.8</v>
      </c>
      <c r="H392">
        <v>67.97</v>
      </c>
      <c r="J392">
        <v>24.35</v>
      </c>
      <c r="M392">
        <v>59.06</v>
      </c>
    </row>
    <row r="393" spans="1:13" x14ac:dyDescent="0.25">
      <c r="A393" s="25">
        <v>39652</v>
      </c>
      <c r="B393">
        <v>129.78</v>
      </c>
      <c r="C393">
        <v>23.75</v>
      </c>
      <c r="D393">
        <v>22.3</v>
      </c>
      <c r="E393">
        <v>244.37</v>
      </c>
      <c r="F393">
        <v>28.87</v>
      </c>
      <c r="G393">
        <v>26.43</v>
      </c>
      <c r="H393">
        <v>70.540000000000006</v>
      </c>
      <c r="J393">
        <v>25.02</v>
      </c>
      <c r="M393">
        <v>58.09</v>
      </c>
    </row>
    <row r="394" spans="1:13" x14ac:dyDescent="0.25">
      <c r="A394" s="25">
        <v>39653</v>
      </c>
      <c r="B394">
        <v>129.06</v>
      </c>
      <c r="C394">
        <v>22.72</v>
      </c>
      <c r="D394">
        <v>21.67</v>
      </c>
      <c r="E394">
        <v>237.57</v>
      </c>
      <c r="F394">
        <v>33.51</v>
      </c>
      <c r="G394">
        <v>25.44</v>
      </c>
      <c r="H394">
        <v>78.72</v>
      </c>
      <c r="J394">
        <v>23.88</v>
      </c>
      <c r="M394">
        <v>56.97</v>
      </c>
    </row>
    <row r="395" spans="1:13" x14ac:dyDescent="0.25">
      <c r="A395" s="25">
        <v>39654</v>
      </c>
      <c r="B395">
        <v>129</v>
      </c>
      <c r="C395">
        <v>23.16</v>
      </c>
      <c r="D395">
        <v>22.01</v>
      </c>
      <c r="E395">
        <v>245.74</v>
      </c>
      <c r="F395">
        <v>33.24</v>
      </c>
      <c r="G395">
        <v>26.16</v>
      </c>
      <c r="H395">
        <v>78.31</v>
      </c>
      <c r="J395">
        <v>24</v>
      </c>
      <c r="M395">
        <v>56.83</v>
      </c>
    </row>
    <row r="396" spans="1:13" x14ac:dyDescent="0.25">
      <c r="A396" s="25">
        <v>39657</v>
      </c>
      <c r="B396">
        <v>127.69</v>
      </c>
      <c r="C396">
        <v>22.06</v>
      </c>
      <c r="D396">
        <v>21.67</v>
      </c>
      <c r="E396">
        <v>238.32</v>
      </c>
      <c r="F396">
        <v>33.44</v>
      </c>
      <c r="G396">
        <v>25.5</v>
      </c>
      <c r="H396">
        <v>75.98</v>
      </c>
      <c r="J396">
        <v>23.97</v>
      </c>
      <c r="M396">
        <v>56.02</v>
      </c>
    </row>
    <row r="397" spans="1:13" x14ac:dyDescent="0.25">
      <c r="A397" s="25">
        <v>39658</v>
      </c>
      <c r="B397">
        <v>126.54</v>
      </c>
      <c r="C397">
        <v>22.44</v>
      </c>
      <c r="D397">
        <v>22.23</v>
      </c>
      <c r="E397">
        <v>241.31</v>
      </c>
      <c r="F397">
        <v>34.81</v>
      </c>
      <c r="G397">
        <v>26.11</v>
      </c>
      <c r="H397">
        <v>78.209999999999994</v>
      </c>
      <c r="J397">
        <v>24.29</v>
      </c>
      <c r="M397">
        <v>57.45</v>
      </c>
    </row>
    <row r="398" spans="1:13" x14ac:dyDescent="0.25">
      <c r="A398" s="25">
        <v>39659</v>
      </c>
      <c r="B398">
        <v>128.12</v>
      </c>
      <c r="C398">
        <v>22.84</v>
      </c>
      <c r="D398">
        <v>22.23</v>
      </c>
      <c r="E398">
        <v>241.11</v>
      </c>
      <c r="F398">
        <v>35.020000000000003</v>
      </c>
      <c r="G398">
        <v>26.23</v>
      </c>
      <c r="H398">
        <v>78.209999999999994</v>
      </c>
      <c r="J398">
        <v>24.5</v>
      </c>
      <c r="M398">
        <v>58.56</v>
      </c>
    </row>
    <row r="399" spans="1:13" x14ac:dyDescent="0.25">
      <c r="A399" s="25">
        <v>39660</v>
      </c>
      <c r="B399">
        <v>128.1</v>
      </c>
      <c r="C399">
        <v>22.71</v>
      </c>
      <c r="D399">
        <v>22.19</v>
      </c>
      <c r="E399">
        <v>236.64</v>
      </c>
      <c r="F399">
        <v>34.72</v>
      </c>
      <c r="G399">
        <v>25.72</v>
      </c>
      <c r="H399">
        <v>76.34</v>
      </c>
      <c r="J399">
        <v>24.38</v>
      </c>
      <c r="M399">
        <v>58.62</v>
      </c>
    </row>
    <row r="400" spans="1:13" x14ac:dyDescent="0.25">
      <c r="A400" s="25">
        <v>39661</v>
      </c>
      <c r="B400">
        <v>128.52000000000001</v>
      </c>
      <c r="C400">
        <v>22.38</v>
      </c>
      <c r="D400">
        <v>22.35</v>
      </c>
      <c r="E400">
        <v>233.7</v>
      </c>
      <c r="F400">
        <v>34.42</v>
      </c>
      <c r="G400">
        <v>25.44</v>
      </c>
      <c r="H400">
        <v>75.75</v>
      </c>
      <c r="J400">
        <v>24.14</v>
      </c>
      <c r="M400">
        <v>57.75</v>
      </c>
    </row>
    <row r="401" spans="1:13" x14ac:dyDescent="0.25">
      <c r="A401" s="25">
        <v>39664</v>
      </c>
      <c r="B401">
        <v>126.77</v>
      </c>
      <c r="C401">
        <v>21.89</v>
      </c>
      <c r="D401">
        <v>22.52</v>
      </c>
      <c r="E401">
        <v>231.27</v>
      </c>
      <c r="F401">
        <v>33.020000000000003</v>
      </c>
      <c r="G401">
        <v>25.28</v>
      </c>
      <c r="H401">
        <v>75.709999999999994</v>
      </c>
      <c r="J401">
        <v>24.15</v>
      </c>
      <c r="M401">
        <v>58.43</v>
      </c>
    </row>
    <row r="402" spans="1:13" x14ac:dyDescent="0.25">
      <c r="A402" s="25">
        <v>39665</v>
      </c>
      <c r="B402">
        <v>128.19999999999999</v>
      </c>
      <c r="C402">
        <v>22.95</v>
      </c>
      <c r="D402">
        <v>23.02</v>
      </c>
      <c r="E402">
        <v>239.69</v>
      </c>
      <c r="F402">
        <v>33.03</v>
      </c>
      <c r="G402">
        <v>26.21</v>
      </c>
      <c r="H402">
        <v>79.11</v>
      </c>
      <c r="J402">
        <v>24.94</v>
      </c>
      <c r="M402">
        <v>60.34</v>
      </c>
    </row>
    <row r="403" spans="1:13" x14ac:dyDescent="0.25">
      <c r="A403" s="25">
        <v>39666</v>
      </c>
      <c r="B403">
        <v>128.44999999999999</v>
      </c>
      <c r="C403">
        <v>23.46</v>
      </c>
      <c r="D403">
        <v>22.8</v>
      </c>
      <c r="E403">
        <v>242.93</v>
      </c>
      <c r="F403">
        <v>33.880000000000003</v>
      </c>
      <c r="G403">
        <v>27.02</v>
      </c>
      <c r="H403">
        <v>78.09</v>
      </c>
      <c r="J403">
        <v>25.01</v>
      </c>
      <c r="M403">
        <v>60.76</v>
      </c>
    </row>
    <row r="404" spans="1:13" x14ac:dyDescent="0.25">
      <c r="A404" s="25">
        <v>39667</v>
      </c>
      <c r="B404">
        <v>128.30000000000001</v>
      </c>
      <c r="C404">
        <v>23.37</v>
      </c>
      <c r="D404">
        <v>23.67</v>
      </c>
      <c r="E404">
        <v>239.32</v>
      </c>
      <c r="F404">
        <v>32.76</v>
      </c>
      <c r="G404">
        <v>27.39</v>
      </c>
      <c r="H404">
        <v>76.95</v>
      </c>
      <c r="J404">
        <v>25.1</v>
      </c>
      <c r="M404">
        <v>56.96</v>
      </c>
    </row>
    <row r="405" spans="1:13" x14ac:dyDescent="0.25">
      <c r="A405" s="25">
        <v>39668</v>
      </c>
      <c r="B405">
        <v>128.5</v>
      </c>
      <c r="C405">
        <v>24.22</v>
      </c>
      <c r="D405">
        <v>24.23</v>
      </c>
      <c r="E405">
        <v>247.26</v>
      </c>
      <c r="F405">
        <v>31.93</v>
      </c>
      <c r="G405">
        <v>28.13</v>
      </c>
      <c r="H405">
        <v>80.510000000000005</v>
      </c>
      <c r="J405">
        <v>25.74</v>
      </c>
      <c r="M405">
        <v>57.86</v>
      </c>
    </row>
    <row r="406" spans="1:13" x14ac:dyDescent="0.25">
      <c r="A406" s="25">
        <v>39671</v>
      </c>
      <c r="B406">
        <v>128.43</v>
      </c>
      <c r="C406">
        <v>24.79</v>
      </c>
      <c r="D406">
        <v>24.38</v>
      </c>
      <c r="E406">
        <v>250.17</v>
      </c>
      <c r="F406">
        <v>30.44</v>
      </c>
      <c r="G406">
        <v>27.9</v>
      </c>
      <c r="H406">
        <v>88.09</v>
      </c>
      <c r="J406">
        <v>26.14</v>
      </c>
      <c r="M406">
        <v>58.56</v>
      </c>
    </row>
    <row r="407" spans="1:13" x14ac:dyDescent="0.25">
      <c r="A407" s="25">
        <v>39672</v>
      </c>
      <c r="B407">
        <v>126.01</v>
      </c>
      <c r="C407">
        <v>25.25</v>
      </c>
      <c r="D407">
        <v>24.52</v>
      </c>
      <c r="E407">
        <v>251.05</v>
      </c>
      <c r="F407">
        <v>31.15</v>
      </c>
      <c r="G407">
        <v>28.12</v>
      </c>
      <c r="H407">
        <v>87.25</v>
      </c>
      <c r="J407">
        <v>26.4</v>
      </c>
      <c r="M407">
        <v>59.25</v>
      </c>
    </row>
    <row r="408" spans="1:13" x14ac:dyDescent="0.25">
      <c r="A408" s="25">
        <v>39673</v>
      </c>
      <c r="B408">
        <v>125</v>
      </c>
      <c r="C408">
        <v>25.61</v>
      </c>
      <c r="D408">
        <v>24.12</v>
      </c>
      <c r="E408">
        <v>249.76</v>
      </c>
      <c r="F408">
        <v>31.56</v>
      </c>
      <c r="G408">
        <v>27.91</v>
      </c>
      <c r="H408">
        <v>86.69</v>
      </c>
      <c r="J408">
        <v>26.15</v>
      </c>
      <c r="M408">
        <v>57.88</v>
      </c>
    </row>
    <row r="409" spans="1:13" x14ac:dyDescent="0.25">
      <c r="A409" s="25">
        <v>39674</v>
      </c>
      <c r="B409">
        <v>125.01</v>
      </c>
      <c r="C409">
        <v>25.62</v>
      </c>
      <c r="D409">
        <v>24.36</v>
      </c>
      <c r="E409">
        <v>252.49</v>
      </c>
      <c r="F409">
        <v>32.49</v>
      </c>
      <c r="G409">
        <v>27.91</v>
      </c>
      <c r="H409">
        <v>88.03</v>
      </c>
      <c r="J409">
        <v>25.77</v>
      </c>
      <c r="M409">
        <v>58.1</v>
      </c>
    </row>
    <row r="410" spans="1:13" x14ac:dyDescent="0.25">
      <c r="A410" s="25">
        <v>39675</v>
      </c>
      <c r="B410">
        <v>127.07</v>
      </c>
      <c r="C410">
        <v>25.11</v>
      </c>
      <c r="D410">
        <v>24.26</v>
      </c>
      <c r="E410">
        <v>254.82</v>
      </c>
      <c r="F410">
        <v>32.1</v>
      </c>
      <c r="G410">
        <v>27.81</v>
      </c>
      <c r="H410">
        <v>86.4</v>
      </c>
      <c r="J410">
        <v>25.52</v>
      </c>
      <c r="M410">
        <v>59.37</v>
      </c>
    </row>
    <row r="411" spans="1:13" x14ac:dyDescent="0.25">
      <c r="A411" s="25">
        <v>39678</v>
      </c>
      <c r="B411">
        <v>126.49</v>
      </c>
      <c r="C411">
        <v>25.06</v>
      </c>
      <c r="D411">
        <v>24.01</v>
      </c>
      <c r="E411">
        <v>248.9</v>
      </c>
      <c r="F411">
        <v>30.72</v>
      </c>
      <c r="G411">
        <v>27.69</v>
      </c>
      <c r="H411">
        <v>83.11</v>
      </c>
      <c r="J411">
        <v>25.24</v>
      </c>
      <c r="M411">
        <v>58.83</v>
      </c>
    </row>
    <row r="412" spans="1:13" x14ac:dyDescent="0.25">
      <c r="A412" s="25">
        <v>39679</v>
      </c>
      <c r="B412">
        <v>123.63</v>
      </c>
      <c r="C412">
        <v>24.79</v>
      </c>
      <c r="D412">
        <v>23.59</v>
      </c>
      <c r="E412">
        <v>245</v>
      </c>
      <c r="F412">
        <v>30.88</v>
      </c>
      <c r="G412">
        <v>27.32</v>
      </c>
      <c r="H412">
        <v>81.290000000000006</v>
      </c>
      <c r="J412">
        <v>24.81</v>
      </c>
      <c r="M412">
        <v>58.2</v>
      </c>
    </row>
    <row r="413" spans="1:13" x14ac:dyDescent="0.25">
      <c r="A413" s="25">
        <v>39680</v>
      </c>
      <c r="B413">
        <v>123.5</v>
      </c>
      <c r="C413">
        <v>25.12</v>
      </c>
      <c r="D413">
        <v>23.39</v>
      </c>
      <c r="E413">
        <v>242.26</v>
      </c>
      <c r="F413">
        <v>32.119999999999997</v>
      </c>
      <c r="G413">
        <v>27.29</v>
      </c>
      <c r="H413">
        <v>82.13</v>
      </c>
      <c r="J413">
        <v>24.4</v>
      </c>
      <c r="M413">
        <v>58.36</v>
      </c>
    </row>
    <row r="414" spans="1:13" x14ac:dyDescent="0.25">
      <c r="A414" s="25">
        <v>39681</v>
      </c>
      <c r="B414">
        <v>121.58</v>
      </c>
      <c r="C414">
        <v>24.9</v>
      </c>
      <c r="D414">
        <v>23.05</v>
      </c>
      <c r="E414">
        <v>243.02</v>
      </c>
      <c r="F414">
        <v>32.33</v>
      </c>
      <c r="G414">
        <v>27.18</v>
      </c>
      <c r="H414">
        <v>83.26</v>
      </c>
      <c r="J414">
        <v>24.39</v>
      </c>
      <c r="M414">
        <v>58.5</v>
      </c>
    </row>
    <row r="415" spans="1:13" x14ac:dyDescent="0.25">
      <c r="A415" s="25">
        <v>39682</v>
      </c>
      <c r="B415">
        <v>123.3</v>
      </c>
      <c r="C415">
        <v>25.26</v>
      </c>
      <c r="D415">
        <v>23.49</v>
      </c>
      <c r="E415">
        <v>245.05</v>
      </c>
      <c r="F415">
        <v>32.4</v>
      </c>
      <c r="G415">
        <v>27.84</v>
      </c>
      <c r="H415">
        <v>85.26</v>
      </c>
      <c r="J415">
        <v>24.65</v>
      </c>
      <c r="M415">
        <v>59.44</v>
      </c>
    </row>
    <row r="416" spans="1:13" x14ac:dyDescent="0.25">
      <c r="A416" s="25">
        <v>39685</v>
      </c>
      <c r="B416">
        <v>124.48</v>
      </c>
      <c r="C416">
        <v>24.65</v>
      </c>
      <c r="D416">
        <v>22.97</v>
      </c>
      <c r="E416">
        <v>241.26</v>
      </c>
      <c r="F416">
        <v>32.24</v>
      </c>
      <c r="G416">
        <v>27.66</v>
      </c>
      <c r="H416">
        <v>82.85</v>
      </c>
      <c r="J416">
        <v>24.32</v>
      </c>
      <c r="M416">
        <v>58.55</v>
      </c>
    </row>
    <row r="417" spans="1:13" x14ac:dyDescent="0.25">
      <c r="A417" s="25">
        <v>39686</v>
      </c>
      <c r="B417">
        <v>122.58</v>
      </c>
      <c r="C417">
        <v>24.81</v>
      </c>
      <c r="D417">
        <v>23.15</v>
      </c>
      <c r="E417">
        <v>236.84</v>
      </c>
      <c r="F417">
        <v>31.01</v>
      </c>
      <c r="G417">
        <v>27.27</v>
      </c>
      <c r="H417">
        <v>81.760000000000005</v>
      </c>
      <c r="J417">
        <v>24.25</v>
      </c>
      <c r="M417">
        <v>59</v>
      </c>
    </row>
    <row r="418" spans="1:13" x14ac:dyDescent="0.25">
      <c r="A418" s="25">
        <v>39687</v>
      </c>
      <c r="B418">
        <v>122.42</v>
      </c>
      <c r="C418">
        <v>24.95</v>
      </c>
      <c r="D418">
        <v>23.41</v>
      </c>
      <c r="E418">
        <v>234.06</v>
      </c>
      <c r="F418">
        <v>31.57</v>
      </c>
      <c r="G418">
        <v>27.56</v>
      </c>
      <c r="H418">
        <v>81.73</v>
      </c>
      <c r="J418">
        <v>24.35</v>
      </c>
      <c r="M418">
        <v>59.29</v>
      </c>
    </row>
    <row r="419" spans="1:13" x14ac:dyDescent="0.25">
      <c r="A419" s="25">
        <v>39688</v>
      </c>
      <c r="B419">
        <v>124.06</v>
      </c>
      <c r="C419">
        <v>24.82</v>
      </c>
      <c r="D419">
        <v>23.59</v>
      </c>
      <c r="E419">
        <v>236.65</v>
      </c>
      <c r="F419">
        <v>31.65</v>
      </c>
      <c r="G419">
        <v>27.94</v>
      </c>
      <c r="H419">
        <v>83.42</v>
      </c>
      <c r="J419">
        <v>24.69</v>
      </c>
      <c r="M419">
        <v>59.88</v>
      </c>
    </row>
    <row r="420" spans="1:13" x14ac:dyDescent="0.25">
      <c r="A420" s="25">
        <v>39689</v>
      </c>
      <c r="B420">
        <v>123.71</v>
      </c>
      <c r="C420">
        <v>24.22</v>
      </c>
      <c r="D420">
        <v>22.87</v>
      </c>
      <c r="E420">
        <v>231.41</v>
      </c>
      <c r="F420">
        <v>31.37</v>
      </c>
      <c r="G420">
        <v>27.29</v>
      </c>
      <c r="H420">
        <v>80.81</v>
      </c>
      <c r="J420">
        <v>24.51</v>
      </c>
      <c r="M420">
        <v>59.07</v>
      </c>
    </row>
    <row r="421" spans="1:13" x14ac:dyDescent="0.25">
      <c r="A421" s="25">
        <v>39693</v>
      </c>
      <c r="B421">
        <v>122.87</v>
      </c>
      <c r="C421">
        <v>23.74</v>
      </c>
      <c r="D421">
        <v>22.58</v>
      </c>
      <c r="E421">
        <v>232.39</v>
      </c>
      <c r="F421">
        <v>30.85</v>
      </c>
      <c r="G421">
        <v>27.1</v>
      </c>
      <c r="H421">
        <v>81.41</v>
      </c>
      <c r="J421">
        <v>24.43</v>
      </c>
      <c r="M421">
        <v>59.65</v>
      </c>
    </row>
    <row r="422" spans="1:13" x14ac:dyDescent="0.25">
      <c r="A422" s="25">
        <v>39694</v>
      </c>
      <c r="B422">
        <v>118.34</v>
      </c>
      <c r="C422">
        <v>23.85</v>
      </c>
      <c r="D422">
        <v>21.54</v>
      </c>
      <c r="E422">
        <v>231.97</v>
      </c>
      <c r="F422">
        <v>29.32</v>
      </c>
      <c r="G422">
        <v>26.9</v>
      </c>
      <c r="H422">
        <v>80.77</v>
      </c>
      <c r="J422">
        <v>23.49</v>
      </c>
      <c r="M422">
        <v>59.79</v>
      </c>
    </row>
    <row r="423" spans="1:13" x14ac:dyDescent="0.25">
      <c r="A423" s="25">
        <v>39695</v>
      </c>
      <c r="B423">
        <v>117.99</v>
      </c>
      <c r="C423">
        <v>23.03</v>
      </c>
      <c r="D423">
        <v>20.52</v>
      </c>
      <c r="E423">
        <v>224.9</v>
      </c>
      <c r="F423">
        <v>27.11</v>
      </c>
      <c r="G423">
        <v>26.35</v>
      </c>
      <c r="H423">
        <v>78.03</v>
      </c>
      <c r="J423">
        <v>22.4</v>
      </c>
      <c r="M423">
        <v>59.78</v>
      </c>
    </row>
    <row r="424" spans="1:13" x14ac:dyDescent="0.25">
      <c r="A424" s="25">
        <v>39696</v>
      </c>
      <c r="B424">
        <v>114.15</v>
      </c>
      <c r="C424">
        <v>22.88</v>
      </c>
      <c r="D424">
        <v>20.61</v>
      </c>
      <c r="E424">
        <v>221.9</v>
      </c>
      <c r="F424">
        <v>27.07</v>
      </c>
      <c r="G424">
        <v>25.65</v>
      </c>
      <c r="H424">
        <v>79.19</v>
      </c>
      <c r="J424">
        <v>22.64</v>
      </c>
      <c r="M424">
        <v>60.74</v>
      </c>
    </row>
    <row r="425" spans="1:13" x14ac:dyDescent="0.25">
      <c r="A425" s="25">
        <v>39699</v>
      </c>
      <c r="B425">
        <v>118</v>
      </c>
      <c r="C425">
        <v>22.56</v>
      </c>
      <c r="D425">
        <v>20.97</v>
      </c>
      <c r="E425">
        <v>209.76</v>
      </c>
      <c r="F425">
        <v>27.44</v>
      </c>
      <c r="G425">
        <v>26.12</v>
      </c>
      <c r="H425">
        <v>81.16</v>
      </c>
      <c r="J425">
        <v>22.38</v>
      </c>
      <c r="M425">
        <v>62</v>
      </c>
    </row>
    <row r="426" spans="1:13" x14ac:dyDescent="0.25">
      <c r="A426" s="25">
        <v>39700</v>
      </c>
      <c r="B426">
        <v>117.78</v>
      </c>
      <c r="C426">
        <v>21.67</v>
      </c>
      <c r="D426">
        <v>20.329999999999998</v>
      </c>
      <c r="E426">
        <v>209.12</v>
      </c>
      <c r="F426">
        <v>25.41</v>
      </c>
      <c r="G426">
        <v>26.1</v>
      </c>
      <c r="H426">
        <v>79.040000000000006</v>
      </c>
      <c r="J426">
        <v>21.71</v>
      </c>
      <c r="M426">
        <v>61.13</v>
      </c>
    </row>
    <row r="427" spans="1:13" x14ac:dyDescent="0.25">
      <c r="A427" s="25">
        <v>39701</v>
      </c>
      <c r="B427">
        <v>116.4</v>
      </c>
      <c r="C427">
        <v>21.66</v>
      </c>
      <c r="D427">
        <v>20.16</v>
      </c>
      <c r="E427">
        <v>206.87</v>
      </c>
      <c r="F427">
        <v>26.41</v>
      </c>
      <c r="G427">
        <v>26.44</v>
      </c>
      <c r="H427">
        <v>76.739999999999995</v>
      </c>
      <c r="J427">
        <v>21.85</v>
      </c>
      <c r="M427">
        <v>62.02</v>
      </c>
    </row>
    <row r="428" spans="1:13" x14ac:dyDescent="0.25">
      <c r="A428" s="25">
        <v>39702</v>
      </c>
      <c r="B428">
        <v>116.6</v>
      </c>
      <c r="C428">
        <v>21.81</v>
      </c>
      <c r="D428">
        <v>20.190000000000001</v>
      </c>
      <c r="E428">
        <v>216.66</v>
      </c>
      <c r="F428">
        <v>28.25</v>
      </c>
      <c r="G428">
        <v>27.34</v>
      </c>
      <c r="H428">
        <v>79.510000000000005</v>
      </c>
      <c r="J428">
        <v>22.19</v>
      </c>
      <c r="M428">
        <v>63.17</v>
      </c>
    </row>
    <row r="429" spans="1:13" x14ac:dyDescent="0.25">
      <c r="A429" s="25">
        <v>39703</v>
      </c>
      <c r="B429">
        <v>118.66</v>
      </c>
      <c r="C429">
        <v>21.28</v>
      </c>
      <c r="D429">
        <v>20.16</v>
      </c>
      <c r="E429">
        <v>218.61</v>
      </c>
      <c r="F429">
        <v>28.2</v>
      </c>
      <c r="G429">
        <v>27.62</v>
      </c>
      <c r="H429">
        <v>78.3</v>
      </c>
      <c r="J429">
        <v>22.15</v>
      </c>
      <c r="M429">
        <v>62.41</v>
      </c>
    </row>
    <row r="430" spans="1:13" x14ac:dyDescent="0.25">
      <c r="A430" s="25">
        <v>39706</v>
      </c>
      <c r="B430">
        <v>115.36</v>
      </c>
      <c r="C430">
        <v>20.05</v>
      </c>
      <c r="D430">
        <v>19.36</v>
      </c>
      <c r="E430">
        <v>216.71</v>
      </c>
      <c r="F430">
        <v>27.3</v>
      </c>
      <c r="G430">
        <v>26.82</v>
      </c>
      <c r="H430">
        <v>77.34</v>
      </c>
      <c r="J430">
        <v>21.91</v>
      </c>
      <c r="M430">
        <v>61.63</v>
      </c>
    </row>
    <row r="431" spans="1:13" x14ac:dyDescent="0.25">
      <c r="A431" s="25">
        <v>39707</v>
      </c>
      <c r="B431">
        <v>113.73</v>
      </c>
      <c r="C431">
        <v>19.98</v>
      </c>
      <c r="D431">
        <v>19.48</v>
      </c>
      <c r="E431">
        <v>221.24</v>
      </c>
      <c r="F431">
        <v>26.65</v>
      </c>
      <c r="G431">
        <v>25.99</v>
      </c>
      <c r="H431">
        <v>78.73</v>
      </c>
      <c r="J431">
        <v>22.59</v>
      </c>
      <c r="M431">
        <v>62.14</v>
      </c>
    </row>
    <row r="432" spans="1:13" x14ac:dyDescent="0.25">
      <c r="A432" s="25">
        <v>39708</v>
      </c>
      <c r="B432">
        <v>114.79</v>
      </c>
      <c r="C432">
        <v>18.260000000000002</v>
      </c>
      <c r="D432">
        <v>18.55</v>
      </c>
      <c r="E432">
        <v>207.04</v>
      </c>
      <c r="F432">
        <v>25.45</v>
      </c>
      <c r="G432">
        <v>24.57</v>
      </c>
      <c r="H432">
        <v>71.540000000000006</v>
      </c>
      <c r="J432">
        <v>22.09</v>
      </c>
      <c r="M432">
        <v>59.64</v>
      </c>
    </row>
    <row r="433" spans="1:13" x14ac:dyDescent="0.25">
      <c r="A433" s="25">
        <v>39709</v>
      </c>
      <c r="B433">
        <v>112.91</v>
      </c>
      <c r="C433">
        <v>19.16</v>
      </c>
      <c r="D433">
        <v>19.260000000000002</v>
      </c>
      <c r="E433">
        <v>219.32</v>
      </c>
      <c r="F433">
        <v>30.52</v>
      </c>
      <c r="G433">
        <v>25.26</v>
      </c>
      <c r="H433">
        <v>76.5</v>
      </c>
      <c r="J433">
        <v>22.75</v>
      </c>
      <c r="M433">
        <v>61.48</v>
      </c>
    </row>
    <row r="434" spans="1:13" x14ac:dyDescent="0.25">
      <c r="A434" s="25">
        <v>39710</v>
      </c>
      <c r="B434">
        <v>119.59</v>
      </c>
      <c r="C434">
        <v>20.13</v>
      </c>
      <c r="D434">
        <v>19.23</v>
      </c>
      <c r="E434">
        <v>224.35</v>
      </c>
      <c r="F434">
        <v>28.98</v>
      </c>
      <c r="G434">
        <v>25.16</v>
      </c>
      <c r="H434">
        <v>81</v>
      </c>
      <c r="J434">
        <v>23.6</v>
      </c>
      <c r="M434">
        <v>59.7</v>
      </c>
    </row>
    <row r="435" spans="1:13" x14ac:dyDescent="0.25">
      <c r="A435" s="25">
        <v>39713</v>
      </c>
      <c r="B435">
        <v>118.45</v>
      </c>
      <c r="C435">
        <v>18.72</v>
      </c>
      <c r="D435">
        <v>18.5</v>
      </c>
      <c r="E435">
        <v>214.85</v>
      </c>
      <c r="F435">
        <v>26.86</v>
      </c>
      <c r="G435">
        <v>25.4</v>
      </c>
      <c r="H435">
        <v>74.930000000000007</v>
      </c>
      <c r="J435">
        <v>22.71</v>
      </c>
      <c r="M435">
        <v>58.89</v>
      </c>
    </row>
    <row r="436" spans="1:13" x14ac:dyDescent="0.25">
      <c r="A436" s="25">
        <v>39714</v>
      </c>
      <c r="B436">
        <v>116.21</v>
      </c>
      <c r="C436">
        <v>18.12</v>
      </c>
      <c r="D436">
        <v>18.63</v>
      </c>
      <c r="E436">
        <v>214.42</v>
      </c>
      <c r="F436">
        <v>26.35</v>
      </c>
      <c r="G436">
        <v>25.44</v>
      </c>
      <c r="H436">
        <v>71.760000000000005</v>
      </c>
      <c r="J436">
        <v>22.03</v>
      </c>
      <c r="M436">
        <v>58.4</v>
      </c>
    </row>
    <row r="437" spans="1:13" x14ac:dyDescent="0.25">
      <c r="A437" s="25">
        <v>39715</v>
      </c>
      <c r="B437">
        <v>116.93</v>
      </c>
      <c r="C437">
        <v>18.39</v>
      </c>
      <c r="D437">
        <v>18.7</v>
      </c>
      <c r="E437">
        <v>217.34</v>
      </c>
      <c r="F437">
        <v>26.73</v>
      </c>
      <c r="G437">
        <v>25.72</v>
      </c>
      <c r="H437">
        <v>69.959999999999994</v>
      </c>
      <c r="J437">
        <v>22.11</v>
      </c>
      <c r="M437">
        <v>58.92</v>
      </c>
    </row>
    <row r="438" spans="1:13" x14ac:dyDescent="0.25">
      <c r="A438" s="25">
        <v>39716</v>
      </c>
      <c r="B438">
        <v>117.75</v>
      </c>
      <c r="C438">
        <v>18.850000000000001</v>
      </c>
      <c r="D438">
        <v>18.57</v>
      </c>
      <c r="E438">
        <v>219.58</v>
      </c>
      <c r="F438">
        <v>27.55</v>
      </c>
      <c r="G438">
        <v>26.61</v>
      </c>
      <c r="H438">
        <v>72.08</v>
      </c>
      <c r="J438">
        <v>22.69</v>
      </c>
      <c r="M438">
        <v>60.12</v>
      </c>
    </row>
    <row r="439" spans="1:13" x14ac:dyDescent="0.25">
      <c r="A439" s="25">
        <v>39717</v>
      </c>
      <c r="B439">
        <v>117.21</v>
      </c>
      <c r="C439">
        <v>18.32</v>
      </c>
      <c r="D439">
        <v>19.2</v>
      </c>
      <c r="E439">
        <v>215.3</v>
      </c>
      <c r="F439">
        <v>26.08</v>
      </c>
      <c r="G439">
        <v>27.4</v>
      </c>
      <c r="H439">
        <v>70.7</v>
      </c>
      <c r="J439">
        <v>23.26</v>
      </c>
      <c r="M439">
        <v>60.71</v>
      </c>
    </row>
    <row r="440" spans="1:13" x14ac:dyDescent="0.25">
      <c r="A440" s="25">
        <v>39720</v>
      </c>
      <c r="B440">
        <v>117.44</v>
      </c>
      <c r="C440">
        <v>15.04</v>
      </c>
      <c r="D440">
        <v>17.27</v>
      </c>
      <c r="E440">
        <v>190.31</v>
      </c>
      <c r="F440">
        <v>23.12</v>
      </c>
      <c r="G440">
        <v>25.01</v>
      </c>
      <c r="H440">
        <v>63.35</v>
      </c>
      <c r="J440">
        <v>21.51</v>
      </c>
      <c r="M440">
        <v>58.45</v>
      </c>
    </row>
    <row r="441" spans="1:13" x14ac:dyDescent="0.25">
      <c r="A441" s="25">
        <v>39721</v>
      </c>
      <c r="B441">
        <v>115.83</v>
      </c>
      <c r="C441">
        <v>16.239999999999998</v>
      </c>
      <c r="D441">
        <v>18.73</v>
      </c>
      <c r="E441">
        <v>200.06</v>
      </c>
      <c r="F441">
        <v>24.82</v>
      </c>
      <c r="G441">
        <v>26.69</v>
      </c>
      <c r="H441">
        <v>72.760000000000005</v>
      </c>
      <c r="J441">
        <v>21.5</v>
      </c>
      <c r="M441">
        <v>59.89</v>
      </c>
    </row>
    <row r="442" spans="1:13" x14ac:dyDescent="0.25">
      <c r="A442" s="25">
        <v>39722</v>
      </c>
      <c r="B442">
        <v>115.51</v>
      </c>
      <c r="C442">
        <v>15.59</v>
      </c>
      <c r="D442">
        <v>18.52</v>
      </c>
      <c r="E442">
        <v>205.65</v>
      </c>
      <c r="F442">
        <v>24.45</v>
      </c>
      <c r="G442">
        <v>26.48</v>
      </c>
      <c r="H442">
        <v>69.58</v>
      </c>
      <c r="J442">
        <v>21.64</v>
      </c>
      <c r="M442">
        <v>59.66</v>
      </c>
    </row>
    <row r="443" spans="1:13" x14ac:dyDescent="0.25">
      <c r="A443" s="25">
        <v>39723</v>
      </c>
      <c r="B443">
        <v>108.48</v>
      </c>
      <c r="C443">
        <v>14.3</v>
      </c>
      <c r="D443">
        <v>17.2</v>
      </c>
      <c r="E443">
        <v>195.05</v>
      </c>
      <c r="F443">
        <v>23.35</v>
      </c>
      <c r="G443">
        <v>26.25</v>
      </c>
      <c r="H443">
        <v>67.36</v>
      </c>
      <c r="J443">
        <v>20.66</v>
      </c>
      <c r="M443">
        <v>58.85</v>
      </c>
    </row>
    <row r="444" spans="1:13" x14ac:dyDescent="0.25">
      <c r="A444" s="25">
        <v>39724</v>
      </c>
      <c r="B444">
        <v>105.16</v>
      </c>
      <c r="C444">
        <v>13.87</v>
      </c>
      <c r="D444">
        <v>17.309999999999999</v>
      </c>
      <c r="E444">
        <v>193.26</v>
      </c>
      <c r="F444">
        <v>22.24</v>
      </c>
      <c r="G444">
        <v>26.32</v>
      </c>
      <c r="H444">
        <v>67</v>
      </c>
      <c r="J444">
        <v>21.06</v>
      </c>
      <c r="M444">
        <v>59.73</v>
      </c>
    </row>
    <row r="445" spans="1:13" x14ac:dyDescent="0.25">
      <c r="A445" s="25">
        <v>39727</v>
      </c>
      <c r="B445">
        <v>101.21</v>
      </c>
      <c r="C445">
        <v>14.02</v>
      </c>
      <c r="D445">
        <v>16.93</v>
      </c>
      <c r="E445">
        <v>185.42</v>
      </c>
      <c r="F445">
        <v>22.77</v>
      </c>
      <c r="G445">
        <v>24.91</v>
      </c>
      <c r="H445">
        <v>65.23</v>
      </c>
      <c r="J445">
        <v>20.64</v>
      </c>
      <c r="M445">
        <v>57.9</v>
      </c>
    </row>
    <row r="446" spans="1:13" x14ac:dyDescent="0.25">
      <c r="A446" s="25">
        <v>39728</v>
      </c>
      <c r="B446">
        <v>101.5</v>
      </c>
      <c r="C446">
        <v>12.74</v>
      </c>
      <c r="D446">
        <v>16.02</v>
      </c>
      <c r="E446">
        <v>172.83</v>
      </c>
      <c r="F446">
        <v>21.44</v>
      </c>
      <c r="G446">
        <v>23.23</v>
      </c>
      <c r="H446">
        <v>58.52</v>
      </c>
      <c r="J446">
        <v>19.5</v>
      </c>
      <c r="M446">
        <v>54.84</v>
      </c>
    </row>
    <row r="447" spans="1:13" x14ac:dyDescent="0.25">
      <c r="A447" s="25">
        <v>39729</v>
      </c>
      <c r="B447">
        <v>91.51</v>
      </c>
      <c r="C447">
        <v>12.83</v>
      </c>
      <c r="D447">
        <v>16.25</v>
      </c>
      <c r="E447">
        <v>168.89</v>
      </c>
      <c r="F447">
        <v>21.33</v>
      </c>
      <c r="G447">
        <v>23.01</v>
      </c>
      <c r="H447">
        <v>61.02</v>
      </c>
      <c r="J447">
        <v>19.34</v>
      </c>
      <c r="M447">
        <v>54.55</v>
      </c>
    </row>
    <row r="448" spans="1:13" x14ac:dyDescent="0.25">
      <c r="A448" s="25">
        <v>39730</v>
      </c>
      <c r="B448">
        <v>95.29</v>
      </c>
      <c r="C448">
        <v>12.68</v>
      </c>
      <c r="D448">
        <v>15.6</v>
      </c>
      <c r="E448">
        <v>164.33</v>
      </c>
      <c r="F448">
        <v>20.62</v>
      </c>
      <c r="G448">
        <v>22.3</v>
      </c>
      <c r="H448">
        <v>56</v>
      </c>
      <c r="J448">
        <v>18.52</v>
      </c>
      <c r="M448">
        <v>51.39</v>
      </c>
    </row>
    <row r="449" spans="1:13" x14ac:dyDescent="0.25">
      <c r="A449" s="25">
        <v>39731</v>
      </c>
      <c r="B449">
        <v>87.41</v>
      </c>
      <c r="C449">
        <v>13.8</v>
      </c>
      <c r="D449">
        <v>15.19</v>
      </c>
      <c r="E449">
        <v>165.83</v>
      </c>
      <c r="F449">
        <v>21.38</v>
      </c>
      <c r="G449">
        <v>21.5</v>
      </c>
      <c r="H449">
        <v>56.25</v>
      </c>
      <c r="J449">
        <v>19.16</v>
      </c>
      <c r="M449">
        <v>50.95</v>
      </c>
    </row>
    <row r="450" spans="1:13" x14ac:dyDescent="0.25">
      <c r="A450" s="25">
        <v>39734</v>
      </c>
      <c r="B450">
        <v>90.44</v>
      </c>
      <c r="C450">
        <v>15.75</v>
      </c>
      <c r="D450">
        <v>16.989999999999998</v>
      </c>
      <c r="E450">
        <v>190.32</v>
      </c>
      <c r="F450">
        <v>26.6</v>
      </c>
      <c r="G450">
        <v>25.5</v>
      </c>
      <c r="H450">
        <v>62.02</v>
      </c>
      <c r="J450">
        <v>20.2</v>
      </c>
      <c r="M450">
        <v>54.5</v>
      </c>
    </row>
    <row r="451" spans="1:13" x14ac:dyDescent="0.25">
      <c r="A451" s="25">
        <v>39735</v>
      </c>
      <c r="B451">
        <v>96.42</v>
      </c>
      <c r="C451">
        <v>14.87</v>
      </c>
      <c r="D451">
        <v>15.93</v>
      </c>
      <c r="E451">
        <v>181.17</v>
      </c>
      <c r="F451">
        <v>25.02</v>
      </c>
      <c r="G451">
        <v>24.1</v>
      </c>
      <c r="H451">
        <v>55.86</v>
      </c>
      <c r="J451">
        <v>18.850000000000001</v>
      </c>
      <c r="M451">
        <v>54.44</v>
      </c>
    </row>
    <row r="452" spans="1:13" x14ac:dyDescent="0.25">
      <c r="A452" s="25">
        <v>39736</v>
      </c>
      <c r="B452">
        <v>92.77</v>
      </c>
      <c r="C452">
        <v>13.99</v>
      </c>
      <c r="D452">
        <v>14.99</v>
      </c>
      <c r="E452">
        <v>169.42</v>
      </c>
      <c r="F452">
        <v>22.72</v>
      </c>
      <c r="G452">
        <v>22.66</v>
      </c>
      <c r="H452">
        <v>48.72</v>
      </c>
      <c r="J452">
        <v>17.350000000000001</v>
      </c>
      <c r="M452">
        <v>50.05</v>
      </c>
    </row>
    <row r="453" spans="1:13" x14ac:dyDescent="0.25">
      <c r="A453" s="25">
        <v>39737</v>
      </c>
      <c r="B453">
        <v>89.38</v>
      </c>
      <c r="C453">
        <v>14.56</v>
      </c>
      <c r="D453">
        <v>15.88</v>
      </c>
      <c r="E453">
        <v>176.33</v>
      </c>
      <c r="F453">
        <v>22.63</v>
      </c>
      <c r="G453">
        <v>24.19</v>
      </c>
      <c r="H453">
        <v>50.29</v>
      </c>
      <c r="J453">
        <v>17.63</v>
      </c>
      <c r="M453">
        <v>54.62</v>
      </c>
    </row>
    <row r="454" spans="1:13" x14ac:dyDescent="0.25">
      <c r="A454" s="25">
        <v>39738</v>
      </c>
      <c r="B454">
        <v>91.75</v>
      </c>
      <c r="C454">
        <v>13.91</v>
      </c>
      <c r="D454">
        <v>15.5</v>
      </c>
      <c r="E454">
        <v>186.08</v>
      </c>
      <c r="F454">
        <v>23.95</v>
      </c>
      <c r="G454">
        <v>23.93</v>
      </c>
      <c r="H454">
        <v>50.65</v>
      </c>
      <c r="J454">
        <v>17.649999999999999</v>
      </c>
      <c r="M454">
        <v>53.77</v>
      </c>
    </row>
    <row r="455" spans="1:13" x14ac:dyDescent="0.25">
      <c r="A455" s="25">
        <v>39741</v>
      </c>
      <c r="B455">
        <v>92.21</v>
      </c>
      <c r="C455">
        <v>14.06</v>
      </c>
      <c r="D455">
        <v>16.04</v>
      </c>
      <c r="E455">
        <v>189.47</v>
      </c>
      <c r="F455">
        <v>25.44</v>
      </c>
      <c r="G455">
        <v>24.72</v>
      </c>
      <c r="H455">
        <v>52.97</v>
      </c>
      <c r="J455">
        <v>17.98</v>
      </c>
      <c r="M455">
        <v>54.43</v>
      </c>
    </row>
    <row r="456" spans="1:13" x14ac:dyDescent="0.25">
      <c r="A456" s="25">
        <v>39742</v>
      </c>
      <c r="B456">
        <v>92.22</v>
      </c>
      <c r="C456">
        <v>13.07</v>
      </c>
      <c r="D456">
        <v>15.25</v>
      </c>
      <c r="E456">
        <v>181.19</v>
      </c>
      <c r="F456">
        <v>24.87</v>
      </c>
      <c r="G456">
        <v>23.36</v>
      </c>
      <c r="H456">
        <v>50.23</v>
      </c>
      <c r="J456">
        <v>16.850000000000001</v>
      </c>
      <c r="M456">
        <v>53.67</v>
      </c>
    </row>
    <row r="457" spans="1:13" x14ac:dyDescent="0.25">
      <c r="A457" s="25">
        <v>39743</v>
      </c>
      <c r="B457">
        <v>87</v>
      </c>
      <c r="C457">
        <v>13.84</v>
      </c>
      <c r="D457">
        <v>14.58</v>
      </c>
      <c r="E457">
        <v>177.66</v>
      </c>
      <c r="F457">
        <v>24.91</v>
      </c>
      <c r="G457">
        <v>21.53</v>
      </c>
      <c r="H457">
        <v>49.99</v>
      </c>
      <c r="J457">
        <v>16.28</v>
      </c>
      <c r="M457">
        <v>52.27</v>
      </c>
    </row>
    <row r="458" spans="1:13" x14ac:dyDescent="0.25">
      <c r="A458" s="25">
        <v>39744</v>
      </c>
      <c r="B458">
        <v>84.09</v>
      </c>
      <c r="C458">
        <v>14.03</v>
      </c>
      <c r="D458">
        <v>14.51</v>
      </c>
      <c r="E458">
        <v>175.98</v>
      </c>
      <c r="F458">
        <v>21.25</v>
      </c>
      <c r="G458">
        <v>22.32</v>
      </c>
      <c r="H458">
        <v>50.32</v>
      </c>
      <c r="J458">
        <v>17.079999999999998</v>
      </c>
      <c r="M458">
        <v>52.76</v>
      </c>
    </row>
    <row r="459" spans="1:13" x14ac:dyDescent="0.25">
      <c r="A459" s="25">
        <v>39745</v>
      </c>
      <c r="B459">
        <v>79.27</v>
      </c>
      <c r="C459">
        <v>13.77</v>
      </c>
      <c r="D459">
        <v>14.28</v>
      </c>
      <c r="E459">
        <v>169.48</v>
      </c>
      <c r="F459">
        <v>19.12</v>
      </c>
      <c r="G459">
        <v>21.96</v>
      </c>
      <c r="H459">
        <v>48.96</v>
      </c>
      <c r="J459">
        <v>16.95</v>
      </c>
      <c r="M459">
        <v>51.4</v>
      </c>
    </row>
    <row r="460" spans="1:13" x14ac:dyDescent="0.25">
      <c r="A460" s="25">
        <v>39748</v>
      </c>
      <c r="B460">
        <v>80.27</v>
      </c>
      <c r="C460">
        <v>13.16</v>
      </c>
      <c r="D460">
        <v>14.25</v>
      </c>
      <c r="E460">
        <v>164.58</v>
      </c>
      <c r="F460">
        <v>17.899999999999999</v>
      </c>
      <c r="G460">
        <v>21.18</v>
      </c>
      <c r="H460">
        <v>49.58</v>
      </c>
      <c r="J460">
        <v>17.66</v>
      </c>
      <c r="M460">
        <v>49.67</v>
      </c>
    </row>
    <row r="461" spans="1:13" x14ac:dyDescent="0.25">
      <c r="A461" s="25">
        <v>39749</v>
      </c>
      <c r="B461">
        <v>81.400000000000006</v>
      </c>
      <c r="C461">
        <v>14.27</v>
      </c>
      <c r="D461">
        <v>15.86</v>
      </c>
      <c r="E461">
        <v>184.19</v>
      </c>
      <c r="F461">
        <v>20.9</v>
      </c>
      <c r="G461">
        <v>23.1</v>
      </c>
      <c r="H461">
        <v>56.04</v>
      </c>
      <c r="J461">
        <v>19.48</v>
      </c>
      <c r="M461">
        <v>55.17</v>
      </c>
    </row>
    <row r="462" spans="1:13" x14ac:dyDescent="0.25">
      <c r="A462" s="25">
        <v>39750</v>
      </c>
      <c r="B462">
        <v>87.74</v>
      </c>
      <c r="C462">
        <v>14.94</v>
      </c>
      <c r="D462">
        <v>14.94</v>
      </c>
      <c r="E462">
        <v>178.82</v>
      </c>
      <c r="F462">
        <v>21.19</v>
      </c>
      <c r="G462">
        <v>23</v>
      </c>
      <c r="H462">
        <v>56.89</v>
      </c>
      <c r="J462">
        <v>18.13</v>
      </c>
      <c r="M462">
        <v>55.02</v>
      </c>
    </row>
    <row r="463" spans="1:13" x14ac:dyDescent="0.25">
      <c r="A463" s="25">
        <v>39751</v>
      </c>
      <c r="B463">
        <v>91.01</v>
      </c>
      <c r="C463">
        <v>15.86</v>
      </c>
      <c r="D463">
        <v>16.170000000000002</v>
      </c>
      <c r="E463">
        <v>179.67</v>
      </c>
      <c r="F463">
        <v>21.36</v>
      </c>
      <c r="G463">
        <v>22.63</v>
      </c>
      <c r="H463">
        <v>56.71</v>
      </c>
      <c r="J463">
        <v>19.13</v>
      </c>
      <c r="M463">
        <v>54.75</v>
      </c>
    </row>
    <row r="464" spans="1:13" x14ac:dyDescent="0.25">
      <c r="A464" s="25">
        <v>39752</v>
      </c>
      <c r="B464">
        <v>90.9</v>
      </c>
      <c r="C464">
        <v>15.37</v>
      </c>
      <c r="D464">
        <v>16.03</v>
      </c>
      <c r="E464">
        <v>179.5</v>
      </c>
      <c r="F464">
        <v>20.6</v>
      </c>
      <c r="G464">
        <v>22.33</v>
      </c>
      <c r="H464">
        <v>57.24</v>
      </c>
      <c r="J464">
        <v>19.559999999999999</v>
      </c>
      <c r="M464">
        <v>55.81</v>
      </c>
    </row>
    <row r="465" spans="1:13" x14ac:dyDescent="0.25">
      <c r="A465" s="25">
        <v>39755</v>
      </c>
      <c r="B465">
        <v>92.64</v>
      </c>
      <c r="C465">
        <v>15.28</v>
      </c>
      <c r="D465">
        <v>15.64</v>
      </c>
      <c r="E465">
        <v>173.07</v>
      </c>
      <c r="F465">
        <v>20.47</v>
      </c>
      <c r="G465">
        <v>22.62</v>
      </c>
      <c r="H465">
        <v>55.77</v>
      </c>
      <c r="J465">
        <v>18.91</v>
      </c>
      <c r="M465">
        <v>55.97</v>
      </c>
    </row>
    <row r="466" spans="1:13" x14ac:dyDescent="0.25">
      <c r="A466" s="25">
        <v>39756</v>
      </c>
      <c r="B466">
        <v>94.76</v>
      </c>
      <c r="C466">
        <v>15.86</v>
      </c>
      <c r="D466">
        <v>16.260000000000002</v>
      </c>
      <c r="E466">
        <v>183.29</v>
      </c>
      <c r="F466">
        <v>23.46</v>
      </c>
      <c r="G466">
        <v>23.53</v>
      </c>
      <c r="H466">
        <v>58.45</v>
      </c>
      <c r="J466">
        <v>19.09</v>
      </c>
      <c r="M466">
        <v>56.13</v>
      </c>
    </row>
    <row r="467" spans="1:13" x14ac:dyDescent="0.25">
      <c r="A467" s="25">
        <v>39757</v>
      </c>
      <c r="B467">
        <v>92.93</v>
      </c>
      <c r="C467">
        <v>14.76</v>
      </c>
      <c r="D467">
        <v>15.06</v>
      </c>
      <c r="E467">
        <v>170.95</v>
      </c>
      <c r="F467">
        <v>21.73</v>
      </c>
      <c r="G467">
        <v>22.08</v>
      </c>
      <c r="H467">
        <v>51.98</v>
      </c>
      <c r="J467">
        <v>18.28</v>
      </c>
      <c r="M467">
        <v>54.13</v>
      </c>
    </row>
    <row r="468" spans="1:13" x14ac:dyDescent="0.25">
      <c r="A468" s="25">
        <v>39758</v>
      </c>
      <c r="B468">
        <v>87.68</v>
      </c>
      <c r="C468">
        <v>14.16</v>
      </c>
      <c r="D468">
        <v>13.87</v>
      </c>
      <c r="E468">
        <v>165.44</v>
      </c>
      <c r="F468">
        <v>20.97</v>
      </c>
      <c r="G468">
        <v>20.88</v>
      </c>
      <c r="H468">
        <v>47.22</v>
      </c>
      <c r="J468">
        <v>17.14</v>
      </c>
      <c r="M468">
        <v>53.49</v>
      </c>
    </row>
    <row r="469" spans="1:13" x14ac:dyDescent="0.25">
      <c r="A469" s="25">
        <v>39759</v>
      </c>
      <c r="B469">
        <v>85.78</v>
      </c>
      <c r="C469">
        <v>14.03</v>
      </c>
      <c r="D469">
        <v>14.63</v>
      </c>
      <c r="E469">
        <v>165.4</v>
      </c>
      <c r="F469">
        <v>21.8</v>
      </c>
      <c r="G469">
        <v>21.5</v>
      </c>
      <c r="H469">
        <v>49.21</v>
      </c>
      <c r="J469">
        <v>17.22</v>
      </c>
      <c r="M469">
        <v>54.39</v>
      </c>
    </row>
    <row r="470" spans="1:13" x14ac:dyDescent="0.25">
      <c r="A470" s="25">
        <v>39762</v>
      </c>
      <c r="B470">
        <v>87.99</v>
      </c>
      <c r="C470">
        <v>13.7</v>
      </c>
      <c r="D470">
        <v>14.35</v>
      </c>
      <c r="E470">
        <v>159.22999999999999</v>
      </c>
      <c r="F470">
        <v>21.13</v>
      </c>
      <c r="G470">
        <v>21.3</v>
      </c>
      <c r="H470">
        <v>48.46</v>
      </c>
      <c r="J470">
        <v>16.920000000000002</v>
      </c>
      <c r="M470">
        <v>55.18</v>
      </c>
    </row>
    <row r="471" spans="1:13" x14ac:dyDescent="0.25">
      <c r="A471" s="25">
        <v>39763</v>
      </c>
      <c r="B471">
        <v>83.24</v>
      </c>
      <c r="C471">
        <v>13.54</v>
      </c>
      <c r="D471">
        <v>13.93</v>
      </c>
      <c r="E471">
        <v>155.57</v>
      </c>
      <c r="F471">
        <v>19.079999999999998</v>
      </c>
      <c r="G471">
        <v>21.2</v>
      </c>
      <c r="H471">
        <v>46.3</v>
      </c>
      <c r="J471">
        <v>16.89</v>
      </c>
      <c r="M471">
        <v>54.75</v>
      </c>
    </row>
    <row r="472" spans="1:13" x14ac:dyDescent="0.25">
      <c r="A472" s="25">
        <v>39764</v>
      </c>
      <c r="B472">
        <v>80.73</v>
      </c>
      <c r="C472">
        <v>12.87</v>
      </c>
      <c r="D472">
        <v>13.52</v>
      </c>
      <c r="E472">
        <v>145.35</v>
      </c>
      <c r="F472">
        <v>18.3</v>
      </c>
      <c r="G472">
        <v>20.3</v>
      </c>
      <c r="H472">
        <v>41.56</v>
      </c>
      <c r="J472">
        <v>16.36</v>
      </c>
      <c r="M472">
        <v>52.62</v>
      </c>
    </row>
    <row r="473" spans="1:13" x14ac:dyDescent="0.25">
      <c r="A473" s="25">
        <v>39765</v>
      </c>
      <c r="B473">
        <v>79.62</v>
      </c>
      <c r="C473">
        <v>13.78</v>
      </c>
      <c r="D473">
        <v>14.43</v>
      </c>
      <c r="E473">
        <v>155.88</v>
      </c>
      <c r="F473">
        <v>18.989999999999998</v>
      </c>
      <c r="G473">
        <v>21.25</v>
      </c>
      <c r="H473">
        <v>44.93</v>
      </c>
      <c r="J473">
        <v>17.39</v>
      </c>
      <c r="M473">
        <v>54.93</v>
      </c>
    </row>
    <row r="474" spans="1:13" x14ac:dyDescent="0.25">
      <c r="A474" s="25">
        <v>39766</v>
      </c>
      <c r="B474">
        <v>82.63</v>
      </c>
      <c r="C474">
        <v>12.89</v>
      </c>
      <c r="D474">
        <v>13.32</v>
      </c>
      <c r="E474">
        <v>154.85</v>
      </c>
      <c r="F474">
        <v>17.89</v>
      </c>
      <c r="G474">
        <v>20.059999999999999</v>
      </c>
      <c r="H474">
        <v>41.75</v>
      </c>
      <c r="J474">
        <v>16.11</v>
      </c>
      <c r="M474">
        <v>52.71</v>
      </c>
    </row>
    <row r="475" spans="1:13" x14ac:dyDescent="0.25">
      <c r="A475" s="25">
        <v>39769</v>
      </c>
      <c r="B475">
        <v>79.400000000000006</v>
      </c>
      <c r="C475">
        <v>12.59</v>
      </c>
      <c r="D475">
        <v>13</v>
      </c>
      <c r="E475">
        <v>149.91</v>
      </c>
      <c r="F475">
        <v>13.41</v>
      </c>
      <c r="G475">
        <v>19.32</v>
      </c>
      <c r="H475">
        <v>39.69</v>
      </c>
      <c r="J475">
        <v>15.91</v>
      </c>
      <c r="M475">
        <v>51.81</v>
      </c>
    </row>
    <row r="476" spans="1:13" x14ac:dyDescent="0.25">
      <c r="A476" s="25">
        <v>39770</v>
      </c>
      <c r="B476">
        <v>79.13</v>
      </c>
      <c r="C476">
        <v>12.84</v>
      </c>
      <c r="D476">
        <v>13.11</v>
      </c>
      <c r="E476">
        <v>148.56</v>
      </c>
      <c r="F476">
        <v>12.88</v>
      </c>
      <c r="G476">
        <v>19.62</v>
      </c>
      <c r="H476">
        <v>38.44</v>
      </c>
      <c r="J476">
        <v>15.83</v>
      </c>
      <c r="M476">
        <v>52.72</v>
      </c>
    </row>
    <row r="477" spans="1:13" x14ac:dyDescent="0.25">
      <c r="A477" s="25">
        <v>39771</v>
      </c>
      <c r="B477">
        <v>79.930000000000007</v>
      </c>
      <c r="C477">
        <v>12.33</v>
      </c>
      <c r="D477">
        <v>12.49</v>
      </c>
      <c r="E477">
        <v>139.94999999999999</v>
      </c>
      <c r="F477">
        <v>11.17</v>
      </c>
      <c r="G477">
        <v>18.29</v>
      </c>
      <c r="H477">
        <v>35.840000000000003</v>
      </c>
      <c r="J477">
        <v>14.63</v>
      </c>
      <c r="M477">
        <v>51</v>
      </c>
    </row>
    <row r="478" spans="1:13" x14ac:dyDescent="0.25">
      <c r="A478" s="25">
        <v>39772</v>
      </c>
      <c r="B478">
        <v>75</v>
      </c>
      <c r="C478">
        <v>11.5</v>
      </c>
      <c r="D478">
        <v>12.23</v>
      </c>
      <c r="E478">
        <v>129.65</v>
      </c>
      <c r="F478">
        <v>11.04</v>
      </c>
      <c r="G478">
        <v>17.53</v>
      </c>
      <c r="H478">
        <v>35.03</v>
      </c>
      <c r="J478">
        <v>14.02</v>
      </c>
      <c r="M478">
        <v>50.66</v>
      </c>
    </row>
    <row r="479" spans="1:13" x14ac:dyDescent="0.25">
      <c r="A479" s="25">
        <v>39773</v>
      </c>
      <c r="B479">
        <v>72.739999999999995</v>
      </c>
      <c r="C479">
        <v>11.8</v>
      </c>
      <c r="D479">
        <v>13.11</v>
      </c>
      <c r="E479">
        <v>131.08000000000001</v>
      </c>
      <c r="F479">
        <v>11.27</v>
      </c>
      <c r="G479">
        <v>19.68</v>
      </c>
      <c r="H479">
        <v>37.869999999999997</v>
      </c>
      <c r="J479">
        <v>14.67</v>
      </c>
      <c r="M479">
        <v>52.92</v>
      </c>
    </row>
    <row r="480" spans="1:13" x14ac:dyDescent="0.25">
      <c r="A480" s="25">
        <v>39776</v>
      </c>
      <c r="B480">
        <v>75.739999999999995</v>
      </c>
      <c r="C480">
        <v>13.28</v>
      </c>
      <c r="D480">
        <v>13.56</v>
      </c>
      <c r="E480">
        <v>128.59</v>
      </c>
      <c r="F480">
        <v>11.51</v>
      </c>
      <c r="G480">
        <v>20.69</v>
      </c>
      <c r="H480">
        <v>42.5</v>
      </c>
      <c r="J480">
        <v>15.26</v>
      </c>
      <c r="M480">
        <v>52.77</v>
      </c>
    </row>
    <row r="481" spans="1:13" x14ac:dyDescent="0.25">
      <c r="A481" s="25">
        <v>39777</v>
      </c>
      <c r="B481">
        <v>81.37</v>
      </c>
      <c r="C481">
        <v>12.97</v>
      </c>
      <c r="D481">
        <v>13.13</v>
      </c>
      <c r="E481">
        <v>140.88</v>
      </c>
      <c r="F481">
        <v>12.4</v>
      </c>
      <c r="G481">
        <v>19.989999999999998</v>
      </c>
      <c r="H481">
        <v>42.19</v>
      </c>
      <c r="J481">
        <v>14.58</v>
      </c>
      <c r="M481">
        <v>54.68</v>
      </c>
    </row>
    <row r="482" spans="1:13" x14ac:dyDescent="0.25">
      <c r="A482" s="25">
        <v>39778</v>
      </c>
      <c r="B482">
        <v>79.52</v>
      </c>
      <c r="C482">
        <v>13.57</v>
      </c>
      <c r="D482">
        <v>13.97</v>
      </c>
      <c r="E482">
        <v>145.9</v>
      </c>
      <c r="F482">
        <v>14.28</v>
      </c>
      <c r="G482">
        <v>20.49</v>
      </c>
      <c r="H482">
        <v>43.96</v>
      </c>
      <c r="J482">
        <v>15.52</v>
      </c>
      <c r="M482">
        <v>56.69</v>
      </c>
    </row>
    <row r="483" spans="1:13" x14ac:dyDescent="0.25">
      <c r="A483" s="25">
        <v>39780</v>
      </c>
      <c r="B483">
        <v>81</v>
      </c>
      <c r="C483">
        <v>13.24</v>
      </c>
      <c r="D483">
        <v>13.8</v>
      </c>
      <c r="E483">
        <v>146.33000000000001</v>
      </c>
      <c r="F483">
        <v>13.59</v>
      </c>
      <c r="G483">
        <v>20.22</v>
      </c>
      <c r="H483">
        <v>42.7</v>
      </c>
      <c r="J483">
        <v>15.57</v>
      </c>
      <c r="M483">
        <v>55.88</v>
      </c>
    </row>
    <row r="484" spans="1:13" x14ac:dyDescent="0.25">
      <c r="A484" s="25">
        <v>39783</v>
      </c>
      <c r="B484">
        <v>80.95</v>
      </c>
      <c r="C484">
        <v>12.7</v>
      </c>
      <c r="D484">
        <v>12.56</v>
      </c>
      <c r="E484">
        <v>132.86000000000001</v>
      </c>
      <c r="F484">
        <v>11.63</v>
      </c>
      <c r="G484">
        <v>18.61</v>
      </c>
      <c r="H484">
        <v>40.47</v>
      </c>
      <c r="J484">
        <v>14.01</v>
      </c>
      <c r="M484">
        <v>53.01</v>
      </c>
    </row>
    <row r="485" spans="1:13" x14ac:dyDescent="0.25">
      <c r="A485" s="25">
        <v>39784</v>
      </c>
      <c r="B485">
        <v>77.8</v>
      </c>
      <c r="C485">
        <v>13.21</v>
      </c>
      <c r="D485">
        <v>13.28</v>
      </c>
      <c r="E485">
        <v>137.41999999999999</v>
      </c>
      <c r="F485">
        <v>11.86</v>
      </c>
      <c r="G485">
        <v>19.149999999999999</v>
      </c>
      <c r="H485">
        <v>41.19</v>
      </c>
      <c r="J485">
        <v>14.64</v>
      </c>
      <c r="M485">
        <v>53.45</v>
      </c>
    </row>
    <row r="486" spans="1:13" x14ac:dyDescent="0.25">
      <c r="A486" s="25">
        <v>39785</v>
      </c>
      <c r="B486">
        <v>78.62</v>
      </c>
      <c r="C486">
        <v>13.7</v>
      </c>
      <c r="D486">
        <v>13.66</v>
      </c>
      <c r="E486">
        <v>139.58000000000001</v>
      </c>
      <c r="F486">
        <v>11.37</v>
      </c>
      <c r="G486">
        <v>19.87</v>
      </c>
      <c r="H486">
        <v>45.21</v>
      </c>
      <c r="J486">
        <v>15.26</v>
      </c>
      <c r="M486">
        <v>54.38</v>
      </c>
    </row>
    <row r="487" spans="1:13" x14ac:dyDescent="0.25">
      <c r="A487" s="25">
        <v>39786</v>
      </c>
      <c r="B487">
        <v>80.03</v>
      </c>
      <c r="C487">
        <v>13.06</v>
      </c>
      <c r="D487">
        <v>12.77</v>
      </c>
      <c r="E487">
        <v>137.03</v>
      </c>
      <c r="F487">
        <v>11.45</v>
      </c>
      <c r="G487">
        <v>19.11</v>
      </c>
      <c r="H487">
        <v>47.32</v>
      </c>
      <c r="J487">
        <v>14.47</v>
      </c>
      <c r="M487">
        <v>55.11</v>
      </c>
    </row>
    <row r="488" spans="1:13" x14ac:dyDescent="0.25">
      <c r="A488" s="25">
        <v>39787</v>
      </c>
      <c r="B488">
        <v>76.78</v>
      </c>
      <c r="C488">
        <v>13.43</v>
      </c>
      <c r="D488">
        <v>13.29</v>
      </c>
      <c r="E488">
        <v>141.85</v>
      </c>
      <c r="F488">
        <v>10.91</v>
      </c>
      <c r="G488">
        <v>19.87</v>
      </c>
      <c r="H488">
        <v>48.26</v>
      </c>
      <c r="J488">
        <v>14.56</v>
      </c>
      <c r="M488">
        <v>58.21</v>
      </c>
    </row>
    <row r="489" spans="1:13" x14ac:dyDescent="0.25">
      <c r="A489" s="25">
        <v>39790</v>
      </c>
      <c r="B489">
        <v>82.57</v>
      </c>
      <c r="C489">
        <v>14.25</v>
      </c>
      <c r="D489">
        <v>13.94</v>
      </c>
      <c r="E489">
        <v>150.9</v>
      </c>
      <c r="F489">
        <v>11.8</v>
      </c>
      <c r="G489">
        <v>21.01</v>
      </c>
      <c r="H489">
        <v>51.41</v>
      </c>
      <c r="J489">
        <v>14.82</v>
      </c>
      <c r="M489">
        <v>57.56</v>
      </c>
    </row>
    <row r="490" spans="1:13" x14ac:dyDescent="0.25">
      <c r="A490" s="25">
        <v>39791</v>
      </c>
      <c r="B490">
        <v>83.82</v>
      </c>
      <c r="C490">
        <v>14.29</v>
      </c>
      <c r="D490">
        <v>14.3</v>
      </c>
      <c r="E490">
        <v>152.83000000000001</v>
      </c>
      <c r="F490">
        <v>10.94</v>
      </c>
      <c r="G490">
        <v>20.6</v>
      </c>
      <c r="H490">
        <v>51.25</v>
      </c>
      <c r="J490">
        <v>15.55</v>
      </c>
      <c r="M490">
        <v>55.81</v>
      </c>
    </row>
    <row r="491" spans="1:13" x14ac:dyDescent="0.25">
      <c r="A491" s="25">
        <v>39792</v>
      </c>
      <c r="B491">
        <v>83.95</v>
      </c>
      <c r="C491">
        <v>14.03</v>
      </c>
      <c r="D491">
        <v>14.27</v>
      </c>
      <c r="E491">
        <v>154.26</v>
      </c>
      <c r="F491">
        <v>10.45</v>
      </c>
      <c r="G491">
        <v>20.61</v>
      </c>
      <c r="H491">
        <v>49.7</v>
      </c>
      <c r="J491">
        <v>15.73</v>
      </c>
      <c r="M491">
        <v>55.25</v>
      </c>
    </row>
    <row r="492" spans="1:13" x14ac:dyDescent="0.25">
      <c r="A492" s="25">
        <v>39793</v>
      </c>
      <c r="B492">
        <v>81.5</v>
      </c>
      <c r="C492">
        <v>13.57</v>
      </c>
      <c r="D492">
        <v>14.01</v>
      </c>
      <c r="E492">
        <v>149.96</v>
      </c>
      <c r="F492">
        <v>11.13</v>
      </c>
      <c r="G492">
        <v>19.45</v>
      </c>
      <c r="H492">
        <v>48.25</v>
      </c>
      <c r="J492">
        <v>15.14</v>
      </c>
      <c r="M492">
        <v>54.79</v>
      </c>
    </row>
    <row r="493" spans="1:13" x14ac:dyDescent="0.25">
      <c r="A493" s="25">
        <v>39794</v>
      </c>
      <c r="B493">
        <v>78.680000000000007</v>
      </c>
      <c r="C493">
        <v>14.04</v>
      </c>
      <c r="D493">
        <v>14.75</v>
      </c>
      <c r="E493">
        <v>157.72</v>
      </c>
      <c r="F493">
        <v>11.4</v>
      </c>
      <c r="G493">
        <v>19.36</v>
      </c>
      <c r="H493">
        <v>51.25</v>
      </c>
      <c r="J493">
        <v>15.59</v>
      </c>
      <c r="M493">
        <v>54.63</v>
      </c>
    </row>
    <row r="494" spans="1:13" x14ac:dyDescent="0.25">
      <c r="A494" s="25">
        <v>39797</v>
      </c>
      <c r="B494">
        <v>82.51</v>
      </c>
      <c r="C494">
        <v>13.54</v>
      </c>
      <c r="D494">
        <v>14.59</v>
      </c>
      <c r="E494">
        <v>155.18</v>
      </c>
      <c r="F494">
        <v>11.81</v>
      </c>
      <c r="G494">
        <v>19.04</v>
      </c>
      <c r="H494">
        <v>48.85</v>
      </c>
      <c r="J494">
        <v>15.47</v>
      </c>
      <c r="M494">
        <v>54.71</v>
      </c>
    </row>
    <row r="495" spans="1:13" x14ac:dyDescent="0.25">
      <c r="A495" s="25">
        <v>39798</v>
      </c>
      <c r="B495">
        <v>83.11</v>
      </c>
      <c r="C495">
        <v>13.63</v>
      </c>
      <c r="D495">
        <v>15.64</v>
      </c>
      <c r="E495">
        <v>162.47999999999999</v>
      </c>
      <c r="F495">
        <v>13.2</v>
      </c>
      <c r="G495">
        <v>20.11</v>
      </c>
      <c r="H495">
        <v>52.63</v>
      </c>
      <c r="J495">
        <v>16.29</v>
      </c>
      <c r="M495">
        <v>55.24</v>
      </c>
    </row>
    <row r="496" spans="1:13" x14ac:dyDescent="0.25">
      <c r="A496" s="25">
        <v>39799</v>
      </c>
      <c r="B496">
        <v>85.44</v>
      </c>
      <c r="C496">
        <v>12.74</v>
      </c>
      <c r="D496">
        <v>15.26</v>
      </c>
      <c r="E496">
        <v>157.46</v>
      </c>
      <c r="F496">
        <v>13.55</v>
      </c>
      <c r="G496">
        <v>19.66</v>
      </c>
      <c r="H496">
        <v>53.18</v>
      </c>
      <c r="J496">
        <v>16.21</v>
      </c>
      <c r="M496">
        <v>55.19</v>
      </c>
    </row>
    <row r="497" spans="1:13" x14ac:dyDescent="0.25">
      <c r="A497" s="25">
        <v>39800</v>
      </c>
      <c r="B497">
        <v>85.77</v>
      </c>
      <c r="C497">
        <v>12.78</v>
      </c>
      <c r="D497">
        <v>14.26</v>
      </c>
      <c r="E497">
        <v>154.97999999999999</v>
      </c>
      <c r="F497">
        <v>13.07</v>
      </c>
      <c r="G497">
        <v>19.3</v>
      </c>
      <c r="H497">
        <v>52.08</v>
      </c>
      <c r="J497">
        <v>15.06</v>
      </c>
      <c r="M497">
        <v>55.41</v>
      </c>
    </row>
    <row r="498" spans="1:13" x14ac:dyDescent="0.25">
      <c r="A498" s="25">
        <v>39801</v>
      </c>
      <c r="B498">
        <v>85.22</v>
      </c>
      <c r="C498">
        <v>12.86</v>
      </c>
      <c r="D498">
        <v>14.44</v>
      </c>
      <c r="E498">
        <v>154.93</v>
      </c>
      <c r="F498">
        <v>13.11</v>
      </c>
      <c r="G498">
        <v>19.12</v>
      </c>
      <c r="H498">
        <v>51.56</v>
      </c>
      <c r="J498">
        <v>15.08</v>
      </c>
      <c r="M498">
        <v>55.74</v>
      </c>
    </row>
    <row r="499" spans="1:13" x14ac:dyDescent="0.25">
      <c r="A499" s="25">
        <v>39804</v>
      </c>
      <c r="B499">
        <v>83.27</v>
      </c>
      <c r="C499">
        <v>12.25</v>
      </c>
      <c r="D499">
        <v>14.34</v>
      </c>
      <c r="E499">
        <v>148.41</v>
      </c>
      <c r="F499">
        <v>12.31</v>
      </c>
      <c r="G499">
        <v>19.18</v>
      </c>
      <c r="H499">
        <v>49.84</v>
      </c>
      <c r="J499">
        <v>14.71</v>
      </c>
      <c r="M499">
        <v>55.99</v>
      </c>
    </row>
    <row r="500" spans="1:13" x14ac:dyDescent="0.25">
      <c r="A500" s="25">
        <v>39805</v>
      </c>
      <c r="B500">
        <v>82.35</v>
      </c>
      <c r="C500">
        <v>12.34</v>
      </c>
      <c r="D500">
        <v>14.07</v>
      </c>
      <c r="E500">
        <v>148.86000000000001</v>
      </c>
      <c r="F500">
        <v>12.5</v>
      </c>
      <c r="G500">
        <v>19.28</v>
      </c>
      <c r="H500">
        <v>51.08</v>
      </c>
      <c r="J500">
        <v>14.26</v>
      </c>
      <c r="M500">
        <v>55.29</v>
      </c>
    </row>
    <row r="501" spans="1:13" x14ac:dyDescent="0.25">
      <c r="A501" s="25">
        <v>39806</v>
      </c>
      <c r="B501">
        <v>80.55</v>
      </c>
      <c r="C501">
        <v>12.15</v>
      </c>
      <c r="D501">
        <v>14.23</v>
      </c>
      <c r="E501">
        <v>151.32</v>
      </c>
      <c r="F501">
        <v>12.37</v>
      </c>
      <c r="G501">
        <v>19.170000000000002</v>
      </c>
      <c r="H501">
        <v>51.44</v>
      </c>
      <c r="J501">
        <v>14.45</v>
      </c>
      <c r="M501">
        <v>55.44</v>
      </c>
    </row>
    <row r="502" spans="1:13" x14ac:dyDescent="0.25">
      <c r="A502" s="25">
        <v>39808</v>
      </c>
      <c r="B502">
        <v>80.930000000000007</v>
      </c>
      <c r="C502">
        <v>12.26</v>
      </c>
      <c r="D502">
        <v>14.18</v>
      </c>
      <c r="E502">
        <v>150.03</v>
      </c>
      <c r="F502">
        <v>12.39</v>
      </c>
      <c r="G502">
        <v>19.13</v>
      </c>
      <c r="H502">
        <v>51.78</v>
      </c>
      <c r="J502">
        <v>14.35</v>
      </c>
      <c r="M502">
        <v>55.35</v>
      </c>
    </row>
    <row r="503" spans="1:13" x14ac:dyDescent="0.25">
      <c r="A503" s="25">
        <v>39811</v>
      </c>
      <c r="B503">
        <v>81.72</v>
      </c>
      <c r="C503">
        <v>12.37</v>
      </c>
      <c r="D503">
        <v>14.13</v>
      </c>
      <c r="E503">
        <v>148.56</v>
      </c>
      <c r="F503">
        <v>12.18</v>
      </c>
      <c r="G503">
        <v>18.96</v>
      </c>
      <c r="H503">
        <v>49.4</v>
      </c>
      <c r="J503">
        <v>14.67</v>
      </c>
      <c r="M503">
        <v>55.11</v>
      </c>
    </row>
    <row r="504" spans="1:13" x14ac:dyDescent="0.25">
      <c r="A504" s="25">
        <v>39812</v>
      </c>
      <c r="B504">
        <v>81.83</v>
      </c>
      <c r="C504">
        <v>12.33</v>
      </c>
      <c r="D504">
        <v>14.69</v>
      </c>
      <c r="E504">
        <v>151.4</v>
      </c>
      <c r="F504">
        <v>12.69</v>
      </c>
      <c r="G504">
        <v>19.34</v>
      </c>
      <c r="H504">
        <v>50.76</v>
      </c>
      <c r="J504">
        <v>15.16</v>
      </c>
      <c r="M504">
        <v>55.05</v>
      </c>
    </row>
    <row r="505" spans="1:13" x14ac:dyDescent="0.25">
      <c r="A505" s="25">
        <v>39813</v>
      </c>
      <c r="B505">
        <v>83.5</v>
      </c>
      <c r="C505">
        <v>12.19</v>
      </c>
      <c r="D505">
        <v>14.66</v>
      </c>
      <c r="E505">
        <v>153.66999999999999</v>
      </c>
      <c r="F505">
        <v>13.06</v>
      </c>
      <c r="G505">
        <v>19.440000000000001</v>
      </c>
      <c r="H505">
        <v>51.28</v>
      </c>
      <c r="J505">
        <v>15.52</v>
      </c>
      <c r="M505">
        <v>56.06</v>
      </c>
    </row>
    <row r="506" spans="1:13" x14ac:dyDescent="0.25">
      <c r="A506" s="25">
        <v>39815</v>
      </c>
      <c r="B506">
        <v>83.89</v>
      </c>
      <c r="C506">
        <v>12.96</v>
      </c>
      <c r="D506">
        <v>15.2</v>
      </c>
      <c r="E506">
        <v>160.5</v>
      </c>
      <c r="F506">
        <v>13.54</v>
      </c>
      <c r="G506">
        <v>20.329999999999998</v>
      </c>
      <c r="H506">
        <v>54.36</v>
      </c>
      <c r="J506">
        <v>16.04</v>
      </c>
      <c r="M506">
        <v>57.18</v>
      </c>
    </row>
    <row r="507" spans="1:13" x14ac:dyDescent="0.25">
      <c r="A507" s="25">
        <v>39818</v>
      </c>
      <c r="B507">
        <v>86.42</v>
      </c>
      <c r="C507">
        <v>13.51</v>
      </c>
      <c r="D507">
        <v>14.91</v>
      </c>
      <c r="E507">
        <v>163.86</v>
      </c>
      <c r="F507">
        <v>13.78</v>
      </c>
      <c r="G507">
        <v>20.52</v>
      </c>
      <c r="H507">
        <v>54.06</v>
      </c>
      <c r="J507">
        <v>15.86</v>
      </c>
      <c r="M507">
        <v>56.52</v>
      </c>
    </row>
    <row r="508" spans="1:13" x14ac:dyDescent="0.25">
      <c r="A508" s="25">
        <v>39819</v>
      </c>
      <c r="B508">
        <v>87.11</v>
      </c>
      <c r="C508">
        <v>13.29</v>
      </c>
      <c r="D508">
        <v>15.37</v>
      </c>
      <c r="E508">
        <v>166.86</v>
      </c>
      <c r="F508">
        <v>13.57</v>
      </c>
      <c r="G508">
        <v>20.76</v>
      </c>
      <c r="H508">
        <v>57.36</v>
      </c>
      <c r="J508">
        <v>16.45</v>
      </c>
      <c r="M508">
        <v>56.02</v>
      </c>
    </row>
    <row r="509" spans="1:13" x14ac:dyDescent="0.25">
      <c r="A509" s="25">
        <v>39820</v>
      </c>
      <c r="B509">
        <v>87.83</v>
      </c>
      <c r="C509">
        <v>13</v>
      </c>
      <c r="D509">
        <v>14.44</v>
      </c>
      <c r="E509">
        <v>160.84</v>
      </c>
      <c r="F509">
        <v>12.73</v>
      </c>
      <c r="G509">
        <v>19.510000000000002</v>
      </c>
      <c r="H509">
        <v>56.2</v>
      </c>
      <c r="J509">
        <v>15.58</v>
      </c>
      <c r="M509">
        <v>55.54</v>
      </c>
    </row>
    <row r="510" spans="1:13" x14ac:dyDescent="0.25">
      <c r="A510" s="25">
        <v>39821</v>
      </c>
      <c r="B510">
        <v>87.81</v>
      </c>
      <c r="C510">
        <v>13.24</v>
      </c>
      <c r="D510">
        <v>14.55</v>
      </c>
      <c r="E510">
        <v>162.43</v>
      </c>
      <c r="F510">
        <v>12.46</v>
      </c>
      <c r="G510">
        <v>20.12</v>
      </c>
      <c r="H510">
        <v>57.16</v>
      </c>
      <c r="J510">
        <v>15.28</v>
      </c>
      <c r="M510">
        <v>51.38</v>
      </c>
    </row>
    <row r="511" spans="1:13" x14ac:dyDescent="0.25">
      <c r="A511" s="25">
        <v>39822</v>
      </c>
      <c r="B511">
        <v>87.05</v>
      </c>
      <c r="C511">
        <v>12.94</v>
      </c>
      <c r="D511">
        <v>14.15</v>
      </c>
      <c r="E511">
        <v>157.38</v>
      </c>
      <c r="F511">
        <v>12.06</v>
      </c>
      <c r="G511">
        <v>19.52</v>
      </c>
      <c r="H511">
        <v>55.51</v>
      </c>
      <c r="J511">
        <v>14.96</v>
      </c>
      <c r="M511">
        <v>51.58</v>
      </c>
    </row>
    <row r="512" spans="1:13" x14ac:dyDescent="0.25">
      <c r="A512" s="25">
        <v>39825</v>
      </c>
      <c r="B512">
        <v>84.57</v>
      </c>
      <c r="C512">
        <v>12.67</v>
      </c>
      <c r="D512">
        <v>13.79</v>
      </c>
      <c r="E512">
        <v>156.19</v>
      </c>
      <c r="F512">
        <v>11.41</v>
      </c>
      <c r="G512">
        <v>19.47</v>
      </c>
      <c r="H512">
        <v>51.92</v>
      </c>
      <c r="J512">
        <v>14.73</v>
      </c>
      <c r="M512">
        <v>51.39</v>
      </c>
    </row>
    <row r="513" spans="1:13" x14ac:dyDescent="0.25">
      <c r="A513" s="25">
        <v>39826</v>
      </c>
      <c r="B513">
        <v>85.5</v>
      </c>
      <c r="C513">
        <v>12.53</v>
      </c>
      <c r="D513">
        <v>13.67</v>
      </c>
      <c r="E513">
        <v>157</v>
      </c>
      <c r="F513">
        <v>11.55</v>
      </c>
      <c r="G513">
        <v>19.82</v>
      </c>
      <c r="H513">
        <v>51.45</v>
      </c>
      <c r="J513">
        <v>14.84</v>
      </c>
      <c r="M513">
        <v>52.12</v>
      </c>
    </row>
    <row r="514" spans="1:13" x14ac:dyDescent="0.25">
      <c r="A514" s="25">
        <v>39827</v>
      </c>
      <c r="B514">
        <v>84.2</v>
      </c>
      <c r="C514">
        <v>12.19</v>
      </c>
      <c r="D514">
        <v>13.08</v>
      </c>
      <c r="E514">
        <v>150.33000000000001</v>
      </c>
      <c r="F514">
        <v>10.98</v>
      </c>
      <c r="G514">
        <v>19.09</v>
      </c>
      <c r="H514">
        <v>48.49</v>
      </c>
      <c r="J514">
        <v>14.1</v>
      </c>
      <c r="M514">
        <v>51.56</v>
      </c>
    </row>
    <row r="515" spans="1:13" x14ac:dyDescent="0.25">
      <c r="A515" s="25">
        <v>39828</v>
      </c>
      <c r="B515">
        <v>83.61</v>
      </c>
      <c r="C515">
        <v>11.91</v>
      </c>
      <c r="D515">
        <v>13.29</v>
      </c>
      <c r="E515">
        <v>149.35</v>
      </c>
      <c r="F515">
        <v>10.94</v>
      </c>
      <c r="G515">
        <v>19.239999999999998</v>
      </c>
      <c r="H515">
        <v>51.44</v>
      </c>
      <c r="J515">
        <v>14.54</v>
      </c>
      <c r="M515">
        <v>51.35</v>
      </c>
    </row>
    <row r="516" spans="1:13" x14ac:dyDescent="0.25">
      <c r="A516" s="25">
        <v>39829</v>
      </c>
      <c r="B516">
        <v>84.61</v>
      </c>
      <c r="C516">
        <v>11.76</v>
      </c>
      <c r="D516">
        <v>13.74</v>
      </c>
      <c r="E516">
        <v>149.69</v>
      </c>
      <c r="F516">
        <v>11.59</v>
      </c>
      <c r="G516">
        <v>19.71</v>
      </c>
      <c r="H516">
        <v>51.59</v>
      </c>
      <c r="J516">
        <v>15.02</v>
      </c>
      <c r="M516">
        <v>51.56</v>
      </c>
    </row>
    <row r="517" spans="1:13" x14ac:dyDescent="0.25">
      <c r="A517" s="25">
        <v>39833</v>
      </c>
      <c r="B517">
        <v>84.76</v>
      </c>
      <c r="C517">
        <v>11.17</v>
      </c>
      <c r="D517">
        <v>12.86</v>
      </c>
      <c r="E517">
        <v>141.22999999999999</v>
      </c>
      <c r="F517">
        <v>10.96</v>
      </c>
      <c r="G517">
        <v>18.48</v>
      </c>
      <c r="H517">
        <v>48.44</v>
      </c>
      <c r="J517">
        <v>14.41</v>
      </c>
      <c r="M517">
        <v>50.56</v>
      </c>
    </row>
    <row r="518" spans="1:13" x14ac:dyDescent="0.25">
      <c r="A518" s="25">
        <v>39834</v>
      </c>
      <c r="B518">
        <v>86.29</v>
      </c>
      <c r="C518">
        <v>11.83</v>
      </c>
      <c r="D518">
        <v>13.26</v>
      </c>
      <c r="E518">
        <v>151.38999999999999</v>
      </c>
      <c r="F518">
        <v>11.09</v>
      </c>
      <c r="G518">
        <v>19.38</v>
      </c>
      <c r="H518">
        <v>50.54</v>
      </c>
      <c r="J518">
        <v>14.56</v>
      </c>
      <c r="M518">
        <v>49.14</v>
      </c>
    </row>
    <row r="519" spans="1:13" x14ac:dyDescent="0.25">
      <c r="A519" s="25">
        <v>39835</v>
      </c>
      <c r="B519">
        <v>89.83</v>
      </c>
      <c r="C519">
        <v>12.62</v>
      </c>
      <c r="D519">
        <v>12.82</v>
      </c>
      <c r="E519">
        <v>153.1</v>
      </c>
      <c r="F519">
        <v>11.25</v>
      </c>
      <c r="G519">
        <v>17.11</v>
      </c>
      <c r="H519">
        <v>49.94</v>
      </c>
      <c r="J519">
        <v>14.36</v>
      </c>
      <c r="M519">
        <v>48.87</v>
      </c>
    </row>
    <row r="520" spans="1:13" x14ac:dyDescent="0.25">
      <c r="A520" s="25">
        <v>39836</v>
      </c>
      <c r="B520">
        <v>88.4</v>
      </c>
      <c r="C520">
        <v>12.62</v>
      </c>
      <c r="D520">
        <v>13.12</v>
      </c>
      <c r="E520">
        <v>162.19</v>
      </c>
      <c r="F520">
        <v>11.2</v>
      </c>
      <c r="G520">
        <v>17.2</v>
      </c>
      <c r="H520">
        <v>50.63</v>
      </c>
      <c r="J520">
        <v>14.99</v>
      </c>
      <c r="M520">
        <v>48.35</v>
      </c>
    </row>
    <row r="521" spans="1:13" x14ac:dyDescent="0.25">
      <c r="A521" s="25">
        <v>39839</v>
      </c>
      <c r="B521">
        <v>89.77</v>
      </c>
      <c r="C521">
        <v>12.81</v>
      </c>
      <c r="D521">
        <v>13.38</v>
      </c>
      <c r="E521">
        <v>161.77000000000001</v>
      </c>
      <c r="F521">
        <v>11.56</v>
      </c>
      <c r="G521">
        <v>17.63</v>
      </c>
      <c r="H521">
        <v>49.63</v>
      </c>
      <c r="J521">
        <v>14.77</v>
      </c>
      <c r="M521">
        <v>48.6</v>
      </c>
    </row>
    <row r="522" spans="1:13" x14ac:dyDescent="0.25">
      <c r="A522" s="25">
        <v>39840</v>
      </c>
      <c r="B522">
        <v>91.77</v>
      </c>
      <c r="C522">
        <v>12.96</v>
      </c>
      <c r="D522">
        <v>13.81</v>
      </c>
      <c r="E522">
        <v>165.57</v>
      </c>
      <c r="F522">
        <v>11.53</v>
      </c>
      <c r="G522">
        <v>17.66</v>
      </c>
      <c r="H522">
        <v>48.44</v>
      </c>
      <c r="J522">
        <v>15.31</v>
      </c>
      <c r="M522">
        <v>48.79</v>
      </c>
    </row>
    <row r="523" spans="1:13" x14ac:dyDescent="0.25">
      <c r="A523" s="25">
        <v>39841</v>
      </c>
      <c r="B523">
        <v>92.7</v>
      </c>
      <c r="C523">
        <v>13.46</v>
      </c>
      <c r="D523">
        <v>14.01</v>
      </c>
      <c r="E523">
        <v>174.16</v>
      </c>
      <c r="F523">
        <v>12.72</v>
      </c>
      <c r="G523">
        <v>18.04</v>
      </c>
      <c r="H523">
        <v>50.36</v>
      </c>
      <c r="J523">
        <v>15.56</v>
      </c>
      <c r="M523">
        <v>48.73</v>
      </c>
    </row>
    <row r="524" spans="1:13" x14ac:dyDescent="0.25">
      <c r="A524" s="25">
        <v>39842</v>
      </c>
      <c r="B524">
        <v>93.58</v>
      </c>
      <c r="C524">
        <v>13.29</v>
      </c>
      <c r="D524">
        <v>13.37</v>
      </c>
      <c r="E524">
        <v>171.49</v>
      </c>
      <c r="F524">
        <v>12.86</v>
      </c>
      <c r="G524">
        <v>17.59</v>
      </c>
      <c r="H524">
        <v>50</v>
      </c>
      <c r="J524">
        <v>14.95</v>
      </c>
      <c r="M524">
        <v>47.86</v>
      </c>
    </row>
    <row r="525" spans="1:13" x14ac:dyDescent="0.25">
      <c r="A525" s="25">
        <v>39843</v>
      </c>
      <c r="B525">
        <v>92.23</v>
      </c>
      <c r="C525">
        <v>12.88</v>
      </c>
      <c r="D525">
        <v>12.9</v>
      </c>
      <c r="E525">
        <v>169.1</v>
      </c>
      <c r="F525">
        <v>12.88</v>
      </c>
      <c r="G525">
        <v>17.100000000000001</v>
      </c>
      <c r="H525">
        <v>58.82</v>
      </c>
      <c r="J525">
        <v>14.95</v>
      </c>
      <c r="M525">
        <v>47.12</v>
      </c>
    </row>
    <row r="526" spans="1:13" x14ac:dyDescent="0.25">
      <c r="A526" s="25">
        <v>39846</v>
      </c>
      <c r="B526">
        <v>90.6</v>
      </c>
      <c r="C526">
        <v>13.07</v>
      </c>
      <c r="D526">
        <v>13.63</v>
      </c>
      <c r="E526">
        <v>170.11</v>
      </c>
      <c r="F526">
        <v>12.55</v>
      </c>
      <c r="G526">
        <v>17.829999999999998</v>
      </c>
      <c r="H526">
        <v>61.15</v>
      </c>
      <c r="J526">
        <v>15.69</v>
      </c>
      <c r="M526">
        <v>46.57</v>
      </c>
    </row>
    <row r="527" spans="1:13" x14ac:dyDescent="0.25">
      <c r="A527" s="25">
        <v>39847</v>
      </c>
      <c r="B527">
        <v>91.07</v>
      </c>
      <c r="C527">
        <v>13.28</v>
      </c>
      <c r="D527">
        <v>13.73</v>
      </c>
      <c r="E527">
        <v>170.05</v>
      </c>
      <c r="F527">
        <v>12.52</v>
      </c>
      <c r="G527">
        <v>18.5</v>
      </c>
      <c r="H527">
        <v>63.59</v>
      </c>
      <c r="J527">
        <v>16.02</v>
      </c>
      <c r="M527">
        <v>47.81</v>
      </c>
    </row>
    <row r="528" spans="1:13" x14ac:dyDescent="0.25">
      <c r="A528" s="25">
        <v>39848</v>
      </c>
      <c r="B528">
        <v>93.74</v>
      </c>
      <c r="C528">
        <v>13.36</v>
      </c>
      <c r="D528">
        <v>13.88</v>
      </c>
      <c r="E528">
        <v>171.33</v>
      </c>
      <c r="F528">
        <v>12.9</v>
      </c>
      <c r="G528">
        <v>18.63</v>
      </c>
      <c r="H528">
        <v>61.06</v>
      </c>
      <c r="J528">
        <v>16.45</v>
      </c>
      <c r="M528">
        <v>46.42</v>
      </c>
    </row>
    <row r="529" spans="1:13" x14ac:dyDescent="0.25">
      <c r="A529" s="25">
        <v>39849</v>
      </c>
      <c r="B529">
        <v>92.13</v>
      </c>
      <c r="C529">
        <v>13.78</v>
      </c>
      <c r="D529">
        <v>14.25</v>
      </c>
      <c r="E529">
        <v>176.68</v>
      </c>
      <c r="F529">
        <v>12.53</v>
      </c>
      <c r="G529">
        <v>19.04</v>
      </c>
      <c r="H529">
        <v>63.18</v>
      </c>
      <c r="J529">
        <v>16.84</v>
      </c>
      <c r="M529">
        <v>48.56</v>
      </c>
    </row>
    <row r="530" spans="1:13" x14ac:dyDescent="0.25">
      <c r="A530" s="25">
        <v>39850</v>
      </c>
      <c r="B530">
        <v>92.51</v>
      </c>
      <c r="C530">
        <v>14.25</v>
      </c>
      <c r="D530">
        <v>14.73</v>
      </c>
      <c r="E530">
        <v>185.45</v>
      </c>
      <c r="F530">
        <v>12.46</v>
      </c>
      <c r="G530">
        <v>19.66</v>
      </c>
      <c r="H530">
        <v>66.55</v>
      </c>
      <c r="J530">
        <v>17.38</v>
      </c>
      <c r="M530">
        <v>49.63</v>
      </c>
    </row>
    <row r="531" spans="1:13" x14ac:dyDescent="0.25">
      <c r="A531" s="25">
        <v>39853</v>
      </c>
      <c r="B531">
        <v>95.93</v>
      </c>
      <c r="C531">
        <v>14.64</v>
      </c>
      <c r="D531">
        <v>14.91</v>
      </c>
      <c r="E531">
        <v>189.2</v>
      </c>
      <c r="F531">
        <v>14.06</v>
      </c>
      <c r="G531">
        <v>19.440000000000001</v>
      </c>
      <c r="H531">
        <v>66.709999999999994</v>
      </c>
      <c r="J531">
        <v>17.3</v>
      </c>
      <c r="M531">
        <v>49.28</v>
      </c>
    </row>
    <row r="532" spans="1:13" x14ac:dyDescent="0.25">
      <c r="A532" s="25">
        <v>39854</v>
      </c>
      <c r="B532">
        <v>95.58</v>
      </c>
      <c r="C532">
        <v>13.98</v>
      </c>
      <c r="D532">
        <v>14.08</v>
      </c>
      <c r="E532">
        <v>179.08</v>
      </c>
      <c r="F532">
        <v>13.08</v>
      </c>
      <c r="G532">
        <v>18.8</v>
      </c>
      <c r="H532">
        <v>63.31</v>
      </c>
      <c r="J532">
        <v>16.52</v>
      </c>
      <c r="M532">
        <v>47.72</v>
      </c>
    </row>
    <row r="533" spans="1:13" x14ac:dyDescent="0.25">
      <c r="A533" s="25">
        <v>39855</v>
      </c>
      <c r="B533">
        <v>93.48</v>
      </c>
      <c r="C533">
        <v>13.83</v>
      </c>
      <c r="D533">
        <v>14.08</v>
      </c>
      <c r="E533">
        <v>178.84</v>
      </c>
      <c r="F533">
        <v>13.39</v>
      </c>
      <c r="G533">
        <v>19.21</v>
      </c>
      <c r="H533">
        <v>64.349999999999994</v>
      </c>
      <c r="J533">
        <v>16.23</v>
      </c>
      <c r="M533">
        <v>48.23</v>
      </c>
    </row>
    <row r="534" spans="1:13" x14ac:dyDescent="0.25">
      <c r="A534" s="25">
        <v>39856</v>
      </c>
      <c r="B534">
        <v>94.41</v>
      </c>
      <c r="C534">
        <v>14.18</v>
      </c>
      <c r="D534">
        <v>14</v>
      </c>
      <c r="E534">
        <v>181.34</v>
      </c>
      <c r="F534">
        <v>13.2</v>
      </c>
      <c r="G534">
        <v>19.260000000000002</v>
      </c>
      <c r="H534">
        <v>63.96</v>
      </c>
      <c r="J534">
        <v>16.39</v>
      </c>
      <c r="M534">
        <v>48.13</v>
      </c>
    </row>
    <row r="535" spans="1:13" x14ac:dyDescent="0.25">
      <c r="A535" s="25">
        <v>39857</v>
      </c>
      <c r="B535">
        <v>94.79</v>
      </c>
      <c r="C535">
        <v>14.17</v>
      </c>
      <c r="D535">
        <v>13.88</v>
      </c>
      <c r="E535">
        <v>178.66</v>
      </c>
      <c r="F535">
        <v>12.82</v>
      </c>
      <c r="G535">
        <v>19.09</v>
      </c>
      <c r="H535">
        <v>63.26</v>
      </c>
      <c r="J535">
        <v>16.95</v>
      </c>
      <c r="M535">
        <v>46.53</v>
      </c>
    </row>
    <row r="536" spans="1:13" x14ac:dyDescent="0.25">
      <c r="A536" s="25">
        <v>39861</v>
      </c>
      <c r="B536">
        <v>91.73</v>
      </c>
      <c r="C536">
        <v>13.5</v>
      </c>
      <c r="D536">
        <v>13.21</v>
      </c>
      <c r="E536">
        <v>171.16</v>
      </c>
      <c r="F536">
        <v>12.24</v>
      </c>
      <c r="G536">
        <v>18.09</v>
      </c>
      <c r="H536">
        <v>61.67</v>
      </c>
      <c r="J536">
        <v>15.77</v>
      </c>
      <c r="M536">
        <v>48.24</v>
      </c>
    </row>
    <row r="537" spans="1:13" x14ac:dyDescent="0.25">
      <c r="A537" s="25">
        <v>39862</v>
      </c>
      <c r="B537">
        <v>91.17</v>
      </c>
      <c r="C537">
        <v>13.48</v>
      </c>
      <c r="D537">
        <v>13.36</v>
      </c>
      <c r="E537">
        <v>176.38</v>
      </c>
      <c r="F537">
        <v>12.81</v>
      </c>
      <c r="G537">
        <v>18.12</v>
      </c>
      <c r="H537">
        <v>62.35</v>
      </c>
      <c r="J537">
        <v>15.85</v>
      </c>
      <c r="M537">
        <v>50</v>
      </c>
    </row>
    <row r="538" spans="1:13" x14ac:dyDescent="0.25">
      <c r="A538" s="25">
        <v>39863</v>
      </c>
      <c r="B538">
        <v>91.06</v>
      </c>
      <c r="C538">
        <v>12.95</v>
      </c>
      <c r="D538">
        <v>12.68</v>
      </c>
      <c r="E538">
        <v>171.15</v>
      </c>
      <c r="F538">
        <v>13.26</v>
      </c>
      <c r="G538">
        <v>17.91</v>
      </c>
      <c r="H538">
        <v>61.95</v>
      </c>
      <c r="J538">
        <v>14.96</v>
      </c>
      <c r="M538">
        <v>50.45</v>
      </c>
    </row>
    <row r="539" spans="1:13" x14ac:dyDescent="0.25">
      <c r="A539" s="25">
        <v>39864</v>
      </c>
      <c r="B539">
        <v>88.05</v>
      </c>
      <c r="C539">
        <v>13</v>
      </c>
      <c r="D539">
        <v>12.78</v>
      </c>
      <c r="E539">
        <v>173.05</v>
      </c>
      <c r="F539">
        <v>13.63</v>
      </c>
      <c r="G539">
        <v>18</v>
      </c>
      <c r="H539">
        <v>63.86</v>
      </c>
      <c r="J539">
        <v>15.04</v>
      </c>
      <c r="M539">
        <v>50.02</v>
      </c>
    </row>
    <row r="540" spans="1:13" x14ac:dyDescent="0.25">
      <c r="A540" s="25">
        <v>39867</v>
      </c>
      <c r="B540">
        <v>89.3</v>
      </c>
      <c r="C540">
        <v>12.42</v>
      </c>
      <c r="D540">
        <v>12.08</v>
      </c>
      <c r="E540">
        <v>164.86</v>
      </c>
      <c r="F540">
        <v>13.18</v>
      </c>
      <c r="G540">
        <v>17.21</v>
      </c>
      <c r="H540">
        <v>61.71</v>
      </c>
      <c r="J540">
        <v>14.69</v>
      </c>
      <c r="M540">
        <v>48.88</v>
      </c>
    </row>
    <row r="541" spans="1:13" x14ac:dyDescent="0.25">
      <c r="A541" s="25">
        <v>39868</v>
      </c>
      <c r="B541">
        <v>84.63</v>
      </c>
      <c r="C541">
        <v>12.89</v>
      </c>
      <c r="D541">
        <v>12.73</v>
      </c>
      <c r="E541">
        <v>172.55</v>
      </c>
      <c r="F541">
        <v>14.28</v>
      </c>
      <c r="G541">
        <v>17.170000000000002</v>
      </c>
      <c r="H541">
        <v>65.599999999999994</v>
      </c>
      <c r="J541">
        <v>15.29</v>
      </c>
      <c r="M541">
        <v>50.01</v>
      </c>
    </row>
    <row r="542" spans="1:13" x14ac:dyDescent="0.25">
      <c r="A542" s="25">
        <v>39869</v>
      </c>
      <c r="B542">
        <v>86</v>
      </c>
      <c r="C542">
        <v>13.02</v>
      </c>
      <c r="D542">
        <v>13.03</v>
      </c>
      <c r="E542">
        <v>170.65</v>
      </c>
      <c r="F542">
        <v>14.38</v>
      </c>
      <c r="G542">
        <v>16.96</v>
      </c>
      <c r="H542">
        <v>63.71</v>
      </c>
      <c r="J542">
        <v>15.36</v>
      </c>
      <c r="M542">
        <v>49.21</v>
      </c>
    </row>
    <row r="543" spans="1:13" x14ac:dyDescent="0.25">
      <c r="A543" s="25">
        <v>39870</v>
      </c>
      <c r="B543">
        <v>86.85</v>
      </c>
      <c r="C543">
        <v>12.74</v>
      </c>
      <c r="D543">
        <v>12.71</v>
      </c>
      <c r="E543">
        <v>168.42</v>
      </c>
      <c r="F543">
        <v>14.59</v>
      </c>
      <c r="G543">
        <v>16.420000000000002</v>
      </c>
      <c r="H543">
        <v>62.34</v>
      </c>
      <c r="J543">
        <v>14.64</v>
      </c>
      <c r="M543">
        <v>48.25</v>
      </c>
    </row>
    <row r="544" spans="1:13" x14ac:dyDescent="0.25">
      <c r="A544" s="25">
        <v>39871</v>
      </c>
      <c r="B544">
        <v>88.12</v>
      </c>
      <c r="C544">
        <v>12.76</v>
      </c>
      <c r="D544">
        <v>12.74</v>
      </c>
      <c r="E544">
        <v>168.83</v>
      </c>
      <c r="F544">
        <v>14.83</v>
      </c>
      <c r="G544">
        <v>16.149999999999999</v>
      </c>
      <c r="H544">
        <v>64.790000000000006</v>
      </c>
      <c r="J544">
        <v>14.35</v>
      </c>
      <c r="M544">
        <v>49.24</v>
      </c>
    </row>
    <row r="545" spans="1:13" x14ac:dyDescent="0.25">
      <c r="A545" s="25">
        <v>39874</v>
      </c>
      <c r="B545">
        <v>91.17</v>
      </c>
      <c r="C545">
        <v>12.56</v>
      </c>
      <c r="D545">
        <v>12.31</v>
      </c>
      <c r="E545">
        <v>163.41999999999999</v>
      </c>
      <c r="F545">
        <v>13.72</v>
      </c>
      <c r="G545">
        <v>15.79</v>
      </c>
      <c r="H545">
        <v>61.99</v>
      </c>
      <c r="J545">
        <v>13.77</v>
      </c>
      <c r="M545">
        <v>48.04</v>
      </c>
    </row>
    <row r="546" spans="1:13" x14ac:dyDescent="0.25">
      <c r="A546" s="25">
        <v>39875</v>
      </c>
      <c r="B546">
        <v>90.16</v>
      </c>
      <c r="C546">
        <v>12.62</v>
      </c>
      <c r="D546">
        <v>12.28</v>
      </c>
      <c r="E546">
        <v>162.58000000000001</v>
      </c>
      <c r="F546">
        <v>14.46</v>
      </c>
      <c r="G546">
        <v>15.88</v>
      </c>
      <c r="H546">
        <v>61.7</v>
      </c>
      <c r="J546">
        <v>14.2</v>
      </c>
      <c r="M546">
        <v>47.38</v>
      </c>
    </row>
    <row r="547" spans="1:13" x14ac:dyDescent="0.25">
      <c r="A547" s="25">
        <v>39876</v>
      </c>
      <c r="B547">
        <v>88.97</v>
      </c>
      <c r="C547">
        <v>13.02</v>
      </c>
      <c r="D547">
        <v>12.76</v>
      </c>
      <c r="E547">
        <v>159.30000000000001</v>
      </c>
      <c r="F547">
        <v>15.73</v>
      </c>
      <c r="G547">
        <v>16.12</v>
      </c>
      <c r="H547">
        <v>64.81</v>
      </c>
      <c r="J547">
        <v>14.85</v>
      </c>
      <c r="M547">
        <v>48.49</v>
      </c>
    </row>
    <row r="548" spans="1:13" x14ac:dyDescent="0.25">
      <c r="A548" s="25">
        <v>39877</v>
      </c>
      <c r="B548">
        <v>88.13</v>
      </c>
      <c r="C548">
        <v>12.69</v>
      </c>
      <c r="D548">
        <v>12.31</v>
      </c>
      <c r="E548">
        <v>152.66999999999999</v>
      </c>
      <c r="F548">
        <v>16.149999999999999</v>
      </c>
      <c r="G548">
        <v>15.27</v>
      </c>
      <c r="H548">
        <v>64.77</v>
      </c>
      <c r="J548">
        <v>14.9</v>
      </c>
      <c r="M548">
        <v>49.75</v>
      </c>
    </row>
    <row r="549" spans="1:13" x14ac:dyDescent="0.25">
      <c r="A549" s="25">
        <v>39878</v>
      </c>
      <c r="B549">
        <v>87.47</v>
      </c>
      <c r="C549">
        <v>12.19</v>
      </c>
      <c r="D549">
        <v>12.41</v>
      </c>
      <c r="E549">
        <v>154.13</v>
      </c>
      <c r="F549">
        <v>15.7</v>
      </c>
      <c r="G549">
        <v>15.28</v>
      </c>
      <c r="H549">
        <v>61.69</v>
      </c>
      <c r="J549">
        <v>14.71</v>
      </c>
      <c r="M549">
        <v>48.91</v>
      </c>
    </row>
    <row r="550" spans="1:13" x14ac:dyDescent="0.25">
      <c r="A550" s="25">
        <v>39881</v>
      </c>
      <c r="B550">
        <v>84.7</v>
      </c>
      <c r="C550">
        <v>11.87</v>
      </c>
      <c r="D550">
        <v>12.55</v>
      </c>
      <c r="E550">
        <v>145.30000000000001</v>
      </c>
      <c r="F550">
        <v>15.51</v>
      </c>
      <c r="G550">
        <v>15.15</v>
      </c>
      <c r="H550">
        <v>60.49</v>
      </c>
      <c r="J550">
        <v>14.69</v>
      </c>
      <c r="M550">
        <v>47.51</v>
      </c>
    </row>
    <row r="551" spans="1:13" x14ac:dyDescent="0.25">
      <c r="A551" s="25">
        <v>39882</v>
      </c>
      <c r="B551">
        <v>85.11</v>
      </c>
      <c r="C551">
        <v>12.66</v>
      </c>
      <c r="D551">
        <v>13.92</v>
      </c>
      <c r="E551">
        <v>153.93</v>
      </c>
      <c r="F551">
        <v>16.66</v>
      </c>
      <c r="G551">
        <v>16.48</v>
      </c>
      <c r="H551">
        <v>65.709999999999994</v>
      </c>
      <c r="J551">
        <v>15.66</v>
      </c>
      <c r="M551">
        <v>48.67</v>
      </c>
    </row>
    <row r="552" spans="1:13" x14ac:dyDescent="0.25">
      <c r="A552" s="25">
        <v>39883</v>
      </c>
      <c r="B552">
        <v>87.51</v>
      </c>
      <c r="C552">
        <v>13.24</v>
      </c>
      <c r="D552">
        <v>13.96</v>
      </c>
      <c r="E552">
        <v>158.80000000000001</v>
      </c>
      <c r="F552">
        <v>16.82</v>
      </c>
      <c r="G552">
        <v>17.11</v>
      </c>
      <c r="H552">
        <v>68.540000000000006</v>
      </c>
      <c r="J552">
        <v>15.71</v>
      </c>
      <c r="M552">
        <v>47.46</v>
      </c>
    </row>
    <row r="553" spans="1:13" x14ac:dyDescent="0.25">
      <c r="A553" s="25">
        <v>39884</v>
      </c>
      <c r="B553">
        <v>88.59</v>
      </c>
      <c r="C553">
        <v>13.76</v>
      </c>
      <c r="D553">
        <v>14.52</v>
      </c>
      <c r="E553">
        <v>161.6</v>
      </c>
      <c r="F553">
        <v>16.940000000000001</v>
      </c>
      <c r="G553">
        <v>17.010000000000002</v>
      </c>
      <c r="H553">
        <v>69.58</v>
      </c>
      <c r="J553">
        <v>15.94</v>
      </c>
      <c r="M553">
        <v>48.94</v>
      </c>
    </row>
    <row r="554" spans="1:13" x14ac:dyDescent="0.25">
      <c r="A554" s="25">
        <v>39885</v>
      </c>
      <c r="B554">
        <v>90.4</v>
      </c>
      <c r="C554">
        <v>13.7</v>
      </c>
      <c r="D554">
        <v>14.7</v>
      </c>
      <c r="E554">
        <v>162.05000000000001</v>
      </c>
      <c r="F554">
        <v>17.27</v>
      </c>
      <c r="G554">
        <v>16.649999999999999</v>
      </c>
      <c r="H554">
        <v>68.63</v>
      </c>
      <c r="J554">
        <v>16.21</v>
      </c>
      <c r="M554">
        <v>49.19</v>
      </c>
    </row>
    <row r="555" spans="1:13" x14ac:dyDescent="0.25">
      <c r="A555" s="25">
        <v>39888</v>
      </c>
      <c r="B555">
        <v>91.65</v>
      </c>
      <c r="C555">
        <v>13.63</v>
      </c>
      <c r="D555">
        <v>14.25</v>
      </c>
      <c r="E555">
        <v>159.69</v>
      </c>
      <c r="F555">
        <v>16.13</v>
      </c>
      <c r="G555">
        <v>16.25</v>
      </c>
      <c r="H555">
        <v>66.98</v>
      </c>
      <c r="J555">
        <v>15.71</v>
      </c>
      <c r="M555">
        <v>48.8</v>
      </c>
    </row>
    <row r="556" spans="1:13" x14ac:dyDescent="0.25">
      <c r="A556" s="25">
        <v>39889</v>
      </c>
      <c r="B556">
        <v>91.11</v>
      </c>
      <c r="C556">
        <v>14.24</v>
      </c>
      <c r="D556">
        <v>14.9</v>
      </c>
      <c r="E556">
        <v>167.5</v>
      </c>
      <c r="F556">
        <v>17.54</v>
      </c>
      <c r="G556">
        <v>16.899999999999999</v>
      </c>
      <c r="H556">
        <v>71.349999999999994</v>
      </c>
      <c r="J556">
        <v>16.45</v>
      </c>
      <c r="M556">
        <v>50</v>
      </c>
    </row>
    <row r="557" spans="1:13" x14ac:dyDescent="0.25">
      <c r="A557" s="25">
        <v>39890</v>
      </c>
      <c r="B557">
        <v>89.46</v>
      </c>
      <c r="C557">
        <v>14.5</v>
      </c>
      <c r="D557">
        <v>15.24</v>
      </c>
      <c r="E557">
        <v>166.38</v>
      </c>
      <c r="F557">
        <v>17.5</v>
      </c>
      <c r="G557">
        <v>16.96</v>
      </c>
      <c r="H557">
        <v>71.25</v>
      </c>
      <c r="J557">
        <v>16.88</v>
      </c>
      <c r="M557">
        <v>50.44</v>
      </c>
    </row>
    <row r="558" spans="1:13" x14ac:dyDescent="0.25">
      <c r="A558" s="25">
        <v>39891</v>
      </c>
      <c r="B558">
        <v>92.84</v>
      </c>
      <c r="C558">
        <v>14.52</v>
      </c>
      <c r="D558">
        <v>15.15</v>
      </c>
      <c r="E558">
        <v>164.81</v>
      </c>
      <c r="F558">
        <v>17.52</v>
      </c>
      <c r="G558">
        <v>17.14</v>
      </c>
      <c r="H558">
        <v>70.099999999999994</v>
      </c>
      <c r="J558">
        <v>16.600000000000001</v>
      </c>
      <c r="M558">
        <v>49.95</v>
      </c>
    </row>
    <row r="559" spans="1:13" x14ac:dyDescent="0.25">
      <c r="A559" s="25">
        <v>39892</v>
      </c>
      <c r="B559">
        <v>93.16</v>
      </c>
      <c r="C559">
        <v>14.51</v>
      </c>
      <c r="D559">
        <v>14.65</v>
      </c>
      <c r="E559">
        <v>164.91</v>
      </c>
      <c r="F559">
        <v>17.52</v>
      </c>
      <c r="G559">
        <v>17.059999999999999</v>
      </c>
      <c r="H559">
        <v>69.959999999999994</v>
      </c>
      <c r="J559">
        <v>15.78</v>
      </c>
      <c r="M559">
        <v>49.59</v>
      </c>
    </row>
    <row r="560" spans="1:13" x14ac:dyDescent="0.25">
      <c r="A560" s="25">
        <v>39895</v>
      </c>
      <c r="B560">
        <v>93.7</v>
      </c>
      <c r="C560">
        <v>15.38</v>
      </c>
      <c r="D560">
        <v>15.52</v>
      </c>
      <c r="E560">
        <v>174.13</v>
      </c>
      <c r="F560">
        <v>18.260000000000002</v>
      </c>
      <c r="G560">
        <v>18.329999999999998</v>
      </c>
      <c r="H560">
        <v>75.58</v>
      </c>
      <c r="J560">
        <v>17.010000000000002</v>
      </c>
      <c r="M560">
        <v>51.48</v>
      </c>
    </row>
    <row r="561" spans="1:13" x14ac:dyDescent="0.25">
      <c r="A561" s="25">
        <v>39896</v>
      </c>
      <c r="B561">
        <v>97.69</v>
      </c>
      <c r="C561">
        <v>15.21</v>
      </c>
      <c r="D561">
        <v>15</v>
      </c>
      <c r="E561">
        <v>173.41</v>
      </c>
      <c r="F561">
        <v>18.829999999999998</v>
      </c>
      <c r="G561">
        <v>17.93</v>
      </c>
      <c r="H561">
        <v>72.81</v>
      </c>
      <c r="J561">
        <v>16.649999999999999</v>
      </c>
      <c r="M561">
        <v>51.08</v>
      </c>
    </row>
    <row r="562" spans="1:13" x14ac:dyDescent="0.25">
      <c r="A562" s="25">
        <v>39897</v>
      </c>
      <c r="B562">
        <v>98.47</v>
      </c>
      <c r="C562">
        <v>15.21</v>
      </c>
      <c r="D562">
        <v>14.94</v>
      </c>
      <c r="E562">
        <v>171.86</v>
      </c>
      <c r="F562">
        <v>18.38</v>
      </c>
      <c r="G562">
        <v>17.88</v>
      </c>
      <c r="H562">
        <v>72.400000000000006</v>
      </c>
      <c r="J562">
        <v>16.43</v>
      </c>
      <c r="M562">
        <v>51.68</v>
      </c>
    </row>
    <row r="563" spans="1:13" x14ac:dyDescent="0.25">
      <c r="A563" s="25">
        <v>39898</v>
      </c>
      <c r="B563">
        <v>98.47</v>
      </c>
      <c r="C563">
        <v>15.7</v>
      </c>
      <c r="D563">
        <v>15.82</v>
      </c>
      <c r="E563">
        <v>176.47</v>
      </c>
      <c r="F563">
        <v>18.64</v>
      </c>
      <c r="G563">
        <v>18.829999999999998</v>
      </c>
      <c r="H563">
        <v>73.69</v>
      </c>
      <c r="J563">
        <v>17.36</v>
      </c>
      <c r="M563">
        <v>52.76</v>
      </c>
    </row>
    <row r="564" spans="1:13" x14ac:dyDescent="0.25">
      <c r="A564" s="25">
        <v>39899</v>
      </c>
      <c r="B564">
        <v>95.99</v>
      </c>
      <c r="C564">
        <v>15.26</v>
      </c>
      <c r="D564">
        <v>15.42</v>
      </c>
      <c r="E564">
        <v>173.68</v>
      </c>
      <c r="F564">
        <v>18.32</v>
      </c>
      <c r="G564">
        <v>18.13</v>
      </c>
      <c r="H564">
        <v>70.52</v>
      </c>
      <c r="J564">
        <v>17.12</v>
      </c>
      <c r="M564">
        <v>52.57</v>
      </c>
    </row>
    <row r="565" spans="1:13" x14ac:dyDescent="0.25">
      <c r="A565" s="25">
        <v>39902</v>
      </c>
      <c r="B565">
        <v>92</v>
      </c>
      <c r="C565">
        <v>14.93</v>
      </c>
      <c r="D565">
        <v>14.72</v>
      </c>
      <c r="E565">
        <v>171.17</v>
      </c>
      <c r="F565">
        <v>17.3</v>
      </c>
      <c r="G565">
        <v>17.48</v>
      </c>
      <c r="H565">
        <v>71.44</v>
      </c>
      <c r="J565">
        <v>16.420000000000002</v>
      </c>
      <c r="M565">
        <v>51.76</v>
      </c>
    </row>
    <row r="566" spans="1:13" x14ac:dyDescent="0.25">
      <c r="A566" s="25">
        <v>39903</v>
      </c>
      <c r="B566">
        <v>94.96</v>
      </c>
      <c r="C566">
        <v>15.02</v>
      </c>
      <c r="D566">
        <v>15.03</v>
      </c>
      <c r="E566">
        <v>173.86</v>
      </c>
      <c r="F566">
        <v>17.66</v>
      </c>
      <c r="G566">
        <v>18.37</v>
      </c>
      <c r="H566">
        <v>73.44</v>
      </c>
      <c r="J566">
        <v>16.510000000000002</v>
      </c>
      <c r="M566">
        <v>52.1</v>
      </c>
    </row>
    <row r="567" spans="1:13" x14ac:dyDescent="0.25">
      <c r="A567" s="25">
        <v>39904</v>
      </c>
      <c r="B567">
        <v>96.13</v>
      </c>
      <c r="C567">
        <v>15.53</v>
      </c>
      <c r="D567">
        <v>15.03</v>
      </c>
      <c r="E567">
        <v>176.87</v>
      </c>
      <c r="F567">
        <v>17.48</v>
      </c>
      <c r="G567">
        <v>19.309999999999999</v>
      </c>
      <c r="H567">
        <v>73.5</v>
      </c>
      <c r="J567">
        <v>16.25</v>
      </c>
      <c r="M567">
        <v>52.82</v>
      </c>
    </row>
    <row r="568" spans="1:13" x14ac:dyDescent="0.25">
      <c r="A568" s="25">
        <v>39905</v>
      </c>
      <c r="B568">
        <v>99.15</v>
      </c>
      <c r="C568">
        <v>16.100000000000001</v>
      </c>
      <c r="D568">
        <v>15.7</v>
      </c>
      <c r="E568">
        <v>181.07</v>
      </c>
      <c r="F568">
        <v>18.489999999999998</v>
      </c>
      <c r="G568">
        <v>19.29</v>
      </c>
      <c r="H568">
        <v>76.34</v>
      </c>
      <c r="J568">
        <v>16.47</v>
      </c>
      <c r="M568">
        <v>53.64</v>
      </c>
    </row>
    <row r="569" spans="1:13" x14ac:dyDescent="0.25">
      <c r="A569" s="25">
        <v>39906</v>
      </c>
      <c r="B569">
        <v>99.73</v>
      </c>
      <c r="C569">
        <v>16.57</v>
      </c>
      <c r="D569">
        <v>15.95</v>
      </c>
      <c r="E569">
        <v>184.71</v>
      </c>
      <c r="F569">
        <v>18.75</v>
      </c>
      <c r="G569">
        <v>18.75</v>
      </c>
      <c r="H569">
        <v>78.17</v>
      </c>
      <c r="J569">
        <v>16.96</v>
      </c>
      <c r="M569">
        <v>53.8</v>
      </c>
    </row>
    <row r="570" spans="1:13" x14ac:dyDescent="0.25">
      <c r="A570" s="25">
        <v>39909</v>
      </c>
      <c r="B570">
        <v>100.9</v>
      </c>
      <c r="C570">
        <v>16.920000000000002</v>
      </c>
      <c r="D570">
        <v>15.86</v>
      </c>
      <c r="E570">
        <v>183.94</v>
      </c>
      <c r="F570">
        <v>18.64</v>
      </c>
      <c r="G570">
        <v>18.760000000000002</v>
      </c>
      <c r="H570">
        <v>77.989999999999995</v>
      </c>
      <c r="J570">
        <v>16.510000000000002</v>
      </c>
      <c r="M570">
        <v>53.43</v>
      </c>
    </row>
    <row r="571" spans="1:13" x14ac:dyDescent="0.25">
      <c r="A571" s="25">
        <v>39910</v>
      </c>
      <c r="B571">
        <v>100.17</v>
      </c>
      <c r="C571">
        <v>16.43</v>
      </c>
      <c r="D571">
        <v>15.45</v>
      </c>
      <c r="E571">
        <v>179.15</v>
      </c>
      <c r="F571">
        <v>17.739999999999998</v>
      </c>
      <c r="G571">
        <v>18.760000000000002</v>
      </c>
      <c r="H571">
        <v>75.510000000000005</v>
      </c>
      <c r="J571">
        <v>16.36</v>
      </c>
      <c r="M571">
        <v>52.39</v>
      </c>
    </row>
    <row r="572" spans="1:13" x14ac:dyDescent="0.25">
      <c r="A572" s="25">
        <v>39911</v>
      </c>
      <c r="B572">
        <v>99.45</v>
      </c>
      <c r="C572">
        <v>16.62</v>
      </c>
      <c r="D572">
        <v>15.27</v>
      </c>
      <c r="E572">
        <v>180.82</v>
      </c>
      <c r="F572">
        <v>18.260000000000002</v>
      </c>
      <c r="G572">
        <v>19.190000000000001</v>
      </c>
      <c r="H572">
        <v>76.98</v>
      </c>
      <c r="J572">
        <v>16.79</v>
      </c>
      <c r="M572">
        <v>52.61</v>
      </c>
    </row>
    <row r="573" spans="1:13" x14ac:dyDescent="0.25">
      <c r="A573" s="25">
        <v>39912</v>
      </c>
      <c r="B573">
        <v>102.01</v>
      </c>
      <c r="C573">
        <v>17.079999999999998</v>
      </c>
      <c r="D573">
        <v>15.98</v>
      </c>
      <c r="E573">
        <v>186.06</v>
      </c>
      <c r="F573">
        <v>19.03</v>
      </c>
      <c r="G573">
        <v>19.670000000000002</v>
      </c>
      <c r="H573">
        <v>79.77</v>
      </c>
      <c r="J573">
        <v>17.239999999999998</v>
      </c>
      <c r="M573">
        <v>50.66</v>
      </c>
    </row>
    <row r="574" spans="1:13" x14ac:dyDescent="0.25">
      <c r="A574" s="25">
        <v>39916</v>
      </c>
      <c r="B574">
        <v>100.28</v>
      </c>
      <c r="C574">
        <v>17.170000000000002</v>
      </c>
      <c r="D574">
        <v>15.98</v>
      </c>
      <c r="E574">
        <v>188.87</v>
      </c>
      <c r="F574">
        <v>19.95</v>
      </c>
      <c r="G574">
        <v>19.59</v>
      </c>
      <c r="H574">
        <v>78.94</v>
      </c>
      <c r="J574">
        <v>17.170000000000002</v>
      </c>
      <c r="M574">
        <v>51.53</v>
      </c>
    </row>
    <row r="575" spans="1:13" x14ac:dyDescent="0.25">
      <c r="A575" s="25">
        <v>39917</v>
      </c>
      <c r="B575">
        <v>99.08</v>
      </c>
      <c r="C575">
        <v>16.899999999999999</v>
      </c>
      <c r="D575">
        <v>16.010000000000002</v>
      </c>
      <c r="E575">
        <v>184.27</v>
      </c>
      <c r="F575">
        <v>19.8</v>
      </c>
      <c r="G575">
        <v>19.350000000000001</v>
      </c>
      <c r="H575">
        <v>77.22</v>
      </c>
      <c r="J575">
        <v>17.329999999999998</v>
      </c>
      <c r="M575">
        <v>51.12</v>
      </c>
    </row>
    <row r="576" spans="1:13" x14ac:dyDescent="0.25">
      <c r="A576" s="25">
        <v>39918</v>
      </c>
      <c r="B576">
        <v>98.23</v>
      </c>
      <c r="C576">
        <v>16.809999999999999</v>
      </c>
      <c r="D576">
        <v>15.62</v>
      </c>
      <c r="E576">
        <v>189.56</v>
      </c>
      <c r="F576">
        <v>19.600000000000001</v>
      </c>
      <c r="G576">
        <v>18.829999999999998</v>
      </c>
      <c r="H576">
        <v>74.709999999999994</v>
      </c>
      <c r="J576">
        <v>17.010000000000002</v>
      </c>
      <c r="M576">
        <v>51.29</v>
      </c>
    </row>
    <row r="577" spans="1:13" x14ac:dyDescent="0.25">
      <c r="A577" s="25">
        <v>39919</v>
      </c>
      <c r="B577">
        <v>99.74</v>
      </c>
      <c r="C577">
        <v>17.350000000000001</v>
      </c>
      <c r="D577">
        <v>15.89</v>
      </c>
      <c r="E577">
        <v>194.18</v>
      </c>
      <c r="F577">
        <v>20.34</v>
      </c>
      <c r="G577">
        <v>19.760000000000002</v>
      </c>
      <c r="H577">
        <v>77.25</v>
      </c>
      <c r="J577">
        <v>17.8</v>
      </c>
      <c r="M577">
        <v>50.78</v>
      </c>
    </row>
    <row r="578" spans="1:13" x14ac:dyDescent="0.25">
      <c r="A578" s="25">
        <v>39920</v>
      </c>
      <c r="B578">
        <v>101.18</v>
      </c>
      <c r="C578">
        <v>17.63</v>
      </c>
      <c r="D578">
        <v>15.6</v>
      </c>
      <c r="E578">
        <v>195.92</v>
      </c>
      <c r="F578">
        <v>21.01</v>
      </c>
      <c r="G578">
        <v>19.2</v>
      </c>
      <c r="H578">
        <v>78.05</v>
      </c>
      <c r="J578">
        <v>17.97</v>
      </c>
      <c r="M578">
        <v>50.2</v>
      </c>
    </row>
    <row r="579" spans="1:13" x14ac:dyDescent="0.25">
      <c r="A579" s="25">
        <v>39923</v>
      </c>
      <c r="B579">
        <v>100.29</v>
      </c>
      <c r="C579">
        <v>17.21</v>
      </c>
      <c r="D579">
        <v>15</v>
      </c>
      <c r="E579">
        <v>189.46</v>
      </c>
      <c r="F579">
        <v>20</v>
      </c>
      <c r="G579">
        <v>18.61</v>
      </c>
      <c r="H579">
        <v>77.569999999999993</v>
      </c>
      <c r="J579">
        <v>17.32</v>
      </c>
      <c r="M579">
        <v>49.27</v>
      </c>
    </row>
    <row r="580" spans="1:13" x14ac:dyDescent="0.25">
      <c r="A580" s="25">
        <v>39924</v>
      </c>
      <c r="B580">
        <v>98.41</v>
      </c>
      <c r="C580">
        <v>17.39</v>
      </c>
      <c r="D580">
        <v>15.36</v>
      </c>
      <c r="E580">
        <v>190.54</v>
      </c>
      <c r="F580">
        <v>20.46</v>
      </c>
      <c r="G580">
        <v>18.97</v>
      </c>
      <c r="H580">
        <v>78.739999999999995</v>
      </c>
      <c r="J580">
        <v>17.11</v>
      </c>
      <c r="M580">
        <v>49.83</v>
      </c>
    </row>
    <row r="581" spans="1:13" x14ac:dyDescent="0.25">
      <c r="A581" s="25">
        <v>39925</v>
      </c>
      <c r="B581">
        <v>101.17</v>
      </c>
      <c r="C581">
        <v>17.36</v>
      </c>
      <c r="D581">
        <v>15.67</v>
      </c>
      <c r="E581">
        <v>191.74</v>
      </c>
      <c r="F581">
        <v>20.83</v>
      </c>
      <c r="G581">
        <v>18.78</v>
      </c>
      <c r="H581">
        <v>79.2</v>
      </c>
      <c r="J581">
        <v>17.649999999999999</v>
      </c>
      <c r="M581">
        <v>48.96</v>
      </c>
    </row>
    <row r="582" spans="1:13" x14ac:dyDescent="0.25">
      <c r="A582" s="25">
        <v>39926</v>
      </c>
      <c r="B582">
        <v>102.65</v>
      </c>
      <c r="C582">
        <v>17.91</v>
      </c>
      <c r="D582">
        <v>15.53</v>
      </c>
      <c r="E582">
        <v>192.15</v>
      </c>
      <c r="F582">
        <v>21.25</v>
      </c>
      <c r="G582">
        <v>18.920000000000002</v>
      </c>
      <c r="H582">
        <v>80.61</v>
      </c>
      <c r="J582">
        <v>17.34</v>
      </c>
      <c r="M582">
        <v>48.86</v>
      </c>
    </row>
    <row r="583" spans="1:13" x14ac:dyDescent="0.25">
      <c r="A583" s="25">
        <v>39927</v>
      </c>
      <c r="B583">
        <v>101.17</v>
      </c>
      <c r="C583">
        <v>17.7</v>
      </c>
      <c r="D583">
        <v>15.62</v>
      </c>
      <c r="E583">
        <v>194.55</v>
      </c>
      <c r="F583">
        <v>21.75</v>
      </c>
      <c r="G583">
        <v>20.91</v>
      </c>
      <c r="H583">
        <v>84.46</v>
      </c>
      <c r="J583">
        <v>17.88</v>
      </c>
      <c r="M583">
        <v>47.87</v>
      </c>
    </row>
    <row r="584" spans="1:13" x14ac:dyDescent="0.25">
      <c r="A584" s="25">
        <v>39930</v>
      </c>
      <c r="B584">
        <v>99.61</v>
      </c>
      <c r="C584">
        <v>17.82</v>
      </c>
      <c r="D584">
        <v>15.28</v>
      </c>
      <c r="E584">
        <v>192.78</v>
      </c>
      <c r="F584">
        <v>22.49</v>
      </c>
      <c r="G584">
        <v>20.399999999999999</v>
      </c>
      <c r="H584">
        <v>83.12</v>
      </c>
      <c r="J584">
        <v>17.47</v>
      </c>
      <c r="M584">
        <v>48.51</v>
      </c>
    </row>
    <row r="585" spans="1:13" x14ac:dyDescent="0.25">
      <c r="A585" s="25">
        <v>39931</v>
      </c>
      <c r="B585">
        <v>99.36</v>
      </c>
      <c r="C585">
        <v>17.7</v>
      </c>
      <c r="D585">
        <v>15.05</v>
      </c>
      <c r="E585">
        <v>191.66</v>
      </c>
      <c r="F585">
        <v>22.12</v>
      </c>
      <c r="G585">
        <v>19.93</v>
      </c>
      <c r="H585">
        <v>82.4</v>
      </c>
      <c r="J585">
        <v>17</v>
      </c>
      <c r="M585">
        <v>48.47</v>
      </c>
    </row>
    <row r="586" spans="1:13" x14ac:dyDescent="0.25">
      <c r="A586" s="25">
        <v>39932</v>
      </c>
      <c r="B586">
        <v>101.98</v>
      </c>
      <c r="C586">
        <v>17.88</v>
      </c>
      <c r="D586">
        <v>15.35</v>
      </c>
      <c r="E586">
        <v>195.54</v>
      </c>
      <c r="F586">
        <v>22.73</v>
      </c>
      <c r="G586">
        <v>20.25</v>
      </c>
      <c r="H586">
        <v>79.790000000000006</v>
      </c>
      <c r="J586">
        <v>17.38</v>
      </c>
      <c r="M586">
        <v>50.45</v>
      </c>
    </row>
    <row r="587" spans="1:13" x14ac:dyDescent="0.25">
      <c r="A587" s="25">
        <v>39933</v>
      </c>
      <c r="B587">
        <v>104.55</v>
      </c>
      <c r="C587">
        <v>17.98</v>
      </c>
      <c r="D587">
        <v>15.78</v>
      </c>
      <c r="E587">
        <v>197.79</v>
      </c>
      <c r="F587">
        <v>23.29</v>
      </c>
      <c r="G587">
        <v>20.260000000000002</v>
      </c>
      <c r="H587">
        <v>80.52</v>
      </c>
      <c r="J587">
        <v>18.059999999999999</v>
      </c>
      <c r="M587">
        <v>50.4</v>
      </c>
    </row>
    <row r="588" spans="1:13" x14ac:dyDescent="0.25">
      <c r="A588" s="25">
        <v>39934</v>
      </c>
      <c r="B588">
        <v>103.78</v>
      </c>
      <c r="C588">
        <v>18.18</v>
      </c>
      <c r="D588">
        <v>15.81</v>
      </c>
      <c r="E588">
        <v>196.65</v>
      </c>
      <c r="F588">
        <v>23.56</v>
      </c>
      <c r="G588">
        <v>20.239999999999998</v>
      </c>
      <c r="H588">
        <v>78.959999999999994</v>
      </c>
      <c r="J588">
        <v>17.95</v>
      </c>
      <c r="M588">
        <v>50.05</v>
      </c>
    </row>
    <row r="589" spans="1:13" x14ac:dyDescent="0.25">
      <c r="A589" s="25">
        <v>39937</v>
      </c>
      <c r="B589">
        <v>105.26</v>
      </c>
      <c r="C589">
        <v>18.87</v>
      </c>
      <c r="D589">
        <v>16.66</v>
      </c>
      <c r="E589">
        <v>200.79</v>
      </c>
      <c r="F589">
        <v>24.82</v>
      </c>
      <c r="G589">
        <v>20.190000000000001</v>
      </c>
      <c r="H589">
        <v>79.77</v>
      </c>
      <c r="J589">
        <v>18.36</v>
      </c>
      <c r="M589">
        <v>50.84</v>
      </c>
    </row>
    <row r="590" spans="1:13" x14ac:dyDescent="0.25">
      <c r="A590" s="25">
        <v>39938</v>
      </c>
      <c r="B590">
        <v>106</v>
      </c>
      <c r="C590">
        <v>18.96</v>
      </c>
      <c r="D590">
        <v>16.16</v>
      </c>
      <c r="E590">
        <v>201.29</v>
      </c>
      <c r="F590">
        <v>24.98</v>
      </c>
      <c r="G590">
        <v>19.79</v>
      </c>
      <c r="H590">
        <v>81.900000000000006</v>
      </c>
      <c r="J590">
        <v>17.86</v>
      </c>
      <c r="M590">
        <v>50.46</v>
      </c>
    </row>
    <row r="591" spans="1:13" x14ac:dyDescent="0.25">
      <c r="A591" s="25">
        <v>39939</v>
      </c>
      <c r="B591">
        <v>105.23</v>
      </c>
      <c r="C591">
        <v>18.93</v>
      </c>
      <c r="D591">
        <v>16.12</v>
      </c>
      <c r="E591">
        <v>201.53</v>
      </c>
      <c r="F591">
        <v>25.57</v>
      </c>
      <c r="G591">
        <v>19.79</v>
      </c>
      <c r="H591">
        <v>81.99</v>
      </c>
      <c r="J591">
        <v>18.309999999999999</v>
      </c>
      <c r="M591">
        <v>49.51</v>
      </c>
    </row>
    <row r="592" spans="1:13" x14ac:dyDescent="0.25">
      <c r="A592" s="25">
        <v>39940</v>
      </c>
      <c r="B592">
        <v>104.65</v>
      </c>
      <c r="C592">
        <v>18.440000000000001</v>
      </c>
      <c r="D592">
        <v>15.77</v>
      </c>
      <c r="E592">
        <v>198.11</v>
      </c>
      <c r="F592">
        <v>24.7</v>
      </c>
      <c r="G592">
        <v>19.32</v>
      </c>
      <c r="H592">
        <v>79.28</v>
      </c>
      <c r="J592">
        <v>17.579999999999998</v>
      </c>
      <c r="M592">
        <v>49.89</v>
      </c>
    </row>
    <row r="593" spans="1:13" x14ac:dyDescent="0.25">
      <c r="A593" s="25">
        <v>39941</v>
      </c>
      <c r="B593">
        <v>103.58</v>
      </c>
      <c r="C593">
        <v>18.46</v>
      </c>
      <c r="D593">
        <v>15.29</v>
      </c>
      <c r="E593">
        <v>203.46</v>
      </c>
      <c r="F593">
        <v>24.6</v>
      </c>
      <c r="G593">
        <v>19.420000000000002</v>
      </c>
      <c r="H593">
        <v>77.95</v>
      </c>
      <c r="J593">
        <v>17.3</v>
      </c>
      <c r="M593">
        <v>50.14</v>
      </c>
    </row>
    <row r="594" spans="1:13" x14ac:dyDescent="0.25">
      <c r="A594" s="25">
        <v>39944</v>
      </c>
      <c r="B594">
        <v>101.09</v>
      </c>
      <c r="C594">
        <v>18.510000000000002</v>
      </c>
      <c r="D594">
        <v>15.37</v>
      </c>
      <c r="E594">
        <v>203.79</v>
      </c>
      <c r="F594">
        <v>23.96</v>
      </c>
      <c r="G594">
        <v>19.32</v>
      </c>
      <c r="H594">
        <v>78.61</v>
      </c>
      <c r="J594">
        <v>17.260000000000002</v>
      </c>
      <c r="M594">
        <v>50.63</v>
      </c>
    </row>
    <row r="595" spans="1:13" x14ac:dyDescent="0.25">
      <c r="A595" s="25">
        <v>39945</v>
      </c>
      <c r="B595">
        <v>102.98</v>
      </c>
      <c r="C595">
        <v>17.77</v>
      </c>
      <c r="D595">
        <v>15.21</v>
      </c>
      <c r="E595">
        <v>199.31</v>
      </c>
      <c r="F595">
        <v>24.12</v>
      </c>
      <c r="G595">
        <v>19.89</v>
      </c>
      <c r="H595">
        <v>77.930000000000007</v>
      </c>
      <c r="J595">
        <v>16.829999999999998</v>
      </c>
      <c r="M595">
        <v>50.9</v>
      </c>
    </row>
    <row r="596" spans="1:13" x14ac:dyDescent="0.25">
      <c r="A596" s="25">
        <v>39946</v>
      </c>
      <c r="B596">
        <v>102.88</v>
      </c>
      <c r="C596">
        <v>17.07</v>
      </c>
      <c r="D596">
        <v>15.13</v>
      </c>
      <c r="E596">
        <v>194.58</v>
      </c>
      <c r="F596">
        <v>23.1</v>
      </c>
      <c r="G596">
        <v>19.75</v>
      </c>
      <c r="H596">
        <v>74.19</v>
      </c>
      <c r="J596">
        <v>17.07</v>
      </c>
      <c r="M596">
        <v>50.03</v>
      </c>
    </row>
    <row r="597" spans="1:13" x14ac:dyDescent="0.25">
      <c r="A597" s="25">
        <v>39947</v>
      </c>
      <c r="B597">
        <v>101.72</v>
      </c>
      <c r="C597">
        <v>17.559999999999999</v>
      </c>
      <c r="D597">
        <v>15.54</v>
      </c>
      <c r="E597">
        <v>193.56</v>
      </c>
      <c r="F597">
        <v>23.46</v>
      </c>
      <c r="G597">
        <v>20.059999999999999</v>
      </c>
      <c r="H597">
        <v>75.11</v>
      </c>
      <c r="J597">
        <v>17.54</v>
      </c>
      <c r="M597">
        <v>49.1</v>
      </c>
    </row>
    <row r="598" spans="1:13" x14ac:dyDescent="0.25">
      <c r="A598" s="25">
        <v>39948</v>
      </c>
      <c r="B598">
        <v>100.9</v>
      </c>
      <c r="C598">
        <v>17.489999999999998</v>
      </c>
      <c r="D598">
        <v>15.19</v>
      </c>
      <c r="E598">
        <v>194.8</v>
      </c>
      <c r="F598">
        <v>23.5</v>
      </c>
      <c r="G598">
        <v>20.22</v>
      </c>
      <c r="H598">
        <v>73.599999999999994</v>
      </c>
      <c r="J598">
        <v>17.63</v>
      </c>
      <c r="M598">
        <v>48.15</v>
      </c>
    </row>
    <row r="599" spans="1:13" x14ac:dyDescent="0.25">
      <c r="A599" s="25">
        <v>39951</v>
      </c>
      <c r="B599">
        <v>102</v>
      </c>
      <c r="C599">
        <v>18.09</v>
      </c>
      <c r="D599">
        <v>15.52</v>
      </c>
      <c r="E599">
        <v>198.22</v>
      </c>
      <c r="F599">
        <v>24.36</v>
      </c>
      <c r="G599">
        <v>20.6</v>
      </c>
      <c r="H599">
        <v>75.95</v>
      </c>
      <c r="J599">
        <v>17.899999999999999</v>
      </c>
      <c r="M599">
        <v>49.92</v>
      </c>
    </row>
    <row r="600" spans="1:13" x14ac:dyDescent="0.25">
      <c r="A600" s="25">
        <v>39952</v>
      </c>
      <c r="B600">
        <v>104.33</v>
      </c>
      <c r="C600">
        <v>18.21</v>
      </c>
      <c r="D600">
        <v>15.65</v>
      </c>
      <c r="E600">
        <v>199.24</v>
      </c>
      <c r="F600">
        <v>24.7</v>
      </c>
      <c r="G600">
        <v>20.309999999999999</v>
      </c>
      <c r="H600">
        <v>77.87</v>
      </c>
      <c r="J600">
        <v>18.079999999999998</v>
      </c>
      <c r="M600">
        <v>49.36</v>
      </c>
    </row>
    <row r="601" spans="1:13" x14ac:dyDescent="0.25">
      <c r="A601" s="25">
        <v>39953</v>
      </c>
      <c r="B601">
        <v>105.51</v>
      </c>
      <c r="C601">
        <v>17.98</v>
      </c>
      <c r="D601">
        <v>15.58</v>
      </c>
      <c r="E601">
        <v>198.39</v>
      </c>
      <c r="F601">
        <v>24.7</v>
      </c>
      <c r="G601">
        <v>20.38</v>
      </c>
      <c r="H601">
        <v>77.97</v>
      </c>
      <c r="J601">
        <v>18.399999999999999</v>
      </c>
      <c r="M601">
        <v>48.94</v>
      </c>
    </row>
    <row r="602" spans="1:13" x14ac:dyDescent="0.25">
      <c r="A602" s="25">
        <v>39954</v>
      </c>
      <c r="B602">
        <v>103.07</v>
      </c>
      <c r="C602">
        <v>17.739999999999998</v>
      </c>
      <c r="D602">
        <v>15.18</v>
      </c>
      <c r="E602">
        <v>198.05</v>
      </c>
      <c r="F602">
        <v>24.05</v>
      </c>
      <c r="G602">
        <v>19.82</v>
      </c>
      <c r="H602">
        <v>75.959999999999994</v>
      </c>
      <c r="J602">
        <v>17.96</v>
      </c>
      <c r="M602">
        <v>49.11</v>
      </c>
    </row>
    <row r="603" spans="1:13" x14ac:dyDescent="0.25">
      <c r="A603" s="25">
        <v>39955</v>
      </c>
      <c r="B603">
        <v>102.67</v>
      </c>
      <c r="C603">
        <v>17.5</v>
      </c>
      <c r="D603">
        <v>15.05</v>
      </c>
      <c r="E603">
        <v>196.55</v>
      </c>
      <c r="F603">
        <v>23.99</v>
      </c>
      <c r="G603">
        <v>19.75</v>
      </c>
      <c r="H603">
        <v>75.64</v>
      </c>
      <c r="J603">
        <v>18.5</v>
      </c>
      <c r="M603">
        <v>49.25</v>
      </c>
    </row>
    <row r="604" spans="1:13" x14ac:dyDescent="0.25">
      <c r="A604" s="25">
        <v>39959</v>
      </c>
      <c r="B604">
        <v>101.32</v>
      </c>
      <c r="C604">
        <v>18.68</v>
      </c>
      <c r="D604">
        <v>15.48</v>
      </c>
      <c r="E604">
        <v>201.98</v>
      </c>
      <c r="F604">
        <v>24.74</v>
      </c>
      <c r="G604">
        <v>20.34</v>
      </c>
      <c r="H604">
        <v>78.39</v>
      </c>
      <c r="J604">
        <v>19</v>
      </c>
      <c r="M604">
        <v>50</v>
      </c>
    </row>
    <row r="605" spans="1:13" x14ac:dyDescent="0.25">
      <c r="A605" s="25">
        <v>39960</v>
      </c>
      <c r="B605">
        <v>104.34</v>
      </c>
      <c r="C605">
        <v>19.010000000000002</v>
      </c>
      <c r="D605">
        <v>15.46</v>
      </c>
      <c r="E605">
        <v>202.58</v>
      </c>
      <c r="F605">
        <v>25.11</v>
      </c>
      <c r="G605">
        <v>20.13</v>
      </c>
      <c r="H605">
        <v>77.099999999999994</v>
      </c>
      <c r="J605">
        <v>18.98</v>
      </c>
      <c r="M605">
        <v>49.32</v>
      </c>
    </row>
    <row r="606" spans="1:13" x14ac:dyDescent="0.25">
      <c r="A606" s="25">
        <v>39961</v>
      </c>
      <c r="B606">
        <v>103.34</v>
      </c>
      <c r="C606">
        <v>19.3</v>
      </c>
      <c r="D606">
        <v>15.72</v>
      </c>
      <c r="E606">
        <v>204.99</v>
      </c>
      <c r="F606">
        <v>25.82</v>
      </c>
      <c r="G606">
        <v>20.45</v>
      </c>
      <c r="H606">
        <v>77.650000000000006</v>
      </c>
      <c r="J606">
        <v>19.27</v>
      </c>
      <c r="M606">
        <v>49.55</v>
      </c>
    </row>
    <row r="607" spans="1:13" x14ac:dyDescent="0.25">
      <c r="A607" s="25">
        <v>39962</v>
      </c>
      <c r="B607">
        <v>104.47</v>
      </c>
      <c r="C607">
        <v>19.399999999999999</v>
      </c>
      <c r="D607">
        <v>15.72</v>
      </c>
      <c r="E607">
        <v>208.41</v>
      </c>
      <c r="F607">
        <v>26.38</v>
      </c>
      <c r="G607">
        <v>20.89</v>
      </c>
      <c r="H607">
        <v>77.989999999999995</v>
      </c>
      <c r="J607">
        <v>19.399999999999999</v>
      </c>
      <c r="M607">
        <v>49.74</v>
      </c>
    </row>
    <row r="608" spans="1:13" x14ac:dyDescent="0.25">
      <c r="A608" s="25">
        <v>39965</v>
      </c>
      <c r="B608">
        <v>106.94</v>
      </c>
      <c r="C608">
        <v>19.91</v>
      </c>
      <c r="D608">
        <v>16.5</v>
      </c>
      <c r="E608">
        <v>213.07</v>
      </c>
      <c r="F608">
        <v>28.6</v>
      </c>
      <c r="G608">
        <v>21.4</v>
      </c>
      <c r="H608">
        <v>83.05</v>
      </c>
      <c r="J608">
        <v>20.36</v>
      </c>
      <c r="M608">
        <v>50.59</v>
      </c>
    </row>
    <row r="609" spans="1:13" x14ac:dyDescent="0.25">
      <c r="A609" s="25">
        <v>39966</v>
      </c>
      <c r="B609">
        <v>107.51</v>
      </c>
      <c r="C609">
        <v>19.93</v>
      </c>
      <c r="D609">
        <v>16.190000000000001</v>
      </c>
      <c r="E609">
        <v>213.99</v>
      </c>
      <c r="F609">
        <v>27.8</v>
      </c>
      <c r="G609">
        <v>21.4</v>
      </c>
      <c r="H609">
        <v>84.93</v>
      </c>
      <c r="J609">
        <v>20.09</v>
      </c>
      <c r="M609">
        <v>49.93</v>
      </c>
    </row>
    <row r="610" spans="1:13" x14ac:dyDescent="0.25">
      <c r="A610" s="25">
        <v>39967</v>
      </c>
      <c r="B610">
        <v>106.53</v>
      </c>
      <c r="C610">
        <v>20.14</v>
      </c>
      <c r="D610">
        <v>15.94</v>
      </c>
      <c r="E610">
        <v>215.61</v>
      </c>
      <c r="F610">
        <v>28.69</v>
      </c>
      <c r="G610">
        <v>21.73</v>
      </c>
      <c r="H610">
        <v>85.68</v>
      </c>
      <c r="J610">
        <v>20.05</v>
      </c>
      <c r="M610">
        <v>50.88</v>
      </c>
    </row>
    <row r="611" spans="1:13" x14ac:dyDescent="0.25">
      <c r="A611" s="25">
        <v>39968</v>
      </c>
      <c r="B611">
        <v>106.17</v>
      </c>
      <c r="C611">
        <v>20.53</v>
      </c>
      <c r="D611">
        <v>16.13</v>
      </c>
      <c r="E611">
        <v>219.92</v>
      </c>
      <c r="F611">
        <v>29.34</v>
      </c>
      <c r="G611">
        <v>21.83</v>
      </c>
      <c r="H611">
        <v>85.52</v>
      </c>
      <c r="J611">
        <v>20.079999999999998</v>
      </c>
      <c r="M611">
        <v>50.87</v>
      </c>
    </row>
    <row r="612" spans="1:13" x14ac:dyDescent="0.25">
      <c r="A612" s="25">
        <v>39969</v>
      </c>
      <c r="B612">
        <v>107.33</v>
      </c>
      <c r="C612">
        <v>20.67</v>
      </c>
      <c r="D612">
        <v>15.92</v>
      </c>
      <c r="E612">
        <v>221.94</v>
      </c>
      <c r="F612">
        <v>30.41</v>
      </c>
      <c r="G612">
        <v>22.14</v>
      </c>
      <c r="H612">
        <v>87.56</v>
      </c>
      <c r="J612">
        <v>19.68</v>
      </c>
      <c r="M612">
        <v>51.07</v>
      </c>
    </row>
    <row r="613" spans="1:13" x14ac:dyDescent="0.25">
      <c r="A613" s="25">
        <v>39972</v>
      </c>
      <c r="B613">
        <v>106.64</v>
      </c>
      <c r="C613">
        <v>20.55</v>
      </c>
      <c r="D613">
        <v>15.92</v>
      </c>
      <c r="E613">
        <v>219.17</v>
      </c>
      <c r="F613">
        <v>30.39</v>
      </c>
      <c r="G613">
        <v>22.05</v>
      </c>
      <c r="H613">
        <v>86.36</v>
      </c>
      <c r="J613">
        <v>19.77</v>
      </c>
      <c r="M613">
        <v>50.81</v>
      </c>
    </row>
    <row r="614" spans="1:13" x14ac:dyDescent="0.25">
      <c r="A614" s="25">
        <v>39973</v>
      </c>
      <c r="B614">
        <v>108.15</v>
      </c>
      <c r="C614">
        <v>20.39</v>
      </c>
      <c r="D614">
        <v>16.420000000000002</v>
      </c>
      <c r="E614">
        <v>217.59</v>
      </c>
      <c r="F614">
        <v>30.92</v>
      </c>
      <c r="G614">
        <v>22.08</v>
      </c>
      <c r="H614">
        <v>87.08</v>
      </c>
      <c r="J614">
        <v>21.02</v>
      </c>
      <c r="M614">
        <v>50.61</v>
      </c>
    </row>
    <row r="615" spans="1:13" x14ac:dyDescent="0.25">
      <c r="A615" s="25">
        <v>39974</v>
      </c>
      <c r="B615">
        <v>109.2</v>
      </c>
      <c r="C615">
        <v>20.04</v>
      </c>
      <c r="D615">
        <v>16.46</v>
      </c>
      <c r="E615">
        <v>216.08</v>
      </c>
      <c r="F615">
        <v>29.83</v>
      </c>
      <c r="G615">
        <v>22.55</v>
      </c>
      <c r="H615">
        <v>86.59</v>
      </c>
      <c r="J615">
        <v>20.96</v>
      </c>
      <c r="M615">
        <v>50.06</v>
      </c>
    </row>
    <row r="616" spans="1:13" x14ac:dyDescent="0.25">
      <c r="A616" s="25">
        <v>39975</v>
      </c>
      <c r="B616">
        <v>108.75</v>
      </c>
      <c r="C616">
        <v>19.989999999999998</v>
      </c>
      <c r="D616">
        <v>16.350000000000001</v>
      </c>
      <c r="E616">
        <v>214.29</v>
      </c>
      <c r="F616">
        <v>30.07</v>
      </c>
      <c r="G616">
        <v>22.83</v>
      </c>
      <c r="H616">
        <v>85.69</v>
      </c>
      <c r="J616">
        <v>20.84</v>
      </c>
      <c r="M616">
        <v>49.32</v>
      </c>
    </row>
    <row r="617" spans="1:13" x14ac:dyDescent="0.25">
      <c r="A617" s="25">
        <v>39976</v>
      </c>
      <c r="B617">
        <v>108.4</v>
      </c>
      <c r="C617">
        <v>19.57</v>
      </c>
      <c r="D617">
        <v>16.309999999999999</v>
      </c>
      <c r="E617">
        <v>212.21</v>
      </c>
      <c r="F617">
        <v>28.9</v>
      </c>
      <c r="G617">
        <v>23.33</v>
      </c>
      <c r="H617">
        <v>84.08</v>
      </c>
      <c r="J617">
        <v>20.79</v>
      </c>
      <c r="M617">
        <v>49.84</v>
      </c>
    </row>
    <row r="618" spans="1:13" x14ac:dyDescent="0.25">
      <c r="A618" s="25">
        <v>39979</v>
      </c>
      <c r="B618">
        <v>107.63</v>
      </c>
      <c r="C618">
        <v>19.440000000000001</v>
      </c>
      <c r="D618">
        <v>15.98</v>
      </c>
      <c r="E618">
        <v>208.18</v>
      </c>
      <c r="F618">
        <v>29.23</v>
      </c>
      <c r="G618">
        <v>23.42</v>
      </c>
      <c r="H618">
        <v>83.18</v>
      </c>
      <c r="J618">
        <v>21.13</v>
      </c>
      <c r="M618">
        <v>48.46</v>
      </c>
    </row>
    <row r="619" spans="1:13" x14ac:dyDescent="0.25">
      <c r="A619" s="25">
        <v>39980</v>
      </c>
      <c r="B619">
        <v>108.47</v>
      </c>
      <c r="C619">
        <v>19.48</v>
      </c>
      <c r="D619">
        <v>15.86</v>
      </c>
      <c r="E619">
        <v>207.79</v>
      </c>
      <c r="F619">
        <v>28.9</v>
      </c>
      <c r="G619">
        <v>23.45</v>
      </c>
      <c r="H619">
        <v>82.15</v>
      </c>
      <c r="J619">
        <v>20.73</v>
      </c>
      <c r="M619">
        <v>48.25</v>
      </c>
    </row>
    <row r="620" spans="1:13" x14ac:dyDescent="0.25">
      <c r="A620" s="25">
        <v>39981</v>
      </c>
      <c r="B620">
        <v>107.46</v>
      </c>
      <c r="C620">
        <v>19.37</v>
      </c>
      <c r="D620">
        <v>16.14</v>
      </c>
      <c r="E620">
        <v>207.37</v>
      </c>
      <c r="F620">
        <v>29.59</v>
      </c>
      <c r="G620">
        <v>23.68</v>
      </c>
      <c r="H620">
        <v>82.65</v>
      </c>
      <c r="J620">
        <v>21.41</v>
      </c>
      <c r="M620">
        <v>48.56</v>
      </c>
    </row>
    <row r="621" spans="1:13" x14ac:dyDescent="0.25">
      <c r="A621" s="25">
        <v>39982</v>
      </c>
      <c r="B621">
        <v>106.93</v>
      </c>
      <c r="C621">
        <v>19.41</v>
      </c>
      <c r="D621">
        <v>15.87</v>
      </c>
      <c r="E621">
        <v>206.82</v>
      </c>
      <c r="F621">
        <v>29.4</v>
      </c>
      <c r="G621">
        <v>23.5</v>
      </c>
      <c r="H621">
        <v>81.599999999999994</v>
      </c>
      <c r="J621">
        <v>21.33</v>
      </c>
      <c r="M621">
        <v>48.68</v>
      </c>
    </row>
    <row r="622" spans="1:13" x14ac:dyDescent="0.25">
      <c r="A622" s="25">
        <v>39983</v>
      </c>
      <c r="B622">
        <v>106.31</v>
      </c>
      <c r="C622">
        <v>19.93</v>
      </c>
      <c r="D622">
        <v>16.010000000000002</v>
      </c>
      <c r="E622">
        <v>209.83</v>
      </c>
      <c r="F622">
        <v>29.76</v>
      </c>
      <c r="G622">
        <v>24.07</v>
      </c>
      <c r="H622">
        <v>82.96</v>
      </c>
      <c r="J622">
        <v>21.66</v>
      </c>
      <c r="M622">
        <v>48.17</v>
      </c>
    </row>
    <row r="623" spans="1:13" x14ac:dyDescent="0.25">
      <c r="A623" s="25">
        <v>39986</v>
      </c>
      <c r="B623">
        <v>105.18</v>
      </c>
      <c r="C623">
        <v>19.62</v>
      </c>
      <c r="D623">
        <v>15.68</v>
      </c>
      <c r="E623">
        <v>203.47</v>
      </c>
      <c r="F623">
        <v>27.8</v>
      </c>
      <c r="G623">
        <v>23.28</v>
      </c>
      <c r="H623">
        <v>79.150000000000006</v>
      </c>
      <c r="J623">
        <v>20.97</v>
      </c>
      <c r="M623">
        <v>48.59</v>
      </c>
    </row>
    <row r="624" spans="1:13" x14ac:dyDescent="0.25">
      <c r="A624" s="25">
        <v>39987</v>
      </c>
      <c r="B624">
        <v>104.75</v>
      </c>
      <c r="C624">
        <v>19.14</v>
      </c>
      <c r="D624">
        <v>15.81</v>
      </c>
      <c r="E624">
        <v>202.64</v>
      </c>
      <c r="F624">
        <v>27.28</v>
      </c>
      <c r="G624">
        <v>23.34</v>
      </c>
      <c r="H624">
        <v>77.680000000000007</v>
      </c>
      <c r="J624">
        <v>20.61</v>
      </c>
      <c r="M624">
        <v>48.35</v>
      </c>
    </row>
    <row r="625" spans="1:13" x14ac:dyDescent="0.25">
      <c r="A625" s="25">
        <v>39988</v>
      </c>
      <c r="B625">
        <v>105.39</v>
      </c>
      <c r="C625">
        <v>19.46</v>
      </c>
      <c r="D625">
        <v>16.100000000000001</v>
      </c>
      <c r="E625">
        <v>204.44</v>
      </c>
      <c r="F625">
        <v>28.34</v>
      </c>
      <c r="G625">
        <v>23.47</v>
      </c>
      <c r="H625">
        <v>79.27</v>
      </c>
      <c r="J625">
        <v>20.98</v>
      </c>
      <c r="M625">
        <v>48.51</v>
      </c>
    </row>
    <row r="626" spans="1:13" x14ac:dyDescent="0.25">
      <c r="A626" s="25">
        <v>39989</v>
      </c>
      <c r="B626">
        <v>103.7</v>
      </c>
      <c r="C626">
        <v>19.98</v>
      </c>
      <c r="D626">
        <v>16.309999999999999</v>
      </c>
      <c r="E626">
        <v>207.68</v>
      </c>
      <c r="F626">
        <v>29.32</v>
      </c>
      <c r="G626">
        <v>23.79</v>
      </c>
      <c r="H626">
        <v>82.2</v>
      </c>
      <c r="J626">
        <v>21.35</v>
      </c>
      <c r="M626">
        <v>49.15</v>
      </c>
    </row>
    <row r="627" spans="1:13" x14ac:dyDescent="0.25">
      <c r="A627" s="25">
        <v>39990</v>
      </c>
      <c r="B627">
        <v>106.5</v>
      </c>
      <c r="C627">
        <v>20.350000000000001</v>
      </c>
      <c r="D627">
        <v>16.29</v>
      </c>
      <c r="E627">
        <v>212.45</v>
      </c>
      <c r="F627">
        <v>30.12</v>
      </c>
      <c r="G627">
        <v>23.35</v>
      </c>
      <c r="H627">
        <v>83.88</v>
      </c>
      <c r="J627">
        <v>21.45</v>
      </c>
      <c r="M627">
        <v>48.63</v>
      </c>
    </row>
    <row r="628" spans="1:13" x14ac:dyDescent="0.25">
      <c r="A628" s="25">
        <v>39993</v>
      </c>
      <c r="B628">
        <v>105.99</v>
      </c>
      <c r="C628">
        <v>20.28</v>
      </c>
      <c r="D628">
        <v>16.38</v>
      </c>
      <c r="E628">
        <v>211.86</v>
      </c>
      <c r="F628">
        <v>29.82</v>
      </c>
      <c r="G628">
        <v>23.86</v>
      </c>
      <c r="H628">
        <v>83.03</v>
      </c>
      <c r="J628">
        <v>21.3</v>
      </c>
      <c r="M628">
        <v>48.76</v>
      </c>
    </row>
    <row r="629" spans="1:13" x14ac:dyDescent="0.25">
      <c r="A629" s="25">
        <v>39994</v>
      </c>
      <c r="B629">
        <v>105.69</v>
      </c>
      <c r="C629">
        <v>20.350000000000001</v>
      </c>
      <c r="D629">
        <v>16.55</v>
      </c>
      <c r="E629">
        <v>210.58</v>
      </c>
      <c r="F629">
        <v>30.11</v>
      </c>
      <c r="G629">
        <v>23.77</v>
      </c>
      <c r="H629">
        <v>83.66</v>
      </c>
      <c r="J629">
        <v>21.3</v>
      </c>
      <c r="M629">
        <v>48.44</v>
      </c>
    </row>
    <row r="630" spans="1:13" x14ac:dyDescent="0.25">
      <c r="A630" s="25">
        <v>39995</v>
      </c>
      <c r="B630">
        <v>105</v>
      </c>
      <c r="C630">
        <v>20.399999999999999</v>
      </c>
      <c r="D630">
        <v>17.04</v>
      </c>
      <c r="E630">
        <v>209.29</v>
      </c>
      <c r="F630">
        <v>29.51</v>
      </c>
      <c r="G630">
        <v>24.04</v>
      </c>
      <c r="H630">
        <v>81.599999999999994</v>
      </c>
      <c r="J630">
        <v>21.6</v>
      </c>
      <c r="M630">
        <v>48.37</v>
      </c>
    </row>
    <row r="631" spans="1:13" x14ac:dyDescent="0.25">
      <c r="A631" s="25">
        <v>39996</v>
      </c>
      <c r="B631">
        <v>103.8</v>
      </c>
      <c r="C631">
        <v>20</v>
      </c>
      <c r="D631">
        <v>16.72</v>
      </c>
      <c r="E631">
        <v>204.04</v>
      </c>
      <c r="F631">
        <v>28.95</v>
      </c>
      <c r="G631">
        <v>23.37</v>
      </c>
      <c r="H631">
        <v>79.319999999999993</v>
      </c>
      <c r="J631">
        <v>21.3</v>
      </c>
      <c r="M631">
        <v>47.79</v>
      </c>
    </row>
    <row r="632" spans="1:13" x14ac:dyDescent="0.25">
      <c r="A632" s="25">
        <v>40000</v>
      </c>
      <c r="B632">
        <v>101.57</v>
      </c>
      <c r="C632">
        <v>19.8</v>
      </c>
      <c r="D632">
        <v>16.54</v>
      </c>
      <c r="E632">
        <v>204.6</v>
      </c>
      <c r="F632">
        <v>28.58</v>
      </c>
      <c r="G632">
        <v>23.2</v>
      </c>
      <c r="H632">
        <v>78.099999999999994</v>
      </c>
      <c r="J632">
        <v>21.4</v>
      </c>
      <c r="M632">
        <v>47.73</v>
      </c>
    </row>
    <row r="633" spans="1:13" x14ac:dyDescent="0.25">
      <c r="A633" s="25">
        <v>40001</v>
      </c>
      <c r="B633">
        <v>101.34</v>
      </c>
      <c r="C633">
        <v>19.34</v>
      </c>
      <c r="D633">
        <v>16.25</v>
      </c>
      <c r="E633">
        <v>198.12</v>
      </c>
      <c r="F633">
        <v>27.62</v>
      </c>
      <c r="G633">
        <v>22.53</v>
      </c>
      <c r="H633">
        <v>75.63</v>
      </c>
      <c r="J633">
        <v>20.77</v>
      </c>
      <c r="M633">
        <v>47.84</v>
      </c>
    </row>
    <row r="634" spans="1:13" x14ac:dyDescent="0.25">
      <c r="A634" s="25">
        <v>40002</v>
      </c>
      <c r="B634">
        <v>100.29</v>
      </c>
      <c r="C634">
        <v>19.600000000000001</v>
      </c>
      <c r="D634">
        <v>15.94</v>
      </c>
      <c r="E634">
        <v>201.04</v>
      </c>
      <c r="F634">
        <v>27.49</v>
      </c>
      <c r="G634">
        <v>22.56</v>
      </c>
      <c r="H634">
        <v>77.36</v>
      </c>
      <c r="J634">
        <v>20.420000000000002</v>
      </c>
      <c r="M634">
        <v>48.37</v>
      </c>
    </row>
    <row r="635" spans="1:13" x14ac:dyDescent="0.25">
      <c r="A635" s="25">
        <v>40003</v>
      </c>
      <c r="B635">
        <v>101.12</v>
      </c>
      <c r="C635">
        <v>19.48</v>
      </c>
      <c r="D635">
        <v>16.02</v>
      </c>
      <c r="E635">
        <v>204.99</v>
      </c>
      <c r="F635">
        <v>28.18</v>
      </c>
      <c r="G635">
        <v>22.44</v>
      </c>
      <c r="H635">
        <v>78.099999999999994</v>
      </c>
      <c r="J635">
        <v>20.440000000000001</v>
      </c>
      <c r="M635">
        <v>48.08</v>
      </c>
    </row>
    <row r="636" spans="1:13" x14ac:dyDescent="0.25">
      <c r="A636" s="25">
        <v>40004</v>
      </c>
      <c r="B636">
        <v>100.97</v>
      </c>
      <c r="C636">
        <v>19.79</v>
      </c>
      <c r="D636">
        <v>16.04</v>
      </c>
      <c r="E636">
        <v>206.99</v>
      </c>
      <c r="F636">
        <v>28.42</v>
      </c>
      <c r="G636">
        <v>22.39</v>
      </c>
      <c r="H636">
        <v>77.63</v>
      </c>
      <c r="J636">
        <v>20.45</v>
      </c>
      <c r="M636">
        <v>47.57</v>
      </c>
    </row>
    <row r="637" spans="1:13" x14ac:dyDescent="0.25">
      <c r="A637" s="25">
        <v>40007</v>
      </c>
      <c r="B637">
        <v>101.28</v>
      </c>
      <c r="C637">
        <v>20.329999999999998</v>
      </c>
      <c r="D637">
        <v>16.489999999999998</v>
      </c>
      <c r="E637">
        <v>211.94</v>
      </c>
      <c r="F637">
        <v>29.06</v>
      </c>
      <c r="G637">
        <v>23.23</v>
      </c>
      <c r="H637">
        <v>81.47</v>
      </c>
      <c r="J637">
        <v>20.85</v>
      </c>
      <c r="M637">
        <v>47.83</v>
      </c>
    </row>
    <row r="638" spans="1:13" x14ac:dyDescent="0.25">
      <c r="A638" s="25">
        <v>40008</v>
      </c>
      <c r="B638">
        <v>103.42</v>
      </c>
      <c r="C638">
        <v>20.32</v>
      </c>
      <c r="D638">
        <v>16.829999999999998</v>
      </c>
      <c r="E638">
        <v>212.13</v>
      </c>
      <c r="F638">
        <v>29.9</v>
      </c>
      <c r="G638">
        <v>23.11</v>
      </c>
      <c r="H638">
        <v>81.95</v>
      </c>
      <c r="J638">
        <v>21.1</v>
      </c>
      <c r="M638">
        <v>48.13</v>
      </c>
    </row>
    <row r="639" spans="1:13" x14ac:dyDescent="0.25">
      <c r="A639" s="25">
        <v>40009</v>
      </c>
      <c r="B639">
        <v>104.75</v>
      </c>
      <c r="C639">
        <v>20.98</v>
      </c>
      <c r="D639">
        <v>18.05</v>
      </c>
      <c r="E639">
        <v>218.87</v>
      </c>
      <c r="F639">
        <v>31.58</v>
      </c>
      <c r="G639">
        <v>24.12</v>
      </c>
      <c r="H639">
        <v>84.55</v>
      </c>
      <c r="J639">
        <v>21.89</v>
      </c>
      <c r="M639">
        <v>48.55</v>
      </c>
    </row>
    <row r="640" spans="1:13" x14ac:dyDescent="0.25">
      <c r="A640" s="25">
        <v>40010</v>
      </c>
      <c r="B640">
        <v>106.84</v>
      </c>
      <c r="C640">
        <v>21.07</v>
      </c>
      <c r="D640">
        <v>18.5</v>
      </c>
      <c r="E640">
        <v>221.08</v>
      </c>
      <c r="F640">
        <v>32.25</v>
      </c>
      <c r="G640">
        <v>24.44</v>
      </c>
      <c r="H640">
        <v>86.11</v>
      </c>
      <c r="J640">
        <v>22.34</v>
      </c>
      <c r="M640">
        <v>48.51</v>
      </c>
    </row>
    <row r="641" spans="1:13" x14ac:dyDescent="0.25">
      <c r="A641" s="25">
        <v>40011</v>
      </c>
      <c r="B641">
        <v>113.41</v>
      </c>
      <c r="C641">
        <v>21.68</v>
      </c>
      <c r="D641">
        <v>18.79</v>
      </c>
      <c r="E641">
        <v>214.91</v>
      </c>
      <c r="F641">
        <v>32.159999999999997</v>
      </c>
      <c r="G641">
        <v>24.29</v>
      </c>
      <c r="H641">
        <v>85.85</v>
      </c>
      <c r="J641">
        <v>23.01</v>
      </c>
      <c r="M641">
        <v>48.49</v>
      </c>
    </row>
    <row r="642" spans="1:13" x14ac:dyDescent="0.25">
      <c r="A642" s="25">
        <v>40014</v>
      </c>
      <c r="B642">
        <v>114.53</v>
      </c>
      <c r="C642">
        <v>21.84</v>
      </c>
      <c r="D642">
        <v>18.899999999999999</v>
      </c>
      <c r="E642">
        <v>214.87</v>
      </c>
      <c r="F642">
        <v>33.619999999999997</v>
      </c>
      <c r="G642">
        <v>24.53</v>
      </c>
      <c r="H642">
        <v>88.23</v>
      </c>
      <c r="J642">
        <v>23.61</v>
      </c>
      <c r="M642">
        <v>48.82</v>
      </c>
    </row>
    <row r="643" spans="1:13" x14ac:dyDescent="0.25">
      <c r="A643" s="25">
        <v>40015</v>
      </c>
      <c r="B643">
        <v>115.87</v>
      </c>
      <c r="C643">
        <v>21.64</v>
      </c>
      <c r="D643">
        <v>18.899999999999999</v>
      </c>
      <c r="E643">
        <v>213.74</v>
      </c>
      <c r="F643">
        <v>33.21</v>
      </c>
      <c r="G643">
        <v>24.83</v>
      </c>
      <c r="H643">
        <v>89.01</v>
      </c>
      <c r="J643">
        <v>23.07</v>
      </c>
      <c r="M643">
        <v>48.86</v>
      </c>
    </row>
    <row r="644" spans="1:13" x14ac:dyDescent="0.25">
      <c r="A644" s="25">
        <v>40016</v>
      </c>
      <c r="B644">
        <v>116.18</v>
      </c>
      <c r="C644">
        <v>22.39</v>
      </c>
      <c r="D644">
        <v>19.14</v>
      </c>
      <c r="E644">
        <v>213.63</v>
      </c>
      <c r="F644">
        <v>32.46</v>
      </c>
      <c r="G644">
        <v>24.8</v>
      </c>
      <c r="H644">
        <v>88.79</v>
      </c>
      <c r="J644">
        <v>23.31</v>
      </c>
      <c r="M644">
        <v>49.17</v>
      </c>
    </row>
    <row r="645" spans="1:13" x14ac:dyDescent="0.25">
      <c r="A645" s="25">
        <v>40017</v>
      </c>
      <c r="B645">
        <v>115.06</v>
      </c>
      <c r="C645">
        <v>22.55</v>
      </c>
      <c r="D645">
        <v>19.48</v>
      </c>
      <c r="E645">
        <v>218.45</v>
      </c>
      <c r="F645">
        <v>33.26</v>
      </c>
      <c r="G645">
        <v>25.56</v>
      </c>
      <c r="H645">
        <v>93.87</v>
      </c>
      <c r="J645">
        <v>23.82</v>
      </c>
      <c r="M645">
        <v>48.76</v>
      </c>
    </row>
    <row r="646" spans="1:13" x14ac:dyDescent="0.25">
      <c r="A646" s="25">
        <v>40018</v>
      </c>
      <c r="B646">
        <v>116.68</v>
      </c>
      <c r="C646">
        <v>22.86</v>
      </c>
      <c r="D646">
        <v>19.36</v>
      </c>
      <c r="E646">
        <v>223.14</v>
      </c>
      <c r="F646">
        <v>35.81</v>
      </c>
      <c r="G646">
        <v>23.45</v>
      </c>
      <c r="H646">
        <v>86.49</v>
      </c>
      <c r="J646">
        <v>24.09</v>
      </c>
      <c r="M646">
        <v>48.94</v>
      </c>
    </row>
    <row r="647" spans="1:13" x14ac:dyDescent="0.25">
      <c r="A647" s="25">
        <v>40021</v>
      </c>
      <c r="B647">
        <v>116.95</v>
      </c>
      <c r="C647">
        <v>22.87</v>
      </c>
      <c r="D647">
        <v>19.47</v>
      </c>
      <c r="E647">
        <v>222.18</v>
      </c>
      <c r="F647">
        <v>35.68</v>
      </c>
      <c r="G647">
        <v>23.11</v>
      </c>
      <c r="H647">
        <v>84.24</v>
      </c>
      <c r="J647">
        <v>24.01</v>
      </c>
      <c r="M647">
        <v>48.97</v>
      </c>
    </row>
    <row r="648" spans="1:13" x14ac:dyDescent="0.25">
      <c r="A648" s="25">
        <v>40022</v>
      </c>
      <c r="B648">
        <v>116.63</v>
      </c>
      <c r="C648">
        <v>22.86</v>
      </c>
      <c r="D648">
        <v>19.37</v>
      </c>
      <c r="E648">
        <v>219.71</v>
      </c>
      <c r="F648">
        <v>35.11</v>
      </c>
      <c r="G648">
        <v>23.47</v>
      </c>
      <c r="H648">
        <v>84.98</v>
      </c>
      <c r="J648">
        <v>24.19</v>
      </c>
      <c r="M648">
        <v>48.92</v>
      </c>
    </row>
    <row r="649" spans="1:13" x14ac:dyDescent="0.25">
      <c r="A649" s="25">
        <v>40023</v>
      </c>
      <c r="B649">
        <v>116.36</v>
      </c>
      <c r="C649">
        <v>22.86</v>
      </c>
      <c r="D649">
        <v>19.399999999999999</v>
      </c>
      <c r="E649">
        <v>217.9</v>
      </c>
      <c r="F649">
        <v>34.450000000000003</v>
      </c>
      <c r="G649">
        <v>23.8</v>
      </c>
      <c r="H649">
        <v>84.34</v>
      </c>
      <c r="J649">
        <v>24.14</v>
      </c>
      <c r="M649">
        <v>49.37</v>
      </c>
    </row>
    <row r="650" spans="1:13" x14ac:dyDescent="0.25">
      <c r="A650" s="25">
        <v>40024</v>
      </c>
      <c r="B650">
        <v>118</v>
      </c>
      <c r="C650">
        <v>23.26</v>
      </c>
      <c r="D650">
        <v>19.329999999999998</v>
      </c>
      <c r="E650">
        <v>222.6</v>
      </c>
      <c r="F650">
        <v>35.18</v>
      </c>
      <c r="G650">
        <v>23.81</v>
      </c>
      <c r="H650">
        <v>86.09</v>
      </c>
      <c r="J650">
        <v>24.15</v>
      </c>
      <c r="M650">
        <v>49.98</v>
      </c>
    </row>
    <row r="651" spans="1:13" x14ac:dyDescent="0.25">
      <c r="A651" s="25">
        <v>40025</v>
      </c>
      <c r="B651">
        <v>117.56</v>
      </c>
      <c r="C651">
        <v>23.34</v>
      </c>
      <c r="D651">
        <v>19.25</v>
      </c>
      <c r="E651">
        <v>221.3</v>
      </c>
      <c r="F651">
        <v>34.81</v>
      </c>
      <c r="G651">
        <v>23.52</v>
      </c>
      <c r="H651">
        <v>85.76</v>
      </c>
      <c r="J651">
        <v>24.05</v>
      </c>
      <c r="M651">
        <v>49.88</v>
      </c>
    </row>
    <row r="652" spans="1:13" x14ac:dyDescent="0.25">
      <c r="A652" s="25">
        <v>40028</v>
      </c>
      <c r="B652">
        <v>118.88</v>
      </c>
      <c r="C652">
        <v>23.78</v>
      </c>
      <c r="D652">
        <v>19.37</v>
      </c>
      <c r="E652">
        <v>225.88</v>
      </c>
      <c r="F652">
        <v>35.44</v>
      </c>
      <c r="G652">
        <v>23.83</v>
      </c>
      <c r="H652">
        <v>87.44</v>
      </c>
      <c r="J652">
        <v>24.37</v>
      </c>
      <c r="M652">
        <v>49.84</v>
      </c>
    </row>
    <row r="653" spans="1:13" x14ac:dyDescent="0.25">
      <c r="A653" s="25">
        <v>40029</v>
      </c>
      <c r="B653">
        <v>119.17</v>
      </c>
      <c r="C653">
        <v>23.65</v>
      </c>
      <c r="D653">
        <v>19.32</v>
      </c>
      <c r="E653">
        <v>226.64</v>
      </c>
      <c r="F653">
        <v>35.14</v>
      </c>
      <c r="G653">
        <v>23.77</v>
      </c>
      <c r="H653">
        <v>85.8</v>
      </c>
      <c r="J653">
        <v>24.6</v>
      </c>
      <c r="M653">
        <v>49.85</v>
      </c>
    </row>
    <row r="654" spans="1:13" x14ac:dyDescent="0.25">
      <c r="A654" s="25">
        <v>40030</v>
      </c>
      <c r="B654">
        <v>118.52</v>
      </c>
      <c r="C654">
        <v>23.59</v>
      </c>
      <c r="D654">
        <v>18.86</v>
      </c>
      <c r="E654">
        <v>225.34</v>
      </c>
      <c r="F654">
        <v>34.700000000000003</v>
      </c>
      <c r="G654">
        <v>23.81</v>
      </c>
      <c r="H654">
        <v>84.29</v>
      </c>
      <c r="J654">
        <v>24.38</v>
      </c>
      <c r="M654">
        <v>49.2</v>
      </c>
    </row>
    <row r="655" spans="1:13" x14ac:dyDescent="0.25">
      <c r="A655" s="25">
        <v>40031</v>
      </c>
      <c r="B655">
        <v>118.31</v>
      </c>
      <c r="C655">
        <v>23.42</v>
      </c>
      <c r="D655">
        <v>18.7</v>
      </c>
      <c r="E655">
        <v>224.95</v>
      </c>
      <c r="F655">
        <v>34.130000000000003</v>
      </c>
      <c r="G655">
        <v>23.46</v>
      </c>
      <c r="H655">
        <v>84.47</v>
      </c>
      <c r="J655">
        <v>24.3</v>
      </c>
      <c r="M655">
        <v>48.98</v>
      </c>
    </row>
    <row r="656" spans="1:13" x14ac:dyDescent="0.25">
      <c r="A656" s="25">
        <v>40032</v>
      </c>
      <c r="B656">
        <v>118.11</v>
      </c>
      <c r="C656">
        <v>23.64</v>
      </c>
      <c r="D656">
        <v>18.5</v>
      </c>
      <c r="E656">
        <v>228.32</v>
      </c>
      <c r="F656">
        <v>34.700000000000003</v>
      </c>
      <c r="G656">
        <v>23.56</v>
      </c>
      <c r="H656">
        <v>85.32</v>
      </c>
      <c r="J656">
        <v>24.1</v>
      </c>
      <c r="M656">
        <v>49.29</v>
      </c>
    </row>
    <row r="657" spans="1:13" x14ac:dyDescent="0.25">
      <c r="A657" s="25">
        <v>40035</v>
      </c>
      <c r="B657">
        <v>118.17</v>
      </c>
      <c r="C657">
        <v>23.53</v>
      </c>
      <c r="D657">
        <v>18.760000000000002</v>
      </c>
      <c r="E657">
        <v>228.08</v>
      </c>
      <c r="F657">
        <v>35.19</v>
      </c>
      <c r="G657">
        <v>23.42</v>
      </c>
      <c r="H657">
        <v>84.44</v>
      </c>
      <c r="J657">
        <v>23.65</v>
      </c>
      <c r="M657">
        <v>49.72</v>
      </c>
    </row>
    <row r="658" spans="1:13" x14ac:dyDescent="0.25">
      <c r="A658" s="25">
        <v>40036</v>
      </c>
      <c r="B658">
        <v>118.03</v>
      </c>
      <c r="C658">
        <v>23.26</v>
      </c>
      <c r="D658">
        <v>18.64</v>
      </c>
      <c r="E658">
        <v>226.74</v>
      </c>
      <c r="F658">
        <v>34.58</v>
      </c>
      <c r="G658">
        <v>23.13</v>
      </c>
      <c r="H658">
        <v>83.56</v>
      </c>
      <c r="M658">
        <v>50.04</v>
      </c>
    </row>
    <row r="659" spans="1:13" x14ac:dyDescent="0.25">
      <c r="A659" s="25">
        <v>40037</v>
      </c>
      <c r="B659">
        <v>117.6</v>
      </c>
      <c r="C659">
        <v>23.62</v>
      </c>
      <c r="D659">
        <v>18.809999999999999</v>
      </c>
      <c r="E659">
        <v>229.06</v>
      </c>
      <c r="F659">
        <v>34.86</v>
      </c>
      <c r="G659">
        <v>23.53</v>
      </c>
      <c r="H659">
        <v>85.96</v>
      </c>
      <c r="J659">
        <v>23.88</v>
      </c>
      <c r="M659">
        <v>50.51</v>
      </c>
    </row>
    <row r="660" spans="1:13" x14ac:dyDescent="0.25">
      <c r="A660" s="25">
        <v>40038</v>
      </c>
      <c r="B660">
        <v>119.28</v>
      </c>
      <c r="C660">
        <v>24.06</v>
      </c>
      <c r="D660">
        <v>19.05</v>
      </c>
      <c r="E660">
        <v>230.91</v>
      </c>
      <c r="F660">
        <v>34.72</v>
      </c>
      <c r="G660">
        <v>23.62</v>
      </c>
      <c r="H660">
        <v>84.6</v>
      </c>
      <c r="J660">
        <v>24.54</v>
      </c>
      <c r="M660">
        <v>51.88</v>
      </c>
    </row>
    <row r="661" spans="1:13" x14ac:dyDescent="0.25">
      <c r="A661" s="25">
        <v>40039</v>
      </c>
      <c r="B661">
        <v>119.29</v>
      </c>
      <c r="C661">
        <v>23.83</v>
      </c>
      <c r="D661">
        <v>18.77</v>
      </c>
      <c r="E661">
        <v>229.77</v>
      </c>
      <c r="F661">
        <v>33.96</v>
      </c>
      <c r="G661">
        <v>23.69</v>
      </c>
      <c r="H661">
        <v>83.58</v>
      </c>
      <c r="J661">
        <v>23.96</v>
      </c>
      <c r="M661">
        <v>51.79</v>
      </c>
    </row>
    <row r="662" spans="1:13" x14ac:dyDescent="0.25">
      <c r="A662" s="25">
        <v>40042</v>
      </c>
      <c r="B662">
        <v>116.69</v>
      </c>
      <c r="C662">
        <v>22.8</v>
      </c>
      <c r="D662">
        <v>18.45</v>
      </c>
      <c r="E662">
        <v>222.22</v>
      </c>
      <c r="F662">
        <v>32.159999999999997</v>
      </c>
      <c r="G662">
        <v>23.25</v>
      </c>
      <c r="H662">
        <v>81.06</v>
      </c>
      <c r="J662">
        <v>23.34</v>
      </c>
      <c r="M662">
        <v>51.57</v>
      </c>
    </row>
    <row r="663" spans="1:13" x14ac:dyDescent="0.25">
      <c r="A663" s="25">
        <v>40043</v>
      </c>
      <c r="B663">
        <v>116.81</v>
      </c>
      <c r="C663">
        <v>23.43</v>
      </c>
      <c r="D663">
        <v>18.77</v>
      </c>
      <c r="E663">
        <v>222.42</v>
      </c>
      <c r="F663">
        <v>32.74</v>
      </c>
      <c r="G663">
        <v>23.58</v>
      </c>
      <c r="H663">
        <v>82.12</v>
      </c>
      <c r="J663">
        <v>23.84</v>
      </c>
      <c r="M663">
        <v>51.36</v>
      </c>
    </row>
    <row r="664" spans="1:13" x14ac:dyDescent="0.25">
      <c r="A664" s="25">
        <v>40044</v>
      </c>
      <c r="B664">
        <v>116.36</v>
      </c>
      <c r="C664">
        <v>23.51</v>
      </c>
      <c r="D664">
        <v>18.8</v>
      </c>
      <c r="E664">
        <v>221.76</v>
      </c>
      <c r="F664">
        <v>33.08</v>
      </c>
      <c r="G664">
        <v>23.65</v>
      </c>
      <c r="H664">
        <v>83</v>
      </c>
      <c r="J664">
        <v>23.98</v>
      </c>
      <c r="M664">
        <v>51.67</v>
      </c>
    </row>
    <row r="665" spans="1:13" x14ac:dyDescent="0.25">
      <c r="A665" s="25">
        <v>40045</v>
      </c>
      <c r="B665">
        <v>118.44</v>
      </c>
      <c r="C665">
        <v>23.76</v>
      </c>
      <c r="D665">
        <v>18.71</v>
      </c>
      <c r="E665">
        <v>229.97</v>
      </c>
      <c r="F665">
        <v>33.92</v>
      </c>
      <c r="G665">
        <v>23.67</v>
      </c>
      <c r="H665">
        <v>84.09</v>
      </c>
      <c r="J665">
        <v>24.11</v>
      </c>
      <c r="M665">
        <v>51.71</v>
      </c>
    </row>
    <row r="666" spans="1:13" x14ac:dyDescent="0.25">
      <c r="A666" s="25">
        <v>40046</v>
      </c>
      <c r="B666">
        <v>119.65</v>
      </c>
      <c r="C666">
        <v>24.17</v>
      </c>
      <c r="D666">
        <v>18.89</v>
      </c>
      <c r="E666">
        <v>232.39</v>
      </c>
      <c r="F666">
        <v>34.5</v>
      </c>
      <c r="G666">
        <v>24.41</v>
      </c>
      <c r="H666">
        <v>85</v>
      </c>
      <c r="J666">
        <v>24.54</v>
      </c>
      <c r="M666">
        <v>51.36</v>
      </c>
    </row>
    <row r="667" spans="1:13" x14ac:dyDescent="0.25">
      <c r="A667" s="25">
        <v>40049</v>
      </c>
      <c r="B667">
        <v>119.92</v>
      </c>
      <c r="C667">
        <v>24.15</v>
      </c>
      <c r="D667">
        <v>18.760000000000002</v>
      </c>
      <c r="E667">
        <v>234.13</v>
      </c>
      <c r="F667">
        <v>34</v>
      </c>
      <c r="G667">
        <v>24.64</v>
      </c>
      <c r="H667">
        <v>84.5</v>
      </c>
      <c r="J667">
        <v>24.2</v>
      </c>
      <c r="M667">
        <v>51.55</v>
      </c>
    </row>
    <row r="668" spans="1:13" x14ac:dyDescent="0.25">
      <c r="A668" s="25">
        <v>40050</v>
      </c>
      <c r="B668">
        <v>119.25</v>
      </c>
      <c r="C668">
        <v>24.2</v>
      </c>
      <c r="D668">
        <v>19.100000000000001</v>
      </c>
      <c r="E668">
        <v>235.45</v>
      </c>
      <c r="F668">
        <v>34.78</v>
      </c>
      <c r="G668">
        <v>24.64</v>
      </c>
      <c r="H668">
        <v>84.19</v>
      </c>
      <c r="J668">
        <v>24.38</v>
      </c>
      <c r="M668">
        <v>51.67</v>
      </c>
    </row>
    <row r="669" spans="1:13" x14ac:dyDescent="0.25">
      <c r="A669" s="25">
        <v>40051</v>
      </c>
      <c r="B669">
        <v>118.64</v>
      </c>
      <c r="C669">
        <v>23.92</v>
      </c>
      <c r="D669">
        <v>19.43</v>
      </c>
      <c r="E669">
        <v>233.77</v>
      </c>
      <c r="F669">
        <v>34.369999999999997</v>
      </c>
      <c r="G669">
        <v>24.55</v>
      </c>
      <c r="H669">
        <v>84</v>
      </c>
      <c r="J669">
        <v>24.46</v>
      </c>
      <c r="M669">
        <v>51.8</v>
      </c>
    </row>
    <row r="670" spans="1:13" x14ac:dyDescent="0.25">
      <c r="A670" s="25">
        <v>40052</v>
      </c>
      <c r="B670">
        <v>118.73</v>
      </c>
      <c r="C670">
        <v>24.21</v>
      </c>
      <c r="D670">
        <v>19.47</v>
      </c>
      <c r="E670">
        <v>232.8</v>
      </c>
      <c r="F670">
        <v>34.01</v>
      </c>
      <c r="G670">
        <v>24.69</v>
      </c>
      <c r="H670">
        <v>84.31</v>
      </c>
      <c r="J670">
        <v>24.52</v>
      </c>
      <c r="M670">
        <v>51.24</v>
      </c>
    </row>
    <row r="671" spans="1:13" x14ac:dyDescent="0.25">
      <c r="A671" s="25">
        <v>40053</v>
      </c>
      <c r="B671">
        <v>120.1</v>
      </c>
      <c r="C671">
        <v>24.29</v>
      </c>
      <c r="D671">
        <v>20.25</v>
      </c>
      <c r="E671">
        <v>232.14</v>
      </c>
      <c r="F671">
        <v>33.950000000000003</v>
      </c>
      <c r="G671">
        <v>24.68</v>
      </c>
      <c r="H671">
        <v>82.76</v>
      </c>
      <c r="J671">
        <v>24.97</v>
      </c>
      <c r="M671">
        <v>51.13</v>
      </c>
    </row>
    <row r="672" spans="1:13" x14ac:dyDescent="0.25">
      <c r="A672" s="25">
        <v>40056</v>
      </c>
      <c r="B672">
        <v>117.1</v>
      </c>
      <c r="C672">
        <v>24.03</v>
      </c>
      <c r="D672">
        <v>20.32</v>
      </c>
      <c r="E672">
        <v>230.6</v>
      </c>
      <c r="F672">
        <v>33.01</v>
      </c>
      <c r="G672">
        <v>24.65</v>
      </c>
      <c r="H672">
        <v>81.19</v>
      </c>
      <c r="J672">
        <v>24.59</v>
      </c>
      <c r="M672">
        <v>50.87</v>
      </c>
    </row>
    <row r="673" spans="1:13" x14ac:dyDescent="0.25">
      <c r="A673" s="25">
        <v>40057</v>
      </c>
      <c r="B673">
        <v>117.67</v>
      </c>
      <c r="C673">
        <v>23.61</v>
      </c>
      <c r="D673">
        <v>19.72</v>
      </c>
      <c r="E673">
        <v>227.65</v>
      </c>
      <c r="F673">
        <v>31.88</v>
      </c>
      <c r="G673">
        <v>24</v>
      </c>
      <c r="H673">
        <v>79.16</v>
      </c>
      <c r="J673">
        <v>24.31</v>
      </c>
      <c r="M673">
        <v>50.97</v>
      </c>
    </row>
    <row r="674" spans="1:13" x14ac:dyDescent="0.25">
      <c r="A674" s="25">
        <v>40058</v>
      </c>
      <c r="B674">
        <v>116.34</v>
      </c>
      <c r="C674">
        <v>23.6</v>
      </c>
      <c r="D674">
        <v>19.47</v>
      </c>
      <c r="E674">
        <v>226.28</v>
      </c>
      <c r="F674">
        <v>32.49</v>
      </c>
      <c r="G674">
        <v>23.86</v>
      </c>
      <c r="H674">
        <v>78.14</v>
      </c>
      <c r="J674">
        <v>24.09</v>
      </c>
      <c r="M674">
        <v>50.92</v>
      </c>
    </row>
    <row r="675" spans="1:13" x14ac:dyDescent="0.25">
      <c r="A675" s="25">
        <v>40059</v>
      </c>
      <c r="B675">
        <v>116.55</v>
      </c>
      <c r="C675">
        <v>23.79</v>
      </c>
      <c r="D675">
        <v>19.420000000000002</v>
      </c>
      <c r="E675">
        <v>228.53</v>
      </c>
      <c r="F675">
        <v>32.950000000000003</v>
      </c>
      <c r="G675">
        <v>24.11</v>
      </c>
      <c r="H675">
        <v>78.459999999999994</v>
      </c>
      <c r="J675">
        <v>24.32</v>
      </c>
      <c r="M675">
        <v>51.74</v>
      </c>
    </row>
    <row r="676" spans="1:13" x14ac:dyDescent="0.25">
      <c r="A676" s="25">
        <v>40060</v>
      </c>
      <c r="B676">
        <v>116.58</v>
      </c>
      <c r="C676">
        <v>24.33</v>
      </c>
      <c r="D676">
        <v>19.64</v>
      </c>
      <c r="E676">
        <v>230.42</v>
      </c>
      <c r="F676">
        <v>34.33</v>
      </c>
      <c r="G676">
        <v>24.62</v>
      </c>
      <c r="H676">
        <v>78.87</v>
      </c>
      <c r="J676">
        <v>24.86</v>
      </c>
      <c r="M676">
        <v>51.68</v>
      </c>
    </row>
    <row r="677" spans="1:13" x14ac:dyDescent="0.25">
      <c r="A677" s="25">
        <v>40064</v>
      </c>
      <c r="B677">
        <v>117.94</v>
      </c>
      <c r="C677">
        <v>24.7</v>
      </c>
      <c r="D677">
        <v>19.8</v>
      </c>
      <c r="E677">
        <v>229.08</v>
      </c>
      <c r="F677">
        <v>35.72</v>
      </c>
      <c r="G677">
        <v>24.82</v>
      </c>
      <c r="H677">
        <v>80.900000000000006</v>
      </c>
      <c r="J677">
        <v>25.06</v>
      </c>
      <c r="M677">
        <v>51.4</v>
      </c>
    </row>
    <row r="678" spans="1:13" x14ac:dyDescent="0.25">
      <c r="A678" s="25">
        <v>40065</v>
      </c>
      <c r="B678">
        <v>117.03</v>
      </c>
      <c r="C678">
        <v>24.45</v>
      </c>
      <c r="D678">
        <v>19.93</v>
      </c>
      <c r="E678">
        <v>231.75</v>
      </c>
      <c r="F678">
        <v>36.36</v>
      </c>
      <c r="G678">
        <v>24.78</v>
      </c>
      <c r="H678">
        <v>82.24</v>
      </c>
      <c r="J678">
        <v>25.14</v>
      </c>
      <c r="M678">
        <v>51.11</v>
      </c>
    </row>
    <row r="679" spans="1:13" x14ac:dyDescent="0.25">
      <c r="A679" s="25">
        <v>40066</v>
      </c>
      <c r="B679">
        <v>116.99</v>
      </c>
      <c r="C679">
        <v>24.65</v>
      </c>
      <c r="D679">
        <v>19.760000000000002</v>
      </c>
      <c r="E679">
        <v>235.23</v>
      </c>
      <c r="F679">
        <v>37.24</v>
      </c>
      <c r="G679">
        <v>25</v>
      </c>
      <c r="H679">
        <v>83.85</v>
      </c>
      <c r="J679">
        <v>25</v>
      </c>
      <c r="M679">
        <v>51.03</v>
      </c>
    </row>
    <row r="680" spans="1:13" x14ac:dyDescent="0.25">
      <c r="A680" s="25">
        <v>40067</v>
      </c>
      <c r="B680">
        <v>117.8</v>
      </c>
      <c r="C680">
        <v>24.59</v>
      </c>
      <c r="D680">
        <v>19.510000000000002</v>
      </c>
      <c r="E680">
        <v>235.83</v>
      </c>
      <c r="F680">
        <v>37</v>
      </c>
      <c r="G680">
        <v>24.86</v>
      </c>
      <c r="H680">
        <v>84.54</v>
      </c>
      <c r="J680">
        <v>24.39</v>
      </c>
      <c r="M680">
        <v>50.72</v>
      </c>
    </row>
    <row r="681" spans="1:13" x14ac:dyDescent="0.25">
      <c r="A681" s="25">
        <v>40070</v>
      </c>
      <c r="B681">
        <v>117</v>
      </c>
      <c r="C681">
        <v>24.82</v>
      </c>
      <c r="D681">
        <v>19.36</v>
      </c>
      <c r="E681">
        <v>237.32</v>
      </c>
      <c r="F681">
        <v>37.950000000000003</v>
      </c>
      <c r="G681">
        <v>25</v>
      </c>
      <c r="H681">
        <v>83.86</v>
      </c>
      <c r="J681">
        <v>24.76</v>
      </c>
      <c r="M681">
        <v>50.38</v>
      </c>
    </row>
    <row r="682" spans="1:13" x14ac:dyDescent="0.25">
      <c r="A682" s="25">
        <v>40071</v>
      </c>
      <c r="B682">
        <v>118.78</v>
      </c>
      <c r="C682">
        <v>25.02</v>
      </c>
      <c r="D682">
        <v>19.55</v>
      </c>
      <c r="E682">
        <v>238.53</v>
      </c>
      <c r="F682">
        <v>39.75</v>
      </c>
      <c r="G682">
        <v>25.2</v>
      </c>
      <c r="H682">
        <v>83.55</v>
      </c>
      <c r="J682">
        <v>24.83</v>
      </c>
      <c r="M682">
        <v>49.93</v>
      </c>
    </row>
    <row r="683" spans="1:13" x14ac:dyDescent="0.25">
      <c r="A683" s="25">
        <v>40072</v>
      </c>
      <c r="B683">
        <v>119.5</v>
      </c>
      <c r="C683">
        <v>25.98</v>
      </c>
      <c r="D683">
        <v>19.649999999999999</v>
      </c>
      <c r="E683">
        <v>243.9</v>
      </c>
      <c r="F683">
        <v>40.29</v>
      </c>
      <c r="G683">
        <v>25.2</v>
      </c>
      <c r="H683">
        <v>90.7</v>
      </c>
      <c r="J683">
        <v>24.13</v>
      </c>
      <c r="M683">
        <v>50.04</v>
      </c>
    </row>
    <row r="684" spans="1:13" x14ac:dyDescent="0.25">
      <c r="A684" s="25">
        <v>40073</v>
      </c>
      <c r="B684">
        <v>121.14</v>
      </c>
      <c r="C684">
        <v>26.36</v>
      </c>
      <c r="D684">
        <v>19.41</v>
      </c>
      <c r="E684">
        <v>245.61</v>
      </c>
      <c r="F684">
        <v>39.92</v>
      </c>
      <c r="G684">
        <v>25.3</v>
      </c>
      <c r="H684">
        <v>90.44</v>
      </c>
      <c r="J684">
        <v>23.6</v>
      </c>
      <c r="M684">
        <v>49.96</v>
      </c>
    </row>
    <row r="685" spans="1:13" x14ac:dyDescent="0.25">
      <c r="A685" s="25">
        <v>40074</v>
      </c>
      <c r="B685">
        <v>122.45</v>
      </c>
      <c r="C685">
        <v>26.43</v>
      </c>
      <c r="D685">
        <v>19.559999999999999</v>
      </c>
      <c r="E685">
        <v>245.48</v>
      </c>
      <c r="F685">
        <v>40</v>
      </c>
      <c r="G685">
        <v>25.26</v>
      </c>
      <c r="H685">
        <v>90.28</v>
      </c>
      <c r="J685">
        <v>24.06</v>
      </c>
      <c r="M685">
        <v>50.11</v>
      </c>
    </row>
    <row r="686" spans="1:13" x14ac:dyDescent="0.25">
      <c r="A686" s="25">
        <v>40077</v>
      </c>
      <c r="B686">
        <v>121.03</v>
      </c>
      <c r="C686">
        <v>26.29</v>
      </c>
      <c r="D686">
        <v>19.54</v>
      </c>
      <c r="E686">
        <v>248.25</v>
      </c>
      <c r="F686">
        <v>40.020000000000003</v>
      </c>
      <c r="G686">
        <v>25.3</v>
      </c>
      <c r="H686">
        <v>90.56</v>
      </c>
      <c r="J686">
        <v>23.97</v>
      </c>
      <c r="M686">
        <v>50.91</v>
      </c>
    </row>
    <row r="687" spans="1:13" x14ac:dyDescent="0.25">
      <c r="A687" s="25">
        <v>40078</v>
      </c>
      <c r="B687">
        <v>122.09</v>
      </c>
      <c r="C687">
        <v>26.35</v>
      </c>
      <c r="D687">
        <v>19.53</v>
      </c>
      <c r="E687">
        <v>249.28</v>
      </c>
      <c r="F687">
        <v>39.630000000000003</v>
      </c>
      <c r="G687">
        <v>25.77</v>
      </c>
      <c r="H687">
        <v>93.75</v>
      </c>
      <c r="J687">
        <v>23.76</v>
      </c>
      <c r="M687">
        <v>50.99</v>
      </c>
    </row>
    <row r="688" spans="1:13" x14ac:dyDescent="0.25">
      <c r="A688" s="25">
        <v>40079</v>
      </c>
      <c r="B688">
        <v>121.26</v>
      </c>
      <c r="C688">
        <v>26.5</v>
      </c>
      <c r="D688">
        <v>19.88</v>
      </c>
      <c r="E688">
        <v>248.98</v>
      </c>
      <c r="F688">
        <v>39.5</v>
      </c>
      <c r="G688">
        <v>25.71</v>
      </c>
      <c r="H688">
        <v>92.38</v>
      </c>
      <c r="J688">
        <v>24.05</v>
      </c>
      <c r="M688">
        <v>50.4</v>
      </c>
    </row>
    <row r="689" spans="1:13" x14ac:dyDescent="0.25">
      <c r="A689" s="25">
        <v>40080</v>
      </c>
      <c r="B689">
        <v>120.69</v>
      </c>
      <c r="C689">
        <v>26.26</v>
      </c>
      <c r="D689">
        <v>19.54</v>
      </c>
      <c r="E689">
        <v>248.14</v>
      </c>
      <c r="F689">
        <v>39.020000000000003</v>
      </c>
      <c r="G689">
        <v>25.94</v>
      </c>
      <c r="H689">
        <v>92.11</v>
      </c>
      <c r="J689">
        <v>23.57</v>
      </c>
      <c r="M689">
        <v>50.7</v>
      </c>
    </row>
    <row r="690" spans="1:13" x14ac:dyDescent="0.25">
      <c r="A690" s="25">
        <v>40081</v>
      </c>
      <c r="B690">
        <v>120.27</v>
      </c>
      <c r="C690">
        <v>26.05</v>
      </c>
      <c r="D690">
        <v>19.37</v>
      </c>
      <c r="E690">
        <v>245.99</v>
      </c>
      <c r="F690">
        <v>38.76</v>
      </c>
      <c r="G690">
        <v>25.55</v>
      </c>
      <c r="H690">
        <v>90.52</v>
      </c>
      <c r="J690">
        <v>23.35</v>
      </c>
      <c r="M690">
        <v>49.47</v>
      </c>
    </row>
    <row r="691" spans="1:13" x14ac:dyDescent="0.25">
      <c r="A691" s="25">
        <v>40084</v>
      </c>
      <c r="B691">
        <v>120.52</v>
      </c>
      <c r="C691">
        <v>26.59</v>
      </c>
      <c r="D691">
        <v>19.739999999999998</v>
      </c>
      <c r="E691">
        <v>249.02</v>
      </c>
      <c r="F691">
        <v>39.6</v>
      </c>
      <c r="G691">
        <v>25.83</v>
      </c>
      <c r="H691">
        <v>92.21</v>
      </c>
      <c r="J691">
        <v>23.91</v>
      </c>
      <c r="M691">
        <v>49.5</v>
      </c>
    </row>
    <row r="692" spans="1:13" x14ac:dyDescent="0.25">
      <c r="A692" s="25">
        <v>40085</v>
      </c>
      <c r="B692">
        <v>119.36</v>
      </c>
      <c r="C692">
        <v>26.48</v>
      </c>
      <c r="D692">
        <v>19.48</v>
      </c>
      <c r="E692">
        <v>249.02</v>
      </c>
      <c r="F692">
        <v>39.44</v>
      </c>
      <c r="G692">
        <v>25.75</v>
      </c>
      <c r="H692">
        <v>91.72</v>
      </c>
      <c r="J692">
        <v>23.55</v>
      </c>
      <c r="M692">
        <v>49.23</v>
      </c>
    </row>
    <row r="693" spans="1:13" x14ac:dyDescent="0.25">
      <c r="A693" s="25">
        <v>40086</v>
      </c>
      <c r="B693">
        <v>119.18</v>
      </c>
      <c r="C693">
        <v>26.48</v>
      </c>
      <c r="D693">
        <v>19.57</v>
      </c>
      <c r="E693">
        <v>247.68</v>
      </c>
      <c r="F693">
        <v>39.1</v>
      </c>
      <c r="G693">
        <v>25.72</v>
      </c>
      <c r="H693">
        <v>93.36</v>
      </c>
      <c r="J693">
        <v>23.69</v>
      </c>
      <c r="M693">
        <v>49.09</v>
      </c>
    </row>
    <row r="694" spans="1:13" x14ac:dyDescent="0.25">
      <c r="A694" s="25">
        <v>40087</v>
      </c>
      <c r="B694">
        <v>119.39</v>
      </c>
      <c r="C694">
        <v>25.84</v>
      </c>
      <c r="D694">
        <v>18.899999999999999</v>
      </c>
      <c r="E694">
        <v>243.36</v>
      </c>
      <c r="F694">
        <v>37.200000000000003</v>
      </c>
      <c r="G694">
        <v>24.88</v>
      </c>
      <c r="H694">
        <v>91.04</v>
      </c>
      <c r="J694">
        <v>22.65</v>
      </c>
      <c r="M694">
        <v>49</v>
      </c>
    </row>
    <row r="695" spans="1:13" x14ac:dyDescent="0.25">
      <c r="A695" s="25">
        <v>40088</v>
      </c>
      <c r="B695">
        <v>117.4</v>
      </c>
      <c r="C695">
        <v>26.41</v>
      </c>
      <c r="D695">
        <v>18.97</v>
      </c>
      <c r="E695">
        <v>242.05</v>
      </c>
      <c r="F695">
        <v>37.520000000000003</v>
      </c>
      <c r="G695">
        <v>24.96</v>
      </c>
      <c r="H695">
        <v>89.85</v>
      </c>
      <c r="J695">
        <v>22.49</v>
      </c>
      <c r="M695">
        <v>49.08</v>
      </c>
    </row>
    <row r="696" spans="1:13" x14ac:dyDescent="0.25">
      <c r="A696" s="25">
        <v>40091</v>
      </c>
      <c r="B696">
        <v>118.9</v>
      </c>
      <c r="C696">
        <v>26.57</v>
      </c>
      <c r="D696">
        <v>19.100000000000001</v>
      </c>
      <c r="E696">
        <v>244.02</v>
      </c>
      <c r="F696">
        <v>38.19</v>
      </c>
      <c r="G696">
        <v>24.64</v>
      </c>
      <c r="H696">
        <v>88.67</v>
      </c>
      <c r="J696">
        <v>22.6</v>
      </c>
      <c r="M696">
        <v>49.06</v>
      </c>
    </row>
    <row r="697" spans="1:13" x14ac:dyDescent="0.25">
      <c r="A697" s="25">
        <v>40092</v>
      </c>
      <c r="B697">
        <v>120.39</v>
      </c>
      <c r="C697">
        <v>27.14</v>
      </c>
      <c r="D697">
        <v>19.63</v>
      </c>
      <c r="E697">
        <v>249.12</v>
      </c>
      <c r="F697">
        <v>40.1</v>
      </c>
      <c r="G697">
        <v>25.11</v>
      </c>
      <c r="H697">
        <v>90.91</v>
      </c>
      <c r="J697">
        <v>23.1</v>
      </c>
      <c r="M697">
        <v>49.48</v>
      </c>
    </row>
    <row r="698" spans="1:13" x14ac:dyDescent="0.25">
      <c r="A698" s="25">
        <v>40093</v>
      </c>
      <c r="B698">
        <v>121.12</v>
      </c>
      <c r="C698">
        <v>27.18</v>
      </c>
      <c r="D698">
        <v>19.75</v>
      </c>
      <c r="E698">
        <v>258.51</v>
      </c>
      <c r="F698">
        <v>41.38</v>
      </c>
      <c r="G698">
        <v>25.1</v>
      </c>
      <c r="H698">
        <v>93.97</v>
      </c>
      <c r="J698">
        <v>22.82</v>
      </c>
      <c r="M698">
        <v>49.49</v>
      </c>
    </row>
    <row r="699" spans="1:13" x14ac:dyDescent="0.25">
      <c r="A699" s="25">
        <v>40094</v>
      </c>
      <c r="B699">
        <v>122.52</v>
      </c>
      <c r="C699">
        <v>27.04</v>
      </c>
      <c r="D699">
        <v>19.88</v>
      </c>
      <c r="E699">
        <v>256.83</v>
      </c>
      <c r="F699">
        <v>41.27</v>
      </c>
      <c r="G699">
        <v>25.67</v>
      </c>
      <c r="H699">
        <v>95.22</v>
      </c>
      <c r="J699">
        <v>22.53</v>
      </c>
      <c r="M699">
        <v>49.74</v>
      </c>
    </row>
    <row r="700" spans="1:13" x14ac:dyDescent="0.25">
      <c r="A700" s="25">
        <v>40095</v>
      </c>
      <c r="B700">
        <v>122.43</v>
      </c>
      <c r="C700">
        <v>27.21</v>
      </c>
      <c r="D700">
        <v>20.170000000000002</v>
      </c>
      <c r="E700">
        <v>257.87</v>
      </c>
      <c r="F700">
        <v>42.71</v>
      </c>
      <c r="G700">
        <v>25.55</v>
      </c>
      <c r="H700">
        <v>95.71</v>
      </c>
      <c r="J700">
        <v>23.64</v>
      </c>
      <c r="M700">
        <v>49.97</v>
      </c>
    </row>
    <row r="701" spans="1:13" x14ac:dyDescent="0.25">
      <c r="A701" s="25">
        <v>40098</v>
      </c>
      <c r="B701">
        <v>125.44</v>
      </c>
      <c r="C701">
        <v>27.26</v>
      </c>
      <c r="D701">
        <v>20.399999999999999</v>
      </c>
      <c r="E701">
        <v>261.76</v>
      </c>
      <c r="F701">
        <v>41.35</v>
      </c>
      <c r="G701">
        <v>25.72</v>
      </c>
      <c r="H701">
        <v>93.6</v>
      </c>
      <c r="J701">
        <v>23.8</v>
      </c>
      <c r="M701">
        <v>49.61</v>
      </c>
    </row>
    <row r="702" spans="1:13" x14ac:dyDescent="0.25">
      <c r="A702" s="25">
        <v>40099</v>
      </c>
      <c r="B702">
        <v>126.22</v>
      </c>
      <c r="C702">
        <v>27.15</v>
      </c>
      <c r="D702">
        <v>20.49</v>
      </c>
      <c r="E702">
        <v>262.79000000000002</v>
      </c>
      <c r="F702">
        <v>40.75</v>
      </c>
      <c r="G702">
        <v>25.81</v>
      </c>
      <c r="H702">
        <v>94.83</v>
      </c>
      <c r="J702">
        <v>23.62</v>
      </c>
      <c r="M702">
        <v>50.34</v>
      </c>
    </row>
    <row r="703" spans="1:13" x14ac:dyDescent="0.25">
      <c r="A703" s="25">
        <v>40100</v>
      </c>
      <c r="B703">
        <v>127.71</v>
      </c>
      <c r="C703">
        <v>27.33</v>
      </c>
      <c r="D703">
        <v>20.83</v>
      </c>
      <c r="E703">
        <v>267.39</v>
      </c>
      <c r="F703">
        <v>41.02</v>
      </c>
      <c r="G703">
        <v>25.96</v>
      </c>
      <c r="H703">
        <v>97.46</v>
      </c>
      <c r="J703">
        <v>23.62</v>
      </c>
      <c r="M703">
        <v>50.19</v>
      </c>
    </row>
    <row r="704" spans="1:13" x14ac:dyDescent="0.25">
      <c r="A704" s="25">
        <v>40101</v>
      </c>
      <c r="B704">
        <v>127.56</v>
      </c>
      <c r="C704">
        <v>27.22</v>
      </c>
      <c r="D704">
        <v>20.67</v>
      </c>
      <c r="E704">
        <v>264.69</v>
      </c>
      <c r="F704">
        <v>39.99</v>
      </c>
      <c r="G704">
        <v>26.71</v>
      </c>
      <c r="H704">
        <v>96.01</v>
      </c>
      <c r="J704">
        <v>23.25</v>
      </c>
      <c r="M704">
        <v>50.95</v>
      </c>
    </row>
    <row r="705" spans="1:13" x14ac:dyDescent="0.25">
      <c r="A705" s="25">
        <v>40102</v>
      </c>
      <c r="B705">
        <v>123.15</v>
      </c>
      <c r="C705">
        <v>26.86</v>
      </c>
      <c r="D705">
        <v>20.18</v>
      </c>
      <c r="E705">
        <v>274.64999999999998</v>
      </c>
      <c r="F705">
        <v>39.58</v>
      </c>
      <c r="G705">
        <v>26.5</v>
      </c>
      <c r="H705">
        <v>95.32</v>
      </c>
      <c r="J705">
        <v>22.75</v>
      </c>
      <c r="M705">
        <v>51.22</v>
      </c>
    </row>
    <row r="706" spans="1:13" x14ac:dyDescent="0.25">
      <c r="A706" s="25">
        <v>40105</v>
      </c>
      <c r="B706">
        <v>121.76</v>
      </c>
      <c r="C706">
        <v>27.12</v>
      </c>
      <c r="D706">
        <v>20.41</v>
      </c>
      <c r="E706">
        <v>275.77</v>
      </c>
      <c r="F706">
        <v>41.1</v>
      </c>
      <c r="G706">
        <v>26.36</v>
      </c>
      <c r="H706">
        <v>94.68</v>
      </c>
      <c r="J706">
        <v>23.52</v>
      </c>
      <c r="M706">
        <v>51.89</v>
      </c>
    </row>
    <row r="707" spans="1:13" x14ac:dyDescent="0.25">
      <c r="A707" s="25">
        <v>40106</v>
      </c>
      <c r="B707">
        <v>123.36</v>
      </c>
      <c r="C707">
        <v>28.39</v>
      </c>
      <c r="D707">
        <v>20.18</v>
      </c>
      <c r="E707">
        <v>275.58</v>
      </c>
      <c r="F707">
        <v>40.869999999999997</v>
      </c>
      <c r="G707">
        <v>26.37</v>
      </c>
      <c r="H707">
        <v>94.98</v>
      </c>
      <c r="J707">
        <v>23.66</v>
      </c>
      <c r="M707">
        <v>51.7</v>
      </c>
    </row>
    <row r="708" spans="1:13" x14ac:dyDescent="0.25">
      <c r="A708" s="25">
        <v>40107</v>
      </c>
      <c r="B708">
        <v>122.18</v>
      </c>
      <c r="C708">
        <v>29.27</v>
      </c>
      <c r="D708">
        <v>19.86</v>
      </c>
      <c r="E708">
        <v>275.27</v>
      </c>
      <c r="F708">
        <v>40.590000000000003</v>
      </c>
      <c r="G708">
        <v>26.58</v>
      </c>
      <c r="H708">
        <v>93.42</v>
      </c>
      <c r="J708">
        <v>23</v>
      </c>
      <c r="M708">
        <v>50.63</v>
      </c>
    </row>
    <row r="709" spans="1:13" x14ac:dyDescent="0.25">
      <c r="A709" s="25">
        <v>40108</v>
      </c>
      <c r="B709">
        <v>120.75</v>
      </c>
      <c r="C709">
        <v>29.31</v>
      </c>
      <c r="D709">
        <v>20.12</v>
      </c>
      <c r="E709">
        <v>276.77</v>
      </c>
      <c r="F709">
        <v>41.56</v>
      </c>
      <c r="G709">
        <v>26.59</v>
      </c>
      <c r="H709">
        <v>93.45</v>
      </c>
      <c r="J709">
        <v>23.88</v>
      </c>
      <c r="M709">
        <v>50.48</v>
      </c>
    </row>
    <row r="710" spans="1:13" x14ac:dyDescent="0.25">
      <c r="A710" s="25">
        <v>40109</v>
      </c>
      <c r="B710">
        <v>122.95</v>
      </c>
      <c r="C710">
        <v>29.13</v>
      </c>
      <c r="D710">
        <v>19.78</v>
      </c>
      <c r="E710">
        <v>276.57</v>
      </c>
      <c r="F710">
        <v>43.53</v>
      </c>
      <c r="G710">
        <v>28.02</v>
      </c>
      <c r="H710">
        <v>118.49</v>
      </c>
      <c r="J710">
        <v>23.5</v>
      </c>
      <c r="M710">
        <v>50.44</v>
      </c>
    </row>
    <row r="711" spans="1:13" x14ac:dyDescent="0.25">
      <c r="A711" s="25">
        <v>40112</v>
      </c>
      <c r="B711">
        <v>120.61</v>
      </c>
      <c r="C711">
        <v>28.93</v>
      </c>
      <c r="D711">
        <v>19.829999999999998</v>
      </c>
      <c r="E711">
        <v>276.83</v>
      </c>
      <c r="F711">
        <v>43.3</v>
      </c>
      <c r="G711">
        <v>28.68</v>
      </c>
      <c r="H711">
        <v>124.64</v>
      </c>
      <c r="J711">
        <v>23.7</v>
      </c>
      <c r="M711">
        <v>49.84</v>
      </c>
    </row>
    <row r="712" spans="1:13" x14ac:dyDescent="0.25">
      <c r="A712" s="25">
        <v>40113</v>
      </c>
      <c r="B712">
        <v>120.18</v>
      </c>
      <c r="C712">
        <v>28.2</v>
      </c>
      <c r="D712">
        <v>19.739999999999998</v>
      </c>
      <c r="E712">
        <v>273.87</v>
      </c>
      <c r="F712">
        <v>38.369999999999997</v>
      </c>
      <c r="G712">
        <v>28.59</v>
      </c>
      <c r="H712">
        <v>122.07</v>
      </c>
      <c r="J712">
        <v>23.8</v>
      </c>
      <c r="M712">
        <v>49.87</v>
      </c>
    </row>
    <row r="713" spans="1:13" x14ac:dyDescent="0.25">
      <c r="A713" s="25">
        <v>40114</v>
      </c>
      <c r="B713">
        <v>120.47</v>
      </c>
      <c r="C713">
        <v>27.49</v>
      </c>
      <c r="D713">
        <v>19.03</v>
      </c>
      <c r="E713">
        <v>269.88</v>
      </c>
      <c r="F713">
        <v>39.68</v>
      </c>
      <c r="G713">
        <v>28.02</v>
      </c>
      <c r="H713">
        <v>121.64</v>
      </c>
      <c r="J713">
        <v>23.44</v>
      </c>
      <c r="M713">
        <v>49.9</v>
      </c>
    </row>
    <row r="714" spans="1:13" x14ac:dyDescent="0.25">
      <c r="A714" s="25">
        <v>40115</v>
      </c>
      <c r="B714">
        <v>122.15</v>
      </c>
      <c r="C714">
        <v>28.05</v>
      </c>
      <c r="D714">
        <v>19.22</v>
      </c>
      <c r="E714">
        <v>275.25</v>
      </c>
      <c r="F714">
        <v>39.340000000000003</v>
      </c>
      <c r="G714">
        <v>28.22</v>
      </c>
      <c r="H714">
        <v>122.58</v>
      </c>
      <c r="J714">
        <v>23.92</v>
      </c>
      <c r="M714">
        <v>50.4</v>
      </c>
    </row>
    <row r="715" spans="1:13" x14ac:dyDescent="0.25">
      <c r="A715" s="25">
        <v>40116</v>
      </c>
      <c r="B715">
        <v>122.63</v>
      </c>
      <c r="C715">
        <v>26.93</v>
      </c>
      <c r="D715">
        <v>19.11</v>
      </c>
      <c r="E715">
        <v>267.79000000000002</v>
      </c>
      <c r="F715">
        <v>37.79</v>
      </c>
      <c r="G715">
        <v>27.73</v>
      </c>
      <c r="H715">
        <v>118.81</v>
      </c>
      <c r="J715">
        <v>23.45</v>
      </c>
      <c r="M715">
        <v>49.68</v>
      </c>
    </row>
    <row r="716" spans="1:13" x14ac:dyDescent="0.25">
      <c r="A716" s="25">
        <v>40119</v>
      </c>
      <c r="B716">
        <v>120.77</v>
      </c>
      <c r="C716">
        <v>27.04</v>
      </c>
      <c r="D716">
        <v>19.010000000000002</v>
      </c>
      <c r="E716">
        <v>266.73</v>
      </c>
      <c r="F716">
        <v>37.54</v>
      </c>
      <c r="G716">
        <v>27.88</v>
      </c>
      <c r="H716">
        <v>118.84</v>
      </c>
      <c r="J716">
        <v>23.45</v>
      </c>
      <c r="M716">
        <v>50.28</v>
      </c>
    </row>
    <row r="717" spans="1:13" x14ac:dyDescent="0.25">
      <c r="A717" s="25">
        <v>40120</v>
      </c>
      <c r="B717">
        <v>119.53</v>
      </c>
      <c r="C717">
        <v>26.96</v>
      </c>
      <c r="D717">
        <v>18.5</v>
      </c>
      <c r="E717">
        <v>268.38</v>
      </c>
      <c r="F717">
        <v>38.299999999999997</v>
      </c>
      <c r="G717">
        <v>27.53</v>
      </c>
      <c r="H717">
        <v>118.37</v>
      </c>
      <c r="J717">
        <v>23.47</v>
      </c>
      <c r="M717">
        <v>49.9</v>
      </c>
    </row>
    <row r="718" spans="1:13" x14ac:dyDescent="0.25">
      <c r="A718" s="25">
        <v>40121</v>
      </c>
      <c r="B718">
        <v>121.46</v>
      </c>
      <c r="C718">
        <v>27.26</v>
      </c>
      <c r="D718">
        <v>18.59</v>
      </c>
      <c r="E718">
        <v>269.89</v>
      </c>
      <c r="F718">
        <v>38.64</v>
      </c>
      <c r="G718">
        <v>28.06</v>
      </c>
      <c r="H718">
        <v>117.1</v>
      </c>
      <c r="J718">
        <v>23.57</v>
      </c>
      <c r="M718">
        <v>50.38</v>
      </c>
    </row>
    <row r="719" spans="1:13" x14ac:dyDescent="0.25">
      <c r="A719" s="25">
        <v>40122</v>
      </c>
      <c r="B719">
        <v>122.12</v>
      </c>
      <c r="C719">
        <v>27.72</v>
      </c>
      <c r="D719">
        <v>18.89</v>
      </c>
      <c r="E719">
        <v>274.05</v>
      </c>
      <c r="F719">
        <v>39.619999999999997</v>
      </c>
      <c r="G719">
        <v>28.47</v>
      </c>
      <c r="H719">
        <v>120.61</v>
      </c>
      <c r="J719">
        <v>24.18</v>
      </c>
      <c r="M719">
        <v>51.28</v>
      </c>
    </row>
    <row r="720" spans="1:13" x14ac:dyDescent="0.25">
      <c r="A720" s="25">
        <v>40123</v>
      </c>
      <c r="B720">
        <v>122.51</v>
      </c>
      <c r="C720">
        <v>27.76</v>
      </c>
      <c r="D720">
        <v>18.93</v>
      </c>
      <c r="E720">
        <v>275.27</v>
      </c>
      <c r="F720">
        <v>40.97</v>
      </c>
      <c r="G720">
        <v>28.52</v>
      </c>
      <c r="H720">
        <v>126.2</v>
      </c>
      <c r="J720">
        <v>24.04</v>
      </c>
      <c r="M720">
        <v>51.25</v>
      </c>
    </row>
    <row r="721" spans="1:13" x14ac:dyDescent="0.25">
      <c r="A721" s="25">
        <v>40126</v>
      </c>
      <c r="B721">
        <v>123.92</v>
      </c>
      <c r="C721">
        <v>28.78</v>
      </c>
      <c r="D721">
        <v>19.46</v>
      </c>
      <c r="E721">
        <v>280.97000000000003</v>
      </c>
      <c r="F721">
        <v>42.59</v>
      </c>
      <c r="G721">
        <v>28.99</v>
      </c>
      <c r="H721">
        <v>126.67</v>
      </c>
      <c r="J721">
        <v>24.63</v>
      </c>
      <c r="M721">
        <v>52</v>
      </c>
    </row>
    <row r="722" spans="1:13" x14ac:dyDescent="0.25">
      <c r="A722" s="25">
        <v>40127</v>
      </c>
      <c r="B722">
        <v>125.3</v>
      </c>
      <c r="C722">
        <v>29</v>
      </c>
      <c r="D722">
        <v>19.5</v>
      </c>
      <c r="E722">
        <v>283.10000000000002</v>
      </c>
      <c r="F722">
        <v>42.81</v>
      </c>
      <c r="G722">
        <v>29.01</v>
      </c>
      <c r="H722">
        <v>130.15</v>
      </c>
      <c r="J722">
        <v>25.05</v>
      </c>
      <c r="M722">
        <v>52.31</v>
      </c>
    </row>
    <row r="723" spans="1:13" x14ac:dyDescent="0.25">
      <c r="A723" s="25">
        <v>40128</v>
      </c>
      <c r="B723">
        <v>126.55</v>
      </c>
      <c r="C723">
        <v>29.04</v>
      </c>
      <c r="D723">
        <v>19.84</v>
      </c>
      <c r="E723">
        <v>284.99</v>
      </c>
      <c r="F723">
        <v>43.05</v>
      </c>
      <c r="G723">
        <v>29.12</v>
      </c>
      <c r="H723">
        <v>129.91</v>
      </c>
      <c r="J723">
        <v>25.33</v>
      </c>
      <c r="M723">
        <v>52.97</v>
      </c>
    </row>
    <row r="724" spans="1:13" x14ac:dyDescent="0.25">
      <c r="A724" s="25">
        <v>40129</v>
      </c>
      <c r="B724">
        <v>126.61</v>
      </c>
      <c r="C724">
        <v>28.86</v>
      </c>
      <c r="D724">
        <v>19.68</v>
      </c>
      <c r="E724">
        <v>283.64</v>
      </c>
      <c r="F724">
        <v>42.72</v>
      </c>
      <c r="G724">
        <v>29.36</v>
      </c>
      <c r="H724">
        <v>130.53</v>
      </c>
      <c r="J724">
        <v>25.37</v>
      </c>
      <c r="M724">
        <v>53.24</v>
      </c>
    </row>
    <row r="725" spans="1:13" x14ac:dyDescent="0.25">
      <c r="A725" s="25">
        <v>40130</v>
      </c>
      <c r="B725">
        <v>126.41</v>
      </c>
      <c r="C725">
        <v>29.21</v>
      </c>
      <c r="D725">
        <v>19.82</v>
      </c>
      <c r="E725">
        <v>285.74</v>
      </c>
      <c r="F725">
        <v>43.25</v>
      </c>
      <c r="G725">
        <v>29.63</v>
      </c>
      <c r="H725">
        <v>132.97</v>
      </c>
      <c r="J725">
        <v>25.44</v>
      </c>
      <c r="M725">
        <v>53.2</v>
      </c>
    </row>
    <row r="726" spans="1:13" x14ac:dyDescent="0.25">
      <c r="A726" s="25">
        <v>40133</v>
      </c>
      <c r="B726">
        <v>127.17</v>
      </c>
      <c r="C726">
        <v>29.52</v>
      </c>
      <c r="D726">
        <v>20.23</v>
      </c>
      <c r="E726">
        <v>287.85000000000002</v>
      </c>
      <c r="F726">
        <v>43.83</v>
      </c>
      <c r="G726">
        <v>29.54</v>
      </c>
      <c r="H726">
        <v>131.59</v>
      </c>
      <c r="J726">
        <v>25.95</v>
      </c>
      <c r="M726">
        <v>53.16</v>
      </c>
    </row>
    <row r="727" spans="1:13" x14ac:dyDescent="0.25">
      <c r="A727" s="25">
        <v>40134</v>
      </c>
      <c r="B727">
        <v>127.43</v>
      </c>
      <c r="C727">
        <v>29.57</v>
      </c>
      <c r="D727">
        <v>20.32</v>
      </c>
      <c r="E727">
        <v>288.45999999999998</v>
      </c>
      <c r="F727">
        <v>44.15</v>
      </c>
      <c r="G727">
        <v>30</v>
      </c>
      <c r="H727">
        <v>131.25</v>
      </c>
      <c r="J727">
        <v>25.87</v>
      </c>
      <c r="M727">
        <v>53.66</v>
      </c>
    </row>
    <row r="728" spans="1:13" x14ac:dyDescent="0.25">
      <c r="A728" s="25">
        <v>40135</v>
      </c>
      <c r="B728">
        <v>128.05000000000001</v>
      </c>
      <c r="C728">
        <v>29.42</v>
      </c>
      <c r="D728">
        <v>20.12</v>
      </c>
      <c r="E728">
        <v>288.04000000000002</v>
      </c>
      <c r="F728">
        <v>43.51</v>
      </c>
      <c r="G728">
        <v>30.11</v>
      </c>
      <c r="H728">
        <v>131.29</v>
      </c>
      <c r="J728">
        <v>25.75</v>
      </c>
      <c r="M728">
        <v>54.15</v>
      </c>
    </row>
    <row r="729" spans="1:13" x14ac:dyDescent="0.25">
      <c r="A729" s="25">
        <v>40136</v>
      </c>
      <c r="B729">
        <v>127.28</v>
      </c>
      <c r="C729">
        <v>28.64</v>
      </c>
      <c r="D729">
        <v>19.3</v>
      </c>
      <c r="E729">
        <v>286.20999999999998</v>
      </c>
      <c r="F729">
        <v>42.8</v>
      </c>
      <c r="G729">
        <v>29.78</v>
      </c>
      <c r="H729">
        <v>128.99</v>
      </c>
      <c r="J729">
        <v>24.88</v>
      </c>
      <c r="M729">
        <v>54.54</v>
      </c>
    </row>
    <row r="730" spans="1:13" x14ac:dyDescent="0.25">
      <c r="A730" s="25">
        <v>40137</v>
      </c>
      <c r="B730">
        <v>127.17</v>
      </c>
      <c r="C730">
        <v>28.56</v>
      </c>
      <c r="D730">
        <v>19.239999999999998</v>
      </c>
      <c r="E730">
        <v>284.7</v>
      </c>
      <c r="F730">
        <v>42.76</v>
      </c>
      <c r="G730">
        <v>29.62</v>
      </c>
      <c r="H730">
        <v>129.66</v>
      </c>
      <c r="J730">
        <v>24.74</v>
      </c>
      <c r="M730">
        <v>54.28</v>
      </c>
    </row>
    <row r="731" spans="1:13" x14ac:dyDescent="0.25">
      <c r="A731" s="25">
        <v>40140</v>
      </c>
      <c r="B731">
        <v>127.7</v>
      </c>
      <c r="C731">
        <v>29.41</v>
      </c>
      <c r="D731">
        <v>19.399999999999999</v>
      </c>
      <c r="E731">
        <v>290.88</v>
      </c>
      <c r="F731">
        <v>43.9</v>
      </c>
      <c r="G731">
        <v>29.94</v>
      </c>
      <c r="H731">
        <v>133</v>
      </c>
      <c r="J731">
        <v>25.14</v>
      </c>
      <c r="M731">
        <v>54.68</v>
      </c>
    </row>
    <row r="732" spans="1:13" x14ac:dyDescent="0.25">
      <c r="A732" s="25">
        <v>40141</v>
      </c>
      <c r="B732">
        <v>127.9</v>
      </c>
      <c r="C732">
        <v>29.21</v>
      </c>
      <c r="D732">
        <v>19.39</v>
      </c>
      <c r="E732">
        <v>291.25</v>
      </c>
      <c r="F732">
        <v>43.55</v>
      </c>
      <c r="G732">
        <v>29.91</v>
      </c>
      <c r="H732">
        <v>132.94</v>
      </c>
      <c r="J732">
        <v>25.28</v>
      </c>
      <c r="M732">
        <v>54.85</v>
      </c>
    </row>
    <row r="733" spans="1:13" x14ac:dyDescent="0.25">
      <c r="A733" s="25">
        <v>40142</v>
      </c>
      <c r="B733">
        <v>127.88</v>
      </c>
      <c r="C733">
        <v>29.17</v>
      </c>
      <c r="D733">
        <v>19.34</v>
      </c>
      <c r="E733">
        <v>292.58</v>
      </c>
      <c r="F733">
        <v>44.22</v>
      </c>
      <c r="G733">
        <v>29.79</v>
      </c>
      <c r="H733">
        <v>134.03</v>
      </c>
      <c r="J733">
        <v>25.42</v>
      </c>
      <c r="M733">
        <v>54.96</v>
      </c>
    </row>
    <row r="734" spans="1:13" x14ac:dyDescent="0.25">
      <c r="A734" s="25">
        <v>40144</v>
      </c>
      <c r="B734">
        <v>124.59</v>
      </c>
      <c r="C734">
        <v>28.66</v>
      </c>
      <c r="D734">
        <v>19.11</v>
      </c>
      <c r="E734">
        <v>289.58999999999997</v>
      </c>
      <c r="F734">
        <v>43.97</v>
      </c>
      <c r="G734">
        <v>29.22</v>
      </c>
      <c r="H734">
        <v>131.74</v>
      </c>
      <c r="J734">
        <v>25.25</v>
      </c>
      <c r="M734">
        <v>54.63</v>
      </c>
    </row>
    <row r="735" spans="1:13" x14ac:dyDescent="0.25">
      <c r="A735" s="25">
        <v>40147</v>
      </c>
      <c r="B735">
        <v>125.12</v>
      </c>
      <c r="C735">
        <v>28.56</v>
      </c>
      <c r="D735">
        <v>19.2</v>
      </c>
      <c r="E735">
        <v>291.20999999999998</v>
      </c>
      <c r="F735">
        <v>43.37</v>
      </c>
      <c r="G735">
        <v>29.41</v>
      </c>
      <c r="H735">
        <v>135.91</v>
      </c>
      <c r="J735">
        <v>25.29</v>
      </c>
      <c r="M735">
        <v>54.55</v>
      </c>
    </row>
    <row r="736" spans="1:13" x14ac:dyDescent="0.25">
      <c r="A736" s="25">
        <v>40148</v>
      </c>
      <c r="B736">
        <v>127.29</v>
      </c>
      <c r="C736">
        <v>28.14</v>
      </c>
      <c r="D736">
        <v>19.66</v>
      </c>
      <c r="E736">
        <v>294.64</v>
      </c>
      <c r="F736">
        <v>43.56</v>
      </c>
      <c r="G736">
        <v>30.01</v>
      </c>
      <c r="H736">
        <v>138.5</v>
      </c>
      <c r="J736">
        <v>25.94</v>
      </c>
      <c r="M736">
        <v>54.75</v>
      </c>
    </row>
    <row r="737" spans="1:13" x14ac:dyDescent="0.25">
      <c r="A737" s="25">
        <v>40149</v>
      </c>
      <c r="B737">
        <v>127.32</v>
      </c>
      <c r="C737">
        <v>28.03</v>
      </c>
      <c r="D737">
        <v>19.72</v>
      </c>
      <c r="E737">
        <v>293.45999999999998</v>
      </c>
      <c r="F737">
        <v>43.47</v>
      </c>
      <c r="G737">
        <v>29.78</v>
      </c>
      <c r="H737">
        <v>142.25</v>
      </c>
      <c r="J737">
        <v>25.96</v>
      </c>
      <c r="M737">
        <v>54.57</v>
      </c>
    </row>
    <row r="738" spans="1:13" x14ac:dyDescent="0.25">
      <c r="A738" s="25">
        <v>40150</v>
      </c>
      <c r="B738">
        <v>127.6</v>
      </c>
      <c r="C738">
        <v>28.07</v>
      </c>
      <c r="D738">
        <v>19.87</v>
      </c>
      <c r="E738">
        <v>292.58</v>
      </c>
      <c r="F738">
        <v>42.79</v>
      </c>
      <c r="G738">
        <v>29.83</v>
      </c>
      <c r="H738">
        <v>141.16999999999999</v>
      </c>
      <c r="J738">
        <v>26.44</v>
      </c>
      <c r="M738">
        <v>54.44</v>
      </c>
    </row>
    <row r="739" spans="1:13" x14ac:dyDescent="0.25">
      <c r="A739" s="25">
        <v>40151</v>
      </c>
      <c r="B739">
        <v>128.4</v>
      </c>
      <c r="C739">
        <v>27.62</v>
      </c>
      <c r="D739">
        <v>20.46</v>
      </c>
      <c r="E739">
        <v>292.20999999999998</v>
      </c>
      <c r="F739">
        <v>42.53</v>
      </c>
      <c r="G739">
        <v>29.98</v>
      </c>
      <c r="H739">
        <v>137.58000000000001</v>
      </c>
      <c r="J739">
        <v>26.85</v>
      </c>
      <c r="M739">
        <v>54.24</v>
      </c>
    </row>
    <row r="740" spans="1:13" x14ac:dyDescent="0.25">
      <c r="A740" s="25">
        <v>40154</v>
      </c>
      <c r="B740">
        <v>126.88</v>
      </c>
      <c r="C740">
        <v>26.99</v>
      </c>
      <c r="D740">
        <v>20.37</v>
      </c>
      <c r="E740">
        <v>292.83</v>
      </c>
      <c r="F740">
        <v>42.1</v>
      </c>
      <c r="G740">
        <v>29.79</v>
      </c>
      <c r="H740">
        <v>134.21</v>
      </c>
      <c r="J740">
        <v>26.62</v>
      </c>
      <c r="M740">
        <v>54.93</v>
      </c>
    </row>
    <row r="741" spans="1:13" x14ac:dyDescent="0.25">
      <c r="A741" s="25">
        <v>40155</v>
      </c>
      <c r="B741">
        <v>126.97</v>
      </c>
      <c r="C741">
        <v>27.12</v>
      </c>
      <c r="D741">
        <v>19.989999999999998</v>
      </c>
      <c r="E741">
        <v>293.23</v>
      </c>
      <c r="F741">
        <v>41.88</v>
      </c>
      <c r="G741">
        <v>29.57</v>
      </c>
      <c r="H741">
        <v>134.11000000000001</v>
      </c>
      <c r="J741">
        <v>26.33</v>
      </c>
      <c r="M741">
        <v>54.41</v>
      </c>
    </row>
    <row r="742" spans="1:13" x14ac:dyDescent="0.25">
      <c r="A742" s="25">
        <v>40156</v>
      </c>
      <c r="B742">
        <v>126.7</v>
      </c>
      <c r="C742">
        <v>28.26</v>
      </c>
      <c r="D742">
        <v>20.010000000000002</v>
      </c>
      <c r="E742">
        <v>294.22000000000003</v>
      </c>
      <c r="F742">
        <v>42.65</v>
      </c>
      <c r="G742">
        <v>29.71</v>
      </c>
      <c r="H742">
        <v>131.31</v>
      </c>
      <c r="J742">
        <v>25.99</v>
      </c>
      <c r="M742">
        <v>54.07</v>
      </c>
    </row>
    <row r="743" spans="1:13" x14ac:dyDescent="0.25">
      <c r="A743" s="25">
        <v>40157</v>
      </c>
      <c r="B743">
        <v>128.13</v>
      </c>
      <c r="C743">
        <v>28.06</v>
      </c>
      <c r="D743">
        <v>20.149999999999999</v>
      </c>
      <c r="E743">
        <v>295.45</v>
      </c>
      <c r="F743">
        <v>42.23</v>
      </c>
      <c r="G743">
        <v>29.87</v>
      </c>
      <c r="H743">
        <v>135.38</v>
      </c>
      <c r="J743">
        <v>25.94</v>
      </c>
      <c r="M743">
        <v>54.69</v>
      </c>
    </row>
    <row r="744" spans="1:13" x14ac:dyDescent="0.25">
      <c r="A744" s="25">
        <v>40158</v>
      </c>
      <c r="B744">
        <v>129.01</v>
      </c>
      <c r="C744">
        <v>27.81</v>
      </c>
      <c r="D744">
        <v>19.899999999999999</v>
      </c>
      <c r="E744">
        <v>294.95999999999998</v>
      </c>
      <c r="F744">
        <v>41.81</v>
      </c>
      <c r="G744">
        <v>29.85</v>
      </c>
      <c r="H744">
        <v>134.15</v>
      </c>
      <c r="J744">
        <v>25.64</v>
      </c>
      <c r="M744">
        <v>54.65</v>
      </c>
    </row>
    <row r="745" spans="1:13" x14ac:dyDescent="0.25">
      <c r="A745" s="25">
        <v>40161</v>
      </c>
      <c r="B745">
        <v>129.65</v>
      </c>
      <c r="C745">
        <v>28.14</v>
      </c>
      <c r="D745">
        <v>19.98</v>
      </c>
      <c r="E745">
        <v>297.57</v>
      </c>
      <c r="F745">
        <v>42.45</v>
      </c>
      <c r="G745">
        <v>30.11</v>
      </c>
      <c r="H745">
        <v>131.38</v>
      </c>
      <c r="J745">
        <v>25.98</v>
      </c>
      <c r="M745">
        <v>54.07</v>
      </c>
    </row>
    <row r="746" spans="1:13" x14ac:dyDescent="0.25">
      <c r="A746" s="25">
        <v>40162</v>
      </c>
      <c r="B746">
        <v>129.46</v>
      </c>
      <c r="C746">
        <v>27.74</v>
      </c>
      <c r="D746">
        <v>19.8</v>
      </c>
      <c r="E746">
        <v>296.27</v>
      </c>
      <c r="F746">
        <v>42.4</v>
      </c>
      <c r="G746">
        <v>30.02</v>
      </c>
      <c r="H746">
        <v>130.22999999999999</v>
      </c>
      <c r="J746">
        <v>25.44</v>
      </c>
      <c r="M746">
        <v>53.98</v>
      </c>
    </row>
    <row r="747" spans="1:13" x14ac:dyDescent="0.25">
      <c r="A747" s="25">
        <v>40163</v>
      </c>
      <c r="B747">
        <v>128.74</v>
      </c>
      <c r="C747">
        <v>27.86</v>
      </c>
      <c r="D747">
        <v>19.38</v>
      </c>
      <c r="E747">
        <v>298.58</v>
      </c>
      <c r="F747">
        <v>42.63</v>
      </c>
      <c r="G747">
        <v>30.1</v>
      </c>
      <c r="H747">
        <v>128.36000000000001</v>
      </c>
      <c r="J747">
        <v>25.58</v>
      </c>
      <c r="M747">
        <v>53.32</v>
      </c>
    </row>
    <row r="748" spans="1:13" x14ac:dyDescent="0.25">
      <c r="A748" s="25">
        <v>40164</v>
      </c>
      <c r="B748">
        <v>128</v>
      </c>
      <c r="C748">
        <v>27.41</v>
      </c>
      <c r="D748">
        <v>19.07</v>
      </c>
      <c r="E748">
        <v>296.67</v>
      </c>
      <c r="F748">
        <v>41.58</v>
      </c>
      <c r="G748">
        <v>29.6</v>
      </c>
      <c r="H748">
        <v>126.91</v>
      </c>
      <c r="J748">
        <v>25.08</v>
      </c>
      <c r="M748">
        <v>52.76</v>
      </c>
    </row>
    <row r="749" spans="1:13" x14ac:dyDescent="0.25">
      <c r="A749" s="25">
        <v>40165</v>
      </c>
      <c r="B749">
        <v>127.97</v>
      </c>
      <c r="C749">
        <v>27.92</v>
      </c>
      <c r="D749">
        <v>19.63</v>
      </c>
      <c r="E749">
        <v>297.91000000000003</v>
      </c>
      <c r="F749">
        <v>41.44</v>
      </c>
      <c r="G749">
        <v>30.36</v>
      </c>
      <c r="H749">
        <v>128.47999999999999</v>
      </c>
      <c r="J749">
        <v>25.46</v>
      </c>
      <c r="M749">
        <v>52.85</v>
      </c>
    </row>
    <row r="750" spans="1:13" x14ac:dyDescent="0.25">
      <c r="A750" s="25">
        <v>40168</v>
      </c>
      <c r="B750">
        <v>127.8</v>
      </c>
      <c r="C750">
        <v>28.32</v>
      </c>
      <c r="D750">
        <v>20.09</v>
      </c>
      <c r="E750">
        <v>299.04000000000002</v>
      </c>
      <c r="F750">
        <v>40.74</v>
      </c>
      <c r="G750">
        <v>30.52</v>
      </c>
      <c r="H750">
        <v>132.79</v>
      </c>
      <c r="J750">
        <v>25.84</v>
      </c>
      <c r="M750">
        <v>53.4</v>
      </c>
    </row>
    <row r="751" spans="1:13" x14ac:dyDescent="0.25">
      <c r="A751" s="25">
        <v>40169</v>
      </c>
      <c r="B751">
        <v>129.30000000000001</v>
      </c>
      <c r="C751">
        <v>28.62</v>
      </c>
      <c r="D751">
        <v>20.04</v>
      </c>
      <c r="E751">
        <v>300.26</v>
      </c>
      <c r="F751">
        <v>39.880000000000003</v>
      </c>
      <c r="G751">
        <v>30.82</v>
      </c>
      <c r="H751">
        <v>133.75</v>
      </c>
      <c r="J751">
        <v>25.64</v>
      </c>
      <c r="M751">
        <v>53.34</v>
      </c>
    </row>
    <row r="752" spans="1:13" x14ac:dyDescent="0.25">
      <c r="A752" s="25">
        <v>40170</v>
      </c>
      <c r="B752">
        <v>129.69999999999999</v>
      </c>
      <c r="C752">
        <v>28.87</v>
      </c>
      <c r="D752">
        <v>20.100000000000001</v>
      </c>
      <c r="E752">
        <v>305.52999999999997</v>
      </c>
      <c r="F752">
        <v>41.42</v>
      </c>
      <c r="G752">
        <v>30.92</v>
      </c>
      <c r="H752">
        <v>138.94</v>
      </c>
      <c r="J752">
        <v>25.32</v>
      </c>
      <c r="M752">
        <v>53.32</v>
      </c>
    </row>
    <row r="753" spans="1:13" x14ac:dyDescent="0.25">
      <c r="A753" s="25">
        <v>40171</v>
      </c>
      <c r="B753">
        <v>129.88999999999999</v>
      </c>
      <c r="C753">
        <v>29.86</v>
      </c>
      <c r="D753">
        <v>20.329999999999998</v>
      </c>
      <c r="E753">
        <v>308.93</v>
      </c>
      <c r="F753">
        <v>41.6</v>
      </c>
      <c r="G753">
        <v>31</v>
      </c>
      <c r="H753">
        <v>138.47</v>
      </c>
      <c r="J753">
        <v>25.83</v>
      </c>
      <c r="M753">
        <v>53.6</v>
      </c>
    </row>
    <row r="754" spans="1:13" x14ac:dyDescent="0.25">
      <c r="A754" s="25">
        <v>40175</v>
      </c>
      <c r="B754">
        <v>130.99</v>
      </c>
      <c r="C754">
        <v>30.23</v>
      </c>
      <c r="D754">
        <v>20.3</v>
      </c>
      <c r="E754">
        <v>311.12</v>
      </c>
      <c r="F754">
        <v>42.43</v>
      </c>
      <c r="G754">
        <v>31.17</v>
      </c>
      <c r="H754">
        <v>139.31</v>
      </c>
      <c r="J754">
        <v>25.49</v>
      </c>
      <c r="M754">
        <v>53.98</v>
      </c>
    </row>
    <row r="755" spans="1:13" x14ac:dyDescent="0.25">
      <c r="A755" s="25">
        <v>40176</v>
      </c>
      <c r="B755">
        <v>132.28</v>
      </c>
      <c r="C755">
        <v>29.87</v>
      </c>
      <c r="D755">
        <v>20.399999999999999</v>
      </c>
      <c r="E755">
        <v>309.39</v>
      </c>
      <c r="F755">
        <v>41.96</v>
      </c>
      <c r="G755">
        <v>31.39</v>
      </c>
      <c r="H755">
        <v>139.41</v>
      </c>
      <c r="J755">
        <v>25.37</v>
      </c>
      <c r="M755">
        <v>54.11</v>
      </c>
    </row>
    <row r="756" spans="1:13" x14ac:dyDescent="0.25">
      <c r="A756" s="25">
        <v>40177</v>
      </c>
      <c r="B756">
        <v>131.22999999999999</v>
      </c>
      <c r="C756">
        <v>30.23</v>
      </c>
      <c r="D756">
        <v>20.59</v>
      </c>
      <c r="E756">
        <v>311.05</v>
      </c>
      <c r="F756">
        <v>41.62</v>
      </c>
      <c r="G756">
        <v>30.96</v>
      </c>
      <c r="H756">
        <v>136.49</v>
      </c>
      <c r="J756">
        <v>25.98</v>
      </c>
      <c r="M756">
        <v>54.3</v>
      </c>
    </row>
    <row r="757" spans="1:13" x14ac:dyDescent="0.25">
      <c r="A757" s="25">
        <v>40178</v>
      </c>
      <c r="B757">
        <v>132.41</v>
      </c>
      <c r="C757">
        <v>30.1</v>
      </c>
      <c r="D757">
        <v>20.399999999999999</v>
      </c>
      <c r="E757">
        <v>309.68</v>
      </c>
      <c r="F757">
        <v>41.12</v>
      </c>
      <c r="G757">
        <v>30.48</v>
      </c>
      <c r="H757">
        <v>134.52000000000001</v>
      </c>
      <c r="J757">
        <v>26.06</v>
      </c>
      <c r="M757">
        <v>53.45</v>
      </c>
    </row>
    <row r="758" spans="1:13" x14ac:dyDescent="0.25">
      <c r="A758" s="25">
        <v>40182</v>
      </c>
      <c r="B758">
        <v>131.18</v>
      </c>
      <c r="C758">
        <v>30.57</v>
      </c>
      <c r="D758">
        <v>20.88</v>
      </c>
      <c r="E758">
        <v>313.06</v>
      </c>
      <c r="F758">
        <v>41</v>
      </c>
      <c r="G758">
        <v>30.95</v>
      </c>
      <c r="H758">
        <v>133.9</v>
      </c>
      <c r="J758">
        <v>26.01</v>
      </c>
      <c r="M758">
        <v>54.23</v>
      </c>
    </row>
    <row r="759" spans="1:13" x14ac:dyDescent="0.25">
      <c r="A759" s="25">
        <v>40183</v>
      </c>
      <c r="B759">
        <v>131.68</v>
      </c>
      <c r="C759">
        <v>30.63</v>
      </c>
      <c r="D759">
        <v>20.87</v>
      </c>
      <c r="E759">
        <v>311.68</v>
      </c>
      <c r="F759">
        <v>40.590000000000003</v>
      </c>
      <c r="G759">
        <v>30.96</v>
      </c>
      <c r="H759">
        <v>134.69</v>
      </c>
      <c r="J759">
        <v>25.86</v>
      </c>
      <c r="M759">
        <v>53.69</v>
      </c>
    </row>
    <row r="760" spans="1:13" x14ac:dyDescent="0.25">
      <c r="A760" s="25">
        <v>40184</v>
      </c>
      <c r="B760">
        <v>130.68</v>
      </c>
      <c r="C760">
        <v>30.14</v>
      </c>
      <c r="D760">
        <v>20.8</v>
      </c>
      <c r="E760">
        <v>303.83</v>
      </c>
      <c r="F760">
        <v>41.25</v>
      </c>
      <c r="G760">
        <v>30.77</v>
      </c>
      <c r="H760">
        <v>132.25</v>
      </c>
      <c r="J760">
        <v>25.67</v>
      </c>
      <c r="M760">
        <v>53.57</v>
      </c>
    </row>
    <row r="761" spans="1:13" x14ac:dyDescent="0.25">
      <c r="A761" s="25">
        <v>40185</v>
      </c>
      <c r="B761">
        <v>129.87</v>
      </c>
      <c r="C761">
        <v>30.08</v>
      </c>
      <c r="D761">
        <v>20.6</v>
      </c>
      <c r="E761">
        <v>296.75</v>
      </c>
      <c r="F761">
        <v>40.46</v>
      </c>
      <c r="G761">
        <v>30.45</v>
      </c>
      <c r="H761">
        <v>130</v>
      </c>
      <c r="J761">
        <v>25.75</v>
      </c>
      <c r="M761">
        <v>53.6</v>
      </c>
    </row>
    <row r="762" spans="1:13" x14ac:dyDescent="0.25">
      <c r="A762" s="25">
        <v>40186</v>
      </c>
      <c r="B762">
        <v>129.07</v>
      </c>
      <c r="C762">
        <v>30.28</v>
      </c>
      <c r="D762">
        <v>20.83</v>
      </c>
      <c r="E762">
        <v>300.70999999999998</v>
      </c>
      <c r="F762">
        <v>40.43</v>
      </c>
      <c r="G762">
        <v>30.66</v>
      </c>
      <c r="H762">
        <v>133.52000000000001</v>
      </c>
      <c r="J762">
        <v>26.34</v>
      </c>
      <c r="M762">
        <v>53.33</v>
      </c>
    </row>
    <row r="763" spans="1:13" x14ac:dyDescent="0.25">
      <c r="A763" s="25">
        <v>40189</v>
      </c>
      <c r="B763">
        <v>131.06</v>
      </c>
      <c r="C763">
        <v>30.02</v>
      </c>
      <c r="D763">
        <v>20.95</v>
      </c>
      <c r="E763">
        <v>300.25</v>
      </c>
      <c r="F763">
        <v>40.06</v>
      </c>
      <c r="G763">
        <v>30.27</v>
      </c>
      <c r="H763">
        <v>130.31</v>
      </c>
      <c r="J763">
        <v>26</v>
      </c>
      <c r="M763">
        <v>54.21</v>
      </c>
    </row>
    <row r="764" spans="1:13" x14ac:dyDescent="0.25">
      <c r="A764" s="25">
        <v>40190</v>
      </c>
      <c r="B764">
        <v>129.03</v>
      </c>
      <c r="C764">
        <v>29.67</v>
      </c>
      <c r="D764">
        <v>20.61</v>
      </c>
      <c r="E764">
        <v>294.94</v>
      </c>
      <c r="F764">
        <v>38.65</v>
      </c>
      <c r="G764">
        <v>30.07</v>
      </c>
      <c r="H764">
        <v>127.35</v>
      </c>
      <c r="J764">
        <v>24.91</v>
      </c>
      <c r="M764">
        <v>54.73</v>
      </c>
    </row>
    <row r="765" spans="1:13" x14ac:dyDescent="0.25">
      <c r="A765" s="25">
        <v>40191</v>
      </c>
      <c r="B765">
        <v>130.38999999999999</v>
      </c>
      <c r="C765">
        <v>30.09</v>
      </c>
      <c r="D765">
        <v>20.96</v>
      </c>
      <c r="E765">
        <v>293.25</v>
      </c>
      <c r="F765">
        <v>43.95</v>
      </c>
      <c r="G765">
        <v>30.35</v>
      </c>
      <c r="H765">
        <v>129.11000000000001</v>
      </c>
      <c r="J765">
        <v>25.02</v>
      </c>
      <c r="M765">
        <v>55.01</v>
      </c>
    </row>
    <row r="766" spans="1:13" x14ac:dyDescent="0.25">
      <c r="A766" s="25">
        <v>40192</v>
      </c>
      <c r="B766">
        <v>130.55000000000001</v>
      </c>
      <c r="C766">
        <v>29.92</v>
      </c>
      <c r="D766">
        <v>21.48</v>
      </c>
      <c r="E766">
        <v>294.63</v>
      </c>
      <c r="F766">
        <v>46.42</v>
      </c>
      <c r="G766">
        <v>30.96</v>
      </c>
      <c r="H766">
        <v>127.35</v>
      </c>
      <c r="J766">
        <v>24.71</v>
      </c>
      <c r="M766">
        <v>54.21</v>
      </c>
    </row>
    <row r="767" spans="1:13" x14ac:dyDescent="0.25">
      <c r="A767" s="25">
        <v>40193</v>
      </c>
      <c r="B767">
        <v>132.03</v>
      </c>
      <c r="C767">
        <v>29.42</v>
      </c>
      <c r="D767">
        <v>20.8</v>
      </c>
      <c r="E767">
        <v>289.70999999999998</v>
      </c>
      <c r="F767">
        <v>46.77</v>
      </c>
      <c r="G767">
        <v>30.86</v>
      </c>
      <c r="H767">
        <v>127.14</v>
      </c>
      <c r="J767">
        <v>24.5</v>
      </c>
      <c r="M767">
        <v>53.68</v>
      </c>
    </row>
    <row r="768" spans="1:13" x14ac:dyDescent="0.25">
      <c r="A768" s="25">
        <v>40197</v>
      </c>
      <c r="B768">
        <v>131.63</v>
      </c>
      <c r="C768">
        <v>30.72</v>
      </c>
      <c r="D768">
        <v>21.05</v>
      </c>
      <c r="E768">
        <v>293.52</v>
      </c>
      <c r="F768">
        <v>44.08</v>
      </c>
      <c r="G768">
        <v>31.1</v>
      </c>
      <c r="H768">
        <v>127.61</v>
      </c>
      <c r="J768">
        <v>24.72</v>
      </c>
      <c r="M768">
        <v>54.03</v>
      </c>
    </row>
    <row r="769" spans="1:13" x14ac:dyDescent="0.25">
      <c r="A769" s="25">
        <v>40198</v>
      </c>
      <c r="B769">
        <v>130.46</v>
      </c>
      <c r="C769">
        <v>30.25</v>
      </c>
      <c r="D769">
        <v>21.08</v>
      </c>
      <c r="E769">
        <v>289.91000000000003</v>
      </c>
      <c r="F769">
        <v>43.97</v>
      </c>
      <c r="G769">
        <v>30.58</v>
      </c>
      <c r="H769">
        <v>125.78</v>
      </c>
      <c r="J769">
        <v>24.55</v>
      </c>
      <c r="M769">
        <v>53.86</v>
      </c>
    </row>
    <row r="770" spans="1:13" x14ac:dyDescent="0.25">
      <c r="A770" s="25">
        <v>40199</v>
      </c>
      <c r="B770">
        <v>130.47</v>
      </c>
      <c r="C770">
        <v>29.72</v>
      </c>
      <c r="D770">
        <v>20.84</v>
      </c>
      <c r="E770">
        <v>291.2</v>
      </c>
      <c r="F770">
        <v>44</v>
      </c>
      <c r="G770">
        <v>30.01</v>
      </c>
      <c r="H770">
        <v>126.62</v>
      </c>
      <c r="J770">
        <v>24.18</v>
      </c>
      <c r="M770">
        <v>52.92</v>
      </c>
    </row>
    <row r="771" spans="1:13" x14ac:dyDescent="0.25">
      <c r="A771" s="25">
        <v>40200</v>
      </c>
      <c r="B771">
        <v>128.66999999999999</v>
      </c>
      <c r="C771">
        <v>28.25</v>
      </c>
      <c r="D771">
        <v>19.91</v>
      </c>
      <c r="E771">
        <v>274.73</v>
      </c>
      <c r="F771">
        <v>41.69</v>
      </c>
      <c r="G771">
        <v>28.96</v>
      </c>
      <c r="H771">
        <v>121.43</v>
      </c>
      <c r="J771">
        <v>23.11</v>
      </c>
      <c r="M771">
        <v>52.94</v>
      </c>
    </row>
    <row r="772" spans="1:13" x14ac:dyDescent="0.25">
      <c r="A772" s="25">
        <v>40203</v>
      </c>
      <c r="B772">
        <v>126.33</v>
      </c>
      <c r="C772">
        <v>29.01</v>
      </c>
      <c r="D772">
        <v>20.32</v>
      </c>
      <c r="E772">
        <v>269.73</v>
      </c>
      <c r="F772">
        <v>41.52</v>
      </c>
      <c r="G772">
        <v>29.32</v>
      </c>
      <c r="H772">
        <v>120.31</v>
      </c>
      <c r="J772">
        <v>23.69</v>
      </c>
      <c r="M772">
        <v>52.88</v>
      </c>
    </row>
    <row r="773" spans="1:13" x14ac:dyDescent="0.25">
      <c r="A773" s="25">
        <v>40204</v>
      </c>
      <c r="B773">
        <v>125.92</v>
      </c>
      <c r="C773">
        <v>29.42</v>
      </c>
      <c r="D773">
        <v>20</v>
      </c>
      <c r="E773">
        <v>270.94</v>
      </c>
      <c r="F773">
        <v>41.94</v>
      </c>
      <c r="G773">
        <v>29.5</v>
      </c>
      <c r="H773">
        <v>119.48</v>
      </c>
      <c r="J773">
        <v>23.35</v>
      </c>
      <c r="M773">
        <v>53.61</v>
      </c>
    </row>
    <row r="774" spans="1:13" x14ac:dyDescent="0.25">
      <c r="A774" s="25">
        <v>40205</v>
      </c>
      <c r="B774">
        <v>125.82</v>
      </c>
      <c r="C774">
        <v>29.7</v>
      </c>
      <c r="D774">
        <v>20.239999999999998</v>
      </c>
      <c r="E774">
        <v>270.77999999999997</v>
      </c>
      <c r="F774">
        <v>42.44</v>
      </c>
      <c r="G774">
        <v>29.67</v>
      </c>
      <c r="H774">
        <v>122.75</v>
      </c>
      <c r="J774">
        <v>23.53</v>
      </c>
      <c r="M774">
        <v>53.4</v>
      </c>
    </row>
    <row r="775" spans="1:13" x14ac:dyDescent="0.25">
      <c r="A775" s="25">
        <v>40206</v>
      </c>
      <c r="B775">
        <v>127.03</v>
      </c>
      <c r="C775">
        <v>28.47</v>
      </c>
      <c r="D775">
        <v>19.920000000000002</v>
      </c>
      <c r="E775">
        <v>266.88</v>
      </c>
      <c r="F775">
        <v>41.78</v>
      </c>
      <c r="G775">
        <v>29.16</v>
      </c>
      <c r="H775">
        <v>126.03</v>
      </c>
      <c r="J775">
        <v>23.05</v>
      </c>
      <c r="M775">
        <v>52.61</v>
      </c>
    </row>
    <row r="776" spans="1:13" x14ac:dyDescent="0.25">
      <c r="A776" s="25">
        <v>40207</v>
      </c>
      <c r="B776">
        <v>124.32</v>
      </c>
      <c r="C776">
        <v>27.44</v>
      </c>
      <c r="D776">
        <v>19.399999999999999</v>
      </c>
      <c r="E776">
        <v>264.70999999999998</v>
      </c>
      <c r="F776">
        <v>41.17</v>
      </c>
      <c r="G776">
        <v>28.18</v>
      </c>
      <c r="H776">
        <v>125.41</v>
      </c>
      <c r="J776">
        <v>22.5</v>
      </c>
      <c r="M776">
        <v>53.43</v>
      </c>
    </row>
    <row r="777" spans="1:13" x14ac:dyDescent="0.25">
      <c r="A777" s="25">
        <v>40210</v>
      </c>
      <c r="B777">
        <v>123.23</v>
      </c>
      <c r="C777">
        <v>27.82</v>
      </c>
      <c r="D777">
        <v>19.61</v>
      </c>
      <c r="E777">
        <v>266.24</v>
      </c>
      <c r="F777">
        <v>42.57</v>
      </c>
      <c r="G777">
        <v>28.41</v>
      </c>
      <c r="H777">
        <v>118.87</v>
      </c>
      <c r="J777">
        <v>23.05</v>
      </c>
      <c r="M777">
        <v>53.48</v>
      </c>
    </row>
    <row r="778" spans="1:13" x14ac:dyDescent="0.25">
      <c r="A778" s="25">
        <v>40211</v>
      </c>
      <c r="B778">
        <v>124.79</v>
      </c>
      <c r="C778">
        <v>27.98</v>
      </c>
      <c r="D778">
        <v>19.91</v>
      </c>
      <c r="E778">
        <v>265.29000000000002</v>
      </c>
      <c r="F778">
        <v>42.62</v>
      </c>
      <c r="G778">
        <v>28.46</v>
      </c>
      <c r="H778">
        <v>118.12</v>
      </c>
      <c r="J778">
        <v>23.31</v>
      </c>
      <c r="M778">
        <v>53.49</v>
      </c>
    </row>
    <row r="779" spans="1:13" x14ac:dyDescent="0.25">
      <c r="A779" s="25">
        <v>40212</v>
      </c>
      <c r="B779">
        <v>125.16</v>
      </c>
      <c r="C779">
        <v>28.46</v>
      </c>
      <c r="D779">
        <v>19.68</v>
      </c>
      <c r="E779">
        <v>270.14</v>
      </c>
      <c r="F779">
        <v>44.98</v>
      </c>
      <c r="G779">
        <v>28.63</v>
      </c>
      <c r="H779">
        <v>119.1</v>
      </c>
      <c r="J779">
        <v>23.2</v>
      </c>
      <c r="M779">
        <v>54.27</v>
      </c>
    </row>
    <row r="780" spans="1:13" x14ac:dyDescent="0.25">
      <c r="A780" s="25">
        <v>40213</v>
      </c>
      <c r="B780">
        <v>125.19</v>
      </c>
      <c r="C780">
        <v>27.44</v>
      </c>
      <c r="D780">
        <v>19.02</v>
      </c>
      <c r="E780">
        <v>263.13</v>
      </c>
      <c r="F780">
        <v>44.09</v>
      </c>
      <c r="G780">
        <v>27.84</v>
      </c>
      <c r="H780">
        <v>115.94</v>
      </c>
      <c r="J780">
        <v>22.59</v>
      </c>
      <c r="M780">
        <v>52.97</v>
      </c>
    </row>
    <row r="781" spans="1:13" x14ac:dyDescent="0.25">
      <c r="A781" s="25">
        <v>40214</v>
      </c>
      <c r="B781">
        <v>123.04</v>
      </c>
      <c r="C781">
        <v>27.92</v>
      </c>
      <c r="D781">
        <v>19.47</v>
      </c>
      <c r="E781">
        <v>265.38</v>
      </c>
      <c r="F781">
        <v>44.88</v>
      </c>
      <c r="G781">
        <v>28.02</v>
      </c>
      <c r="H781">
        <v>117.39</v>
      </c>
      <c r="J781">
        <v>22.97</v>
      </c>
      <c r="M781">
        <v>53.45</v>
      </c>
    </row>
    <row r="782" spans="1:13" x14ac:dyDescent="0.25">
      <c r="A782" s="25">
        <v>40217</v>
      </c>
      <c r="B782">
        <v>123.15</v>
      </c>
      <c r="C782">
        <v>27.73</v>
      </c>
      <c r="D782">
        <v>19.350000000000001</v>
      </c>
      <c r="E782">
        <v>266.47000000000003</v>
      </c>
      <c r="F782">
        <v>44.32</v>
      </c>
      <c r="G782">
        <v>27.72</v>
      </c>
      <c r="H782">
        <v>116.83</v>
      </c>
      <c r="J782">
        <v>23.1</v>
      </c>
      <c r="M782">
        <v>52.93</v>
      </c>
    </row>
    <row r="783" spans="1:13" x14ac:dyDescent="0.25">
      <c r="A783" s="25">
        <v>40218</v>
      </c>
      <c r="B783">
        <v>122.65</v>
      </c>
      <c r="C783">
        <v>28.03</v>
      </c>
      <c r="D783">
        <v>19.649999999999999</v>
      </c>
      <c r="E783">
        <v>267.95</v>
      </c>
      <c r="F783">
        <v>43.5</v>
      </c>
      <c r="G783">
        <v>28.01</v>
      </c>
      <c r="H783">
        <v>118.03</v>
      </c>
      <c r="J783">
        <v>23.38</v>
      </c>
      <c r="M783">
        <v>53.25</v>
      </c>
    </row>
    <row r="784" spans="1:13" x14ac:dyDescent="0.25">
      <c r="A784" s="25">
        <v>40219</v>
      </c>
      <c r="B784">
        <v>122.94</v>
      </c>
      <c r="C784">
        <v>27.87</v>
      </c>
      <c r="D784">
        <v>19.690000000000001</v>
      </c>
      <c r="E784">
        <v>266.95999999999998</v>
      </c>
      <c r="F784">
        <v>48.21</v>
      </c>
      <c r="G784">
        <v>27.99</v>
      </c>
      <c r="H784">
        <v>117.36</v>
      </c>
      <c r="J784">
        <v>23.44</v>
      </c>
      <c r="M784">
        <v>53.24</v>
      </c>
    </row>
    <row r="785" spans="1:13" x14ac:dyDescent="0.25">
      <c r="A785" s="25">
        <v>40220</v>
      </c>
      <c r="B785">
        <v>122.58</v>
      </c>
      <c r="C785">
        <v>28.38</v>
      </c>
      <c r="D785">
        <v>20.059999999999999</v>
      </c>
      <c r="E785">
        <v>267.93</v>
      </c>
      <c r="F785">
        <v>48.75</v>
      </c>
      <c r="G785">
        <v>28.12</v>
      </c>
      <c r="H785">
        <v>120.09</v>
      </c>
      <c r="J785">
        <v>23.77</v>
      </c>
      <c r="M785">
        <v>53.08</v>
      </c>
    </row>
    <row r="786" spans="1:13" x14ac:dyDescent="0.25">
      <c r="A786" s="25">
        <v>40221</v>
      </c>
      <c r="B786">
        <v>123.01</v>
      </c>
      <c r="C786">
        <v>28.63</v>
      </c>
      <c r="D786">
        <v>20.43</v>
      </c>
      <c r="E786">
        <v>266.29000000000002</v>
      </c>
      <c r="F786">
        <v>48.8</v>
      </c>
      <c r="G786">
        <v>27.93</v>
      </c>
      <c r="H786">
        <v>119.66</v>
      </c>
      <c r="J786">
        <v>24.03</v>
      </c>
      <c r="M786">
        <v>52.9</v>
      </c>
    </row>
    <row r="787" spans="1:13" x14ac:dyDescent="0.25">
      <c r="A787" s="25">
        <v>40225</v>
      </c>
      <c r="B787">
        <v>124.91</v>
      </c>
      <c r="C787">
        <v>29.06</v>
      </c>
      <c r="D787">
        <v>20.72</v>
      </c>
      <c r="E787">
        <v>270.38</v>
      </c>
      <c r="F787">
        <v>48.95</v>
      </c>
      <c r="G787">
        <v>28.35</v>
      </c>
      <c r="H787">
        <v>117.53</v>
      </c>
      <c r="J787">
        <v>24.79</v>
      </c>
      <c r="M787">
        <v>53.56</v>
      </c>
    </row>
    <row r="788" spans="1:13" x14ac:dyDescent="0.25">
      <c r="A788" s="25">
        <v>40226</v>
      </c>
      <c r="B788">
        <v>125.5</v>
      </c>
      <c r="C788">
        <v>28.94</v>
      </c>
      <c r="D788">
        <v>20.66</v>
      </c>
      <c r="E788">
        <v>268.83</v>
      </c>
      <c r="F788">
        <v>48.75</v>
      </c>
      <c r="G788">
        <v>28.59</v>
      </c>
      <c r="H788">
        <v>116.31</v>
      </c>
      <c r="J788">
        <v>24.71</v>
      </c>
      <c r="M788">
        <v>54.06</v>
      </c>
    </row>
    <row r="789" spans="1:13" x14ac:dyDescent="0.25">
      <c r="A789" s="25">
        <v>40227</v>
      </c>
      <c r="B789">
        <v>126.13</v>
      </c>
      <c r="C789">
        <v>28.99</v>
      </c>
      <c r="D789">
        <v>20.84</v>
      </c>
      <c r="E789">
        <v>271.33999999999997</v>
      </c>
      <c r="F789">
        <v>49.76</v>
      </c>
      <c r="G789">
        <v>28.97</v>
      </c>
      <c r="H789">
        <v>118.08</v>
      </c>
      <c r="J789">
        <v>24.83</v>
      </c>
      <c r="M789">
        <v>53.47</v>
      </c>
    </row>
    <row r="790" spans="1:13" x14ac:dyDescent="0.25">
      <c r="A790" s="25">
        <v>40228</v>
      </c>
      <c r="B790">
        <v>127.35</v>
      </c>
      <c r="C790">
        <v>28.81</v>
      </c>
      <c r="D790">
        <v>20.82</v>
      </c>
      <c r="E790">
        <v>270.11</v>
      </c>
      <c r="F790">
        <v>50.02</v>
      </c>
      <c r="G790">
        <v>28.77</v>
      </c>
      <c r="H790">
        <v>117.52</v>
      </c>
      <c r="J790">
        <v>25.01</v>
      </c>
      <c r="M790">
        <v>53.49</v>
      </c>
    </row>
    <row r="791" spans="1:13" x14ac:dyDescent="0.25">
      <c r="A791" s="25">
        <v>40231</v>
      </c>
      <c r="B791">
        <v>127.3</v>
      </c>
      <c r="C791">
        <v>28.63</v>
      </c>
      <c r="D791">
        <v>20.87</v>
      </c>
      <c r="E791">
        <v>271.13</v>
      </c>
      <c r="F791">
        <v>50.72</v>
      </c>
      <c r="G791">
        <v>28.73</v>
      </c>
      <c r="H791">
        <v>118.01</v>
      </c>
      <c r="J791">
        <v>24.73</v>
      </c>
      <c r="M791">
        <v>53.83</v>
      </c>
    </row>
    <row r="792" spans="1:13" x14ac:dyDescent="0.25">
      <c r="A792" s="25">
        <v>40232</v>
      </c>
      <c r="B792">
        <v>126.48</v>
      </c>
      <c r="C792">
        <v>28.15</v>
      </c>
      <c r="D792">
        <v>20.39</v>
      </c>
      <c r="E792">
        <v>267.27</v>
      </c>
      <c r="F792">
        <v>50.17</v>
      </c>
      <c r="G792">
        <v>28.33</v>
      </c>
      <c r="H792">
        <v>117.24</v>
      </c>
      <c r="J792">
        <v>24.3</v>
      </c>
      <c r="M792">
        <v>53.62</v>
      </c>
    </row>
    <row r="793" spans="1:13" x14ac:dyDescent="0.25">
      <c r="A793" s="25">
        <v>40233</v>
      </c>
      <c r="B793">
        <v>127.02</v>
      </c>
      <c r="C793">
        <v>28.66</v>
      </c>
      <c r="D793">
        <v>20.7</v>
      </c>
      <c r="E793">
        <v>265.47000000000003</v>
      </c>
      <c r="F793">
        <v>50.55</v>
      </c>
      <c r="G793">
        <v>28.63</v>
      </c>
      <c r="H793">
        <v>119.72</v>
      </c>
      <c r="J793">
        <v>24.75</v>
      </c>
      <c r="M793">
        <v>53.92</v>
      </c>
    </row>
    <row r="794" spans="1:13" x14ac:dyDescent="0.25">
      <c r="A794" s="25">
        <v>40234</v>
      </c>
      <c r="B794">
        <v>126.05</v>
      </c>
      <c r="C794">
        <v>28.86</v>
      </c>
      <c r="D794">
        <v>20.63</v>
      </c>
      <c r="E794">
        <v>262.95</v>
      </c>
      <c r="F794">
        <v>50.89</v>
      </c>
      <c r="G794">
        <v>28.6</v>
      </c>
      <c r="H794">
        <v>118.2</v>
      </c>
      <c r="J794">
        <v>24.52</v>
      </c>
      <c r="M794">
        <v>54.15</v>
      </c>
    </row>
    <row r="795" spans="1:13" x14ac:dyDescent="0.25">
      <c r="A795" s="25">
        <v>40235</v>
      </c>
      <c r="B795">
        <v>127.01</v>
      </c>
      <c r="C795">
        <v>29.23</v>
      </c>
      <c r="D795">
        <v>20.53</v>
      </c>
      <c r="E795">
        <v>263.14</v>
      </c>
      <c r="F795">
        <v>51.87</v>
      </c>
      <c r="G795">
        <v>28.67</v>
      </c>
      <c r="H795">
        <v>118.4</v>
      </c>
      <c r="J795">
        <v>24.38</v>
      </c>
      <c r="M795">
        <v>54.07</v>
      </c>
    </row>
    <row r="796" spans="1:13" x14ac:dyDescent="0.25">
      <c r="A796" s="25">
        <v>40238</v>
      </c>
      <c r="B796">
        <v>127.5</v>
      </c>
      <c r="C796">
        <v>29.86</v>
      </c>
      <c r="D796">
        <v>20.87</v>
      </c>
      <c r="E796">
        <v>266.08</v>
      </c>
      <c r="F796">
        <v>52.29</v>
      </c>
      <c r="G796">
        <v>29.02</v>
      </c>
      <c r="H796">
        <v>124.54</v>
      </c>
      <c r="J796">
        <v>24.63</v>
      </c>
      <c r="M796">
        <v>53.9</v>
      </c>
    </row>
    <row r="797" spans="1:13" x14ac:dyDescent="0.25">
      <c r="A797" s="25">
        <v>40239</v>
      </c>
      <c r="B797">
        <v>128.69999999999999</v>
      </c>
      <c r="C797">
        <v>29.84</v>
      </c>
      <c r="D797">
        <v>20.7</v>
      </c>
      <c r="E797">
        <v>270.26</v>
      </c>
      <c r="F797">
        <v>51.89</v>
      </c>
      <c r="G797">
        <v>28.46</v>
      </c>
      <c r="H797">
        <v>125.53</v>
      </c>
      <c r="J797">
        <v>24.48</v>
      </c>
      <c r="M797">
        <v>53.59</v>
      </c>
    </row>
    <row r="798" spans="1:13" x14ac:dyDescent="0.25">
      <c r="A798" s="25">
        <v>40240</v>
      </c>
      <c r="B798">
        <v>127.73</v>
      </c>
      <c r="C798">
        <v>29.9</v>
      </c>
      <c r="D798">
        <v>20.52</v>
      </c>
      <c r="E798">
        <v>272.39</v>
      </c>
      <c r="F798">
        <v>51.7</v>
      </c>
      <c r="G798">
        <v>28.46</v>
      </c>
      <c r="H798">
        <v>125.89</v>
      </c>
      <c r="J798">
        <v>24.4</v>
      </c>
      <c r="M798">
        <v>53.66</v>
      </c>
    </row>
    <row r="799" spans="1:13" x14ac:dyDescent="0.25">
      <c r="A799" s="25">
        <v>40241</v>
      </c>
      <c r="B799">
        <v>127.07</v>
      </c>
      <c r="C799">
        <v>30.1</v>
      </c>
      <c r="D799">
        <v>20.53</v>
      </c>
      <c r="E799">
        <v>277.02</v>
      </c>
      <c r="F799">
        <v>52.38</v>
      </c>
      <c r="G799">
        <v>28.63</v>
      </c>
      <c r="H799">
        <v>128.53</v>
      </c>
      <c r="J799">
        <v>24.67</v>
      </c>
      <c r="M799">
        <v>53.96</v>
      </c>
    </row>
    <row r="800" spans="1:13" x14ac:dyDescent="0.25">
      <c r="A800" s="25">
        <v>40242</v>
      </c>
      <c r="B800">
        <v>127.17</v>
      </c>
      <c r="C800">
        <v>31.28</v>
      </c>
      <c r="D800">
        <v>20.79</v>
      </c>
      <c r="E800">
        <v>281.82</v>
      </c>
      <c r="F800">
        <v>52.08</v>
      </c>
      <c r="G800">
        <v>28.59</v>
      </c>
      <c r="H800">
        <v>128.91</v>
      </c>
      <c r="J800">
        <v>24.97</v>
      </c>
      <c r="M800">
        <v>54.14</v>
      </c>
    </row>
    <row r="801" spans="1:13" x14ac:dyDescent="0.25">
      <c r="A801" s="25">
        <v>40245</v>
      </c>
      <c r="B801">
        <v>127.06</v>
      </c>
      <c r="C801">
        <v>31.3</v>
      </c>
      <c r="D801">
        <v>20.77</v>
      </c>
      <c r="E801">
        <v>280.95999999999998</v>
      </c>
      <c r="F801">
        <v>53.43</v>
      </c>
      <c r="G801">
        <v>28.63</v>
      </c>
      <c r="H801">
        <v>130.11000000000001</v>
      </c>
      <c r="J801">
        <v>24.69</v>
      </c>
      <c r="M801">
        <v>54.15</v>
      </c>
    </row>
    <row r="802" spans="1:13" x14ac:dyDescent="0.25">
      <c r="A802" s="25">
        <v>40246</v>
      </c>
      <c r="B802">
        <v>126.27</v>
      </c>
      <c r="C802">
        <v>31.86</v>
      </c>
      <c r="D802">
        <v>20.94</v>
      </c>
      <c r="E802">
        <v>279.81</v>
      </c>
      <c r="F802">
        <v>53.91</v>
      </c>
      <c r="G802">
        <v>28.8</v>
      </c>
      <c r="H802">
        <v>128.82</v>
      </c>
      <c r="J802">
        <v>24.19</v>
      </c>
      <c r="M802">
        <v>54.06</v>
      </c>
    </row>
    <row r="803" spans="1:13" x14ac:dyDescent="0.25">
      <c r="A803" s="25">
        <v>40247</v>
      </c>
      <c r="B803">
        <v>125.98</v>
      </c>
      <c r="C803">
        <v>32.119999999999997</v>
      </c>
      <c r="D803">
        <v>21.19</v>
      </c>
      <c r="E803">
        <v>287.94</v>
      </c>
      <c r="F803">
        <v>54.92</v>
      </c>
      <c r="G803">
        <v>28.97</v>
      </c>
      <c r="H803">
        <v>130.51</v>
      </c>
      <c r="J803">
        <v>24.59</v>
      </c>
      <c r="M803">
        <v>53.63</v>
      </c>
    </row>
    <row r="804" spans="1:13" x14ac:dyDescent="0.25">
      <c r="A804" s="25">
        <v>40248</v>
      </c>
      <c r="B804">
        <v>125.71</v>
      </c>
      <c r="C804">
        <v>32.21</v>
      </c>
      <c r="D804">
        <v>21.25</v>
      </c>
      <c r="E804">
        <v>290.27999999999997</v>
      </c>
      <c r="F804">
        <v>55.41</v>
      </c>
      <c r="G804">
        <v>29.18</v>
      </c>
      <c r="H804">
        <v>133.58000000000001</v>
      </c>
      <c r="J804">
        <v>24.07</v>
      </c>
      <c r="M804">
        <v>53.97</v>
      </c>
    </row>
    <row r="805" spans="1:13" x14ac:dyDescent="0.25">
      <c r="A805" s="25">
        <v>40249</v>
      </c>
      <c r="B805">
        <v>127.91</v>
      </c>
      <c r="C805">
        <v>32.369999999999997</v>
      </c>
      <c r="D805">
        <v>21.27</v>
      </c>
      <c r="E805">
        <v>289.48</v>
      </c>
      <c r="F805">
        <v>55.02</v>
      </c>
      <c r="G805">
        <v>29.27</v>
      </c>
      <c r="H805">
        <v>131.82</v>
      </c>
      <c r="J805">
        <v>24</v>
      </c>
      <c r="M805">
        <v>53.9</v>
      </c>
    </row>
    <row r="806" spans="1:13" x14ac:dyDescent="0.25">
      <c r="A806" s="25">
        <v>40252</v>
      </c>
      <c r="B806">
        <v>127.4</v>
      </c>
      <c r="C806">
        <v>31.98</v>
      </c>
      <c r="D806">
        <v>21.17</v>
      </c>
      <c r="E806">
        <v>281.31</v>
      </c>
      <c r="F806">
        <v>57.68</v>
      </c>
      <c r="G806">
        <v>29.29</v>
      </c>
      <c r="H806">
        <v>131.13</v>
      </c>
      <c r="J806">
        <v>23.94</v>
      </c>
      <c r="M806">
        <v>55.42</v>
      </c>
    </row>
    <row r="807" spans="1:13" x14ac:dyDescent="0.25">
      <c r="A807" s="25">
        <v>40253</v>
      </c>
      <c r="B807">
        <v>128</v>
      </c>
      <c r="C807">
        <v>32.06</v>
      </c>
      <c r="D807">
        <v>22.01</v>
      </c>
      <c r="E807">
        <v>282.32</v>
      </c>
      <c r="F807">
        <v>57.32</v>
      </c>
      <c r="G807">
        <v>29.37</v>
      </c>
      <c r="H807">
        <v>131.79</v>
      </c>
      <c r="J807">
        <v>24.68</v>
      </c>
      <c r="M807">
        <v>55.99</v>
      </c>
    </row>
    <row r="808" spans="1:13" x14ac:dyDescent="0.25">
      <c r="A808" s="25">
        <v>40254</v>
      </c>
      <c r="B808">
        <v>128.9</v>
      </c>
      <c r="C808">
        <v>32.020000000000003</v>
      </c>
      <c r="D808">
        <v>22.24</v>
      </c>
      <c r="E808">
        <v>282.5</v>
      </c>
      <c r="F808">
        <v>56.7</v>
      </c>
      <c r="G808">
        <v>29.63</v>
      </c>
      <c r="H808">
        <v>131.34</v>
      </c>
      <c r="J808">
        <v>24.91</v>
      </c>
      <c r="M808">
        <v>55.92</v>
      </c>
    </row>
    <row r="809" spans="1:13" x14ac:dyDescent="0.25">
      <c r="A809" s="25">
        <v>40255</v>
      </c>
      <c r="B809">
        <v>127.46</v>
      </c>
      <c r="C809">
        <v>32.090000000000003</v>
      </c>
      <c r="D809">
        <v>22.2</v>
      </c>
      <c r="E809">
        <v>282.92</v>
      </c>
      <c r="F809">
        <v>56.47</v>
      </c>
      <c r="G809">
        <v>29.61</v>
      </c>
      <c r="H809">
        <v>132.76</v>
      </c>
      <c r="J809">
        <v>24.72</v>
      </c>
      <c r="M809">
        <v>55.94</v>
      </c>
    </row>
    <row r="810" spans="1:13" x14ac:dyDescent="0.25">
      <c r="A810" s="25">
        <v>40256</v>
      </c>
      <c r="B810">
        <v>128.84</v>
      </c>
      <c r="C810">
        <v>31.75</v>
      </c>
      <c r="D810">
        <v>21.99</v>
      </c>
      <c r="E810">
        <v>279.72000000000003</v>
      </c>
      <c r="F810">
        <v>56.96</v>
      </c>
      <c r="G810">
        <v>29.59</v>
      </c>
      <c r="H810">
        <v>130.35</v>
      </c>
      <c r="J810">
        <v>24.36</v>
      </c>
      <c r="M810">
        <v>55.34</v>
      </c>
    </row>
    <row r="811" spans="1:13" x14ac:dyDescent="0.25">
      <c r="A811" s="25">
        <v>40259</v>
      </c>
      <c r="B811">
        <v>127.11</v>
      </c>
      <c r="C811">
        <v>32.11</v>
      </c>
      <c r="D811">
        <v>22.24</v>
      </c>
      <c r="E811">
        <v>278.47000000000003</v>
      </c>
      <c r="F811">
        <v>57.97</v>
      </c>
      <c r="G811">
        <v>29.6</v>
      </c>
      <c r="H811">
        <v>130.47</v>
      </c>
      <c r="J811">
        <v>24.73</v>
      </c>
      <c r="M811">
        <v>55.62</v>
      </c>
    </row>
    <row r="812" spans="1:13" x14ac:dyDescent="0.25">
      <c r="A812" s="25">
        <v>40260</v>
      </c>
      <c r="B812">
        <v>127.94</v>
      </c>
      <c r="C812">
        <v>32.619999999999997</v>
      </c>
      <c r="D812">
        <v>22.67</v>
      </c>
      <c r="E812">
        <v>274.23</v>
      </c>
      <c r="F812">
        <v>59.49</v>
      </c>
      <c r="G812">
        <v>29.88</v>
      </c>
      <c r="H812">
        <v>129.26</v>
      </c>
      <c r="J812">
        <v>25.45</v>
      </c>
      <c r="M812">
        <v>55.89</v>
      </c>
    </row>
    <row r="813" spans="1:13" x14ac:dyDescent="0.25">
      <c r="A813" s="25">
        <v>40261</v>
      </c>
      <c r="B813">
        <v>128.63</v>
      </c>
      <c r="C813">
        <v>32.770000000000003</v>
      </c>
      <c r="D813">
        <v>22.43</v>
      </c>
      <c r="E813">
        <v>278.39</v>
      </c>
      <c r="F813">
        <v>60.85</v>
      </c>
      <c r="G813">
        <v>29.65</v>
      </c>
      <c r="H813">
        <v>128.04</v>
      </c>
      <c r="J813">
        <v>24.79</v>
      </c>
      <c r="M813">
        <v>55.58</v>
      </c>
    </row>
    <row r="814" spans="1:13" x14ac:dyDescent="0.25">
      <c r="A814" s="25">
        <v>40262</v>
      </c>
      <c r="B814">
        <v>129.36000000000001</v>
      </c>
      <c r="C814">
        <v>32.380000000000003</v>
      </c>
      <c r="D814">
        <v>22.35</v>
      </c>
      <c r="E814">
        <v>281.16000000000003</v>
      </c>
      <c r="F814">
        <v>59.2</v>
      </c>
      <c r="G814">
        <v>30.01</v>
      </c>
      <c r="H814">
        <v>134.72999999999999</v>
      </c>
      <c r="J814">
        <v>24.79</v>
      </c>
      <c r="M814">
        <v>55.61</v>
      </c>
    </row>
    <row r="815" spans="1:13" x14ac:dyDescent="0.25">
      <c r="A815" s="25">
        <v>40263</v>
      </c>
      <c r="B815">
        <v>128.93</v>
      </c>
      <c r="C815">
        <v>32.99</v>
      </c>
      <c r="D815">
        <v>22.24</v>
      </c>
      <c r="E815">
        <v>281.06</v>
      </c>
      <c r="F815">
        <v>59.64</v>
      </c>
      <c r="G815">
        <v>29.66</v>
      </c>
      <c r="H815">
        <v>135.06</v>
      </c>
      <c r="J815">
        <v>24.75</v>
      </c>
      <c r="M815">
        <v>55.51</v>
      </c>
    </row>
    <row r="816" spans="1:13" x14ac:dyDescent="0.25">
      <c r="A816" s="25">
        <v>40266</v>
      </c>
      <c r="B816">
        <v>129.30000000000001</v>
      </c>
      <c r="C816">
        <v>33.200000000000003</v>
      </c>
      <c r="D816">
        <v>22.33</v>
      </c>
      <c r="E816">
        <v>280.94</v>
      </c>
      <c r="F816">
        <v>60.35</v>
      </c>
      <c r="G816">
        <v>29.59</v>
      </c>
      <c r="H816">
        <v>135.12</v>
      </c>
      <c r="J816">
        <v>24.73</v>
      </c>
      <c r="M816">
        <v>55.74</v>
      </c>
    </row>
    <row r="817" spans="1:13" x14ac:dyDescent="0.25">
      <c r="A817" s="25">
        <v>40267</v>
      </c>
      <c r="B817">
        <v>128.9</v>
      </c>
      <c r="C817">
        <v>33.69</v>
      </c>
      <c r="D817">
        <v>22.34</v>
      </c>
      <c r="E817">
        <v>283.07</v>
      </c>
      <c r="F817">
        <v>59.82</v>
      </c>
      <c r="G817">
        <v>29.77</v>
      </c>
      <c r="H817">
        <v>136.58000000000001</v>
      </c>
      <c r="J817">
        <v>24.61</v>
      </c>
      <c r="M817">
        <v>55.91</v>
      </c>
    </row>
    <row r="818" spans="1:13" x14ac:dyDescent="0.25">
      <c r="A818" s="25">
        <v>40268</v>
      </c>
      <c r="B818">
        <v>128.22999999999999</v>
      </c>
      <c r="C818">
        <v>33.57</v>
      </c>
      <c r="D818">
        <v>22.29</v>
      </c>
      <c r="E818">
        <v>283.27999999999997</v>
      </c>
      <c r="F818">
        <v>59.7</v>
      </c>
      <c r="G818">
        <v>29.29</v>
      </c>
      <c r="H818">
        <v>135.77000000000001</v>
      </c>
      <c r="J818">
        <v>24.47</v>
      </c>
      <c r="M818">
        <v>55.6</v>
      </c>
    </row>
    <row r="819" spans="1:13" x14ac:dyDescent="0.25">
      <c r="A819" s="25">
        <v>40269</v>
      </c>
      <c r="B819">
        <v>128.94999999999999</v>
      </c>
      <c r="M819">
        <v>55.49</v>
      </c>
    </row>
    <row r="820" spans="1:13" x14ac:dyDescent="0.25">
      <c r="A820" s="25">
        <v>40273</v>
      </c>
      <c r="B820">
        <v>128.38</v>
      </c>
      <c r="C820">
        <v>34.07</v>
      </c>
      <c r="D820">
        <v>22.59</v>
      </c>
      <c r="E820">
        <v>285.22000000000003</v>
      </c>
      <c r="F820">
        <v>60.1</v>
      </c>
      <c r="G820">
        <v>29.27</v>
      </c>
      <c r="H820">
        <v>131.49</v>
      </c>
      <c r="J820">
        <v>25.39</v>
      </c>
      <c r="M820">
        <v>55.49</v>
      </c>
    </row>
    <row r="821" spans="1:13" x14ac:dyDescent="0.25">
      <c r="A821" s="25">
        <v>40274</v>
      </c>
      <c r="B821">
        <v>128.68</v>
      </c>
      <c r="C821">
        <v>34.22</v>
      </c>
      <c r="D821">
        <v>22.4</v>
      </c>
      <c r="E821">
        <v>283.83</v>
      </c>
      <c r="F821">
        <v>61.94</v>
      </c>
      <c r="G821">
        <v>29.32</v>
      </c>
      <c r="H821">
        <v>135.56</v>
      </c>
      <c r="J821">
        <v>25.05</v>
      </c>
      <c r="M821">
        <v>55.53</v>
      </c>
    </row>
    <row r="822" spans="1:13" x14ac:dyDescent="0.25">
      <c r="A822" s="25">
        <v>40275</v>
      </c>
      <c r="B822">
        <v>128.53</v>
      </c>
      <c r="C822">
        <v>34.369999999999997</v>
      </c>
      <c r="D822">
        <v>22.45</v>
      </c>
      <c r="E822">
        <v>281.49</v>
      </c>
      <c r="F822">
        <v>61.77</v>
      </c>
      <c r="G822">
        <v>29.35</v>
      </c>
      <c r="H822">
        <v>134.87</v>
      </c>
      <c r="J822">
        <v>25.32</v>
      </c>
      <c r="M822">
        <v>55.28</v>
      </c>
    </row>
    <row r="823" spans="1:13" x14ac:dyDescent="0.25">
      <c r="A823" s="25">
        <v>40276</v>
      </c>
      <c r="B823">
        <v>128.04</v>
      </c>
      <c r="C823">
        <v>34.28</v>
      </c>
      <c r="D823">
        <v>22.31</v>
      </c>
      <c r="E823">
        <v>283.45999999999998</v>
      </c>
      <c r="F823">
        <v>61.98</v>
      </c>
      <c r="G823">
        <v>29.92</v>
      </c>
      <c r="H823">
        <v>140.96</v>
      </c>
      <c r="J823">
        <v>24.72</v>
      </c>
      <c r="M823">
        <v>55.38</v>
      </c>
    </row>
    <row r="824" spans="1:13" x14ac:dyDescent="0.25">
      <c r="A824" s="25">
        <v>40277</v>
      </c>
      <c r="B824">
        <v>127.88</v>
      </c>
      <c r="C824">
        <v>34.54</v>
      </c>
      <c r="D824">
        <v>22.55</v>
      </c>
      <c r="E824">
        <v>282.83</v>
      </c>
      <c r="F824">
        <v>62.55</v>
      </c>
      <c r="G824">
        <v>30.34</v>
      </c>
      <c r="H824">
        <v>140.06</v>
      </c>
      <c r="J824">
        <v>24.94</v>
      </c>
      <c r="M824">
        <v>55.07</v>
      </c>
    </row>
    <row r="825" spans="1:13" x14ac:dyDescent="0.25">
      <c r="A825" s="25">
        <v>40280</v>
      </c>
      <c r="B825">
        <v>128.57</v>
      </c>
      <c r="C825">
        <v>34.61</v>
      </c>
      <c r="D825">
        <v>22.54</v>
      </c>
      <c r="E825">
        <v>286.08</v>
      </c>
      <c r="F825">
        <v>62.62</v>
      </c>
      <c r="G825">
        <v>30.32</v>
      </c>
      <c r="H825">
        <v>141.19999999999999</v>
      </c>
      <c r="J825">
        <v>25.69</v>
      </c>
      <c r="M825">
        <v>55.02</v>
      </c>
    </row>
    <row r="826" spans="1:13" x14ac:dyDescent="0.25">
      <c r="A826" s="25">
        <v>40281</v>
      </c>
      <c r="B826">
        <v>128.26</v>
      </c>
      <c r="C826">
        <v>34.630000000000003</v>
      </c>
      <c r="D826">
        <v>22.77</v>
      </c>
      <c r="E826">
        <v>293.08999999999997</v>
      </c>
      <c r="F826">
        <v>62.67</v>
      </c>
      <c r="G826">
        <v>30.45</v>
      </c>
      <c r="H826">
        <v>140.16</v>
      </c>
      <c r="J826">
        <v>25.87</v>
      </c>
      <c r="M826">
        <v>54.72</v>
      </c>
    </row>
    <row r="827" spans="1:13" x14ac:dyDescent="0.25">
      <c r="A827" s="25">
        <v>40282</v>
      </c>
      <c r="B827">
        <v>129.72999999999999</v>
      </c>
      <c r="C827">
        <v>35.1</v>
      </c>
      <c r="D827">
        <v>23.52</v>
      </c>
      <c r="E827">
        <v>294.20999999999998</v>
      </c>
      <c r="F827">
        <v>63.77</v>
      </c>
      <c r="G827">
        <v>30.82</v>
      </c>
      <c r="H827">
        <v>144.28</v>
      </c>
      <c r="J827">
        <v>26.9</v>
      </c>
      <c r="M827">
        <v>54.64</v>
      </c>
    </row>
    <row r="828" spans="1:13" x14ac:dyDescent="0.25">
      <c r="A828" s="25">
        <v>40283</v>
      </c>
      <c r="B828">
        <v>130.53</v>
      </c>
      <c r="C828">
        <v>35.56</v>
      </c>
      <c r="D828">
        <v>24.22</v>
      </c>
      <c r="E828">
        <v>297.35000000000002</v>
      </c>
      <c r="F828">
        <v>64.900000000000006</v>
      </c>
      <c r="G828">
        <v>30.87</v>
      </c>
      <c r="H828">
        <v>145.82</v>
      </c>
      <c r="J828">
        <v>26.99</v>
      </c>
      <c r="M828">
        <v>54.13</v>
      </c>
    </row>
    <row r="829" spans="1:13" x14ac:dyDescent="0.25">
      <c r="A829" s="25">
        <v>40284</v>
      </c>
      <c r="B829">
        <v>130.68</v>
      </c>
      <c r="C829">
        <v>35.340000000000003</v>
      </c>
      <c r="D829">
        <v>23.92</v>
      </c>
      <c r="E829">
        <v>274.8</v>
      </c>
      <c r="F829">
        <v>63.24</v>
      </c>
      <c r="G829">
        <v>30.67</v>
      </c>
      <c r="H829">
        <v>142.16999999999999</v>
      </c>
      <c r="J829">
        <v>26.58</v>
      </c>
      <c r="M829">
        <v>54.11</v>
      </c>
    </row>
    <row r="830" spans="1:13" x14ac:dyDescent="0.25">
      <c r="A830" s="25">
        <v>40287</v>
      </c>
      <c r="B830">
        <v>130.38</v>
      </c>
      <c r="C830">
        <v>35.299999999999997</v>
      </c>
      <c r="D830">
        <v>24</v>
      </c>
      <c r="E830">
        <v>274.77</v>
      </c>
      <c r="F830">
        <v>61.35</v>
      </c>
      <c r="G830">
        <v>31.04</v>
      </c>
      <c r="H830">
        <v>142.43</v>
      </c>
      <c r="J830">
        <v>26.43</v>
      </c>
      <c r="M830">
        <v>54.39</v>
      </c>
    </row>
    <row r="831" spans="1:13" x14ac:dyDescent="0.25">
      <c r="A831" s="25">
        <v>40288</v>
      </c>
      <c r="B831">
        <v>129.19999999999999</v>
      </c>
      <c r="C831">
        <v>34.94</v>
      </c>
      <c r="D831">
        <v>24.12</v>
      </c>
      <c r="E831">
        <v>277.24</v>
      </c>
      <c r="F831">
        <v>63.58</v>
      </c>
      <c r="G831">
        <v>31.36</v>
      </c>
      <c r="H831">
        <v>144.19999999999999</v>
      </c>
      <c r="J831">
        <v>26.65</v>
      </c>
      <c r="M831">
        <v>54.52</v>
      </c>
    </row>
    <row r="832" spans="1:13" x14ac:dyDescent="0.25">
      <c r="A832" s="25">
        <v>40289</v>
      </c>
      <c r="B832">
        <v>129.87</v>
      </c>
      <c r="C832">
        <v>37.03</v>
      </c>
      <c r="D832">
        <v>23.8</v>
      </c>
      <c r="E832">
        <v>276.87</v>
      </c>
      <c r="F832">
        <v>63</v>
      </c>
      <c r="G832">
        <v>31.33</v>
      </c>
      <c r="H832">
        <v>146.43</v>
      </c>
      <c r="J832">
        <v>26.42</v>
      </c>
      <c r="M832">
        <v>54.47</v>
      </c>
    </row>
    <row r="833" spans="1:13" x14ac:dyDescent="0.25">
      <c r="A833" s="25">
        <v>40290</v>
      </c>
      <c r="B833">
        <v>128.63999999999999</v>
      </c>
      <c r="C833">
        <v>38.07</v>
      </c>
      <c r="D833">
        <v>23.99</v>
      </c>
      <c r="E833">
        <v>273.26</v>
      </c>
      <c r="F833">
        <v>64</v>
      </c>
      <c r="G833">
        <v>31.39</v>
      </c>
      <c r="H833">
        <v>150.09</v>
      </c>
      <c r="J833">
        <v>26.5</v>
      </c>
      <c r="M833">
        <v>54.49</v>
      </c>
    </row>
    <row r="834" spans="1:13" x14ac:dyDescent="0.25">
      <c r="A834" s="25">
        <v>40291</v>
      </c>
      <c r="B834">
        <v>129.08000000000001</v>
      </c>
      <c r="C834">
        <v>38.69</v>
      </c>
      <c r="D834">
        <v>24.04</v>
      </c>
      <c r="E834">
        <v>272.22000000000003</v>
      </c>
      <c r="F834">
        <v>64.58</v>
      </c>
      <c r="G834">
        <v>30.96</v>
      </c>
      <c r="H834">
        <v>143.63</v>
      </c>
      <c r="J834">
        <v>26.67</v>
      </c>
      <c r="M834">
        <v>54.53</v>
      </c>
    </row>
    <row r="835" spans="1:13" x14ac:dyDescent="0.25">
      <c r="A835" s="25">
        <v>40294</v>
      </c>
      <c r="B835">
        <v>129.76</v>
      </c>
      <c r="C835">
        <v>38.5</v>
      </c>
      <c r="D835">
        <v>23.82</v>
      </c>
      <c r="E835">
        <v>265.55</v>
      </c>
      <c r="F835">
        <v>64.08</v>
      </c>
      <c r="G835">
        <v>31.11</v>
      </c>
      <c r="H835">
        <v>147.11000000000001</v>
      </c>
      <c r="J835">
        <v>27.16</v>
      </c>
      <c r="M835">
        <v>54.04</v>
      </c>
    </row>
    <row r="836" spans="1:13" x14ac:dyDescent="0.25">
      <c r="A836" s="25">
        <v>40295</v>
      </c>
      <c r="B836">
        <v>129.9</v>
      </c>
      <c r="C836">
        <v>37.43</v>
      </c>
      <c r="D836">
        <v>23.35</v>
      </c>
      <c r="E836">
        <v>264.26</v>
      </c>
      <c r="F836">
        <v>62.01</v>
      </c>
      <c r="G836">
        <v>30.84</v>
      </c>
      <c r="H836">
        <v>142.02000000000001</v>
      </c>
      <c r="J836">
        <v>26.54</v>
      </c>
      <c r="M836">
        <v>54.04</v>
      </c>
    </row>
    <row r="837" spans="1:13" x14ac:dyDescent="0.25">
      <c r="A837" s="25">
        <v>40296</v>
      </c>
      <c r="B837">
        <v>129.4</v>
      </c>
      <c r="C837">
        <v>37.369999999999997</v>
      </c>
      <c r="D837">
        <v>23.26</v>
      </c>
      <c r="E837">
        <v>264.33</v>
      </c>
      <c r="F837">
        <v>62.14</v>
      </c>
      <c r="G837">
        <v>30.91</v>
      </c>
      <c r="H837">
        <v>139.35</v>
      </c>
      <c r="J837">
        <v>26.4</v>
      </c>
      <c r="M837">
        <v>53.61</v>
      </c>
    </row>
    <row r="838" spans="1:13" x14ac:dyDescent="0.25">
      <c r="A838" s="25">
        <v>40297</v>
      </c>
      <c r="B838">
        <v>130.55000000000001</v>
      </c>
      <c r="C838">
        <v>38.380000000000003</v>
      </c>
      <c r="D838">
        <v>23.49</v>
      </c>
      <c r="E838">
        <v>265.73</v>
      </c>
      <c r="F838">
        <v>70.989999999999995</v>
      </c>
      <c r="G838">
        <v>31</v>
      </c>
      <c r="H838">
        <v>141.72999999999999</v>
      </c>
      <c r="J838">
        <v>27.01</v>
      </c>
      <c r="M838">
        <v>53.7</v>
      </c>
    </row>
    <row r="839" spans="1:13" x14ac:dyDescent="0.25">
      <c r="A839" s="25">
        <v>40298</v>
      </c>
      <c r="B839">
        <v>130.43</v>
      </c>
      <c r="C839">
        <v>37.299999999999997</v>
      </c>
      <c r="D839">
        <v>22.84</v>
      </c>
      <c r="E839">
        <v>262.58</v>
      </c>
      <c r="F839">
        <v>68.900000000000006</v>
      </c>
      <c r="G839">
        <v>30.54</v>
      </c>
      <c r="H839">
        <v>137.1</v>
      </c>
      <c r="J839">
        <v>26.01</v>
      </c>
      <c r="M839">
        <v>53.64</v>
      </c>
    </row>
    <row r="840" spans="1:13" x14ac:dyDescent="0.25">
      <c r="A840" s="25">
        <v>40301</v>
      </c>
      <c r="B840">
        <v>129.38999999999999</v>
      </c>
      <c r="C840">
        <v>38.049999999999997</v>
      </c>
      <c r="D840">
        <v>23.26</v>
      </c>
      <c r="E840">
        <v>265.02999999999997</v>
      </c>
      <c r="F840">
        <v>70.900000000000006</v>
      </c>
      <c r="G840">
        <v>30.86</v>
      </c>
      <c r="H840">
        <v>137.49</v>
      </c>
      <c r="J840">
        <v>26.45</v>
      </c>
      <c r="M840">
        <v>53.74</v>
      </c>
    </row>
    <row r="841" spans="1:13" x14ac:dyDescent="0.25">
      <c r="A841" s="25">
        <v>40302</v>
      </c>
      <c r="B841">
        <v>128.88999999999999</v>
      </c>
      <c r="C841">
        <v>36.950000000000003</v>
      </c>
      <c r="D841">
        <v>22.56</v>
      </c>
      <c r="E841">
        <v>252.93</v>
      </c>
      <c r="F841">
        <v>69.3</v>
      </c>
      <c r="G841">
        <v>30.13</v>
      </c>
      <c r="H841">
        <v>129.83000000000001</v>
      </c>
      <c r="J841">
        <v>25.74</v>
      </c>
      <c r="M841">
        <v>54.02</v>
      </c>
    </row>
    <row r="842" spans="1:13" x14ac:dyDescent="0.25">
      <c r="A842" s="25">
        <v>40303</v>
      </c>
      <c r="B842">
        <v>127.12</v>
      </c>
      <c r="C842">
        <v>36.57</v>
      </c>
      <c r="D842">
        <v>22.17</v>
      </c>
      <c r="E842">
        <v>254.63</v>
      </c>
      <c r="F842">
        <v>68.95</v>
      </c>
      <c r="G842">
        <v>29.85</v>
      </c>
      <c r="H842">
        <v>130.93</v>
      </c>
      <c r="J842">
        <v>25.87</v>
      </c>
      <c r="M842">
        <v>54.77</v>
      </c>
    </row>
    <row r="843" spans="1:13" x14ac:dyDescent="0.25">
      <c r="A843" s="25">
        <v>40304</v>
      </c>
      <c r="B843">
        <v>126.29</v>
      </c>
      <c r="C843">
        <v>35.18</v>
      </c>
      <c r="D843">
        <v>21.51</v>
      </c>
      <c r="E843">
        <v>249.09</v>
      </c>
      <c r="F843">
        <v>66.8</v>
      </c>
      <c r="G843">
        <v>28.98</v>
      </c>
      <c r="H843">
        <v>128.71</v>
      </c>
      <c r="J843">
        <v>25.07</v>
      </c>
      <c r="M843">
        <v>53.23</v>
      </c>
    </row>
    <row r="844" spans="1:13" x14ac:dyDescent="0.25">
      <c r="A844" s="25">
        <v>40305</v>
      </c>
      <c r="B844">
        <v>123.36</v>
      </c>
      <c r="C844">
        <v>33.69</v>
      </c>
      <c r="D844">
        <v>21.31</v>
      </c>
      <c r="E844">
        <v>246.32</v>
      </c>
      <c r="F844">
        <v>63.95</v>
      </c>
      <c r="G844">
        <v>28.21</v>
      </c>
      <c r="H844">
        <v>124.98</v>
      </c>
      <c r="J844">
        <v>24.74</v>
      </c>
      <c r="M844">
        <v>52.4</v>
      </c>
    </row>
    <row r="845" spans="1:13" x14ac:dyDescent="0.25">
      <c r="A845" s="25">
        <v>40308</v>
      </c>
      <c r="B845">
        <v>126.27</v>
      </c>
      <c r="C845">
        <v>36.28</v>
      </c>
      <c r="D845">
        <v>22.55</v>
      </c>
      <c r="E845">
        <v>260.56</v>
      </c>
      <c r="F845">
        <v>69.48</v>
      </c>
      <c r="G845">
        <v>28.94</v>
      </c>
      <c r="H845">
        <v>131.29</v>
      </c>
      <c r="J845">
        <v>25.82</v>
      </c>
      <c r="M845">
        <v>52.58</v>
      </c>
    </row>
    <row r="846" spans="1:13" x14ac:dyDescent="0.25">
      <c r="A846" s="25">
        <v>40309</v>
      </c>
      <c r="B846">
        <v>125.21</v>
      </c>
      <c r="C846">
        <v>36.65</v>
      </c>
      <c r="D846">
        <v>22.28</v>
      </c>
      <c r="E846">
        <v>254.27</v>
      </c>
      <c r="F846">
        <v>71.42</v>
      </c>
      <c r="G846">
        <v>28.88</v>
      </c>
      <c r="H846">
        <v>130.46</v>
      </c>
      <c r="J846">
        <v>25.65</v>
      </c>
      <c r="M846">
        <v>52.46</v>
      </c>
    </row>
    <row r="847" spans="1:13" x14ac:dyDescent="0.25">
      <c r="A847" s="25">
        <v>40310</v>
      </c>
      <c r="B847">
        <v>127.16</v>
      </c>
      <c r="C847">
        <v>37.44</v>
      </c>
      <c r="D847">
        <v>23.09</v>
      </c>
      <c r="E847">
        <v>252.44</v>
      </c>
      <c r="F847">
        <v>78.209999999999994</v>
      </c>
      <c r="G847">
        <v>29.44</v>
      </c>
      <c r="H847">
        <v>133.87</v>
      </c>
      <c r="J847">
        <v>26.1</v>
      </c>
      <c r="M847">
        <v>52.48</v>
      </c>
    </row>
    <row r="848" spans="1:13" x14ac:dyDescent="0.25">
      <c r="A848" s="25">
        <v>40311</v>
      </c>
      <c r="B848">
        <v>130.93</v>
      </c>
      <c r="C848">
        <v>36.909999999999997</v>
      </c>
      <c r="D848">
        <v>22.5</v>
      </c>
      <c r="E848">
        <v>255.18</v>
      </c>
      <c r="F848">
        <v>75.64</v>
      </c>
      <c r="G848">
        <v>29.24</v>
      </c>
      <c r="H848">
        <v>131.47</v>
      </c>
      <c r="J848">
        <v>25.49</v>
      </c>
      <c r="M848">
        <v>52.4</v>
      </c>
    </row>
    <row r="849" spans="1:13" x14ac:dyDescent="0.25">
      <c r="A849" s="25">
        <v>40312</v>
      </c>
      <c r="B849">
        <v>131.06</v>
      </c>
      <c r="C849">
        <v>36.26</v>
      </c>
      <c r="D849">
        <v>21.89</v>
      </c>
      <c r="E849">
        <v>253.51</v>
      </c>
      <c r="F849">
        <v>73.98</v>
      </c>
      <c r="G849">
        <v>28.93</v>
      </c>
      <c r="H849">
        <v>128.53</v>
      </c>
      <c r="J849">
        <v>24.88</v>
      </c>
      <c r="M849">
        <v>52.12</v>
      </c>
    </row>
    <row r="850" spans="1:13" x14ac:dyDescent="0.25">
      <c r="A850" s="25">
        <v>40315</v>
      </c>
      <c r="B850">
        <v>130.68</v>
      </c>
      <c r="C850">
        <v>36.32</v>
      </c>
      <c r="D850">
        <v>22.02</v>
      </c>
      <c r="E850">
        <v>253.73</v>
      </c>
      <c r="F850">
        <v>73.180000000000007</v>
      </c>
      <c r="G850">
        <v>28.94</v>
      </c>
      <c r="H850">
        <v>128.91</v>
      </c>
      <c r="J850">
        <v>25.42</v>
      </c>
      <c r="M850">
        <v>52.73</v>
      </c>
    </row>
    <row r="851" spans="1:13" x14ac:dyDescent="0.25">
      <c r="A851" s="25">
        <v>40316</v>
      </c>
      <c r="B851">
        <v>131.26</v>
      </c>
      <c r="C851">
        <v>36.049999999999997</v>
      </c>
      <c r="D851">
        <v>21.43</v>
      </c>
      <c r="E851">
        <v>248.94</v>
      </c>
      <c r="F851">
        <v>71.569999999999993</v>
      </c>
      <c r="G851">
        <v>28.6</v>
      </c>
      <c r="H851">
        <v>126.28</v>
      </c>
      <c r="J851">
        <v>24.54</v>
      </c>
      <c r="M851">
        <v>53.7</v>
      </c>
    </row>
    <row r="852" spans="1:13" x14ac:dyDescent="0.25">
      <c r="A852" s="25">
        <v>40317</v>
      </c>
      <c r="B852">
        <v>129.37</v>
      </c>
      <c r="C852">
        <v>35.479999999999997</v>
      </c>
      <c r="D852">
        <v>21.6</v>
      </c>
      <c r="E852">
        <v>246.97</v>
      </c>
      <c r="F852">
        <v>70.13</v>
      </c>
      <c r="G852">
        <v>28.24</v>
      </c>
      <c r="H852">
        <v>124.59</v>
      </c>
      <c r="J852">
        <v>24.65</v>
      </c>
      <c r="M852">
        <v>53.04</v>
      </c>
    </row>
    <row r="853" spans="1:13" x14ac:dyDescent="0.25">
      <c r="A853" s="25">
        <v>40318</v>
      </c>
      <c r="B853">
        <v>127.22</v>
      </c>
      <c r="C853">
        <v>33.97</v>
      </c>
      <c r="D853">
        <v>20.79</v>
      </c>
      <c r="E853">
        <v>237.27</v>
      </c>
      <c r="F853">
        <v>67.58</v>
      </c>
      <c r="G853">
        <v>27.11</v>
      </c>
      <c r="H853">
        <v>119.71</v>
      </c>
      <c r="J853">
        <v>24.26</v>
      </c>
      <c r="M853">
        <v>51.3</v>
      </c>
    </row>
    <row r="854" spans="1:13" x14ac:dyDescent="0.25">
      <c r="A854" s="25">
        <v>40319</v>
      </c>
      <c r="B854">
        <v>122.16</v>
      </c>
      <c r="C854">
        <v>34.619999999999997</v>
      </c>
      <c r="D854">
        <v>20.91</v>
      </c>
      <c r="E854">
        <v>235.79</v>
      </c>
      <c r="F854">
        <v>70.849999999999994</v>
      </c>
      <c r="G854">
        <v>26.84</v>
      </c>
      <c r="H854">
        <v>122.72</v>
      </c>
      <c r="J854">
        <v>24.57</v>
      </c>
      <c r="M854">
        <v>51.37</v>
      </c>
    </row>
    <row r="855" spans="1:13" x14ac:dyDescent="0.25">
      <c r="A855" s="25">
        <v>40322</v>
      </c>
      <c r="B855">
        <v>125.26</v>
      </c>
      <c r="C855">
        <v>35.25</v>
      </c>
      <c r="D855">
        <v>20.67</v>
      </c>
      <c r="E855">
        <v>238.34</v>
      </c>
      <c r="F855">
        <v>71</v>
      </c>
      <c r="G855">
        <v>26.27</v>
      </c>
      <c r="H855">
        <v>122.12</v>
      </c>
      <c r="J855">
        <v>24.24</v>
      </c>
      <c r="M855">
        <v>51</v>
      </c>
    </row>
    <row r="856" spans="1:13" x14ac:dyDescent="0.25">
      <c r="A856" s="25">
        <v>40323</v>
      </c>
      <c r="B856">
        <v>121.47</v>
      </c>
      <c r="C856">
        <v>35.03</v>
      </c>
      <c r="D856">
        <v>20.85</v>
      </c>
      <c r="E856">
        <v>238.3</v>
      </c>
      <c r="F856">
        <v>69.08</v>
      </c>
      <c r="G856">
        <v>26.07</v>
      </c>
      <c r="H856">
        <v>124.86</v>
      </c>
      <c r="J856">
        <v>24.4</v>
      </c>
      <c r="M856">
        <v>50.28</v>
      </c>
    </row>
    <row r="857" spans="1:13" x14ac:dyDescent="0.25">
      <c r="A857" s="25">
        <v>40324</v>
      </c>
      <c r="B857">
        <v>124.89</v>
      </c>
      <c r="C857">
        <v>34.869999999999997</v>
      </c>
      <c r="D857">
        <v>20.7</v>
      </c>
      <c r="E857">
        <v>237.5</v>
      </c>
      <c r="F857">
        <v>67.59</v>
      </c>
      <c r="G857">
        <v>25.01</v>
      </c>
      <c r="H857">
        <v>123.21</v>
      </c>
      <c r="J857">
        <v>24.14</v>
      </c>
      <c r="M857">
        <v>50.02</v>
      </c>
    </row>
    <row r="858" spans="1:13" x14ac:dyDescent="0.25">
      <c r="A858" s="25">
        <v>40325</v>
      </c>
      <c r="B858">
        <v>125.05</v>
      </c>
      <c r="C858">
        <v>36.19</v>
      </c>
      <c r="D858">
        <v>21.76</v>
      </c>
      <c r="E858">
        <v>244.98</v>
      </c>
      <c r="F858">
        <v>73.5</v>
      </c>
      <c r="G858">
        <v>26</v>
      </c>
      <c r="H858">
        <v>126.7</v>
      </c>
      <c r="J858">
        <v>24.85</v>
      </c>
      <c r="M858">
        <v>50.7</v>
      </c>
    </row>
    <row r="859" spans="1:13" x14ac:dyDescent="0.25">
      <c r="A859" s="25">
        <v>40326</v>
      </c>
      <c r="B859">
        <v>125.96</v>
      </c>
      <c r="C859">
        <v>36.700000000000003</v>
      </c>
      <c r="D859">
        <v>21.42</v>
      </c>
      <c r="E859">
        <v>242.57</v>
      </c>
      <c r="F859">
        <v>73.209999999999994</v>
      </c>
      <c r="G859">
        <v>25.8</v>
      </c>
      <c r="H859">
        <v>125.46</v>
      </c>
      <c r="J859">
        <v>24.42</v>
      </c>
      <c r="M859">
        <v>50.56</v>
      </c>
    </row>
    <row r="860" spans="1:13" x14ac:dyDescent="0.25">
      <c r="A860" s="25">
        <v>40330</v>
      </c>
      <c r="B860">
        <v>124.69</v>
      </c>
      <c r="C860">
        <v>37.26</v>
      </c>
      <c r="D860">
        <v>21.18</v>
      </c>
      <c r="E860">
        <v>240.94</v>
      </c>
      <c r="F860">
        <v>73.56</v>
      </c>
      <c r="G860">
        <v>25.89</v>
      </c>
      <c r="H860">
        <v>123.24</v>
      </c>
      <c r="J860">
        <v>24.35</v>
      </c>
      <c r="M860">
        <v>50.92</v>
      </c>
    </row>
    <row r="861" spans="1:13" x14ac:dyDescent="0.25">
      <c r="A861" s="25">
        <v>40331</v>
      </c>
      <c r="B861">
        <v>124.85</v>
      </c>
      <c r="C861">
        <v>37.71</v>
      </c>
      <c r="D861">
        <v>21.81</v>
      </c>
      <c r="E861">
        <v>246.44</v>
      </c>
      <c r="F861">
        <v>75.98</v>
      </c>
      <c r="G861">
        <v>26.46</v>
      </c>
      <c r="H861">
        <v>126.31</v>
      </c>
      <c r="J861">
        <v>24.76</v>
      </c>
      <c r="M861">
        <v>51.72</v>
      </c>
    </row>
    <row r="862" spans="1:13" x14ac:dyDescent="0.25">
      <c r="A862" s="25">
        <v>40332</v>
      </c>
      <c r="B862">
        <v>127.75</v>
      </c>
      <c r="C862">
        <v>37.590000000000003</v>
      </c>
      <c r="D862">
        <v>21.9</v>
      </c>
      <c r="E862">
        <v>252.55</v>
      </c>
      <c r="F862">
        <v>76.66</v>
      </c>
      <c r="G862">
        <v>26.86</v>
      </c>
      <c r="H862">
        <v>128.76</v>
      </c>
      <c r="J862">
        <v>25.04</v>
      </c>
      <c r="M862">
        <v>51.72</v>
      </c>
    </row>
    <row r="863" spans="1:13" x14ac:dyDescent="0.25">
      <c r="A863" s="25">
        <v>40333</v>
      </c>
      <c r="B863">
        <v>126.37</v>
      </c>
      <c r="C863">
        <v>36.57</v>
      </c>
      <c r="D863">
        <v>20.94</v>
      </c>
      <c r="E863">
        <v>249.11</v>
      </c>
      <c r="F863">
        <v>73.2</v>
      </c>
      <c r="G863">
        <v>25.79</v>
      </c>
      <c r="H863">
        <v>122.77</v>
      </c>
      <c r="J863">
        <v>24.18</v>
      </c>
      <c r="M863">
        <v>50.4</v>
      </c>
    </row>
    <row r="864" spans="1:13" x14ac:dyDescent="0.25">
      <c r="A864" s="25">
        <v>40336</v>
      </c>
      <c r="B864">
        <v>125.57</v>
      </c>
      <c r="C864">
        <v>35.85</v>
      </c>
      <c r="D864">
        <v>20.309999999999999</v>
      </c>
      <c r="E864">
        <v>242.52</v>
      </c>
      <c r="F864">
        <v>69.81</v>
      </c>
      <c r="G864">
        <v>25.29</v>
      </c>
      <c r="H864">
        <v>122.01</v>
      </c>
      <c r="J864">
        <v>23.67</v>
      </c>
      <c r="M864">
        <v>50.74</v>
      </c>
    </row>
    <row r="865" spans="1:13" x14ac:dyDescent="0.25">
      <c r="A865" s="25">
        <v>40337</v>
      </c>
      <c r="B865">
        <v>124.26</v>
      </c>
      <c r="C865">
        <v>35.619999999999997</v>
      </c>
      <c r="D865">
        <v>20.18</v>
      </c>
      <c r="E865">
        <v>242.15</v>
      </c>
      <c r="F865">
        <v>70.489999999999995</v>
      </c>
      <c r="G865">
        <v>25.11</v>
      </c>
      <c r="H865">
        <v>118.84</v>
      </c>
      <c r="J865">
        <v>23.88</v>
      </c>
      <c r="M865">
        <v>50.78</v>
      </c>
    </row>
    <row r="866" spans="1:13" x14ac:dyDescent="0.25">
      <c r="A866" s="25">
        <v>40338</v>
      </c>
      <c r="B866">
        <v>124.83</v>
      </c>
      <c r="C866">
        <v>34.74</v>
      </c>
      <c r="D866">
        <v>19.93</v>
      </c>
      <c r="E866">
        <v>236.77</v>
      </c>
      <c r="F866">
        <v>67.400000000000006</v>
      </c>
      <c r="G866">
        <v>24.79</v>
      </c>
      <c r="H866">
        <v>117.91</v>
      </c>
      <c r="J866">
        <v>23.74</v>
      </c>
      <c r="M866">
        <v>50.99</v>
      </c>
    </row>
    <row r="867" spans="1:13" x14ac:dyDescent="0.25">
      <c r="A867" s="25">
        <v>40339</v>
      </c>
      <c r="B867">
        <v>125.99</v>
      </c>
      <c r="C867">
        <v>35.79</v>
      </c>
      <c r="D867">
        <v>20.55</v>
      </c>
      <c r="E867">
        <v>243.26</v>
      </c>
      <c r="F867">
        <v>72.63</v>
      </c>
      <c r="G867">
        <v>25</v>
      </c>
      <c r="H867">
        <v>123.21</v>
      </c>
      <c r="J867">
        <v>24.53</v>
      </c>
      <c r="M867">
        <v>51.22</v>
      </c>
    </row>
    <row r="868" spans="1:13" x14ac:dyDescent="0.25">
      <c r="A868" s="25">
        <v>40340</v>
      </c>
      <c r="B868">
        <v>126.73</v>
      </c>
      <c r="C868">
        <v>36.22</v>
      </c>
      <c r="D868">
        <v>20.64</v>
      </c>
      <c r="E868">
        <v>244.01</v>
      </c>
      <c r="F868">
        <v>72.849999999999994</v>
      </c>
      <c r="G868">
        <v>25.66</v>
      </c>
      <c r="H868">
        <v>123.03</v>
      </c>
      <c r="J868">
        <v>24.45</v>
      </c>
      <c r="M868">
        <v>50.86</v>
      </c>
    </row>
    <row r="869" spans="1:13" x14ac:dyDescent="0.25">
      <c r="A869" s="25">
        <v>40343</v>
      </c>
      <c r="B869">
        <v>128.5</v>
      </c>
      <c r="C869">
        <v>36.33</v>
      </c>
      <c r="D869">
        <v>20.89</v>
      </c>
      <c r="E869">
        <v>241.35</v>
      </c>
      <c r="F869">
        <v>72.930000000000007</v>
      </c>
      <c r="G869">
        <v>25.5</v>
      </c>
      <c r="H869">
        <v>123.83</v>
      </c>
      <c r="J869">
        <v>24.57</v>
      </c>
      <c r="M869">
        <v>51.24</v>
      </c>
    </row>
    <row r="870" spans="1:13" x14ac:dyDescent="0.25">
      <c r="A870" s="25">
        <v>40344</v>
      </c>
      <c r="B870">
        <v>128.93</v>
      </c>
      <c r="C870">
        <v>37.1</v>
      </c>
      <c r="D870">
        <v>21.48</v>
      </c>
      <c r="E870">
        <v>248.75</v>
      </c>
      <c r="F870">
        <v>75.37</v>
      </c>
      <c r="G870">
        <v>26.58</v>
      </c>
      <c r="H870">
        <v>126.84</v>
      </c>
      <c r="J870">
        <v>25.7</v>
      </c>
      <c r="M870">
        <v>51.64</v>
      </c>
    </row>
    <row r="871" spans="1:13" x14ac:dyDescent="0.25">
      <c r="A871" s="25">
        <v>40345</v>
      </c>
      <c r="B871">
        <v>128.34</v>
      </c>
      <c r="C871">
        <v>38.18</v>
      </c>
      <c r="D871">
        <v>21.49</v>
      </c>
      <c r="E871">
        <v>250.38</v>
      </c>
      <c r="F871">
        <v>74.81</v>
      </c>
      <c r="G871">
        <v>26.32</v>
      </c>
      <c r="H871">
        <v>126.9</v>
      </c>
      <c r="J871">
        <v>25.42</v>
      </c>
      <c r="M871">
        <v>50.98</v>
      </c>
    </row>
    <row r="872" spans="1:13" x14ac:dyDescent="0.25">
      <c r="A872" s="25">
        <v>40346</v>
      </c>
      <c r="B872">
        <v>130.07</v>
      </c>
      <c r="C872">
        <v>38.840000000000003</v>
      </c>
      <c r="D872">
        <v>21.52</v>
      </c>
      <c r="E872">
        <v>249.79</v>
      </c>
      <c r="F872">
        <v>72.47</v>
      </c>
      <c r="G872">
        <v>26.37</v>
      </c>
      <c r="H872">
        <v>125.89</v>
      </c>
      <c r="J872">
        <v>25.53</v>
      </c>
      <c r="M872">
        <v>51.41</v>
      </c>
    </row>
    <row r="873" spans="1:13" x14ac:dyDescent="0.25">
      <c r="A873" s="25">
        <v>40347</v>
      </c>
      <c r="B873">
        <v>131.02000000000001</v>
      </c>
      <c r="C873">
        <v>39.15</v>
      </c>
      <c r="D873">
        <v>21.4</v>
      </c>
      <c r="E873">
        <v>249.76</v>
      </c>
      <c r="F873">
        <v>74.09</v>
      </c>
      <c r="G873">
        <v>26.44</v>
      </c>
      <c r="H873">
        <v>125.83</v>
      </c>
      <c r="J873">
        <v>25.45</v>
      </c>
      <c r="M873">
        <v>51.55</v>
      </c>
    </row>
    <row r="874" spans="1:13" x14ac:dyDescent="0.25">
      <c r="A874" s="25">
        <v>40350</v>
      </c>
      <c r="B874">
        <v>131.41999999999999</v>
      </c>
      <c r="C874">
        <v>38.6</v>
      </c>
      <c r="D874">
        <v>21.19</v>
      </c>
      <c r="E874">
        <v>244.04</v>
      </c>
      <c r="F874">
        <v>76.36</v>
      </c>
      <c r="G874">
        <v>25.95</v>
      </c>
      <c r="H874">
        <v>122.55</v>
      </c>
      <c r="J874">
        <v>25.25</v>
      </c>
      <c r="M874">
        <v>51.02</v>
      </c>
    </row>
    <row r="875" spans="1:13" x14ac:dyDescent="0.25">
      <c r="A875" s="25">
        <v>40351</v>
      </c>
      <c r="B875">
        <v>130.37</v>
      </c>
      <c r="C875">
        <v>39.119999999999997</v>
      </c>
      <c r="D875">
        <v>20.98</v>
      </c>
      <c r="E875">
        <v>242.88</v>
      </c>
      <c r="F875">
        <v>75.680000000000007</v>
      </c>
      <c r="G875">
        <v>25.77</v>
      </c>
      <c r="H875">
        <v>122.31</v>
      </c>
      <c r="J875">
        <v>24.75</v>
      </c>
      <c r="M875">
        <v>50.68</v>
      </c>
    </row>
    <row r="876" spans="1:13" x14ac:dyDescent="0.25">
      <c r="A876" s="25">
        <v>40352</v>
      </c>
      <c r="B876">
        <v>129.25</v>
      </c>
      <c r="C876">
        <v>38.71</v>
      </c>
      <c r="D876">
        <v>20.81</v>
      </c>
      <c r="E876">
        <v>240.78</v>
      </c>
      <c r="F876">
        <v>76.19</v>
      </c>
      <c r="G876">
        <v>25.31</v>
      </c>
      <c r="H876">
        <v>121.45</v>
      </c>
      <c r="J876">
        <v>24.78</v>
      </c>
      <c r="M876">
        <v>50.81</v>
      </c>
    </row>
    <row r="877" spans="1:13" x14ac:dyDescent="0.25">
      <c r="A877" s="25">
        <v>40353</v>
      </c>
      <c r="B877">
        <v>129.57</v>
      </c>
      <c r="C877">
        <v>38.43</v>
      </c>
      <c r="D877">
        <v>20.32</v>
      </c>
      <c r="E877">
        <v>237.31</v>
      </c>
      <c r="F877">
        <v>73.8</v>
      </c>
      <c r="G877">
        <v>25</v>
      </c>
      <c r="H877">
        <v>118.33</v>
      </c>
      <c r="J877">
        <v>24.28</v>
      </c>
      <c r="M877">
        <v>50.03</v>
      </c>
    </row>
    <row r="878" spans="1:13" x14ac:dyDescent="0.25">
      <c r="A878" s="25">
        <v>40354</v>
      </c>
      <c r="B878">
        <v>128.34</v>
      </c>
      <c r="C878">
        <v>38.1</v>
      </c>
      <c r="D878">
        <v>20.03</v>
      </c>
      <c r="E878">
        <v>236.1</v>
      </c>
      <c r="F878">
        <v>76.099999999999994</v>
      </c>
      <c r="G878">
        <v>24.53</v>
      </c>
      <c r="H878">
        <v>121</v>
      </c>
      <c r="J878">
        <v>24.04</v>
      </c>
      <c r="M878">
        <v>48.8</v>
      </c>
    </row>
    <row r="879" spans="1:13" x14ac:dyDescent="0.25">
      <c r="A879" s="25">
        <v>40357</v>
      </c>
      <c r="B879">
        <v>127.65</v>
      </c>
      <c r="C879">
        <v>38.33</v>
      </c>
      <c r="D879">
        <v>20.36</v>
      </c>
      <c r="E879">
        <v>235.8</v>
      </c>
      <c r="F879">
        <v>74.44</v>
      </c>
      <c r="G879">
        <v>24.31</v>
      </c>
      <c r="H879">
        <v>117.8</v>
      </c>
      <c r="J879">
        <v>24.36</v>
      </c>
      <c r="M879">
        <v>49.57</v>
      </c>
    </row>
    <row r="880" spans="1:13" x14ac:dyDescent="0.25">
      <c r="A880" s="25">
        <v>40358</v>
      </c>
      <c r="B880">
        <v>127.35</v>
      </c>
      <c r="C880">
        <v>36.6</v>
      </c>
      <c r="D880">
        <v>19.79</v>
      </c>
      <c r="E880">
        <v>226.9</v>
      </c>
      <c r="F880">
        <v>67.569999999999993</v>
      </c>
      <c r="G880">
        <v>23.31</v>
      </c>
      <c r="H880">
        <v>108.61</v>
      </c>
      <c r="J880">
        <v>23.89</v>
      </c>
      <c r="M880">
        <v>48.9</v>
      </c>
    </row>
    <row r="881" spans="1:13" x14ac:dyDescent="0.25">
      <c r="A881" s="25">
        <v>40359</v>
      </c>
      <c r="B881">
        <v>124.83</v>
      </c>
      <c r="C881">
        <v>35.93</v>
      </c>
      <c r="D881">
        <v>19.45</v>
      </c>
      <c r="E881">
        <v>222.25</v>
      </c>
      <c r="F881">
        <v>68.08</v>
      </c>
      <c r="G881">
        <v>23.01</v>
      </c>
      <c r="H881">
        <v>109.26</v>
      </c>
      <c r="J881">
        <v>23.28</v>
      </c>
      <c r="M881">
        <v>48.07</v>
      </c>
    </row>
    <row r="882" spans="1:13" x14ac:dyDescent="0.25">
      <c r="A882" s="25">
        <v>40360</v>
      </c>
      <c r="B882">
        <v>123.55</v>
      </c>
      <c r="C882">
        <v>35.5</v>
      </c>
      <c r="D882">
        <v>19.25</v>
      </c>
      <c r="E882">
        <v>219.53</v>
      </c>
      <c r="F882">
        <v>68.55</v>
      </c>
      <c r="G882">
        <v>23.16</v>
      </c>
      <c r="H882">
        <v>110.96</v>
      </c>
      <c r="J882">
        <v>23.17</v>
      </c>
      <c r="M882">
        <v>48.34</v>
      </c>
    </row>
    <row r="883" spans="1:13" x14ac:dyDescent="0.25">
      <c r="A883" s="25">
        <v>40361</v>
      </c>
      <c r="B883">
        <v>123.29</v>
      </c>
      <c r="C883">
        <v>35.28</v>
      </c>
      <c r="D883">
        <v>19.2</v>
      </c>
      <c r="E883">
        <v>218.06</v>
      </c>
      <c r="F883">
        <v>67.55</v>
      </c>
      <c r="G883">
        <v>23.27</v>
      </c>
      <c r="H883">
        <v>109.14</v>
      </c>
      <c r="J883">
        <v>23.11</v>
      </c>
      <c r="M883">
        <v>48</v>
      </c>
    </row>
    <row r="884" spans="1:13" x14ac:dyDescent="0.25">
      <c r="A884" s="25">
        <v>40365</v>
      </c>
      <c r="B884">
        <v>123.58</v>
      </c>
      <c r="C884">
        <v>35.520000000000003</v>
      </c>
      <c r="D884">
        <v>19.48</v>
      </c>
      <c r="E884">
        <v>217.82</v>
      </c>
      <c r="F884">
        <v>67.45</v>
      </c>
      <c r="G884">
        <v>23.82</v>
      </c>
      <c r="H884">
        <v>110.06</v>
      </c>
      <c r="J884">
        <v>23.12</v>
      </c>
      <c r="M884">
        <v>48.57</v>
      </c>
    </row>
    <row r="885" spans="1:13" x14ac:dyDescent="0.25">
      <c r="A885" s="25">
        <v>40366</v>
      </c>
      <c r="B885">
        <v>123.47</v>
      </c>
      <c r="C885">
        <v>36.950000000000003</v>
      </c>
      <c r="D885">
        <v>20.14</v>
      </c>
      <c r="E885">
        <v>224.87</v>
      </c>
      <c r="F885">
        <v>72.37</v>
      </c>
      <c r="G885">
        <v>24.3</v>
      </c>
      <c r="H885">
        <v>113.43</v>
      </c>
      <c r="J885">
        <v>24.25</v>
      </c>
      <c r="M885">
        <v>48.92</v>
      </c>
    </row>
    <row r="886" spans="1:13" x14ac:dyDescent="0.25">
      <c r="A886" s="25">
        <v>40367</v>
      </c>
      <c r="B886">
        <v>127.37</v>
      </c>
      <c r="C886">
        <v>36.869999999999997</v>
      </c>
      <c r="D886">
        <v>20.100000000000001</v>
      </c>
      <c r="E886">
        <v>228.05</v>
      </c>
      <c r="F886">
        <v>72.430000000000007</v>
      </c>
      <c r="G886">
        <v>24.41</v>
      </c>
      <c r="H886">
        <v>116.22</v>
      </c>
      <c r="J886">
        <v>24.22</v>
      </c>
      <c r="M886">
        <v>49.18</v>
      </c>
    </row>
    <row r="887" spans="1:13" x14ac:dyDescent="0.25">
      <c r="A887" s="25">
        <v>40368</v>
      </c>
      <c r="B887">
        <v>127.9</v>
      </c>
      <c r="C887">
        <v>37.090000000000003</v>
      </c>
      <c r="D887">
        <v>20.239999999999998</v>
      </c>
      <c r="E887">
        <v>233.51</v>
      </c>
      <c r="F887">
        <v>71.2</v>
      </c>
      <c r="G887">
        <v>24.27</v>
      </c>
      <c r="H887">
        <v>117.26</v>
      </c>
      <c r="J887">
        <v>24.48</v>
      </c>
      <c r="M887">
        <v>49.43</v>
      </c>
    </row>
    <row r="888" spans="1:13" x14ac:dyDescent="0.25">
      <c r="A888" s="25">
        <v>40371</v>
      </c>
      <c r="B888">
        <v>127.37</v>
      </c>
      <c r="C888">
        <v>36.76</v>
      </c>
      <c r="D888">
        <v>20.57</v>
      </c>
      <c r="E888">
        <v>237.68</v>
      </c>
      <c r="F888">
        <v>70.73</v>
      </c>
      <c r="G888">
        <v>24.83</v>
      </c>
      <c r="H888">
        <v>119.51</v>
      </c>
      <c r="J888">
        <v>24.75</v>
      </c>
      <c r="M888">
        <v>50.12</v>
      </c>
    </row>
    <row r="889" spans="1:13" x14ac:dyDescent="0.25">
      <c r="A889" s="25">
        <v>40372</v>
      </c>
      <c r="B889">
        <v>128.97</v>
      </c>
      <c r="C889">
        <v>35.97</v>
      </c>
      <c r="D889">
        <v>21.01</v>
      </c>
      <c r="E889">
        <v>244.36</v>
      </c>
      <c r="F889">
        <v>74.38</v>
      </c>
      <c r="G889">
        <v>25.13</v>
      </c>
      <c r="H889">
        <v>123.65</v>
      </c>
      <c r="J889">
        <v>25.39</v>
      </c>
      <c r="M889">
        <v>50.54</v>
      </c>
    </row>
    <row r="890" spans="1:13" x14ac:dyDescent="0.25">
      <c r="A890" s="25">
        <v>40373</v>
      </c>
      <c r="B890">
        <v>129.32</v>
      </c>
      <c r="C890">
        <v>36.1</v>
      </c>
      <c r="D890">
        <v>21.36</v>
      </c>
      <c r="E890">
        <v>245.42</v>
      </c>
      <c r="F890">
        <v>75.03</v>
      </c>
      <c r="G890">
        <v>25.44</v>
      </c>
      <c r="H890">
        <v>123.3</v>
      </c>
      <c r="J890">
        <v>25.09</v>
      </c>
      <c r="M890">
        <v>50.35</v>
      </c>
    </row>
    <row r="891" spans="1:13" x14ac:dyDescent="0.25">
      <c r="A891" s="25">
        <v>40374</v>
      </c>
      <c r="B891">
        <v>129.87</v>
      </c>
      <c r="C891">
        <v>35.92</v>
      </c>
      <c r="D891">
        <v>21.51</v>
      </c>
      <c r="E891">
        <v>246.76</v>
      </c>
      <c r="F891">
        <v>75.64</v>
      </c>
      <c r="G891">
        <v>25.51</v>
      </c>
      <c r="H891">
        <v>122.06</v>
      </c>
      <c r="J891">
        <v>25.4</v>
      </c>
      <c r="M891">
        <v>50.41</v>
      </c>
    </row>
    <row r="892" spans="1:13" x14ac:dyDescent="0.25">
      <c r="A892" s="25">
        <v>40375</v>
      </c>
      <c r="B892">
        <v>129.96</v>
      </c>
      <c r="C892">
        <v>35.700000000000003</v>
      </c>
      <c r="D892">
        <v>21.02</v>
      </c>
      <c r="E892">
        <v>229.57</v>
      </c>
      <c r="F892">
        <v>73.53</v>
      </c>
      <c r="G892">
        <v>24.89</v>
      </c>
      <c r="H892">
        <v>118.49</v>
      </c>
      <c r="J892">
        <v>24.77</v>
      </c>
      <c r="M892">
        <v>49.67</v>
      </c>
    </row>
    <row r="893" spans="1:13" x14ac:dyDescent="0.25">
      <c r="A893" s="25">
        <v>40378</v>
      </c>
      <c r="B893">
        <v>128.66999999999999</v>
      </c>
      <c r="C893">
        <v>35.08</v>
      </c>
      <c r="D893">
        <v>21.59</v>
      </c>
      <c r="E893">
        <v>232.86</v>
      </c>
      <c r="F893">
        <v>72.900000000000006</v>
      </c>
      <c r="G893">
        <v>25.23</v>
      </c>
      <c r="H893">
        <v>119.94</v>
      </c>
      <c r="J893">
        <v>25.55</v>
      </c>
      <c r="M893">
        <v>49.52</v>
      </c>
    </row>
    <row r="894" spans="1:13" x14ac:dyDescent="0.25">
      <c r="A894" s="25">
        <v>40379</v>
      </c>
      <c r="B894">
        <v>122.97</v>
      </c>
      <c r="C894">
        <v>35.979999999999997</v>
      </c>
      <c r="D894">
        <v>21.65</v>
      </c>
      <c r="E894">
        <v>240.55</v>
      </c>
      <c r="F894">
        <v>74.040000000000006</v>
      </c>
      <c r="G894">
        <v>25.48</v>
      </c>
      <c r="H894">
        <v>120.1</v>
      </c>
      <c r="J894">
        <v>24.77</v>
      </c>
      <c r="M894">
        <v>50.88</v>
      </c>
    </row>
    <row r="895" spans="1:13" x14ac:dyDescent="0.25">
      <c r="A895" s="25">
        <v>40380</v>
      </c>
      <c r="B895">
        <v>126.44</v>
      </c>
      <c r="C895">
        <v>36.32</v>
      </c>
      <c r="D895">
        <v>21.26</v>
      </c>
      <c r="E895">
        <v>238.51</v>
      </c>
      <c r="F895">
        <v>73.31</v>
      </c>
      <c r="G895">
        <v>25.12</v>
      </c>
      <c r="H895">
        <v>117.43</v>
      </c>
      <c r="J895">
        <v>24.5</v>
      </c>
      <c r="M895">
        <v>50.35</v>
      </c>
    </row>
    <row r="896" spans="1:13" x14ac:dyDescent="0.25">
      <c r="A896" s="25">
        <v>40381</v>
      </c>
      <c r="B896">
        <v>126.32</v>
      </c>
      <c r="C896">
        <v>37</v>
      </c>
      <c r="D896">
        <v>21.78</v>
      </c>
      <c r="E896">
        <v>242.16</v>
      </c>
      <c r="F896">
        <v>74.45</v>
      </c>
      <c r="G896">
        <v>25.84</v>
      </c>
      <c r="H896">
        <v>120.07</v>
      </c>
      <c r="J896">
        <v>25.29</v>
      </c>
      <c r="M896">
        <v>50.86</v>
      </c>
    </row>
    <row r="897" spans="1:13" x14ac:dyDescent="0.25">
      <c r="A897" s="25">
        <v>40382</v>
      </c>
      <c r="B897">
        <v>127.3</v>
      </c>
      <c r="C897">
        <v>37.130000000000003</v>
      </c>
      <c r="D897">
        <v>21.69</v>
      </c>
      <c r="E897">
        <v>244.78</v>
      </c>
      <c r="F897">
        <v>78.06</v>
      </c>
      <c r="G897">
        <v>25.81</v>
      </c>
      <c r="H897">
        <v>118.87</v>
      </c>
      <c r="J897">
        <v>25.38</v>
      </c>
      <c r="M897">
        <v>51.67</v>
      </c>
    </row>
    <row r="898" spans="1:13" x14ac:dyDescent="0.25">
      <c r="A898" s="25">
        <v>40385</v>
      </c>
      <c r="B898">
        <v>128.18</v>
      </c>
      <c r="C898">
        <v>37.04</v>
      </c>
      <c r="D898">
        <v>21.71</v>
      </c>
      <c r="E898">
        <v>244.24</v>
      </c>
      <c r="F898">
        <v>80.37</v>
      </c>
      <c r="G898">
        <v>26.1</v>
      </c>
      <c r="H898">
        <v>118.4</v>
      </c>
      <c r="J898">
        <v>25.66</v>
      </c>
      <c r="M898">
        <v>51.13</v>
      </c>
    </row>
    <row r="899" spans="1:13" x14ac:dyDescent="0.25">
      <c r="A899" s="25">
        <v>40386</v>
      </c>
      <c r="B899">
        <v>128.78</v>
      </c>
      <c r="C899">
        <v>37.729999999999997</v>
      </c>
      <c r="D899">
        <v>21.58</v>
      </c>
      <c r="E899">
        <v>246.07</v>
      </c>
      <c r="F899">
        <v>81.069999999999993</v>
      </c>
      <c r="G899">
        <v>26.16</v>
      </c>
      <c r="H899">
        <v>117.13</v>
      </c>
      <c r="J899">
        <v>25.58</v>
      </c>
      <c r="M899">
        <v>50.96</v>
      </c>
    </row>
    <row r="900" spans="1:13" x14ac:dyDescent="0.25">
      <c r="A900" s="25">
        <v>40387</v>
      </c>
      <c r="B900">
        <v>128.66999999999999</v>
      </c>
      <c r="C900">
        <v>37.28</v>
      </c>
      <c r="D900">
        <v>21.33</v>
      </c>
      <c r="E900">
        <v>241.93</v>
      </c>
      <c r="F900">
        <v>79.400000000000006</v>
      </c>
      <c r="G900">
        <v>25.95</v>
      </c>
      <c r="H900">
        <v>117.13</v>
      </c>
      <c r="J900">
        <v>25.22</v>
      </c>
      <c r="M900">
        <v>51.13</v>
      </c>
    </row>
    <row r="901" spans="1:13" x14ac:dyDescent="0.25">
      <c r="A901" s="25">
        <v>40388</v>
      </c>
      <c r="B901">
        <v>129.06</v>
      </c>
      <c r="C901">
        <v>36.869999999999997</v>
      </c>
      <c r="D901">
        <v>21.03</v>
      </c>
      <c r="E901">
        <v>242.25</v>
      </c>
      <c r="F901">
        <v>79.2</v>
      </c>
      <c r="G901">
        <v>26.03</v>
      </c>
      <c r="H901">
        <v>116.86</v>
      </c>
      <c r="J901">
        <v>24.88</v>
      </c>
      <c r="M901">
        <v>51.06</v>
      </c>
    </row>
    <row r="902" spans="1:13" x14ac:dyDescent="0.25">
      <c r="A902" s="25">
        <v>40389</v>
      </c>
      <c r="B902">
        <v>127.43</v>
      </c>
      <c r="C902">
        <v>36.75</v>
      </c>
      <c r="D902">
        <v>20.6</v>
      </c>
      <c r="E902">
        <v>242.18</v>
      </c>
      <c r="F902">
        <v>81.41</v>
      </c>
      <c r="G902">
        <v>25.81</v>
      </c>
      <c r="H902">
        <v>117.89</v>
      </c>
      <c r="J902">
        <v>24.69</v>
      </c>
      <c r="M902">
        <v>51.19</v>
      </c>
    </row>
    <row r="903" spans="1:13" x14ac:dyDescent="0.25">
      <c r="A903" s="25">
        <v>40392</v>
      </c>
      <c r="B903">
        <v>129.25</v>
      </c>
      <c r="C903">
        <v>37.409999999999997</v>
      </c>
      <c r="D903">
        <v>21.15</v>
      </c>
      <c r="E903">
        <v>244.96</v>
      </c>
      <c r="F903">
        <v>84.6</v>
      </c>
      <c r="G903">
        <v>26.33</v>
      </c>
      <c r="H903">
        <v>120.07</v>
      </c>
      <c r="J903">
        <v>25.11</v>
      </c>
      <c r="M903">
        <v>51.41</v>
      </c>
    </row>
    <row r="904" spans="1:13" x14ac:dyDescent="0.25">
      <c r="A904" s="25">
        <v>40393</v>
      </c>
      <c r="B904">
        <v>130.03</v>
      </c>
      <c r="C904">
        <v>37.42</v>
      </c>
      <c r="D904">
        <v>20.87</v>
      </c>
      <c r="E904">
        <v>244.67</v>
      </c>
      <c r="F904">
        <v>84.79</v>
      </c>
      <c r="G904">
        <v>26.16</v>
      </c>
      <c r="H904">
        <v>122.42</v>
      </c>
      <c r="J904">
        <v>24.81</v>
      </c>
      <c r="M904">
        <v>51.29</v>
      </c>
    </row>
    <row r="905" spans="1:13" x14ac:dyDescent="0.25">
      <c r="A905" s="25">
        <v>40394</v>
      </c>
      <c r="B905">
        <v>130.46</v>
      </c>
      <c r="C905">
        <v>37.57</v>
      </c>
      <c r="D905">
        <v>20.73</v>
      </c>
      <c r="E905">
        <v>252.91</v>
      </c>
      <c r="F905">
        <v>86.6</v>
      </c>
      <c r="G905">
        <v>25.73</v>
      </c>
      <c r="H905">
        <v>127.58</v>
      </c>
      <c r="J905">
        <v>25.18</v>
      </c>
      <c r="M905">
        <v>51.6</v>
      </c>
    </row>
    <row r="906" spans="1:13" x14ac:dyDescent="0.25">
      <c r="A906" s="25">
        <v>40395</v>
      </c>
      <c r="B906">
        <v>130.72999999999999</v>
      </c>
      <c r="C906">
        <v>37.39</v>
      </c>
      <c r="D906">
        <v>20.67</v>
      </c>
      <c r="E906">
        <v>253.8</v>
      </c>
      <c r="F906">
        <v>85.57</v>
      </c>
      <c r="G906">
        <v>25.37</v>
      </c>
      <c r="H906">
        <v>127.83</v>
      </c>
      <c r="J906">
        <v>25.4</v>
      </c>
      <c r="M906">
        <v>51.62</v>
      </c>
    </row>
    <row r="907" spans="1:13" x14ac:dyDescent="0.25">
      <c r="A907" s="25">
        <v>40396</v>
      </c>
      <c r="B907">
        <v>130.41</v>
      </c>
      <c r="C907">
        <v>37.159999999999997</v>
      </c>
      <c r="D907">
        <v>20.65</v>
      </c>
      <c r="E907">
        <v>249.86</v>
      </c>
      <c r="F907">
        <v>86.53</v>
      </c>
      <c r="G907">
        <v>25.55</v>
      </c>
      <c r="H907">
        <v>128.32</v>
      </c>
      <c r="J907">
        <v>25.46</v>
      </c>
      <c r="M907">
        <v>51.79</v>
      </c>
    </row>
    <row r="908" spans="1:13" x14ac:dyDescent="0.25">
      <c r="A908" s="25">
        <v>40399</v>
      </c>
      <c r="B908">
        <v>130.79</v>
      </c>
      <c r="C908">
        <v>37.39</v>
      </c>
      <c r="D908">
        <v>20.65</v>
      </c>
      <c r="E908">
        <v>252.42</v>
      </c>
      <c r="F908">
        <v>87.56</v>
      </c>
      <c r="G908">
        <v>25.61</v>
      </c>
      <c r="H908">
        <v>128.83000000000001</v>
      </c>
      <c r="J908">
        <v>25.7</v>
      </c>
      <c r="M908">
        <v>52.06</v>
      </c>
    </row>
    <row r="909" spans="1:13" x14ac:dyDescent="0.25">
      <c r="A909" s="25">
        <v>40400</v>
      </c>
      <c r="B909">
        <v>131.18</v>
      </c>
      <c r="C909">
        <v>37.06</v>
      </c>
      <c r="D909">
        <v>19.82</v>
      </c>
      <c r="E909">
        <v>251.6</v>
      </c>
      <c r="F909">
        <v>87.87</v>
      </c>
      <c r="G909">
        <v>25.07</v>
      </c>
      <c r="H909">
        <v>130</v>
      </c>
      <c r="J909">
        <v>25.35</v>
      </c>
      <c r="M909">
        <v>52.22</v>
      </c>
    </row>
    <row r="910" spans="1:13" x14ac:dyDescent="0.25">
      <c r="A910" s="25">
        <v>40401</v>
      </c>
      <c r="B910">
        <v>130.69</v>
      </c>
      <c r="C910">
        <v>35.74</v>
      </c>
      <c r="D910">
        <v>19.420000000000002</v>
      </c>
      <c r="E910">
        <v>245.62</v>
      </c>
      <c r="F910">
        <v>84.23</v>
      </c>
      <c r="G910">
        <v>24.86</v>
      </c>
      <c r="H910">
        <v>125.89</v>
      </c>
      <c r="J910">
        <v>24.97</v>
      </c>
      <c r="M910">
        <v>51.02</v>
      </c>
    </row>
    <row r="911" spans="1:13" x14ac:dyDescent="0.25">
      <c r="A911" s="25">
        <v>40402</v>
      </c>
      <c r="B911">
        <v>127.69</v>
      </c>
      <c r="C911">
        <v>35.97</v>
      </c>
      <c r="D911">
        <v>19.45</v>
      </c>
      <c r="E911">
        <v>245.76</v>
      </c>
      <c r="F911">
        <v>82.65</v>
      </c>
      <c r="G911">
        <v>24.49</v>
      </c>
      <c r="H911">
        <v>126.56</v>
      </c>
      <c r="J911">
        <v>24.41</v>
      </c>
      <c r="M911">
        <v>50.43</v>
      </c>
    </row>
    <row r="912" spans="1:13" x14ac:dyDescent="0.25">
      <c r="A912" s="25">
        <v>40403</v>
      </c>
      <c r="B912">
        <v>127.96</v>
      </c>
      <c r="C912">
        <v>35.590000000000003</v>
      </c>
      <c r="D912">
        <v>19.149999999999999</v>
      </c>
      <c r="E912">
        <v>242.93</v>
      </c>
      <c r="F912">
        <v>82.83</v>
      </c>
      <c r="G912">
        <v>24.4</v>
      </c>
      <c r="H912">
        <v>124.69</v>
      </c>
      <c r="J912">
        <v>24.28</v>
      </c>
      <c r="M912">
        <v>50.4</v>
      </c>
    </row>
    <row r="913" spans="1:13" x14ac:dyDescent="0.25">
      <c r="A913" s="25">
        <v>40406</v>
      </c>
      <c r="B913">
        <v>127.47</v>
      </c>
      <c r="C913">
        <v>35.380000000000003</v>
      </c>
      <c r="D913">
        <v>19.47</v>
      </c>
      <c r="E913">
        <v>242.55</v>
      </c>
      <c r="F913">
        <v>84.35</v>
      </c>
      <c r="G913">
        <v>24.5</v>
      </c>
      <c r="H913">
        <v>126.07</v>
      </c>
      <c r="J913">
        <v>24.53</v>
      </c>
      <c r="M913">
        <v>50.41</v>
      </c>
    </row>
    <row r="914" spans="1:13" x14ac:dyDescent="0.25">
      <c r="A914" s="25">
        <v>40407</v>
      </c>
      <c r="B914">
        <v>128.83000000000001</v>
      </c>
      <c r="C914">
        <v>36</v>
      </c>
      <c r="D914">
        <v>19.53</v>
      </c>
      <c r="E914">
        <v>245.01</v>
      </c>
      <c r="F914">
        <v>84.43</v>
      </c>
      <c r="G914">
        <v>24.71</v>
      </c>
      <c r="H914">
        <v>128.86000000000001</v>
      </c>
      <c r="J914">
        <v>24.7</v>
      </c>
      <c r="M914">
        <v>51.02</v>
      </c>
    </row>
    <row r="915" spans="1:13" x14ac:dyDescent="0.25">
      <c r="A915" s="25">
        <v>40408</v>
      </c>
      <c r="B915">
        <v>128.87</v>
      </c>
      <c r="C915">
        <v>36.15</v>
      </c>
      <c r="D915">
        <v>19.59</v>
      </c>
      <c r="E915">
        <v>240.83</v>
      </c>
      <c r="F915">
        <v>82.92</v>
      </c>
      <c r="G915">
        <v>24.82</v>
      </c>
      <c r="H915">
        <v>129.65</v>
      </c>
      <c r="J915">
        <v>24.91</v>
      </c>
      <c r="M915">
        <v>50.86</v>
      </c>
    </row>
    <row r="916" spans="1:13" x14ac:dyDescent="0.25">
      <c r="A916" s="25">
        <v>40409</v>
      </c>
      <c r="B916">
        <v>128.66999999999999</v>
      </c>
      <c r="C916">
        <v>35.700000000000003</v>
      </c>
      <c r="D916">
        <v>18.899999999999999</v>
      </c>
      <c r="E916">
        <v>233.75</v>
      </c>
      <c r="F916">
        <v>81.19</v>
      </c>
      <c r="G916">
        <v>24.44</v>
      </c>
      <c r="H916">
        <v>127.57</v>
      </c>
      <c r="J916">
        <v>24.53</v>
      </c>
      <c r="M916">
        <v>50.06</v>
      </c>
    </row>
    <row r="917" spans="1:13" x14ac:dyDescent="0.25">
      <c r="A917" s="25">
        <v>40410</v>
      </c>
      <c r="B917">
        <v>128.72</v>
      </c>
      <c r="C917">
        <v>35.659999999999997</v>
      </c>
      <c r="D917">
        <v>18.91</v>
      </c>
      <c r="E917">
        <v>230.78</v>
      </c>
      <c r="F917">
        <v>82.17</v>
      </c>
      <c r="G917">
        <v>24.23</v>
      </c>
      <c r="H917">
        <v>127.76</v>
      </c>
      <c r="J917">
        <v>24.7</v>
      </c>
      <c r="M917">
        <v>50.22</v>
      </c>
    </row>
    <row r="918" spans="1:13" x14ac:dyDescent="0.25">
      <c r="A918" s="25">
        <v>40413</v>
      </c>
      <c r="B918">
        <v>127.57</v>
      </c>
      <c r="C918">
        <v>35.11</v>
      </c>
      <c r="D918">
        <v>18.7</v>
      </c>
      <c r="E918">
        <v>231.8</v>
      </c>
      <c r="F918">
        <v>79.37</v>
      </c>
      <c r="G918">
        <v>24.28</v>
      </c>
      <c r="H918">
        <v>126.6</v>
      </c>
      <c r="J918">
        <v>24.37</v>
      </c>
      <c r="M918">
        <v>51.14</v>
      </c>
    </row>
    <row r="919" spans="1:13" x14ac:dyDescent="0.25">
      <c r="A919" s="25">
        <v>40414</v>
      </c>
      <c r="B919">
        <v>125.21</v>
      </c>
      <c r="C919">
        <v>34.28</v>
      </c>
      <c r="D919">
        <v>18.399999999999999</v>
      </c>
      <c r="E919">
        <v>225.47</v>
      </c>
      <c r="F919">
        <v>77.34</v>
      </c>
      <c r="G919">
        <v>24.04</v>
      </c>
      <c r="H919">
        <v>124.53</v>
      </c>
      <c r="J919">
        <v>24.27</v>
      </c>
      <c r="M919">
        <v>51.3</v>
      </c>
    </row>
    <row r="920" spans="1:13" x14ac:dyDescent="0.25">
      <c r="A920" s="25">
        <v>40415</v>
      </c>
      <c r="B920">
        <v>124.57</v>
      </c>
      <c r="C920">
        <v>34.700000000000003</v>
      </c>
      <c r="D920">
        <v>18.48</v>
      </c>
      <c r="E920">
        <v>227.08</v>
      </c>
      <c r="F920">
        <v>78.3</v>
      </c>
      <c r="G920">
        <v>24.1</v>
      </c>
      <c r="H920">
        <v>126.85</v>
      </c>
      <c r="J920">
        <v>24.31</v>
      </c>
      <c r="M920">
        <v>51.55</v>
      </c>
    </row>
    <row r="921" spans="1:13" x14ac:dyDescent="0.25">
      <c r="A921" s="25">
        <v>40416</v>
      </c>
      <c r="B921">
        <v>125.78</v>
      </c>
      <c r="C921">
        <v>34.33</v>
      </c>
      <c r="D921">
        <v>18.18</v>
      </c>
      <c r="E921">
        <v>225.26</v>
      </c>
      <c r="F921">
        <v>76.599999999999994</v>
      </c>
      <c r="G921">
        <v>23.82</v>
      </c>
      <c r="H921">
        <v>124.86</v>
      </c>
      <c r="J921">
        <v>23.83</v>
      </c>
      <c r="M921">
        <v>50.97</v>
      </c>
    </row>
    <row r="922" spans="1:13" x14ac:dyDescent="0.25">
      <c r="A922" s="25">
        <v>40417</v>
      </c>
      <c r="B922">
        <v>123.83</v>
      </c>
      <c r="C922">
        <v>34.520000000000003</v>
      </c>
      <c r="D922">
        <v>18.37</v>
      </c>
      <c r="E922">
        <v>229.19</v>
      </c>
      <c r="F922">
        <v>79.37</v>
      </c>
      <c r="G922">
        <v>23.93</v>
      </c>
      <c r="H922">
        <v>126.64</v>
      </c>
      <c r="J922">
        <v>24.15</v>
      </c>
      <c r="M922">
        <v>51</v>
      </c>
    </row>
    <row r="923" spans="1:13" x14ac:dyDescent="0.25">
      <c r="A923" s="25">
        <v>40420</v>
      </c>
      <c r="B923">
        <v>125.08</v>
      </c>
      <c r="C923">
        <v>34.64</v>
      </c>
      <c r="D923">
        <v>17.96</v>
      </c>
      <c r="E923">
        <v>226.12</v>
      </c>
      <c r="F923">
        <v>77.239999999999995</v>
      </c>
      <c r="G923">
        <v>23.64</v>
      </c>
      <c r="H923">
        <v>123.79</v>
      </c>
      <c r="J923">
        <v>23.25</v>
      </c>
      <c r="M923">
        <v>50.55</v>
      </c>
    </row>
    <row r="924" spans="1:13" x14ac:dyDescent="0.25">
      <c r="A924" s="25">
        <v>40421</v>
      </c>
      <c r="B924">
        <v>123.31</v>
      </c>
      <c r="C924">
        <v>34.729999999999997</v>
      </c>
      <c r="D924">
        <v>17.66</v>
      </c>
      <c r="E924">
        <v>224.78</v>
      </c>
      <c r="F924">
        <v>78.430000000000007</v>
      </c>
      <c r="G924">
        <v>23.46</v>
      </c>
      <c r="H924">
        <v>124.83</v>
      </c>
      <c r="J924">
        <v>23.02</v>
      </c>
      <c r="M924">
        <v>50.14</v>
      </c>
    </row>
    <row r="925" spans="1:13" x14ac:dyDescent="0.25">
      <c r="A925" s="25">
        <v>40422</v>
      </c>
      <c r="B925">
        <v>125.31</v>
      </c>
      <c r="C925">
        <v>35.76</v>
      </c>
      <c r="D925">
        <v>18.14</v>
      </c>
      <c r="E925">
        <v>229.94</v>
      </c>
      <c r="F925">
        <v>81.84</v>
      </c>
      <c r="G925">
        <v>23.9</v>
      </c>
      <c r="H925">
        <v>132.49</v>
      </c>
      <c r="J925">
        <v>23.75</v>
      </c>
      <c r="M925">
        <v>51.2</v>
      </c>
    </row>
    <row r="926" spans="1:13" x14ac:dyDescent="0.25">
      <c r="A926" s="25">
        <v>40423</v>
      </c>
      <c r="B926">
        <v>126.03</v>
      </c>
      <c r="C926">
        <v>36.020000000000003</v>
      </c>
      <c r="D926">
        <v>18.28</v>
      </c>
      <c r="E926">
        <v>231.36</v>
      </c>
      <c r="F926">
        <v>82.61</v>
      </c>
      <c r="G926">
        <v>23.94</v>
      </c>
      <c r="H926">
        <v>135.21</v>
      </c>
      <c r="J926">
        <v>24.04</v>
      </c>
      <c r="M926">
        <v>51.76</v>
      </c>
    </row>
    <row r="927" spans="1:13" x14ac:dyDescent="0.25">
      <c r="A927" s="25">
        <v>40424</v>
      </c>
      <c r="B927">
        <v>126.22</v>
      </c>
      <c r="C927">
        <v>36.97</v>
      </c>
      <c r="D927">
        <v>18.43</v>
      </c>
      <c r="E927">
        <v>234.91</v>
      </c>
      <c r="F927">
        <v>84.3</v>
      </c>
      <c r="G927">
        <v>24.29</v>
      </c>
      <c r="H927">
        <v>138.79</v>
      </c>
      <c r="J927">
        <v>24.33</v>
      </c>
      <c r="M927">
        <v>52.04</v>
      </c>
    </row>
    <row r="928" spans="1:13" x14ac:dyDescent="0.25">
      <c r="A928" s="25">
        <v>40428</v>
      </c>
      <c r="B928">
        <v>126.99</v>
      </c>
      <c r="C928">
        <v>36.83</v>
      </c>
      <c r="D928">
        <v>18.12</v>
      </c>
      <c r="E928">
        <v>231.97</v>
      </c>
      <c r="F928">
        <v>82.27</v>
      </c>
      <c r="G928">
        <v>23.96</v>
      </c>
      <c r="H928">
        <v>137.22</v>
      </c>
      <c r="J928">
        <v>23.62</v>
      </c>
      <c r="M928">
        <v>51.86</v>
      </c>
    </row>
    <row r="929" spans="1:13" x14ac:dyDescent="0.25">
      <c r="A929" s="25">
        <v>40429</v>
      </c>
      <c r="B929">
        <v>126.02</v>
      </c>
      <c r="C929">
        <v>37.56</v>
      </c>
      <c r="D929">
        <v>17.899999999999999</v>
      </c>
      <c r="E929">
        <v>235.05</v>
      </c>
      <c r="F929">
        <v>84.19</v>
      </c>
      <c r="G929">
        <v>23.93</v>
      </c>
      <c r="H929">
        <v>139.13999999999999</v>
      </c>
      <c r="J929">
        <v>23.68</v>
      </c>
      <c r="M929">
        <v>51.83</v>
      </c>
    </row>
    <row r="930" spans="1:13" x14ac:dyDescent="0.25">
      <c r="A930" s="25">
        <v>40430</v>
      </c>
      <c r="B930">
        <v>127.27</v>
      </c>
      <c r="C930">
        <v>37.58</v>
      </c>
      <c r="D930">
        <v>18</v>
      </c>
      <c r="E930">
        <v>237.85</v>
      </c>
      <c r="F930">
        <v>83.83</v>
      </c>
      <c r="G930">
        <v>24.01</v>
      </c>
      <c r="H930">
        <v>140.38</v>
      </c>
      <c r="J930">
        <v>23.84</v>
      </c>
      <c r="M930">
        <v>51.91</v>
      </c>
    </row>
    <row r="931" spans="1:13" x14ac:dyDescent="0.25">
      <c r="A931" s="25">
        <v>40431</v>
      </c>
      <c r="B931">
        <v>126.99</v>
      </c>
      <c r="C931">
        <v>37.630000000000003</v>
      </c>
      <c r="D931">
        <v>17.97</v>
      </c>
      <c r="E931">
        <v>237.83</v>
      </c>
      <c r="F931">
        <v>84.33</v>
      </c>
      <c r="G931">
        <v>23.85</v>
      </c>
      <c r="H931">
        <v>142.44</v>
      </c>
      <c r="J931">
        <v>23.7</v>
      </c>
      <c r="M931">
        <v>51.97</v>
      </c>
    </row>
    <row r="932" spans="1:13" x14ac:dyDescent="0.25">
      <c r="A932" s="25">
        <v>40434</v>
      </c>
      <c r="B932">
        <v>128.63</v>
      </c>
      <c r="C932">
        <v>38.15</v>
      </c>
      <c r="D932">
        <v>18.559999999999999</v>
      </c>
      <c r="E932">
        <v>240.89</v>
      </c>
      <c r="F932">
        <v>86.26</v>
      </c>
      <c r="G932">
        <v>25.11</v>
      </c>
      <c r="H932">
        <v>145.07</v>
      </c>
      <c r="J932">
        <v>24.46</v>
      </c>
      <c r="M932">
        <v>52.21</v>
      </c>
    </row>
    <row r="933" spans="1:13" x14ac:dyDescent="0.25">
      <c r="A933" s="25">
        <v>40435</v>
      </c>
      <c r="B933">
        <v>128.43</v>
      </c>
      <c r="C933">
        <v>38.29</v>
      </c>
      <c r="D933">
        <v>18.739999999999998</v>
      </c>
      <c r="E933">
        <v>239.97</v>
      </c>
      <c r="F933">
        <v>86.33</v>
      </c>
      <c r="G933">
        <v>25.03</v>
      </c>
      <c r="H933">
        <v>145.75</v>
      </c>
      <c r="J933">
        <v>24.69</v>
      </c>
      <c r="M933">
        <v>52.66</v>
      </c>
    </row>
    <row r="934" spans="1:13" x14ac:dyDescent="0.25">
      <c r="A934" s="25">
        <v>40436</v>
      </c>
      <c r="B934">
        <v>128.65</v>
      </c>
      <c r="C934">
        <v>38.6</v>
      </c>
      <c r="D934">
        <v>18.72</v>
      </c>
      <c r="E934">
        <v>240.08</v>
      </c>
      <c r="F934">
        <v>86.3</v>
      </c>
      <c r="G934">
        <v>25.12</v>
      </c>
      <c r="H934">
        <v>145.44999999999999</v>
      </c>
      <c r="J934">
        <v>24.67</v>
      </c>
      <c r="M934">
        <v>52.86</v>
      </c>
    </row>
    <row r="935" spans="1:13" x14ac:dyDescent="0.25">
      <c r="A935" s="25">
        <v>40437</v>
      </c>
      <c r="B935">
        <v>129.19999999999999</v>
      </c>
      <c r="C935">
        <v>39.51</v>
      </c>
      <c r="D935">
        <v>18.97</v>
      </c>
      <c r="E935">
        <v>240.29</v>
      </c>
      <c r="F935">
        <v>86.09</v>
      </c>
      <c r="G935">
        <v>25.33</v>
      </c>
      <c r="H935">
        <v>148.13</v>
      </c>
      <c r="J935">
        <v>24.98</v>
      </c>
      <c r="M935">
        <v>53.15</v>
      </c>
    </row>
    <row r="936" spans="1:13" x14ac:dyDescent="0.25">
      <c r="A936" s="25">
        <v>40438</v>
      </c>
      <c r="B936">
        <v>129.91999999999999</v>
      </c>
      <c r="C936">
        <v>39.340000000000003</v>
      </c>
      <c r="D936">
        <v>18.809999999999999</v>
      </c>
      <c r="E936">
        <v>244.83</v>
      </c>
      <c r="F936">
        <v>85.73</v>
      </c>
      <c r="G936">
        <v>25.22</v>
      </c>
      <c r="H936">
        <v>148.32</v>
      </c>
      <c r="J936">
        <v>25.72</v>
      </c>
      <c r="M936">
        <v>53.01</v>
      </c>
    </row>
    <row r="937" spans="1:13" x14ac:dyDescent="0.25">
      <c r="A937" s="25">
        <v>40441</v>
      </c>
      <c r="B937">
        <v>130.24</v>
      </c>
      <c r="C937">
        <v>40.46</v>
      </c>
      <c r="D937">
        <v>18.93</v>
      </c>
      <c r="E937">
        <v>253.89</v>
      </c>
      <c r="F937">
        <v>89.87</v>
      </c>
      <c r="G937">
        <v>25.43</v>
      </c>
      <c r="H937">
        <v>151.30000000000001</v>
      </c>
      <c r="J937">
        <v>25.86</v>
      </c>
      <c r="M937">
        <v>53.54</v>
      </c>
    </row>
    <row r="938" spans="1:13" x14ac:dyDescent="0.25">
      <c r="A938" s="25">
        <v>40442</v>
      </c>
      <c r="B938">
        <v>131.44999999999999</v>
      </c>
      <c r="C938">
        <v>40.54</v>
      </c>
      <c r="D938">
        <v>19.14</v>
      </c>
      <c r="E938">
        <v>256.47000000000003</v>
      </c>
      <c r="F938">
        <v>91.19</v>
      </c>
      <c r="G938">
        <v>25.15</v>
      </c>
      <c r="H938">
        <v>150.72999999999999</v>
      </c>
      <c r="J938">
        <v>25.8</v>
      </c>
      <c r="M938">
        <v>53.57</v>
      </c>
    </row>
    <row r="939" spans="1:13" x14ac:dyDescent="0.25">
      <c r="A939" s="25">
        <v>40443</v>
      </c>
      <c r="B939">
        <v>131.61000000000001</v>
      </c>
      <c r="C939">
        <v>41.11</v>
      </c>
      <c r="D939">
        <v>19.010000000000002</v>
      </c>
      <c r="E939">
        <v>257.74</v>
      </c>
      <c r="F939">
        <v>91.81</v>
      </c>
      <c r="G939">
        <v>24.61</v>
      </c>
      <c r="H939">
        <v>151.83000000000001</v>
      </c>
      <c r="J939">
        <v>25.44</v>
      </c>
      <c r="M939">
        <v>53.82</v>
      </c>
    </row>
    <row r="940" spans="1:13" x14ac:dyDescent="0.25">
      <c r="A940" s="25">
        <v>40444</v>
      </c>
      <c r="B940">
        <v>131.41999999999999</v>
      </c>
      <c r="C940">
        <v>41.27</v>
      </c>
      <c r="D940">
        <v>18.98</v>
      </c>
      <c r="E940">
        <v>256.48</v>
      </c>
      <c r="F940">
        <v>95.03</v>
      </c>
      <c r="G940">
        <v>24.43</v>
      </c>
      <c r="H940">
        <v>152.85</v>
      </c>
      <c r="J940">
        <v>25.77</v>
      </c>
      <c r="M940">
        <v>53.65</v>
      </c>
    </row>
    <row r="941" spans="1:13" x14ac:dyDescent="0.25">
      <c r="A941" s="25">
        <v>40445</v>
      </c>
      <c r="B941">
        <v>132.41999999999999</v>
      </c>
      <c r="C941">
        <v>41.76</v>
      </c>
      <c r="D941">
        <v>19.420000000000002</v>
      </c>
      <c r="E941">
        <v>263.38</v>
      </c>
      <c r="F941">
        <v>97.83</v>
      </c>
      <c r="G941">
        <v>24.78</v>
      </c>
      <c r="H941">
        <v>160.72999999999999</v>
      </c>
      <c r="J941">
        <v>26.93</v>
      </c>
      <c r="M941">
        <v>54.08</v>
      </c>
    </row>
    <row r="942" spans="1:13" x14ac:dyDescent="0.25">
      <c r="A942" s="25">
        <v>40448</v>
      </c>
      <c r="B942">
        <v>133.51</v>
      </c>
      <c r="C942">
        <v>41.6</v>
      </c>
      <c r="D942">
        <v>19.239999999999998</v>
      </c>
      <c r="E942">
        <v>264.94</v>
      </c>
      <c r="F942">
        <v>103.82</v>
      </c>
      <c r="G942">
        <v>24.73</v>
      </c>
      <c r="H942">
        <v>159.37</v>
      </c>
      <c r="J942">
        <v>26.68</v>
      </c>
      <c r="M942">
        <v>53.48</v>
      </c>
    </row>
    <row r="943" spans="1:13" x14ac:dyDescent="0.25">
      <c r="A943" s="25">
        <v>40449</v>
      </c>
      <c r="B943">
        <v>134.66999999999999</v>
      </c>
      <c r="C943">
        <v>40.98</v>
      </c>
      <c r="D943">
        <v>19.5</v>
      </c>
      <c r="E943">
        <v>263.32</v>
      </c>
      <c r="F943">
        <v>102.04</v>
      </c>
      <c r="G943">
        <v>24.68</v>
      </c>
      <c r="H943">
        <v>159.69999999999999</v>
      </c>
      <c r="J943">
        <v>27.06</v>
      </c>
      <c r="M943">
        <v>53.82</v>
      </c>
    </row>
    <row r="944" spans="1:13" x14ac:dyDescent="0.25">
      <c r="A944" s="25">
        <v>40450</v>
      </c>
      <c r="B944">
        <v>134.4</v>
      </c>
      <c r="C944">
        <v>41.05</v>
      </c>
      <c r="D944">
        <v>19.239999999999998</v>
      </c>
      <c r="E944">
        <v>263.58</v>
      </c>
      <c r="F944">
        <v>103.72</v>
      </c>
      <c r="G944">
        <v>24.5</v>
      </c>
      <c r="H944">
        <v>158.99</v>
      </c>
      <c r="J944">
        <v>26.84</v>
      </c>
      <c r="M944">
        <v>53.35</v>
      </c>
    </row>
    <row r="945" spans="1:13" x14ac:dyDescent="0.25">
      <c r="A945" s="25">
        <v>40451</v>
      </c>
      <c r="B945">
        <v>135.5</v>
      </c>
      <c r="C945">
        <v>40.54</v>
      </c>
      <c r="D945">
        <v>19.2</v>
      </c>
      <c r="E945">
        <v>262.63</v>
      </c>
      <c r="F945">
        <v>102.62</v>
      </c>
      <c r="G945">
        <v>24.49</v>
      </c>
      <c r="H945">
        <v>157.06</v>
      </c>
      <c r="J945">
        <v>27.14</v>
      </c>
      <c r="M945">
        <v>53.52</v>
      </c>
    </row>
    <row r="946" spans="1:13" x14ac:dyDescent="0.25">
      <c r="A946" s="25">
        <v>40452</v>
      </c>
      <c r="B946">
        <v>135.51</v>
      </c>
      <c r="C946">
        <v>40.36</v>
      </c>
      <c r="D946">
        <v>19.32</v>
      </c>
      <c r="E946">
        <v>262.55</v>
      </c>
      <c r="F946">
        <v>98.8</v>
      </c>
      <c r="G946">
        <v>24.38</v>
      </c>
      <c r="H946">
        <v>153.71</v>
      </c>
      <c r="J946">
        <v>27.25</v>
      </c>
      <c r="M946">
        <v>53.36</v>
      </c>
    </row>
    <row r="947" spans="1:13" x14ac:dyDescent="0.25">
      <c r="A947" s="25">
        <v>40455</v>
      </c>
      <c r="B947">
        <v>135.22999999999999</v>
      </c>
      <c r="C947">
        <v>39.81</v>
      </c>
      <c r="D947">
        <v>18.87</v>
      </c>
      <c r="E947">
        <v>260.91000000000003</v>
      </c>
      <c r="F947">
        <v>96.22</v>
      </c>
      <c r="G947">
        <v>23.91</v>
      </c>
      <c r="H947">
        <v>155.38999999999999</v>
      </c>
      <c r="J947">
        <v>27.21</v>
      </c>
      <c r="M947">
        <v>53.57</v>
      </c>
    </row>
    <row r="948" spans="1:13" x14ac:dyDescent="0.25">
      <c r="A948" s="25">
        <v>40456</v>
      </c>
      <c r="B948">
        <v>136.18</v>
      </c>
      <c r="C948">
        <v>41.28</v>
      </c>
      <c r="D948">
        <v>19.149999999999999</v>
      </c>
      <c r="E948">
        <v>268.85000000000002</v>
      </c>
      <c r="F948">
        <v>102.7</v>
      </c>
      <c r="G948">
        <v>24.35</v>
      </c>
      <c r="H948">
        <v>160.87</v>
      </c>
      <c r="J948">
        <v>28.33</v>
      </c>
      <c r="M948">
        <v>54</v>
      </c>
    </row>
    <row r="949" spans="1:13" x14ac:dyDescent="0.25">
      <c r="A949" s="25">
        <v>40457</v>
      </c>
      <c r="B949">
        <v>136.88</v>
      </c>
      <c r="C949">
        <v>41.31</v>
      </c>
      <c r="D949">
        <v>19.309999999999999</v>
      </c>
      <c r="E949">
        <v>266.91000000000003</v>
      </c>
      <c r="F949">
        <v>98.4</v>
      </c>
      <c r="G949">
        <v>24.43</v>
      </c>
      <c r="H949">
        <v>155.4</v>
      </c>
      <c r="J949">
        <v>28.31</v>
      </c>
      <c r="M949">
        <v>54.56</v>
      </c>
    </row>
    <row r="950" spans="1:13" x14ac:dyDescent="0.25">
      <c r="A950" s="25">
        <v>40458</v>
      </c>
      <c r="B950">
        <v>137.91999999999999</v>
      </c>
      <c r="C950">
        <v>41.32</v>
      </c>
      <c r="D950">
        <v>19.399999999999999</v>
      </c>
      <c r="E950">
        <v>264.74</v>
      </c>
      <c r="F950">
        <v>98.49</v>
      </c>
      <c r="G950">
        <v>24.53</v>
      </c>
      <c r="H950">
        <v>156.27000000000001</v>
      </c>
      <c r="J950">
        <v>28.14</v>
      </c>
      <c r="M950">
        <v>54.36</v>
      </c>
    </row>
    <row r="951" spans="1:13" x14ac:dyDescent="0.25">
      <c r="A951" s="25">
        <v>40459</v>
      </c>
      <c r="B951">
        <v>138.4</v>
      </c>
      <c r="C951">
        <v>42.01</v>
      </c>
      <c r="D951">
        <v>19.52</v>
      </c>
      <c r="E951">
        <v>267.91000000000003</v>
      </c>
      <c r="F951">
        <v>98.62</v>
      </c>
      <c r="G951">
        <v>24.57</v>
      </c>
      <c r="H951">
        <v>155.55000000000001</v>
      </c>
      <c r="J951">
        <v>28.73</v>
      </c>
      <c r="M951">
        <v>54.41</v>
      </c>
    </row>
    <row r="952" spans="1:13" x14ac:dyDescent="0.25">
      <c r="A952" s="25">
        <v>40462</v>
      </c>
      <c r="B952">
        <v>138.79</v>
      </c>
      <c r="C952">
        <v>42.19</v>
      </c>
      <c r="D952">
        <v>19.559999999999999</v>
      </c>
      <c r="E952">
        <v>269.14999999999998</v>
      </c>
      <c r="F952">
        <v>99.74</v>
      </c>
      <c r="G952">
        <v>24.59</v>
      </c>
      <c r="H952">
        <v>153.03</v>
      </c>
      <c r="J952">
        <v>28.77</v>
      </c>
      <c r="M952">
        <v>54.61</v>
      </c>
    </row>
    <row r="953" spans="1:13" x14ac:dyDescent="0.25">
      <c r="A953" s="25">
        <v>40463</v>
      </c>
      <c r="B953">
        <v>138.4</v>
      </c>
      <c r="C953">
        <v>42.65</v>
      </c>
      <c r="D953">
        <v>19.77</v>
      </c>
      <c r="E953">
        <v>270.42</v>
      </c>
      <c r="F953">
        <v>99.62</v>
      </c>
      <c r="G953">
        <v>24.83</v>
      </c>
      <c r="H953">
        <v>156.47999999999999</v>
      </c>
      <c r="J953">
        <v>28.68</v>
      </c>
      <c r="M953">
        <v>53.92</v>
      </c>
    </row>
    <row r="954" spans="1:13" x14ac:dyDescent="0.25">
      <c r="A954" s="25">
        <v>40464</v>
      </c>
      <c r="B954">
        <v>139.91</v>
      </c>
      <c r="C954">
        <v>42.88</v>
      </c>
      <c r="D954">
        <v>19.239999999999998</v>
      </c>
      <c r="E954">
        <v>271.38</v>
      </c>
      <c r="F954">
        <v>99.95</v>
      </c>
      <c r="G954">
        <v>25.34</v>
      </c>
      <c r="H954">
        <v>155.16999999999999</v>
      </c>
      <c r="J954">
        <v>28.12</v>
      </c>
      <c r="M954">
        <v>53.82</v>
      </c>
    </row>
    <row r="955" spans="1:13" x14ac:dyDescent="0.25">
      <c r="A955" s="25">
        <v>40465</v>
      </c>
      <c r="B955">
        <v>140.35</v>
      </c>
      <c r="C955">
        <v>43.19</v>
      </c>
      <c r="D955">
        <v>19.32</v>
      </c>
      <c r="E955">
        <v>270.19</v>
      </c>
      <c r="F955">
        <v>98.2</v>
      </c>
      <c r="G955">
        <v>25.23</v>
      </c>
      <c r="H955">
        <v>155.53</v>
      </c>
      <c r="J955">
        <v>28.31</v>
      </c>
      <c r="M955">
        <v>53.25</v>
      </c>
    </row>
    <row r="956" spans="1:13" x14ac:dyDescent="0.25">
      <c r="A956" s="25">
        <v>40466</v>
      </c>
      <c r="B956">
        <v>142.1</v>
      </c>
      <c r="C956">
        <v>44.96</v>
      </c>
      <c r="D956">
        <v>19.32</v>
      </c>
      <c r="E956">
        <v>300.42</v>
      </c>
      <c r="F956">
        <v>98.66</v>
      </c>
      <c r="G956">
        <v>25.54</v>
      </c>
      <c r="H956">
        <v>164.64</v>
      </c>
      <c r="J956">
        <v>28.72</v>
      </c>
      <c r="M956">
        <v>53.35</v>
      </c>
    </row>
    <row r="957" spans="1:13" x14ac:dyDescent="0.25">
      <c r="A957" s="25">
        <v>40469</v>
      </c>
      <c r="B957">
        <v>140.9</v>
      </c>
      <c r="C957">
        <v>45.43</v>
      </c>
      <c r="D957">
        <v>19.190000000000001</v>
      </c>
      <c r="E957">
        <v>308.55</v>
      </c>
      <c r="F957">
        <v>103.4</v>
      </c>
      <c r="G957">
        <v>25.82</v>
      </c>
      <c r="H957">
        <v>163.56</v>
      </c>
      <c r="J957">
        <v>28.36</v>
      </c>
      <c r="M957">
        <v>53.76</v>
      </c>
    </row>
    <row r="958" spans="1:13" x14ac:dyDescent="0.25">
      <c r="A958" s="25">
        <v>40470</v>
      </c>
      <c r="B958">
        <v>137.30000000000001</v>
      </c>
      <c r="C958">
        <v>44.21</v>
      </c>
      <c r="D958">
        <v>19.21</v>
      </c>
      <c r="E958">
        <v>303.61</v>
      </c>
      <c r="F958">
        <v>100.82</v>
      </c>
      <c r="G958">
        <v>25.1</v>
      </c>
      <c r="H958">
        <v>158.66999999999999</v>
      </c>
      <c r="J958">
        <v>28.03</v>
      </c>
      <c r="M958">
        <v>53.32</v>
      </c>
    </row>
    <row r="959" spans="1:13" x14ac:dyDescent="0.25">
      <c r="A959" s="25">
        <v>40471</v>
      </c>
      <c r="B959">
        <v>138.28</v>
      </c>
      <c r="C959">
        <v>44.36</v>
      </c>
      <c r="D959">
        <v>19.64</v>
      </c>
      <c r="E959">
        <v>303.69</v>
      </c>
      <c r="F959">
        <v>100.01</v>
      </c>
      <c r="G959">
        <v>25.31</v>
      </c>
      <c r="H959">
        <v>158.66999999999999</v>
      </c>
      <c r="J959">
        <v>28.09</v>
      </c>
      <c r="M959">
        <v>53.47</v>
      </c>
    </row>
    <row r="960" spans="1:13" x14ac:dyDescent="0.25">
      <c r="A960" s="25">
        <v>40472</v>
      </c>
      <c r="B960">
        <v>139.81</v>
      </c>
      <c r="C960">
        <v>44.22</v>
      </c>
      <c r="D960">
        <v>19.760000000000002</v>
      </c>
      <c r="E960">
        <v>305.69</v>
      </c>
      <c r="F960">
        <v>102.48</v>
      </c>
      <c r="G960">
        <v>25.42</v>
      </c>
      <c r="H960">
        <v>164.97</v>
      </c>
      <c r="J960">
        <v>28.22</v>
      </c>
      <c r="M960">
        <v>54.03</v>
      </c>
    </row>
    <row r="961" spans="1:13" x14ac:dyDescent="0.25">
      <c r="A961" s="25">
        <v>40473</v>
      </c>
      <c r="B961">
        <v>140.15</v>
      </c>
      <c r="C961">
        <v>43.92</v>
      </c>
      <c r="D961">
        <v>19.84</v>
      </c>
      <c r="E961">
        <v>305.95999999999998</v>
      </c>
      <c r="F961">
        <v>107.28</v>
      </c>
      <c r="G961">
        <v>25.38</v>
      </c>
      <c r="H961">
        <v>169.13</v>
      </c>
      <c r="J961">
        <v>28.66</v>
      </c>
      <c r="M961">
        <v>54.06</v>
      </c>
    </row>
    <row r="962" spans="1:13" x14ac:dyDescent="0.25">
      <c r="A962" s="25">
        <v>40476</v>
      </c>
      <c r="B962">
        <v>140.41999999999999</v>
      </c>
      <c r="C962">
        <v>44.12</v>
      </c>
      <c r="D962">
        <v>19.87</v>
      </c>
      <c r="E962">
        <v>307.94</v>
      </c>
      <c r="F962">
        <v>109.75</v>
      </c>
      <c r="G962">
        <v>25.19</v>
      </c>
      <c r="H962">
        <v>169</v>
      </c>
      <c r="J962">
        <v>28.98</v>
      </c>
      <c r="M962">
        <v>53.95</v>
      </c>
    </row>
    <row r="963" spans="1:13" x14ac:dyDescent="0.25">
      <c r="A963" s="25">
        <v>40477</v>
      </c>
      <c r="B963">
        <v>139.29</v>
      </c>
      <c r="C963">
        <v>44.01</v>
      </c>
      <c r="D963">
        <v>20.04</v>
      </c>
      <c r="E963">
        <v>308.99</v>
      </c>
      <c r="F963">
        <v>112.62</v>
      </c>
      <c r="G963">
        <v>25.9</v>
      </c>
      <c r="H963">
        <v>169.95</v>
      </c>
      <c r="J963">
        <v>28.88</v>
      </c>
      <c r="M963">
        <v>54.56</v>
      </c>
    </row>
    <row r="964" spans="1:13" x14ac:dyDescent="0.25">
      <c r="A964" s="25">
        <v>40478</v>
      </c>
      <c r="B964">
        <v>139.52000000000001</v>
      </c>
      <c r="C964">
        <v>43.98</v>
      </c>
      <c r="D964">
        <v>20.190000000000001</v>
      </c>
      <c r="E964">
        <v>307.93</v>
      </c>
      <c r="F964">
        <v>112.87</v>
      </c>
      <c r="G964">
        <v>26.05</v>
      </c>
      <c r="H964">
        <v>167.51</v>
      </c>
      <c r="J964">
        <v>29.44</v>
      </c>
      <c r="M964">
        <v>53.87</v>
      </c>
    </row>
    <row r="965" spans="1:13" x14ac:dyDescent="0.25">
      <c r="A965" s="25">
        <v>40479</v>
      </c>
      <c r="B965">
        <v>141.84</v>
      </c>
      <c r="C965">
        <v>43.61</v>
      </c>
      <c r="D965">
        <v>20.47</v>
      </c>
      <c r="E965">
        <v>308.98</v>
      </c>
      <c r="F965">
        <v>112.17</v>
      </c>
      <c r="G965">
        <v>26.28</v>
      </c>
      <c r="H965">
        <v>166.84</v>
      </c>
      <c r="J965">
        <v>29.24</v>
      </c>
      <c r="M965">
        <v>54.08</v>
      </c>
    </row>
    <row r="966" spans="1:13" x14ac:dyDescent="0.25">
      <c r="A966" s="25">
        <v>40480</v>
      </c>
      <c r="B966">
        <v>140.9</v>
      </c>
      <c r="C966">
        <v>43</v>
      </c>
      <c r="D966">
        <v>20.05</v>
      </c>
      <c r="E966">
        <v>306.54000000000002</v>
      </c>
      <c r="F966">
        <v>110.01</v>
      </c>
      <c r="G966">
        <v>26.66</v>
      </c>
      <c r="H966">
        <v>165.23</v>
      </c>
      <c r="J966">
        <v>29.57</v>
      </c>
      <c r="M966">
        <v>54.17</v>
      </c>
    </row>
    <row r="967" spans="1:13" x14ac:dyDescent="0.25">
      <c r="A967" s="25">
        <v>40483</v>
      </c>
      <c r="B967">
        <v>143.63999999999999</v>
      </c>
      <c r="C967">
        <v>43.45</v>
      </c>
      <c r="D967">
        <v>20.57</v>
      </c>
      <c r="E967">
        <v>307.19</v>
      </c>
      <c r="F967">
        <v>107.15</v>
      </c>
      <c r="G967">
        <v>26.95</v>
      </c>
      <c r="H967">
        <v>162.58000000000001</v>
      </c>
      <c r="J967">
        <v>29.44</v>
      </c>
      <c r="M967">
        <v>54.31</v>
      </c>
    </row>
    <row r="968" spans="1:13" x14ac:dyDescent="0.25">
      <c r="A968" s="25">
        <v>40484</v>
      </c>
      <c r="B968">
        <v>143.85</v>
      </c>
      <c r="C968">
        <v>44.19</v>
      </c>
      <c r="D968">
        <v>20.34</v>
      </c>
      <c r="E968">
        <v>307.49</v>
      </c>
      <c r="F968">
        <v>109.55</v>
      </c>
      <c r="G968">
        <v>27.39</v>
      </c>
      <c r="H968">
        <v>164.61</v>
      </c>
      <c r="J968">
        <v>29.6</v>
      </c>
      <c r="M968">
        <v>54.79</v>
      </c>
    </row>
    <row r="969" spans="1:13" x14ac:dyDescent="0.25">
      <c r="A969" s="25">
        <v>40485</v>
      </c>
      <c r="B969">
        <v>144.24</v>
      </c>
      <c r="C969">
        <v>44.69</v>
      </c>
      <c r="D969">
        <v>20.48</v>
      </c>
      <c r="E969">
        <v>309.77999999999997</v>
      </c>
      <c r="F969">
        <v>110.65</v>
      </c>
      <c r="G969">
        <v>27.03</v>
      </c>
      <c r="H969">
        <v>168.47</v>
      </c>
      <c r="J969">
        <v>30</v>
      </c>
      <c r="M969">
        <v>54.91</v>
      </c>
    </row>
    <row r="970" spans="1:13" x14ac:dyDescent="0.25">
      <c r="A970" s="25">
        <v>40486</v>
      </c>
      <c r="B970">
        <v>144.82</v>
      </c>
      <c r="C970">
        <v>45.47</v>
      </c>
      <c r="D970">
        <v>20.97</v>
      </c>
      <c r="E970">
        <v>311.82</v>
      </c>
      <c r="F970">
        <v>110.06</v>
      </c>
      <c r="G970">
        <v>27.14</v>
      </c>
      <c r="H970">
        <v>168.93</v>
      </c>
      <c r="J970">
        <v>30.75</v>
      </c>
      <c r="M970">
        <v>55.36</v>
      </c>
    </row>
    <row r="971" spans="1:13" x14ac:dyDescent="0.25">
      <c r="A971" s="25">
        <v>40487</v>
      </c>
      <c r="B971">
        <v>145.94</v>
      </c>
      <c r="C971">
        <v>45.3</v>
      </c>
      <c r="D971">
        <v>21.24</v>
      </c>
      <c r="E971">
        <v>312.23</v>
      </c>
      <c r="F971">
        <v>108.8</v>
      </c>
      <c r="G971">
        <v>26.85</v>
      </c>
      <c r="H971">
        <v>170.77</v>
      </c>
      <c r="J971">
        <v>31.47</v>
      </c>
      <c r="M971">
        <v>55.2</v>
      </c>
    </row>
    <row r="972" spans="1:13" x14ac:dyDescent="0.25">
      <c r="A972" s="25">
        <v>40490</v>
      </c>
      <c r="B972">
        <v>145.35</v>
      </c>
      <c r="C972">
        <v>45.52</v>
      </c>
      <c r="D972">
        <v>21.23</v>
      </c>
      <c r="E972">
        <v>313.07</v>
      </c>
      <c r="F972">
        <v>110.4</v>
      </c>
      <c r="G972">
        <v>26.81</v>
      </c>
      <c r="H972">
        <v>171.99</v>
      </c>
      <c r="J972">
        <v>31.38</v>
      </c>
      <c r="M972">
        <v>54.91</v>
      </c>
    </row>
    <row r="973" spans="1:13" x14ac:dyDescent="0.25">
      <c r="A973" s="25">
        <v>40491</v>
      </c>
      <c r="B973">
        <v>146.69999999999999</v>
      </c>
      <c r="C973">
        <v>45.15</v>
      </c>
      <c r="D973">
        <v>21.16</v>
      </c>
      <c r="E973">
        <v>312.10000000000002</v>
      </c>
      <c r="F973">
        <v>109.19</v>
      </c>
      <c r="G973">
        <v>26.95</v>
      </c>
      <c r="H973">
        <v>170.27</v>
      </c>
      <c r="J973">
        <v>31.34</v>
      </c>
      <c r="M973">
        <v>55.05</v>
      </c>
    </row>
    <row r="974" spans="1:13" x14ac:dyDescent="0.25">
      <c r="A974" s="25">
        <v>40492</v>
      </c>
      <c r="B974">
        <v>146.09</v>
      </c>
      <c r="C974">
        <v>45.43</v>
      </c>
      <c r="D974">
        <v>21.04</v>
      </c>
      <c r="E974">
        <v>311.13</v>
      </c>
      <c r="F974">
        <v>111.69</v>
      </c>
      <c r="G974">
        <v>26.94</v>
      </c>
      <c r="H974">
        <v>173.33</v>
      </c>
      <c r="J974">
        <v>31.34</v>
      </c>
      <c r="M974">
        <v>54.51</v>
      </c>
    </row>
    <row r="975" spans="1:13" x14ac:dyDescent="0.25">
      <c r="A975" s="25">
        <v>40493</v>
      </c>
      <c r="B975">
        <v>144.69999999999999</v>
      </c>
      <c r="C975">
        <v>45.24</v>
      </c>
      <c r="D975">
        <v>21.21</v>
      </c>
      <c r="E975">
        <v>308.29000000000002</v>
      </c>
      <c r="F975">
        <v>114.1</v>
      </c>
      <c r="G975">
        <v>26.68</v>
      </c>
      <c r="H975">
        <v>170.37</v>
      </c>
      <c r="J975">
        <v>30.8</v>
      </c>
      <c r="M975">
        <v>54.34</v>
      </c>
    </row>
    <row r="976" spans="1:13" x14ac:dyDescent="0.25">
      <c r="A976" s="25">
        <v>40494</v>
      </c>
      <c r="B976">
        <v>144.59</v>
      </c>
      <c r="C976">
        <v>44</v>
      </c>
      <c r="D976">
        <v>21.53</v>
      </c>
      <c r="E976">
        <v>301.33999999999997</v>
      </c>
      <c r="F976">
        <v>110.64</v>
      </c>
      <c r="G976">
        <v>26.27</v>
      </c>
      <c r="H976">
        <v>165.68</v>
      </c>
      <c r="J976">
        <v>30.95</v>
      </c>
      <c r="M976">
        <v>54.13</v>
      </c>
    </row>
    <row r="977" spans="1:13" x14ac:dyDescent="0.25">
      <c r="A977" s="25">
        <v>40497</v>
      </c>
      <c r="B977">
        <v>143.88999999999999</v>
      </c>
      <c r="C977">
        <v>43.86</v>
      </c>
      <c r="D977">
        <v>21.3</v>
      </c>
      <c r="E977">
        <v>297.44</v>
      </c>
      <c r="F977">
        <v>108.8</v>
      </c>
      <c r="G977">
        <v>26.2</v>
      </c>
      <c r="H977">
        <v>158.9</v>
      </c>
      <c r="J977">
        <v>30.85</v>
      </c>
      <c r="M977">
        <v>53.95</v>
      </c>
    </row>
    <row r="978" spans="1:13" x14ac:dyDescent="0.25">
      <c r="A978" s="25">
        <v>40498</v>
      </c>
      <c r="B978">
        <v>142.93</v>
      </c>
      <c r="C978">
        <v>43.08</v>
      </c>
      <c r="D978">
        <v>21.07</v>
      </c>
      <c r="E978">
        <v>291.57</v>
      </c>
      <c r="F978">
        <v>103.6</v>
      </c>
      <c r="G978">
        <v>25.81</v>
      </c>
      <c r="H978">
        <v>157.78</v>
      </c>
      <c r="J978">
        <v>30.57</v>
      </c>
      <c r="M978">
        <v>54.26</v>
      </c>
    </row>
    <row r="979" spans="1:13" x14ac:dyDescent="0.25">
      <c r="A979" s="25">
        <v>40499</v>
      </c>
      <c r="B979">
        <v>142.49</v>
      </c>
      <c r="C979">
        <v>42.93</v>
      </c>
      <c r="D979">
        <v>21.08</v>
      </c>
      <c r="E979">
        <v>291.48</v>
      </c>
      <c r="F979">
        <v>106.92</v>
      </c>
      <c r="G979">
        <v>25.57</v>
      </c>
      <c r="H979">
        <v>158.35</v>
      </c>
      <c r="J979">
        <v>30.91</v>
      </c>
      <c r="M979">
        <v>53.77</v>
      </c>
    </row>
    <row r="980" spans="1:13" x14ac:dyDescent="0.25">
      <c r="A980" s="25">
        <v>40500</v>
      </c>
      <c r="B980">
        <v>143.04</v>
      </c>
      <c r="C980">
        <v>44.06</v>
      </c>
      <c r="D980">
        <v>21.02</v>
      </c>
      <c r="E980">
        <v>297.98</v>
      </c>
      <c r="F980">
        <v>108.14</v>
      </c>
      <c r="G980">
        <v>25.84</v>
      </c>
      <c r="H980">
        <v>164.17</v>
      </c>
      <c r="J980">
        <v>31.48</v>
      </c>
      <c r="M980">
        <v>53.98</v>
      </c>
    </row>
    <row r="981" spans="1:13" x14ac:dyDescent="0.25">
      <c r="A981" s="25">
        <v>40501</v>
      </c>
      <c r="B981">
        <v>144.38</v>
      </c>
      <c r="C981">
        <v>43.82</v>
      </c>
      <c r="D981">
        <v>21.14</v>
      </c>
      <c r="E981">
        <v>295.12</v>
      </c>
      <c r="F981">
        <v>108.59</v>
      </c>
      <c r="G981">
        <v>25.69</v>
      </c>
      <c r="H981">
        <v>164.82</v>
      </c>
      <c r="J981">
        <v>31.94</v>
      </c>
      <c r="M981">
        <v>54.39</v>
      </c>
    </row>
    <row r="982" spans="1:13" x14ac:dyDescent="0.25">
      <c r="A982" s="25">
        <v>40504</v>
      </c>
      <c r="B982">
        <v>144</v>
      </c>
      <c r="C982">
        <v>44.77</v>
      </c>
      <c r="D982">
        <v>21.25</v>
      </c>
      <c r="E982">
        <v>295.31</v>
      </c>
      <c r="F982">
        <v>108.87</v>
      </c>
      <c r="G982">
        <v>25.73</v>
      </c>
      <c r="H982">
        <v>170.39</v>
      </c>
      <c r="J982">
        <v>32.24</v>
      </c>
      <c r="M982">
        <v>54.38</v>
      </c>
    </row>
    <row r="983" spans="1:13" x14ac:dyDescent="0.25">
      <c r="A983" s="25">
        <v>40505</v>
      </c>
      <c r="B983">
        <v>144.24</v>
      </c>
      <c r="C983">
        <v>44.1</v>
      </c>
      <c r="D983">
        <v>21.09</v>
      </c>
      <c r="E983">
        <v>291.20999999999998</v>
      </c>
      <c r="F983">
        <v>106.31</v>
      </c>
      <c r="G983">
        <v>25.12</v>
      </c>
      <c r="H983">
        <v>168.2</v>
      </c>
      <c r="J983">
        <v>31.98</v>
      </c>
      <c r="M983">
        <v>53.67</v>
      </c>
    </row>
    <row r="984" spans="1:13" x14ac:dyDescent="0.25">
      <c r="A984" s="25">
        <v>40506</v>
      </c>
      <c r="B984">
        <v>143.94999999999999</v>
      </c>
      <c r="C984">
        <v>44.97</v>
      </c>
      <c r="D984">
        <v>21.39</v>
      </c>
      <c r="E984">
        <v>297.19</v>
      </c>
      <c r="F984">
        <v>109</v>
      </c>
      <c r="G984">
        <v>25.37</v>
      </c>
      <c r="H984">
        <v>177.25</v>
      </c>
      <c r="J984">
        <v>32.549999999999997</v>
      </c>
      <c r="M984">
        <v>54.01</v>
      </c>
    </row>
    <row r="985" spans="1:13" x14ac:dyDescent="0.25">
      <c r="A985" s="25">
        <v>40508</v>
      </c>
      <c r="B985">
        <v>145.30000000000001</v>
      </c>
      <c r="C985">
        <v>45</v>
      </c>
      <c r="D985">
        <v>21.34</v>
      </c>
      <c r="E985">
        <v>294.7</v>
      </c>
      <c r="F985">
        <v>109.37</v>
      </c>
      <c r="G985">
        <v>25.25</v>
      </c>
      <c r="H985">
        <v>177.2</v>
      </c>
      <c r="J985">
        <v>32.200000000000003</v>
      </c>
      <c r="M985">
        <v>53.74</v>
      </c>
    </row>
    <row r="986" spans="1:13" x14ac:dyDescent="0.25">
      <c r="A986" s="25">
        <v>40511</v>
      </c>
      <c r="B986">
        <v>143.53</v>
      </c>
      <c r="C986">
        <v>45.27</v>
      </c>
      <c r="D986">
        <v>21.33</v>
      </c>
      <c r="E986">
        <v>290.76</v>
      </c>
      <c r="F986">
        <v>107.38</v>
      </c>
      <c r="G986">
        <v>25.31</v>
      </c>
      <c r="H986">
        <v>179.49</v>
      </c>
      <c r="J986">
        <v>32.200000000000003</v>
      </c>
      <c r="M986">
        <v>53.85</v>
      </c>
    </row>
    <row r="987" spans="1:13" x14ac:dyDescent="0.25">
      <c r="A987" s="25">
        <v>40512</v>
      </c>
      <c r="B987">
        <v>142.24</v>
      </c>
      <c r="C987">
        <v>44.45</v>
      </c>
      <c r="D987">
        <v>21.16</v>
      </c>
      <c r="E987">
        <v>277.58</v>
      </c>
      <c r="F987">
        <v>105.05</v>
      </c>
      <c r="G987">
        <v>25.26</v>
      </c>
      <c r="H987">
        <v>175.4</v>
      </c>
      <c r="J987">
        <v>31.8</v>
      </c>
      <c r="M987">
        <v>54.09</v>
      </c>
    </row>
    <row r="988" spans="1:13" x14ac:dyDescent="0.25">
      <c r="A988" s="25">
        <v>40513</v>
      </c>
      <c r="B988">
        <v>143.61000000000001</v>
      </c>
      <c r="C988">
        <v>45.2</v>
      </c>
      <c r="D988">
        <v>21.48</v>
      </c>
      <c r="E988">
        <v>281.89</v>
      </c>
      <c r="F988">
        <v>106.81</v>
      </c>
      <c r="G988">
        <v>26.04</v>
      </c>
      <c r="H988">
        <v>176.55</v>
      </c>
      <c r="J988">
        <v>32.58</v>
      </c>
      <c r="M988">
        <v>54.7</v>
      </c>
    </row>
    <row r="989" spans="1:13" x14ac:dyDescent="0.25">
      <c r="A989" s="25">
        <v>40514</v>
      </c>
      <c r="B989">
        <v>144.33000000000001</v>
      </c>
      <c r="C989">
        <v>45.45</v>
      </c>
      <c r="D989">
        <v>21.7</v>
      </c>
      <c r="E989">
        <v>285.62</v>
      </c>
      <c r="F989">
        <v>106.37</v>
      </c>
      <c r="G989">
        <v>26.89</v>
      </c>
      <c r="H989">
        <v>176.53</v>
      </c>
      <c r="J989">
        <v>32.85</v>
      </c>
      <c r="M989">
        <v>54.75</v>
      </c>
    </row>
    <row r="990" spans="1:13" x14ac:dyDescent="0.25">
      <c r="A990" s="25">
        <v>40515</v>
      </c>
      <c r="B990">
        <v>144.25</v>
      </c>
      <c r="C990">
        <v>45.35</v>
      </c>
      <c r="D990">
        <v>21.69</v>
      </c>
      <c r="E990">
        <v>286.20999999999998</v>
      </c>
      <c r="F990">
        <v>109.23</v>
      </c>
      <c r="G990">
        <v>27.02</v>
      </c>
      <c r="H990">
        <v>175.68</v>
      </c>
      <c r="J990">
        <v>32.82</v>
      </c>
      <c r="M990">
        <v>54.62</v>
      </c>
    </row>
    <row r="991" spans="1:13" x14ac:dyDescent="0.25">
      <c r="A991" s="25">
        <v>40518</v>
      </c>
      <c r="B991">
        <v>144.54</v>
      </c>
      <c r="C991">
        <v>45.74</v>
      </c>
      <c r="D991">
        <v>21.7</v>
      </c>
      <c r="E991">
        <v>288.89</v>
      </c>
      <c r="F991">
        <v>110.23</v>
      </c>
      <c r="G991">
        <v>26.84</v>
      </c>
      <c r="H991">
        <v>178.05</v>
      </c>
      <c r="J991">
        <v>32.950000000000003</v>
      </c>
      <c r="M991">
        <v>54.49</v>
      </c>
    </row>
    <row r="992" spans="1:13" x14ac:dyDescent="0.25">
      <c r="A992" s="25">
        <v>40519</v>
      </c>
      <c r="B992">
        <v>146.02000000000001</v>
      </c>
      <c r="C992">
        <v>45.46</v>
      </c>
      <c r="D992">
        <v>21.58</v>
      </c>
      <c r="E992">
        <v>293.27999999999997</v>
      </c>
      <c r="F992">
        <v>109.68</v>
      </c>
      <c r="G992">
        <v>26.87</v>
      </c>
      <c r="H992">
        <v>176.77</v>
      </c>
      <c r="J992">
        <v>33.409999999999997</v>
      </c>
      <c r="M992">
        <v>55.09</v>
      </c>
    </row>
    <row r="993" spans="1:13" x14ac:dyDescent="0.25">
      <c r="A993" s="25">
        <v>40520</v>
      </c>
      <c r="B993">
        <v>144.35</v>
      </c>
      <c r="C993">
        <v>45.86</v>
      </c>
      <c r="D993">
        <v>21.82</v>
      </c>
      <c r="E993">
        <v>294.97000000000003</v>
      </c>
      <c r="F993">
        <v>108.07</v>
      </c>
      <c r="G993">
        <v>27.23</v>
      </c>
      <c r="H993">
        <v>176.29</v>
      </c>
      <c r="J993">
        <v>33.75</v>
      </c>
      <c r="M993">
        <v>54.49</v>
      </c>
    </row>
    <row r="994" spans="1:13" x14ac:dyDescent="0.25">
      <c r="A994" s="25">
        <v>40521</v>
      </c>
      <c r="B994">
        <v>145.94</v>
      </c>
      <c r="C994">
        <v>45.68</v>
      </c>
      <c r="D994">
        <v>21.81</v>
      </c>
      <c r="E994">
        <v>295.45</v>
      </c>
      <c r="F994">
        <v>108.07</v>
      </c>
      <c r="G994">
        <v>27.08</v>
      </c>
      <c r="H994">
        <v>174.85</v>
      </c>
      <c r="J994">
        <v>33.74</v>
      </c>
      <c r="M994">
        <v>54.34</v>
      </c>
    </row>
    <row r="995" spans="1:13" x14ac:dyDescent="0.25">
      <c r="A995" s="25">
        <v>40522</v>
      </c>
      <c r="B995">
        <v>144.88</v>
      </c>
      <c r="C995">
        <v>45.79</v>
      </c>
      <c r="D995">
        <v>21.91</v>
      </c>
      <c r="E995">
        <v>295.81</v>
      </c>
      <c r="F995">
        <v>107.86</v>
      </c>
      <c r="G995">
        <v>27.34</v>
      </c>
      <c r="H995">
        <v>175.62</v>
      </c>
      <c r="J995">
        <v>32.799999999999997</v>
      </c>
      <c r="M995">
        <v>54.28</v>
      </c>
    </row>
    <row r="996" spans="1:13" x14ac:dyDescent="0.25">
      <c r="A996" s="25">
        <v>40525</v>
      </c>
      <c r="B996">
        <v>145.13999999999999</v>
      </c>
      <c r="C996">
        <v>45.95</v>
      </c>
      <c r="D996">
        <v>21.5</v>
      </c>
      <c r="E996">
        <v>297.01</v>
      </c>
      <c r="F996">
        <v>108.31</v>
      </c>
      <c r="G996">
        <v>27.24</v>
      </c>
      <c r="H996">
        <v>174.25</v>
      </c>
      <c r="J996">
        <v>32.6</v>
      </c>
      <c r="M996">
        <v>54.21</v>
      </c>
    </row>
    <row r="997" spans="1:13" x14ac:dyDescent="0.25">
      <c r="A997" s="25">
        <v>40526</v>
      </c>
      <c r="B997">
        <v>144.26</v>
      </c>
      <c r="C997">
        <v>45.76</v>
      </c>
      <c r="D997">
        <v>21.47</v>
      </c>
      <c r="E997">
        <v>297.16000000000003</v>
      </c>
      <c r="F997">
        <v>106.62</v>
      </c>
      <c r="G997">
        <v>27.62</v>
      </c>
      <c r="H997">
        <v>173.94</v>
      </c>
      <c r="J997">
        <v>32.799999999999997</v>
      </c>
      <c r="M997">
        <v>54.45</v>
      </c>
    </row>
    <row r="998" spans="1:13" x14ac:dyDescent="0.25">
      <c r="A998" s="25">
        <v>40527</v>
      </c>
      <c r="B998">
        <v>145.13</v>
      </c>
      <c r="C998">
        <v>45.77</v>
      </c>
      <c r="D998">
        <v>21.28</v>
      </c>
      <c r="E998">
        <v>294.85000000000002</v>
      </c>
      <c r="F998">
        <v>100.2</v>
      </c>
      <c r="G998">
        <v>27.85</v>
      </c>
      <c r="H998">
        <v>175.57</v>
      </c>
      <c r="J998">
        <v>32.64</v>
      </c>
      <c r="M998">
        <v>54.23</v>
      </c>
    </row>
    <row r="999" spans="1:13" x14ac:dyDescent="0.25">
      <c r="A999" s="25">
        <v>40528</v>
      </c>
      <c r="B999">
        <v>144.84</v>
      </c>
      <c r="C999">
        <v>45.89</v>
      </c>
      <c r="D999">
        <v>21.3</v>
      </c>
      <c r="E999">
        <v>295.56</v>
      </c>
      <c r="F999">
        <v>98.31</v>
      </c>
      <c r="G999">
        <v>27.99</v>
      </c>
      <c r="H999">
        <v>178.04</v>
      </c>
      <c r="J999">
        <v>32.619999999999997</v>
      </c>
      <c r="M999">
        <v>54.63</v>
      </c>
    </row>
    <row r="1000" spans="1:13" x14ac:dyDescent="0.25">
      <c r="A1000" s="25">
        <v>40529</v>
      </c>
      <c r="B1000">
        <v>144.69</v>
      </c>
      <c r="C1000">
        <v>45.8</v>
      </c>
      <c r="D1000">
        <v>21.46</v>
      </c>
      <c r="E1000">
        <v>295.10000000000002</v>
      </c>
      <c r="F1000">
        <v>98.74</v>
      </c>
      <c r="G1000">
        <v>27.9</v>
      </c>
      <c r="H1000">
        <v>177.58</v>
      </c>
      <c r="J1000">
        <v>32.53</v>
      </c>
      <c r="M1000">
        <v>54.41</v>
      </c>
    </row>
    <row r="1001" spans="1:13" x14ac:dyDescent="0.25">
      <c r="A1001" s="25">
        <v>40532</v>
      </c>
      <c r="B1001">
        <v>145.38999999999999</v>
      </c>
      <c r="C1001">
        <v>46.03</v>
      </c>
      <c r="D1001">
        <v>21.23</v>
      </c>
      <c r="E1001">
        <v>297.23</v>
      </c>
      <c r="F1001">
        <v>98.79</v>
      </c>
      <c r="G1001">
        <v>27.81</v>
      </c>
      <c r="H1001">
        <v>183.29</v>
      </c>
      <c r="J1001">
        <v>32.33</v>
      </c>
      <c r="M1001">
        <v>53.77</v>
      </c>
    </row>
    <row r="1002" spans="1:13" x14ac:dyDescent="0.25">
      <c r="A1002" s="25">
        <v>40533</v>
      </c>
      <c r="B1002">
        <v>144.99</v>
      </c>
      <c r="C1002">
        <v>46.32</v>
      </c>
      <c r="D1002">
        <v>21.1</v>
      </c>
      <c r="E1002">
        <v>301.23</v>
      </c>
      <c r="F1002">
        <v>101.25</v>
      </c>
      <c r="G1002">
        <v>28.07</v>
      </c>
      <c r="H1002">
        <v>184.75</v>
      </c>
      <c r="J1002">
        <v>32.44</v>
      </c>
      <c r="M1002">
        <v>53.65</v>
      </c>
    </row>
    <row r="1003" spans="1:13" x14ac:dyDescent="0.25">
      <c r="A1003" s="25">
        <v>40534</v>
      </c>
      <c r="B1003">
        <v>145.66</v>
      </c>
      <c r="C1003">
        <v>46.45</v>
      </c>
      <c r="D1003">
        <v>20.89</v>
      </c>
      <c r="E1003">
        <v>302.44</v>
      </c>
      <c r="F1003">
        <v>100.5</v>
      </c>
      <c r="G1003">
        <v>28.19</v>
      </c>
      <c r="H1003">
        <v>184.76</v>
      </c>
      <c r="J1003">
        <v>32.47</v>
      </c>
      <c r="M1003">
        <v>53.31</v>
      </c>
    </row>
    <row r="1004" spans="1:13" x14ac:dyDescent="0.25">
      <c r="A1004" s="25">
        <v>40535</v>
      </c>
      <c r="B1004">
        <v>145.88999999999999</v>
      </c>
      <c r="C1004">
        <v>46.23</v>
      </c>
      <c r="D1004">
        <v>20.84</v>
      </c>
      <c r="E1004">
        <v>301.81</v>
      </c>
      <c r="F1004">
        <v>100.16</v>
      </c>
      <c r="G1004">
        <v>28.3</v>
      </c>
      <c r="H1004">
        <v>182.59</v>
      </c>
      <c r="J1004">
        <v>32.36</v>
      </c>
      <c r="M1004">
        <v>53.6</v>
      </c>
    </row>
    <row r="1005" spans="1:13" x14ac:dyDescent="0.25">
      <c r="A1005" s="25">
        <v>40539</v>
      </c>
      <c r="B1005">
        <v>145.12</v>
      </c>
      <c r="C1005">
        <v>46.38</v>
      </c>
      <c r="D1005">
        <v>20.84</v>
      </c>
      <c r="E1005">
        <v>300.89</v>
      </c>
      <c r="F1005">
        <v>100.13</v>
      </c>
      <c r="G1005">
        <v>28.07</v>
      </c>
      <c r="H1005">
        <v>182.14</v>
      </c>
      <c r="J1005">
        <v>32.380000000000003</v>
      </c>
      <c r="M1005">
        <v>53.57</v>
      </c>
    </row>
    <row r="1006" spans="1:13" x14ac:dyDescent="0.25">
      <c r="A1006" s="25">
        <v>40540</v>
      </c>
      <c r="B1006">
        <v>145.31</v>
      </c>
      <c r="C1006">
        <v>46.5</v>
      </c>
      <c r="D1006">
        <v>20.88</v>
      </c>
      <c r="E1006">
        <v>299.16000000000003</v>
      </c>
      <c r="F1006">
        <v>98.71</v>
      </c>
      <c r="G1006">
        <v>28.01</v>
      </c>
      <c r="H1006">
        <v>181.09</v>
      </c>
      <c r="J1006">
        <v>32.24</v>
      </c>
      <c r="M1006">
        <v>53.74</v>
      </c>
    </row>
    <row r="1007" spans="1:13" x14ac:dyDescent="0.25">
      <c r="A1007" s="25">
        <v>40541</v>
      </c>
      <c r="B1007">
        <v>146</v>
      </c>
      <c r="C1007">
        <v>46.47</v>
      </c>
      <c r="D1007">
        <v>20.94</v>
      </c>
      <c r="E1007">
        <v>300.2</v>
      </c>
      <c r="F1007">
        <v>99.11</v>
      </c>
      <c r="G1007">
        <v>27.97</v>
      </c>
      <c r="H1007">
        <v>183.37</v>
      </c>
      <c r="J1007">
        <v>32.51</v>
      </c>
      <c r="M1007">
        <v>54.08</v>
      </c>
    </row>
    <row r="1008" spans="1:13" x14ac:dyDescent="0.25">
      <c r="A1008" s="25">
        <v>40542</v>
      </c>
      <c r="B1008">
        <v>146.36000000000001</v>
      </c>
      <c r="C1008">
        <v>46.24</v>
      </c>
      <c r="D1008">
        <v>21.02</v>
      </c>
      <c r="E1008">
        <v>299.13</v>
      </c>
      <c r="F1008">
        <v>98.21</v>
      </c>
      <c r="G1008">
        <v>27.85</v>
      </c>
      <c r="H1008">
        <v>182.75</v>
      </c>
      <c r="J1008">
        <v>32.5</v>
      </c>
      <c r="M1008">
        <v>54.07</v>
      </c>
    </row>
    <row r="1009" spans="1:13" x14ac:dyDescent="0.25">
      <c r="A1009" s="25">
        <v>40543</v>
      </c>
      <c r="B1009">
        <v>146.72999999999999</v>
      </c>
      <c r="C1009">
        <v>46.08</v>
      </c>
      <c r="D1009">
        <v>21.03</v>
      </c>
      <c r="E1009">
        <v>296.69</v>
      </c>
      <c r="F1009">
        <v>96.53</v>
      </c>
      <c r="G1009">
        <v>27.91</v>
      </c>
      <c r="H1009">
        <v>180</v>
      </c>
      <c r="J1009">
        <v>32.5</v>
      </c>
      <c r="M1009">
        <v>53.93</v>
      </c>
    </row>
    <row r="1010" spans="1:13" x14ac:dyDescent="0.25">
      <c r="A1010" s="25">
        <v>40546</v>
      </c>
      <c r="B1010">
        <v>147.21</v>
      </c>
      <c r="C1010">
        <v>47.08</v>
      </c>
      <c r="D1010">
        <v>20.85</v>
      </c>
      <c r="E1010">
        <v>301.87</v>
      </c>
      <c r="F1010">
        <v>99.73</v>
      </c>
      <c r="G1010">
        <v>27.98</v>
      </c>
      <c r="H1010">
        <v>184.22</v>
      </c>
      <c r="J1010">
        <v>32.729999999999997</v>
      </c>
      <c r="M1010">
        <v>54.56</v>
      </c>
    </row>
    <row r="1011" spans="1:13" x14ac:dyDescent="0.25">
      <c r="A1011" s="25">
        <v>40547</v>
      </c>
      <c r="B1011">
        <v>147.56</v>
      </c>
      <c r="C1011">
        <v>47.33</v>
      </c>
      <c r="D1011">
        <v>21.15</v>
      </c>
      <c r="E1011">
        <v>300.76</v>
      </c>
      <c r="F1011">
        <v>100.97</v>
      </c>
      <c r="G1011">
        <v>28.09</v>
      </c>
      <c r="H1011">
        <v>185.01</v>
      </c>
      <c r="J1011">
        <v>32.67</v>
      </c>
      <c r="M1011">
        <v>54.77</v>
      </c>
    </row>
    <row r="1012" spans="1:13" x14ac:dyDescent="0.25">
      <c r="A1012" s="25">
        <v>40548</v>
      </c>
      <c r="B1012">
        <v>147.34</v>
      </c>
      <c r="C1012">
        <v>47.71</v>
      </c>
      <c r="D1012">
        <v>20.94</v>
      </c>
      <c r="E1012">
        <v>304.23</v>
      </c>
      <c r="F1012">
        <v>104.63</v>
      </c>
      <c r="G1012">
        <v>28</v>
      </c>
      <c r="H1012">
        <v>187.42</v>
      </c>
      <c r="J1012">
        <v>32.799999999999997</v>
      </c>
      <c r="M1012">
        <v>54.41</v>
      </c>
    </row>
    <row r="1013" spans="1:13" x14ac:dyDescent="0.25">
      <c r="A1013" s="25">
        <v>40549</v>
      </c>
      <c r="B1013">
        <v>147.13</v>
      </c>
      <c r="C1013">
        <v>47.68</v>
      </c>
      <c r="D1013">
        <v>20.77</v>
      </c>
      <c r="E1013">
        <v>306.44</v>
      </c>
      <c r="F1013">
        <v>105.16</v>
      </c>
      <c r="G1013">
        <v>28.82</v>
      </c>
      <c r="H1013">
        <v>185.86</v>
      </c>
      <c r="J1013">
        <v>33.25</v>
      </c>
      <c r="M1013">
        <v>53.96</v>
      </c>
    </row>
    <row r="1014" spans="1:13" x14ac:dyDescent="0.25">
      <c r="A1014" s="25">
        <v>40550</v>
      </c>
      <c r="B1014">
        <v>148.79</v>
      </c>
      <c r="C1014">
        <v>48.02</v>
      </c>
      <c r="D1014">
        <v>20.66</v>
      </c>
      <c r="E1014">
        <v>307.91000000000003</v>
      </c>
      <c r="F1014">
        <v>106.95</v>
      </c>
      <c r="G1014">
        <v>28.6</v>
      </c>
      <c r="H1014">
        <v>185.49</v>
      </c>
      <c r="J1014">
        <v>33.22</v>
      </c>
      <c r="M1014">
        <v>54.08</v>
      </c>
    </row>
    <row r="1015" spans="1:13" x14ac:dyDescent="0.25">
      <c r="A1015" s="25">
        <v>40553</v>
      </c>
      <c r="B1015">
        <v>147.58000000000001</v>
      </c>
      <c r="C1015">
        <v>48.92</v>
      </c>
      <c r="D1015">
        <v>20.69</v>
      </c>
      <c r="E1015">
        <v>306.8</v>
      </c>
      <c r="F1015">
        <v>105.98</v>
      </c>
      <c r="G1015">
        <v>28.22</v>
      </c>
      <c r="H1015">
        <v>184.68</v>
      </c>
      <c r="J1015">
        <v>33.380000000000003</v>
      </c>
      <c r="M1015">
        <v>53.73</v>
      </c>
    </row>
    <row r="1016" spans="1:13" x14ac:dyDescent="0.25">
      <c r="A1016" s="25">
        <v>40554</v>
      </c>
      <c r="B1016">
        <v>148.19999999999999</v>
      </c>
      <c r="C1016">
        <v>48.81</v>
      </c>
      <c r="D1016">
        <v>21.05</v>
      </c>
      <c r="E1016">
        <v>307.7</v>
      </c>
      <c r="F1016">
        <v>106.28</v>
      </c>
      <c r="G1016">
        <v>28.11</v>
      </c>
      <c r="H1016">
        <v>184.34</v>
      </c>
      <c r="J1016">
        <v>33.5</v>
      </c>
      <c r="M1016">
        <v>54.29</v>
      </c>
    </row>
    <row r="1017" spans="1:13" x14ac:dyDescent="0.25">
      <c r="A1017" s="25">
        <v>40555</v>
      </c>
      <c r="B1017">
        <v>147.99</v>
      </c>
      <c r="C1017">
        <v>49.2</v>
      </c>
      <c r="D1017">
        <v>21.3</v>
      </c>
      <c r="E1017">
        <v>308.13</v>
      </c>
      <c r="F1017">
        <v>105.93</v>
      </c>
      <c r="G1017">
        <v>28.55</v>
      </c>
      <c r="H1017">
        <v>184.08</v>
      </c>
      <c r="J1017">
        <v>33.659999999999997</v>
      </c>
      <c r="M1017">
        <v>54.85</v>
      </c>
    </row>
    <row r="1018" spans="1:13" x14ac:dyDescent="0.25">
      <c r="A1018" s="25">
        <v>40556</v>
      </c>
      <c r="B1018">
        <v>149.24</v>
      </c>
      <c r="C1018">
        <v>49.38</v>
      </c>
      <c r="D1018">
        <v>21.29</v>
      </c>
      <c r="E1018">
        <v>308.04000000000002</v>
      </c>
      <c r="F1018">
        <v>106.25</v>
      </c>
      <c r="G1018">
        <v>28.19</v>
      </c>
      <c r="H1018">
        <v>185.53</v>
      </c>
      <c r="J1018">
        <v>33.479999999999997</v>
      </c>
      <c r="M1018">
        <v>54.79</v>
      </c>
    </row>
    <row r="1019" spans="1:13" x14ac:dyDescent="0.25">
      <c r="A1019" s="25">
        <v>40557</v>
      </c>
      <c r="B1019">
        <v>148.88999999999999</v>
      </c>
      <c r="C1019">
        <v>49.78</v>
      </c>
      <c r="D1019">
        <v>21.08</v>
      </c>
      <c r="E1019">
        <v>311.77999999999997</v>
      </c>
      <c r="F1019">
        <v>107.73</v>
      </c>
      <c r="G1019">
        <v>28.3</v>
      </c>
      <c r="H1019">
        <v>188.75</v>
      </c>
      <c r="J1019">
        <v>34.04</v>
      </c>
      <c r="M1019">
        <v>54.81</v>
      </c>
    </row>
    <row r="1020" spans="1:13" x14ac:dyDescent="0.25">
      <c r="A1020" s="25">
        <v>40561</v>
      </c>
      <c r="B1020">
        <v>149.82</v>
      </c>
      <c r="C1020">
        <v>48.66</v>
      </c>
      <c r="D1020">
        <v>21.08</v>
      </c>
      <c r="E1020">
        <v>319.5</v>
      </c>
      <c r="F1020">
        <v>108.15</v>
      </c>
      <c r="G1020">
        <v>28.66</v>
      </c>
      <c r="H1020">
        <v>191.25</v>
      </c>
      <c r="J1020">
        <v>34.85</v>
      </c>
      <c r="M1020">
        <v>55.14</v>
      </c>
    </row>
    <row r="1021" spans="1:13" x14ac:dyDescent="0.25">
      <c r="A1021" s="25">
        <v>40562</v>
      </c>
      <c r="B1021">
        <v>153.26</v>
      </c>
      <c r="C1021">
        <v>48.41</v>
      </c>
      <c r="D1021">
        <v>21.01</v>
      </c>
      <c r="E1021">
        <v>315.56</v>
      </c>
      <c r="F1021">
        <v>107.31</v>
      </c>
      <c r="G1021">
        <v>28.47</v>
      </c>
      <c r="H1021">
        <v>186.87</v>
      </c>
      <c r="J1021">
        <v>34.159999999999997</v>
      </c>
      <c r="M1021">
        <v>55.03</v>
      </c>
    </row>
    <row r="1022" spans="1:13" x14ac:dyDescent="0.25">
      <c r="A1022" s="25">
        <v>40563</v>
      </c>
      <c r="B1022">
        <v>154.53</v>
      </c>
      <c r="C1022">
        <v>47.53</v>
      </c>
      <c r="D1022">
        <v>20.95</v>
      </c>
      <c r="E1022">
        <v>313.07</v>
      </c>
      <c r="F1022">
        <v>105.66</v>
      </c>
      <c r="G1022">
        <v>28.35</v>
      </c>
      <c r="H1022">
        <v>181.96</v>
      </c>
      <c r="J1022">
        <v>33.909999999999997</v>
      </c>
      <c r="M1022">
        <v>55.99</v>
      </c>
    </row>
    <row r="1023" spans="1:13" x14ac:dyDescent="0.25">
      <c r="A1023" s="25">
        <v>40564</v>
      </c>
      <c r="B1023">
        <v>156.4</v>
      </c>
      <c r="C1023">
        <v>46.67</v>
      </c>
      <c r="D1023">
        <v>20.82</v>
      </c>
      <c r="E1023">
        <v>305.61</v>
      </c>
      <c r="F1023">
        <v>105.1</v>
      </c>
      <c r="G1023">
        <v>28.02</v>
      </c>
      <c r="H1023">
        <v>177.42</v>
      </c>
      <c r="J1023">
        <v>33.909999999999997</v>
      </c>
      <c r="M1023">
        <v>55.73</v>
      </c>
    </row>
    <row r="1024" spans="1:13" x14ac:dyDescent="0.25">
      <c r="A1024" s="25">
        <v>40567</v>
      </c>
      <c r="B1024">
        <v>155.41999999999999</v>
      </c>
      <c r="C1024">
        <v>48.21</v>
      </c>
      <c r="D1024">
        <v>21.24</v>
      </c>
      <c r="E1024">
        <v>305.23</v>
      </c>
      <c r="F1024">
        <v>106.36</v>
      </c>
      <c r="G1024">
        <v>28.38</v>
      </c>
      <c r="H1024">
        <v>176.85</v>
      </c>
      <c r="J1024">
        <v>34.65</v>
      </c>
      <c r="M1024">
        <v>56.05</v>
      </c>
    </row>
    <row r="1025" spans="1:13" x14ac:dyDescent="0.25">
      <c r="A1025" s="25">
        <v>40568</v>
      </c>
      <c r="B1025">
        <v>159.21</v>
      </c>
      <c r="C1025">
        <v>48.77</v>
      </c>
      <c r="D1025">
        <v>21.55</v>
      </c>
      <c r="E1025">
        <v>309.64999999999998</v>
      </c>
      <c r="F1025">
        <v>105.89</v>
      </c>
      <c r="G1025">
        <v>28.45</v>
      </c>
      <c r="H1025">
        <v>176.7</v>
      </c>
      <c r="J1025">
        <v>33.979999999999997</v>
      </c>
      <c r="M1025">
        <v>57.26</v>
      </c>
    </row>
    <row r="1026" spans="1:13" x14ac:dyDescent="0.25">
      <c r="A1026" s="25">
        <v>40569</v>
      </c>
      <c r="B1026">
        <v>161.66999999999999</v>
      </c>
      <c r="C1026">
        <v>49.12</v>
      </c>
      <c r="D1026">
        <v>21.75</v>
      </c>
      <c r="E1026">
        <v>307.94</v>
      </c>
      <c r="F1026">
        <v>107.95</v>
      </c>
      <c r="G1026">
        <v>28.78</v>
      </c>
      <c r="H1026">
        <v>175.39</v>
      </c>
      <c r="J1026">
        <v>34.32</v>
      </c>
      <c r="M1026">
        <v>57.32</v>
      </c>
    </row>
    <row r="1027" spans="1:13" x14ac:dyDescent="0.25">
      <c r="A1027" s="25">
        <v>40570</v>
      </c>
      <c r="B1027">
        <v>161.43</v>
      </c>
      <c r="C1027">
        <v>49.03</v>
      </c>
      <c r="D1027">
        <v>21.75</v>
      </c>
      <c r="E1027">
        <v>308.08999999999997</v>
      </c>
      <c r="F1027">
        <v>109.05</v>
      </c>
      <c r="G1027">
        <v>28.87</v>
      </c>
      <c r="H1027">
        <v>184.45</v>
      </c>
      <c r="J1027">
        <v>34.630000000000003</v>
      </c>
      <c r="M1027">
        <v>57.57</v>
      </c>
    </row>
    <row r="1028" spans="1:13" x14ac:dyDescent="0.25">
      <c r="A1028" s="25">
        <v>40571</v>
      </c>
      <c r="B1028">
        <v>161.05000000000001</v>
      </c>
      <c r="C1028">
        <v>48.01</v>
      </c>
      <c r="D1028">
        <v>21.46</v>
      </c>
      <c r="E1028">
        <v>300.19</v>
      </c>
      <c r="F1028">
        <v>106.54</v>
      </c>
      <c r="G1028">
        <v>27.75</v>
      </c>
      <c r="H1028">
        <v>171.14</v>
      </c>
      <c r="J1028">
        <v>34.270000000000003</v>
      </c>
      <c r="M1028">
        <v>56.7</v>
      </c>
    </row>
    <row r="1029" spans="1:13" x14ac:dyDescent="0.25">
      <c r="A1029" s="25">
        <v>40574</v>
      </c>
      <c r="B1029">
        <v>159.18</v>
      </c>
      <c r="C1029">
        <v>48.47</v>
      </c>
      <c r="D1029">
        <v>21.46</v>
      </c>
      <c r="E1029">
        <v>299.88</v>
      </c>
      <c r="F1029">
        <v>108.63</v>
      </c>
      <c r="G1029">
        <v>27.72</v>
      </c>
      <c r="H1029">
        <v>169.64</v>
      </c>
      <c r="J1029">
        <v>33.909999999999997</v>
      </c>
      <c r="M1029">
        <v>56.07</v>
      </c>
    </row>
    <row r="1030" spans="1:13" x14ac:dyDescent="0.25">
      <c r="A1030" s="25">
        <v>40575</v>
      </c>
      <c r="B1030">
        <v>162.11000000000001</v>
      </c>
      <c r="C1030">
        <v>49.29</v>
      </c>
      <c r="D1030">
        <v>21.48</v>
      </c>
      <c r="E1030">
        <v>305.20999999999998</v>
      </c>
      <c r="F1030">
        <v>118.73</v>
      </c>
      <c r="G1030">
        <v>27.99</v>
      </c>
      <c r="H1030">
        <v>172.11</v>
      </c>
      <c r="J1030">
        <v>35</v>
      </c>
      <c r="M1030">
        <v>56.33</v>
      </c>
    </row>
    <row r="1031" spans="1:13" x14ac:dyDescent="0.25">
      <c r="A1031" s="25">
        <v>40576</v>
      </c>
      <c r="B1031">
        <v>163.4</v>
      </c>
      <c r="C1031">
        <v>49.19</v>
      </c>
      <c r="D1031">
        <v>21.56</v>
      </c>
      <c r="E1031">
        <v>305.69</v>
      </c>
      <c r="F1031">
        <v>118.02</v>
      </c>
      <c r="G1031">
        <v>27.94</v>
      </c>
      <c r="H1031">
        <v>173.53</v>
      </c>
      <c r="J1031">
        <v>35.119999999999997</v>
      </c>
      <c r="M1031">
        <v>55.86</v>
      </c>
    </row>
    <row r="1032" spans="1:13" x14ac:dyDescent="0.25">
      <c r="A1032" s="25">
        <v>40577</v>
      </c>
      <c r="B1032">
        <v>163.16</v>
      </c>
      <c r="C1032">
        <v>49.06</v>
      </c>
      <c r="D1032">
        <v>21.57</v>
      </c>
      <c r="E1032">
        <v>304.77</v>
      </c>
      <c r="F1032">
        <v>118.5</v>
      </c>
      <c r="G1032">
        <v>27.65</v>
      </c>
      <c r="H1032">
        <v>173.71</v>
      </c>
      <c r="J1032">
        <v>34.99</v>
      </c>
      <c r="M1032">
        <v>55.92</v>
      </c>
    </row>
    <row r="1033" spans="1:13" x14ac:dyDescent="0.25">
      <c r="A1033" s="25">
        <v>40578</v>
      </c>
      <c r="B1033">
        <v>163.47999999999999</v>
      </c>
      <c r="C1033">
        <v>49.5</v>
      </c>
      <c r="D1033">
        <v>21.68</v>
      </c>
      <c r="E1033">
        <v>305.18</v>
      </c>
      <c r="F1033">
        <v>117.68</v>
      </c>
      <c r="G1033">
        <v>27.77</v>
      </c>
      <c r="H1033">
        <v>175.93</v>
      </c>
      <c r="J1033">
        <v>35.44</v>
      </c>
      <c r="M1033">
        <v>56.03</v>
      </c>
    </row>
    <row r="1034" spans="1:13" x14ac:dyDescent="0.25">
      <c r="A1034" s="25">
        <v>40581</v>
      </c>
      <c r="B1034">
        <v>164.08</v>
      </c>
      <c r="C1034">
        <v>50.27</v>
      </c>
      <c r="D1034">
        <v>21.69</v>
      </c>
      <c r="E1034">
        <v>306.83999999999997</v>
      </c>
      <c r="F1034">
        <v>118.96</v>
      </c>
      <c r="G1034">
        <v>28.2</v>
      </c>
      <c r="H1034">
        <v>176.43</v>
      </c>
      <c r="J1034">
        <v>35.26</v>
      </c>
      <c r="M1034">
        <v>56.07</v>
      </c>
    </row>
    <row r="1035" spans="1:13" x14ac:dyDescent="0.25">
      <c r="A1035" s="25">
        <v>40582</v>
      </c>
      <c r="B1035">
        <v>164.82</v>
      </c>
      <c r="C1035">
        <v>50.74</v>
      </c>
      <c r="D1035">
        <v>21.64</v>
      </c>
      <c r="E1035">
        <v>308.88</v>
      </c>
      <c r="F1035">
        <v>119.84</v>
      </c>
      <c r="G1035">
        <v>28.28</v>
      </c>
      <c r="H1035">
        <v>183.06</v>
      </c>
      <c r="J1035">
        <v>35.28</v>
      </c>
      <c r="M1035">
        <v>56.38</v>
      </c>
    </row>
    <row r="1036" spans="1:13" x14ac:dyDescent="0.25">
      <c r="A1036" s="25">
        <v>40583</v>
      </c>
      <c r="B1036">
        <v>165.62</v>
      </c>
      <c r="C1036">
        <v>51.17</v>
      </c>
      <c r="D1036">
        <v>21.46</v>
      </c>
      <c r="E1036">
        <v>307.94</v>
      </c>
      <c r="F1036">
        <v>123.01</v>
      </c>
      <c r="G1036">
        <v>27.97</v>
      </c>
      <c r="H1036">
        <v>185.3</v>
      </c>
      <c r="J1036">
        <v>35.1</v>
      </c>
      <c r="M1036">
        <v>56.73</v>
      </c>
    </row>
    <row r="1037" spans="1:13" x14ac:dyDescent="0.25">
      <c r="A1037" s="25">
        <v>40584</v>
      </c>
      <c r="B1037">
        <v>163.9</v>
      </c>
      <c r="C1037">
        <v>50.65</v>
      </c>
      <c r="D1037">
        <v>21.8</v>
      </c>
      <c r="E1037">
        <v>307.91000000000003</v>
      </c>
      <c r="F1037">
        <v>125.79</v>
      </c>
      <c r="G1037">
        <v>27.5</v>
      </c>
      <c r="H1037">
        <v>186.21</v>
      </c>
      <c r="J1037">
        <v>35.19</v>
      </c>
      <c r="M1037">
        <v>55.59</v>
      </c>
    </row>
    <row r="1038" spans="1:13" x14ac:dyDescent="0.25">
      <c r="A1038" s="25">
        <v>40585</v>
      </c>
      <c r="B1038">
        <v>163.98</v>
      </c>
      <c r="C1038">
        <v>50.98</v>
      </c>
      <c r="D1038">
        <v>21.76</v>
      </c>
      <c r="E1038">
        <v>311.94</v>
      </c>
      <c r="F1038">
        <v>129.58000000000001</v>
      </c>
      <c r="G1038">
        <v>27.25</v>
      </c>
      <c r="H1038">
        <v>189.25</v>
      </c>
      <c r="J1038">
        <v>35.619999999999997</v>
      </c>
      <c r="M1038">
        <v>55.69</v>
      </c>
    </row>
    <row r="1039" spans="1:13" x14ac:dyDescent="0.25">
      <c r="A1039" s="25">
        <v>40588</v>
      </c>
      <c r="B1039">
        <v>164.18</v>
      </c>
      <c r="C1039">
        <v>51.31</v>
      </c>
      <c r="D1039">
        <v>21.57</v>
      </c>
      <c r="E1039">
        <v>313.76</v>
      </c>
      <c r="F1039">
        <v>128.81</v>
      </c>
      <c r="G1039">
        <v>27.23</v>
      </c>
      <c r="H1039">
        <v>190.42</v>
      </c>
      <c r="J1039">
        <v>35.83</v>
      </c>
      <c r="M1039">
        <v>54.8</v>
      </c>
    </row>
    <row r="1040" spans="1:13" x14ac:dyDescent="0.25">
      <c r="A1040" s="25">
        <v>40589</v>
      </c>
      <c r="B1040">
        <v>162.88999999999999</v>
      </c>
      <c r="C1040">
        <v>51.41</v>
      </c>
      <c r="D1040">
        <v>21.45</v>
      </c>
      <c r="E1040">
        <v>311.76</v>
      </c>
      <c r="F1040">
        <v>128.04</v>
      </c>
      <c r="G1040">
        <v>26.96</v>
      </c>
      <c r="H1040">
        <v>189.03</v>
      </c>
      <c r="J1040">
        <v>35.97</v>
      </c>
      <c r="M1040">
        <v>54.95</v>
      </c>
    </row>
    <row r="1041" spans="1:13" x14ac:dyDescent="0.25">
      <c r="A1041" s="25">
        <v>40590</v>
      </c>
      <c r="B1041">
        <v>163.33000000000001</v>
      </c>
      <c r="C1041">
        <v>51.88</v>
      </c>
      <c r="D1041">
        <v>21.75</v>
      </c>
      <c r="E1041">
        <v>311.8</v>
      </c>
      <c r="F1041">
        <v>128.71</v>
      </c>
      <c r="G1041">
        <v>27.02</v>
      </c>
      <c r="H1041">
        <v>186.62</v>
      </c>
      <c r="J1041">
        <v>36.049999999999997</v>
      </c>
      <c r="M1041">
        <v>54.55</v>
      </c>
    </row>
    <row r="1042" spans="1:13" x14ac:dyDescent="0.25">
      <c r="A1042" s="25">
        <v>40591</v>
      </c>
      <c r="B1042">
        <v>163.30000000000001</v>
      </c>
      <c r="C1042">
        <v>51.19</v>
      </c>
      <c r="D1042">
        <v>21.97</v>
      </c>
      <c r="E1042">
        <v>312.32</v>
      </c>
      <c r="F1042">
        <v>128.54</v>
      </c>
      <c r="G1042">
        <v>27.21</v>
      </c>
      <c r="H1042">
        <v>187.76</v>
      </c>
      <c r="J1042">
        <v>36.479999999999997</v>
      </c>
      <c r="M1042">
        <v>54.75</v>
      </c>
    </row>
    <row r="1043" spans="1:13" x14ac:dyDescent="0.25">
      <c r="A1043" s="25">
        <v>40592</v>
      </c>
      <c r="B1043">
        <v>164.46</v>
      </c>
      <c r="C1043">
        <v>50.08</v>
      </c>
      <c r="D1043">
        <v>22.14</v>
      </c>
      <c r="E1043">
        <v>314.72000000000003</v>
      </c>
      <c r="F1043">
        <v>126.8</v>
      </c>
      <c r="G1043">
        <v>27.06</v>
      </c>
      <c r="H1043">
        <v>186.5</v>
      </c>
      <c r="J1043">
        <v>36.229999999999997</v>
      </c>
      <c r="M1043">
        <v>55.38</v>
      </c>
    </row>
    <row r="1044" spans="1:13" x14ac:dyDescent="0.25">
      <c r="A1044" s="25">
        <v>40596</v>
      </c>
      <c r="B1044">
        <v>163.57</v>
      </c>
      <c r="C1044">
        <v>48.37</v>
      </c>
      <c r="D1044">
        <v>21.81</v>
      </c>
      <c r="E1044">
        <v>304.8</v>
      </c>
      <c r="F1044">
        <v>120.28</v>
      </c>
      <c r="G1044">
        <v>26.59</v>
      </c>
      <c r="H1044">
        <v>180.42</v>
      </c>
      <c r="J1044">
        <v>35.75</v>
      </c>
      <c r="M1044">
        <v>53.67</v>
      </c>
    </row>
    <row r="1045" spans="1:13" x14ac:dyDescent="0.25">
      <c r="A1045" s="25">
        <v>40597</v>
      </c>
      <c r="B1045">
        <v>161.81</v>
      </c>
      <c r="C1045">
        <v>48.95</v>
      </c>
      <c r="D1045">
        <v>21.15</v>
      </c>
      <c r="E1045">
        <v>305.35000000000002</v>
      </c>
      <c r="F1045">
        <v>115.9</v>
      </c>
      <c r="G1045">
        <v>26.59</v>
      </c>
      <c r="H1045">
        <v>176.68</v>
      </c>
      <c r="J1045">
        <v>35.4</v>
      </c>
      <c r="M1045">
        <v>53.03</v>
      </c>
    </row>
    <row r="1046" spans="1:13" x14ac:dyDescent="0.25">
      <c r="A1046" s="25">
        <v>40598</v>
      </c>
      <c r="B1046">
        <v>159.63</v>
      </c>
      <c r="C1046">
        <v>48.98</v>
      </c>
      <c r="D1046">
        <v>21.28</v>
      </c>
      <c r="E1046">
        <v>304.11</v>
      </c>
      <c r="F1046">
        <v>118.81</v>
      </c>
      <c r="G1046">
        <v>26.77</v>
      </c>
      <c r="H1046">
        <v>177.75</v>
      </c>
      <c r="J1046">
        <v>35.43</v>
      </c>
      <c r="M1046">
        <v>52.09</v>
      </c>
    </row>
    <row r="1047" spans="1:13" x14ac:dyDescent="0.25">
      <c r="A1047" s="25">
        <v>40599</v>
      </c>
      <c r="B1047">
        <v>161.06</v>
      </c>
      <c r="C1047">
        <v>49.74</v>
      </c>
      <c r="D1047">
        <v>21.86</v>
      </c>
      <c r="E1047">
        <v>304.70999999999998</v>
      </c>
      <c r="F1047">
        <v>120.59</v>
      </c>
      <c r="G1047">
        <v>26.55</v>
      </c>
      <c r="H1047">
        <v>177.24</v>
      </c>
      <c r="J1047">
        <v>35.619999999999997</v>
      </c>
      <c r="M1047">
        <v>51.75</v>
      </c>
    </row>
    <row r="1048" spans="1:13" x14ac:dyDescent="0.25">
      <c r="A1048" s="25">
        <v>40602</v>
      </c>
      <c r="B1048">
        <v>162.36000000000001</v>
      </c>
      <c r="C1048">
        <v>50.46</v>
      </c>
      <c r="D1048">
        <v>21.47</v>
      </c>
      <c r="E1048">
        <v>306.39</v>
      </c>
      <c r="F1048">
        <v>121.16</v>
      </c>
      <c r="G1048">
        <v>26.58</v>
      </c>
      <c r="H1048">
        <v>173.29</v>
      </c>
      <c r="J1048">
        <v>35.61</v>
      </c>
      <c r="M1048">
        <v>51.98</v>
      </c>
    </row>
    <row r="1049" spans="1:13" x14ac:dyDescent="0.25">
      <c r="A1049" s="25">
        <v>40603</v>
      </c>
      <c r="B1049">
        <v>163.15</v>
      </c>
      <c r="C1049">
        <v>49.9</v>
      </c>
      <c r="D1049">
        <v>21.39</v>
      </c>
      <c r="E1049">
        <v>300.08</v>
      </c>
      <c r="F1049">
        <v>117.83</v>
      </c>
      <c r="G1049">
        <v>26.16</v>
      </c>
      <c r="H1049">
        <v>169.44</v>
      </c>
      <c r="J1049">
        <v>35</v>
      </c>
      <c r="M1049">
        <v>52.07</v>
      </c>
    </row>
    <row r="1050" spans="1:13" x14ac:dyDescent="0.25">
      <c r="A1050" s="25">
        <v>40604</v>
      </c>
      <c r="B1050">
        <v>159.43</v>
      </c>
      <c r="C1050">
        <v>50.3</v>
      </c>
      <c r="D1050">
        <v>21.49</v>
      </c>
      <c r="E1050">
        <v>300.08999999999997</v>
      </c>
      <c r="F1050">
        <v>119.49</v>
      </c>
      <c r="G1050">
        <v>26.08</v>
      </c>
      <c r="H1050">
        <v>172.02</v>
      </c>
      <c r="J1050">
        <v>36.14</v>
      </c>
      <c r="M1050">
        <v>51.97</v>
      </c>
    </row>
    <row r="1051" spans="1:13" x14ac:dyDescent="0.25">
      <c r="A1051" s="25">
        <v>40605</v>
      </c>
      <c r="B1051">
        <v>161.41999999999999</v>
      </c>
      <c r="C1051">
        <v>51.37</v>
      </c>
      <c r="D1051">
        <v>21.79</v>
      </c>
      <c r="E1051">
        <v>304.48</v>
      </c>
      <c r="F1051">
        <v>121.85</v>
      </c>
      <c r="G1051">
        <v>26.2</v>
      </c>
      <c r="H1051">
        <v>172.79</v>
      </c>
      <c r="J1051">
        <v>36.56</v>
      </c>
      <c r="M1051">
        <v>52.01</v>
      </c>
    </row>
    <row r="1052" spans="1:13" x14ac:dyDescent="0.25">
      <c r="A1052" s="25">
        <v>40606</v>
      </c>
      <c r="B1052">
        <v>163.4</v>
      </c>
      <c r="C1052">
        <v>51.43</v>
      </c>
      <c r="D1052">
        <v>21.56</v>
      </c>
      <c r="E1052">
        <v>300.01</v>
      </c>
      <c r="F1052">
        <v>122.34</v>
      </c>
      <c r="G1052">
        <v>25.95</v>
      </c>
      <c r="H1052">
        <v>171.67</v>
      </c>
      <c r="J1052">
        <v>36.270000000000003</v>
      </c>
      <c r="M1052">
        <v>52.07</v>
      </c>
    </row>
    <row r="1053" spans="1:13" x14ac:dyDescent="0.25">
      <c r="A1053" s="25">
        <v>40609</v>
      </c>
      <c r="B1053">
        <v>161.6</v>
      </c>
      <c r="C1053">
        <v>50.77</v>
      </c>
      <c r="D1053">
        <v>21.21</v>
      </c>
      <c r="E1053">
        <v>295.52999999999997</v>
      </c>
      <c r="F1053">
        <v>120.18</v>
      </c>
      <c r="G1053">
        <v>25.72</v>
      </c>
      <c r="H1053">
        <v>169.08</v>
      </c>
      <c r="J1053">
        <v>35.479999999999997</v>
      </c>
      <c r="M1053">
        <v>52.02</v>
      </c>
    </row>
    <row r="1054" spans="1:13" x14ac:dyDescent="0.25">
      <c r="A1054" s="25">
        <v>40610</v>
      </c>
      <c r="B1054">
        <v>159.69999999999999</v>
      </c>
      <c r="C1054">
        <v>50.82</v>
      </c>
      <c r="D1054">
        <v>21.13</v>
      </c>
      <c r="E1054">
        <v>295.86</v>
      </c>
      <c r="F1054">
        <v>120.18</v>
      </c>
      <c r="G1054">
        <v>25.91</v>
      </c>
      <c r="H1054">
        <v>166.89</v>
      </c>
      <c r="J1054">
        <v>35.86</v>
      </c>
      <c r="M1054">
        <v>52.44</v>
      </c>
    </row>
    <row r="1055" spans="1:13" x14ac:dyDescent="0.25">
      <c r="A1055" s="25">
        <v>40611</v>
      </c>
      <c r="B1055">
        <v>163.47</v>
      </c>
      <c r="C1055">
        <v>50.35</v>
      </c>
      <c r="D1055">
        <v>21.2</v>
      </c>
      <c r="E1055">
        <v>295.58999999999997</v>
      </c>
      <c r="F1055">
        <v>119.75</v>
      </c>
      <c r="G1055">
        <v>25.89</v>
      </c>
      <c r="H1055">
        <v>169.05</v>
      </c>
      <c r="J1055">
        <v>34.74</v>
      </c>
      <c r="M1055">
        <v>52.67</v>
      </c>
    </row>
    <row r="1056" spans="1:13" x14ac:dyDescent="0.25">
      <c r="A1056" s="25">
        <v>40612</v>
      </c>
      <c r="B1056">
        <v>164.64</v>
      </c>
      <c r="C1056">
        <v>49.52</v>
      </c>
      <c r="D1056">
        <v>20.79</v>
      </c>
      <c r="E1056">
        <v>289.86</v>
      </c>
      <c r="F1056">
        <v>120.87</v>
      </c>
      <c r="G1056">
        <v>25.41</v>
      </c>
      <c r="H1056">
        <v>166.14</v>
      </c>
      <c r="J1056">
        <v>34.25</v>
      </c>
      <c r="M1056">
        <v>52.65</v>
      </c>
    </row>
    <row r="1057" spans="1:13" x14ac:dyDescent="0.25">
      <c r="A1057" s="25">
        <v>40613</v>
      </c>
      <c r="B1057">
        <v>162.4</v>
      </c>
      <c r="C1057">
        <v>50.28</v>
      </c>
      <c r="D1057">
        <v>20.87</v>
      </c>
      <c r="E1057">
        <v>288.07</v>
      </c>
      <c r="F1057">
        <v>124.96</v>
      </c>
      <c r="G1057">
        <v>25.68</v>
      </c>
      <c r="H1057">
        <v>168.07</v>
      </c>
      <c r="J1057">
        <v>34.39</v>
      </c>
      <c r="M1057">
        <v>52.59</v>
      </c>
    </row>
    <row r="1058" spans="1:13" x14ac:dyDescent="0.25">
      <c r="A1058" s="25">
        <v>40616</v>
      </c>
      <c r="B1058">
        <v>161.16</v>
      </c>
      <c r="C1058">
        <v>50.51</v>
      </c>
      <c r="D1058">
        <v>20.84</v>
      </c>
      <c r="E1058">
        <v>284.70999999999998</v>
      </c>
      <c r="F1058">
        <v>124.06</v>
      </c>
      <c r="G1058">
        <v>25.69</v>
      </c>
      <c r="H1058">
        <v>166.73</v>
      </c>
      <c r="J1058">
        <v>34.56</v>
      </c>
      <c r="M1058">
        <v>52.32</v>
      </c>
    </row>
    <row r="1059" spans="1:13" x14ac:dyDescent="0.25">
      <c r="A1059" s="25">
        <v>40617</v>
      </c>
      <c r="B1059">
        <v>157.35</v>
      </c>
      <c r="C1059">
        <v>49.35</v>
      </c>
      <c r="D1059">
        <v>20.18</v>
      </c>
      <c r="E1059">
        <v>284.5</v>
      </c>
      <c r="F1059">
        <v>122.23</v>
      </c>
      <c r="G1059">
        <v>25.39</v>
      </c>
      <c r="H1059">
        <v>165.08</v>
      </c>
      <c r="J1059">
        <v>33.9</v>
      </c>
      <c r="M1059">
        <v>52.06</v>
      </c>
    </row>
    <row r="1060" spans="1:13" x14ac:dyDescent="0.25">
      <c r="A1060" s="25">
        <v>40618</v>
      </c>
      <c r="B1060">
        <v>156.52000000000001</v>
      </c>
      <c r="C1060">
        <v>47.14</v>
      </c>
      <c r="D1060">
        <v>19.809999999999999</v>
      </c>
      <c r="E1060">
        <v>278.27</v>
      </c>
      <c r="F1060">
        <v>120.56</v>
      </c>
      <c r="G1060">
        <v>24.79</v>
      </c>
      <c r="H1060">
        <v>164.7</v>
      </c>
      <c r="J1060">
        <v>32.79</v>
      </c>
      <c r="M1060">
        <v>51.38</v>
      </c>
    </row>
    <row r="1061" spans="1:13" x14ac:dyDescent="0.25">
      <c r="A1061" s="25">
        <v>40619</v>
      </c>
      <c r="B1061">
        <v>154</v>
      </c>
      <c r="C1061">
        <v>47.81</v>
      </c>
      <c r="D1061">
        <v>19.899999999999999</v>
      </c>
      <c r="E1061">
        <v>280.39999999999998</v>
      </c>
      <c r="F1061">
        <v>121.64</v>
      </c>
      <c r="G1061">
        <v>24.78</v>
      </c>
      <c r="H1061">
        <v>160.97</v>
      </c>
      <c r="J1061">
        <v>33.07</v>
      </c>
      <c r="M1061">
        <v>51.37</v>
      </c>
    </row>
    <row r="1062" spans="1:13" x14ac:dyDescent="0.25">
      <c r="A1062" s="25">
        <v>40620</v>
      </c>
      <c r="B1062">
        <v>156.5</v>
      </c>
      <c r="C1062">
        <v>47.24</v>
      </c>
      <c r="D1062">
        <v>19.93</v>
      </c>
      <c r="E1062">
        <v>280.25</v>
      </c>
      <c r="F1062">
        <v>120.5</v>
      </c>
      <c r="G1062">
        <v>24.8</v>
      </c>
      <c r="H1062">
        <v>161.82</v>
      </c>
      <c r="J1062">
        <v>33.36</v>
      </c>
      <c r="M1062">
        <v>51.52</v>
      </c>
    </row>
    <row r="1063" spans="1:13" x14ac:dyDescent="0.25">
      <c r="A1063" s="25">
        <v>40623</v>
      </c>
      <c r="B1063">
        <v>157.63999999999999</v>
      </c>
      <c r="C1063">
        <v>48.47</v>
      </c>
      <c r="D1063">
        <v>20.190000000000001</v>
      </c>
      <c r="E1063">
        <v>287.95999999999998</v>
      </c>
      <c r="F1063">
        <v>124</v>
      </c>
      <c r="G1063">
        <v>25.33</v>
      </c>
      <c r="H1063">
        <v>164.52</v>
      </c>
      <c r="J1063">
        <v>33.68</v>
      </c>
      <c r="M1063">
        <v>51.92</v>
      </c>
    </row>
    <row r="1064" spans="1:13" x14ac:dyDescent="0.25">
      <c r="A1064" s="25">
        <v>40624</v>
      </c>
      <c r="B1064">
        <v>158.56</v>
      </c>
      <c r="C1064">
        <v>48.74</v>
      </c>
      <c r="D1064">
        <v>20.14</v>
      </c>
      <c r="E1064">
        <v>288.37</v>
      </c>
      <c r="F1064">
        <v>127.09</v>
      </c>
      <c r="G1064">
        <v>25.3</v>
      </c>
      <c r="H1064">
        <v>162.6</v>
      </c>
      <c r="J1064">
        <v>33.64</v>
      </c>
      <c r="M1064">
        <v>52</v>
      </c>
    </row>
    <row r="1065" spans="1:13" x14ac:dyDescent="0.25">
      <c r="A1065" s="25">
        <v>40625</v>
      </c>
      <c r="B1065">
        <v>158</v>
      </c>
      <c r="C1065">
        <v>48.46</v>
      </c>
      <c r="D1065">
        <v>20.29</v>
      </c>
      <c r="E1065">
        <v>290.79000000000002</v>
      </c>
      <c r="F1065">
        <v>132.58000000000001</v>
      </c>
      <c r="G1065">
        <v>25.54</v>
      </c>
      <c r="H1065">
        <v>165.32</v>
      </c>
      <c r="J1065">
        <v>34.21</v>
      </c>
      <c r="M1065">
        <v>51.64</v>
      </c>
    </row>
    <row r="1066" spans="1:13" x14ac:dyDescent="0.25">
      <c r="A1066" s="25">
        <v>40626</v>
      </c>
      <c r="B1066">
        <v>160.22999999999999</v>
      </c>
      <c r="C1066">
        <v>49.28</v>
      </c>
      <c r="D1066">
        <v>20.38</v>
      </c>
      <c r="E1066">
        <v>293.14999999999998</v>
      </c>
      <c r="F1066">
        <v>133.47999999999999</v>
      </c>
      <c r="G1066">
        <v>25.81</v>
      </c>
      <c r="H1066">
        <v>171.1</v>
      </c>
      <c r="J1066">
        <v>34.86</v>
      </c>
      <c r="M1066">
        <v>52.59</v>
      </c>
    </row>
    <row r="1067" spans="1:13" x14ac:dyDescent="0.25">
      <c r="A1067" s="25">
        <v>40627</v>
      </c>
      <c r="B1067">
        <v>160.97999999999999</v>
      </c>
      <c r="C1067">
        <v>50.22</v>
      </c>
      <c r="D1067">
        <v>20.37</v>
      </c>
      <c r="E1067">
        <v>289.58</v>
      </c>
      <c r="F1067">
        <v>134.91999999999999</v>
      </c>
      <c r="G1067">
        <v>25.62</v>
      </c>
      <c r="H1067">
        <v>170.98</v>
      </c>
      <c r="J1067">
        <v>34.64</v>
      </c>
      <c r="M1067">
        <v>52.35</v>
      </c>
    </row>
    <row r="1068" spans="1:13" x14ac:dyDescent="0.25">
      <c r="A1068" s="25">
        <v>40630</v>
      </c>
      <c r="B1068">
        <v>161.54</v>
      </c>
      <c r="C1068">
        <v>50.06</v>
      </c>
      <c r="D1068">
        <v>20.34</v>
      </c>
      <c r="E1068">
        <v>287.39</v>
      </c>
      <c r="F1068">
        <v>133.66999999999999</v>
      </c>
      <c r="G1068">
        <v>25.41</v>
      </c>
      <c r="H1068">
        <v>169.35</v>
      </c>
      <c r="J1068">
        <v>34.49</v>
      </c>
      <c r="M1068">
        <v>52.19</v>
      </c>
    </row>
    <row r="1069" spans="1:13" x14ac:dyDescent="0.25">
      <c r="A1069" s="25">
        <v>40631</v>
      </c>
      <c r="B1069">
        <v>161.34</v>
      </c>
      <c r="C1069">
        <v>50.14</v>
      </c>
      <c r="D1069">
        <v>20.28</v>
      </c>
      <c r="E1069">
        <v>290.57</v>
      </c>
      <c r="F1069">
        <v>136</v>
      </c>
      <c r="G1069">
        <v>25.49</v>
      </c>
      <c r="H1069">
        <v>174.62</v>
      </c>
      <c r="J1069">
        <v>34.96</v>
      </c>
      <c r="M1069">
        <v>52.26</v>
      </c>
    </row>
    <row r="1070" spans="1:13" x14ac:dyDescent="0.25">
      <c r="A1070" s="25">
        <v>40632</v>
      </c>
      <c r="B1070">
        <v>163.55000000000001</v>
      </c>
      <c r="C1070">
        <v>49.8</v>
      </c>
      <c r="D1070">
        <v>20.46</v>
      </c>
      <c r="E1070">
        <v>290.63</v>
      </c>
      <c r="F1070">
        <v>136.38</v>
      </c>
      <c r="G1070">
        <v>25.61</v>
      </c>
      <c r="H1070">
        <v>179.42</v>
      </c>
      <c r="J1070">
        <v>34.74</v>
      </c>
      <c r="M1070">
        <v>52.36</v>
      </c>
    </row>
    <row r="1071" spans="1:13" x14ac:dyDescent="0.25">
      <c r="A1071" s="25">
        <v>40633</v>
      </c>
      <c r="B1071">
        <v>163.4</v>
      </c>
      <c r="C1071">
        <v>49.79</v>
      </c>
      <c r="D1071">
        <v>20.18</v>
      </c>
      <c r="E1071">
        <v>293.08999999999997</v>
      </c>
      <c r="F1071">
        <v>137.81</v>
      </c>
      <c r="G1071">
        <v>25.39</v>
      </c>
      <c r="H1071">
        <v>180.13</v>
      </c>
      <c r="J1071">
        <v>34.56</v>
      </c>
      <c r="M1071">
        <v>52.05</v>
      </c>
    </row>
    <row r="1072" spans="1:13" x14ac:dyDescent="0.25">
      <c r="A1072" s="25">
        <v>40634</v>
      </c>
      <c r="B1072">
        <v>163.69999999999999</v>
      </c>
      <c r="C1072">
        <v>49.22</v>
      </c>
      <c r="D1072">
        <v>19.72</v>
      </c>
      <c r="E1072">
        <v>295.60000000000002</v>
      </c>
      <c r="F1072">
        <v>138.83000000000001</v>
      </c>
      <c r="G1072">
        <v>25.48</v>
      </c>
      <c r="H1072">
        <v>180.13</v>
      </c>
      <c r="J1072">
        <v>34.229999999999997</v>
      </c>
      <c r="M1072">
        <v>52.13</v>
      </c>
    </row>
    <row r="1073" spans="1:13" x14ac:dyDescent="0.25">
      <c r="A1073" s="25">
        <v>40637</v>
      </c>
      <c r="B1073">
        <v>164.42</v>
      </c>
      <c r="C1073">
        <v>48.74</v>
      </c>
      <c r="D1073">
        <v>19.489999999999998</v>
      </c>
      <c r="E1073">
        <v>293.55</v>
      </c>
      <c r="F1073">
        <v>143.11000000000001</v>
      </c>
      <c r="G1073">
        <v>25.55</v>
      </c>
      <c r="H1073">
        <v>182.94</v>
      </c>
      <c r="J1073">
        <v>34.11</v>
      </c>
      <c r="M1073">
        <v>52.65</v>
      </c>
    </row>
    <row r="1074" spans="1:13" x14ac:dyDescent="0.25">
      <c r="A1074" s="25">
        <v>40638</v>
      </c>
      <c r="B1074">
        <v>163.81</v>
      </c>
      <c r="C1074">
        <v>48.41</v>
      </c>
      <c r="D1074">
        <v>19.71</v>
      </c>
      <c r="E1074">
        <v>284.26</v>
      </c>
      <c r="F1074">
        <v>141.65</v>
      </c>
      <c r="G1074">
        <v>25.78</v>
      </c>
      <c r="H1074">
        <v>185.29</v>
      </c>
      <c r="J1074">
        <v>34.69</v>
      </c>
      <c r="M1074">
        <v>52.74</v>
      </c>
    </row>
    <row r="1075" spans="1:13" x14ac:dyDescent="0.25">
      <c r="A1075" s="25">
        <v>40639</v>
      </c>
      <c r="B1075">
        <v>164.34</v>
      </c>
      <c r="C1075">
        <v>48.29</v>
      </c>
      <c r="D1075">
        <v>19.95</v>
      </c>
      <c r="E1075">
        <v>286.8</v>
      </c>
      <c r="F1075">
        <v>137.25</v>
      </c>
      <c r="G1075">
        <v>26.15</v>
      </c>
      <c r="H1075">
        <v>182.76</v>
      </c>
      <c r="J1075">
        <v>34.86</v>
      </c>
      <c r="M1075">
        <v>52.98</v>
      </c>
    </row>
    <row r="1076" spans="1:13" x14ac:dyDescent="0.25">
      <c r="A1076" s="25">
        <v>40640</v>
      </c>
      <c r="B1076">
        <v>164.1</v>
      </c>
      <c r="C1076">
        <v>48.3</v>
      </c>
      <c r="D1076">
        <v>20.03</v>
      </c>
      <c r="E1076">
        <v>289.70999999999998</v>
      </c>
      <c r="F1076">
        <v>139.1</v>
      </c>
      <c r="G1076">
        <v>26.2</v>
      </c>
      <c r="H1076">
        <v>184.91</v>
      </c>
      <c r="J1076">
        <v>35.24</v>
      </c>
      <c r="M1076">
        <v>53</v>
      </c>
    </row>
    <row r="1077" spans="1:13" x14ac:dyDescent="0.25">
      <c r="A1077" s="25">
        <v>40641</v>
      </c>
      <c r="B1077">
        <v>164.35</v>
      </c>
      <c r="C1077">
        <v>47.87</v>
      </c>
      <c r="D1077">
        <v>20.02</v>
      </c>
      <c r="E1077">
        <v>288.79000000000002</v>
      </c>
      <c r="F1077">
        <v>141.88</v>
      </c>
      <c r="G1077">
        <v>26.07</v>
      </c>
      <c r="H1077">
        <v>184.71</v>
      </c>
      <c r="J1077">
        <v>35.17</v>
      </c>
      <c r="M1077">
        <v>52.54</v>
      </c>
    </row>
    <row r="1078" spans="1:13" x14ac:dyDescent="0.25">
      <c r="A1078" s="25">
        <v>40644</v>
      </c>
      <c r="B1078">
        <v>163.44</v>
      </c>
      <c r="C1078">
        <v>47.26</v>
      </c>
      <c r="D1078">
        <v>20.12</v>
      </c>
      <c r="E1078">
        <v>288.39999999999998</v>
      </c>
      <c r="F1078">
        <v>145.68</v>
      </c>
      <c r="G1078">
        <v>25.98</v>
      </c>
      <c r="H1078">
        <v>184.04</v>
      </c>
      <c r="J1078">
        <v>34.93</v>
      </c>
      <c r="M1078">
        <v>52.82</v>
      </c>
    </row>
    <row r="1079" spans="1:13" x14ac:dyDescent="0.25">
      <c r="A1079" s="25">
        <v>40645</v>
      </c>
      <c r="B1079">
        <v>163.36000000000001</v>
      </c>
      <c r="C1079">
        <v>47.49</v>
      </c>
      <c r="D1079">
        <v>19.760000000000002</v>
      </c>
      <c r="E1079">
        <v>285.02</v>
      </c>
      <c r="F1079">
        <v>140.71</v>
      </c>
      <c r="G1079">
        <v>25.64</v>
      </c>
      <c r="H1079">
        <v>180.48</v>
      </c>
      <c r="J1079">
        <v>34.14</v>
      </c>
      <c r="M1079">
        <v>53.52</v>
      </c>
    </row>
    <row r="1080" spans="1:13" x14ac:dyDescent="0.25">
      <c r="A1080" s="25">
        <v>40646</v>
      </c>
      <c r="B1080">
        <v>163.97</v>
      </c>
      <c r="C1080">
        <v>48.02</v>
      </c>
      <c r="D1080">
        <v>19.78</v>
      </c>
      <c r="E1080">
        <v>287.85000000000002</v>
      </c>
      <c r="F1080">
        <v>145.69</v>
      </c>
      <c r="G1080">
        <v>25.63</v>
      </c>
      <c r="H1080">
        <v>182.29</v>
      </c>
      <c r="J1080">
        <v>34.340000000000003</v>
      </c>
      <c r="M1080">
        <v>53.63</v>
      </c>
    </row>
    <row r="1081" spans="1:13" x14ac:dyDescent="0.25">
      <c r="A1081" s="25">
        <v>40647</v>
      </c>
      <c r="B1081">
        <v>163.84</v>
      </c>
      <c r="C1081">
        <v>47.49</v>
      </c>
      <c r="D1081">
        <v>19.579999999999998</v>
      </c>
      <c r="E1081">
        <v>288.97000000000003</v>
      </c>
      <c r="F1081">
        <v>147.01</v>
      </c>
      <c r="G1081">
        <v>25.42</v>
      </c>
      <c r="H1081">
        <v>181.82</v>
      </c>
      <c r="J1081">
        <v>34.71</v>
      </c>
      <c r="M1081">
        <v>53.5</v>
      </c>
    </row>
    <row r="1082" spans="1:13" x14ac:dyDescent="0.25">
      <c r="A1082" s="25">
        <v>40648</v>
      </c>
      <c r="B1082">
        <v>165</v>
      </c>
      <c r="C1082">
        <v>46.78</v>
      </c>
      <c r="D1082">
        <v>19.75</v>
      </c>
      <c r="E1082">
        <v>265.08</v>
      </c>
      <c r="F1082">
        <v>146.81</v>
      </c>
      <c r="G1082">
        <v>25.37</v>
      </c>
      <c r="H1082">
        <v>180.01</v>
      </c>
      <c r="J1082">
        <v>34.99</v>
      </c>
      <c r="M1082">
        <v>53.55</v>
      </c>
    </row>
    <row r="1083" spans="1:13" x14ac:dyDescent="0.25">
      <c r="A1083" s="25">
        <v>40651</v>
      </c>
      <c r="B1083">
        <v>164.64</v>
      </c>
      <c r="C1083">
        <v>47.41</v>
      </c>
      <c r="D1083">
        <v>19.62</v>
      </c>
      <c r="E1083">
        <v>263.16000000000003</v>
      </c>
      <c r="F1083">
        <v>145.88999999999999</v>
      </c>
      <c r="G1083">
        <v>25.08</v>
      </c>
      <c r="H1083">
        <v>178.34</v>
      </c>
      <c r="J1083">
        <v>34.79</v>
      </c>
      <c r="M1083">
        <v>53.31</v>
      </c>
    </row>
    <row r="1084" spans="1:13" x14ac:dyDescent="0.25">
      <c r="A1084" s="25">
        <v>40652</v>
      </c>
      <c r="B1084">
        <v>165.71</v>
      </c>
      <c r="C1084">
        <v>48.27</v>
      </c>
      <c r="D1084">
        <v>19.86</v>
      </c>
      <c r="E1084">
        <v>260.5</v>
      </c>
      <c r="F1084">
        <v>149.9</v>
      </c>
      <c r="G1084">
        <v>25.15</v>
      </c>
      <c r="H1084">
        <v>178.82</v>
      </c>
      <c r="J1084">
        <v>34.54</v>
      </c>
      <c r="M1084">
        <v>53.35</v>
      </c>
    </row>
    <row r="1085" spans="1:13" x14ac:dyDescent="0.25">
      <c r="A1085" s="25">
        <v>40653</v>
      </c>
      <c r="B1085">
        <v>163.1</v>
      </c>
      <c r="C1085">
        <v>48.92</v>
      </c>
      <c r="D1085">
        <v>21.41</v>
      </c>
      <c r="E1085">
        <v>262.60000000000002</v>
      </c>
      <c r="F1085">
        <v>149.31</v>
      </c>
      <c r="G1085">
        <v>25.76</v>
      </c>
      <c r="H1085">
        <v>183.87</v>
      </c>
      <c r="J1085">
        <v>35.130000000000003</v>
      </c>
      <c r="M1085">
        <v>53.69</v>
      </c>
    </row>
    <row r="1086" spans="1:13" x14ac:dyDescent="0.25">
      <c r="A1086" s="25">
        <v>40654</v>
      </c>
      <c r="B1086">
        <v>165.63</v>
      </c>
      <c r="C1086">
        <v>50.1</v>
      </c>
      <c r="D1086">
        <v>21.46</v>
      </c>
      <c r="E1086">
        <v>262.29000000000002</v>
      </c>
      <c r="F1086">
        <v>148.65</v>
      </c>
      <c r="G1086">
        <v>25.52</v>
      </c>
      <c r="H1086">
        <v>185.89</v>
      </c>
      <c r="J1086">
        <v>35.520000000000003</v>
      </c>
      <c r="M1086">
        <v>53.58</v>
      </c>
    </row>
    <row r="1087" spans="1:13" x14ac:dyDescent="0.25">
      <c r="A1087" s="25">
        <v>40658</v>
      </c>
      <c r="B1087">
        <v>167.65</v>
      </c>
      <c r="C1087">
        <v>50.43</v>
      </c>
      <c r="D1087">
        <v>21.94</v>
      </c>
      <c r="E1087">
        <v>262.26</v>
      </c>
      <c r="F1087">
        <v>151.96</v>
      </c>
      <c r="G1087">
        <v>25.61</v>
      </c>
      <c r="H1087">
        <v>185.42</v>
      </c>
      <c r="J1087">
        <v>35.42</v>
      </c>
      <c r="M1087">
        <v>53.37</v>
      </c>
    </row>
    <row r="1088" spans="1:13" x14ac:dyDescent="0.25">
      <c r="A1088" s="25">
        <v>40659</v>
      </c>
      <c r="B1088">
        <v>167.99</v>
      </c>
      <c r="C1088">
        <v>50.06</v>
      </c>
      <c r="D1088">
        <v>22.48</v>
      </c>
      <c r="E1088">
        <v>266.14</v>
      </c>
      <c r="F1088">
        <v>152.37</v>
      </c>
      <c r="G1088">
        <v>26.19</v>
      </c>
      <c r="H1088">
        <v>182.3</v>
      </c>
      <c r="J1088">
        <v>35.74</v>
      </c>
      <c r="M1088">
        <v>53.91</v>
      </c>
    </row>
    <row r="1089" spans="1:13" x14ac:dyDescent="0.25">
      <c r="A1089" s="25">
        <v>40660</v>
      </c>
      <c r="B1089">
        <v>168.61</v>
      </c>
      <c r="C1089">
        <v>50.02</v>
      </c>
      <c r="D1089">
        <v>22.63</v>
      </c>
      <c r="E1089">
        <v>268.61</v>
      </c>
      <c r="F1089">
        <v>151.11000000000001</v>
      </c>
      <c r="G1089">
        <v>26.38</v>
      </c>
      <c r="H1089">
        <v>196.63</v>
      </c>
      <c r="J1089">
        <v>35.9</v>
      </c>
      <c r="M1089">
        <v>54.42</v>
      </c>
    </row>
    <row r="1090" spans="1:13" x14ac:dyDescent="0.25">
      <c r="A1090" s="25">
        <v>40661</v>
      </c>
      <c r="B1090">
        <v>169.99</v>
      </c>
      <c r="C1090">
        <v>49.54</v>
      </c>
      <c r="D1090">
        <v>22.8</v>
      </c>
      <c r="E1090">
        <v>268.72000000000003</v>
      </c>
      <c r="F1090">
        <v>148.25</v>
      </c>
      <c r="G1090">
        <v>26.71</v>
      </c>
      <c r="H1090">
        <v>195.07</v>
      </c>
      <c r="J1090">
        <v>35.549999999999997</v>
      </c>
      <c r="M1090">
        <v>54.69</v>
      </c>
    </row>
    <row r="1091" spans="1:13" x14ac:dyDescent="0.25">
      <c r="A1091" s="25">
        <v>40662</v>
      </c>
      <c r="B1091">
        <v>171.1</v>
      </c>
      <c r="C1091">
        <v>50.02</v>
      </c>
      <c r="D1091">
        <v>23.15</v>
      </c>
      <c r="E1091">
        <v>271.77999999999997</v>
      </c>
      <c r="F1091">
        <v>148.52000000000001</v>
      </c>
      <c r="G1091">
        <v>25.92</v>
      </c>
      <c r="H1091">
        <v>195.81</v>
      </c>
      <c r="J1091">
        <v>35.53</v>
      </c>
      <c r="M1091">
        <v>54.98</v>
      </c>
    </row>
    <row r="1092" spans="1:13" x14ac:dyDescent="0.25">
      <c r="A1092" s="25">
        <v>40665</v>
      </c>
      <c r="B1092">
        <v>172.11</v>
      </c>
      <c r="C1092">
        <v>49.47</v>
      </c>
      <c r="D1092">
        <v>22.91</v>
      </c>
      <c r="E1092">
        <v>269.01</v>
      </c>
      <c r="F1092">
        <v>147.47</v>
      </c>
      <c r="G1092">
        <v>25.66</v>
      </c>
      <c r="H1092">
        <v>201.19</v>
      </c>
      <c r="J1092">
        <v>35.01</v>
      </c>
      <c r="M1092">
        <v>55.04</v>
      </c>
    </row>
    <row r="1093" spans="1:13" x14ac:dyDescent="0.25">
      <c r="A1093" s="25">
        <v>40666</v>
      </c>
      <c r="B1093">
        <v>172</v>
      </c>
      <c r="C1093">
        <v>49.74</v>
      </c>
      <c r="D1093">
        <v>23.23</v>
      </c>
      <c r="E1093">
        <v>266.68</v>
      </c>
      <c r="F1093">
        <v>139.84</v>
      </c>
      <c r="G1093">
        <v>25.81</v>
      </c>
      <c r="H1093">
        <v>198.45</v>
      </c>
      <c r="J1093">
        <v>34.799999999999997</v>
      </c>
      <c r="M1093">
        <v>55.46</v>
      </c>
    </row>
    <row r="1094" spans="1:13" x14ac:dyDescent="0.25">
      <c r="A1094" s="25">
        <v>40667</v>
      </c>
      <c r="B1094">
        <v>172.36</v>
      </c>
      <c r="C1094">
        <v>49.94</v>
      </c>
      <c r="D1094">
        <v>23.5</v>
      </c>
      <c r="E1094">
        <v>267.63</v>
      </c>
      <c r="F1094">
        <v>139.01</v>
      </c>
      <c r="G1094">
        <v>26.06</v>
      </c>
      <c r="H1094">
        <v>199.97</v>
      </c>
      <c r="J1094">
        <v>34.82</v>
      </c>
      <c r="M1094">
        <v>55.37</v>
      </c>
    </row>
    <row r="1095" spans="1:13" x14ac:dyDescent="0.25">
      <c r="A1095" s="25">
        <v>40668</v>
      </c>
      <c r="B1095">
        <v>170.47</v>
      </c>
      <c r="C1095">
        <v>49.54</v>
      </c>
      <c r="D1095">
        <v>23.61</v>
      </c>
      <c r="E1095">
        <v>266.87</v>
      </c>
      <c r="F1095">
        <v>140.19</v>
      </c>
      <c r="G1095">
        <v>25.79</v>
      </c>
      <c r="H1095">
        <v>197.11</v>
      </c>
      <c r="J1095">
        <v>35.020000000000003</v>
      </c>
      <c r="M1095">
        <v>55.07</v>
      </c>
    </row>
    <row r="1096" spans="1:13" x14ac:dyDescent="0.25">
      <c r="A1096" s="25">
        <v>40669</v>
      </c>
      <c r="B1096">
        <v>169.03</v>
      </c>
      <c r="C1096">
        <v>49.52</v>
      </c>
      <c r="D1096">
        <v>23.25</v>
      </c>
      <c r="E1096">
        <v>267.38</v>
      </c>
      <c r="F1096">
        <v>141.26</v>
      </c>
      <c r="G1096">
        <v>25.87</v>
      </c>
      <c r="H1096">
        <v>197.6</v>
      </c>
      <c r="J1096">
        <v>35.229999999999997</v>
      </c>
      <c r="M1096">
        <v>55.02</v>
      </c>
    </row>
    <row r="1097" spans="1:13" x14ac:dyDescent="0.25">
      <c r="A1097" s="25">
        <v>40672</v>
      </c>
      <c r="B1097">
        <v>168.39</v>
      </c>
      <c r="C1097">
        <v>49.66</v>
      </c>
      <c r="D1097">
        <v>22.76</v>
      </c>
      <c r="E1097">
        <v>268.57</v>
      </c>
      <c r="F1097">
        <v>142.62</v>
      </c>
      <c r="G1097">
        <v>25.83</v>
      </c>
      <c r="H1097">
        <v>200.8</v>
      </c>
      <c r="J1097">
        <v>35.340000000000003</v>
      </c>
      <c r="M1097">
        <v>55.1</v>
      </c>
    </row>
    <row r="1098" spans="1:13" x14ac:dyDescent="0.25">
      <c r="A1098" s="25">
        <v>40673</v>
      </c>
      <c r="B1098">
        <v>169.25</v>
      </c>
      <c r="C1098">
        <v>49.92</v>
      </c>
      <c r="D1098">
        <v>23.03</v>
      </c>
      <c r="E1098">
        <v>271.06</v>
      </c>
      <c r="F1098">
        <v>142.24</v>
      </c>
      <c r="G1098">
        <v>25.67</v>
      </c>
      <c r="H1098">
        <v>203.94</v>
      </c>
      <c r="J1098">
        <v>35.46</v>
      </c>
      <c r="M1098">
        <v>55.53</v>
      </c>
    </row>
    <row r="1099" spans="1:13" x14ac:dyDescent="0.25">
      <c r="A1099" s="25">
        <v>40674</v>
      </c>
      <c r="B1099">
        <v>170.3</v>
      </c>
      <c r="C1099">
        <v>49.6</v>
      </c>
      <c r="D1099">
        <v>23.41</v>
      </c>
      <c r="E1099">
        <v>267.45999999999998</v>
      </c>
      <c r="F1099">
        <v>138.9</v>
      </c>
      <c r="G1099">
        <v>25.36</v>
      </c>
      <c r="H1099">
        <v>204.38</v>
      </c>
      <c r="J1099">
        <v>34.9</v>
      </c>
      <c r="M1099">
        <v>55.17</v>
      </c>
    </row>
    <row r="1100" spans="1:13" x14ac:dyDescent="0.25">
      <c r="A1100" s="25">
        <v>40675</v>
      </c>
      <c r="B1100">
        <v>169.65</v>
      </c>
      <c r="C1100">
        <v>49.51</v>
      </c>
      <c r="D1100">
        <v>23.7</v>
      </c>
      <c r="E1100">
        <v>267.26</v>
      </c>
      <c r="F1100">
        <v>138.19999999999999</v>
      </c>
      <c r="G1100">
        <v>25.32</v>
      </c>
      <c r="H1100">
        <v>206.07</v>
      </c>
      <c r="J1100">
        <v>35.33</v>
      </c>
      <c r="M1100">
        <v>55.72</v>
      </c>
    </row>
    <row r="1101" spans="1:13" x14ac:dyDescent="0.25">
      <c r="A1101" s="25">
        <v>40676</v>
      </c>
      <c r="B1101">
        <v>171.7</v>
      </c>
      <c r="C1101">
        <v>48.64</v>
      </c>
      <c r="D1101">
        <v>23.41</v>
      </c>
      <c r="E1101">
        <v>264.51</v>
      </c>
      <c r="F1101">
        <v>131.28</v>
      </c>
      <c r="G1101">
        <v>25.03</v>
      </c>
      <c r="H1101">
        <v>202.56</v>
      </c>
      <c r="J1101">
        <v>35.18</v>
      </c>
      <c r="M1101">
        <v>55.72</v>
      </c>
    </row>
    <row r="1102" spans="1:13" x14ac:dyDescent="0.25">
      <c r="A1102" s="25">
        <v>40679</v>
      </c>
      <c r="B1102">
        <v>169.81</v>
      </c>
      <c r="C1102">
        <v>47.61</v>
      </c>
      <c r="D1102">
        <v>23.64</v>
      </c>
      <c r="E1102">
        <v>258.95</v>
      </c>
      <c r="F1102">
        <v>127.77</v>
      </c>
      <c r="G1102">
        <v>24.57</v>
      </c>
      <c r="H1102">
        <v>192.51</v>
      </c>
      <c r="J1102">
        <v>34.909999999999997</v>
      </c>
      <c r="M1102">
        <v>56.06</v>
      </c>
    </row>
    <row r="1103" spans="1:13" x14ac:dyDescent="0.25">
      <c r="A1103" s="25">
        <v>40680</v>
      </c>
      <c r="B1103">
        <v>167.85</v>
      </c>
      <c r="C1103">
        <v>48.02</v>
      </c>
      <c r="D1103">
        <v>23.55</v>
      </c>
      <c r="E1103">
        <v>264.95999999999998</v>
      </c>
      <c r="F1103">
        <v>131.81</v>
      </c>
      <c r="G1103">
        <v>24.52</v>
      </c>
      <c r="H1103">
        <v>194.81</v>
      </c>
      <c r="J1103">
        <v>34.44</v>
      </c>
      <c r="M1103">
        <v>55.54</v>
      </c>
    </row>
    <row r="1104" spans="1:13" x14ac:dyDescent="0.25">
      <c r="A1104" s="25">
        <v>40681</v>
      </c>
      <c r="B1104">
        <v>170.1</v>
      </c>
      <c r="C1104">
        <v>48.55</v>
      </c>
      <c r="D1104">
        <v>23.88</v>
      </c>
      <c r="E1104">
        <v>264.64</v>
      </c>
      <c r="F1104">
        <v>131.84</v>
      </c>
      <c r="G1104">
        <v>24.69</v>
      </c>
      <c r="H1104">
        <v>197.09</v>
      </c>
      <c r="J1104">
        <v>35.18</v>
      </c>
      <c r="M1104">
        <v>55.18</v>
      </c>
    </row>
    <row r="1105" spans="1:13" x14ac:dyDescent="0.25">
      <c r="A1105" s="25">
        <v>40682</v>
      </c>
      <c r="B1105">
        <v>170.86</v>
      </c>
      <c r="C1105">
        <v>48.65</v>
      </c>
      <c r="D1105">
        <v>23.54</v>
      </c>
      <c r="E1105">
        <v>265.36</v>
      </c>
      <c r="F1105">
        <v>135.88</v>
      </c>
      <c r="G1105">
        <v>24.72</v>
      </c>
      <c r="H1105">
        <v>198.8</v>
      </c>
      <c r="J1105">
        <v>34.97</v>
      </c>
      <c r="M1105">
        <v>55.48</v>
      </c>
    </row>
    <row r="1106" spans="1:13" x14ac:dyDescent="0.25">
      <c r="A1106" s="25">
        <v>40683</v>
      </c>
      <c r="B1106">
        <v>170.4</v>
      </c>
      <c r="C1106">
        <v>47.89</v>
      </c>
      <c r="D1106">
        <v>23.22</v>
      </c>
      <c r="E1106">
        <v>261.75</v>
      </c>
      <c r="F1106">
        <v>134.69</v>
      </c>
      <c r="G1106">
        <v>24.49</v>
      </c>
      <c r="H1106">
        <v>198.65</v>
      </c>
      <c r="J1106">
        <v>35</v>
      </c>
      <c r="M1106">
        <v>55.29</v>
      </c>
    </row>
    <row r="1107" spans="1:13" x14ac:dyDescent="0.25">
      <c r="A1107" s="25">
        <v>40686</v>
      </c>
      <c r="B1107">
        <v>168.58</v>
      </c>
      <c r="C1107">
        <v>47.77</v>
      </c>
      <c r="D1107">
        <v>22.86</v>
      </c>
      <c r="E1107">
        <v>258.94</v>
      </c>
      <c r="F1107">
        <v>129.47</v>
      </c>
      <c r="G1107">
        <v>24.17</v>
      </c>
      <c r="H1107">
        <v>196.22</v>
      </c>
      <c r="J1107">
        <v>34.25</v>
      </c>
      <c r="M1107">
        <v>55.22</v>
      </c>
    </row>
    <row r="1108" spans="1:13" x14ac:dyDescent="0.25">
      <c r="A1108" s="25">
        <v>40687</v>
      </c>
      <c r="B1108">
        <v>168.5</v>
      </c>
      <c r="C1108">
        <v>47.46</v>
      </c>
      <c r="D1108">
        <v>22.61</v>
      </c>
      <c r="E1108">
        <v>258.87</v>
      </c>
      <c r="F1108">
        <v>129.26</v>
      </c>
      <c r="G1108">
        <v>24.15</v>
      </c>
      <c r="H1108">
        <v>193.27</v>
      </c>
      <c r="J1108">
        <v>34.08</v>
      </c>
      <c r="K1108">
        <v>38.840000000000003</v>
      </c>
      <c r="M1108">
        <v>54.78</v>
      </c>
    </row>
    <row r="1109" spans="1:13" x14ac:dyDescent="0.25">
      <c r="A1109" s="25">
        <v>40688</v>
      </c>
      <c r="B1109">
        <v>167.63</v>
      </c>
      <c r="C1109">
        <v>48.11</v>
      </c>
      <c r="D1109">
        <v>22.68</v>
      </c>
      <c r="E1109">
        <v>259.58</v>
      </c>
      <c r="F1109">
        <v>129.54</v>
      </c>
      <c r="G1109">
        <v>24.19</v>
      </c>
      <c r="H1109">
        <v>192.26</v>
      </c>
      <c r="J1109">
        <v>34.28</v>
      </c>
      <c r="K1109">
        <v>35</v>
      </c>
      <c r="M1109">
        <v>54.56</v>
      </c>
    </row>
    <row r="1110" spans="1:13" x14ac:dyDescent="0.25">
      <c r="A1110" s="25">
        <v>40689</v>
      </c>
      <c r="B1110">
        <v>167.46</v>
      </c>
      <c r="C1110">
        <v>47.86</v>
      </c>
      <c r="D1110">
        <v>22.5</v>
      </c>
      <c r="E1110">
        <v>258.81</v>
      </c>
      <c r="F1110">
        <v>129.94999999999999</v>
      </c>
      <c r="G1110">
        <v>24.67</v>
      </c>
      <c r="H1110">
        <v>195</v>
      </c>
      <c r="J1110">
        <v>34.32</v>
      </c>
      <c r="K1110">
        <v>34.770000000000003</v>
      </c>
      <c r="M1110">
        <v>54.62</v>
      </c>
    </row>
    <row r="1111" spans="1:13" x14ac:dyDescent="0.25">
      <c r="A1111" s="25">
        <v>40690</v>
      </c>
      <c r="B1111">
        <v>167.91</v>
      </c>
      <c r="C1111">
        <v>48.2</v>
      </c>
      <c r="D1111">
        <v>22.21</v>
      </c>
      <c r="E1111">
        <v>260.19</v>
      </c>
      <c r="F1111">
        <v>133.93</v>
      </c>
      <c r="G1111">
        <v>24.76</v>
      </c>
      <c r="H1111">
        <v>194.13</v>
      </c>
      <c r="J1111">
        <v>34.72</v>
      </c>
      <c r="K1111">
        <v>34.450000000000003</v>
      </c>
      <c r="M1111">
        <v>54.7</v>
      </c>
    </row>
    <row r="1112" spans="1:13" x14ac:dyDescent="0.25">
      <c r="A1112" s="25">
        <v>40694</v>
      </c>
      <c r="B1112">
        <v>168.44</v>
      </c>
      <c r="C1112">
        <v>49.69</v>
      </c>
      <c r="D1112">
        <v>22.51</v>
      </c>
      <c r="E1112">
        <v>264.25</v>
      </c>
      <c r="F1112">
        <v>135.71</v>
      </c>
      <c r="G1112">
        <v>25.01</v>
      </c>
      <c r="H1112">
        <v>196.69</v>
      </c>
      <c r="J1112">
        <v>35.299999999999997</v>
      </c>
      <c r="K1112">
        <v>33.450000000000003</v>
      </c>
      <c r="M1112">
        <v>55.22</v>
      </c>
    </row>
    <row r="1113" spans="1:13" x14ac:dyDescent="0.25">
      <c r="A1113" s="25">
        <v>40695</v>
      </c>
      <c r="B1113">
        <v>168.9</v>
      </c>
      <c r="C1113">
        <v>49.36</v>
      </c>
      <c r="D1113">
        <v>22</v>
      </c>
      <c r="E1113">
        <v>262.54000000000002</v>
      </c>
      <c r="F1113">
        <v>132.47</v>
      </c>
      <c r="G1113">
        <v>24.43</v>
      </c>
      <c r="H1113">
        <v>192.4</v>
      </c>
      <c r="J1113">
        <v>33.950000000000003</v>
      </c>
      <c r="K1113">
        <v>32.25</v>
      </c>
      <c r="M1113">
        <v>54.3</v>
      </c>
    </row>
    <row r="1114" spans="1:13" x14ac:dyDescent="0.25">
      <c r="A1114" s="25">
        <v>40696</v>
      </c>
      <c r="B1114">
        <v>166.44</v>
      </c>
      <c r="C1114">
        <v>49.44</v>
      </c>
      <c r="D1114">
        <v>22.08</v>
      </c>
      <c r="E1114">
        <v>263.77</v>
      </c>
      <c r="F1114">
        <v>138.49</v>
      </c>
      <c r="G1114">
        <v>24.22</v>
      </c>
      <c r="H1114">
        <v>193.65</v>
      </c>
      <c r="J1114">
        <v>34.24</v>
      </c>
      <c r="K1114">
        <v>33.520000000000003</v>
      </c>
      <c r="M1114">
        <v>53.55</v>
      </c>
    </row>
    <row r="1115" spans="1:13" x14ac:dyDescent="0.25">
      <c r="A1115" s="25">
        <v>40697</v>
      </c>
      <c r="B1115">
        <v>164.3</v>
      </c>
      <c r="C1115">
        <v>49.06</v>
      </c>
      <c r="D1115">
        <v>21.73</v>
      </c>
      <c r="E1115">
        <v>261.27999999999997</v>
      </c>
      <c r="F1115">
        <v>133.21</v>
      </c>
      <c r="G1115">
        <v>23.9</v>
      </c>
      <c r="H1115">
        <v>188.32</v>
      </c>
      <c r="J1115">
        <v>33.5</v>
      </c>
      <c r="K1115">
        <v>33.5</v>
      </c>
      <c r="M1115">
        <v>53.66</v>
      </c>
    </row>
    <row r="1116" spans="1:13" x14ac:dyDescent="0.25">
      <c r="A1116" s="25">
        <v>40700</v>
      </c>
      <c r="B1116">
        <v>164.76</v>
      </c>
      <c r="C1116">
        <v>48.29</v>
      </c>
      <c r="D1116">
        <v>21.83</v>
      </c>
      <c r="E1116">
        <v>260.27</v>
      </c>
      <c r="F1116">
        <v>126.97</v>
      </c>
      <c r="G1116">
        <v>24.01</v>
      </c>
      <c r="H1116">
        <v>185.69</v>
      </c>
      <c r="J1116">
        <v>33.32</v>
      </c>
      <c r="K1116">
        <v>34.229999999999997</v>
      </c>
      <c r="M1116">
        <v>53.76</v>
      </c>
    </row>
    <row r="1117" spans="1:13" x14ac:dyDescent="0.25">
      <c r="A1117" s="25">
        <v>40701</v>
      </c>
      <c r="B1117">
        <v>165.11</v>
      </c>
      <c r="C1117">
        <v>47.43</v>
      </c>
      <c r="D1117">
        <v>22.06</v>
      </c>
      <c r="E1117">
        <v>259.26</v>
      </c>
      <c r="F1117">
        <v>124.82</v>
      </c>
      <c r="G1117">
        <v>24.06</v>
      </c>
      <c r="H1117">
        <v>187.55</v>
      </c>
      <c r="J1117">
        <v>33.270000000000003</v>
      </c>
      <c r="K1117">
        <v>35</v>
      </c>
      <c r="M1117">
        <v>53.83</v>
      </c>
    </row>
    <row r="1118" spans="1:13" x14ac:dyDescent="0.25">
      <c r="A1118" s="25">
        <v>40702</v>
      </c>
      <c r="B1118">
        <v>163.27000000000001</v>
      </c>
      <c r="C1118">
        <v>47.46</v>
      </c>
      <c r="D1118">
        <v>21.82</v>
      </c>
      <c r="E1118">
        <v>259.33</v>
      </c>
      <c r="F1118">
        <v>120.67</v>
      </c>
      <c r="G1118">
        <v>23.94</v>
      </c>
      <c r="H1118">
        <v>188.05</v>
      </c>
      <c r="J1118">
        <v>32.67</v>
      </c>
      <c r="K1118">
        <v>33.29</v>
      </c>
      <c r="M1118">
        <v>53.69</v>
      </c>
    </row>
    <row r="1119" spans="1:13" x14ac:dyDescent="0.25">
      <c r="A1119" s="25">
        <v>40703</v>
      </c>
      <c r="B1119">
        <v>165.01</v>
      </c>
      <c r="C1119">
        <v>47.36</v>
      </c>
      <c r="D1119">
        <v>21.76</v>
      </c>
      <c r="E1119">
        <v>258.11</v>
      </c>
      <c r="F1119">
        <v>123.21</v>
      </c>
      <c r="G1119">
        <v>23.96</v>
      </c>
      <c r="H1119">
        <v>189.68</v>
      </c>
      <c r="J1119">
        <v>32.909999999999997</v>
      </c>
      <c r="K1119">
        <v>32.79</v>
      </c>
      <c r="M1119">
        <v>53.62</v>
      </c>
    </row>
    <row r="1120" spans="1:13" x14ac:dyDescent="0.25">
      <c r="A1120" s="25">
        <v>40704</v>
      </c>
      <c r="B1120">
        <v>164.57</v>
      </c>
      <c r="C1120">
        <v>46.56</v>
      </c>
      <c r="D1120">
        <v>21.38</v>
      </c>
      <c r="E1120">
        <v>254.5</v>
      </c>
      <c r="F1120">
        <v>121.69</v>
      </c>
      <c r="G1120">
        <v>23.7</v>
      </c>
      <c r="H1120">
        <v>186.53</v>
      </c>
      <c r="J1120">
        <v>32.15</v>
      </c>
      <c r="K1120">
        <v>31.82</v>
      </c>
      <c r="M1120">
        <v>52.72</v>
      </c>
    </row>
    <row r="1121" spans="1:13" x14ac:dyDescent="0.25">
      <c r="A1121" s="25">
        <v>40707</v>
      </c>
      <c r="B1121">
        <v>164.44</v>
      </c>
      <c r="C1121">
        <v>46.66</v>
      </c>
      <c r="D1121">
        <v>21.38</v>
      </c>
      <c r="E1121">
        <v>252.11</v>
      </c>
      <c r="F1121">
        <v>118.03</v>
      </c>
      <c r="G1121">
        <v>24.04</v>
      </c>
      <c r="H1121">
        <v>186.29</v>
      </c>
      <c r="J1121">
        <v>31.74</v>
      </c>
      <c r="K1121">
        <v>31.33</v>
      </c>
      <c r="M1121">
        <v>52.62</v>
      </c>
    </row>
    <row r="1122" spans="1:13" x14ac:dyDescent="0.25">
      <c r="A1122" s="25">
        <v>40708</v>
      </c>
      <c r="B1122">
        <v>163.87</v>
      </c>
      <c r="C1122">
        <v>47.49</v>
      </c>
      <c r="D1122">
        <v>21.82</v>
      </c>
      <c r="E1122">
        <v>253.93</v>
      </c>
      <c r="F1122">
        <v>124.82</v>
      </c>
      <c r="G1122">
        <v>24.22</v>
      </c>
      <c r="H1122">
        <v>189.96</v>
      </c>
      <c r="J1122">
        <v>32.33</v>
      </c>
      <c r="K1122">
        <v>31.6</v>
      </c>
      <c r="M1122">
        <v>52.91</v>
      </c>
    </row>
    <row r="1123" spans="1:13" x14ac:dyDescent="0.25">
      <c r="A1123" s="25">
        <v>40709</v>
      </c>
      <c r="B1123">
        <v>162.75</v>
      </c>
      <c r="C1123">
        <v>46.68</v>
      </c>
      <c r="D1123">
        <v>21.42</v>
      </c>
      <c r="E1123">
        <v>251.22</v>
      </c>
      <c r="F1123">
        <v>118.84</v>
      </c>
      <c r="G1123">
        <v>23.74</v>
      </c>
      <c r="H1123">
        <v>185.98</v>
      </c>
      <c r="J1123">
        <v>31.59</v>
      </c>
      <c r="K1123">
        <v>30.27</v>
      </c>
      <c r="M1123">
        <v>52.32</v>
      </c>
    </row>
    <row r="1124" spans="1:13" x14ac:dyDescent="0.25">
      <c r="A1124" s="25">
        <v>40710</v>
      </c>
      <c r="B1124">
        <v>162.06</v>
      </c>
      <c r="C1124">
        <v>46.45</v>
      </c>
      <c r="D1124">
        <v>21.42</v>
      </c>
      <c r="E1124">
        <v>249.93</v>
      </c>
      <c r="F1124">
        <v>116.24</v>
      </c>
      <c r="G1124">
        <v>24</v>
      </c>
      <c r="H1124">
        <v>183.65</v>
      </c>
      <c r="J1124">
        <v>31.32</v>
      </c>
      <c r="K1124">
        <v>30.53</v>
      </c>
      <c r="M1124">
        <v>52.83</v>
      </c>
    </row>
    <row r="1125" spans="1:13" x14ac:dyDescent="0.25">
      <c r="A1125" s="25">
        <v>40711</v>
      </c>
      <c r="B1125">
        <v>164.24</v>
      </c>
      <c r="C1125">
        <v>45.75</v>
      </c>
      <c r="D1125">
        <v>21.19</v>
      </c>
      <c r="E1125">
        <v>242.27</v>
      </c>
      <c r="F1125">
        <v>117.68</v>
      </c>
      <c r="G1125">
        <v>24.26</v>
      </c>
      <c r="H1125">
        <v>186.37</v>
      </c>
      <c r="J1125">
        <v>31.24</v>
      </c>
      <c r="K1125">
        <v>30.81</v>
      </c>
      <c r="M1125">
        <v>52.82</v>
      </c>
    </row>
    <row r="1126" spans="1:13" x14ac:dyDescent="0.25">
      <c r="A1126" s="25">
        <v>40714</v>
      </c>
      <c r="B1126">
        <v>163.69999999999999</v>
      </c>
      <c r="C1126">
        <v>45.05</v>
      </c>
      <c r="D1126">
        <v>21.32</v>
      </c>
      <c r="E1126">
        <v>242.05</v>
      </c>
      <c r="F1126">
        <v>118.28</v>
      </c>
      <c r="G1126">
        <v>24.47</v>
      </c>
      <c r="H1126">
        <v>187.72</v>
      </c>
      <c r="J1126">
        <v>31.28</v>
      </c>
      <c r="K1126">
        <v>30.32</v>
      </c>
      <c r="M1126">
        <v>53.04</v>
      </c>
    </row>
    <row r="1127" spans="1:13" x14ac:dyDescent="0.25">
      <c r="A1127" s="25">
        <v>40715</v>
      </c>
      <c r="B1127">
        <v>165.2</v>
      </c>
      <c r="C1127">
        <v>46.47</v>
      </c>
      <c r="D1127">
        <v>21.65</v>
      </c>
      <c r="E1127">
        <v>246.25</v>
      </c>
      <c r="F1127">
        <v>127.71</v>
      </c>
      <c r="G1127">
        <v>24.76</v>
      </c>
      <c r="H1127">
        <v>194.23</v>
      </c>
      <c r="J1127">
        <v>32.03</v>
      </c>
      <c r="K1127">
        <v>31.13</v>
      </c>
      <c r="M1127">
        <v>53.29</v>
      </c>
    </row>
    <row r="1128" spans="1:13" x14ac:dyDescent="0.25">
      <c r="A1128" s="25">
        <v>40716</v>
      </c>
      <c r="B1128">
        <v>165.59</v>
      </c>
      <c r="C1128">
        <v>46.09</v>
      </c>
      <c r="D1128">
        <v>21.4</v>
      </c>
      <c r="E1128">
        <v>243.26</v>
      </c>
      <c r="F1128">
        <v>124.87</v>
      </c>
      <c r="G1128">
        <v>24.65</v>
      </c>
      <c r="H1128">
        <v>191.63</v>
      </c>
      <c r="J1128">
        <v>31.74</v>
      </c>
      <c r="K1128">
        <v>30.71</v>
      </c>
      <c r="M1128">
        <v>53.01</v>
      </c>
    </row>
    <row r="1129" spans="1:13" x14ac:dyDescent="0.25">
      <c r="A1129" s="25">
        <v>40717</v>
      </c>
      <c r="B1129">
        <v>164.06</v>
      </c>
      <c r="C1129">
        <v>47.32</v>
      </c>
      <c r="D1129">
        <v>21.71</v>
      </c>
      <c r="E1129">
        <v>239.87</v>
      </c>
      <c r="F1129">
        <v>129.22</v>
      </c>
      <c r="G1129">
        <v>24.63</v>
      </c>
      <c r="H1129">
        <v>194.16</v>
      </c>
      <c r="J1129">
        <v>32.119999999999997</v>
      </c>
      <c r="K1129">
        <v>31.17</v>
      </c>
      <c r="M1129">
        <v>53.29</v>
      </c>
    </row>
    <row r="1130" spans="1:13" x14ac:dyDescent="0.25">
      <c r="A1130" s="25">
        <v>40718</v>
      </c>
      <c r="B1130">
        <v>165.85</v>
      </c>
      <c r="C1130">
        <v>46.62</v>
      </c>
      <c r="D1130">
        <v>21.2</v>
      </c>
      <c r="E1130">
        <v>237.2</v>
      </c>
      <c r="F1130">
        <v>128.68</v>
      </c>
      <c r="G1130">
        <v>24.3</v>
      </c>
      <c r="H1130">
        <v>192.55</v>
      </c>
      <c r="J1130">
        <v>31.53</v>
      </c>
      <c r="K1130">
        <v>31.55</v>
      </c>
      <c r="M1130">
        <v>52.41</v>
      </c>
    </row>
    <row r="1131" spans="1:13" x14ac:dyDescent="0.25">
      <c r="A1131" s="25">
        <v>40721</v>
      </c>
      <c r="B1131">
        <v>165.74</v>
      </c>
      <c r="C1131">
        <v>47.43</v>
      </c>
      <c r="D1131">
        <v>21.34</v>
      </c>
      <c r="E1131">
        <v>241.2</v>
      </c>
      <c r="F1131">
        <v>133.16999999999999</v>
      </c>
      <c r="G1131">
        <v>25.2</v>
      </c>
      <c r="H1131">
        <v>201.25</v>
      </c>
      <c r="J1131">
        <v>31.74</v>
      </c>
      <c r="K1131">
        <v>32.5</v>
      </c>
      <c r="M1131">
        <v>52.29</v>
      </c>
    </row>
    <row r="1132" spans="1:13" x14ac:dyDescent="0.25">
      <c r="A1132" s="25">
        <v>40722</v>
      </c>
      <c r="B1132">
        <v>168.33</v>
      </c>
      <c r="C1132">
        <v>47.89</v>
      </c>
      <c r="D1132">
        <v>21.49</v>
      </c>
      <c r="E1132">
        <v>246.58</v>
      </c>
      <c r="F1132">
        <v>136.16999999999999</v>
      </c>
      <c r="G1132">
        <v>25.8</v>
      </c>
      <c r="H1132">
        <v>202.35</v>
      </c>
      <c r="J1132">
        <v>31.98</v>
      </c>
      <c r="K1132">
        <v>33.99</v>
      </c>
      <c r="M1132">
        <v>52.53</v>
      </c>
    </row>
    <row r="1133" spans="1:13" x14ac:dyDescent="0.25">
      <c r="A1133" s="25">
        <v>40723</v>
      </c>
      <c r="B1133">
        <v>170.61</v>
      </c>
      <c r="C1133">
        <v>47.72</v>
      </c>
      <c r="D1133">
        <v>21.39</v>
      </c>
      <c r="E1133">
        <v>248.54</v>
      </c>
      <c r="F1133">
        <v>137.58000000000001</v>
      </c>
      <c r="G1133">
        <v>25.62</v>
      </c>
      <c r="H1133">
        <v>204.18</v>
      </c>
      <c r="J1133">
        <v>31.88</v>
      </c>
      <c r="K1133">
        <v>34.78</v>
      </c>
      <c r="M1133">
        <v>52.64</v>
      </c>
    </row>
    <row r="1134" spans="1:13" x14ac:dyDescent="0.25">
      <c r="A1134" s="25">
        <v>40724</v>
      </c>
      <c r="B1134">
        <v>171.11</v>
      </c>
      <c r="C1134">
        <v>47.95</v>
      </c>
      <c r="D1134">
        <v>22.16</v>
      </c>
      <c r="E1134">
        <v>252.94</v>
      </c>
      <c r="F1134">
        <v>140.13</v>
      </c>
      <c r="G1134">
        <v>26</v>
      </c>
      <c r="H1134">
        <v>204.49</v>
      </c>
      <c r="J1134">
        <v>32.83</v>
      </c>
      <c r="K1134">
        <v>35.51</v>
      </c>
      <c r="M1134">
        <v>53.14</v>
      </c>
    </row>
    <row r="1135" spans="1:13" x14ac:dyDescent="0.25">
      <c r="A1135" s="25">
        <v>40725</v>
      </c>
      <c r="B1135">
        <v>171.61</v>
      </c>
      <c r="C1135">
        <v>49.04</v>
      </c>
      <c r="D1135">
        <v>22.53</v>
      </c>
      <c r="E1135">
        <v>260.25</v>
      </c>
      <c r="F1135">
        <v>143.35</v>
      </c>
      <c r="G1135">
        <v>26.02</v>
      </c>
      <c r="H1135">
        <v>209.49</v>
      </c>
      <c r="J1135">
        <v>33.520000000000003</v>
      </c>
      <c r="K1135">
        <v>35.69</v>
      </c>
      <c r="M1135">
        <v>53.51</v>
      </c>
    </row>
    <row r="1136" spans="1:13" x14ac:dyDescent="0.25">
      <c r="A1136" s="25">
        <v>40729</v>
      </c>
      <c r="B1136">
        <v>173.52</v>
      </c>
      <c r="C1136">
        <v>49.92</v>
      </c>
      <c r="D1136">
        <v>22.44</v>
      </c>
      <c r="E1136">
        <v>265.95</v>
      </c>
      <c r="F1136">
        <v>145.87</v>
      </c>
      <c r="G1136">
        <v>26.03</v>
      </c>
      <c r="H1136">
        <v>213.19</v>
      </c>
      <c r="J1136">
        <v>32.92</v>
      </c>
      <c r="K1136">
        <v>34.08</v>
      </c>
      <c r="M1136">
        <v>53.39</v>
      </c>
    </row>
    <row r="1137" spans="1:13" x14ac:dyDescent="0.25">
      <c r="A1137" s="25">
        <v>40730</v>
      </c>
      <c r="B1137">
        <v>175.19</v>
      </c>
      <c r="C1137">
        <v>50.25</v>
      </c>
      <c r="D1137">
        <v>22.75</v>
      </c>
      <c r="E1137">
        <v>267.41000000000003</v>
      </c>
      <c r="F1137">
        <v>145.84</v>
      </c>
      <c r="G1137">
        <v>26.33</v>
      </c>
      <c r="H1137">
        <v>214.19</v>
      </c>
      <c r="J1137">
        <v>32.85</v>
      </c>
      <c r="K1137">
        <v>33.93</v>
      </c>
      <c r="M1137">
        <v>53.72</v>
      </c>
    </row>
    <row r="1138" spans="1:13" x14ac:dyDescent="0.25">
      <c r="A1138" s="25">
        <v>40731</v>
      </c>
      <c r="B1138">
        <v>176.78</v>
      </c>
      <c r="C1138">
        <v>51.03</v>
      </c>
      <c r="D1138">
        <v>23.23</v>
      </c>
      <c r="E1138">
        <v>273.02999999999997</v>
      </c>
      <c r="F1138">
        <v>147.01</v>
      </c>
      <c r="G1138">
        <v>26.77</v>
      </c>
      <c r="H1138">
        <v>216.74</v>
      </c>
      <c r="J1138">
        <v>33.46</v>
      </c>
      <c r="K1138">
        <v>34.15</v>
      </c>
      <c r="M1138">
        <v>54.49</v>
      </c>
    </row>
    <row r="1139" spans="1:13" x14ac:dyDescent="0.25">
      <c r="A1139" s="25">
        <v>40732</v>
      </c>
      <c r="B1139">
        <v>175.49</v>
      </c>
      <c r="C1139">
        <v>51.39</v>
      </c>
      <c r="D1139">
        <v>23.09</v>
      </c>
      <c r="E1139">
        <v>265.73</v>
      </c>
      <c r="F1139">
        <v>147.78</v>
      </c>
      <c r="G1139">
        <v>26.92</v>
      </c>
      <c r="H1139">
        <v>218.28</v>
      </c>
      <c r="J1139">
        <v>32.880000000000003</v>
      </c>
      <c r="K1139">
        <v>35.950000000000003</v>
      </c>
      <c r="M1139">
        <v>54.08</v>
      </c>
    </row>
    <row r="1140" spans="1:13" x14ac:dyDescent="0.25">
      <c r="A1140" s="25">
        <v>40735</v>
      </c>
      <c r="B1140">
        <v>174.9</v>
      </c>
      <c r="C1140">
        <v>50.57</v>
      </c>
      <c r="D1140">
        <v>22.85</v>
      </c>
      <c r="E1140">
        <v>263.38</v>
      </c>
      <c r="F1140">
        <v>142.4</v>
      </c>
      <c r="G1140">
        <v>26.63</v>
      </c>
      <c r="H1140">
        <v>212.55</v>
      </c>
      <c r="J1140">
        <v>32.44</v>
      </c>
      <c r="K1140">
        <v>34.130000000000003</v>
      </c>
      <c r="M1140">
        <v>53.87</v>
      </c>
    </row>
    <row r="1141" spans="1:13" x14ac:dyDescent="0.25">
      <c r="A1141" s="25">
        <v>40736</v>
      </c>
      <c r="B1141">
        <v>174.93</v>
      </c>
      <c r="C1141">
        <v>50.54</v>
      </c>
      <c r="D1141">
        <v>22.45</v>
      </c>
      <c r="E1141">
        <v>266.74</v>
      </c>
      <c r="F1141">
        <v>138.94</v>
      </c>
      <c r="G1141">
        <v>26.54</v>
      </c>
      <c r="H1141">
        <v>211.23</v>
      </c>
      <c r="J1141">
        <v>31.25</v>
      </c>
      <c r="K1141">
        <v>33.54</v>
      </c>
      <c r="M1141">
        <v>53.94</v>
      </c>
    </row>
    <row r="1142" spans="1:13" x14ac:dyDescent="0.25">
      <c r="A1142" s="25">
        <v>40737</v>
      </c>
      <c r="B1142">
        <v>174.9</v>
      </c>
      <c r="C1142">
        <v>51.15</v>
      </c>
      <c r="D1142">
        <v>22.48</v>
      </c>
      <c r="E1142">
        <v>268.86</v>
      </c>
      <c r="F1142">
        <v>142.29</v>
      </c>
      <c r="G1142">
        <v>26.63</v>
      </c>
      <c r="H1142">
        <v>213.5</v>
      </c>
      <c r="J1142">
        <v>31</v>
      </c>
      <c r="K1142">
        <v>34.49</v>
      </c>
      <c r="M1142">
        <v>54.02</v>
      </c>
    </row>
    <row r="1143" spans="1:13" x14ac:dyDescent="0.25">
      <c r="A1143" s="25">
        <v>40738</v>
      </c>
      <c r="B1143">
        <v>174.4</v>
      </c>
      <c r="C1143">
        <v>51.11</v>
      </c>
      <c r="D1143">
        <v>22.27</v>
      </c>
      <c r="E1143">
        <v>264.20999999999998</v>
      </c>
      <c r="F1143">
        <v>140.82</v>
      </c>
      <c r="G1143">
        <v>26.47</v>
      </c>
      <c r="H1143">
        <v>210.38</v>
      </c>
      <c r="J1143">
        <v>30.72</v>
      </c>
      <c r="K1143">
        <v>34.17</v>
      </c>
      <c r="M1143">
        <v>53.63</v>
      </c>
    </row>
    <row r="1144" spans="1:13" x14ac:dyDescent="0.25">
      <c r="A1144" s="25">
        <v>40739</v>
      </c>
      <c r="B1144">
        <v>175.08</v>
      </c>
      <c r="C1144">
        <v>52.13</v>
      </c>
      <c r="D1144">
        <v>22.37</v>
      </c>
      <c r="E1144">
        <v>298.51</v>
      </c>
      <c r="F1144">
        <v>146.93</v>
      </c>
      <c r="G1144">
        <v>26.78</v>
      </c>
      <c r="H1144">
        <v>212.87</v>
      </c>
      <c r="J1144">
        <v>30.82</v>
      </c>
      <c r="K1144">
        <v>34.99</v>
      </c>
      <c r="M1144">
        <v>53.63</v>
      </c>
    </row>
    <row r="1145" spans="1:13" x14ac:dyDescent="0.25">
      <c r="A1145" s="25">
        <v>40742</v>
      </c>
      <c r="B1145">
        <v>174.73</v>
      </c>
      <c r="C1145">
        <v>53.4</v>
      </c>
      <c r="D1145">
        <v>22.28</v>
      </c>
      <c r="E1145">
        <v>297.17</v>
      </c>
      <c r="F1145">
        <v>148.13</v>
      </c>
      <c r="G1145">
        <v>26.59</v>
      </c>
      <c r="H1145">
        <v>211.53</v>
      </c>
      <c r="J1145">
        <v>30.48</v>
      </c>
      <c r="K1145">
        <v>35.909999999999997</v>
      </c>
      <c r="M1145">
        <v>53.32</v>
      </c>
    </row>
    <row r="1146" spans="1:13" x14ac:dyDescent="0.25">
      <c r="A1146" s="25">
        <v>40743</v>
      </c>
      <c r="B1146">
        <v>178.74</v>
      </c>
      <c r="C1146">
        <v>53.84</v>
      </c>
      <c r="D1146">
        <v>23.06</v>
      </c>
      <c r="E1146">
        <v>300.97000000000003</v>
      </c>
      <c r="F1146">
        <v>152.56</v>
      </c>
      <c r="G1146">
        <v>27.54</v>
      </c>
      <c r="H1146">
        <v>218.06</v>
      </c>
      <c r="J1146">
        <v>31.42</v>
      </c>
      <c r="K1146">
        <v>35.75</v>
      </c>
      <c r="M1146">
        <v>53.97</v>
      </c>
    </row>
    <row r="1147" spans="1:13" x14ac:dyDescent="0.25">
      <c r="A1147" s="25">
        <v>40744</v>
      </c>
      <c r="B1147">
        <v>183.84</v>
      </c>
      <c r="C1147">
        <v>55.27</v>
      </c>
      <c r="D1147">
        <v>22.99</v>
      </c>
      <c r="E1147">
        <v>297.38</v>
      </c>
      <c r="F1147">
        <v>154.99</v>
      </c>
      <c r="G1147">
        <v>27.06</v>
      </c>
      <c r="H1147">
        <v>215.55</v>
      </c>
      <c r="J1147">
        <v>31.22</v>
      </c>
      <c r="K1147">
        <v>34.99</v>
      </c>
      <c r="M1147">
        <v>53.89</v>
      </c>
    </row>
    <row r="1148" spans="1:13" x14ac:dyDescent="0.25">
      <c r="A1148" s="25">
        <v>40745</v>
      </c>
      <c r="B1148">
        <v>183.59</v>
      </c>
      <c r="C1148">
        <v>55.33</v>
      </c>
      <c r="D1148">
        <v>22.81</v>
      </c>
      <c r="E1148">
        <v>303.19</v>
      </c>
      <c r="F1148">
        <v>150.16999999999999</v>
      </c>
      <c r="G1148">
        <v>27.1</v>
      </c>
      <c r="H1148">
        <v>213.21</v>
      </c>
      <c r="J1148">
        <v>31.61</v>
      </c>
      <c r="K1148">
        <v>34.93</v>
      </c>
      <c r="M1148">
        <v>54.47</v>
      </c>
    </row>
    <row r="1149" spans="1:13" x14ac:dyDescent="0.25">
      <c r="A1149" s="25">
        <v>40746</v>
      </c>
      <c r="B1149">
        <v>184.64</v>
      </c>
      <c r="C1149">
        <v>56.19</v>
      </c>
      <c r="D1149">
        <v>23.13</v>
      </c>
      <c r="E1149">
        <v>308.81</v>
      </c>
      <c r="F1149">
        <v>154</v>
      </c>
      <c r="G1149">
        <v>27.53</v>
      </c>
      <c r="H1149">
        <v>216.52</v>
      </c>
      <c r="J1149">
        <v>31.78</v>
      </c>
      <c r="K1149">
        <v>35.65</v>
      </c>
      <c r="M1149">
        <v>54.52</v>
      </c>
    </row>
    <row r="1150" spans="1:13" x14ac:dyDescent="0.25">
      <c r="A1150" s="25">
        <v>40749</v>
      </c>
      <c r="B1150">
        <v>183.89</v>
      </c>
      <c r="C1150">
        <v>56.93</v>
      </c>
      <c r="D1150">
        <v>23.03</v>
      </c>
      <c r="E1150">
        <v>309.18</v>
      </c>
      <c r="F1150">
        <v>156.54</v>
      </c>
      <c r="G1150">
        <v>27.91</v>
      </c>
      <c r="H1150">
        <v>213.49</v>
      </c>
      <c r="J1150">
        <v>31.47</v>
      </c>
      <c r="K1150">
        <v>36.56</v>
      </c>
      <c r="M1150">
        <v>53.97</v>
      </c>
    </row>
    <row r="1151" spans="1:13" x14ac:dyDescent="0.25">
      <c r="A1151" s="25">
        <v>40750</v>
      </c>
      <c r="B1151">
        <v>182.94</v>
      </c>
      <c r="C1151">
        <v>57.63</v>
      </c>
      <c r="D1151">
        <v>22.9</v>
      </c>
      <c r="E1151">
        <v>310.95</v>
      </c>
      <c r="F1151">
        <v>164.36</v>
      </c>
      <c r="G1151">
        <v>28.08</v>
      </c>
      <c r="H1151">
        <v>214.18</v>
      </c>
      <c r="J1151">
        <v>31.57</v>
      </c>
      <c r="K1151">
        <v>37.450000000000003</v>
      </c>
      <c r="M1151">
        <v>53.59</v>
      </c>
    </row>
    <row r="1152" spans="1:13" x14ac:dyDescent="0.25">
      <c r="A1152" s="25">
        <v>40751</v>
      </c>
      <c r="B1152">
        <v>182.01</v>
      </c>
      <c r="C1152">
        <v>56.08</v>
      </c>
      <c r="D1152">
        <v>22.53</v>
      </c>
      <c r="E1152">
        <v>303.31</v>
      </c>
      <c r="F1152">
        <v>161.24</v>
      </c>
      <c r="G1152">
        <v>27.33</v>
      </c>
      <c r="H1152">
        <v>222.52</v>
      </c>
      <c r="J1152">
        <v>30.39</v>
      </c>
      <c r="K1152">
        <v>38.51</v>
      </c>
      <c r="M1152">
        <v>53.25</v>
      </c>
    </row>
    <row r="1153" spans="1:13" x14ac:dyDescent="0.25">
      <c r="A1153" s="25">
        <v>40752</v>
      </c>
      <c r="B1153">
        <v>181.06</v>
      </c>
      <c r="C1153">
        <v>55.97</v>
      </c>
      <c r="D1153">
        <v>22.55</v>
      </c>
      <c r="E1153">
        <v>305.16000000000003</v>
      </c>
      <c r="F1153">
        <v>158.34</v>
      </c>
      <c r="G1153">
        <v>27.72</v>
      </c>
      <c r="H1153">
        <v>223.9</v>
      </c>
      <c r="J1153">
        <v>30.12</v>
      </c>
      <c r="K1153">
        <v>37.74</v>
      </c>
      <c r="M1153">
        <v>52.99</v>
      </c>
    </row>
    <row r="1154" spans="1:13" x14ac:dyDescent="0.25">
      <c r="A1154" s="25">
        <v>40753</v>
      </c>
      <c r="B1154">
        <v>180.26</v>
      </c>
      <c r="C1154">
        <v>55.78</v>
      </c>
      <c r="D1154">
        <v>22.33</v>
      </c>
      <c r="E1154">
        <v>301.54000000000002</v>
      </c>
      <c r="F1154">
        <v>157.07</v>
      </c>
      <c r="G1154">
        <v>27.4</v>
      </c>
      <c r="H1154">
        <v>222.52</v>
      </c>
      <c r="J1154">
        <v>29.75</v>
      </c>
      <c r="K1154">
        <v>34.979999999999997</v>
      </c>
      <c r="M1154">
        <v>52.71</v>
      </c>
    </row>
    <row r="1155" spans="1:13" x14ac:dyDescent="0.25">
      <c r="A1155" s="25">
        <v>40756</v>
      </c>
      <c r="B1155">
        <v>182.6</v>
      </c>
      <c r="C1155">
        <v>56.68</v>
      </c>
      <c r="D1155">
        <v>22.24</v>
      </c>
      <c r="E1155">
        <v>303.08</v>
      </c>
      <c r="F1155">
        <v>158.93</v>
      </c>
      <c r="G1155">
        <v>27.27</v>
      </c>
      <c r="H1155">
        <v>221.32</v>
      </c>
      <c r="J1155">
        <v>29.89</v>
      </c>
      <c r="K1155">
        <v>32.79</v>
      </c>
      <c r="M1155">
        <v>52.62</v>
      </c>
    </row>
    <row r="1156" spans="1:13" x14ac:dyDescent="0.25">
      <c r="A1156" s="25">
        <v>40757</v>
      </c>
      <c r="B1156">
        <v>179.95</v>
      </c>
      <c r="C1156">
        <v>55.46</v>
      </c>
      <c r="D1156">
        <v>21.74</v>
      </c>
      <c r="E1156">
        <v>296.77</v>
      </c>
      <c r="F1156">
        <v>149.13</v>
      </c>
      <c r="G1156">
        <v>26.64</v>
      </c>
      <c r="H1156">
        <v>209.64</v>
      </c>
      <c r="J1156">
        <v>29.1</v>
      </c>
      <c r="K1156">
        <v>32.11</v>
      </c>
      <c r="M1156">
        <v>51.68</v>
      </c>
    </row>
    <row r="1157" spans="1:13" x14ac:dyDescent="0.25">
      <c r="A1157" s="25">
        <v>40758</v>
      </c>
      <c r="B1157">
        <v>177.67</v>
      </c>
      <c r="C1157">
        <v>56.08</v>
      </c>
      <c r="D1157">
        <v>21.81</v>
      </c>
      <c r="E1157">
        <v>300.27999999999997</v>
      </c>
      <c r="F1157">
        <v>152.43</v>
      </c>
      <c r="G1157">
        <v>26.92</v>
      </c>
      <c r="H1157">
        <v>209.96</v>
      </c>
      <c r="J1157">
        <v>29.3</v>
      </c>
      <c r="K1157">
        <v>34.24</v>
      </c>
      <c r="M1157">
        <v>51.28</v>
      </c>
    </row>
    <row r="1158" spans="1:13" x14ac:dyDescent="0.25">
      <c r="A1158" s="25">
        <v>40759</v>
      </c>
      <c r="B1158">
        <v>176.5</v>
      </c>
      <c r="C1158">
        <v>53.91</v>
      </c>
      <c r="D1158">
        <v>20.85</v>
      </c>
      <c r="E1158">
        <v>288.47000000000003</v>
      </c>
      <c r="F1158">
        <v>143.91999999999999</v>
      </c>
      <c r="G1158">
        <v>25.94</v>
      </c>
      <c r="H1158">
        <v>201.48</v>
      </c>
      <c r="J1158">
        <v>27.92</v>
      </c>
      <c r="K1158">
        <v>32.61</v>
      </c>
      <c r="M1158">
        <v>50.1</v>
      </c>
    </row>
    <row r="1159" spans="1:13" x14ac:dyDescent="0.25">
      <c r="A1159" s="25">
        <v>40760</v>
      </c>
      <c r="B1159">
        <v>172.1</v>
      </c>
      <c r="C1159">
        <v>53.37</v>
      </c>
      <c r="D1159">
        <v>20.79</v>
      </c>
      <c r="E1159">
        <v>289.23</v>
      </c>
      <c r="F1159">
        <v>140.99</v>
      </c>
      <c r="G1159">
        <v>25.68</v>
      </c>
      <c r="H1159">
        <v>202.7</v>
      </c>
      <c r="J1159">
        <v>27.19</v>
      </c>
      <c r="K1159">
        <v>30.83</v>
      </c>
      <c r="M1159">
        <v>50.85</v>
      </c>
    </row>
    <row r="1160" spans="1:13" x14ac:dyDescent="0.25">
      <c r="A1160" s="25">
        <v>40763</v>
      </c>
      <c r="B1160">
        <v>168.83</v>
      </c>
      <c r="C1160">
        <v>50.46</v>
      </c>
      <c r="D1160">
        <v>20.11</v>
      </c>
      <c r="E1160">
        <v>272.74</v>
      </c>
      <c r="F1160">
        <v>130.44999999999999</v>
      </c>
      <c r="G1160">
        <v>24.48</v>
      </c>
      <c r="H1160">
        <v>193.7</v>
      </c>
      <c r="J1160">
        <v>26.19</v>
      </c>
      <c r="K1160">
        <v>27.04</v>
      </c>
      <c r="M1160">
        <v>48.92</v>
      </c>
    </row>
    <row r="1161" spans="1:13" x14ac:dyDescent="0.25">
      <c r="A1161" s="25">
        <v>40764</v>
      </c>
      <c r="B1161">
        <v>167.46</v>
      </c>
      <c r="C1161">
        <v>53.43</v>
      </c>
      <c r="D1161">
        <v>20.6</v>
      </c>
      <c r="E1161">
        <v>286.42</v>
      </c>
      <c r="F1161">
        <v>143.63999999999999</v>
      </c>
      <c r="G1161">
        <v>25.58</v>
      </c>
      <c r="H1161">
        <v>205.09</v>
      </c>
      <c r="J1161">
        <v>27.09</v>
      </c>
      <c r="K1161">
        <v>29.76</v>
      </c>
      <c r="M1161">
        <v>50.82</v>
      </c>
    </row>
    <row r="1162" spans="1:13" x14ac:dyDescent="0.25">
      <c r="A1162" s="25">
        <v>40765</v>
      </c>
      <c r="B1162">
        <v>168.18</v>
      </c>
      <c r="C1162">
        <v>51.96</v>
      </c>
      <c r="D1162">
        <v>19.93</v>
      </c>
      <c r="E1162">
        <v>274.23</v>
      </c>
      <c r="F1162">
        <v>140.79</v>
      </c>
      <c r="G1162">
        <v>24.2</v>
      </c>
      <c r="H1162">
        <v>194.13</v>
      </c>
      <c r="J1162">
        <v>26.5</v>
      </c>
      <c r="K1162">
        <v>29.73</v>
      </c>
      <c r="M1162">
        <v>48.41</v>
      </c>
    </row>
    <row r="1163" spans="1:13" x14ac:dyDescent="0.25">
      <c r="A1163" s="25">
        <v>40766</v>
      </c>
      <c r="B1163">
        <v>164.1</v>
      </c>
      <c r="C1163">
        <v>53.39</v>
      </c>
      <c r="D1163">
        <v>20.76</v>
      </c>
      <c r="E1163">
        <v>280.77999999999997</v>
      </c>
      <c r="F1163">
        <v>148.15</v>
      </c>
      <c r="G1163">
        <v>25.19</v>
      </c>
      <c r="H1163">
        <v>198.36</v>
      </c>
      <c r="J1163">
        <v>27.3</v>
      </c>
      <c r="K1163">
        <v>30.66</v>
      </c>
      <c r="M1163">
        <v>49.73</v>
      </c>
    </row>
    <row r="1164" spans="1:13" x14ac:dyDescent="0.25">
      <c r="A1164" s="25">
        <v>40767</v>
      </c>
      <c r="B1164">
        <v>168.5</v>
      </c>
      <c r="C1164">
        <v>53.86</v>
      </c>
      <c r="D1164">
        <v>20.65</v>
      </c>
      <c r="E1164">
        <v>281.60000000000002</v>
      </c>
      <c r="F1164">
        <v>150.15</v>
      </c>
      <c r="G1164">
        <v>25.1</v>
      </c>
      <c r="H1164">
        <v>202.3</v>
      </c>
      <c r="J1164">
        <v>27.18</v>
      </c>
      <c r="K1164">
        <v>30.66</v>
      </c>
      <c r="M1164">
        <v>49.75</v>
      </c>
    </row>
    <row r="1165" spans="1:13" x14ac:dyDescent="0.25">
      <c r="A1165" s="25">
        <v>40770</v>
      </c>
      <c r="B1165">
        <v>171.32</v>
      </c>
      <c r="C1165">
        <v>54.77</v>
      </c>
      <c r="D1165">
        <v>20.89</v>
      </c>
      <c r="E1165">
        <v>278.33999999999997</v>
      </c>
      <c r="F1165">
        <v>144.63999999999999</v>
      </c>
      <c r="G1165">
        <v>25.51</v>
      </c>
      <c r="H1165">
        <v>202.95</v>
      </c>
      <c r="J1165">
        <v>27.49</v>
      </c>
      <c r="K1165">
        <v>30.59</v>
      </c>
      <c r="M1165">
        <v>49.98</v>
      </c>
    </row>
    <row r="1166" spans="1:13" x14ac:dyDescent="0.25">
      <c r="A1166" s="25">
        <v>40771</v>
      </c>
      <c r="B1166">
        <v>172.19</v>
      </c>
      <c r="C1166">
        <v>54.35</v>
      </c>
      <c r="D1166">
        <v>20.79</v>
      </c>
      <c r="E1166">
        <v>269.23</v>
      </c>
      <c r="F1166">
        <v>136.91999999999999</v>
      </c>
      <c r="G1166">
        <v>25.35</v>
      </c>
      <c r="H1166">
        <v>197.68</v>
      </c>
      <c r="J1166">
        <v>26.93</v>
      </c>
      <c r="K1166">
        <v>29.18</v>
      </c>
      <c r="M1166">
        <v>51.92</v>
      </c>
    </row>
    <row r="1167" spans="1:13" x14ac:dyDescent="0.25">
      <c r="A1167" s="25">
        <v>40772</v>
      </c>
      <c r="B1167">
        <v>171.57</v>
      </c>
      <c r="C1167">
        <v>54.35</v>
      </c>
      <c r="D1167">
        <v>20.67</v>
      </c>
      <c r="E1167">
        <v>266.31</v>
      </c>
      <c r="F1167">
        <v>137.96</v>
      </c>
      <c r="G1167">
        <v>25.24</v>
      </c>
      <c r="H1167">
        <v>195.93</v>
      </c>
      <c r="J1167">
        <v>26.93</v>
      </c>
      <c r="K1167">
        <v>30.01</v>
      </c>
      <c r="M1167">
        <v>51.55</v>
      </c>
    </row>
    <row r="1168" spans="1:13" x14ac:dyDescent="0.25">
      <c r="A1168" s="25">
        <v>40773</v>
      </c>
      <c r="B1168">
        <v>166.32</v>
      </c>
      <c r="C1168">
        <v>52.29</v>
      </c>
      <c r="D1168">
        <v>19.77</v>
      </c>
      <c r="E1168">
        <v>252.19</v>
      </c>
      <c r="F1168">
        <v>128.77000000000001</v>
      </c>
      <c r="G1168">
        <v>24.67</v>
      </c>
      <c r="H1168">
        <v>182.52</v>
      </c>
      <c r="J1168">
        <v>25.39</v>
      </c>
      <c r="K1168">
        <v>29.56</v>
      </c>
      <c r="M1168">
        <v>51.79</v>
      </c>
    </row>
    <row r="1169" spans="1:13" x14ac:dyDescent="0.25">
      <c r="A1169" s="25">
        <v>40774</v>
      </c>
      <c r="B1169">
        <v>162.16999999999999</v>
      </c>
      <c r="C1169">
        <v>50.86</v>
      </c>
      <c r="D1169">
        <v>19.190000000000001</v>
      </c>
      <c r="E1169">
        <v>245.21</v>
      </c>
      <c r="F1169">
        <v>126.98</v>
      </c>
      <c r="G1169">
        <v>24.05</v>
      </c>
      <c r="H1169">
        <v>178.93</v>
      </c>
      <c r="J1169">
        <v>24.82</v>
      </c>
      <c r="K1169">
        <v>29.99</v>
      </c>
      <c r="M1169">
        <v>52.3</v>
      </c>
    </row>
    <row r="1170" spans="1:13" x14ac:dyDescent="0.25">
      <c r="A1170" s="25">
        <v>40777</v>
      </c>
      <c r="B1170">
        <v>161.35</v>
      </c>
      <c r="C1170">
        <v>50.92</v>
      </c>
      <c r="D1170">
        <v>19.38</v>
      </c>
      <c r="E1170">
        <v>248.84</v>
      </c>
      <c r="F1170">
        <v>126.65</v>
      </c>
      <c r="G1170">
        <v>23.98</v>
      </c>
      <c r="H1170">
        <v>177.54</v>
      </c>
      <c r="J1170">
        <v>25.16</v>
      </c>
      <c r="K1170">
        <v>29.05</v>
      </c>
      <c r="M1170">
        <v>52.19</v>
      </c>
    </row>
    <row r="1171" spans="1:13" x14ac:dyDescent="0.25">
      <c r="A1171" s="25">
        <v>40778</v>
      </c>
      <c r="B1171">
        <v>160.65</v>
      </c>
      <c r="C1171">
        <v>53.37</v>
      </c>
      <c r="D1171">
        <v>19.71</v>
      </c>
      <c r="E1171">
        <v>259.14999999999998</v>
      </c>
      <c r="F1171">
        <v>136.36000000000001</v>
      </c>
      <c r="G1171">
        <v>24.72</v>
      </c>
      <c r="H1171">
        <v>193.55</v>
      </c>
      <c r="J1171">
        <v>26.24</v>
      </c>
      <c r="K1171">
        <v>28.93</v>
      </c>
      <c r="M1171">
        <v>53.21</v>
      </c>
    </row>
    <row r="1172" spans="1:13" x14ac:dyDescent="0.25">
      <c r="A1172" s="25">
        <v>40779</v>
      </c>
      <c r="B1172">
        <v>164.13</v>
      </c>
      <c r="C1172">
        <v>53.74</v>
      </c>
      <c r="D1172">
        <v>19.8</v>
      </c>
      <c r="E1172">
        <v>261.38</v>
      </c>
      <c r="F1172">
        <v>133.68</v>
      </c>
      <c r="G1172">
        <v>24.9</v>
      </c>
      <c r="H1172">
        <v>193.73</v>
      </c>
      <c r="J1172">
        <v>26.11</v>
      </c>
      <c r="K1172">
        <v>30.95</v>
      </c>
      <c r="M1172">
        <v>53.37</v>
      </c>
    </row>
    <row r="1173" spans="1:13" x14ac:dyDescent="0.25">
      <c r="A1173" s="25">
        <v>40780</v>
      </c>
      <c r="B1173">
        <v>167.52</v>
      </c>
      <c r="C1173">
        <v>53.39</v>
      </c>
      <c r="D1173">
        <v>19.420000000000002</v>
      </c>
      <c r="E1173">
        <v>259.76</v>
      </c>
      <c r="F1173">
        <v>133.09</v>
      </c>
      <c r="G1173">
        <v>24.57</v>
      </c>
      <c r="H1173">
        <v>192.03</v>
      </c>
      <c r="J1173">
        <v>25.31</v>
      </c>
      <c r="K1173">
        <v>30.5</v>
      </c>
      <c r="M1173">
        <v>52.7</v>
      </c>
    </row>
    <row r="1174" spans="1:13" x14ac:dyDescent="0.25">
      <c r="A1174" s="25">
        <v>40781</v>
      </c>
      <c r="B1174">
        <v>164.85</v>
      </c>
      <c r="C1174">
        <v>54.8</v>
      </c>
      <c r="D1174">
        <v>19.77</v>
      </c>
      <c r="E1174">
        <v>263.17</v>
      </c>
      <c r="F1174">
        <v>139.69999999999999</v>
      </c>
      <c r="G1174">
        <v>25.25</v>
      </c>
      <c r="H1174">
        <v>199.27</v>
      </c>
      <c r="J1174">
        <v>25.52</v>
      </c>
      <c r="K1174">
        <v>30.45</v>
      </c>
      <c r="M1174">
        <v>52.9</v>
      </c>
    </row>
    <row r="1175" spans="1:13" x14ac:dyDescent="0.25">
      <c r="A1175" s="25">
        <v>40784</v>
      </c>
      <c r="B1175">
        <v>170.58</v>
      </c>
      <c r="C1175">
        <v>55.71</v>
      </c>
      <c r="D1175">
        <v>20.3</v>
      </c>
      <c r="E1175">
        <v>269.27</v>
      </c>
      <c r="F1175">
        <v>143.30000000000001</v>
      </c>
      <c r="G1175">
        <v>25.84</v>
      </c>
      <c r="H1175">
        <v>206.53</v>
      </c>
      <c r="J1175">
        <v>26.16</v>
      </c>
      <c r="K1175">
        <v>30.35</v>
      </c>
      <c r="M1175">
        <v>53.19</v>
      </c>
    </row>
    <row r="1176" spans="1:13" x14ac:dyDescent="0.25">
      <c r="A1176" s="25">
        <v>40785</v>
      </c>
      <c r="B1176">
        <v>172.06</v>
      </c>
      <c r="C1176">
        <v>55.71</v>
      </c>
      <c r="D1176">
        <v>20.239999999999998</v>
      </c>
      <c r="E1176">
        <v>270.08</v>
      </c>
      <c r="F1176">
        <v>148.35</v>
      </c>
      <c r="G1176">
        <v>26.23</v>
      </c>
      <c r="H1176">
        <v>210.92</v>
      </c>
      <c r="J1176">
        <v>26.2</v>
      </c>
      <c r="K1176">
        <v>29.96</v>
      </c>
      <c r="M1176">
        <v>52.82</v>
      </c>
    </row>
    <row r="1177" spans="1:13" x14ac:dyDescent="0.25">
      <c r="A1177" s="25">
        <v>40786</v>
      </c>
      <c r="B1177">
        <v>173.29</v>
      </c>
      <c r="C1177">
        <v>54.98</v>
      </c>
      <c r="D1177">
        <v>20.13</v>
      </c>
      <c r="E1177">
        <v>270.20999999999998</v>
      </c>
      <c r="F1177">
        <v>145.78</v>
      </c>
      <c r="G1177">
        <v>26.6</v>
      </c>
      <c r="H1177">
        <v>215.23</v>
      </c>
      <c r="J1177">
        <v>26.21</v>
      </c>
      <c r="K1177">
        <v>30.97</v>
      </c>
      <c r="M1177">
        <v>53.19</v>
      </c>
    </row>
    <row r="1178" spans="1:13" x14ac:dyDescent="0.25">
      <c r="A1178" s="25">
        <v>40787</v>
      </c>
      <c r="B1178">
        <v>172.71</v>
      </c>
      <c r="C1178">
        <v>54.43</v>
      </c>
      <c r="D1178">
        <v>19.989999999999998</v>
      </c>
      <c r="E1178">
        <v>265.98</v>
      </c>
      <c r="F1178">
        <v>144.29</v>
      </c>
      <c r="G1178">
        <v>26.21</v>
      </c>
      <c r="H1178">
        <v>212.54</v>
      </c>
      <c r="J1178">
        <v>25.57</v>
      </c>
      <c r="K1178">
        <v>31.19</v>
      </c>
      <c r="M1178">
        <v>52.65</v>
      </c>
    </row>
    <row r="1179" spans="1:13" x14ac:dyDescent="0.25">
      <c r="A1179" s="25">
        <v>40788</v>
      </c>
      <c r="B1179">
        <v>167.69</v>
      </c>
      <c r="C1179">
        <v>53.44</v>
      </c>
      <c r="D1179">
        <v>19.64</v>
      </c>
      <c r="E1179">
        <v>262.16000000000003</v>
      </c>
      <c r="F1179">
        <v>140.44999999999999</v>
      </c>
      <c r="G1179">
        <v>25.8</v>
      </c>
      <c r="H1179">
        <v>210</v>
      </c>
      <c r="J1179">
        <v>25.08</v>
      </c>
      <c r="K1179">
        <v>30.38</v>
      </c>
      <c r="M1179">
        <v>52.03</v>
      </c>
    </row>
    <row r="1180" spans="1:13" x14ac:dyDescent="0.25">
      <c r="A1180" s="25">
        <v>40792</v>
      </c>
      <c r="B1180">
        <v>163.06</v>
      </c>
      <c r="C1180">
        <v>54.25</v>
      </c>
      <c r="D1180">
        <v>19.54</v>
      </c>
      <c r="E1180">
        <v>260.83</v>
      </c>
      <c r="F1180">
        <v>143.19</v>
      </c>
      <c r="G1180">
        <v>25.51</v>
      </c>
      <c r="H1180">
        <v>216.18</v>
      </c>
      <c r="J1180">
        <v>24.91</v>
      </c>
      <c r="K1180">
        <v>29.22</v>
      </c>
      <c r="M1180">
        <v>51.68</v>
      </c>
    </row>
    <row r="1181" spans="1:13" x14ac:dyDescent="0.25">
      <c r="A1181" s="25">
        <v>40793</v>
      </c>
      <c r="B1181">
        <v>167.28</v>
      </c>
      <c r="C1181">
        <v>54.85</v>
      </c>
      <c r="D1181">
        <v>20.079999999999998</v>
      </c>
      <c r="E1181">
        <v>266.75</v>
      </c>
      <c r="F1181">
        <v>146.05000000000001</v>
      </c>
      <c r="G1181">
        <v>26</v>
      </c>
      <c r="H1181">
        <v>219.9</v>
      </c>
      <c r="J1181">
        <v>25.89</v>
      </c>
      <c r="K1181">
        <v>29.8</v>
      </c>
      <c r="M1181">
        <v>52.42</v>
      </c>
    </row>
    <row r="1182" spans="1:13" x14ac:dyDescent="0.25">
      <c r="A1182" s="25">
        <v>40794</v>
      </c>
      <c r="B1182">
        <v>167</v>
      </c>
      <c r="C1182">
        <v>54.88</v>
      </c>
      <c r="D1182">
        <v>19.899999999999999</v>
      </c>
      <c r="E1182">
        <v>267.20999999999998</v>
      </c>
      <c r="F1182">
        <v>147.01</v>
      </c>
      <c r="G1182">
        <v>26.22</v>
      </c>
      <c r="H1182">
        <v>217.26</v>
      </c>
      <c r="J1182">
        <v>25.8</v>
      </c>
      <c r="K1182">
        <v>30.26</v>
      </c>
      <c r="M1182">
        <v>52.21</v>
      </c>
    </row>
    <row r="1183" spans="1:13" x14ac:dyDescent="0.25">
      <c r="A1183" s="25">
        <v>40795</v>
      </c>
      <c r="B1183">
        <v>164.57</v>
      </c>
      <c r="C1183">
        <v>53.93</v>
      </c>
      <c r="D1183">
        <v>19.7</v>
      </c>
      <c r="E1183">
        <v>262.16000000000003</v>
      </c>
      <c r="F1183">
        <v>143.63</v>
      </c>
      <c r="G1183">
        <v>25.74</v>
      </c>
      <c r="H1183">
        <v>211.39</v>
      </c>
      <c r="J1183">
        <v>26.08</v>
      </c>
      <c r="K1183">
        <v>29.93</v>
      </c>
      <c r="M1183">
        <v>51.36</v>
      </c>
    </row>
    <row r="1184" spans="1:13" x14ac:dyDescent="0.25">
      <c r="A1184" s="25">
        <v>40798</v>
      </c>
      <c r="B1184">
        <v>160.04</v>
      </c>
      <c r="C1184">
        <v>54.28</v>
      </c>
      <c r="D1184">
        <v>20.28</v>
      </c>
      <c r="E1184">
        <v>264.79000000000002</v>
      </c>
      <c r="F1184">
        <v>144.22999999999999</v>
      </c>
      <c r="G1184">
        <v>25.89</v>
      </c>
      <c r="H1184">
        <v>216.56</v>
      </c>
      <c r="J1184">
        <v>26.28</v>
      </c>
      <c r="K1184">
        <v>29.02</v>
      </c>
      <c r="M1184">
        <v>51.82</v>
      </c>
    </row>
    <row r="1185" spans="1:13" x14ac:dyDescent="0.25">
      <c r="A1185" s="25">
        <v>40799</v>
      </c>
      <c r="B1185">
        <v>163.63999999999999</v>
      </c>
      <c r="C1185">
        <v>54.95</v>
      </c>
      <c r="D1185">
        <v>20.76</v>
      </c>
      <c r="E1185">
        <v>264.5</v>
      </c>
      <c r="F1185">
        <v>144.58000000000001</v>
      </c>
      <c r="G1185">
        <v>26.04</v>
      </c>
      <c r="H1185">
        <v>219.53</v>
      </c>
      <c r="J1185">
        <v>26.65</v>
      </c>
      <c r="K1185">
        <v>28.38</v>
      </c>
      <c r="M1185">
        <v>51.59</v>
      </c>
    </row>
    <row r="1186" spans="1:13" x14ac:dyDescent="0.25">
      <c r="A1186" s="25">
        <v>40800</v>
      </c>
      <c r="B1186">
        <v>164.01</v>
      </c>
      <c r="C1186">
        <v>55.61</v>
      </c>
      <c r="D1186">
        <v>21.12</v>
      </c>
      <c r="E1186">
        <v>265.77</v>
      </c>
      <c r="F1186">
        <v>147.47999999999999</v>
      </c>
      <c r="G1186">
        <v>26.5</v>
      </c>
      <c r="H1186">
        <v>222.57</v>
      </c>
      <c r="J1186">
        <v>27.27</v>
      </c>
      <c r="K1186">
        <v>29.16</v>
      </c>
      <c r="M1186">
        <v>52.2</v>
      </c>
    </row>
    <row r="1187" spans="1:13" x14ac:dyDescent="0.25">
      <c r="A1187" s="25">
        <v>40801</v>
      </c>
      <c r="B1187">
        <v>168.64</v>
      </c>
      <c r="C1187">
        <v>56.14</v>
      </c>
      <c r="D1187">
        <v>21.54</v>
      </c>
      <c r="E1187">
        <v>271.01</v>
      </c>
      <c r="F1187">
        <v>147.16999999999999</v>
      </c>
      <c r="G1187">
        <v>26.99</v>
      </c>
      <c r="H1187">
        <v>226.78</v>
      </c>
      <c r="J1187">
        <v>27.71</v>
      </c>
      <c r="K1187">
        <v>29.74</v>
      </c>
      <c r="M1187">
        <v>52.51</v>
      </c>
    </row>
    <row r="1188" spans="1:13" x14ac:dyDescent="0.25">
      <c r="A1188" s="25">
        <v>40802</v>
      </c>
      <c r="B1188">
        <v>171.33</v>
      </c>
      <c r="C1188">
        <v>57.21</v>
      </c>
      <c r="D1188">
        <v>21.97</v>
      </c>
      <c r="E1188">
        <v>273.07</v>
      </c>
      <c r="F1188">
        <v>146.94999999999999</v>
      </c>
      <c r="G1188">
        <v>27.12</v>
      </c>
      <c r="H1188">
        <v>239.3</v>
      </c>
      <c r="J1188">
        <v>27.82</v>
      </c>
      <c r="K1188">
        <v>30.01</v>
      </c>
      <c r="M1188">
        <v>52.65</v>
      </c>
    </row>
    <row r="1189" spans="1:13" x14ac:dyDescent="0.25">
      <c r="A1189" s="25">
        <v>40805</v>
      </c>
      <c r="B1189">
        <v>169.5</v>
      </c>
      <c r="C1189">
        <v>58.8</v>
      </c>
      <c r="D1189">
        <v>21.93</v>
      </c>
      <c r="E1189">
        <v>273.06</v>
      </c>
      <c r="F1189">
        <v>145.63999999999999</v>
      </c>
      <c r="G1189">
        <v>27.21</v>
      </c>
      <c r="H1189">
        <v>241.69</v>
      </c>
      <c r="J1189">
        <v>27.7</v>
      </c>
      <c r="K1189">
        <v>29.57</v>
      </c>
      <c r="M1189">
        <v>52.45</v>
      </c>
    </row>
    <row r="1190" spans="1:13" x14ac:dyDescent="0.25">
      <c r="A1190" s="25">
        <v>40806</v>
      </c>
      <c r="B1190">
        <v>173.57</v>
      </c>
      <c r="C1190">
        <v>59.06</v>
      </c>
      <c r="D1190">
        <v>22.2</v>
      </c>
      <c r="E1190">
        <v>273.04000000000002</v>
      </c>
      <c r="F1190">
        <v>139.94</v>
      </c>
      <c r="G1190">
        <v>26.98</v>
      </c>
      <c r="H1190">
        <v>233.25</v>
      </c>
      <c r="J1190">
        <v>27.54</v>
      </c>
      <c r="K1190">
        <v>28.61</v>
      </c>
      <c r="M1190">
        <v>52.29</v>
      </c>
    </row>
    <row r="1191" spans="1:13" x14ac:dyDescent="0.25">
      <c r="A1191" s="25">
        <v>40807</v>
      </c>
      <c r="B1191">
        <v>175</v>
      </c>
      <c r="C1191">
        <v>58.88</v>
      </c>
      <c r="D1191">
        <v>21.94</v>
      </c>
      <c r="E1191">
        <v>269.33</v>
      </c>
      <c r="F1191">
        <v>138.33000000000001</v>
      </c>
      <c r="G1191">
        <v>25.99</v>
      </c>
      <c r="H1191">
        <v>231.87</v>
      </c>
      <c r="J1191">
        <v>26.88</v>
      </c>
      <c r="K1191">
        <v>27.96</v>
      </c>
      <c r="M1191">
        <v>51.32</v>
      </c>
    </row>
    <row r="1192" spans="1:13" x14ac:dyDescent="0.25">
      <c r="A1192" s="25">
        <v>40808</v>
      </c>
      <c r="B1192">
        <v>168.33</v>
      </c>
      <c r="C1192">
        <v>57.4</v>
      </c>
      <c r="D1192">
        <v>21.62</v>
      </c>
      <c r="E1192">
        <v>260.07</v>
      </c>
      <c r="F1192">
        <v>123.18</v>
      </c>
      <c r="G1192">
        <v>25.06</v>
      </c>
      <c r="H1192">
        <v>223.23</v>
      </c>
      <c r="J1192">
        <v>26.23</v>
      </c>
      <c r="K1192">
        <v>25.4</v>
      </c>
      <c r="M1192">
        <v>50.28</v>
      </c>
    </row>
    <row r="1193" spans="1:13" x14ac:dyDescent="0.25">
      <c r="A1193" s="25">
        <v>40809</v>
      </c>
      <c r="B1193">
        <v>166.99</v>
      </c>
      <c r="C1193">
        <v>57.76</v>
      </c>
      <c r="D1193">
        <v>22.16</v>
      </c>
      <c r="E1193">
        <v>262.49</v>
      </c>
      <c r="F1193">
        <v>123.4</v>
      </c>
      <c r="G1193">
        <v>25.06</v>
      </c>
      <c r="H1193">
        <v>223.61</v>
      </c>
      <c r="J1193">
        <v>27.22</v>
      </c>
      <c r="K1193">
        <v>25.54</v>
      </c>
      <c r="M1193">
        <v>50.8</v>
      </c>
    </row>
    <row r="1194" spans="1:13" x14ac:dyDescent="0.25">
      <c r="A1194" s="25">
        <v>40812</v>
      </c>
      <c r="B1194">
        <v>170.96</v>
      </c>
      <c r="C1194">
        <v>57.6</v>
      </c>
      <c r="D1194">
        <v>22.24</v>
      </c>
      <c r="E1194">
        <v>265.68</v>
      </c>
      <c r="F1194">
        <v>122.56</v>
      </c>
      <c r="G1194">
        <v>25.44</v>
      </c>
      <c r="H1194">
        <v>229.85</v>
      </c>
      <c r="J1194">
        <v>27.4</v>
      </c>
      <c r="K1194">
        <v>25.06</v>
      </c>
      <c r="M1194">
        <v>51.83</v>
      </c>
    </row>
    <row r="1195" spans="1:13" x14ac:dyDescent="0.25">
      <c r="A1195" s="25">
        <v>40813</v>
      </c>
      <c r="B1195">
        <v>176.82</v>
      </c>
      <c r="C1195">
        <v>57.04</v>
      </c>
      <c r="D1195">
        <v>22.54</v>
      </c>
      <c r="E1195">
        <v>269.39999999999998</v>
      </c>
      <c r="F1195">
        <v>127.72</v>
      </c>
      <c r="G1195">
        <v>25.67</v>
      </c>
      <c r="H1195">
        <v>224.21</v>
      </c>
      <c r="J1195">
        <v>28.03</v>
      </c>
      <c r="K1195">
        <v>26.36</v>
      </c>
      <c r="M1195">
        <v>52.03</v>
      </c>
    </row>
    <row r="1196" spans="1:13" x14ac:dyDescent="0.25">
      <c r="A1196" s="25">
        <v>40814</v>
      </c>
      <c r="B1196">
        <v>177.97</v>
      </c>
      <c r="C1196">
        <v>56.72</v>
      </c>
      <c r="D1196">
        <v>22.31</v>
      </c>
      <c r="E1196">
        <v>264.16000000000003</v>
      </c>
      <c r="F1196">
        <v>121.42</v>
      </c>
      <c r="G1196">
        <v>25.58</v>
      </c>
      <c r="H1196">
        <v>229.71</v>
      </c>
      <c r="J1196">
        <v>27.33</v>
      </c>
      <c r="K1196">
        <v>22.9</v>
      </c>
      <c r="M1196">
        <v>51.31</v>
      </c>
    </row>
    <row r="1197" spans="1:13" x14ac:dyDescent="0.25">
      <c r="A1197" s="25">
        <v>40815</v>
      </c>
      <c r="B1197">
        <v>179.69</v>
      </c>
      <c r="C1197">
        <v>55.8</v>
      </c>
      <c r="D1197">
        <v>22.21</v>
      </c>
      <c r="E1197">
        <v>263.49</v>
      </c>
      <c r="F1197">
        <v>110.29</v>
      </c>
      <c r="G1197">
        <v>25.45</v>
      </c>
      <c r="H1197">
        <v>222.44</v>
      </c>
      <c r="J1197">
        <v>27.19</v>
      </c>
      <c r="K1197">
        <v>22.6</v>
      </c>
      <c r="M1197">
        <v>51.93</v>
      </c>
    </row>
    <row r="1198" spans="1:13" x14ac:dyDescent="0.25">
      <c r="A1198" s="25">
        <v>40816</v>
      </c>
      <c r="B1198">
        <v>176.01</v>
      </c>
      <c r="C1198">
        <v>54.47</v>
      </c>
      <c r="D1198">
        <v>21.34</v>
      </c>
      <c r="E1198">
        <v>257.26</v>
      </c>
      <c r="F1198">
        <v>106.91</v>
      </c>
      <c r="G1198">
        <v>24.89</v>
      </c>
      <c r="H1198">
        <v>216.23</v>
      </c>
      <c r="J1198">
        <v>26.65</v>
      </c>
      <c r="K1198">
        <v>20.46</v>
      </c>
      <c r="M1198">
        <v>51.9</v>
      </c>
    </row>
    <row r="1199" spans="1:13" x14ac:dyDescent="0.25">
      <c r="A1199" s="25">
        <v>40819</v>
      </c>
      <c r="B1199">
        <v>174.36</v>
      </c>
      <c r="C1199">
        <v>53.51</v>
      </c>
      <c r="D1199">
        <v>20.62</v>
      </c>
      <c r="E1199">
        <v>247.51</v>
      </c>
      <c r="F1199">
        <v>105.16</v>
      </c>
      <c r="G1199">
        <v>24.53</v>
      </c>
      <c r="H1199">
        <v>211.98</v>
      </c>
      <c r="J1199">
        <v>26.46</v>
      </c>
      <c r="K1199">
        <v>18.97</v>
      </c>
      <c r="M1199">
        <v>51.96</v>
      </c>
    </row>
    <row r="1200" spans="1:13" x14ac:dyDescent="0.25">
      <c r="A1200" s="25">
        <v>40820</v>
      </c>
      <c r="B1200">
        <v>171.54</v>
      </c>
      <c r="C1200">
        <v>53.21</v>
      </c>
      <c r="D1200">
        <v>21.22</v>
      </c>
      <c r="E1200">
        <v>250.7</v>
      </c>
      <c r="F1200">
        <v>110.09</v>
      </c>
      <c r="G1200">
        <v>25.34</v>
      </c>
      <c r="H1200">
        <v>212.5</v>
      </c>
      <c r="J1200">
        <v>27.25</v>
      </c>
      <c r="K1200">
        <v>18.809999999999999</v>
      </c>
      <c r="M1200">
        <v>52.88</v>
      </c>
    </row>
    <row r="1201" spans="1:13" x14ac:dyDescent="0.25">
      <c r="A1201" s="25">
        <v>40821</v>
      </c>
      <c r="B1201">
        <v>174.57</v>
      </c>
      <c r="C1201">
        <v>54.04</v>
      </c>
      <c r="D1201">
        <v>21.85</v>
      </c>
      <c r="E1201">
        <v>252.1</v>
      </c>
      <c r="F1201">
        <v>111.17</v>
      </c>
      <c r="G1201">
        <v>25.89</v>
      </c>
      <c r="H1201">
        <v>219.5</v>
      </c>
      <c r="J1201">
        <v>28.2</v>
      </c>
      <c r="K1201">
        <v>19.850000000000001</v>
      </c>
      <c r="M1201">
        <v>52.65</v>
      </c>
    </row>
    <row r="1202" spans="1:13" x14ac:dyDescent="0.25">
      <c r="A1202" s="25">
        <v>40822</v>
      </c>
      <c r="B1202">
        <v>176.81</v>
      </c>
      <c r="C1202">
        <v>53.91</v>
      </c>
      <c r="D1202">
        <v>22.03</v>
      </c>
      <c r="E1202">
        <v>257.10000000000002</v>
      </c>
      <c r="F1202">
        <v>120.89</v>
      </c>
      <c r="G1202">
        <v>26.34</v>
      </c>
      <c r="H1202">
        <v>221.51</v>
      </c>
      <c r="J1202">
        <v>28.32</v>
      </c>
      <c r="K1202">
        <v>20.18</v>
      </c>
      <c r="M1202">
        <v>52.75</v>
      </c>
    </row>
    <row r="1203" spans="1:13" x14ac:dyDescent="0.25">
      <c r="A1203" s="25">
        <v>40823</v>
      </c>
      <c r="B1203">
        <v>182.32</v>
      </c>
      <c r="C1203">
        <v>52.83</v>
      </c>
      <c r="D1203">
        <v>22.29</v>
      </c>
      <c r="E1203">
        <v>257.3</v>
      </c>
      <c r="F1203">
        <v>119.21</v>
      </c>
      <c r="G1203">
        <v>26.25</v>
      </c>
      <c r="H1203">
        <v>224.74</v>
      </c>
      <c r="J1203">
        <v>28.95</v>
      </c>
      <c r="K1203">
        <v>19.82</v>
      </c>
      <c r="M1203">
        <v>53.7</v>
      </c>
    </row>
    <row r="1204" spans="1:13" x14ac:dyDescent="0.25">
      <c r="A1204" s="25">
        <v>40826</v>
      </c>
      <c r="B1204">
        <v>183</v>
      </c>
      <c r="C1204">
        <v>55.54</v>
      </c>
      <c r="D1204">
        <v>22.88</v>
      </c>
      <c r="E1204">
        <v>268.32</v>
      </c>
      <c r="F1204">
        <v>124.54</v>
      </c>
      <c r="G1204">
        <v>26.94</v>
      </c>
      <c r="H1204">
        <v>231.32</v>
      </c>
      <c r="J1204">
        <v>29.81</v>
      </c>
      <c r="K1204">
        <v>21.57</v>
      </c>
      <c r="M1204">
        <v>54.81</v>
      </c>
    </row>
    <row r="1205" spans="1:13" x14ac:dyDescent="0.25">
      <c r="A1205" s="25">
        <v>40827</v>
      </c>
      <c r="B1205">
        <v>184.59</v>
      </c>
      <c r="C1205">
        <v>57.18</v>
      </c>
      <c r="D1205">
        <v>22.99</v>
      </c>
      <c r="E1205">
        <v>271.32</v>
      </c>
      <c r="F1205">
        <v>129.47</v>
      </c>
      <c r="G1205">
        <v>27</v>
      </c>
      <c r="H1205">
        <v>235.48</v>
      </c>
      <c r="J1205">
        <v>29.62</v>
      </c>
      <c r="K1205">
        <v>24.27</v>
      </c>
      <c r="M1205">
        <v>54.72</v>
      </c>
    </row>
    <row r="1206" spans="1:13" x14ac:dyDescent="0.25">
      <c r="A1206" s="25">
        <v>40828</v>
      </c>
      <c r="B1206">
        <v>186.08</v>
      </c>
      <c r="C1206">
        <v>57.46</v>
      </c>
      <c r="D1206">
        <v>23.12</v>
      </c>
      <c r="E1206">
        <v>273.98</v>
      </c>
      <c r="F1206">
        <v>130.83000000000001</v>
      </c>
      <c r="G1206">
        <v>26.96</v>
      </c>
      <c r="H1206">
        <v>236.81</v>
      </c>
      <c r="J1206">
        <v>29.7</v>
      </c>
      <c r="K1206">
        <v>23.63</v>
      </c>
      <c r="M1206">
        <v>55.2</v>
      </c>
    </row>
    <row r="1207" spans="1:13" x14ac:dyDescent="0.25">
      <c r="A1207" s="25">
        <v>40829</v>
      </c>
      <c r="B1207">
        <v>184.97</v>
      </c>
      <c r="C1207">
        <v>58.35</v>
      </c>
      <c r="D1207">
        <v>23.39</v>
      </c>
      <c r="E1207">
        <v>279.22000000000003</v>
      </c>
      <c r="F1207">
        <v>132.97</v>
      </c>
      <c r="G1207">
        <v>27.18</v>
      </c>
      <c r="H1207">
        <v>236.15</v>
      </c>
      <c r="J1207">
        <v>30.4</v>
      </c>
      <c r="K1207">
        <v>24.25</v>
      </c>
      <c r="M1207">
        <v>55.02</v>
      </c>
    </row>
    <row r="1208" spans="1:13" x14ac:dyDescent="0.25">
      <c r="A1208" s="25">
        <v>40830</v>
      </c>
      <c r="B1208">
        <v>188.19</v>
      </c>
      <c r="C1208">
        <v>60.29</v>
      </c>
      <c r="D1208">
        <v>23.5</v>
      </c>
      <c r="E1208">
        <v>295.54000000000002</v>
      </c>
      <c r="F1208">
        <v>137.6</v>
      </c>
      <c r="G1208">
        <v>27.27</v>
      </c>
      <c r="H1208">
        <v>246.71</v>
      </c>
      <c r="J1208">
        <v>30.93</v>
      </c>
      <c r="K1208">
        <v>24.17</v>
      </c>
      <c r="M1208">
        <v>55.46</v>
      </c>
    </row>
    <row r="1209" spans="1:13" x14ac:dyDescent="0.25">
      <c r="A1209" s="25">
        <v>40833</v>
      </c>
      <c r="B1209">
        <v>189.71</v>
      </c>
      <c r="C1209">
        <v>60</v>
      </c>
      <c r="D1209">
        <v>23.28</v>
      </c>
      <c r="E1209">
        <v>290.91000000000003</v>
      </c>
      <c r="F1209">
        <v>135.61000000000001</v>
      </c>
      <c r="G1209">
        <v>26.98</v>
      </c>
      <c r="H1209">
        <v>242.33</v>
      </c>
      <c r="J1209">
        <v>30.21</v>
      </c>
      <c r="K1209">
        <v>24.4</v>
      </c>
      <c r="M1209">
        <v>54.78</v>
      </c>
    </row>
    <row r="1210" spans="1:13" x14ac:dyDescent="0.25">
      <c r="A1210" s="25">
        <v>40834</v>
      </c>
      <c r="B1210">
        <v>178</v>
      </c>
      <c r="C1210">
        <v>60.32</v>
      </c>
      <c r="D1210">
        <v>23.4</v>
      </c>
      <c r="E1210">
        <v>294.95999999999998</v>
      </c>
      <c r="F1210">
        <v>132.37</v>
      </c>
      <c r="G1210">
        <v>27.31</v>
      </c>
      <c r="H1210">
        <v>243.88</v>
      </c>
      <c r="J1210">
        <v>30.89</v>
      </c>
      <c r="K1210">
        <v>24.25</v>
      </c>
      <c r="M1210">
        <v>55.89</v>
      </c>
    </row>
    <row r="1211" spans="1:13" x14ac:dyDescent="0.25">
      <c r="A1211" s="25">
        <v>40835</v>
      </c>
      <c r="B1211">
        <v>179.68</v>
      </c>
      <c r="C1211">
        <v>56.95</v>
      </c>
      <c r="D1211">
        <v>24.24</v>
      </c>
      <c r="E1211">
        <v>290.06</v>
      </c>
      <c r="F1211">
        <v>126.23</v>
      </c>
      <c r="G1211">
        <v>27.13</v>
      </c>
      <c r="H1211">
        <v>231.53</v>
      </c>
      <c r="J1211">
        <v>30.25</v>
      </c>
      <c r="K1211">
        <v>24.73</v>
      </c>
      <c r="M1211">
        <v>56.25</v>
      </c>
    </row>
    <row r="1212" spans="1:13" x14ac:dyDescent="0.25">
      <c r="A1212" s="25">
        <v>40836</v>
      </c>
      <c r="B1212">
        <v>178.13</v>
      </c>
      <c r="C1212">
        <v>56.47</v>
      </c>
      <c r="D1212">
        <v>23.61</v>
      </c>
      <c r="E1212">
        <v>291.54000000000002</v>
      </c>
      <c r="F1212">
        <v>123.87</v>
      </c>
      <c r="G1212">
        <v>27.04</v>
      </c>
      <c r="H1212">
        <v>233.61</v>
      </c>
      <c r="J1212">
        <v>29.95</v>
      </c>
      <c r="K1212">
        <v>25.08</v>
      </c>
      <c r="M1212">
        <v>56.37</v>
      </c>
    </row>
    <row r="1213" spans="1:13" x14ac:dyDescent="0.25">
      <c r="A1213" s="25">
        <v>40837</v>
      </c>
      <c r="B1213">
        <v>179.11</v>
      </c>
      <c r="C1213">
        <v>56.12</v>
      </c>
      <c r="D1213">
        <v>24.03</v>
      </c>
      <c r="E1213">
        <v>294.95</v>
      </c>
      <c r="F1213">
        <v>122.16</v>
      </c>
      <c r="G1213">
        <v>27.16</v>
      </c>
      <c r="H1213">
        <v>234.78</v>
      </c>
      <c r="J1213">
        <v>30.46</v>
      </c>
      <c r="K1213">
        <v>26.42</v>
      </c>
      <c r="M1213">
        <v>56.92</v>
      </c>
    </row>
    <row r="1214" spans="1:13" x14ac:dyDescent="0.25">
      <c r="A1214" s="25">
        <v>40840</v>
      </c>
      <c r="B1214">
        <v>181.51</v>
      </c>
      <c r="C1214">
        <v>57.97</v>
      </c>
      <c r="D1214">
        <v>24.59</v>
      </c>
      <c r="E1214">
        <v>297.91000000000003</v>
      </c>
      <c r="F1214">
        <v>132.02000000000001</v>
      </c>
      <c r="G1214">
        <v>27.19</v>
      </c>
      <c r="H1214">
        <v>237.61</v>
      </c>
      <c r="J1214">
        <v>31.69</v>
      </c>
      <c r="K1214">
        <v>27.53</v>
      </c>
      <c r="M1214">
        <v>56.78</v>
      </c>
    </row>
    <row r="1215" spans="1:13" x14ac:dyDescent="0.25">
      <c r="A1215" s="25">
        <v>40841</v>
      </c>
      <c r="B1215">
        <v>181.66</v>
      </c>
      <c r="C1215">
        <v>56.82</v>
      </c>
      <c r="D1215">
        <v>24.63</v>
      </c>
      <c r="E1215">
        <v>291.29000000000002</v>
      </c>
      <c r="F1215">
        <v>127.98</v>
      </c>
      <c r="G1215">
        <v>26.81</v>
      </c>
      <c r="H1215">
        <v>227.15</v>
      </c>
      <c r="J1215">
        <v>30.97</v>
      </c>
      <c r="K1215">
        <v>25.17</v>
      </c>
      <c r="M1215">
        <v>56.71</v>
      </c>
    </row>
    <row r="1216" spans="1:13" x14ac:dyDescent="0.25">
      <c r="A1216" s="25">
        <v>40842</v>
      </c>
      <c r="B1216">
        <v>181.74</v>
      </c>
      <c r="C1216">
        <v>57.23</v>
      </c>
      <c r="D1216">
        <v>24.7</v>
      </c>
      <c r="E1216">
        <v>292.86</v>
      </c>
      <c r="F1216">
        <v>130.80000000000001</v>
      </c>
      <c r="G1216">
        <v>26.59</v>
      </c>
      <c r="H1216">
        <v>198.4</v>
      </c>
      <c r="J1216">
        <v>31</v>
      </c>
      <c r="K1216">
        <v>25.79</v>
      </c>
      <c r="M1216">
        <v>57.37</v>
      </c>
    </row>
    <row r="1217" spans="1:13" x14ac:dyDescent="0.25">
      <c r="A1217" s="25">
        <v>40843</v>
      </c>
      <c r="B1217">
        <v>184.99</v>
      </c>
      <c r="C1217">
        <v>57.81</v>
      </c>
      <c r="D1217">
        <v>25.13</v>
      </c>
      <c r="E1217">
        <v>299.04000000000002</v>
      </c>
      <c r="F1217">
        <v>138.38999999999999</v>
      </c>
      <c r="G1217">
        <v>27.25</v>
      </c>
      <c r="H1217">
        <v>206.78</v>
      </c>
      <c r="J1217">
        <v>31.91</v>
      </c>
      <c r="K1217">
        <v>27.74</v>
      </c>
      <c r="M1217">
        <v>57.81</v>
      </c>
    </row>
    <row r="1218" spans="1:13" x14ac:dyDescent="0.25">
      <c r="A1218" s="25">
        <v>40844</v>
      </c>
      <c r="B1218">
        <v>185.57</v>
      </c>
      <c r="C1218">
        <v>57.85</v>
      </c>
      <c r="D1218">
        <v>24.98</v>
      </c>
      <c r="E1218">
        <v>299.77</v>
      </c>
      <c r="F1218">
        <v>144.62</v>
      </c>
      <c r="G1218">
        <v>26.98</v>
      </c>
      <c r="H1218">
        <v>217.32</v>
      </c>
      <c r="J1218">
        <v>31.5</v>
      </c>
      <c r="K1218">
        <v>28.13</v>
      </c>
      <c r="M1218">
        <v>57.15</v>
      </c>
    </row>
    <row r="1219" spans="1:13" x14ac:dyDescent="0.25">
      <c r="A1219" s="25">
        <v>40847</v>
      </c>
      <c r="B1219">
        <v>185.59</v>
      </c>
      <c r="C1219">
        <v>57.83</v>
      </c>
      <c r="D1219">
        <v>24.54</v>
      </c>
      <c r="E1219">
        <v>296.02</v>
      </c>
      <c r="F1219">
        <v>140.18</v>
      </c>
      <c r="G1219">
        <v>26.63</v>
      </c>
      <c r="H1219">
        <v>213.51</v>
      </c>
      <c r="J1219">
        <v>30.73</v>
      </c>
      <c r="K1219">
        <v>27.52</v>
      </c>
      <c r="M1219">
        <v>56.72</v>
      </c>
    </row>
    <row r="1220" spans="1:13" x14ac:dyDescent="0.25">
      <c r="A1220" s="25">
        <v>40848</v>
      </c>
      <c r="B1220">
        <v>181.55</v>
      </c>
      <c r="C1220">
        <v>56.64</v>
      </c>
      <c r="D1220">
        <v>23.9</v>
      </c>
      <c r="E1220">
        <v>289.04000000000002</v>
      </c>
      <c r="F1220">
        <v>135.05000000000001</v>
      </c>
      <c r="G1220">
        <v>25.99</v>
      </c>
      <c r="H1220">
        <v>212.1</v>
      </c>
      <c r="J1220">
        <v>29.86</v>
      </c>
      <c r="K1220">
        <v>26.7</v>
      </c>
      <c r="M1220">
        <v>56.23</v>
      </c>
    </row>
    <row r="1221" spans="1:13" x14ac:dyDescent="0.25">
      <c r="A1221" s="25">
        <v>40849</v>
      </c>
      <c r="B1221">
        <v>184</v>
      </c>
      <c r="C1221">
        <v>56.77</v>
      </c>
      <c r="D1221">
        <v>23.85</v>
      </c>
      <c r="E1221">
        <v>292.12</v>
      </c>
      <c r="F1221">
        <v>140.55000000000001</v>
      </c>
      <c r="G1221">
        <v>26.01</v>
      </c>
      <c r="H1221">
        <v>215.62</v>
      </c>
      <c r="J1221">
        <v>30.06</v>
      </c>
      <c r="K1221">
        <v>26.04</v>
      </c>
      <c r="M1221">
        <v>56.86</v>
      </c>
    </row>
    <row r="1222" spans="1:13" x14ac:dyDescent="0.25">
      <c r="A1222" s="25">
        <v>40850</v>
      </c>
      <c r="B1222">
        <v>185.13</v>
      </c>
      <c r="C1222">
        <v>57.58</v>
      </c>
      <c r="D1222">
        <v>24.2</v>
      </c>
      <c r="E1222">
        <v>298.45</v>
      </c>
      <c r="F1222">
        <v>143.5</v>
      </c>
      <c r="G1222">
        <v>26.53</v>
      </c>
      <c r="H1222">
        <v>218.29</v>
      </c>
      <c r="J1222">
        <v>31.12</v>
      </c>
      <c r="K1222">
        <v>28.62</v>
      </c>
      <c r="M1222">
        <v>57.42</v>
      </c>
    </row>
    <row r="1223" spans="1:13" x14ac:dyDescent="0.25">
      <c r="A1223" s="25">
        <v>40851</v>
      </c>
      <c r="B1223">
        <v>186.27</v>
      </c>
      <c r="C1223">
        <v>57.18</v>
      </c>
      <c r="D1223">
        <v>23.74</v>
      </c>
      <c r="E1223">
        <v>297.77</v>
      </c>
      <c r="F1223">
        <v>143.18</v>
      </c>
      <c r="G1223">
        <v>26.25</v>
      </c>
      <c r="H1223">
        <v>216.48</v>
      </c>
      <c r="J1223">
        <v>31.79</v>
      </c>
      <c r="K1223">
        <v>28.55</v>
      </c>
      <c r="M1223">
        <v>57.5</v>
      </c>
    </row>
    <row r="1224" spans="1:13" x14ac:dyDescent="0.25">
      <c r="A1224" s="25">
        <v>40854</v>
      </c>
      <c r="B1224">
        <v>186.22</v>
      </c>
      <c r="C1224">
        <v>57.1</v>
      </c>
      <c r="D1224">
        <v>24.28</v>
      </c>
      <c r="E1224">
        <v>303.86</v>
      </c>
      <c r="F1224">
        <v>140.78</v>
      </c>
      <c r="G1224">
        <v>26.8</v>
      </c>
      <c r="H1224">
        <v>217</v>
      </c>
      <c r="J1224">
        <v>31.53</v>
      </c>
      <c r="K1224">
        <v>27.58</v>
      </c>
      <c r="M1224">
        <v>57.94</v>
      </c>
    </row>
    <row r="1225" spans="1:13" x14ac:dyDescent="0.25">
      <c r="A1225" s="25">
        <v>40855</v>
      </c>
      <c r="B1225">
        <v>187.48</v>
      </c>
      <c r="C1225">
        <v>58.03</v>
      </c>
      <c r="D1225">
        <v>24.75</v>
      </c>
      <c r="E1225">
        <v>305.86</v>
      </c>
      <c r="F1225">
        <v>141.94</v>
      </c>
      <c r="G1225">
        <v>27.16</v>
      </c>
      <c r="H1225">
        <v>217.99</v>
      </c>
      <c r="J1225">
        <v>31.55</v>
      </c>
      <c r="K1225">
        <v>27.58</v>
      </c>
      <c r="M1225">
        <v>59.32</v>
      </c>
    </row>
    <row r="1226" spans="1:13" x14ac:dyDescent="0.25">
      <c r="A1226" s="25">
        <v>40856</v>
      </c>
      <c r="B1226">
        <v>184.2</v>
      </c>
      <c r="C1226">
        <v>56.47</v>
      </c>
      <c r="D1226">
        <v>23.84</v>
      </c>
      <c r="E1226">
        <v>300.17</v>
      </c>
      <c r="F1226">
        <v>136.16999999999999</v>
      </c>
      <c r="G1226">
        <v>26.2</v>
      </c>
      <c r="H1226">
        <v>211.22</v>
      </c>
      <c r="J1226">
        <v>30.31</v>
      </c>
      <c r="K1226">
        <v>25.4</v>
      </c>
      <c r="M1226">
        <v>58.05</v>
      </c>
    </row>
    <row r="1227" spans="1:13" x14ac:dyDescent="0.25">
      <c r="A1227" s="25">
        <v>40857</v>
      </c>
      <c r="B1227">
        <v>183.58</v>
      </c>
      <c r="C1227">
        <v>55.03</v>
      </c>
      <c r="D1227">
        <v>24.06</v>
      </c>
      <c r="E1227">
        <v>297.24</v>
      </c>
      <c r="F1227">
        <v>135.68</v>
      </c>
      <c r="G1227">
        <v>26.28</v>
      </c>
      <c r="H1227">
        <v>210.79</v>
      </c>
      <c r="J1227">
        <v>30.62</v>
      </c>
      <c r="K1227">
        <v>24.99</v>
      </c>
      <c r="M1227">
        <v>58.13</v>
      </c>
    </row>
    <row r="1228" spans="1:13" x14ac:dyDescent="0.25">
      <c r="A1228" s="25">
        <v>40858</v>
      </c>
      <c r="B1228">
        <v>185.27</v>
      </c>
      <c r="C1228">
        <v>54.95</v>
      </c>
      <c r="D1228">
        <v>24.85</v>
      </c>
      <c r="E1228">
        <v>303.87</v>
      </c>
      <c r="F1228">
        <v>137.76</v>
      </c>
      <c r="G1228">
        <v>26.91</v>
      </c>
      <c r="H1228">
        <v>217.39</v>
      </c>
      <c r="J1228">
        <v>31.5</v>
      </c>
      <c r="K1228">
        <v>25.54</v>
      </c>
      <c r="M1228">
        <v>59.2</v>
      </c>
    </row>
    <row r="1229" spans="1:13" x14ac:dyDescent="0.25">
      <c r="A1229" s="25">
        <v>40861</v>
      </c>
      <c r="B1229">
        <v>189.17</v>
      </c>
      <c r="C1229">
        <v>54.18</v>
      </c>
      <c r="D1229">
        <v>24.63</v>
      </c>
      <c r="E1229">
        <v>306.19</v>
      </c>
      <c r="F1229">
        <v>138.88</v>
      </c>
      <c r="G1229">
        <v>26.76</v>
      </c>
      <c r="H1229">
        <v>218.93</v>
      </c>
      <c r="J1229">
        <v>31.16</v>
      </c>
      <c r="K1229">
        <v>25.63</v>
      </c>
      <c r="M1229">
        <v>58.89</v>
      </c>
    </row>
    <row r="1230" spans="1:13" x14ac:dyDescent="0.25">
      <c r="A1230" s="25">
        <v>40862</v>
      </c>
      <c r="B1230">
        <v>187.49</v>
      </c>
      <c r="C1230">
        <v>55.55</v>
      </c>
      <c r="D1230">
        <v>25.34</v>
      </c>
      <c r="E1230">
        <v>307.97000000000003</v>
      </c>
      <c r="F1230">
        <v>140.74</v>
      </c>
      <c r="G1230">
        <v>26.74</v>
      </c>
      <c r="H1230">
        <v>217.83</v>
      </c>
      <c r="J1230">
        <v>31.15</v>
      </c>
      <c r="K1230">
        <v>24.81</v>
      </c>
      <c r="M1230">
        <v>57.46</v>
      </c>
    </row>
    <row r="1231" spans="1:13" x14ac:dyDescent="0.25">
      <c r="A1231" s="25">
        <v>40863</v>
      </c>
      <c r="B1231">
        <v>187.82</v>
      </c>
      <c r="C1231">
        <v>54.97</v>
      </c>
      <c r="D1231">
        <v>24.94</v>
      </c>
      <c r="E1231">
        <v>305.43</v>
      </c>
      <c r="F1231">
        <v>138.1</v>
      </c>
      <c r="G1231">
        <v>26.07</v>
      </c>
      <c r="H1231">
        <v>211.99</v>
      </c>
      <c r="J1231">
        <v>31.46</v>
      </c>
      <c r="K1231">
        <v>23.51</v>
      </c>
      <c r="M1231">
        <v>56.68</v>
      </c>
    </row>
    <row r="1232" spans="1:13" x14ac:dyDescent="0.25">
      <c r="A1232" s="25">
        <v>40864</v>
      </c>
      <c r="B1232">
        <v>186.81</v>
      </c>
      <c r="C1232">
        <v>53.92</v>
      </c>
      <c r="D1232">
        <v>24.34</v>
      </c>
      <c r="E1232">
        <v>300.13</v>
      </c>
      <c r="F1232">
        <v>131.1</v>
      </c>
      <c r="G1232">
        <v>25.54</v>
      </c>
      <c r="H1232">
        <v>204.52</v>
      </c>
      <c r="J1232">
        <v>30.39</v>
      </c>
      <c r="K1232">
        <v>21.99</v>
      </c>
      <c r="M1232">
        <v>56.73</v>
      </c>
    </row>
    <row r="1233" spans="1:13" x14ac:dyDescent="0.25">
      <c r="A1233" s="25">
        <v>40865</v>
      </c>
      <c r="B1233">
        <v>186.71</v>
      </c>
      <c r="C1233">
        <v>53.56</v>
      </c>
      <c r="D1233">
        <v>24.29</v>
      </c>
      <c r="E1233">
        <v>297.14</v>
      </c>
      <c r="F1233">
        <v>126.93</v>
      </c>
      <c r="G1233">
        <v>25.3</v>
      </c>
      <c r="H1233">
        <v>197.14</v>
      </c>
      <c r="J1233">
        <v>30.05</v>
      </c>
      <c r="K1233">
        <v>21.65</v>
      </c>
      <c r="M1233">
        <v>57.23</v>
      </c>
    </row>
    <row r="1234" spans="1:13" x14ac:dyDescent="0.25">
      <c r="A1234" s="25">
        <v>40868</v>
      </c>
      <c r="B1234">
        <v>183.37</v>
      </c>
      <c r="C1234">
        <v>52.72</v>
      </c>
      <c r="D1234">
        <v>23.57</v>
      </c>
      <c r="E1234">
        <v>290.18</v>
      </c>
      <c r="F1234">
        <v>124.17</v>
      </c>
      <c r="G1234">
        <v>25</v>
      </c>
      <c r="H1234">
        <v>189.25</v>
      </c>
      <c r="J1234">
        <v>29.22</v>
      </c>
      <c r="K1234">
        <v>19.72</v>
      </c>
      <c r="M1234">
        <v>56.66</v>
      </c>
    </row>
    <row r="1235" spans="1:13" x14ac:dyDescent="0.25">
      <c r="A1235" s="25">
        <v>40869</v>
      </c>
      <c r="B1235">
        <v>182.22</v>
      </c>
      <c r="C1235">
        <v>53.79</v>
      </c>
      <c r="D1235">
        <v>23.24</v>
      </c>
      <c r="E1235">
        <v>289.70999999999998</v>
      </c>
      <c r="F1235">
        <v>124.28</v>
      </c>
      <c r="G1235">
        <v>24.79</v>
      </c>
      <c r="H1235">
        <v>192.34</v>
      </c>
      <c r="J1235">
        <v>28.69</v>
      </c>
      <c r="K1235">
        <v>20.059999999999999</v>
      </c>
      <c r="M1235">
        <v>56.85</v>
      </c>
    </row>
    <row r="1236" spans="1:13" x14ac:dyDescent="0.25">
      <c r="A1236" s="25">
        <v>40870</v>
      </c>
      <c r="B1236">
        <v>180.67</v>
      </c>
      <c r="C1236">
        <v>52.43</v>
      </c>
      <c r="D1236">
        <v>22.7</v>
      </c>
      <c r="E1236">
        <v>284.77</v>
      </c>
      <c r="F1236">
        <v>119.55</v>
      </c>
      <c r="G1236">
        <v>24.47</v>
      </c>
      <c r="H1236">
        <v>188.99</v>
      </c>
      <c r="J1236">
        <v>27.94</v>
      </c>
      <c r="K1236">
        <v>20.05</v>
      </c>
      <c r="M1236">
        <v>56.64</v>
      </c>
    </row>
    <row r="1237" spans="1:13" x14ac:dyDescent="0.25">
      <c r="A1237" s="25">
        <v>40872</v>
      </c>
      <c r="B1237">
        <v>178.01</v>
      </c>
      <c r="C1237">
        <v>51.94</v>
      </c>
      <c r="D1237">
        <v>22.73</v>
      </c>
      <c r="E1237">
        <v>281.22000000000003</v>
      </c>
      <c r="F1237">
        <v>119.91</v>
      </c>
      <c r="G1237">
        <v>24.3</v>
      </c>
      <c r="H1237">
        <v>182.4</v>
      </c>
      <c r="J1237">
        <v>27.79</v>
      </c>
      <c r="K1237">
        <v>19.75</v>
      </c>
      <c r="M1237">
        <v>56.89</v>
      </c>
    </row>
    <row r="1238" spans="1:13" x14ac:dyDescent="0.25">
      <c r="A1238" s="25">
        <v>40875</v>
      </c>
      <c r="B1238">
        <v>182.71</v>
      </c>
      <c r="C1238">
        <v>53.73</v>
      </c>
      <c r="D1238">
        <v>23.46</v>
      </c>
      <c r="E1238">
        <v>293.8</v>
      </c>
      <c r="F1238">
        <v>126.81</v>
      </c>
      <c r="G1238">
        <v>24.87</v>
      </c>
      <c r="H1238">
        <v>194.15</v>
      </c>
      <c r="J1238">
        <v>28.7</v>
      </c>
      <c r="K1238">
        <v>20.99</v>
      </c>
      <c r="M1238">
        <v>57.25</v>
      </c>
    </row>
    <row r="1239" spans="1:13" x14ac:dyDescent="0.25">
      <c r="A1239" s="25">
        <v>40876</v>
      </c>
      <c r="B1239">
        <v>182.02</v>
      </c>
      <c r="C1239">
        <v>53.31</v>
      </c>
      <c r="D1239">
        <v>23.58</v>
      </c>
      <c r="E1239">
        <v>291.17</v>
      </c>
      <c r="F1239">
        <v>124.92</v>
      </c>
      <c r="G1239">
        <v>24.84</v>
      </c>
      <c r="H1239">
        <v>188.39</v>
      </c>
      <c r="J1239">
        <v>28.64</v>
      </c>
      <c r="K1239">
        <v>21.54</v>
      </c>
      <c r="M1239">
        <v>58.17</v>
      </c>
    </row>
    <row r="1240" spans="1:13" x14ac:dyDescent="0.25">
      <c r="A1240" s="25">
        <v>40877</v>
      </c>
      <c r="B1240">
        <v>184.57</v>
      </c>
      <c r="C1240">
        <v>54.6</v>
      </c>
      <c r="D1240">
        <v>24.91</v>
      </c>
      <c r="E1240">
        <v>299.39999999999998</v>
      </c>
      <c r="F1240">
        <v>130.99</v>
      </c>
      <c r="G1240">
        <v>25.58</v>
      </c>
      <c r="H1240">
        <v>192.29</v>
      </c>
      <c r="J1240">
        <v>30.1</v>
      </c>
      <c r="K1240">
        <v>21.98</v>
      </c>
      <c r="M1240">
        <v>58.9</v>
      </c>
    </row>
    <row r="1241" spans="1:13" x14ac:dyDescent="0.25">
      <c r="A1241" s="25">
        <v>40878</v>
      </c>
      <c r="B1241">
        <v>187.01</v>
      </c>
      <c r="C1241">
        <v>55.42</v>
      </c>
      <c r="D1241">
        <v>24.92</v>
      </c>
      <c r="E1241">
        <v>306.58</v>
      </c>
      <c r="F1241">
        <v>134.83000000000001</v>
      </c>
      <c r="G1241">
        <v>25.28</v>
      </c>
      <c r="H1241">
        <v>197.13</v>
      </c>
      <c r="J1241">
        <v>30.21</v>
      </c>
      <c r="K1241">
        <v>21.92</v>
      </c>
      <c r="M1241">
        <v>58.61</v>
      </c>
    </row>
    <row r="1242" spans="1:13" x14ac:dyDescent="0.25">
      <c r="A1242" s="25">
        <v>40879</v>
      </c>
      <c r="B1242">
        <v>189.92</v>
      </c>
      <c r="C1242">
        <v>55.67</v>
      </c>
      <c r="D1242">
        <v>24.64</v>
      </c>
      <c r="E1242">
        <v>309.87</v>
      </c>
      <c r="F1242">
        <v>134.09</v>
      </c>
      <c r="G1242">
        <v>25.22</v>
      </c>
      <c r="H1242">
        <v>196.03</v>
      </c>
      <c r="J1242">
        <v>29.97</v>
      </c>
      <c r="K1242">
        <v>21.36</v>
      </c>
      <c r="M1242">
        <v>58.09</v>
      </c>
    </row>
    <row r="1243" spans="1:13" x14ac:dyDescent="0.25">
      <c r="A1243" s="25">
        <v>40882</v>
      </c>
      <c r="B1243">
        <v>191.18</v>
      </c>
      <c r="C1243">
        <v>56.14</v>
      </c>
      <c r="D1243">
        <v>25.01</v>
      </c>
      <c r="E1243">
        <v>312.51</v>
      </c>
      <c r="F1243">
        <v>134.63</v>
      </c>
      <c r="G1243">
        <v>25.7</v>
      </c>
      <c r="H1243">
        <v>196.24</v>
      </c>
      <c r="J1243">
        <v>30.23</v>
      </c>
      <c r="K1243">
        <v>21.48</v>
      </c>
      <c r="M1243">
        <v>58.34</v>
      </c>
    </row>
    <row r="1244" spans="1:13" x14ac:dyDescent="0.25">
      <c r="A1244" s="25">
        <v>40883</v>
      </c>
      <c r="B1244">
        <v>190.65</v>
      </c>
      <c r="C1244">
        <v>55.85</v>
      </c>
      <c r="D1244">
        <v>25.35</v>
      </c>
      <c r="E1244">
        <v>311.57</v>
      </c>
      <c r="F1244">
        <v>131.25</v>
      </c>
      <c r="G1244">
        <v>25.66</v>
      </c>
      <c r="H1244">
        <v>191.99</v>
      </c>
      <c r="J1244">
        <v>30.42</v>
      </c>
      <c r="K1244">
        <v>20.88</v>
      </c>
      <c r="M1244">
        <v>58.78</v>
      </c>
    </row>
    <row r="1245" spans="1:13" x14ac:dyDescent="0.25">
      <c r="A1245" s="25">
        <v>40884</v>
      </c>
      <c r="B1245">
        <v>191.99</v>
      </c>
      <c r="C1245">
        <v>55.58</v>
      </c>
      <c r="D1245">
        <v>25.66</v>
      </c>
      <c r="E1245">
        <v>311.38</v>
      </c>
      <c r="F1245">
        <v>129.33000000000001</v>
      </c>
      <c r="G1245">
        <v>25.6</v>
      </c>
      <c r="H1245">
        <v>195.32</v>
      </c>
      <c r="J1245">
        <v>30.67</v>
      </c>
      <c r="K1245">
        <v>21.8</v>
      </c>
      <c r="L1245">
        <v>27.45</v>
      </c>
      <c r="M1245">
        <v>58.51</v>
      </c>
    </row>
    <row r="1246" spans="1:13" x14ac:dyDescent="0.25">
      <c r="A1246" s="25">
        <v>40885</v>
      </c>
      <c r="B1246">
        <v>192.48</v>
      </c>
      <c r="C1246">
        <v>55.81</v>
      </c>
      <c r="D1246">
        <v>24.71</v>
      </c>
      <c r="E1246">
        <v>307.72000000000003</v>
      </c>
      <c r="F1246">
        <v>126.63</v>
      </c>
      <c r="G1246">
        <v>25.4</v>
      </c>
      <c r="H1246">
        <v>190.48</v>
      </c>
      <c r="J1246">
        <v>29.92</v>
      </c>
      <c r="K1246">
        <v>20.5</v>
      </c>
      <c r="L1246">
        <v>26.55</v>
      </c>
      <c r="M1246">
        <v>57.98</v>
      </c>
    </row>
    <row r="1247" spans="1:13" x14ac:dyDescent="0.25">
      <c r="A1247" s="25">
        <v>40886</v>
      </c>
      <c r="B1247">
        <v>192.91</v>
      </c>
      <c r="C1247">
        <v>56.23</v>
      </c>
      <c r="D1247">
        <v>25.01</v>
      </c>
      <c r="E1247">
        <v>313.39999999999998</v>
      </c>
      <c r="F1247">
        <v>130.52000000000001</v>
      </c>
      <c r="G1247">
        <v>25.7</v>
      </c>
      <c r="H1247">
        <v>193.03</v>
      </c>
      <c r="J1247">
        <v>29.94</v>
      </c>
      <c r="K1247">
        <v>19.940000000000001</v>
      </c>
      <c r="L1247">
        <v>27.91</v>
      </c>
      <c r="M1247">
        <v>58.32</v>
      </c>
    </row>
    <row r="1248" spans="1:13" x14ac:dyDescent="0.25">
      <c r="A1248" s="25">
        <v>40889</v>
      </c>
      <c r="B1248">
        <v>193.64</v>
      </c>
      <c r="C1248">
        <v>55.98</v>
      </c>
      <c r="D1248">
        <v>24</v>
      </c>
      <c r="E1248">
        <v>312.38</v>
      </c>
      <c r="F1248">
        <v>127.65</v>
      </c>
      <c r="G1248">
        <v>25.51</v>
      </c>
      <c r="H1248">
        <v>189.52</v>
      </c>
      <c r="J1248">
        <v>29.13</v>
      </c>
      <c r="K1248">
        <v>18.829999999999998</v>
      </c>
      <c r="L1248">
        <v>27.45</v>
      </c>
      <c r="M1248">
        <v>58.09</v>
      </c>
    </row>
    <row r="1249" spans="1:13" x14ac:dyDescent="0.25">
      <c r="A1249" s="25">
        <v>40890</v>
      </c>
      <c r="B1249">
        <v>193.46</v>
      </c>
      <c r="C1249">
        <v>55.54</v>
      </c>
      <c r="D1249">
        <v>23.56</v>
      </c>
      <c r="E1249">
        <v>312.5</v>
      </c>
      <c r="F1249">
        <v>122.22</v>
      </c>
      <c r="G1249">
        <v>25.76</v>
      </c>
      <c r="H1249">
        <v>180.51</v>
      </c>
      <c r="J1249">
        <v>28.41</v>
      </c>
      <c r="K1249">
        <v>18.489999999999998</v>
      </c>
      <c r="L1249">
        <v>27.5</v>
      </c>
      <c r="M1249">
        <v>57.6</v>
      </c>
    </row>
    <row r="1250" spans="1:13" x14ac:dyDescent="0.25">
      <c r="A1250" s="25">
        <v>40891</v>
      </c>
      <c r="B1250">
        <v>189.84</v>
      </c>
      <c r="C1250">
        <v>54.31</v>
      </c>
      <c r="D1250">
        <v>23.31</v>
      </c>
      <c r="E1250">
        <v>308.73</v>
      </c>
      <c r="F1250">
        <v>117.97</v>
      </c>
      <c r="G1250">
        <v>25.59</v>
      </c>
      <c r="H1250">
        <v>180.21</v>
      </c>
      <c r="J1250">
        <v>28.04</v>
      </c>
      <c r="K1250">
        <v>17.89</v>
      </c>
      <c r="L1250">
        <v>27.12</v>
      </c>
      <c r="M1250">
        <v>57.65</v>
      </c>
    </row>
    <row r="1251" spans="1:13" x14ac:dyDescent="0.25">
      <c r="A1251" s="25">
        <v>40892</v>
      </c>
      <c r="B1251">
        <v>190.48</v>
      </c>
      <c r="C1251">
        <v>54.13</v>
      </c>
      <c r="D1251">
        <v>23.31</v>
      </c>
      <c r="E1251">
        <v>309.45999999999998</v>
      </c>
      <c r="F1251">
        <v>114.34</v>
      </c>
      <c r="G1251">
        <v>25.56</v>
      </c>
      <c r="H1251">
        <v>181.26</v>
      </c>
      <c r="J1251">
        <v>28.51</v>
      </c>
      <c r="K1251">
        <v>17.97</v>
      </c>
      <c r="L1251">
        <v>28.33</v>
      </c>
      <c r="M1251">
        <v>57.95</v>
      </c>
    </row>
    <row r="1252" spans="1:13" x14ac:dyDescent="0.25">
      <c r="A1252" s="25">
        <v>40893</v>
      </c>
      <c r="B1252">
        <v>188.01</v>
      </c>
      <c r="C1252">
        <v>54.43</v>
      </c>
      <c r="D1252">
        <v>23.23</v>
      </c>
      <c r="E1252">
        <v>312.67</v>
      </c>
      <c r="F1252">
        <v>114.52</v>
      </c>
      <c r="G1252">
        <v>26</v>
      </c>
      <c r="H1252">
        <v>181.26</v>
      </c>
      <c r="J1252">
        <v>28.69</v>
      </c>
      <c r="K1252">
        <v>17.55</v>
      </c>
      <c r="L1252">
        <v>28.46</v>
      </c>
      <c r="M1252">
        <v>58.27</v>
      </c>
    </row>
    <row r="1253" spans="1:13" x14ac:dyDescent="0.25">
      <c r="A1253" s="25">
        <v>40896</v>
      </c>
      <c r="B1253">
        <v>184.51</v>
      </c>
      <c r="C1253">
        <v>54.6</v>
      </c>
      <c r="D1253">
        <v>23.1</v>
      </c>
      <c r="E1253">
        <v>310.60000000000002</v>
      </c>
      <c r="F1253">
        <v>111.45</v>
      </c>
      <c r="G1253">
        <v>25.53</v>
      </c>
      <c r="H1253">
        <v>179.33</v>
      </c>
      <c r="J1253">
        <v>27.95</v>
      </c>
      <c r="K1253">
        <v>16.95</v>
      </c>
      <c r="L1253">
        <v>28.97</v>
      </c>
      <c r="M1253">
        <v>57.78</v>
      </c>
    </row>
    <row r="1254" spans="1:13" x14ac:dyDescent="0.25">
      <c r="A1254" s="25">
        <v>40897</v>
      </c>
      <c r="B1254">
        <v>185.5</v>
      </c>
      <c r="C1254">
        <v>56.56</v>
      </c>
      <c r="D1254">
        <v>23.84</v>
      </c>
      <c r="E1254">
        <v>314.87</v>
      </c>
      <c r="F1254">
        <v>118.4</v>
      </c>
      <c r="G1254">
        <v>26.02</v>
      </c>
      <c r="H1254">
        <v>182.52</v>
      </c>
      <c r="J1254">
        <v>29.39</v>
      </c>
      <c r="K1254">
        <v>17.84</v>
      </c>
      <c r="L1254">
        <v>30.25</v>
      </c>
      <c r="M1254">
        <v>59.19</v>
      </c>
    </row>
    <row r="1255" spans="1:13" x14ac:dyDescent="0.25">
      <c r="A1255" s="25">
        <v>40898</v>
      </c>
      <c r="B1255">
        <v>183.22</v>
      </c>
      <c r="C1255">
        <v>56.64</v>
      </c>
      <c r="D1255">
        <v>23.68</v>
      </c>
      <c r="E1255">
        <v>312.60000000000002</v>
      </c>
      <c r="F1255">
        <v>112.97</v>
      </c>
      <c r="G1255">
        <v>25.76</v>
      </c>
      <c r="H1255">
        <v>174.35</v>
      </c>
      <c r="J1255">
        <v>28.56</v>
      </c>
      <c r="K1255">
        <v>18.03</v>
      </c>
      <c r="L1255">
        <v>27.67</v>
      </c>
      <c r="M1255">
        <v>59.39</v>
      </c>
    </row>
    <row r="1256" spans="1:13" x14ac:dyDescent="0.25">
      <c r="A1256" s="25">
        <v>40899</v>
      </c>
      <c r="B1256">
        <v>182.71</v>
      </c>
      <c r="C1256">
        <v>56.94</v>
      </c>
      <c r="D1256">
        <v>24.02</v>
      </c>
      <c r="E1256">
        <v>314.54000000000002</v>
      </c>
      <c r="F1256">
        <v>115.56</v>
      </c>
      <c r="G1256">
        <v>25.81</v>
      </c>
      <c r="H1256">
        <v>179.03</v>
      </c>
      <c r="J1256">
        <v>29.5</v>
      </c>
      <c r="K1256">
        <v>19.2</v>
      </c>
      <c r="L1256">
        <v>24.53</v>
      </c>
      <c r="M1256">
        <v>59.19</v>
      </c>
    </row>
    <row r="1257" spans="1:13" x14ac:dyDescent="0.25">
      <c r="A1257" s="25">
        <v>40900</v>
      </c>
      <c r="B1257">
        <v>183.11</v>
      </c>
      <c r="C1257">
        <v>57.62</v>
      </c>
      <c r="D1257">
        <v>24.4</v>
      </c>
      <c r="E1257">
        <v>316.25</v>
      </c>
      <c r="F1257">
        <v>117.81</v>
      </c>
      <c r="G1257">
        <v>26.03</v>
      </c>
      <c r="H1257">
        <v>177.28</v>
      </c>
      <c r="J1257">
        <v>29.73</v>
      </c>
      <c r="K1257">
        <v>19.96</v>
      </c>
      <c r="L1257">
        <v>26.02</v>
      </c>
      <c r="M1257">
        <v>59.99</v>
      </c>
    </row>
    <row r="1258" spans="1:13" x14ac:dyDescent="0.25">
      <c r="A1258" s="25">
        <v>40904</v>
      </c>
      <c r="B1258">
        <v>184.97</v>
      </c>
      <c r="C1258">
        <v>58.08</v>
      </c>
      <c r="D1258">
        <v>24.56</v>
      </c>
      <c r="E1258">
        <v>319.8</v>
      </c>
      <c r="F1258">
        <v>116.25</v>
      </c>
      <c r="G1258">
        <v>26.04</v>
      </c>
      <c r="H1258">
        <v>176.27</v>
      </c>
      <c r="J1258">
        <v>29.63</v>
      </c>
      <c r="K1258">
        <v>19.489999999999998</v>
      </c>
      <c r="L1258">
        <v>25.94</v>
      </c>
      <c r="M1258">
        <v>59.83</v>
      </c>
    </row>
    <row r="1259" spans="1:13" x14ac:dyDescent="0.25">
      <c r="A1259" s="25">
        <v>40905</v>
      </c>
      <c r="B1259">
        <v>185.19</v>
      </c>
      <c r="C1259">
        <v>57.52</v>
      </c>
      <c r="D1259">
        <v>24.22</v>
      </c>
      <c r="E1259">
        <v>319.52999999999997</v>
      </c>
      <c r="F1259">
        <v>116.5</v>
      </c>
      <c r="G1259">
        <v>25.82</v>
      </c>
      <c r="H1259">
        <v>173.89</v>
      </c>
      <c r="J1259">
        <v>29.07</v>
      </c>
      <c r="K1259">
        <v>19.8</v>
      </c>
      <c r="L1259">
        <v>25.77</v>
      </c>
      <c r="M1259">
        <v>59.73</v>
      </c>
    </row>
    <row r="1260" spans="1:13" x14ac:dyDescent="0.25">
      <c r="A1260" s="25">
        <v>40906</v>
      </c>
      <c r="B1260">
        <v>184.07</v>
      </c>
      <c r="C1260">
        <v>57.87</v>
      </c>
      <c r="D1260">
        <v>24.55</v>
      </c>
      <c r="E1260">
        <v>320.88</v>
      </c>
      <c r="F1260">
        <v>114.72</v>
      </c>
      <c r="G1260">
        <v>26.02</v>
      </c>
      <c r="H1260">
        <v>173.86</v>
      </c>
      <c r="J1260">
        <v>29.34</v>
      </c>
      <c r="K1260">
        <v>19.5</v>
      </c>
      <c r="L1260">
        <v>24.82</v>
      </c>
      <c r="M1260">
        <v>59.99</v>
      </c>
    </row>
    <row r="1261" spans="1:13" x14ac:dyDescent="0.25">
      <c r="A1261" s="25">
        <v>40907</v>
      </c>
      <c r="B1261">
        <v>186.33</v>
      </c>
      <c r="C1261">
        <v>57.86</v>
      </c>
      <c r="D1261">
        <v>24.25</v>
      </c>
      <c r="E1261">
        <v>322.63</v>
      </c>
      <c r="F1261">
        <v>116.47</v>
      </c>
      <c r="G1261">
        <v>25.96</v>
      </c>
      <c r="H1261">
        <v>173.1</v>
      </c>
      <c r="J1261">
        <v>29.11</v>
      </c>
      <c r="K1261">
        <v>19.7</v>
      </c>
      <c r="L1261">
        <v>25.21</v>
      </c>
      <c r="M1261">
        <v>59.76</v>
      </c>
    </row>
    <row r="1262" spans="1:13" x14ac:dyDescent="0.25">
      <c r="A1262" s="25">
        <v>40911</v>
      </c>
      <c r="B1262">
        <v>186.73</v>
      </c>
      <c r="C1262">
        <v>58.75</v>
      </c>
      <c r="D1262">
        <v>24.54</v>
      </c>
      <c r="E1262">
        <v>332.37</v>
      </c>
      <c r="F1262">
        <v>124.29</v>
      </c>
      <c r="G1262">
        <v>26.76</v>
      </c>
      <c r="H1262">
        <v>179.03</v>
      </c>
      <c r="J1262">
        <v>29.76</v>
      </c>
      <c r="K1262">
        <v>19.739999999999998</v>
      </c>
      <c r="L1262">
        <v>26.63</v>
      </c>
      <c r="M1262">
        <v>60.33</v>
      </c>
    </row>
    <row r="1263" spans="1:13" x14ac:dyDescent="0.25">
      <c r="A1263" s="25">
        <v>40912</v>
      </c>
      <c r="B1263">
        <v>185.57</v>
      </c>
      <c r="C1263">
        <v>59.06</v>
      </c>
      <c r="D1263">
        <v>25.11</v>
      </c>
      <c r="E1263">
        <v>333.81</v>
      </c>
      <c r="F1263">
        <v>121.99</v>
      </c>
      <c r="G1263">
        <v>27.4</v>
      </c>
      <c r="H1263">
        <v>177.51</v>
      </c>
      <c r="J1263">
        <v>29.57</v>
      </c>
      <c r="K1263">
        <v>19.149999999999999</v>
      </c>
      <c r="L1263">
        <v>25.68</v>
      </c>
      <c r="M1263">
        <v>59.71</v>
      </c>
    </row>
    <row r="1264" spans="1:13" x14ac:dyDescent="0.25">
      <c r="A1264" s="25">
        <v>40913</v>
      </c>
      <c r="B1264">
        <v>184.81</v>
      </c>
      <c r="C1264">
        <v>59.72</v>
      </c>
      <c r="D1264">
        <v>25.4</v>
      </c>
      <c r="E1264">
        <v>329.18</v>
      </c>
      <c r="F1264">
        <v>123.27</v>
      </c>
      <c r="G1264">
        <v>27.68</v>
      </c>
      <c r="H1264">
        <v>177.61</v>
      </c>
      <c r="J1264">
        <v>29.78</v>
      </c>
      <c r="K1264">
        <v>19.29</v>
      </c>
      <c r="L1264">
        <v>25.52</v>
      </c>
      <c r="M1264">
        <v>59.42</v>
      </c>
    </row>
    <row r="1265" spans="1:13" x14ac:dyDescent="0.25">
      <c r="A1265" s="25">
        <v>40914</v>
      </c>
      <c r="B1265">
        <v>184.39</v>
      </c>
      <c r="C1265">
        <v>60.34</v>
      </c>
      <c r="D1265">
        <v>25.25</v>
      </c>
      <c r="E1265">
        <v>324.68</v>
      </c>
      <c r="F1265">
        <v>120.29</v>
      </c>
      <c r="G1265">
        <v>28.1</v>
      </c>
      <c r="H1265">
        <v>182.61</v>
      </c>
      <c r="J1265">
        <v>29.78</v>
      </c>
      <c r="K1265">
        <v>19.190000000000001</v>
      </c>
      <c r="L1265">
        <v>25.53</v>
      </c>
      <c r="M1265">
        <v>59</v>
      </c>
    </row>
    <row r="1266" spans="1:13" x14ac:dyDescent="0.25">
      <c r="A1266" s="25">
        <v>40917</v>
      </c>
      <c r="B1266">
        <v>182.2</v>
      </c>
      <c r="C1266">
        <v>60.25</v>
      </c>
      <c r="D1266">
        <v>25.46</v>
      </c>
      <c r="E1266">
        <v>310.92</v>
      </c>
      <c r="F1266">
        <v>120.12</v>
      </c>
      <c r="G1266">
        <v>27.74</v>
      </c>
      <c r="H1266">
        <v>178.56</v>
      </c>
      <c r="J1266">
        <v>30.16</v>
      </c>
      <c r="K1266">
        <v>18.73</v>
      </c>
      <c r="L1266">
        <v>26.26</v>
      </c>
      <c r="M1266">
        <v>59.18</v>
      </c>
    </row>
    <row r="1267" spans="1:13" x14ac:dyDescent="0.25">
      <c r="A1267" s="25">
        <v>40918</v>
      </c>
      <c r="B1267">
        <v>183.23</v>
      </c>
      <c r="C1267">
        <v>60.46</v>
      </c>
      <c r="D1267">
        <v>25.59</v>
      </c>
      <c r="E1267">
        <v>311.26</v>
      </c>
      <c r="F1267">
        <v>126.88</v>
      </c>
      <c r="G1267">
        <v>27.84</v>
      </c>
      <c r="H1267">
        <v>179.34</v>
      </c>
      <c r="J1267">
        <v>30.67</v>
      </c>
      <c r="K1267">
        <v>18.86</v>
      </c>
      <c r="L1267">
        <v>27.75</v>
      </c>
      <c r="M1267">
        <v>59.04</v>
      </c>
    </row>
    <row r="1268" spans="1:13" x14ac:dyDescent="0.25">
      <c r="A1268" s="25">
        <v>40919</v>
      </c>
      <c r="B1268">
        <v>180.73</v>
      </c>
      <c r="C1268">
        <v>60.36</v>
      </c>
      <c r="D1268">
        <v>25.8</v>
      </c>
      <c r="E1268">
        <v>312.67</v>
      </c>
      <c r="F1268">
        <v>128.19</v>
      </c>
      <c r="G1268">
        <v>27.72</v>
      </c>
      <c r="H1268">
        <v>178.9</v>
      </c>
      <c r="J1268">
        <v>30.73</v>
      </c>
      <c r="K1268">
        <v>19.2</v>
      </c>
      <c r="L1268">
        <v>27.79</v>
      </c>
      <c r="M1268">
        <v>59.4</v>
      </c>
    </row>
    <row r="1269" spans="1:13" x14ac:dyDescent="0.25">
      <c r="A1269" s="25">
        <v>40920</v>
      </c>
      <c r="B1269">
        <v>181.86</v>
      </c>
      <c r="C1269">
        <v>60.2</v>
      </c>
      <c r="D1269">
        <v>25.75</v>
      </c>
      <c r="E1269">
        <v>314.51</v>
      </c>
      <c r="F1269">
        <v>128.30000000000001</v>
      </c>
      <c r="G1269">
        <v>28</v>
      </c>
      <c r="H1269">
        <v>175.93</v>
      </c>
      <c r="J1269">
        <v>31.36</v>
      </c>
      <c r="K1269">
        <v>19.05</v>
      </c>
      <c r="L1269">
        <v>28.46</v>
      </c>
      <c r="M1269">
        <v>59.5</v>
      </c>
    </row>
    <row r="1270" spans="1:13" x14ac:dyDescent="0.25">
      <c r="A1270" s="25">
        <v>40921</v>
      </c>
      <c r="B1270">
        <v>179.48</v>
      </c>
      <c r="C1270">
        <v>59.97</v>
      </c>
      <c r="D1270">
        <v>25.14</v>
      </c>
      <c r="E1270">
        <v>312.18</v>
      </c>
      <c r="F1270">
        <v>127.41</v>
      </c>
      <c r="G1270">
        <v>28.25</v>
      </c>
      <c r="H1270">
        <v>178.42</v>
      </c>
      <c r="J1270">
        <v>30.95</v>
      </c>
      <c r="K1270">
        <v>18.600000000000001</v>
      </c>
      <c r="L1270">
        <v>29.51</v>
      </c>
      <c r="M1270">
        <v>59.54</v>
      </c>
    </row>
    <row r="1271" spans="1:13" x14ac:dyDescent="0.25">
      <c r="A1271" s="25">
        <v>40925</v>
      </c>
      <c r="B1271">
        <v>180.36</v>
      </c>
      <c r="C1271">
        <v>60.67</v>
      </c>
      <c r="D1271">
        <v>25.04</v>
      </c>
      <c r="E1271">
        <v>313.98</v>
      </c>
      <c r="F1271">
        <v>128.85</v>
      </c>
      <c r="G1271">
        <v>28.26</v>
      </c>
      <c r="H1271">
        <v>181.66</v>
      </c>
      <c r="J1271">
        <v>31.06</v>
      </c>
      <c r="K1271">
        <v>18.3</v>
      </c>
      <c r="L1271">
        <v>28.99</v>
      </c>
      <c r="M1271">
        <v>59.85</v>
      </c>
    </row>
    <row r="1272" spans="1:13" x14ac:dyDescent="0.25">
      <c r="A1272" s="25">
        <v>40926</v>
      </c>
      <c r="B1272">
        <v>179.83</v>
      </c>
      <c r="C1272">
        <v>61.3</v>
      </c>
      <c r="D1272">
        <v>25.39</v>
      </c>
      <c r="E1272">
        <v>316.14</v>
      </c>
      <c r="F1272">
        <v>126.07</v>
      </c>
      <c r="G1272">
        <v>28.23</v>
      </c>
      <c r="H1272">
        <v>189.44</v>
      </c>
      <c r="J1272">
        <v>33.72</v>
      </c>
      <c r="K1272">
        <v>18.52</v>
      </c>
      <c r="L1272">
        <v>29.03</v>
      </c>
      <c r="M1272">
        <v>60.01</v>
      </c>
    </row>
    <row r="1273" spans="1:13" x14ac:dyDescent="0.25">
      <c r="A1273" s="25">
        <v>40927</v>
      </c>
      <c r="B1273">
        <v>181.79</v>
      </c>
      <c r="C1273">
        <v>61.11</v>
      </c>
      <c r="D1273">
        <v>25.63</v>
      </c>
      <c r="E1273">
        <v>319.47000000000003</v>
      </c>
      <c r="F1273">
        <v>123.62</v>
      </c>
      <c r="G1273">
        <v>28.12</v>
      </c>
      <c r="H1273">
        <v>194.45</v>
      </c>
      <c r="J1273">
        <v>33.82</v>
      </c>
      <c r="K1273">
        <v>18.75</v>
      </c>
      <c r="L1273">
        <v>30.33</v>
      </c>
      <c r="M1273">
        <v>60.61</v>
      </c>
    </row>
    <row r="1274" spans="1:13" x14ac:dyDescent="0.25">
      <c r="A1274" s="25">
        <v>40928</v>
      </c>
      <c r="B1274">
        <v>185.77</v>
      </c>
      <c r="C1274">
        <v>60.04</v>
      </c>
      <c r="D1274">
        <v>26.38</v>
      </c>
      <c r="E1274">
        <v>292.7</v>
      </c>
      <c r="F1274">
        <v>122.8</v>
      </c>
      <c r="G1274">
        <v>29.71</v>
      </c>
      <c r="H1274">
        <v>190.93</v>
      </c>
      <c r="J1274">
        <v>33.64</v>
      </c>
      <c r="K1274">
        <v>18.739999999999998</v>
      </c>
      <c r="L1274">
        <v>30.4</v>
      </c>
      <c r="M1274">
        <v>61.01</v>
      </c>
    </row>
    <row r="1275" spans="1:13" x14ac:dyDescent="0.25">
      <c r="A1275" s="25">
        <v>40931</v>
      </c>
      <c r="B1275">
        <v>187.91</v>
      </c>
      <c r="C1275">
        <v>61.06</v>
      </c>
      <c r="D1275">
        <v>26.71</v>
      </c>
      <c r="E1275">
        <v>292.47000000000003</v>
      </c>
      <c r="F1275">
        <v>123.93</v>
      </c>
      <c r="G1275">
        <v>29.73</v>
      </c>
      <c r="H1275">
        <v>186.09</v>
      </c>
      <c r="J1275">
        <v>33.19</v>
      </c>
      <c r="K1275">
        <v>18.440000000000001</v>
      </c>
      <c r="L1275">
        <v>30.38</v>
      </c>
      <c r="M1275">
        <v>60.91</v>
      </c>
    </row>
    <row r="1276" spans="1:13" x14ac:dyDescent="0.25">
      <c r="A1276" s="25">
        <v>40932</v>
      </c>
      <c r="B1276">
        <v>188.63</v>
      </c>
      <c r="C1276">
        <v>60.06</v>
      </c>
      <c r="D1276">
        <v>26.9</v>
      </c>
      <c r="E1276">
        <v>290.17</v>
      </c>
      <c r="F1276">
        <v>121.75</v>
      </c>
      <c r="G1276">
        <v>29.34</v>
      </c>
      <c r="H1276">
        <v>187</v>
      </c>
      <c r="J1276">
        <v>32.520000000000003</v>
      </c>
      <c r="K1276">
        <v>18.72</v>
      </c>
      <c r="L1276">
        <v>30.69</v>
      </c>
      <c r="M1276">
        <v>61.39</v>
      </c>
    </row>
    <row r="1277" spans="1:13" x14ac:dyDescent="0.25">
      <c r="A1277" s="25">
        <v>40933</v>
      </c>
      <c r="B1277">
        <v>191.33</v>
      </c>
      <c r="C1277">
        <v>63.81</v>
      </c>
      <c r="D1277">
        <v>26.9</v>
      </c>
      <c r="E1277">
        <v>284.45999999999998</v>
      </c>
      <c r="F1277">
        <v>125.03</v>
      </c>
      <c r="G1277">
        <v>29.56</v>
      </c>
      <c r="H1277">
        <v>187.8</v>
      </c>
      <c r="J1277">
        <v>32.799999999999997</v>
      </c>
      <c r="K1277">
        <v>19.79</v>
      </c>
      <c r="L1277">
        <v>31.49</v>
      </c>
      <c r="M1277">
        <v>61.47</v>
      </c>
    </row>
    <row r="1278" spans="1:13" x14ac:dyDescent="0.25">
      <c r="A1278" s="25">
        <v>40934</v>
      </c>
      <c r="B1278">
        <v>191.79</v>
      </c>
      <c r="C1278">
        <v>63.52</v>
      </c>
      <c r="D1278">
        <v>26.75</v>
      </c>
      <c r="E1278">
        <v>283.77</v>
      </c>
      <c r="F1278">
        <v>123.9</v>
      </c>
      <c r="G1278">
        <v>29.5</v>
      </c>
      <c r="H1278">
        <v>193.32</v>
      </c>
      <c r="J1278">
        <v>32.36</v>
      </c>
      <c r="K1278">
        <v>20.89</v>
      </c>
      <c r="L1278">
        <v>31.05</v>
      </c>
      <c r="M1278">
        <v>60.97</v>
      </c>
    </row>
    <row r="1279" spans="1:13" x14ac:dyDescent="0.25">
      <c r="A1279" s="25">
        <v>40935</v>
      </c>
      <c r="B1279">
        <v>190.01</v>
      </c>
      <c r="C1279">
        <v>63.9</v>
      </c>
      <c r="D1279">
        <v>26.73</v>
      </c>
      <c r="E1279">
        <v>289.7</v>
      </c>
      <c r="F1279">
        <v>131.36000000000001</v>
      </c>
      <c r="G1279">
        <v>29.23</v>
      </c>
      <c r="H1279">
        <v>195.37</v>
      </c>
      <c r="J1279">
        <v>32.61</v>
      </c>
      <c r="K1279">
        <v>20.7</v>
      </c>
      <c r="L1279">
        <v>31.24</v>
      </c>
      <c r="M1279">
        <v>60.71</v>
      </c>
    </row>
    <row r="1280" spans="1:13" x14ac:dyDescent="0.25">
      <c r="A1280" s="25">
        <v>40938</v>
      </c>
      <c r="B1280">
        <v>189.39</v>
      </c>
      <c r="C1280">
        <v>64.72</v>
      </c>
      <c r="D1280">
        <v>26.74</v>
      </c>
      <c r="E1280">
        <v>288.56</v>
      </c>
      <c r="F1280">
        <v>130.72999999999999</v>
      </c>
      <c r="G1280">
        <v>29.61</v>
      </c>
      <c r="H1280">
        <v>192.15</v>
      </c>
      <c r="J1280">
        <v>32.18</v>
      </c>
      <c r="K1280">
        <v>20.239999999999998</v>
      </c>
      <c r="L1280">
        <v>31.64</v>
      </c>
      <c r="M1280">
        <v>61.3</v>
      </c>
    </row>
    <row r="1281" spans="1:13" x14ac:dyDescent="0.25">
      <c r="A1281" s="25">
        <v>40939</v>
      </c>
      <c r="B1281">
        <v>193.09</v>
      </c>
      <c r="C1281">
        <v>65.209999999999994</v>
      </c>
      <c r="D1281">
        <v>26.42</v>
      </c>
      <c r="E1281">
        <v>289.76</v>
      </c>
      <c r="F1281">
        <v>127.52</v>
      </c>
      <c r="G1281">
        <v>29.53</v>
      </c>
      <c r="H1281">
        <v>194.44</v>
      </c>
      <c r="J1281">
        <v>32.380000000000003</v>
      </c>
      <c r="K1281">
        <v>20.34</v>
      </c>
      <c r="L1281">
        <v>32.909999999999997</v>
      </c>
      <c r="M1281">
        <v>61.36</v>
      </c>
    </row>
    <row r="1282" spans="1:13" x14ac:dyDescent="0.25">
      <c r="A1282" s="25">
        <v>40940</v>
      </c>
      <c r="B1282">
        <v>193.21</v>
      </c>
      <c r="C1282">
        <v>65.17</v>
      </c>
      <c r="D1282">
        <v>26.55</v>
      </c>
      <c r="E1282">
        <v>290.12</v>
      </c>
      <c r="F1282">
        <v>127.73</v>
      </c>
      <c r="G1282">
        <v>29.89</v>
      </c>
      <c r="H1282">
        <v>179.46</v>
      </c>
      <c r="J1282">
        <v>32.86</v>
      </c>
      <c r="K1282">
        <v>20.65</v>
      </c>
      <c r="L1282">
        <v>35.06</v>
      </c>
      <c r="M1282">
        <v>62.18</v>
      </c>
    </row>
    <row r="1283" spans="1:13" x14ac:dyDescent="0.25">
      <c r="A1283" s="25">
        <v>40941</v>
      </c>
      <c r="B1283">
        <v>192.72</v>
      </c>
      <c r="C1283">
        <v>65.02</v>
      </c>
      <c r="D1283">
        <v>26.49</v>
      </c>
      <c r="E1283">
        <v>292.26</v>
      </c>
      <c r="F1283">
        <v>130.79</v>
      </c>
      <c r="G1283">
        <v>29.95</v>
      </c>
      <c r="H1283">
        <v>181.72</v>
      </c>
      <c r="J1283">
        <v>33.06</v>
      </c>
      <c r="K1283">
        <v>21.39</v>
      </c>
      <c r="L1283">
        <v>34.880000000000003</v>
      </c>
      <c r="M1283">
        <v>61.94</v>
      </c>
    </row>
    <row r="1284" spans="1:13" x14ac:dyDescent="0.25">
      <c r="A1284" s="25">
        <v>40942</v>
      </c>
      <c r="B1284">
        <v>192.93</v>
      </c>
      <c r="C1284">
        <v>65.67</v>
      </c>
      <c r="D1284">
        <v>26.74</v>
      </c>
      <c r="E1284">
        <v>297.87</v>
      </c>
      <c r="F1284">
        <v>134.53</v>
      </c>
      <c r="G1284">
        <v>30.24</v>
      </c>
      <c r="H1284">
        <v>187.68</v>
      </c>
      <c r="J1284">
        <v>33.93</v>
      </c>
      <c r="K1284">
        <v>21.82</v>
      </c>
      <c r="L1284">
        <v>35.380000000000003</v>
      </c>
      <c r="M1284">
        <v>62.03</v>
      </c>
    </row>
    <row r="1285" spans="1:13" x14ac:dyDescent="0.25">
      <c r="A1285" s="25">
        <v>40945</v>
      </c>
      <c r="B1285">
        <v>192.48</v>
      </c>
      <c r="C1285">
        <v>66.28</v>
      </c>
      <c r="D1285">
        <v>26.72</v>
      </c>
      <c r="E1285">
        <v>304.24</v>
      </c>
      <c r="F1285">
        <v>131.37</v>
      </c>
      <c r="G1285">
        <v>30.2</v>
      </c>
      <c r="H1285">
        <v>183.14</v>
      </c>
      <c r="J1285">
        <v>33.61</v>
      </c>
      <c r="K1285">
        <v>21.5</v>
      </c>
      <c r="L1285">
        <v>35.15</v>
      </c>
      <c r="M1285">
        <v>61.88</v>
      </c>
    </row>
    <row r="1286" spans="1:13" x14ac:dyDescent="0.25">
      <c r="A1286" s="25">
        <v>40946</v>
      </c>
      <c r="B1286">
        <v>192.45</v>
      </c>
      <c r="C1286">
        <v>66.98</v>
      </c>
      <c r="D1286">
        <v>26.64</v>
      </c>
      <c r="E1286">
        <v>303.08</v>
      </c>
      <c r="F1286">
        <v>129.49</v>
      </c>
      <c r="G1286">
        <v>30.35</v>
      </c>
      <c r="H1286">
        <v>184.19</v>
      </c>
      <c r="J1286">
        <v>33.43</v>
      </c>
      <c r="K1286">
        <v>21.5</v>
      </c>
      <c r="L1286">
        <v>34.840000000000003</v>
      </c>
      <c r="M1286">
        <v>61.69</v>
      </c>
    </row>
    <row r="1287" spans="1:13" x14ac:dyDescent="0.25">
      <c r="A1287" s="25">
        <v>40947</v>
      </c>
      <c r="B1287">
        <v>192.78</v>
      </c>
      <c r="C1287">
        <v>68.099999999999994</v>
      </c>
      <c r="D1287">
        <v>26.85</v>
      </c>
      <c r="E1287">
        <v>304.62</v>
      </c>
      <c r="F1287">
        <v>130.88999999999999</v>
      </c>
      <c r="G1287">
        <v>30.66</v>
      </c>
      <c r="H1287">
        <v>185.48</v>
      </c>
      <c r="J1287">
        <v>33.85</v>
      </c>
      <c r="K1287">
        <v>21.9</v>
      </c>
      <c r="L1287">
        <v>34.340000000000003</v>
      </c>
      <c r="M1287">
        <v>61.62</v>
      </c>
    </row>
    <row r="1288" spans="1:13" x14ac:dyDescent="0.25">
      <c r="A1288" s="25">
        <v>40948</v>
      </c>
      <c r="B1288">
        <v>193.03</v>
      </c>
      <c r="C1288">
        <v>70.45</v>
      </c>
      <c r="D1288">
        <v>26.86</v>
      </c>
      <c r="E1288">
        <v>305.42</v>
      </c>
      <c r="F1288">
        <v>135.44</v>
      </c>
      <c r="G1288">
        <v>30.77</v>
      </c>
      <c r="H1288">
        <v>184.98</v>
      </c>
      <c r="J1288">
        <v>33.799999999999997</v>
      </c>
      <c r="K1288">
        <v>22.14</v>
      </c>
      <c r="L1288">
        <v>29.34</v>
      </c>
      <c r="M1288">
        <v>61.96</v>
      </c>
    </row>
    <row r="1289" spans="1:13" x14ac:dyDescent="0.25">
      <c r="A1289" s="25">
        <v>40949</v>
      </c>
      <c r="B1289">
        <v>191.76</v>
      </c>
      <c r="C1289">
        <v>70.489999999999995</v>
      </c>
      <c r="D1289">
        <v>26.7</v>
      </c>
      <c r="E1289">
        <v>302.64999999999998</v>
      </c>
      <c r="F1289">
        <v>136.59</v>
      </c>
      <c r="G1289">
        <v>30.5</v>
      </c>
      <c r="H1289">
        <v>185.54</v>
      </c>
      <c r="J1289">
        <v>33.36</v>
      </c>
      <c r="K1289">
        <v>21.27</v>
      </c>
      <c r="L1289">
        <v>30.04</v>
      </c>
      <c r="M1289">
        <v>61.9</v>
      </c>
    </row>
    <row r="1290" spans="1:13" x14ac:dyDescent="0.25">
      <c r="A1290" s="25">
        <v>40952</v>
      </c>
      <c r="B1290">
        <v>193.31</v>
      </c>
      <c r="C1290">
        <v>71.8</v>
      </c>
      <c r="D1290">
        <v>26.7</v>
      </c>
      <c r="E1290">
        <v>305.79000000000002</v>
      </c>
      <c r="F1290">
        <v>140</v>
      </c>
      <c r="G1290">
        <v>30.58</v>
      </c>
      <c r="H1290">
        <v>191.59</v>
      </c>
      <c r="J1290">
        <v>33.26</v>
      </c>
      <c r="K1290">
        <v>20.94</v>
      </c>
      <c r="L1290">
        <v>28.59</v>
      </c>
      <c r="M1290">
        <v>61.79</v>
      </c>
    </row>
    <row r="1291" spans="1:13" x14ac:dyDescent="0.25">
      <c r="A1291" s="25">
        <v>40953</v>
      </c>
      <c r="B1291">
        <v>191.76</v>
      </c>
      <c r="C1291">
        <v>72.78</v>
      </c>
      <c r="D1291">
        <v>26.78</v>
      </c>
      <c r="E1291">
        <v>304.58</v>
      </c>
      <c r="F1291">
        <v>140.86000000000001</v>
      </c>
      <c r="G1291">
        <v>30.25</v>
      </c>
      <c r="H1291">
        <v>191.3</v>
      </c>
      <c r="J1291">
        <v>33.22</v>
      </c>
      <c r="K1291">
        <v>21.5</v>
      </c>
      <c r="L1291">
        <v>27.63</v>
      </c>
      <c r="M1291">
        <v>62.22</v>
      </c>
    </row>
    <row r="1292" spans="1:13" x14ac:dyDescent="0.25">
      <c r="A1292" s="25">
        <v>40954</v>
      </c>
      <c r="B1292">
        <v>192.31</v>
      </c>
      <c r="C1292">
        <v>71.099999999999994</v>
      </c>
      <c r="D1292">
        <v>26.58</v>
      </c>
      <c r="E1292">
        <v>302.48</v>
      </c>
      <c r="F1292">
        <v>138.32</v>
      </c>
      <c r="G1292">
        <v>30.05</v>
      </c>
      <c r="H1292">
        <v>184.47</v>
      </c>
      <c r="J1292">
        <v>33.409999999999997</v>
      </c>
      <c r="K1292">
        <v>21.57</v>
      </c>
      <c r="L1292">
        <v>29.28</v>
      </c>
      <c r="M1292">
        <v>61.76</v>
      </c>
    </row>
    <row r="1293" spans="1:13" x14ac:dyDescent="0.25">
      <c r="A1293" s="25">
        <v>40955</v>
      </c>
      <c r="B1293">
        <v>192.61</v>
      </c>
      <c r="C1293">
        <v>71.739999999999995</v>
      </c>
      <c r="D1293">
        <v>26.82</v>
      </c>
      <c r="E1293">
        <v>302.95999999999998</v>
      </c>
      <c r="F1293">
        <v>141.83000000000001</v>
      </c>
      <c r="G1293">
        <v>31.28</v>
      </c>
      <c r="H1293">
        <v>179.93</v>
      </c>
      <c r="J1293">
        <v>33.909999999999997</v>
      </c>
      <c r="K1293">
        <v>21.71</v>
      </c>
      <c r="L1293">
        <v>30.4</v>
      </c>
      <c r="M1293">
        <v>62.04</v>
      </c>
    </row>
    <row r="1294" spans="1:13" x14ac:dyDescent="0.25">
      <c r="A1294" s="25">
        <v>40956</v>
      </c>
      <c r="B1294">
        <v>193.71</v>
      </c>
      <c r="C1294">
        <v>71.73</v>
      </c>
      <c r="D1294">
        <v>27.37</v>
      </c>
      <c r="E1294">
        <v>302.02</v>
      </c>
      <c r="F1294">
        <v>136.9</v>
      </c>
      <c r="G1294">
        <v>31.25</v>
      </c>
      <c r="H1294">
        <v>182.5</v>
      </c>
      <c r="J1294">
        <v>33.590000000000003</v>
      </c>
      <c r="K1294">
        <v>22.06</v>
      </c>
      <c r="L1294">
        <v>30.7</v>
      </c>
      <c r="M1294">
        <v>62.48</v>
      </c>
    </row>
    <row r="1295" spans="1:13" x14ac:dyDescent="0.25">
      <c r="A1295" s="25">
        <v>40960</v>
      </c>
      <c r="B1295">
        <v>193.73</v>
      </c>
      <c r="C1295">
        <v>73.55</v>
      </c>
      <c r="D1295">
        <v>27.16</v>
      </c>
      <c r="E1295">
        <v>306.69</v>
      </c>
      <c r="F1295">
        <v>130.63999999999999</v>
      </c>
      <c r="G1295">
        <v>31.44</v>
      </c>
      <c r="H1295">
        <v>182.26</v>
      </c>
      <c r="J1295">
        <v>33.28</v>
      </c>
      <c r="K1295">
        <v>23.57</v>
      </c>
      <c r="L1295">
        <v>30.67</v>
      </c>
      <c r="M1295">
        <v>60.07</v>
      </c>
    </row>
    <row r="1296" spans="1:13" x14ac:dyDescent="0.25">
      <c r="A1296" s="25">
        <v>40961</v>
      </c>
      <c r="B1296">
        <v>193.03</v>
      </c>
      <c r="C1296">
        <v>73.290000000000006</v>
      </c>
      <c r="D1296">
        <v>26.73</v>
      </c>
      <c r="E1296">
        <v>303.67</v>
      </c>
      <c r="F1296">
        <v>133.71</v>
      </c>
      <c r="G1296">
        <v>31.27</v>
      </c>
      <c r="H1296">
        <v>180.58</v>
      </c>
      <c r="J1296">
        <v>32.96</v>
      </c>
      <c r="K1296">
        <v>22.63</v>
      </c>
      <c r="L1296">
        <v>30</v>
      </c>
      <c r="M1296">
        <v>58.6</v>
      </c>
    </row>
    <row r="1297" spans="1:13" x14ac:dyDescent="0.25">
      <c r="A1297" s="25">
        <v>40962</v>
      </c>
      <c r="B1297">
        <v>193.87</v>
      </c>
      <c r="C1297">
        <v>73.77</v>
      </c>
      <c r="D1297">
        <v>26.66</v>
      </c>
      <c r="E1297">
        <v>302.75</v>
      </c>
      <c r="F1297">
        <v>132.85</v>
      </c>
      <c r="G1297">
        <v>31.37</v>
      </c>
      <c r="H1297">
        <v>178.89</v>
      </c>
      <c r="J1297">
        <v>33.32</v>
      </c>
      <c r="K1297">
        <v>22.97</v>
      </c>
      <c r="L1297">
        <v>30.59</v>
      </c>
      <c r="M1297">
        <v>58.54</v>
      </c>
    </row>
    <row r="1298" spans="1:13" x14ac:dyDescent="0.25">
      <c r="A1298" s="25">
        <v>40963</v>
      </c>
      <c r="B1298">
        <v>198.38</v>
      </c>
      <c r="C1298">
        <v>74.63</v>
      </c>
      <c r="D1298">
        <v>26.7</v>
      </c>
      <c r="E1298">
        <v>304.64999999999998</v>
      </c>
      <c r="F1298">
        <v>134.88999999999999</v>
      </c>
      <c r="G1298">
        <v>31.48</v>
      </c>
      <c r="H1298">
        <v>179.13</v>
      </c>
      <c r="J1298">
        <v>33.32</v>
      </c>
      <c r="K1298">
        <v>22.7</v>
      </c>
      <c r="L1298">
        <v>31.8</v>
      </c>
      <c r="M1298">
        <v>58.79</v>
      </c>
    </row>
    <row r="1299" spans="1:13" x14ac:dyDescent="0.25">
      <c r="A1299" s="25">
        <v>40966</v>
      </c>
      <c r="B1299">
        <v>196.78</v>
      </c>
      <c r="C1299">
        <v>75.11</v>
      </c>
      <c r="D1299">
        <v>26.89</v>
      </c>
      <c r="E1299">
        <v>304.35000000000002</v>
      </c>
      <c r="F1299">
        <v>134.54</v>
      </c>
      <c r="G1299">
        <v>31.35</v>
      </c>
      <c r="H1299">
        <v>178.53</v>
      </c>
      <c r="J1299">
        <v>33.11</v>
      </c>
      <c r="K1299">
        <v>22.16</v>
      </c>
      <c r="L1299">
        <v>31.91</v>
      </c>
      <c r="M1299">
        <v>58.46</v>
      </c>
    </row>
    <row r="1300" spans="1:13" x14ac:dyDescent="0.25">
      <c r="A1300" s="25">
        <v>40967</v>
      </c>
      <c r="B1300">
        <v>197.75</v>
      </c>
      <c r="C1300">
        <v>76.489999999999995</v>
      </c>
      <c r="D1300">
        <v>27.24</v>
      </c>
      <c r="E1300">
        <v>308.89</v>
      </c>
      <c r="F1300">
        <v>138.29</v>
      </c>
      <c r="G1300">
        <v>31.87</v>
      </c>
      <c r="H1300">
        <v>183.8</v>
      </c>
      <c r="J1300">
        <v>33.72</v>
      </c>
      <c r="K1300">
        <v>22.01</v>
      </c>
      <c r="L1300">
        <v>32.31</v>
      </c>
      <c r="M1300">
        <v>58.93</v>
      </c>
    </row>
    <row r="1301" spans="1:13" x14ac:dyDescent="0.25">
      <c r="A1301" s="25">
        <v>40968</v>
      </c>
      <c r="B1301">
        <v>197.86</v>
      </c>
      <c r="C1301">
        <v>77.489999999999995</v>
      </c>
      <c r="D1301">
        <v>26.88</v>
      </c>
      <c r="E1301">
        <v>308.82</v>
      </c>
      <c r="F1301">
        <v>136.69999999999999</v>
      </c>
      <c r="G1301">
        <v>31.74</v>
      </c>
      <c r="H1301">
        <v>179.69</v>
      </c>
      <c r="J1301">
        <v>33.35</v>
      </c>
      <c r="K1301">
        <v>21.3</v>
      </c>
      <c r="L1301">
        <v>32.229999999999997</v>
      </c>
      <c r="M1301">
        <v>59.08</v>
      </c>
    </row>
    <row r="1302" spans="1:13" x14ac:dyDescent="0.25">
      <c r="A1302" s="25">
        <v>40969</v>
      </c>
      <c r="B1302">
        <v>197.23</v>
      </c>
      <c r="C1302">
        <v>77.78</v>
      </c>
      <c r="D1302">
        <v>26.86</v>
      </c>
      <c r="E1302">
        <v>310.89</v>
      </c>
      <c r="F1302">
        <v>138.87</v>
      </c>
      <c r="G1302">
        <v>32.29</v>
      </c>
      <c r="H1302">
        <v>180.04</v>
      </c>
      <c r="J1302">
        <v>33.17</v>
      </c>
      <c r="K1302">
        <v>21.6</v>
      </c>
      <c r="L1302">
        <v>32.619999999999997</v>
      </c>
      <c r="M1302">
        <v>58.82</v>
      </c>
    </row>
    <row r="1303" spans="1:13" x14ac:dyDescent="0.25">
      <c r="A1303" s="25">
        <v>40970</v>
      </c>
      <c r="B1303">
        <v>197.1</v>
      </c>
      <c r="C1303">
        <v>77.88</v>
      </c>
      <c r="D1303">
        <v>26.92</v>
      </c>
      <c r="E1303">
        <v>310.31</v>
      </c>
      <c r="F1303">
        <v>141.43</v>
      </c>
      <c r="G1303">
        <v>32.08</v>
      </c>
      <c r="H1303">
        <v>179.3</v>
      </c>
      <c r="J1303">
        <v>32.82</v>
      </c>
      <c r="K1303">
        <v>23.26</v>
      </c>
      <c r="L1303">
        <v>32.450000000000003</v>
      </c>
      <c r="M1303">
        <v>59.01</v>
      </c>
    </row>
    <row r="1304" spans="1:13" x14ac:dyDescent="0.25">
      <c r="A1304" s="25">
        <v>40973</v>
      </c>
      <c r="B1304">
        <v>198.36</v>
      </c>
      <c r="C1304">
        <v>76.17</v>
      </c>
      <c r="D1304">
        <v>26.54</v>
      </c>
      <c r="E1304">
        <v>306.82</v>
      </c>
      <c r="F1304">
        <v>136.66</v>
      </c>
      <c r="G1304">
        <v>31.8</v>
      </c>
      <c r="H1304">
        <v>180.26</v>
      </c>
      <c r="J1304">
        <v>32.19</v>
      </c>
      <c r="K1304">
        <v>23.19</v>
      </c>
      <c r="L1304">
        <v>31.97</v>
      </c>
      <c r="M1304">
        <v>59.4</v>
      </c>
    </row>
    <row r="1305" spans="1:13" x14ac:dyDescent="0.25">
      <c r="A1305" s="25">
        <v>40974</v>
      </c>
      <c r="B1305">
        <v>199.14</v>
      </c>
      <c r="C1305">
        <v>75.75</v>
      </c>
      <c r="D1305">
        <v>26.6</v>
      </c>
      <c r="E1305">
        <v>302.18</v>
      </c>
      <c r="F1305">
        <v>133.27000000000001</v>
      </c>
      <c r="G1305">
        <v>31.56</v>
      </c>
      <c r="H1305">
        <v>181.09</v>
      </c>
      <c r="J1305">
        <v>32.119999999999997</v>
      </c>
      <c r="K1305">
        <v>23.13</v>
      </c>
      <c r="L1305">
        <v>31.42</v>
      </c>
      <c r="M1305">
        <v>58.96</v>
      </c>
    </row>
    <row r="1306" spans="1:13" x14ac:dyDescent="0.25">
      <c r="A1306" s="25">
        <v>40975</v>
      </c>
      <c r="B1306">
        <v>198.09</v>
      </c>
      <c r="C1306">
        <v>75.81</v>
      </c>
      <c r="D1306">
        <v>26.91</v>
      </c>
      <c r="E1306">
        <v>303.10000000000002</v>
      </c>
      <c r="F1306">
        <v>134.94</v>
      </c>
      <c r="G1306">
        <v>31.84</v>
      </c>
      <c r="H1306">
        <v>183.77</v>
      </c>
      <c r="J1306">
        <v>32.65</v>
      </c>
      <c r="K1306">
        <v>23.14</v>
      </c>
      <c r="L1306">
        <v>31.07</v>
      </c>
      <c r="M1306">
        <v>59.86</v>
      </c>
    </row>
    <row r="1307" spans="1:13" x14ac:dyDescent="0.25">
      <c r="A1307" s="25">
        <v>40976</v>
      </c>
      <c r="B1307">
        <v>199.24</v>
      </c>
      <c r="C1307">
        <v>77.430000000000007</v>
      </c>
      <c r="D1307">
        <v>26.84</v>
      </c>
      <c r="E1307">
        <v>303.27</v>
      </c>
      <c r="F1307">
        <v>137.19</v>
      </c>
      <c r="G1307">
        <v>32.01</v>
      </c>
      <c r="H1307">
        <v>187.64</v>
      </c>
      <c r="J1307">
        <v>32.6</v>
      </c>
      <c r="K1307">
        <v>23.95</v>
      </c>
      <c r="L1307">
        <v>31.26</v>
      </c>
      <c r="M1307">
        <v>59.77</v>
      </c>
    </row>
    <row r="1308" spans="1:13" x14ac:dyDescent="0.25">
      <c r="A1308" s="25">
        <v>40977</v>
      </c>
      <c r="B1308">
        <v>199.98</v>
      </c>
      <c r="C1308">
        <v>77.88</v>
      </c>
      <c r="D1308">
        <v>27.07</v>
      </c>
      <c r="E1308">
        <v>299.82</v>
      </c>
      <c r="F1308">
        <v>138.53</v>
      </c>
      <c r="G1308">
        <v>31.99</v>
      </c>
      <c r="H1308">
        <v>184.32</v>
      </c>
      <c r="J1308">
        <v>32.270000000000003</v>
      </c>
      <c r="K1308">
        <v>23.47</v>
      </c>
      <c r="L1308">
        <v>30.7</v>
      </c>
      <c r="M1308">
        <v>60.08</v>
      </c>
    </row>
    <row r="1309" spans="1:13" x14ac:dyDescent="0.25">
      <c r="A1309" s="25">
        <v>40980</v>
      </c>
      <c r="B1309">
        <v>200.93</v>
      </c>
      <c r="C1309">
        <v>78.86</v>
      </c>
      <c r="D1309">
        <v>26.98</v>
      </c>
      <c r="E1309">
        <v>302.27</v>
      </c>
      <c r="F1309">
        <v>137.80000000000001</v>
      </c>
      <c r="G1309">
        <v>32.04</v>
      </c>
      <c r="H1309">
        <v>183.39</v>
      </c>
      <c r="J1309">
        <v>31.91</v>
      </c>
      <c r="K1309">
        <v>22.94</v>
      </c>
      <c r="L1309">
        <v>30.7</v>
      </c>
      <c r="M1309">
        <v>60.68</v>
      </c>
    </row>
    <row r="1310" spans="1:13" x14ac:dyDescent="0.25">
      <c r="A1310" s="25">
        <v>40981</v>
      </c>
      <c r="B1310">
        <v>201.72</v>
      </c>
      <c r="C1310">
        <v>81.16</v>
      </c>
      <c r="D1310">
        <v>27.49</v>
      </c>
      <c r="E1310">
        <v>308.58</v>
      </c>
      <c r="F1310">
        <v>140.18</v>
      </c>
      <c r="G1310">
        <v>32.67</v>
      </c>
      <c r="H1310">
        <v>184.59</v>
      </c>
      <c r="J1310">
        <v>32.29</v>
      </c>
      <c r="K1310">
        <v>23.5</v>
      </c>
      <c r="L1310">
        <v>30.48</v>
      </c>
      <c r="M1310">
        <v>61</v>
      </c>
    </row>
    <row r="1311" spans="1:13" x14ac:dyDescent="0.25">
      <c r="A1311" s="25">
        <v>40982</v>
      </c>
      <c r="B1311">
        <v>203.78</v>
      </c>
      <c r="C1311">
        <v>84.23</v>
      </c>
      <c r="D1311">
        <v>27.46</v>
      </c>
      <c r="E1311">
        <v>307.69</v>
      </c>
      <c r="F1311">
        <v>136.51</v>
      </c>
      <c r="G1311">
        <v>32.770000000000003</v>
      </c>
      <c r="H1311">
        <v>182.26</v>
      </c>
      <c r="J1311">
        <v>32.01</v>
      </c>
      <c r="K1311">
        <v>24.1</v>
      </c>
      <c r="L1311">
        <v>30.99</v>
      </c>
      <c r="M1311">
        <v>61.08</v>
      </c>
    </row>
    <row r="1312" spans="1:13" x14ac:dyDescent="0.25">
      <c r="A1312" s="25">
        <v>40983</v>
      </c>
      <c r="B1312">
        <v>204.94</v>
      </c>
      <c r="C1312">
        <v>83.65</v>
      </c>
      <c r="D1312">
        <v>27.75</v>
      </c>
      <c r="E1312">
        <v>310.25</v>
      </c>
      <c r="F1312">
        <v>136.34</v>
      </c>
      <c r="G1312">
        <v>32.85</v>
      </c>
      <c r="H1312">
        <v>184.43</v>
      </c>
      <c r="J1312">
        <v>32.78</v>
      </c>
      <c r="K1312">
        <v>23.97</v>
      </c>
      <c r="L1312">
        <v>32.47</v>
      </c>
      <c r="M1312">
        <v>61.23</v>
      </c>
    </row>
    <row r="1313" spans="1:13" x14ac:dyDescent="0.25">
      <c r="A1313" s="25">
        <v>40984</v>
      </c>
      <c r="B1313">
        <v>207.03</v>
      </c>
      <c r="C1313">
        <v>83.65</v>
      </c>
      <c r="D1313">
        <v>27.73</v>
      </c>
      <c r="E1313">
        <v>312.20999999999998</v>
      </c>
      <c r="F1313">
        <v>136.09</v>
      </c>
      <c r="G1313">
        <v>32.6</v>
      </c>
      <c r="H1313">
        <v>185.05</v>
      </c>
      <c r="J1313">
        <v>33.020000000000003</v>
      </c>
      <c r="K1313">
        <v>24.68</v>
      </c>
      <c r="L1313">
        <v>34</v>
      </c>
      <c r="M1313">
        <v>60.84</v>
      </c>
    </row>
    <row r="1314" spans="1:13" x14ac:dyDescent="0.25">
      <c r="A1314" s="25">
        <v>40987</v>
      </c>
      <c r="B1314">
        <v>205.71</v>
      </c>
      <c r="C1314">
        <v>85.87</v>
      </c>
      <c r="D1314">
        <v>27.74</v>
      </c>
      <c r="E1314">
        <v>316.67</v>
      </c>
      <c r="F1314">
        <v>137.94</v>
      </c>
      <c r="G1314">
        <v>32.200000000000003</v>
      </c>
      <c r="H1314">
        <v>185.52</v>
      </c>
      <c r="J1314">
        <v>33.840000000000003</v>
      </c>
      <c r="K1314">
        <v>24.49</v>
      </c>
      <c r="L1314">
        <v>34</v>
      </c>
      <c r="M1314">
        <v>60.74</v>
      </c>
    </row>
    <row r="1315" spans="1:13" x14ac:dyDescent="0.25">
      <c r="A1315" s="25">
        <v>40988</v>
      </c>
      <c r="B1315">
        <v>204.74</v>
      </c>
      <c r="C1315">
        <v>86.57</v>
      </c>
      <c r="D1315">
        <v>27.75</v>
      </c>
      <c r="E1315">
        <v>316.43</v>
      </c>
      <c r="F1315">
        <v>137.35</v>
      </c>
      <c r="G1315">
        <v>31.99</v>
      </c>
      <c r="H1315">
        <v>192.33</v>
      </c>
      <c r="J1315">
        <v>33.58</v>
      </c>
      <c r="K1315">
        <v>24.03</v>
      </c>
      <c r="L1315">
        <v>34.090000000000003</v>
      </c>
      <c r="M1315">
        <v>60.6</v>
      </c>
    </row>
    <row r="1316" spans="1:13" x14ac:dyDescent="0.25">
      <c r="A1316" s="25">
        <v>40989</v>
      </c>
      <c r="B1316">
        <v>204.32</v>
      </c>
      <c r="C1316">
        <v>86.07</v>
      </c>
      <c r="D1316">
        <v>27.78</v>
      </c>
      <c r="E1316">
        <v>319.67</v>
      </c>
      <c r="F1316">
        <v>140.61000000000001</v>
      </c>
      <c r="G1316">
        <v>31.91</v>
      </c>
      <c r="H1316">
        <v>191.73</v>
      </c>
      <c r="J1316">
        <v>33.61</v>
      </c>
      <c r="K1316">
        <v>24.21</v>
      </c>
      <c r="L1316">
        <v>33.770000000000003</v>
      </c>
      <c r="M1316">
        <v>60.56</v>
      </c>
    </row>
    <row r="1317" spans="1:13" x14ac:dyDescent="0.25">
      <c r="A1317" s="25">
        <v>40990</v>
      </c>
      <c r="B1317">
        <v>204</v>
      </c>
      <c r="C1317">
        <v>85.62</v>
      </c>
      <c r="D1317">
        <v>27.9</v>
      </c>
      <c r="E1317">
        <v>322.7</v>
      </c>
      <c r="F1317">
        <v>143.72</v>
      </c>
      <c r="G1317">
        <v>32</v>
      </c>
      <c r="H1317">
        <v>192.4</v>
      </c>
      <c r="J1317">
        <v>33.43</v>
      </c>
      <c r="K1317">
        <v>23.75</v>
      </c>
      <c r="L1317">
        <v>33.25</v>
      </c>
      <c r="M1317">
        <v>60.65</v>
      </c>
    </row>
    <row r="1318" spans="1:13" x14ac:dyDescent="0.25">
      <c r="A1318" s="25">
        <v>40991</v>
      </c>
      <c r="B1318">
        <v>205.89</v>
      </c>
      <c r="C1318">
        <v>85.15</v>
      </c>
      <c r="D1318">
        <v>27.88</v>
      </c>
      <c r="E1318">
        <v>320.97000000000003</v>
      </c>
      <c r="F1318">
        <v>144.32</v>
      </c>
      <c r="G1318">
        <v>32.01</v>
      </c>
      <c r="H1318">
        <v>195.04</v>
      </c>
      <c r="J1318">
        <v>33.35</v>
      </c>
      <c r="K1318">
        <v>24.01</v>
      </c>
      <c r="L1318">
        <v>33.270000000000003</v>
      </c>
      <c r="M1318">
        <v>60.75</v>
      </c>
    </row>
    <row r="1319" spans="1:13" x14ac:dyDescent="0.25">
      <c r="A1319" s="25">
        <v>40994</v>
      </c>
      <c r="B1319">
        <v>206.45</v>
      </c>
      <c r="C1319">
        <v>86.71</v>
      </c>
      <c r="D1319">
        <v>28.19</v>
      </c>
      <c r="E1319">
        <v>324.33999999999997</v>
      </c>
      <c r="F1319">
        <v>150.80000000000001</v>
      </c>
      <c r="G1319">
        <v>32.590000000000003</v>
      </c>
      <c r="H1319">
        <v>202.87</v>
      </c>
      <c r="J1319">
        <v>33.99</v>
      </c>
      <c r="K1319">
        <v>24.28</v>
      </c>
      <c r="L1319">
        <v>34.299999999999997</v>
      </c>
      <c r="M1319">
        <v>61.2</v>
      </c>
    </row>
    <row r="1320" spans="1:13" x14ac:dyDescent="0.25">
      <c r="A1320" s="25">
        <v>40995</v>
      </c>
      <c r="B1320">
        <v>208.46</v>
      </c>
      <c r="C1320">
        <v>87.78</v>
      </c>
      <c r="D1320">
        <v>28.19</v>
      </c>
      <c r="E1320">
        <v>323.19</v>
      </c>
      <c r="F1320">
        <v>150.02000000000001</v>
      </c>
      <c r="G1320">
        <v>32.520000000000003</v>
      </c>
      <c r="H1320">
        <v>205.44</v>
      </c>
      <c r="J1320">
        <v>33.869999999999997</v>
      </c>
      <c r="K1320">
        <v>24.95</v>
      </c>
      <c r="L1320">
        <v>35.29</v>
      </c>
      <c r="M1320">
        <v>61.09</v>
      </c>
    </row>
    <row r="1321" spans="1:13" x14ac:dyDescent="0.25">
      <c r="A1321" s="25">
        <v>40996</v>
      </c>
      <c r="B1321">
        <v>207.44</v>
      </c>
      <c r="C1321">
        <v>88.23</v>
      </c>
      <c r="D1321">
        <v>27.8</v>
      </c>
      <c r="E1321">
        <v>327.55</v>
      </c>
      <c r="F1321">
        <v>148.09</v>
      </c>
      <c r="G1321">
        <v>32.19</v>
      </c>
      <c r="H1321">
        <v>201.16</v>
      </c>
      <c r="J1321">
        <v>33.33</v>
      </c>
      <c r="K1321">
        <v>25</v>
      </c>
      <c r="L1321">
        <v>34.57</v>
      </c>
      <c r="M1321">
        <v>61.19</v>
      </c>
    </row>
    <row r="1322" spans="1:13" x14ac:dyDescent="0.25">
      <c r="A1322" s="25">
        <v>40997</v>
      </c>
      <c r="B1322">
        <v>206.09</v>
      </c>
      <c r="C1322">
        <v>87.12</v>
      </c>
      <c r="D1322">
        <v>28.16</v>
      </c>
      <c r="E1322">
        <v>323.88</v>
      </c>
      <c r="F1322">
        <v>146.41</v>
      </c>
      <c r="G1322">
        <v>32.119999999999997</v>
      </c>
      <c r="H1322">
        <v>204.61</v>
      </c>
      <c r="J1322">
        <v>33.19</v>
      </c>
      <c r="K1322">
        <v>25.35</v>
      </c>
      <c r="L1322">
        <v>35.159999999999997</v>
      </c>
      <c r="M1322">
        <v>60.82</v>
      </c>
    </row>
    <row r="1323" spans="1:13" x14ac:dyDescent="0.25">
      <c r="A1323" s="25">
        <v>40998</v>
      </c>
      <c r="B1323">
        <v>208.74</v>
      </c>
      <c r="C1323">
        <v>85.65</v>
      </c>
      <c r="D1323">
        <v>28.12</v>
      </c>
      <c r="E1323">
        <v>320.3</v>
      </c>
      <c r="F1323">
        <v>145.77000000000001</v>
      </c>
      <c r="G1323">
        <v>32.26</v>
      </c>
      <c r="H1323">
        <v>202.51</v>
      </c>
      <c r="J1323">
        <v>33.61</v>
      </c>
      <c r="K1323">
        <v>26.87</v>
      </c>
      <c r="L1323">
        <v>35.67</v>
      </c>
      <c r="M1323">
        <v>61.2</v>
      </c>
    </row>
    <row r="1324" spans="1:13" x14ac:dyDescent="0.25">
      <c r="A1324" s="25">
        <v>41001</v>
      </c>
      <c r="B1324">
        <v>208.96</v>
      </c>
      <c r="C1324">
        <v>88.38</v>
      </c>
      <c r="D1324">
        <v>28.38</v>
      </c>
      <c r="E1324">
        <v>323.14</v>
      </c>
      <c r="F1324">
        <v>146.69999999999999</v>
      </c>
      <c r="G1324">
        <v>32.29</v>
      </c>
      <c r="H1324">
        <v>198.05</v>
      </c>
      <c r="J1324">
        <v>33.26</v>
      </c>
      <c r="K1324">
        <v>27</v>
      </c>
      <c r="L1324">
        <v>37.369999999999997</v>
      </c>
      <c r="M1324">
        <v>61.36</v>
      </c>
    </row>
    <row r="1325" spans="1:13" x14ac:dyDescent="0.25">
      <c r="A1325" s="25">
        <v>41002</v>
      </c>
      <c r="B1325">
        <v>209.31</v>
      </c>
      <c r="C1325">
        <v>89.9</v>
      </c>
      <c r="D1325">
        <v>28.11</v>
      </c>
      <c r="E1325">
        <v>320.99</v>
      </c>
      <c r="F1325">
        <v>147.06</v>
      </c>
      <c r="G1325">
        <v>31.94</v>
      </c>
      <c r="H1325">
        <v>199.66</v>
      </c>
      <c r="J1325">
        <v>32.6</v>
      </c>
      <c r="K1325">
        <v>26.67</v>
      </c>
      <c r="L1325">
        <v>36.590000000000003</v>
      </c>
      <c r="M1325">
        <v>60.65</v>
      </c>
    </row>
    <row r="1326" spans="1:13" x14ac:dyDescent="0.25">
      <c r="A1326" s="25">
        <v>41003</v>
      </c>
      <c r="B1326">
        <v>206.22</v>
      </c>
      <c r="C1326">
        <v>89.19</v>
      </c>
      <c r="D1326">
        <v>27.93</v>
      </c>
      <c r="E1326">
        <v>317.26</v>
      </c>
      <c r="F1326">
        <v>144.69</v>
      </c>
      <c r="G1326">
        <v>31.21</v>
      </c>
      <c r="H1326">
        <v>193.99</v>
      </c>
      <c r="J1326">
        <v>32.159999999999997</v>
      </c>
      <c r="K1326">
        <v>26.04</v>
      </c>
      <c r="L1326">
        <v>36.25</v>
      </c>
      <c r="M1326">
        <v>60.26</v>
      </c>
    </row>
    <row r="1327" spans="1:13" x14ac:dyDescent="0.25">
      <c r="A1327" s="25">
        <v>41004</v>
      </c>
      <c r="B1327">
        <v>205.15</v>
      </c>
      <c r="C1327">
        <v>90.53</v>
      </c>
      <c r="D1327">
        <v>28.07</v>
      </c>
      <c r="E1327">
        <v>315.83999999999997</v>
      </c>
      <c r="F1327">
        <v>148.25</v>
      </c>
      <c r="G1327">
        <v>31.52</v>
      </c>
      <c r="H1327">
        <v>194.39</v>
      </c>
      <c r="J1327">
        <v>32.46</v>
      </c>
      <c r="K1327">
        <v>26.62</v>
      </c>
      <c r="L1327">
        <v>36.229999999999997</v>
      </c>
      <c r="M1327">
        <v>60.67</v>
      </c>
    </row>
    <row r="1328" spans="1:13" x14ac:dyDescent="0.25">
      <c r="A1328" s="25">
        <v>41008</v>
      </c>
      <c r="B1328">
        <v>204.4</v>
      </c>
      <c r="C1328">
        <v>90.89</v>
      </c>
      <c r="D1328">
        <v>27.76</v>
      </c>
      <c r="E1328">
        <v>315.10000000000002</v>
      </c>
      <c r="F1328">
        <v>148.80000000000001</v>
      </c>
      <c r="G1328">
        <v>31.1</v>
      </c>
      <c r="H1328">
        <v>191.87</v>
      </c>
      <c r="J1328">
        <v>32.14</v>
      </c>
      <c r="K1328">
        <v>26.6</v>
      </c>
      <c r="L1328">
        <v>35.5</v>
      </c>
      <c r="M1328">
        <v>60.13</v>
      </c>
    </row>
    <row r="1329" spans="1:13" x14ac:dyDescent="0.25">
      <c r="A1329" s="25">
        <v>41009</v>
      </c>
      <c r="B1329">
        <v>204.94</v>
      </c>
      <c r="C1329">
        <v>89.78</v>
      </c>
      <c r="D1329">
        <v>27.45</v>
      </c>
      <c r="E1329">
        <v>313.12</v>
      </c>
      <c r="F1329">
        <v>144.41999999999999</v>
      </c>
      <c r="G1329">
        <v>30.47</v>
      </c>
      <c r="H1329">
        <v>186.98</v>
      </c>
      <c r="J1329">
        <v>31.69</v>
      </c>
      <c r="K1329">
        <v>25.57</v>
      </c>
      <c r="L1329">
        <v>34.58</v>
      </c>
      <c r="M1329">
        <v>59.93</v>
      </c>
    </row>
    <row r="1330" spans="1:13" x14ac:dyDescent="0.25">
      <c r="A1330" s="25">
        <v>41010</v>
      </c>
      <c r="B1330">
        <v>203.99</v>
      </c>
      <c r="C1330">
        <v>89.46</v>
      </c>
      <c r="D1330">
        <v>27.85</v>
      </c>
      <c r="E1330">
        <v>317.66000000000003</v>
      </c>
      <c r="F1330">
        <v>146.16</v>
      </c>
      <c r="G1330">
        <v>30.34</v>
      </c>
      <c r="H1330">
        <v>187.97</v>
      </c>
      <c r="J1330">
        <v>31.98</v>
      </c>
      <c r="K1330">
        <v>26.25</v>
      </c>
      <c r="L1330">
        <v>34.78</v>
      </c>
      <c r="M1330">
        <v>59.8</v>
      </c>
    </row>
    <row r="1331" spans="1:13" x14ac:dyDescent="0.25">
      <c r="A1331" s="25">
        <v>41011</v>
      </c>
      <c r="B1331">
        <v>202.8</v>
      </c>
      <c r="C1331">
        <v>88.97</v>
      </c>
      <c r="D1331">
        <v>28.48</v>
      </c>
      <c r="E1331">
        <v>325.18</v>
      </c>
      <c r="F1331">
        <v>151.32</v>
      </c>
      <c r="G1331">
        <v>30.98</v>
      </c>
      <c r="H1331">
        <v>190.69</v>
      </c>
      <c r="J1331">
        <v>32.5</v>
      </c>
      <c r="K1331">
        <v>26.57</v>
      </c>
      <c r="L1331">
        <v>35.1</v>
      </c>
      <c r="M1331">
        <v>60.14</v>
      </c>
    </row>
    <row r="1332" spans="1:13" x14ac:dyDescent="0.25">
      <c r="A1332" s="25">
        <v>41012</v>
      </c>
      <c r="B1332">
        <v>204.32</v>
      </c>
      <c r="C1332">
        <v>86.46</v>
      </c>
      <c r="D1332">
        <v>28.09</v>
      </c>
      <c r="E1332">
        <v>311.99</v>
      </c>
      <c r="F1332">
        <v>151.38</v>
      </c>
      <c r="G1332">
        <v>30.81</v>
      </c>
      <c r="H1332">
        <v>188.46</v>
      </c>
      <c r="J1332">
        <v>32.18</v>
      </c>
      <c r="K1332">
        <v>26.56</v>
      </c>
      <c r="L1332">
        <v>34.5</v>
      </c>
      <c r="M1332">
        <v>59.77</v>
      </c>
    </row>
    <row r="1333" spans="1:13" x14ac:dyDescent="0.25">
      <c r="A1333" s="25">
        <v>41015</v>
      </c>
      <c r="B1333">
        <v>204.74</v>
      </c>
      <c r="C1333">
        <v>82.88</v>
      </c>
      <c r="D1333">
        <v>28.4</v>
      </c>
      <c r="E1333">
        <v>302.73</v>
      </c>
      <c r="F1333">
        <v>147.66</v>
      </c>
      <c r="G1333">
        <v>31.08</v>
      </c>
      <c r="H1333">
        <v>185.5</v>
      </c>
      <c r="J1333">
        <v>32.200000000000003</v>
      </c>
      <c r="K1333">
        <v>26.46</v>
      </c>
      <c r="L1333">
        <v>33.83</v>
      </c>
      <c r="M1333">
        <v>60.58</v>
      </c>
    </row>
    <row r="1334" spans="1:13" x14ac:dyDescent="0.25">
      <c r="A1334" s="25">
        <v>41016</v>
      </c>
      <c r="B1334">
        <v>204.57</v>
      </c>
      <c r="C1334">
        <v>87.1</v>
      </c>
      <c r="D1334">
        <v>28.47</v>
      </c>
      <c r="E1334">
        <v>304.48</v>
      </c>
      <c r="F1334">
        <v>147.49</v>
      </c>
      <c r="G1334">
        <v>31.44</v>
      </c>
      <c r="H1334">
        <v>188.39</v>
      </c>
      <c r="J1334">
        <v>32.78</v>
      </c>
      <c r="K1334">
        <v>27.13</v>
      </c>
      <c r="L1334">
        <v>35</v>
      </c>
      <c r="M1334">
        <v>61.87</v>
      </c>
    </row>
    <row r="1335" spans="1:13" x14ac:dyDescent="0.25">
      <c r="A1335" s="25">
        <v>41017</v>
      </c>
      <c r="B1335">
        <v>202.43</v>
      </c>
      <c r="C1335">
        <v>86.91</v>
      </c>
      <c r="D1335">
        <v>27.95</v>
      </c>
      <c r="E1335">
        <v>303.42</v>
      </c>
      <c r="F1335">
        <v>147.91999999999999</v>
      </c>
      <c r="G1335">
        <v>31.14</v>
      </c>
      <c r="H1335">
        <v>191.07</v>
      </c>
      <c r="J1335">
        <v>32.72</v>
      </c>
      <c r="K1335">
        <v>26.91</v>
      </c>
      <c r="L1335">
        <v>35.44</v>
      </c>
      <c r="M1335">
        <v>62.06</v>
      </c>
    </row>
    <row r="1336" spans="1:13" x14ac:dyDescent="0.25">
      <c r="A1336" s="25">
        <v>41018</v>
      </c>
      <c r="B1336">
        <v>200.03</v>
      </c>
      <c r="C1336">
        <v>83.92</v>
      </c>
      <c r="D1336">
        <v>27.69</v>
      </c>
      <c r="E1336">
        <v>299.35000000000002</v>
      </c>
      <c r="F1336">
        <v>144.74</v>
      </c>
      <c r="G1336">
        <v>31.01</v>
      </c>
      <c r="H1336">
        <v>191.1</v>
      </c>
      <c r="J1336">
        <v>32.64</v>
      </c>
      <c r="K1336">
        <v>27.3</v>
      </c>
      <c r="L1336">
        <v>35.22</v>
      </c>
      <c r="M1336">
        <v>61.75</v>
      </c>
    </row>
    <row r="1337" spans="1:13" x14ac:dyDescent="0.25">
      <c r="A1337" s="25">
        <v>41019</v>
      </c>
      <c r="B1337">
        <v>199.83</v>
      </c>
      <c r="C1337">
        <v>81.849999999999994</v>
      </c>
      <c r="D1337">
        <v>27.6</v>
      </c>
      <c r="E1337">
        <v>297.73</v>
      </c>
      <c r="F1337">
        <v>144.91</v>
      </c>
      <c r="G1337">
        <v>32.42</v>
      </c>
      <c r="H1337">
        <v>189.98</v>
      </c>
      <c r="J1337">
        <v>32.47</v>
      </c>
      <c r="K1337">
        <v>26.65</v>
      </c>
      <c r="L1337">
        <v>35.020000000000003</v>
      </c>
      <c r="M1337">
        <v>62.45</v>
      </c>
    </row>
    <row r="1338" spans="1:13" x14ac:dyDescent="0.25">
      <c r="A1338" s="25">
        <v>41022</v>
      </c>
      <c r="B1338">
        <v>197.89</v>
      </c>
      <c r="C1338">
        <v>81.67</v>
      </c>
      <c r="D1338">
        <v>27.45</v>
      </c>
      <c r="E1338">
        <v>298.5</v>
      </c>
      <c r="F1338">
        <v>139.66</v>
      </c>
      <c r="G1338">
        <v>32.119999999999997</v>
      </c>
      <c r="H1338">
        <v>188.24</v>
      </c>
      <c r="J1338">
        <v>31.89</v>
      </c>
      <c r="K1338">
        <v>25.84</v>
      </c>
      <c r="L1338">
        <v>33.94</v>
      </c>
      <c r="M1338">
        <v>59.54</v>
      </c>
    </row>
    <row r="1339" spans="1:13" x14ac:dyDescent="0.25">
      <c r="A1339" s="25">
        <v>41023</v>
      </c>
      <c r="B1339">
        <v>199.06</v>
      </c>
      <c r="C1339">
        <v>80.040000000000006</v>
      </c>
      <c r="D1339">
        <v>27.31</v>
      </c>
      <c r="E1339">
        <v>300.33</v>
      </c>
      <c r="F1339">
        <v>135.83000000000001</v>
      </c>
      <c r="G1339">
        <v>31.92</v>
      </c>
      <c r="H1339">
        <v>190.33</v>
      </c>
      <c r="J1339">
        <v>31.36</v>
      </c>
      <c r="K1339">
        <v>24.54</v>
      </c>
      <c r="L1339">
        <v>33.380000000000003</v>
      </c>
      <c r="M1339">
        <v>57.77</v>
      </c>
    </row>
    <row r="1340" spans="1:13" x14ac:dyDescent="0.25">
      <c r="A1340" s="25">
        <v>41024</v>
      </c>
      <c r="B1340">
        <v>202.02</v>
      </c>
      <c r="C1340">
        <v>87.14</v>
      </c>
      <c r="D1340">
        <v>27.86</v>
      </c>
      <c r="E1340">
        <v>304.56</v>
      </c>
      <c r="F1340">
        <v>134.82</v>
      </c>
      <c r="G1340">
        <v>32.200000000000003</v>
      </c>
      <c r="H1340">
        <v>194.42</v>
      </c>
      <c r="J1340">
        <v>31.97</v>
      </c>
      <c r="K1340">
        <v>24.54</v>
      </c>
      <c r="L1340">
        <v>33.69</v>
      </c>
      <c r="M1340">
        <v>57.36</v>
      </c>
    </row>
    <row r="1341" spans="1:13" x14ac:dyDescent="0.25">
      <c r="A1341" s="25">
        <v>41025</v>
      </c>
      <c r="B1341">
        <v>203.4</v>
      </c>
      <c r="C1341">
        <v>86.81</v>
      </c>
      <c r="D1341">
        <v>28.22</v>
      </c>
      <c r="E1341">
        <v>307.43</v>
      </c>
      <c r="F1341">
        <v>133.21</v>
      </c>
      <c r="G1341">
        <v>32.11</v>
      </c>
      <c r="H1341">
        <v>195.99</v>
      </c>
      <c r="J1341">
        <v>31.95</v>
      </c>
      <c r="K1341">
        <v>23.37</v>
      </c>
      <c r="L1341">
        <v>34.380000000000003</v>
      </c>
      <c r="M1341">
        <v>58.95</v>
      </c>
    </row>
    <row r="1342" spans="1:13" x14ac:dyDescent="0.25">
      <c r="A1342" s="25">
        <v>41026</v>
      </c>
      <c r="B1342">
        <v>206.47</v>
      </c>
      <c r="C1342">
        <v>86.14</v>
      </c>
      <c r="D1342">
        <v>28.38</v>
      </c>
      <c r="E1342">
        <v>307.18</v>
      </c>
      <c r="F1342">
        <v>134.44</v>
      </c>
      <c r="G1342">
        <v>31.98</v>
      </c>
      <c r="H1342">
        <v>226.85</v>
      </c>
      <c r="J1342">
        <v>32.17</v>
      </c>
      <c r="K1342">
        <v>24.69</v>
      </c>
      <c r="L1342">
        <v>36.869999999999997</v>
      </c>
      <c r="M1342">
        <v>59.03</v>
      </c>
    </row>
    <row r="1343" spans="1:13" x14ac:dyDescent="0.25">
      <c r="A1343" s="25">
        <v>41029</v>
      </c>
      <c r="B1343">
        <v>206.71</v>
      </c>
      <c r="C1343">
        <v>83.43</v>
      </c>
      <c r="D1343">
        <v>28.4</v>
      </c>
      <c r="E1343">
        <v>302.12</v>
      </c>
      <c r="F1343">
        <v>132.69999999999999</v>
      </c>
      <c r="G1343">
        <v>32.020000000000003</v>
      </c>
      <c r="H1343">
        <v>231.9</v>
      </c>
      <c r="J1343">
        <v>31.94</v>
      </c>
      <c r="K1343">
        <v>23.72</v>
      </c>
      <c r="L1343">
        <v>37.51</v>
      </c>
      <c r="M1343">
        <v>58.91</v>
      </c>
    </row>
    <row r="1344" spans="1:13" x14ac:dyDescent="0.25">
      <c r="A1344" s="25">
        <v>41030</v>
      </c>
      <c r="B1344">
        <v>207.18</v>
      </c>
      <c r="C1344">
        <v>83.16</v>
      </c>
      <c r="D1344">
        <v>28.95</v>
      </c>
      <c r="E1344">
        <v>301.91000000000003</v>
      </c>
      <c r="F1344">
        <v>133.47999999999999</v>
      </c>
      <c r="G1344">
        <v>32.01</v>
      </c>
      <c r="H1344">
        <v>230.04</v>
      </c>
      <c r="J1344">
        <v>31.85</v>
      </c>
      <c r="K1344">
        <v>23.92</v>
      </c>
      <c r="L1344">
        <v>36.53</v>
      </c>
      <c r="M1344">
        <v>59.07</v>
      </c>
    </row>
    <row r="1345" spans="1:13" x14ac:dyDescent="0.25">
      <c r="A1345" s="25">
        <v>41031</v>
      </c>
      <c r="B1345">
        <v>206.97</v>
      </c>
      <c r="C1345">
        <v>83.71</v>
      </c>
      <c r="D1345">
        <v>29.18</v>
      </c>
      <c r="E1345">
        <v>303.33</v>
      </c>
      <c r="F1345">
        <v>134.1</v>
      </c>
      <c r="G1345">
        <v>31.8</v>
      </c>
      <c r="H1345">
        <v>230.25</v>
      </c>
      <c r="J1345">
        <v>32.090000000000003</v>
      </c>
      <c r="K1345">
        <v>24.08</v>
      </c>
      <c r="L1345">
        <v>42.63</v>
      </c>
      <c r="M1345">
        <v>59.01</v>
      </c>
    </row>
    <row r="1346" spans="1:13" x14ac:dyDescent="0.25">
      <c r="A1346" s="25">
        <v>41032</v>
      </c>
      <c r="B1346">
        <v>208.27</v>
      </c>
      <c r="C1346">
        <v>83.12</v>
      </c>
      <c r="D1346">
        <v>28.56</v>
      </c>
      <c r="E1346">
        <v>305.2</v>
      </c>
      <c r="F1346">
        <v>133.11000000000001</v>
      </c>
      <c r="G1346">
        <v>31.76</v>
      </c>
      <c r="H1346">
        <v>229.45</v>
      </c>
      <c r="J1346">
        <v>31.39</v>
      </c>
      <c r="K1346">
        <v>23.93</v>
      </c>
      <c r="L1346">
        <v>40.9</v>
      </c>
      <c r="M1346">
        <v>58.99</v>
      </c>
    </row>
    <row r="1347" spans="1:13" x14ac:dyDescent="0.25">
      <c r="A1347" s="25">
        <v>41033</v>
      </c>
      <c r="B1347">
        <v>206.47</v>
      </c>
      <c r="C1347">
        <v>80.75</v>
      </c>
      <c r="D1347">
        <v>27.9</v>
      </c>
      <c r="E1347">
        <v>298.19</v>
      </c>
      <c r="F1347">
        <v>130.02000000000001</v>
      </c>
      <c r="G1347">
        <v>30.98</v>
      </c>
      <c r="H1347">
        <v>223.99</v>
      </c>
      <c r="J1347">
        <v>30.59</v>
      </c>
      <c r="K1347">
        <v>23.35</v>
      </c>
      <c r="L1347">
        <v>40.200000000000003</v>
      </c>
      <c r="M1347">
        <v>58.7</v>
      </c>
    </row>
    <row r="1348" spans="1:13" x14ac:dyDescent="0.25">
      <c r="A1348" s="25">
        <v>41036</v>
      </c>
      <c r="B1348">
        <v>203.96</v>
      </c>
      <c r="C1348">
        <v>81.349999999999994</v>
      </c>
      <c r="D1348">
        <v>27.76</v>
      </c>
      <c r="E1348">
        <v>303.47000000000003</v>
      </c>
      <c r="F1348">
        <v>127.97</v>
      </c>
      <c r="G1348">
        <v>30.65</v>
      </c>
      <c r="H1348">
        <v>225.16</v>
      </c>
      <c r="J1348">
        <v>30.61</v>
      </c>
      <c r="K1348">
        <v>22.57</v>
      </c>
      <c r="L1348">
        <v>40.97</v>
      </c>
      <c r="M1348">
        <v>59.19</v>
      </c>
    </row>
    <row r="1349" spans="1:13" x14ac:dyDescent="0.25">
      <c r="A1349" s="25">
        <v>41037</v>
      </c>
      <c r="B1349">
        <v>202.44</v>
      </c>
      <c r="C1349">
        <v>81.17</v>
      </c>
      <c r="D1349">
        <v>27.37</v>
      </c>
      <c r="E1349">
        <v>306.08999999999997</v>
      </c>
      <c r="F1349">
        <v>127.31</v>
      </c>
      <c r="G1349">
        <v>30.5</v>
      </c>
      <c r="H1349">
        <v>223.9</v>
      </c>
      <c r="J1349">
        <v>30.63</v>
      </c>
      <c r="K1349">
        <v>21.82</v>
      </c>
      <c r="L1349">
        <v>41.2</v>
      </c>
      <c r="M1349">
        <v>59.05</v>
      </c>
    </row>
    <row r="1350" spans="1:13" x14ac:dyDescent="0.25">
      <c r="A1350" s="25">
        <v>41038</v>
      </c>
      <c r="B1350">
        <v>199.99</v>
      </c>
      <c r="C1350">
        <v>81.31</v>
      </c>
      <c r="D1350">
        <v>27.19</v>
      </c>
      <c r="E1350">
        <v>304.27</v>
      </c>
      <c r="F1350">
        <v>123.7</v>
      </c>
      <c r="G1350">
        <v>30.76</v>
      </c>
      <c r="H1350">
        <v>222.98</v>
      </c>
      <c r="J1350">
        <v>30.6</v>
      </c>
      <c r="K1350">
        <v>21.8</v>
      </c>
      <c r="L1350">
        <v>40.68</v>
      </c>
      <c r="M1350">
        <v>59.03</v>
      </c>
    </row>
    <row r="1351" spans="1:13" x14ac:dyDescent="0.25">
      <c r="A1351" s="25">
        <v>41039</v>
      </c>
      <c r="B1351">
        <v>201</v>
      </c>
      <c r="C1351">
        <v>81.5</v>
      </c>
      <c r="D1351">
        <v>27.24</v>
      </c>
      <c r="E1351">
        <v>306.52</v>
      </c>
      <c r="F1351">
        <v>123.66</v>
      </c>
      <c r="G1351">
        <v>30.74</v>
      </c>
      <c r="H1351">
        <v>226.69</v>
      </c>
      <c r="J1351">
        <v>30.78</v>
      </c>
      <c r="K1351">
        <v>21.93</v>
      </c>
      <c r="L1351">
        <v>40.79</v>
      </c>
      <c r="M1351">
        <v>59.19</v>
      </c>
    </row>
    <row r="1352" spans="1:13" x14ac:dyDescent="0.25">
      <c r="A1352" s="25">
        <v>41040</v>
      </c>
      <c r="B1352">
        <v>199.96</v>
      </c>
      <c r="C1352">
        <v>80.959999999999994</v>
      </c>
      <c r="D1352">
        <v>27.63</v>
      </c>
      <c r="E1352">
        <v>302.31</v>
      </c>
      <c r="F1352">
        <v>122.23</v>
      </c>
      <c r="G1352">
        <v>31.16</v>
      </c>
      <c r="H1352">
        <v>227.68</v>
      </c>
      <c r="J1352">
        <v>30.74</v>
      </c>
      <c r="K1352">
        <v>22.4</v>
      </c>
      <c r="L1352">
        <v>41.73</v>
      </c>
      <c r="M1352">
        <v>59.42</v>
      </c>
    </row>
    <row r="1353" spans="1:13" x14ac:dyDescent="0.25">
      <c r="A1353" s="25">
        <v>41043</v>
      </c>
      <c r="B1353">
        <v>199.92</v>
      </c>
      <c r="C1353">
        <v>79.75</v>
      </c>
      <c r="D1353">
        <v>27.02</v>
      </c>
      <c r="E1353">
        <v>301.7</v>
      </c>
      <c r="F1353">
        <v>121.83</v>
      </c>
      <c r="G1353">
        <v>30.68</v>
      </c>
      <c r="H1353">
        <v>222.93</v>
      </c>
      <c r="J1353">
        <v>30.63</v>
      </c>
      <c r="K1353">
        <v>21.53</v>
      </c>
      <c r="L1353">
        <v>41.64</v>
      </c>
      <c r="M1353">
        <v>59.07</v>
      </c>
    </row>
    <row r="1354" spans="1:13" x14ac:dyDescent="0.25">
      <c r="A1354" s="25">
        <v>41044</v>
      </c>
      <c r="B1354">
        <v>199.44</v>
      </c>
      <c r="C1354">
        <v>79.02</v>
      </c>
      <c r="D1354">
        <v>26.88</v>
      </c>
      <c r="E1354">
        <v>305.25</v>
      </c>
      <c r="F1354">
        <v>123.87</v>
      </c>
      <c r="G1354">
        <v>30.21</v>
      </c>
      <c r="H1354">
        <v>224.39</v>
      </c>
      <c r="J1354">
        <v>30.29</v>
      </c>
      <c r="K1354">
        <v>21.47</v>
      </c>
      <c r="L1354">
        <v>42.65</v>
      </c>
      <c r="M1354">
        <v>59.35</v>
      </c>
    </row>
    <row r="1355" spans="1:13" x14ac:dyDescent="0.25">
      <c r="A1355" s="25">
        <v>41045</v>
      </c>
      <c r="B1355">
        <v>199.42</v>
      </c>
      <c r="C1355">
        <v>78.010000000000005</v>
      </c>
      <c r="D1355">
        <v>26.5</v>
      </c>
      <c r="E1355">
        <v>314.14999999999998</v>
      </c>
      <c r="F1355">
        <v>122.26</v>
      </c>
      <c r="G1355">
        <v>29.9</v>
      </c>
      <c r="H1355">
        <v>224.06</v>
      </c>
      <c r="J1355">
        <v>29.96</v>
      </c>
      <c r="K1355">
        <v>22.18</v>
      </c>
      <c r="L1355">
        <v>43.64</v>
      </c>
      <c r="M1355">
        <v>59.19</v>
      </c>
    </row>
    <row r="1356" spans="1:13" x14ac:dyDescent="0.25">
      <c r="A1356" s="25">
        <v>41046</v>
      </c>
      <c r="B1356">
        <v>199.67</v>
      </c>
      <c r="C1356">
        <v>75.73</v>
      </c>
      <c r="D1356">
        <v>26.19</v>
      </c>
      <c r="E1356">
        <v>311.20999999999998</v>
      </c>
      <c r="F1356">
        <v>117.4</v>
      </c>
      <c r="G1356">
        <v>29.72</v>
      </c>
      <c r="H1356">
        <v>218.36</v>
      </c>
      <c r="I1356">
        <v>38</v>
      </c>
      <c r="J1356">
        <v>29.35</v>
      </c>
      <c r="K1356">
        <v>21</v>
      </c>
      <c r="L1356">
        <v>41.03</v>
      </c>
      <c r="M1356">
        <v>61.68</v>
      </c>
    </row>
    <row r="1357" spans="1:13" x14ac:dyDescent="0.25">
      <c r="A1357" s="25">
        <v>41047</v>
      </c>
      <c r="B1357">
        <v>198.78</v>
      </c>
      <c r="C1357">
        <v>75.77</v>
      </c>
      <c r="D1357">
        <v>26.07</v>
      </c>
      <c r="E1357">
        <v>299.89999999999998</v>
      </c>
      <c r="F1357">
        <v>115.37</v>
      </c>
      <c r="G1357">
        <v>29.27</v>
      </c>
      <c r="H1357">
        <v>213.85</v>
      </c>
      <c r="I1357">
        <v>38.229999999999997</v>
      </c>
      <c r="J1357">
        <v>28.73</v>
      </c>
      <c r="K1357">
        <v>20.47</v>
      </c>
      <c r="L1357">
        <v>40.659999999999997</v>
      </c>
      <c r="M1357">
        <v>62.43</v>
      </c>
    </row>
    <row r="1358" spans="1:13" x14ac:dyDescent="0.25">
      <c r="A1358" s="25">
        <v>41050</v>
      </c>
      <c r="B1358">
        <v>195.98</v>
      </c>
      <c r="C1358">
        <v>80.180000000000007</v>
      </c>
      <c r="D1358">
        <v>26.15</v>
      </c>
      <c r="E1358">
        <v>306.75</v>
      </c>
      <c r="F1358">
        <v>121.75</v>
      </c>
      <c r="G1358">
        <v>29.75</v>
      </c>
      <c r="H1358">
        <v>218.11</v>
      </c>
      <c r="I1358">
        <v>34.03</v>
      </c>
      <c r="J1358">
        <v>29.48</v>
      </c>
      <c r="K1358">
        <v>21.25</v>
      </c>
      <c r="L1358">
        <v>42.17</v>
      </c>
      <c r="M1358">
        <v>63.04</v>
      </c>
    </row>
    <row r="1359" spans="1:13" x14ac:dyDescent="0.25">
      <c r="A1359" s="25">
        <v>41051</v>
      </c>
      <c r="B1359">
        <v>198.04</v>
      </c>
      <c r="C1359">
        <v>79.569999999999993</v>
      </c>
      <c r="D1359">
        <v>26.03</v>
      </c>
      <c r="E1359">
        <v>300.10000000000002</v>
      </c>
      <c r="F1359">
        <v>119.34</v>
      </c>
      <c r="G1359">
        <v>29.76</v>
      </c>
      <c r="H1359">
        <v>215.33</v>
      </c>
      <c r="I1359">
        <v>31</v>
      </c>
      <c r="J1359">
        <v>29.36</v>
      </c>
      <c r="K1359">
        <v>21.16</v>
      </c>
      <c r="L1359">
        <v>42.63</v>
      </c>
      <c r="M1359">
        <v>63.73</v>
      </c>
    </row>
    <row r="1360" spans="1:13" x14ac:dyDescent="0.25">
      <c r="A1360" s="25">
        <v>41052</v>
      </c>
      <c r="B1360">
        <v>195.53</v>
      </c>
      <c r="C1360">
        <v>81.510000000000005</v>
      </c>
      <c r="D1360">
        <v>25.44</v>
      </c>
      <c r="E1360">
        <v>304.43</v>
      </c>
      <c r="F1360">
        <v>122.29</v>
      </c>
      <c r="G1360">
        <v>29.11</v>
      </c>
      <c r="H1360">
        <v>217.28</v>
      </c>
      <c r="I1360">
        <v>32</v>
      </c>
      <c r="J1360">
        <v>29.14</v>
      </c>
      <c r="K1360">
        <v>20.92</v>
      </c>
      <c r="L1360">
        <v>45.15</v>
      </c>
      <c r="M1360">
        <v>64.58</v>
      </c>
    </row>
    <row r="1361" spans="1:13" x14ac:dyDescent="0.25">
      <c r="A1361" s="25">
        <v>41053</v>
      </c>
      <c r="B1361">
        <v>195.99</v>
      </c>
      <c r="C1361">
        <v>80.760000000000005</v>
      </c>
      <c r="D1361">
        <v>25.65</v>
      </c>
      <c r="E1361">
        <v>301.52999999999997</v>
      </c>
      <c r="F1361">
        <v>118.26</v>
      </c>
      <c r="G1361">
        <v>29.07</v>
      </c>
      <c r="H1361">
        <v>215.24</v>
      </c>
      <c r="I1361">
        <v>33.03</v>
      </c>
      <c r="J1361">
        <v>28.89</v>
      </c>
      <c r="K1361">
        <v>20.28</v>
      </c>
      <c r="L1361">
        <v>44.4</v>
      </c>
      <c r="M1361">
        <v>65.069999999999993</v>
      </c>
    </row>
    <row r="1362" spans="1:13" x14ac:dyDescent="0.25">
      <c r="A1362" s="25">
        <v>41054</v>
      </c>
      <c r="B1362">
        <v>195.11</v>
      </c>
      <c r="C1362">
        <v>80.33</v>
      </c>
      <c r="D1362">
        <v>25.74</v>
      </c>
      <c r="E1362">
        <v>295.47000000000003</v>
      </c>
      <c r="F1362">
        <v>117.59</v>
      </c>
      <c r="G1362">
        <v>29.06</v>
      </c>
      <c r="H1362">
        <v>212.89</v>
      </c>
      <c r="I1362">
        <v>31.91</v>
      </c>
      <c r="J1362">
        <v>28.94</v>
      </c>
      <c r="K1362">
        <v>20.45</v>
      </c>
      <c r="L1362">
        <v>45</v>
      </c>
      <c r="M1362">
        <v>65.31</v>
      </c>
    </row>
    <row r="1363" spans="1:13" x14ac:dyDescent="0.25">
      <c r="A1363" s="25">
        <v>41058</v>
      </c>
      <c r="B1363">
        <v>195.22</v>
      </c>
      <c r="C1363">
        <v>81.75</v>
      </c>
      <c r="D1363">
        <v>26.09</v>
      </c>
      <c r="E1363">
        <v>296.87</v>
      </c>
      <c r="F1363">
        <v>121.59</v>
      </c>
      <c r="G1363">
        <v>29.56</v>
      </c>
      <c r="H1363">
        <v>214.75</v>
      </c>
      <c r="I1363">
        <v>28.84</v>
      </c>
      <c r="J1363">
        <v>29.36</v>
      </c>
      <c r="K1363">
        <v>21.05</v>
      </c>
      <c r="L1363">
        <v>45.26</v>
      </c>
      <c r="M1363">
        <v>65.680000000000007</v>
      </c>
    </row>
    <row r="1364" spans="1:13" x14ac:dyDescent="0.25">
      <c r="A1364" s="25">
        <v>41059</v>
      </c>
      <c r="B1364">
        <v>194.8</v>
      </c>
      <c r="C1364">
        <v>82.74</v>
      </c>
      <c r="D1364">
        <v>26.13</v>
      </c>
      <c r="E1364">
        <v>293.82</v>
      </c>
      <c r="F1364">
        <v>118.16</v>
      </c>
      <c r="G1364">
        <v>29.34</v>
      </c>
      <c r="H1364">
        <v>209.23</v>
      </c>
      <c r="I1364">
        <v>28.19</v>
      </c>
      <c r="J1364">
        <v>28.95</v>
      </c>
      <c r="K1364">
        <v>20.420000000000002</v>
      </c>
      <c r="L1364">
        <v>43.16</v>
      </c>
      <c r="M1364">
        <v>65.44</v>
      </c>
    </row>
    <row r="1365" spans="1:13" x14ac:dyDescent="0.25">
      <c r="A1365" s="25">
        <v>41060</v>
      </c>
      <c r="B1365">
        <v>194.1</v>
      </c>
      <c r="C1365">
        <v>82.53</v>
      </c>
      <c r="D1365">
        <v>25.84</v>
      </c>
      <c r="E1365">
        <v>290.14</v>
      </c>
      <c r="F1365">
        <v>117.77</v>
      </c>
      <c r="G1365">
        <v>29.19</v>
      </c>
      <c r="H1365">
        <v>212.91</v>
      </c>
      <c r="I1365">
        <v>29.6</v>
      </c>
      <c r="J1365">
        <v>28.48</v>
      </c>
      <c r="K1365">
        <v>19.93</v>
      </c>
      <c r="L1365">
        <v>42.88</v>
      </c>
      <c r="M1365">
        <v>65.819999999999993</v>
      </c>
    </row>
    <row r="1366" spans="1:13" x14ac:dyDescent="0.25">
      <c r="A1366" s="25">
        <v>41061</v>
      </c>
      <c r="B1366">
        <v>190.12</v>
      </c>
      <c r="C1366">
        <v>80.14</v>
      </c>
      <c r="D1366">
        <v>25.14</v>
      </c>
      <c r="E1366">
        <v>285.2</v>
      </c>
      <c r="F1366">
        <v>113.35</v>
      </c>
      <c r="G1366">
        <v>28.45</v>
      </c>
      <c r="H1366">
        <v>208.22</v>
      </c>
      <c r="I1366">
        <v>27.72</v>
      </c>
      <c r="J1366">
        <v>27</v>
      </c>
      <c r="K1366">
        <v>18.489999999999998</v>
      </c>
      <c r="L1366">
        <v>41.02</v>
      </c>
      <c r="M1366">
        <v>65.55</v>
      </c>
    </row>
    <row r="1367" spans="1:13" x14ac:dyDescent="0.25">
      <c r="A1367" s="25">
        <v>41064</v>
      </c>
      <c r="B1367">
        <v>188.34</v>
      </c>
      <c r="C1367">
        <v>80.61</v>
      </c>
      <c r="D1367">
        <v>25.04</v>
      </c>
      <c r="E1367">
        <v>289.01</v>
      </c>
      <c r="F1367">
        <v>115.68</v>
      </c>
      <c r="G1367">
        <v>28.55</v>
      </c>
      <c r="H1367">
        <v>214.57</v>
      </c>
      <c r="I1367">
        <v>26.9</v>
      </c>
      <c r="J1367">
        <v>27.09</v>
      </c>
      <c r="K1367">
        <v>19.079999999999998</v>
      </c>
      <c r="L1367">
        <v>41.49</v>
      </c>
      <c r="M1367">
        <v>65.989999999999995</v>
      </c>
    </row>
    <row r="1368" spans="1:13" x14ac:dyDescent="0.25">
      <c r="A1368" s="25">
        <v>41065</v>
      </c>
      <c r="B1368">
        <v>187.92</v>
      </c>
      <c r="C1368">
        <v>80.400000000000006</v>
      </c>
      <c r="D1368">
        <v>25.43</v>
      </c>
      <c r="E1368">
        <v>284.92</v>
      </c>
      <c r="F1368">
        <v>117.28</v>
      </c>
      <c r="G1368">
        <v>28.5</v>
      </c>
      <c r="H1368">
        <v>213.21</v>
      </c>
      <c r="I1368">
        <v>25.87</v>
      </c>
      <c r="J1368">
        <v>27.48</v>
      </c>
      <c r="K1368">
        <v>18.95</v>
      </c>
      <c r="L1368">
        <v>41.09</v>
      </c>
      <c r="M1368">
        <v>65.5</v>
      </c>
    </row>
    <row r="1369" spans="1:13" x14ac:dyDescent="0.25">
      <c r="A1369" s="25">
        <v>41066</v>
      </c>
      <c r="B1369">
        <v>190.78</v>
      </c>
      <c r="C1369">
        <v>81.64</v>
      </c>
      <c r="D1369">
        <v>26.07</v>
      </c>
      <c r="E1369">
        <v>289.99</v>
      </c>
      <c r="F1369">
        <v>119.12</v>
      </c>
      <c r="G1369">
        <v>29.35</v>
      </c>
      <c r="H1369">
        <v>217.64</v>
      </c>
      <c r="I1369">
        <v>26.81</v>
      </c>
      <c r="J1369">
        <v>28.6</v>
      </c>
      <c r="K1369">
        <v>18.79</v>
      </c>
      <c r="L1369">
        <v>42.99</v>
      </c>
      <c r="M1369">
        <v>65.930000000000007</v>
      </c>
    </row>
    <row r="1370" spans="1:13" x14ac:dyDescent="0.25">
      <c r="A1370" s="25">
        <v>41067</v>
      </c>
      <c r="B1370">
        <v>195.28</v>
      </c>
      <c r="C1370">
        <v>81.67</v>
      </c>
      <c r="D1370">
        <v>25.94</v>
      </c>
      <c r="E1370">
        <v>288.83</v>
      </c>
      <c r="F1370">
        <v>122.46</v>
      </c>
      <c r="G1370">
        <v>29.23</v>
      </c>
      <c r="H1370">
        <v>218.8</v>
      </c>
      <c r="I1370">
        <v>26.31</v>
      </c>
      <c r="J1370">
        <v>28.23</v>
      </c>
      <c r="K1370">
        <v>18.88</v>
      </c>
      <c r="L1370">
        <v>41.67</v>
      </c>
      <c r="M1370">
        <v>65.87</v>
      </c>
    </row>
    <row r="1371" spans="1:13" x14ac:dyDescent="0.25">
      <c r="A1371" s="25">
        <v>41068</v>
      </c>
      <c r="B1371">
        <v>193.71</v>
      </c>
      <c r="C1371">
        <v>82.9</v>
      </c>
      <c r="D1371">
        <v>26.41</v>
      </c>
      <c r="E1371">
        <v>289.93</v>
      </c>
      <c r="F1371">
        <v>121.31</v>
      </c>
      <c r="G1371">
        <v>29.65</v>
      </c>
      <c r="H1371">
        <v>218.48</v>
      </c>
      <c r="I1371">
        <v>27.1</v>
      </c>
      <c r="J1371">
        <v>28.52</v>
      </c>
      <c r="K1371">
        <v>18.95</v>
      </c>
      <c r="L1371">
        <v>43.02</v>
      </c>
      <c r="M1371">
        <v>68.22</v>
      </c>
    </row>
    <row r="1372" spans="1:13" x14ac:dyDescent="0.25">
      <c r="A1372" s="25">
        <v>41071</v>
      </c>
      <c r="B1372">
        <v>196.6</v>
      </c>
      <c r="C1372">
        <v>81.599999999999994</v>
      </c>
      <c r="D1372">
        <v>25.98</v>
      </c>
      <c r="E1372">
        <v>283.97000000000003</v>
      </c>
      <c r="F1372">
        <v>120.8</v>
      </c>
      <c r="G1372">
        <v>28.9</v>
      </c>
      <c r="H1372">
        <v>216.5</v>
      </c>
      <c r="I1372">
        <v>27</v>
      </c>
      <c r="J1372">
        <v>27.65</v>
      </c>
      <c r="K1372">
        <v>17.71</v>
      </c>
      <c r="L1372">
        <v>42.94</v>
      </c>
      <c r="M1372">
        <v>67.53</v>
      </c>
    </row>
    <row r="1373" spans="1:13" x14ac:dyDescent="0.25">
      <c r="A1373" s="25">
        <v>41072</v>
      </c>
      <c r="B1373">
        <v>192.14</v>
      </c>
      <c r="C1373">
        <v>82.31</v>
      </c>
      <c r="D1373">
        <v>26.52</v>
      </c>
      <c r="E1373">
        <v>282.27</v>
      </c>
      <c r="F1373">
        <v>117.94</v>
      </c>
      <c r="G1373">
        <v>29.29</v>
      </c>
      <c r="H1373">
        <v>216.42</v>
      </c>
      <c r="I1373">
        <v>27.4</v>
      </c>
      <c r="J1373">
        <v>28.24</v>
      </c>
      <c r="K1373">
        <v>17.43</v>
      </c>
      <c r="L1373">
        <v>45.02</v>
      </c>
      <c r="M1373">
        <v>67.72</v>
      </c>
    </row>
    <row r="1374" spans="1:13" x14ac:dyDescent="0.25">
      <c r="A1374" s="25">
        <v>41073</v>
      </c>
      <c r="B1374">
        <v>194.36</v>
      </c>
      <c r="C1374">
        <v>81.739999999999995</v>
      </c>
      <c r="D1374">
        <v>26.54</v>
      </c>
      <c r="E1374">
        <v>280.26</v>
      </c>
      <c r="F1374">
        <v>116.72</v>
      </c>
      <c r="G1374">
        <v>29.13</v>
      </c>
      <c r="H1374">
        <v>214.73</v>
      </c>
      <c r="I1374">
        <v>27.27</v>
      </c>
      <c r="J1374">
        <v>27.82</v>
      </c>
      <c r="K1374">
        <v>17.18</v>
      </c>
      <c r="L1374">
        <v>43.43</v>
      </c>
      <c r="M1374">
        <v>67.069999999999993</v>
      </c>
    </row>
    <row r="1375" spans="1:13" x14ac:dyDescent="0.25">
      <c r="A1375" s="25">
        <v>41074</v>
      </c>
      <c r="B1375">
        <v>193</v>
      </c>
      <c r="C1375">
        <v>81.650000000000006</v>
      </c>
      <c r="D1375">
        <v>26.98</v>
      </c>
      <c r="E1375">
        <v>279.25</v>
      </c>
      <c r="F1375">
        <v>117.64</v>
      </c>
      <c r="G1375">
        <v>29.34</v>
      </c>
      <c r="H1375">
        <v>214.45</v>
      </c>
      <c r="I1375">
        <v>28.29</v>
      </c>
      <c r="J1375">
        <v>27.73</v>
      </c>
      <c r="K1375">
        <v>16.66</v>
      </c>
      <c r="L1375">
        <v>44.05</v>
      </c>
      <c r="M1375">
        <v>67.63</v>
      </c>
    </row>
    <row r="1376" spans="1:13" x14ac:dyDescent="0.25">
      <c r="A1376" s="25">
        <v>41075</v>
      </c>
      <c r="B1376">
        <v>196.08</v>
      </c>
      <c r="C1376">
        <v>82.02</v>
      </c>
      <c r="D1376">
        <v>27.34</v>
      </c>
      <c r="E1376">
        <v>281.97000000000003</v>
      </c>
      <c r="F1376">
        <v>119.38</v>
      </c>
      <c r="G1376">
        <v>30.02</v>
      </c>
      <c r="H1376">
        <v>218.35</v>
      </c>
      <c r="I1376">
        <v>30.01</v>
      </c>
      <c r="J1376">
        <v>27.86</v>
      </c>
      <c r="K1376">
        <v>17.559999999999999</v>
      </c>
      <c r="L1376">
        <v>44.38</v>
      </c>
      <c r="M1376">
        <v>67.75</v>
      </c>
    </row>
    <row r="1377" spans="1:13" x14ac:dyDescent="0.25">
      <c r="A1377" s="25">
        <v>41078</v>
      </c>
      <c r="B1377">
        <v>197.57</v>
      </c>
      <c r="C1377">
        <v>83.68</v>
      </c>
      <c r="D1377">
        <v>27.42</v>
      </c>
      <c r="E1377">
        <v>285.14</v>
      </c>
      <c r="F1377">
        <v>121.37</v>
      </c>
      <c r="G1377">
        <v>29.84</v>
      </c>
      <c r="H1377">
        <v>222.66</v>
      </c>
      <c r="I1377">
        <v>31.41</v>
      </c>
      <c r="J1377">
        <v>28.02</v>
      </c>
      <c r="K1377">
        <v>18.559999999999999</v>
      </c>
      <c r="L1377">
        <v>44.91</v>
      </c>
      <c r="M1377">
        <v>68.12</v>
      </c>
    </row>
    <row r="1378" spans="1:13" x14ac:dyDescent="0.25">
      <c r="A1378" s="25">
        <v>41079</v>
      </c>
      <c r="B1378">
        <v>198.83</v>
      </c>
      <c r="C1378">
        <v>83.92</v>
      </c>
      <c r="D1378">
        <v>27.51</v>
      </c>
      <c r="E1378">
        <v>290.47000000000003</v>
      </c>
      <c r="F1378">
        <v>121.72</v>
      </c>
      <c r="G1378">
        <v>30.7</v>
      </c>
      <c r="H1378">
        <v>224.03</v>
      </c>
      <c r="I1378">
        <v>31.91</v>
      </c>
      <c r="J1378">
        <v>28.27</v>
      </c>
      <c r="K1378">
        <v>18.809999999999999</v>
      </c>
      <c r="L1378">
        <v>44.24</v>
      </c>
      <c r="M1378">
        <v>67.81</v>
      </c>
    </row>
    <row r="1379" spans="1:13" x14ac:dyDescent="0.25">
      <c r="A1379" s="25">
        <v>41080</v>
      </c>
      <c r="B1379">
        <v>198.7</v>
      </c>
      <c r="C1379">
        <v>83.68</v>
      </c>
      <c r="D1379">
        <v>27.64</v>
      </c>
      <c r="E1379">
        <v>288.47000000000003</v>
      </c>
      <c r="F1379">
        <v>117.38</v>
      </c>
      <c r="G1379">
        <v>30.93</v>
      </c>
      <c r="H1379">
        <v>223.02</v>
      </c>
      <c r="I1379">
        <v>31.6</v>
      </c>
      <c r="J1379">
        <v>28.54</v>
      </c>
      <c r="K1379">
        <v>18.559999999999999</v>
      </c>
      <c r="L1379">
        <v>43.29</v>
      </c>
      <c r="M1379">
        <v>68.52</v>
      </c>
    </row>
    <row r="1380" spans="1:13" x14ac:dyDescent="0.25">
      <c r="A1380" s="25">
        <v>41081</v>
      </c>
      <c r="B1380">
        <v>199.07</v>
      </c>
      <c r="C1380">
        <v>82.52</v>
      </c>
      <c r="D1380">
        <v>26.71</v>
      </c>
      <c r="E1380">
        <v>282.32</v>
      </c>
      <c r="F1380">
        <v>113.08</v>
      </c>
      <c r="G1380">
        <v>30.14</v>
      </c>
      <c r="H1380">
        <v>220.58</v>
      </c>
      <c r="I1380">
        <v>31.84</v>
      </c>
      <c r="J1380">
        <v>27.6</v>
      </c>
      <c r="K1380">
        <v>17.739999999999998</v>
      </c>
      <c r="L1380">
        <v>43.01</v>
      </c>
      <c r="M1380">
        <v>67.7</v>
      </c>
    </row>
    <row r="1381" spans="1:13" x14ac:dyDescent="0.25">
      <c r="A1381" s="25">
        <v>41082</v>
      </c>
      <c r="B1381">
        <v>193.87</v>
      </c>
      <c r="C1381">
        <v>83.16</v>
      </c>
      <c r="D1381">
        <v>26.94</v>
      </c>
      <c r="E1381">
        <v>285.45</v>
      </c>
      <c r="F1381">
        <v>114.61</v>
      </c>
      <c r="G1381">
        <v>30.7</v>
      </c>
      <c r="H1381">
        <v>222.16</v>
      </c>
      <c r="I1381">
        <v>33.049999999999997</v>
      </c>
      <c r="J1381">
        <v>28.05</v>
      </c>
      <c r="K1381">
        <v>17.829999999999998</v>
      </c>
      <c r="L1381">
        <v>45.53</v>
      </c>
      <c r="M1381">
        <v>67.3</v>
      </c>
    </row>
    <row r="1382" spans="1:13" x14ac:dyDescent="0.25">
      <c r="A1382" s="25">
        <v>41085</v>
      </c>
      <c r="B1382">
        <v>192.48</v>
      </c>
      <c r="C1382">
        <v>81.540000000000006</v>
      </c>
      <c r="D1382">
        <v>26.05</v>
      </c>
      <c r="E1382">
        <v>280.07</v>
      </c>
      <c r="F1382">
        <v>111.02</v>
      </c>
      <c r="G1382">
        <v>29.86</v>
      </c>
      <c r="H1382">
        <v>220.07</v>
      </c>
      <c r="I1382">
        <v>32.06</v>
      </c>
      <c r="J1382">
        <v>26.98</v>
      </c>
      <c r="K1382">
        <v>17.309999999999999</v>
      </c>
      <c r="L1382">
        <v>44.07</v>
      </c>
      <c r="M1382">
        <v>68.180000000000007</v>
      </c>
    </row>
    <row r="1383" spans="1:13" x14ac:dyDescent="0.25">
      <c r="A1383" s="25">
        <v>41086</v>
      </c>
      <c r="B1383">
        <v>193.54</v>
      </c>
      <c r="C1383">
        <v>81.72</v>
      </c>
      <c r="D1383">
        <v>26</v>
      </c>
      <c r="E1383">
        <v>282.06</v>
      </c>
      <c r="F1383">
        <v>110.59</v>
      </c>
      <c r="G1383">
        <v>30.02</v>
      </c>
      <c r="H1383">
        <v>225.61</v>
      </c>
      <c r="I1383">
        <v>33.1</v>
      </c>
      <c r="J1383">
        <v>27.03</v>
      </c>
      <c r="K1383">
        <v>17.37</v>
      </c>
      <c r="L1383">
        <v>44.01</v>
      </c>
      <c r="M1383">
        <v>68.58</v>
      </c>
    </row>
    <row r="1384" spans="1:13" x14ac:dyDescent="0.25">
      <c r="A1384" s="25">
        <v>41087</v>
      </c>
      <c r="B1384">
        <v>192.14</v>
      </c>
      <c r="C1384">
        <v>82.07</v>
      </c>
      <c r="D1384">
        <v>26.22</v>
      </c>
      <c r="E1384">
        <v>284.36</v>
      </c>
      <c r="F1384">
        <v>111.4</v>
      </c>
      <c r="G1384">
        <v>30.17</v>
      </c>
      <c r="H1384">
        <v>225.62</v>
      </c>
      <c r="I1384">
        <v>32.229999999999997</v>
      </c>
      <c r="J1384">
        <v>27.07</v>
      </c>
      <c r="K1384">
        <v>17.86</v>
      </c>
      <c r="L1384">
        <v>44.42</v>
      </c>
      <c r="M1384">
        <v>68.59</v>
      </c>
    </row>
    <row r="1385" spans="1:13" x14ac:dyDescent="0.25">
      <c r="A1385" s="25">
        <v>41088</v>
      </c>
      <c r="B1385">
        <v>191.23</v>
      </c>
      <c r="C1385">
        <v>81.290000000000006</v>
      </c>
      <c r="D1385">
        <v>25.83</v>
      </c>
      <c r="E1385">
        <v>281.87</v>
      </c>
      <c r="F1385">
        <v>108.62</v>
      </c>
      <c r="G1385">
        <v>29.91</v>
      </c>
      <c r="H1385">
        <v>221.31</v>
      </c>
      <c r="I1385">
        <v>31.36</v>
      </c>
      <c r="J1385">
        <v>26.87</v>
      </c>
      <c r="K1385">
        <v>17.940000000000001</v>
      </c>
      <c r="L1385">
        <v>43.58</v>
      </c>
      <c r="M1385">
        <v>68.3</v>
      </c>
    </row>
    <row r="1386" spans="1:13" x14ac:dyDescent="0.25">
      <c r="A1386" s="25">
        <v>41089</v>
      </c>
      <c r="B1386">
        <v>194.55</v>
      </c>
      <c r="C1386">
        <v>83.43</v>
      </c>
      <c r="D1386">
        <v>26.65</v>
      </c>
      <c r="E1386">
        <v>289.74</v>
      </c>
      <c r="F1386">
        <v>114.98</v>
      </c>
      <c r="G1386">
        <v>30.59</v>
      </c>
      <c r="H1386">
        <v>228.35</v>
      </c>
      <c r="I1386">
        <v>31.1</v>
      </c>
      <c r="J1386">
        <v>28.69</v>
      </c>
      <c r="K1386">
        <v>19.05</v>
      </c>
      <c r="L1386">
        <v>44.69</v>
      </c>
      <c r="M1386">
        <v>69.72</v>
      </c>
    </row>
    <row r="1387" spans="1:13" x14ac:dyDescent="0.25">
      <c r="A1387" s="25">
        <v>41092</v>
      </c>
      <c r="B1387">
        <v>196.36</v>
      </c>
      <c r="C1387">
        <v>84.65</v>
      </c>
      <c r="D1387">
        <v>26.66</v>
      </c>
      <c r="E1387">
        <v>289.94</v>
      </c>
      <c r="F1387">
        <v>112.69</v>
      </c>
      <c r="G1387">
        <v>30.56</v>
      </c>
      <c r="H1387">
        <v>229.32</v>
      </c>
      <c r="I1387">
        <v>30.77</v>
      </c>
      <c r="J1387">
        <v>28.28</v>
      </c>
      <c r="K1387">
        <v>18.97</v>
      </c>
      <c r="L1387">
        <v>46</v>
      </c>
      <c r="M1387">
        <v>69.349999999999994</v>
      </c>
    </row>
    <row r="1388" spans="1:13" x14ac:dyDescent="0.25">
      <c r="A1388" s="25">
        <v>41093</v>
      </c>
      <c r="B1388">
        <v>195.46</v>
      </c>
      <c r="C1388">
        <v>85.63</v>
      </c>
      <c r="D1388">
        <v>26.86</v>
      </c>
      <c r="E1388">
        <v>293.62</v>
      </c>
      <c r="F1388">
        <v>114.72</v>
      </c>
      <c r="G1388">
        <v>30.76</v>
      </c>
      <c r="H1388">
        <v>229.53</v>
      </c>
      <c r="I1388">
        <v>31.2</v>
      </c>
      <c r="J1388">
        <v>28.56</v>
      </c>
      <c r="K1388">
        <v>19.27</v>
      </c>
      <c r="L1388">
        <v>46.05</v>
      </c>
      <c r="M1388">
        <v>70.75</v>
      </c>
    </row>
    <row r="1389" spans="1:13" x14ac:dyDescent="0.25">
      <c r="A1389" s="25">
        <v>41095</v>
      </c>
      <c r="B1389">
        <v>194.88</v>
      </c>
      <c r="C1389">
        <v>87.13</v>
      </c>
      <c r="D1389">
        <v>26.55</v>
      </c>
      <c r="E1389">
        <v>297.66000000000003</v>
      </c>
      <c r="F1389">
        <v>117.21</v>
      </c>
      <c r="G1389">
        <v>30.7</v>
      </c>
      <c r="H1389">
        <v>227.06</v>
      </c>
      <c r="I1389">
        <v>31.47</v>
      </c>
      <c r="J1389">
        <v>28.41</v>
      </c>
      <c r="K1389">
        <v>20.25</v>
      </c>
      <c r="L1389">
        <v>46.27</v>
      </c>
      <c r="M1389">
        <v>71.08</v>
      </c>
    </row>
    <row r="1390" spans="1:13" x14ac:dyDescent="0.25">
      <c r="A1390" s="25">
        <v>41096</v>
      </c>
      <c r="B1390">
        <v>193.92</v>
      </c>
      <c r="C1390">
        <v>86.55</v>
      </c>
      <c r="D1390">
        <v>26.16</v>
      </c>
      <c r="E1390">
        <v>292.7</v>
      </c>
      <c r="F1390">
        <v>115.91</v>
      </c>
      <c r="G1390">
        <v>30.18</v>
      </c>
      <c r="H1390">
        <v>225.05</v>
      </c>
      <c r="I1390">
        <v>31.73</v>
      </c>
      <c r="J1390">
        <v>27.72</v>
      </c>
      <c r="K1390">
        <v>18.899999999999999</v>
      </c>
      <c r="L1390">
        <v>46.36</v>
      </c>
      <c r="M1390">
        <v>71.36</v>
      </c>
    </row>
    <row r="1391" spans="1:13" x14ac:dyDescent="0.25">
      <c r="A1391" s="25">
        <v>41099</v>
      </c>
      <c r="B1391">
        <v>190.76</v>
      </c>
      <c r="C1391">
        <v>87.7</v>
      </c>
      <c r="D1391">
        <v>26.17</v>
      </c>
      <c r="E1391">
        <v>292.70999999999998</v>
      </c>
      <c r="F1391">
        <v>113.17</v>
      </c>
      <c r="G1391">
        <v>30</v>
      </c>
      <c r="H1391">
        <v>225.05</v>
      </c>
      <c r="I1391">
        <v>32.17</v>
      </c>
      <c r="J1391">
        <v>27.41</v>
      </c>
      <c r="K1391">
        <v>18.850000000000001</v>
      </c>
      <c r="L1391">
        <v>45.44</v>
      </c>
      <c r="M1391">
        <v>71.760000000000005</v>
      </c>
    </row>
    <row r="1392" spans="1:13" x14ac:dyDescent="0.25">
      <c r="A1392" s="25">
        <v>41100</v>
      </c>
      <c r="B1392">
        <v>190.3</v>
      </c>
      <c r="C1392">
        <v>86.89</v>
      </c>
      <c r="D1392">
        <v>25.56</v>
      </c>
      <c r="E1392">
        <v>290.56</v>
      </c>
      <c r="F1392">
        <v>109.3</v>
      </c>
      <c r="G1392">
        <v>29.74</v>
      </c>
      <c r="H1392">
        <v>219.5</v>
      </c>
      <c r="I1392">
        <v>31.47</v>
      </c>
      <c r="J1392">
        <v>27.39</v>
      </c>
      <c r="K1392">
        <v>18.350000000000001</v>
      </c>
      <c r="L1392">
        <v>44.76</v>
      </c>
      <c r="M1392">
        <v>72.11</v>
      </c>
    </row>
    <row r="1393" spans="1:13" x14ac:dyDescent="0.25">
      <c r="A1393" s="25">
        <v>41101</v>
      </c>
      <c r="B1393">
        <v>186.22</v>
      </c>
      <c r="C1393">
        <v>86.35</v>
      </c>
      <c r="D1393">
        <v>25.39</v>
      </c>
      <c r="E1393">
        <v>285.31</v>
      </c>
      <c r="F1393">
        <v>108.92</v>
      </c>
      <c r="G1393">
        <v>29.3</v>
      </c>
      <c r="H1393">
        <v>218.37</v>
      </c>
      <c r="I1393">
        <v>30.97</v>
      </c>
      <c r="J1393">
        <v>27.3</v>
      </c>
      <c r="K1393">
        <v>18.41</v>
      </c>
      <c r="L1393">
        <v>44.28</v>
      </c>
      <c r="M1393">
        <v>72.260000000000005</v>
      </c>
    </row>
    <row r="1394" spans="1:13" x14ac:dyDescent="0.25">
      <c r="A1394" s="25">
        <v>41102</v>
      </c>
      <c r="B1394">
        <v>184.25</v>
      </c>
      <c r="C1394">
        <v>85.56</v>
      </c>
      <c r="D1394">
        <v>24.74</v>
      </c>
      <c r="E1394">
        <v>284.95</v>
      </c>
      <c r="F1394">
        <v>108.21</v>
      </c>
      <c r="G1394">
        <v>28.63</v>
      </c>
      <c r="H1394">
        <v>215.36</v>
      </c>
      <c r="I1394">
        <v>30.81</v>
      </c>
      <c r="J1394">
        <v>26.74</v>
      </c>
      <c r="K1394">
        <v>18.3</v>
      </c>
      <c r="L1394">
        <v>43.88</v>
      </c>
      <c r="M1394">
        <v>72.31</v>
      </c>
    </row>
    <row r="1395" spans="1:13" x14ac:dyDescent="0.25">
      <c r="A1395" s="25">
        <v>41103</v>
      </c>
      <c r="B1395">
        <v>183.46</v>
      </c>
      <c r="C1395">
        <v>86.42</v>
      </c>
      <c r="D1395">
        <v>25.25</v>
      </c>
      <c r="E1395">
        <v>287.97000000000003</v>
      </c>
      <c r="F1395">
        <v>109.71</v>
      </c>
      <c r="G1395">
        <v>29.39</v>
      </c>
      <c r="H1395">
        <v>218.39</v>
      </c>
      <c r="I1395">
        <v>30.72</v>
      </c>
      <c r="J1395">
        <v>27.02</v>
      </c>
      <c r="K1395">
        <v>18.559999999999999</v>
      </c>
      <c r="L1395">
        <v>45.85</v>
      </c>
      <c r="M1395">
        <v>73.180000000000007</v>
      </c>
    </row>
    <row r="1396" spans="1:13" x14ac:dyDescent="0.25">
      <c r="A1396" s="25">
        <v>41106</v>
      </c>
      <c r="B1396">
        <v>185.58</v>
      </c>
      <c r="C1396">
        <v>86.7</v>
      </c>
      <c r="D1396">
        <v>25.13</v>
      </c>
      <c r="E1396">
        <v>287.17</v>
      </c>
      <c r="F1396">
        <v>107.35</v>
      </c>
      <c r="G1396">
        <v>29.44</v>
      </c>
      <c r="H1396">
        <v>216.01</v>
      </c>
      <c r="I1396">
        <v>28.24</v>
      </c>
      <c r="J1396">
        <v>26.43</v>
      </c>
      <c r="K1396">
        <v>17.84</v>
      </c>
      <c r="L1396">
        <v>46.15</v>
      </c>
      <c r="M1396">
        <v>72.98</v>
      </c>
    </row>
    <row r="1397" spans="1:13" x14ac:dyDescent="0.25">
      <c r="A1397" s="25">
        <v>41107</v>
      </c>
      <c r="B1397">
        <v>185.73</v>
      </c>
      <c r="C1397">
        <v>86.71</v>
      </c>
      <c r="D1397">
        <v>25.38</v>
      </c>
      <c r="E1397">
        <v>288.08</v>
      </c>
      <c r="F1397">
        <v>104.98</v>
      </c>
      <c r="G1397">
        <v>29.66</v>
      </c>
      <c r="H1397">
        <v>216.93</v>
      </c>
      <c r="I1397">
        <v>28.09</v>
      </c>
      <c r="J1397">
        <v>26.59</v>
      </c>
      <c r="K1397">
        <v>18.010000000000002</v>
      </c>
      <c r="L1397">
        <v>45.52</v>
      </c>
      <c r="M1397">
        <v>73.099999999999994</v>
      </c>
    </row>
    <row r="1398" spans="1:13" x14ac:dyDescent="0.25">
      <c r="A1398" s="25">
        <v>41108</v>
      </c>
      <c r="B1398">
        <v>184.15</v>
      </c>
      <c r="C1398">
        <v>86.61</v>
      </c>
      <c r="D1398">
        <v>26.21</v>
      </c>
      <c r="E1398">
        <v>290.08999999999997</v>
      </c>
      <c r="F1398">
        <v>107.45</v>
      </c>
      <c r="G1398">
        <v>30.45</v>
      </c>
      <c r="H1398">
        <v>217.47</v>
      </c>
      <c r="I1398">
        <v>29.11</v>
      </c>
      <c r="J1398">
        <v>27.65</v>
      </c>
      <c r="K1398">
        <v>18.690000000000001</v>
      </c>
      <c r="L1398">
        <v>45.42</v>
      </c>
      <c r="M1398">
        <v>72.849999999999994</v>
      </c>
    </row>
    <row r="1399" spans="1:13" x14ac:dyDescent="0.25">
      <c r="A1399" s="25">
        <v>41109</v>
      </c>
      <c r="B1399">
        <v>193.4</v>
      </c>
      <c r="C1399">
        <v>87.76</v>
      </c>
      <c r="D1399">
        <v>26.06</v>
      </c>
      <c r="E1399">
        <v>296.23</v>
      </c>
      <c r="F1399">
        <v>110.74</v>
      </c>
      <c r="G1399">
        <v>30.66</v>
      </c>
      <c r="H1399">
        <v>226.17</v>
      </c>
      <c r="I1399">
        <v>29</v>
      </c>
      <c r="J1399">
        <v>28.04</v>
      </c>
      <c r="K1399">
        <v>19.45</v>
      </c>
      <c r="L1399">
        <v>45.1</v>
      </c>
      <c r="M1399">
        <v>71.53</v>
      </c>
    </row>
    <row r="1400" spans="1:13" x14ac:dyDescent="0.25">
      <c r="A1400" s="25">
        <v>41110</v>
      </c>
      <c r="B1400">
        <v>194.09</v>
      </c>
      <c r="C1400">
        <v>86.33</v>
      </c>
      <c r="D1400">
        <v>25.52</v>
      </c>
      <c r="E1400">
        <v>305.10000000000002</v>
      </c>
      <c r="F1400">
        <v>110.23</v>
      </c>
      <c r="G1400">
        <v>30.12</v>
      </c>
      <c r="H1400">
        <v>228.29</v>
      </c>
      <c r="I1400">
        <v>28.76</v>
      </c>
      <c r="J1400">
        <v>27.25</v>
      </c>
      <c r="K1400">
        <v>18.97</v>
      </c>
      <c r="L1400">
        <v>44.9</v>
      </c>
      <c r="M1400">
        <v>72.25</v>
      </c>
    </row>
    <row r="1401" spans="1:13" x14ac:dyDescent="0.25">
      <c r="A1401" s="25">
        <v>41113</v>
      </c>
      <c r="B1401">
        <v>189.78</v>
      </c>
      <c r="C1401">
        <v>86.26</v>
      </c>
      <c r="D1401">
        <v>25.26</v>
      </c>
      <c r="E1401">
        <v>307.45</v>
      </c>
      <c r="F1401">
        <v>107.1</v>
      </c>
      <c r="G1401">
        <v>29.28</v>
      </c>
      <c r="H1401">
        <v>226.01</v>
      </c>
      <c r="I1401">
        <v>28.75</v>
      </c>
      <c r="J1401">
        <v>26.82</v>
      </c>
      <c r="K1401">
        <v>18.54</v>
      </c>
      <c r="L1401">
        <v>45.61</v>
      </c>
      <c r="M1401">
        <v>71.849999999999994</v>
      </c>
    </row>
    <row r="1402" spans="1:13" x14ac:dyDescent="0.25">
      <c r="A1402" s="25">
        <v>41114</v>
      </c>
      <c r="B1402">
        <v>190.92</v>
      </c>
      <c r="C1402">
        <v>85.85</v>
      </c>
      <c r="D1402">
        <v>25</v>
      </c>
      <c r="E1402">
        <v>303.48</v>
      </c>
      <c r="F1402">
        <v>114.95</v>
      </c>
      <c r="G1402">
        <v>29.15</v>
      </c>
      <c r="H1402">
        <v>223.04</v>
      </c>
      <c r="I1402">
        <v>28.45</v>
      </c>
      <c r="J1402">
        <v>26.57</v>
      </c>
      <c r="K1402">
        <v>18.82</v>
      </c>
      <c r="L1402">
        <v>43.47</v>
      </c>
      <c r="M1402">
        <v>72.14</v>
      </c>
    </row>
    <row r="1403" spans="1:13" x14ac:dyDescent="0.25">
      <c r="A1403" s="25">
        <v>41115</v>
      </c>
      <c r="B1403">
        <v>190.31</v>
      </c>
      <c r="C1403">
        <v>82.14</v>
      </c>
      <c r="D1403">
        <v>25.13</v>
      </c>
      <c r="E1403">
        <v>303.69</v>
      </c>
      <c r="F1403">
        <v>114.41</v>
      </c>
      <c r="G1403">
        <v>28.83</v>
      </c>
      <c r="H1403">
        <v>217.05</v>
      </c>
      <c r="I1403">
        <v>29.34</v>
      </c>
      <c r="J1403">
        <v>26.63</v>
      </c>
      <c r="K1403">
        <v>19</v>
      </c>
      <c r="L1403">
        <v>36.18</v>
      </c>
      <c r="M1403">
        <v>72.08</v>
      </c>
    </row>
    <row r="1404" spans="1:13" x14ac:dyDescent="0.25">
      <c r="A1404" s="25">
        <v>41116</v>
      </c>
      <c r="B1404">
        <v>193.49</v>
      </c>
      <c r="C1404">
        <v>82.13</v>
      </c>
      <c r="D1404">
        <v>25.5</v>
      </c>
      <c r="E1404">
        <v>306.37</v>
      </c>
      <c r="F1404">
        <v>118.62</v>
      </c>
      <c r="G1404">
        <v>29.16</v>
      </c>
      <c r="H1404">
        <v>220.01</v>
      </c>
      <c r="I1404">
        <v>26.84</v>
      </c>
      <c r="J1404">
        <v>27.05</v>
      </c>
      <c r="K1404">
        <v>19</v>
      </c>
      <c r="L1404">
        <v>35.04</v>
      </c>
      <c r="M1404">
        <v>73.67</v>
      </c>
    </row>
    <row r="1405" spans="1:13" x14ac:dyDescent="0.25">
      <c r="A1405" s="25">
        <v>41117</v>
      </c>
      <c r="B1405">
        <v>195.1</v>
      </c>
      <c r="C1405">
        <v>83.59</v>
      </c>
      <c r="D1405">
        <v>26.02</v>
      </c>
      <c r="E1405">
        <v>317.16000000000003</v>
      </c>
      <c r="F1405">
        <v>123.7</v>
      </c>
      <c r="G1405">
        <v>29.76</v>
      </c>
      <c r="H1405">
        <v>237.32</v>
      </c>
      <c r="I1405">
        <v>23.7</v>
      </c>
      <c r="J1405">
        <v>27.34</v>
      </c>
      <c r="K1405">
        <v>20.22</v>
      </c>
      <c r="L1405">
        <v>35.409999999999997</v>
      </c>
      <c r="M1405">
        <v>74.52</v>
      </c>
    </row>
    <row r="1406" spans="1:13" x14ac:dyDescent="0.25">
      <c r="A1406" s="25">
        <v>41120</v>
      </c>
      <c r="B1406">
        <v>196.32</v>
      </c>
      <c r="C1406">
        <v>85</v>
      </c>
      <c r="D1406">
        <v>25.76</v>
      </c>
      <c r="E1406">
        <v>315.83</v>
      </c>
      <c r="F1406">
        <v>121.29</v>
      </c>
      <c r="G1406">
        <v>29.64</v>
      </c>
      <c r="H1406">
        <v>236.09</v>
      </c>
      <c r="I1406">
        <v>23.15</v>
      </c>
      <c r="J1406">
        <v>27.21</v>
      </c>
      <c r="K1406">
        <v>20.83</v>
      </c>
      <c r="L1406">
        <v>36.01</v>
      </c>
      <c r="M1406">
        <v>74.98</v>
      </c>
    </row>
    <row r="1407" spans="1:13" x14ac:dyDescent="0.25">
      <c r="A1407" s="25">
        <v>41121</v>
      </c>
      <c r="B1407">
        <v>196.5</v>
      </c>
      <c r="C1407">
        <v>87.25</v>
      </c>
      <c r="D1407">
        <v>25.7</v>
      </c>
      <c r="E1407">
        <v>316.17</v>
      </c>
      <c r="F1407">
        <v>120.52</v>
      </c>
      <c r="G1407">
        <v>29.47</v>
      </c>
      <c r="H1407">
        <v>233.3</v>
      </c>
      <c r="I1407">
        <v>21.71</v>
      </c>
      <c r="J1407">
        <v>27.24</v>
      </c>
      <c r="K1407">
        <v>19.23</v>
      </c>
      <c r="L1407">
        <v>37.409999999999997</v>
      </c>
      <c r="M1407">
        <v>74.430000000000007</v>
      </c>
    </row>
    <row r="1408" spans="1:13" x14ac:dyDescent="0.25">
      <c r="A1408" s="25">
        <v>41122</v>
      </c>
      <c r="B1408">
        <v>196.96</v>
      </c>
      <c r="C1408">
        <v>86.69</v>
      </c>
      <c r="D1408">
        <v>25.93</v>
      </c>
      <c r="E1408">
        <v>316.02</v>
      </c>
      <c r="F1408">
        <v>123.24</v>
      </c>
      <c r="G1408">
        <v>29.41</v>
      </c>
      <c r="H1408">
        <v>232.09</v>
      </c>
      <c r="I1408">
        <v>20.88</v>
      </c>
      <c r="J1408">
        <v>27.63</v>
      </c>
      <c r="K1408">
        <v>19.739999999999998</v>
      </c>
      <c r="L1408">
        <v>36.57</v>
      </c>
      <c r="M1408">
        <v>73.62</v>
      </c>
    </row>
    <row r="1409" spans="1:13" x14ac:dyDescent="0.25">
      <c r="A1409" s="25">
        <v>41123</v>
      </c>
      <c r="B1409">
        <v>194.12</v>
      </c>
      <c r="C1409">
        <v>86.83</v>
      </c>
      <c r="D1409">
        <v>25.91</v>
      </c>
      <c r="E1409">
        <v>314.06</v>
      </c>
      <c r="F1409">
        <v>122.03</v>
      </c>
      <c r="G1409">
        <v>29.19</v>
      </c>
      <c r="H1409">
        <v>230.81</v>
      </c>
      <c r="I1409">
        <v>20.04</v>
      </c>
      <c r="J1409">
        <v>27.25</v>
      </c>
      <c r="K1409">
        <v>19.25</v>
      </c>
      <c r="L1409">
        <v>36.21</v>
      </c>
      <c r="M1409">
        <v>74.05</v>
      </c>
    </row>
    <row r="1410" spans="1:13" x14ac:dyDescent="0.25">
      <c r="A1410" s="25">
        <v>41124</v>
      </c>
      <c r="B1410">
        <v>196.48</v>
      </c>
      <c r="C1410">
        <v>87.96</v>
      </c>
      <c r="D1410">
        <v>26.23</v>
      </c>
      <c r="E1410">
        <v>320.33999999999997</v>
      </c>
      <c r="F1410">
        <v>124.84</v>
      </c>
      <c r="G1410">
        <v>29.75</v>
      </c>
      <c r="H1410">
        <v>234.97</v>
      </c>
      <c r="I1410">
        <v>21.09</v>
      </c>
      <c r="J1410">
        <v>28.27</v>
      </c>
      <c r="K1410">
        <v>20.47</v>
      </c>
      <c r="L1410">
        <v>36.68</v>
      </c>
      <c r="M1410">
        <v>74.55</v>
      </c>
    </row>
    <row r="1411" spans="1:13" x14ac:dyDescent="0.25">
      <c r="A1411" s="25">
        <v>41127</v>
      </c>
      <c r="B1411">
        <v>198.76</v>
      </c>
      <c r="C1411">
        <v>88.94</v>
      </c>
      <c r="D1411">
        <v>26.31</v>
      </c>
      <c r="E1411">
        <v>321.08999999999997</v>
      </c>
      <c r="F1411">
        <v>128.94</v>
      </c>
      <c r="G1411">
        <v>29.95</v>
      </c>
      <c r="H1411">
        <v>233.99</v>
      </c>
      <c r="I1411">
        <v>21.92</v>
      </c>
      <c r="J1411">
        <v>28.24</v>
      </c>
      <c r="K1411">
        <v>21.33</v>
      </c>
      <c r="L1411">
        <v>38.01</v>
      </c>
      <c r="M1411">
        <v>74.28</v>
      </c>
    </row>
    <row r="1412" spans="1:13" x14ac:dyDescent="0.25">
      <c r="A1412" s="25">
        <v>41128</v>
      </c>
      <c r="B1412">
        <v>199.43</v>
      </c>
      <c r="C1412">
        <v>88.7</v>
      </c>
      <c r="D1412">
        <v>26.5</v>
      </c>
      <c r="E1412">
        <v>319.95</v>
      </c>
      <c r="F1412">
        <v>130.32</v>
      </c>
      <c r="G1412">
        <v>30.26</v>
      </c>
      <c r="H1412">
        <v>236.56</v>
      </c>
      <c r="I1412">
        <v>20.72</v>
      </c>
      <c r="J1412">
        <v>29.23</v>
      </c>
      <c r="K1412">
        <v>20.86</v>
      </c>
      <c r="L1412">
        <v>38.659999999999997</v>
      </c>
      <c r="M1412">
        <v>73.989999999999995</v>
      </c>
    </row>
    <row r="1413" spans="1:13" x14ac:dyDescent="0.25">
      <c r="A1413" s="25">
        <v>41129</v>
      </c>
      <c r="B1413">
        <v>198.27</v>
      </c>
      <c r="C1413">
        <v>88.55</v>
      </c>
      <c r="D1413">
        <v>26.6</v>
      </c>
      <c r="E1413">
        <v>320.79000000000002</v>
      </c>
      <c r="F1413">
        <v>131.27000000000001</v>
      </c>
      <c r="G1413">
        <v>30.33</v>
      </c>
      <c r="H1413">
        <v>234.38</v>
      </c>
      <c r="I1413">
        <v>20.72</v>
      </c>
      <c r="J1413">
        <v>29.36</v>
      </c>
      <c r="K1413">
        <v>21.11</v>
      </c>
      <c r="L1413">
        <v>36.770000000000003</v>
      </c>
      <c r="M1413">
        <v>74.31</v>
      </c>
    </row>
    <row r="1414" spans="1:13" x14ac:dyDescent="0.25">
      <c r="A1414" s="25">
        <v>41130</v>
      </c>
      <c r="B1414">
        <v>198.62</v>
      </c>
      <c r="C1414">
        <v>88.68</v>
      </c>
      <c r="D1414">
        <v>26.7</v>
      </c>
      <c r="E1414">
        <v>320.85000000000002</v>
      </c>
      <c r="F1414">
        <v>130.94</v>
      </c>
      <c r="G1414">
        <v>30.5</v>
      </c>
      <c r="H1414">
        <v>234.06</v>
      </c>
      <c r="I1414">
        <v>21.01</v>
      </c>
      <c r="J1414">
        <v>29.54</v>
      </c>
      <c r="K1414">
        <v>20.9</v>
      </c>
      <c r="L1414">
        <v>36.18</v>
      </c>
      <c r="M1414">
        <v>73.849999999999994</v>
      </c>
    </row>
    <row r="1415" spans="1:13" x14ac:dyDescent="0.25">
      <c r="A1415" s="25">
        <v>41131</v>
      </c>
      <c r="B1415">
        <v>197.87</v>
      </c>
      <c r="C1415">
        <v>88.81</v>
      </c>
      <c r="D1415">
        <v>26.88</v>
      </c>
      <c r="E1415">
        <v>320.68</v>
      </c>
      <c r="F1415">
        <v>131.06</v>
      </c>
      <c r="G1415">
        <v>30.42</v>
      </c>
      <c r="H1415">
        <v>232.75</v>
      </c>
      <c r="I1415">
        <v>21.81</v>
      </c>
      <c r="J1415">
        <v>29.75</v>
      </c>
      <c r="K1415">
        <v>20.62</v>
      </c>
      <c r="L1415">
        <v>35.1</v>
      </c>
      <c r="M1415">
        <v>73.680000000000007</v>
      </c>
    </row>
    <row r="1416" spans="1:13" x14ac:dyDescent="0.25">
      <c r="A1416" s="25">
        <v>41134</v>
      </c>
      <c r="B1416">
        <v>198.88</v>
      </c>
      <c r="C1416">
        <v>90</v>
      </c>
      <c r="D1416">
        <v>26.69</v>
      </c>
      <c r="E1416">
        <v>329.67</v>
      </c>
      <c r="F1416">
        <v>130.79</v>
      </c>
      <c r="G1416">
        <v>30.39</v>
      </c>
      <c r="H1416">
        <v>232.44</v>
      </c>
      <c r="I1416">
        <v>21.6</v>
      </c>
      <c r="J1416">
        <v>29.54</v>
      </c>
      <c r="K1416">
        <v>20.399999999999999</v>
      </c>
      <c r="L1416">
        <v>33.520000000000003</v>
      </c>
      <c r="M1416">
        <v>73.400000000000006</v>
      </c>
    </row>
    <row r="1417" spans="1:13" x14ac:dyDescent="0.25">
      <c r="A1417" s="25">
        <v>41135</v>
      </c>
      <c r="B1417">
        <v>198.88</v>
      </c>
      <c r="C1417">
        <v>90.24</v>
      </c>
      <c r="D1417">
        <v>26.48</v>
      </c>
      <c r="E1417">
        <v>334</v>
      </c>
      <c r="F1417">
        <v>130.46</v>
      </c>
      <c r="G1417">
        <v>30.13</v>
      </c>
      <c r="H1417">
        <v>233.19</v>
      </c>
      <c r="I1417">
        <v>20.38</v>
      </c>
      <c r="J1417">
        <v>29.48</v>
      </c>
      <c r="K1417">
        <v>20.2</v>
      </c>
      <c r="L1417">
        <v>33.159999999999997</v>
      </c>
      <c r="M1417">
        <v>74.010000000000005</v>
      </c>
    </row>
    <row r="1418" spans="1:13" x14ac:dyDescent="0.25">
      <c r="A1418" s="25">
        <v>41136</v>
      </c>
      <c r="B1418">
        <v>198.9</v>
      </c>
      <c r="C1418">
        <v>90.12</v>
      </c>
      <c r="D1418">
        <v>26.27</v>
      </c>
      <c r="E1418">
        <v>333.44</v>
      </c>
      <c r="F1418">
        <v>130.1</v>
      </c>
      <c r="G1418">
        <v>30.2</v>
      </c>
      <c r="H1418">
        <v>237.42</v>
      </c>
      <c r="I1418">
        <v>21.2</v>
      </c>
      <c r="J1418">
        <v>29.9</v>
      </c>
      <c r="K1418">
        <v>20.13</v>
      </c>
      <c r="L1418">
        <v>33.96</v>
      </c>
      <c r="M1418">
        <v>74.45</v>
      </c>
    </row>
    <row r="1419" spans="1:13" x14ac:dyDescent="0.25">
      <c r="A1419" s="25">
        <v>41137</v>
      </c>
      <c r="B1419">
        <v>198.77</v>
      </c>
      <c r="C1419">
        <v>90.91</v>
      </c>
      <c r="D1419">
        <v>26.59</v>
      </c>
      <c r="E1419">
        <v>336.1</v>
      </c>
      <c r="F1419">
        <v>133.66</v>
      </c>
      <c r="G1419">
        <v>30.78</v>
      </c>
      <c r="H1419">
        <v>241.55</v>
      </c>
      <c r="I1419">
        <v>19.87</v>
      </c>
      <c r="J1419">
        <v>30.27</v>
      </c>
      <c r="K1419">
        <v>21.46</v>
      </c>
      <c r="L1419">
        <v>33.85</v>
      </c>
      <c r="M1419">
        <v>72.150000000000006</v>
      </c>
    </row>
    <row r="1420" spans="1:13" x14ac:dyDescent="0.25">
      <c r="A1420" s="25">
        <v>41138</v>
      </c>
      <c r="B1420">
        <v>201.08</v>
      </c>
      <c r="C1420">
        <v>92.59</v>
      </c>
      <c r="D1420">
        <v>26.33</v>
      </c>
      <c r="E1420">
        <v>338.23</v>
      </c>
      <c r="F1420">
        <v>133.97999999999999</v>
      </c>
      <c r="G1420">
        <v>30.9</v>
      </c>
      <c r="H1420">
        <v>241.17</v>
      </c>
      <c r="I1420">
        <v>19.05</v>
      </c>
      <c r="J1420">
        <v>29.86</v>
      </c>
      <c r="K1420">
        <v>21.24</v>
      </c>
      <c r="L1420">
        <v>33.450000000000003</v>
      </c>
      <c r="M1420">
        <v>71.989999999999995</v>
      </c>
    </row>
    <row r="1421" spans="1:13" x14ac:dyDescent="0.25">
      <c r="A1421" s="25">
        <v>41141</v>
      </c>
      <c r="B1421">
        <v>200.69</v>
      </c>
      <c r="C1421">
        <v>95.02</v>
      </c>
      <c r="D1421">
        <v>26.23</v>
      </c>
      <c r="E1421">
        <v>337.43</v>
      </c>
      <c r="F1421">
        <v>130.91</v>
      </c>
      <c r="G1421">
        <v>30.74</v>
      </c>
      <c r="H1421">
        <v>240.35</v>
      </c>
      <c r="I1421">
        <v>20.010000000000002</v>
      </c>
      <c r="J1421">
        <v>29.53</v>
      </c>
      <c r="K1421">
        <v>20.89</v>
      </c>
      <c r="L1421">
        <v>33.840000000000003</v>
      </c>
      <c r="M1421">
        <v>72.3</v>
      </c>
    </row>
    <row r="1422" spans="1:13" x14ac:dyDescent="0.25">
      <c r="A1422" s="25">
        <v>41142</v>
      </c>
      <c r="B1422">
        <v>200.99</v>
      </c>
      <c r="C1422">
        <v>93.72</v>
      </c>
      <c r="D1422">
        <v>26.11</v>
      </c>
      <c r="E1422">
        <v>334.42</v>
      </c>
      <c r="F1422">
        <v>123.4</v>
      </c>
      <c r="G1422">
        <v>30.8</v>
      </c>
      <c r="H1422">
        <v>239.45</v>
      </c>
      <c r="I1422">
        <v>19.16</v>
      </c>
      <c r="J1422">
        <v>29.64</v>
      </c>
      <c r="K1422">
        <v>21.1</v>
      </c>
      <c r="L1422">
        <v>34.049999999999997</v>
      </c>
      <c r="M1422">
        <v>71.430000000000007</v>
      </c>
    </row>
    <row r="1423" spans="1:13" x14ac:dyDescent="0.25">
      <c r="A1423" s="25">
        <v>41143</v>
      </c>
      <c r="B1423">
        <v>198.64</v>
      </c>
      <c r="C1423">
        <v>95.55</v>
      </c>
      <c r="D1423">
        <v>25.73</v>
      </c>
      <c r="E1423">
        <v>338.25</v>
      </c>
      <c r="F1423">
        <v>122.8</v>
      </c>
      <c r="G1423">
        <v>30.54</v>
      </c>
      <c r="H1423">
        <v>243.1</v>
      </c>
      <c r="I1423">
        <v>19.440000000000001</v>
      </c>
      <c r="J1423">
        <v>29.38</v>
      </c>
      <c r="K1423">
        <v>21.18</v>
      </c>
      <c r="L1423">
        <v>33.94</v>
      </c>
      <c r="M1423">
        <v>71.77</v>
      </c>
    </row>
    <row r="1424" spans="1:13" x14ac:dyDescent="0.25">
      <c r="A1424" s="25">
        <v>41144</v>
      </c>
      <c r="B1424">
        <v>197.04</v>
      </c>
      <c r="C1424">
        <v>94.66</v>
      </c>
      <c r="D1424">
        <v>25.04</v>
      </c>
      <c r="E1424">
        <v>338.06</v>
      </c>
      <c r="F1424">
        <v>115.09</v>
      </c>
      <c r="G1424">
        <v>30.26</v>
      </c>
      <c r="H1424">
        <v>241.2</v>
      </c>
      <c r="I1424">
        <v>19.440000000000001</v>
      </c>
      <c r="J1424">
        <v>29.32</v>
      </c>
      <c r="K1424">
        <v>20.99</v>
      </c>
      <c r="L1424">
        <v>33.54</v>
      </c>
      <c r="M1424">
        <v>71.56</v>
      </c>
    </row>
    <row r="1425" spans="1:13" x14ac:dyDescent="0.25">
      <c r="A1425" s="25">
        <v>41145</v>
      </c>
      <c r="B1425">
        <v>194.96</v>
      </c>
      <c r="C1425">
        <v>94.75</v>
      </c>
      <c r="D1425">
        <v>24.91</v>
      </c>
      <c r="E1425">
        <v>338.98</v>
      </c>
      <c r="F1425">
        <v>115.72</v>
      </c>
      <c r="G1425">
        <v>30.56</v>
      </c>
      <c r="H1425">
        <v>245.74</v>
      </c>
      <c r="I1425">
        <v>19.41</v>
      </c>
      <c r="J1425">
        <v>29.56</v>
      </c>
      <c r="K1425">
        <v>20.94</v>
      </c>
      <c r="L1425">
        <v>34.049999999999997</v>
      </c>
      <c r="M1425">
        <v>72.11</v>
      </c>
    </row>
    <row r="1426" spans="1:13" x14ac:dyDescent="0.25">
      <c r="A1426" s="25">
        <v>41148</v>
      </c>
      <c r="B1426">
        <v>197.96</v>
      </c>
      <c r="C1426">
        <v>96.53</v>
      </c>
      <c r="D1426">
        <v>24.84</v>
      </c>
      <c r="E1426">
        <v>334.28</v>
      </c>
      <c r="F1426">
        <v>116.9</v>
      </c>
      <c r="G1426">
        <v>30.69</v>
      </c>
      <c r="H1426">
        <v>243.92</v>
      </c>
      <c r="I1426">
        <v>19.149999999999999</v>
      </c>
      <c r="J1426">
        <v>29.32</v>
      </c>
      <c r="K1426">
        <v>20.77</v>
      </c>
      <c r="L1426">
        <v>33.97</v>
      </c>
      <c r="M1426">
        <v>72.5</v>
      </c>
    </row>
    <row r="1427" spans="1:13" x14ac:dyDescent="0.25">
      <c r="A1427" s="25">
        <v>41149</v>
      </c>
      <c r="B1427">
        <v>195.56</v>
      </c>
      <c r="C1427">
        <v>96.4</v>
      </c>
      <c r="D1427">
        <v>25</v>
      </c>
      <c r="E1427">
        <v>338.29</v>
      </c>
      <c r="F1427">
        <v>120.62</v>
      </c>
      <c r="G1427">
        <v>30.63</v>
      </c>
      <c r="H1427">
        <v>246.11</v>
      </c>
      <c r="I1427">
        <v>19.34</v>
      </c>
      <c r="J1427">
        <v>29.24</v>
      </c>
      <c r="K1427">
        <v>21.17</v>
      </c>
      <c r="L1427">
        <v>34.26</v>
      </c>
      <c r="M1427">
        <v>72.41</v>
      </c>
    </row>
    <row r="1428" spans="1:13" x14ac:dyDescent="0.25">
      <c r="A1428" s="25">
        <v>41150</v>
      </c>
      <c r="B1428">
        <v>195.13</v>
      </c>
      <c r="C1428">
        <v>96.21</v>
      </c>
      <c r="D1428">
        <v>24.67</v>
      </c>
      <c r="E1428">
        <v>343.66</v>
      </c>
      <c r="F1428">
        <v>113.1</v>
      </c>
      <c r="G1428">
        <v>30.65</v>
      </c>
      <c r="H1428">
        <v>247.12</v>
      </c>
      <c r="I1428">
        <v>19.100000000000001</v>
      </c>
      <c r="J1428">
        <v>29.4</v>
      </c>
      <c r="K1428">
        <v>21.11</v>
      </c>
      <c r="L1428">
        <v>34.21</v>
      </c>
      <c r="M1428">
        <v>72.77</v>
      </c>
    </row>
    <row r="1429" spans="1:13" x14ac:dyDescent="0.25">
      <c r="A1429" s="25">
        <v>41151</v>
      </c>
      <c r="B1429">
        <v>194.77</v>
      </c>
      <c r="C1429">
        <v>94.84</v>
      </c>
      <c r="D1429">
        <v>24.27</v>
      </c>
      <c r="E1429">
        <v>340.5</v>
      </c>
      <c r="F1429">
        <v>112.01</v>
      </c>
      <c r="G1429">
        <v>30.32</v>
      </c>
      <c r="H1429">
        <v>246.22</v>
      </c>
      <c r="I1429">
        <v>19.09</v>
      </c>
      <c r="J1429">
        <v>29.01</v>
      </c>
      <c r="K1429">
        <v>20.41</v>
      </c>
      <c r="L1429">
        <v>33.71</v>
      </c>
      <c r="M1429">
        <v>72.25</v>
      </c>
    </row>
    <row r="1430" spans="1:13" x14ac:dyDescent="0.25">
      <c r="A1430" s="25">
        <v>41152</v>
      </c>
      <c r="B1430">
        <v>194.31</v>
      </c>
      <c r="C1430">
        <v>95.03</v>
      </c>
      <c r="D1430">
        <v>24.83</v>
      </c>
      <c r="E1430">
        <v>342.2</v>
      </c>
      <c r="F1430">
        <v>111.44</v>
      </c>
      <c r="G1430">
        <v>30.82</v>
      </c>
      <c r="H1430">
        <v>248.27</v>
      </c>
      <c r="I1430">
        <v>18.059999999999999</v>
      </c>
      <c r="J1430">
        <v>29.04</v>
      </c>
      <c r="K1430">
        <v>21.12</v>
      </c>
      <c r="L1430">
        <v>33.44</v>
      </c>
      <c r="M1430">
        <v>72.599999999999994</v>
      </c>
    </row>
    <row r="1431" spans="1:13" x14ac:dyDescent="0.25">
      <c r="A1431" s="25">
        <v>41156</v>
      </c>
      <c r="B1431">
        <v>196.61</v>
      </c>
      <c r="C1431">
        <v>96.42</v>
      </c>
      <c r="D1431">
        <v>24.42</v>
      </c>
      <c r="E1431">
        <v>340.18</v>
      </c>
      <c r="F1431">
        <v>114.51</v>
      </c>
      <c r="G1431">
        <v>30.38</v>
      </c>
      <c r="H1431">
        <v>247.88</v>
      </c>
      <c r="I1431">
        <v>17.73</v>
      </c>
      <c r="J1431">
        <v>28.78</v>
      </c>
      <c r="K1431">
        <v>21.3</v>
      </c>
      <c r="L1431">
        <v>34.65</v>
      </c>
      <c r="M1431">
        <v>73.510000000000005</v>
      </c>
    </row>
    <row r="1432" spans="1:13" x14ac:dyDescent="0.25">
      <c r="A1432" s="25">
        <v>41157</v>
      </c>
      <c r="B1432">
        <v>194.41</v>
      </c>
      <c r="C1432">
        <v>95.75</v>
      </c>
      <c r="D1432">
        <v>24.39</v>
      </c>
      <c r="E1432">
        <v>340.02</v>
      </c>
      <c r="F1432">
        <v>111.94</v>
      </c>
      <c r="G1432">
        <v>30.39</v>
      </c>
      <c r="H1432">
        <v>246.22</v>
      </c>
      <c r="I1432">
        <v>18.579999999999998</v>
      </c>
      <c r="J1432">
        <v>28.52</v>
      </c>
      <c r="K1432">
        <v>21.74</v>
      </c>
      <c r="L1432">
        <v>35.4</v>
      </c>
      <c r="M1432">
        <v>73.55</v>
      </c>
    </row>
    <row r="1433" spans="1:13" x14ac:dyDescent="0.25">
      <c r="A1433" s="25">
        <v>41158</v>
      </c>
      <c r="B1433">
        <v>196.26</v>
      </c>
      <c r="C1433">
        <v>96.61</v>
      </c>
      <c r="D1433">
        <v>25.1</v>
      </c>
      <c r="E1433">
        <v>349.35</v>
      </c>
      <c r="F1433">
        <v>112.74</v>
      </c>
      <c r="G1433">
        <v>31.34</v>
      </c>
      <c r="H1433">
        <v>251.38</v>
      </c>
      <c r="I1433">
        <v>18.96</v>
      </c>
      <c r="J1433">
        <v>29.56</v>
      </c>
      <c r="K1433">
        <v>22.51</v>
      </c>
      <c r="L1433">
        <v>35.450000000000003</v>
      </c>
      <c r="M1433">
        <v>74.81</v>
      </c>
    </row>
    <row r="1434" spans="1:13" x14ac:dyDescent="0.25">
      <c r="A1434" s="25">
        <v>41159</v>
      </c>
      <c r="B1434">
        <v>199.12</v>
      </c>
      <c r="C1434">
        <v>97.21</v>
      </c>
      <c r="D1434">
        <v>24.19</v>
      </c>
      <c r="E1434">
        <v>352.72</v>
      </c>
      <c r="F1434">
        <v>109.59</v>
      </c>
      <c r="G1434">
        <v>30.95</v>
      </c>
      <c r="H1434">
        <v>259.14</v>
      </c>
      <c r="I1434">
        <v>18.98</v>
      </c>
      <c r="J1434">
        <v>29.18</v>
      </c>
      <c r="K1434">
        <v>22.95</v>
      </c>
      <c r="L1434">
        <v>35.61</v>
      </c>
      <c r="M1434">
        <v>73.819999999999993</v>
      </c>
    </row>
    <row r="1435" spans="1:13" x14ac:dyDescent="0.25">
      <c r="A1435" s="25">
        <v>41162</v>
      </c>
      <c r="B1435">
        <v>199.39</v>
      </c>
      <c r="C1435">
        <v>94.68</v>
      </c>
      <c r="D1435">
        <v>23.26</v>
      </c>
      <c r="E1435">
        <v>350.03</v>
      </c>
      <c r="F1435">
        <v>109.16</v>
      </c>
      <c r="G1435">
        <v>30.72</v>
      </c>
      <c r="H1435">
        <v>257.08999999999997</v>
      </c>
      <c r="I1435">
        <v>18.809999999999999</v>
      </c>
      <c r="J1435">
        <v>28.67</v>
      </c>
      <c r="K1435">
        <v>22.64</v>
      </c>
      <c r="L1435">
        <v>35.29</v>
      </c>
      <c r="M1435">
        <v>73.510000000000005</v>
      </c>
    </row>
    <row r="1436" spans="1:13" x14ac:dyDescent="0.25">
      <c r="A1436" s="25">
        <v>41163</v>
      </c>
      <c r="B1436">
        <v>200.55</v>
      </c>
      <c r="C1436">
        <v>94.37</v>
      </c>
      <c r="D1436">
        <v>23.34</v>
      </c>
      <c r="E1436">
        <v>345.75</v>
      </c>
      <c r="F1436">
        <v>109.81</v>
      </c>
      <c r="G1436">
        <v>30.79</v>
      </c>
      <c r="H1436">
        <v>255.67</v>
      </c>
      <c r="I1436">
        <v>19.43</v>
      </c>
      <c r="J1436">
        <v>28.58</v>
      </c>
      <c r="K1436">
        <v>22.49</v>
      </c>
      <c r="L1436">
        <v>35.380000000000003</v>
      </c>
      <c r="M1436">
        <v>74.06</v>
      </c>
    </row>
    <row r="1437" spans="1:13" x14ac:dyDescent="0.25">
      <c r="A1437" s="25">
        <v>41164</v>
      </c>
      <c r="B1437">
        <v>203.52</v>
      </c>
      <c r="C1437">
        <v>95.68</v>
      </c>
      <c r="D1437">
        <v>23.19</v>
      </c>
      <c r="E1437">
        <v>345.1</v>
      </c>
      <c r="F1437">
        <v>107.09</v>
      </c>
      <c r="G1437">
        <v>30.78</v>
      </c>
      <c r="H1437">
        <v>255.63</v>
      </c>
      <c r="I1437">
        <v>20.93</v>
      </c>
      <c r="J1437">
        <v>28.59</v>
      </c>
      <c r="K1437">
        <v>23.4</v>
      </c>
      <c r="L1437">
        <v>35.25</v>
      </c>
      <c r="M1437">
        <v>74.069999999999993</v>
      </c>
    </row>
    <row r="1438" spans="1:13" x14ac:dyDescent="0.25">
      <c r="A1438" s="25">
        <v>41165</v>
      </c>
      <c r="B1438">
        <v>204.38</v>
      </c>
      <c r="C1438">
        <v>97.57</v>
      </c>
      <c r="D1438">
        <v>23.36</v>
      </c>
      <c r="E1438">
        <v>352.67</v>
      </c>
      <c r="F1438">
        <v>109.83</v>
      </c>
      <c r="G1438">
        <v>30.94</v>
      </c>
      <c r="H1438">
        <v>260.24</v>
      </c>
      <c r="I1438">
        <v>20.71</v>
      </c>
      <c r="J1438">
        <v>28.9</v>
      </c>
      <c r="K1438">
        <v>24.07</v>
      </c>
      <c r="L1438">
        <v>36.340000000000003</v>
      </c>
      <c r="M1438">
        <v>75.14</v>
      </c>
    </row>
    <row r="1439" spans="1:13" x14ac:dyDescent="0.25">
      <c r="A1439" s="25">
        <v>41166</v>
      </c>
      <c r="B1439">
        <v>206.24</v>
      </c>
      <c r="C1439">
        <v>98.75</v>
      </c>
      <c r="D1439">
        <v>23.37</v>
      </c>
      <c r="E1439">
        <v>354.49</v>
      </c>
      <c r="F1439">
        <v>115.62</v>
      </c>
      <c r="G1439">
        <v>31.21</v>
      </c>
      <c r="H1439">
        <v>261.27</v>
      </c>
      <c r="I1439">
        <v>22</v>
      </c>
      <c r="J1439">
        <v>29.56</v>
      </c>
      <c r="K1439">
        <v>24.72</v>
      </c>
      <c r="L1439">
        <v>36.06</v>
      </c>
      <c r="M1439">
        <v>74.5</v>
      </c>
    </row>
    <row r="1440" spans="1:13" x14ac:dyDescent="0.25">
      <c r="A1440" s="25">
        <v>41169</v>
      </c>
      <c r="B1440">
        <v>205.55</v>
      </c>
      <c r="C1440">
        <v>99.97</v>
      </c>
      <c r="D1440">
        <v>23.31</v>
      </c>
      <c r="E1440">
        <v>354.64</v>
      </c>
      <c r="F1440">
        <v>113.31</v>
      </c>
      <c r="G1440">
        <v>31.21</v>
      </c>
      <c r="H1440">
        <v>258</v>
      </c>
      <c r="I1440">
        <v>21.52</v>
      </c>
      <c r="J1440">
        <v>29.1</v>
      </c>
      <c r="K1440">
        <v>24.91</v>
      </c>
      <c r="L1440">
        <v>35.81</v>
      </c>
      <c r="M1440">
        <v>73.989999999999995</v>
      </c>
    </row>
    <row r="1441" spans="1:13" x14ac:dyDescent="0.25">
      <c r="A1441" s="25">
        <v>41170</v>
      </c>
      <c r="B1441">
        <v>206.88</v>
      </c>
      <c r="C1441">
        <v>100.27</v>
      </c>
      <c r="D1441">
        <v>23.37</v>
      </c>
      <c r="E1441">
        <v>358.78</v>
      </c>
      <c r="F1441">
        <v>111.99</v>
      </c>
      <c r="G1441">
        <v>31.18</v>
      </c>
      <c r="H1441">
        <v>258.75</v>
      </c>
      <c r="I1441">
        <v>21.87</v>
      </c>
      <c r="J1441">
        <v>28.66</v>
      </c>
      <c r="K1441">
        <v>25.06</v>
      </c>
      <c r="L1441">
        <v>34.729999999999997</v>
      </c>
      <c r="M1441">
        <v>73.95</v>
      </c>
    </row>
    <row r="1442" spans="1:13" x14ac:dyDescent="0.25">
      <c r="A1442" s="25">
        <v>41171</v>
      </c>
      <c r="B1442">
        <v>207.55</v>
      </c>
      <c r="C1442">
        <v>100.3</v>
      </c>
      <c r="D1442">
        <v>23.15</v>
      </c>
      <c r="E1442">
        <v>363.39</v>
      </c>
      <c r="F1442">
        <v>114.14</v>
      </c>
      <c r="G1442">
        <v>31.05</v>
      </c>
      <c r="H1442">
        <v>261.68</v>
      </c>
      <c r="I1442">
        <v>23.29</v>
      </c>
      <c r="J1442">
        <v>28.69</v>
      </c>
      <c r="K1442">
        <v>24.83</v>
      </c>
      <c r="L1442">
        <v>34.9</v>
      </c>
      <c r="M1442">
        <v>74.37</v>
      </c>
    </row>
    <row r="1443" spans="1:13" x14ac:dyDescent="0.25">
      <c r="A1443" s="25">
        <v>41172</v>
      </c>
      <c r="B1443">
        <v>205.85</v>
      </c>
      <c r="C1443">
        <v>99.81</v>
      </c>
      <c r="D1443">
        <v>23.18</v>
      </c>
      <c r="E1443">
        <v>363.69</v>
      </c>
      <c r="F1443">
        <v>111.27</v>
      </c>
      <c r="G1443">
        <v>31.45</v>
      </c>
      <c r="H1443">
        <v>260.81</v>
      </c>
      <c r="I1443">
        <v>22.59</v>
      </c>
      <c r="J1443">
        <v>28.85</v>
      </c>
      <c r="K1443">
        <v>24.76</v>
      </c>
      <c r="L1443">
        <v>34.479999999999997</v>
      </c>
      <c r="M1443">
        <v>74.75</v>
      </c>
    </row>
    <row r="1444" spans="1:13" x14ac:dyDescent="0.25">
      <c r="A1444" s="25">
        <v>41173</v>
      </c>
      <c r="B1444">
        <v>207.36</v>
      </c>
      <c r="C1444">
        <v>100.01</v>
      </c>
      <c r="D1444">
        <v>23.12</v>
      </c>
      <c r="E1444">
        <v>366.63</v>
      </c>
      <c r="F1444">
        <v>111.12</v>
      </c>
      <c r="G1444">
        <v>31.19</v>
      </c>
      <c r="H1444">
        <v>257.47000000000003</v>
      </c>
      <c r="I1444">
        <v>22.86</v>
      </c>
      <c r="J1444">
        <v>28.99</v>
      </c>
      <c r="K1444">
        <v>24.49</v>
      </c>
      <c r="L1444">
        <v>34.53</v>
      </c>
      <c r="M1444">
        <v>74.45</v>
      </c>
    </row>
    <row r="1445" spans="1:13" x14ac:dyDescent="0.25">
      <c r="A1445" s="25">
        <v>41176</v>
      </c>
      <c r="B1445">
        <v>205.02</v>
      </c>
      <c r="C1445">
        <v>98.68</v>
      </c>
      <c r="D1445">
        <v>22.8</v>
      </c>
      <c r="E1445">
        <v>374.32</v>
      </c>
      <c r="F1445">
        <v>113.18</v>
      </c>
      <c r="G1445">
        <v>30.78</v>
      </c>
      <c r="H1445">
        <v>254.8</v>
      </c>
      <c r="I1445">
        <v>20.79</v>
      </c>
      <c r="J1445">
        <v>28.68</v>
      </c>
      <c r="K1445">
        <v>24.14</v>
      </c>
      <c r="L1445">
        <v>33.700000000000003</v>
      </c>
      <c r="M1445">
        <v>74.739999999999995</v>
      </c>
    </row>
    <row r="1446" spans="1:13" x14ac:dyDescent="0.25">
      <c r="A1446" s="25">
        <v>41177</v>
      </c>
      <c r="B1446">
        <v>205.6</v>
      </c>
      <c r="C1446">
        <v>96.22</v>
      </c>
      <c r="D1446">
        <v>22.54</v>
      </c>
      <c r="E1446">
        <v>374.21</v>
      </c>
      <c r="F1446">
        <v>112.52</v>
      </c>
      <c r="G1446">
        <v>30.39</v>
      </c>
      <c r="H1446">
        <v>252.46</v>
      </c>
      <c r="I1446">
        <v>20.28</v>
      </c>
      <c r="J1446">
        <v>27.83</v>
      </c>
      <c r="K1446">
        <v>23.87</v>
      </c>
      <c r="L1446">
        <v>33.74</v>
      </c>
      <c r="M1446">
        <v>74.260000000000005</v>
      </c>
    </row>
    <row r="1447" spans="1:13" x14ac:dyDescent="0.25">
      <c r="A1447" s="25">
        <v>41178</v>
      </c>
      <c r="B1447">
        <v>205.05</v>
      </c>
      <c r="C1447">
        <v>95.03</v>
      </c>
      <c r="D1447">
        <v>22.64</v>
      </c>
      <c r="E1447">
        <v>376.35</v>
      </c>
      <c r="F1447">
        <v>112.19</v>
      </c>
      <c r="G1447">
        <v>30.16</v>
      </c>
      <c r="H1447">
        <v>249.67</v>
      </c>
      <c r="I1447">
        <v>20.62</v>
      </c>
      <c r="J1447">
        <v>27.57</v>
      </c>
      <c r="K1447">
        <v>23.35</v>
      </c>
      <c r="L1447">
        <v>33.24</v>
      </c>
      <c r="M1447">
        <v>74.19</v>
      </c>
    </row>
    <row r="1448" spans="1:13" x14ac:dyDescent="0.25">
      <c r="A1448" s="25">
        <v>41179</v>
      </c>
      <c r="B1448">
        <v>204.37</v>
      </c>
      <c r="C1448">
        <v>97.33</v>
      </c>
      <c r="D1448">
        <v>23.08</v>
      </c>
      <c r="E1448">
        <v>377.87</v>
      </c>
      <c r="F1448">
        <v>114.6</v>
      </c>
      <c r="G1448">
        <v>30.16</v>
      </c>
      <c r="H1448">
        <v>256.58999999999997</v>
      </c>
      <c r="I1448">
        <v>20.32</v>
      </c>
      <c r="J1448">
        <v>27.88</v>
      </c>
      <c r="K1448">
        <v>23.34</v>
      </c>
      <c r="L1448">
        <v>33.42</v>
      </c>
      <c r="M1448">
        <v>73.98</v>
      </c>
    </row>
    <row r="1449" spans="1:13" x14ac:dyDescent="0.25">
      <c r="A1449" s="25">
        <v>41180</v>
      </c>
      <c r="B1449">
        <v>205.66</v>
      </c>
      <c r="C1449">
        <v>95.3</v>
      </c>
      <c r="D1449">
        <v>22.66</v>
      </c>
      <c r="E1449">
        <v>376.87</v>
      </c>
      <c r="F1449">
        <v>116.89</v>
      </c>
      <c r="G1449">
        <v>29.76</v>
      </c>
      <c r="H1449">
        <v>254.32</v>
      </c>
      <c r="I1449">
        <v>21.66</v>
      </c>
      <c r="J1449">
        <v>27.56</v>
      </c>
      <c r="K1449">
        <v>24.15</v>
      </c>
      <c r="L1449">
        <v>32.93</v>
      </c>
      <c r="M1449">
        <v>73.8</v>
      </c>
    </row>
    <row r="1450" spans="1:13" x14ac:dyDescent="0.25">
      <c r="A1450" s="25">
        <v>41183</v>
      </c>
      <c r="B1450">
        <v>208.01</v>
      </c>
      <c r="C1450">
        <v>94.2</v>
      </c>
      <c r="D1450">
        <v>22.76</v>
      </c>
      <c r="E1450">
        <v>380.51</v>
      </c>
      <c r="F1450">
        <v>112.77</v>
      </c>
      <c r="G1450">
        <v>29.49</v>
      </c>
      <c r="H1450">
        <v>252.01</v>
      </c>
      <c r="I1450">
        <v>21.99</v>
      </c>
      <c r="J1450">
        <v>27.61</v>
      </c>
      <c r="K1450">
        <v>24.44</v>
      </c>
      <c r="L1450">
        <v>31.94</v>
      </c>
      <c r="M1450">
        <v>74.05</v>
      </c>
    </row>
    <row r="1451" spans="1:13" x14ac:dyDescent="0.25">
      <c r="A1451" s="25">
        <v>41184</v>
      </c>
      <c r="B1451">
        <v>210.96</v>
      </c>
      <c r="C1451">
        <v>94.47</v>
      </c>
      <c r="D1451">
        <v>22.84</v>
      </c>
      <c r="E1451">
        <v>378.12</v>
      </c>
      <c r="F1451">
        <v>112.34</v>
      </c>
      <c r="G1451">
        <v>29.66</v>
      </c>
      <c r="H1451">
        <v>250.6</v>
      </c>
      <c r="I1451">
        <v>22.27</v>
      </c>
      <c r="J1451">
        <v>27.61</v>
      </c>
      <c r="K1451">
        <v>24.6</v>
      </c>
      <c r="L1451">
        <v>32.39</v>
      </c>
      <c r="M1451">
        <v>73.75</v>
      </c>
    </row>
    <row r="1452" spans="1:13" x14ac:dyDescent="0.25">
      <c r="A1452" s="25">
        <v>41185</v>
      </c>
      <c r="B1452">
        <v>209.94</v>
      </c>
      <c r="C1452">
        <v>95.92</v>
      </c>
      <c r="D1452">
        <v>22.55</v>
      </c>
      <c r="E1452">
        <v>380.87</v>
      </c>
      <c r="F1452">
        <v>112.07</v>
      </c>
      <c r="G1452">
        <v>29.86</v>
      </c>
      <c r="H1452">
        <v>255.92</v>
      </c>
      <c r="I1452">
        <v>21.83</v>
      </c>
      <c r="J1452">
        <v>27.47</v>
      </c>
      <c r="K1452">
        <v>24.64</v>
      </c>
      <c r="L1452">
        <v>32.119999999999997</v>
      </c>
      <c r="M1452">
        <v>74.2</v>
      </c>
    </row>
    <row r="1453" spans="1:13" x14ac:dyDescent="0.25">
      <c r="A1453" s="25">
        <v>41186</v>
      </c>
      <c r="B1453">
        <v>210.28</v>
      </c>
      <c r="C1453">
        <v>95.26</v>
      </c>
      <c r="D1453">
        <v>22.46</v>
      </c>
      <c r="E1453">
        <v>383.64</v>
      </c>
      <c r="F1453">
        <v>113.2</v>
      </c>
      <c r="G1453">
        <v>30.03</v>
      </c>
      <c r="H1453">
        <v>260.47000000000003</v>
      </c>
      <c r="I1453">
        <v>21.95</v>
      </c>
      <c r="J1453">
        <v>27.9</v>
      </c>
      <c r="K1453">
        <v>24.78</v>
      </c>
      <c r="L1453">
        <v>33.4</v>
      </c>
      <c r="M1453">
        <v>74.72</v>
      </c>
    </row>
    <row r="1454" spans="1:13" x14ac:dyDescent="0.25">
      <c r="A1454" s="25">
        <v>41187</v>
      </c>
      <c r="B1454">
        <v>211.15</v>
      </c>
      <c r="C1454">
        <v>93.23</v>
      </c>
      <c r="D1454">
        <v>22.68</v>
      </c>
      <c r="E1454">
        <v>383.44</v>
      </c>
      <c r="F1454">
        <v>114.2</v>
      </c>
      <c r="G1454">
        <v>29.85</v>
      </c>
      <c r="H1454">
        <v>258.51</v>
      </c>
      <c r="I1454">
        <v>20.91</v>
      </c>
      <c r="J1454">
        <v>28.16</v>
      </c>
      <c r="K1454">
        <v>24.2</v>
      </c>
      <c r="L1454">
        <v>33.49</v>
      </c>
      <c r="M1454">
        <v>75.13</v>
      </c>
    </row>
    <row r="1455" spans="1:13" x14ac:dyDescent="0.25">
      <c r="A1455" s="25">
        <v>41190</v>
      </c>
      <c r="B1455">
        <v>210.02</v>
      </c>
      <c r="C1455">
        <v>91.17</v>
      </c>
      <c r="D1455">
        <v>22.51</v>
      </c>
      <c r="E1455">
        <v>378.54</v>
      </c>
      <c r="F1455">
        <v>114.29</v>
      </c>
      <c r="G1455">
        <v>29.78</v>
      </c>
      <c r="H1455">
        <v>259.06</v>
      </c>
      <c r="I1455">
        <v>20.399999999999999</v>
      </c>
      <c r="J1455">
        <v>27.99</v>
      </c>
      <c r="K1455">
        <v>24.14</v>
      </c>
      <c r="L1455">
        <v>33.57</v>
      </c>
      <c r="M1455">
        <v>75.25</v>
      </c>
    </row>
    <row r="1456" spans="1:13" x14ac:dyDescent="0.25">
      <c r="A1456" s="25">
        <v>41191</v>
      </c>
      <c r="B1456">
        <v>209.95</v>
      </c>
      <c r="C1456">
        <v>90.84</v>
      </c>
      <c r="D1456">
        <v>21.9</v>
      </c>
      <c r="E1456">
        <v>371.67</v>
      </c>
      <c r="F1456">
        <v>106.49</v>
      </c>
      <c r="G1456">
        <v>29.28</v>
      </c>
      <c r="H1456">
        <v>250.96</v>
      </c>
      <c r="I1456">
        <v>20.23</v>
      </c>
      <c r="J1456">
        <v>27.32</v>
      </c>
      <c r="K1456">
        <v>23.55</v>
      </c>
      <c r="L1456">
        <v>32.520000000000003</v>
      </c>
      <c r="M1456">
        <v>74.14</v>
      </c>
    </row>
    <row r="1457" spans="1:13" x14ac:dyDescent="0.25">
      <c r="A1457" s="25">
        <v>41192</v>
      </c>
      <c r="B1457">
        <v>207.82</v>
      </c>
      <c r="C1457">
        <v>91.56</v>
      </c>
      <c r="D1457">
        <v>21.76</v>
      </c>
      <c r="E1457">
        <v>371.91</v>
      </c>
      <c r="F1457">
        <v>108.13</v>
      </c>
      <c r="G1457">
        <v>28.98</v>
      </c>
      <c r="H1457">
        <v>244.99</v>
      </c>
      <c r="I1457">
        <v>19.64</v>
      </c>
      <c r="J1457">
        <v>27.17</v>
      </c>
      <c r="K1457">
        <v>23.39</v>
      </c>
      <c r="L1457">
        <v>32.22</v>
      </c>
      <c r="M1457">
        <v>75.42</v>
      </c>
    </row>
    <row r="1458" spans="1:13" x14ac:dyDescent="0.25">
      <c r="A1458" s="25">
        <v>41193</v>
      </c>
      <c r="B1458">
        <v>206.57</v>
      </c>
      <c r="C1458">
        <v>89.7</v>
      </c>
      <c r="D1458">
        <v>21.68</v>
      </c>
      <c r="E1458">
        <v>375.36</v>
      </c>
      <c r="F1458">
        <v>109.04</v>
      </c>
      <c r="G1458">
        <v>28.95</v>
      </c>
      <c r="H1458">
        <v>244.22</v>
      </c>
      <c r="I1458">
        <v>19.75</v>
      </c>
      <c r="J1458">
        <v>27.3</v>
      </c>
      <c r="K1458">
        <v>23.26</v>
      </c>
      <c r="L1458">
        <v>31.15</v>
      </c>
      <c r="M1458">
        <v>75.010000000000005</v>
      </c>
    </row>
    <row r="1459" spans="1:13" x14ac:dyDescent="0.25">
      <c r="A1459" s="25">
        <v>41194</v>
      </c>
      <c r="B1459">
        <v>205.64</v>
      </c>
      <c r="C1459">
        <v>89.96</v>
      </c>
      <c r="D1459">
        <v>21.48</v>
      </c>
      <c r="E1459">
        <v>372</v>
      </c>
      <c r="F1459">
        <v>111.22</v>
      </c>
      <c r="G1459">
        <v>29.2</v>
      </c>
      <c r="H1459">
        <v>242.36</v>
      </c>
      <c r="I1459">
        <v>19.52</v>
      </c>
      <c r="J1459">
        <v>27.28</v>
      </c>
      <c r="K1459">
        <v>23.28</v>
      </c>
      <c r="L1459">
        <v>31.22</v>
      </c>
      <c r="M1459">
        <v>75.81</v>
      </c>
    </row>
    <row r="1460" spans="1:13" x14ac:dyDescent="0.25">
      <c r="A1460" s="25">
        <v>41197</v>
      </c>
      <c r="B1460">
        <v>208.88</v>
      </c>
      <c r="C1460">
        <v>90.68</v>
      </c>
      <c r="D1460">
        <v>21.73</v>
      </c>
      <c r="E1460">
        <v>370.12</v>
      </c>
      <c r="F1460">
        <v>113.82</v>
      </c>
      <c r="G1460">
        <v>29.51</v>
      </c>
      <c r="H1460">
        <v>244.18</v>
      </c>
      <c r="I1460">
        <v>19.52</v>
      </c>
      <c r="J1460">
        <v>28.22</v>
      </c>
      <c r="K1460">
        <v>22.93</v>
      </c>
      <c r="L1460">
        <v>31.49</v>
      </c>
      <c r="M1460">
        <v>77.150000000000006</v>
      </c>
    </row>
    <row r="1461" spans="1:13" x14ac:dyDescent="0.25">
      <c r="A1461" s="25">
        <v>41198</v>
      </c>
      <c r="B1461">
        <v>209.94</v>
      </c>
      <c r="C1461">
        <v>92.83</v>
      </c>
      <c r="D1461">
        <v>22.35</v>
      </c>
      <c r="E1461">
        <v>371.98</v>
      </c>
      <c r="F1461">
        <v>113.41</v>
      </c>
      <c r="G1461">
        <v>29.49</v>
      </c>
      <c r="H1461">
        <v>243.94</v>
      </c>
      <c r="I1461">
        <v>19.48</v>
      </c>
      <c r="J1461">
        <v>28.72</v>
      </c>
      <c r="K1461">
        <v>23.09</v>
      </c>
      <c r="L1461">
        <v>31.18</v>
      </c>
      <c r="M1461">
        <v>76.91</v>
      </c>
    </row>
    <row r="1462" spans="1:13" x14ac:dyDescent="0.25">
      <c r="A1462" s="25">
        <v>41199</v>
      </c>
      <c r="B1462">
        <v>201.21</v>
      </c>
      <c r="C1462">
        <v>92.09</v>
      </c>
      <c r="D1462">
        <v>21.79</v>
      </c>
      <c r="E1462">
        <v>377.37</v>
      </c>
      <c r="F1462">
        <v>114.85</v>
      </c>
      <c r="G1462">
        <v>29.59</v>
      </c>
      <c r="H1462">
        <v>247.49</v>
      </c>
      <c r="I1462">
        <v>19.88</v>
      </c>
      <c r="J1462">
        <v>28.47</v>
      </c>
      <c r="K1462">
        <v>22.93</v>
      </c>
      <c r="L1462">
        <v>31.09</v>
      </c>
      <c r="M1462">
        <v>77.03</v>
      </c>
    </row>
    <row r="1463" spans="1:13" x14ac:dyDescent="0.25">
      <c r="A1463" s="25">
        <v>41200</v>
      </c>
      <c r="B1463">
        <v>199.91</v>
      </c>
      <c r="C1463">
        <v>90.38</v>
      </c>
      <c r="D1463">
        <v>21.67</v>
      </c>
      <c r="E1463">
        <v>347.15</v>
      </c>
      <c r="F1463">
        <v>113.18</v>
      </c>
      <c r="G1463">
        <v>29.5</v>
      </c>
      <c r="H1463">
        <v>244.85</v>
      </c>
      <c r="I1463">
        <v>18.98</v>
      </c>
      <c r="J1463">
        <v>28.76</v>
      </c>
      <c r="K1463">
        <v>22.41</v>
      </c>
      <c r="L1463">
        <v>30.57</v>
      </c>
      <c r="M1463">
        <v>76.56</v>
      </c>
    </row>
    <row r="1464" spans="1:13" x14ac:dyDescent="0.25">
      <c r="A1464" s="25">
        <v>41201</v>
      </c>
      <c r="B1464">
        <v>195.29</v>
      </c>
      <c r="C1464">
        <v>87.12</v>
      </c>
      <c r="D1464">
        <v>21.26</v>
      </c>
      <c r="E1464">
        <v>340.55</v>
      </c>
      <c r="F1464">
        <v>112.38</v>
      </c>
      <c r="G1464">
        <v>28.64</v>
      </c>
      <c r="H1464">
        <v>240</v>
      </c>
      <c r="I1464">
        <v>19</v>
      </c>
      <c r="J1464">
        <v>27.81</v>
      </c>
      <c r="K1464">
        <v>22.24</v>
      </c>
      <c r="L1464">
        <v>29.93</v>
      </c>
      <c r="M1464">
        <v>75.62</v>
      </c>
    </row>
    <row r="1465" spans="1:13" x14ac:dyDescent="0.25">
      <c r="A1465" s="25">
        <v>41204</v>
      </c>
      <c r="B1465">
        <v>193.71</v>
      </c>
      <c r="C1465">
        <v>90.58</v>
      </c>
      <c r="D1465">
        <v>21.46</v>
      </c>
      <c r="E1465">
        <v>339</v>
      </c>
      <c r="F1465">
        <v>113.71</v>
      </c>
      <c r="G1465">
        <v>28</v>
      </c>
      <c r="H1465">
        <v>233.78</v>
      </c>
      <c r="I1465">
        <v>19.32</v>
      </c>
      <c r="J1465">
        <v>27.79</v>
      </c>
      <c r="K1465">
        <v>22.25</v>
      </c>
      <c r="L1465">
        <v>30.7</v>
      </c>
      <c r="M1465">
        <v>75.650000000000006</v>
      </c>
    </row>
    <row r="1466" spans="1:13" x14ac:dyDescent="0.25">
      <c r="A1466" s="25">
        <v>41205</v>
      </c>
      <c r="B1466">
        <v>193.53</v>
      </c>
      <c r="C1466">
        <v>87.62</v>
      </c>
      <c r="D1466">
        <v>21.59</v>
      </c>
      <c r="E1466">
        <v>339.83</v>
      </c>
      <c r="F1466">
        <v>114.99</v>
      </c>
      <c r="G1466">
        <v>28.05</v>
      </c>
      <c r="H1466">
        <v>234.31</v>
      </c>
      <c r="I1466">
        <v>19.5</v>
      </c>
      <c r="J1466">
        <v>27.84</v>
      </c>
      <c r="K1466">
        <v>22.15</v>
      </c>
      <c r="L1466">
        <v>31.5</v>
      </c>
      <c r="M1466">
        <v>74.760000000000005</v>
      </c>
    </row>
    <row r="1467" spans="1:13" x14ac:dyDescent="0.25">
      <c r="A1467" s="25">
        <v>41206</v>
      </c>
      <c r="B1467">
        <v>192.44</v>
      </c>
      <c r="C1467">
        <v>88.12</v>
      </c>
      <c r="D1467">
        <v>21.46</v>
      </c>
      <c r="E1467">
        <v>338.31</v>
      </c>
      <c r="F1467">
        <v>113.99</v>
      </c>
      <c r="G1467">
        <v>27.9</v>
      </c>
      <c r="H1467">
        <v>228.49</v>
      </c>
      <c r="I1467">
        <v>23.23</v>
      </c>
      <c r="J1467">
        <v>27.7</v>
      </c>
      <c r="K1467">
        <v>21.97</v>
      </c>
      <c r="L1467">
        <v>31.4</v>
      </c>
      <c r="M1467">
        <v>74.819999999999993</v>
      </c>
    </row>
    <row r="1468" spans="1:13" x14ac:dyDescent="0.25">
      <c r="A1468" s="25">
        <v>41207</v>
      </c>
      <c r="B1468">
        <v>191.41</v>
      </c>
      <c r="C1468">
        <v>87.08</v>
      </c>
      <c r="D1468">
        <v>21.69</v>
      </c>
      <c r="E1468">
        <v>338.54</v>
      </c>
      <c r="F1468">
        <v>114.01</v>
      </c>
      <c r="G1468">
        <v>27.88</v>
      </c>
      <c r="H1468">
        <v>222.92</v>
      </c>
      <c r="I1468">
        <v>22.56</v>
      </c>
      <c r="J1468">
        <v>28.13</v>
      </c>
      <c r="K1468">
        <v>22.74</v>
      </c>
      <c r="L1468">
        <v>30.78</v>
      </c>
      <c r="M1468">
        <v>75.319999999999993</v>
      </c>
    </row>
    <row r="1469" spans="1:13" x14ac:dyDescent="0.25">
      <c r="A1469" s="25">
        <v>41208</v>
      </c>
      <c r="B1469">
        <v>191.49</v>
      </c>
      <c r="C1469">
        <v>86.29</v>
      </c>
      <c r="D1469">
        <v>21.95</v>
      </c>
      <c r="E1469">
        <v>337.24</v>
      </c>
      <c r="F1469">
        <v>113.84</v>
      </c>
      <c r="G1469">
        <v>28.21</v>
      </c>
      <c r="H1469">
        <v>238.24</v>
      </c>
      <c r="I1469">
        <v>21.94</v>
      </c>
      <c r="J1469">
        <v>28.92</v>
      </c>
      <c r="K1469">
        <v>23.07</v>
      </c>
      <c r="L1469">
        <v>30.27</v>
      </c>
      <c r="M1469">
        <v>75.11</v>
      </c>
    </row>
    <row r="1470" spans="1:13" x14ac:dyDescent="0.25">
      <c r="A1470" s="25">
        <v>41213</v>
      </c>
      <c r="B1470">
        <v>194.8</v>
      </c>
      <c r="C1470">
        <v>85.05</v>
      </c>
      <c r="D1470">
        <v>21.63</v>
      </c>
      <c r="E1470">
        <v>339.81</v>
      </c>
      <c r="F1470">
        <v>106.73</v>
      </c>
      <c r="G1470">
        <v>28.54</v>
      </c>
      <c r="H1470">
        <v>232.89</v>
      </c>
      <c r="I1470">
        <v>21.11</v>
      </c>
      <c r="J1470">
        <v>28.09</v>
      </c>
      <c r="K1470">
        <v>23.31</v>
      </c>
      <c r="L1470">
        <v>30.29</v>
      </c>
      <c r="M1470">
        <v>75.02</v>
      </c>
    </row>
    <row r="1471" spans="1:13" x14ac:dyDescent="0.25">
      <c r="A1471" s="25">
        <v>41214</v>
      </c>
      <c r="B1471">
        <v>194.68</v>
      </c>
      <c r="C1471">
        <v>85.22</v>
      </c>
      <c r="D1471">
        <v>22.26</v>
      </c>
      <c r="E1471">
        <v>343.45</v>
      </c>
      <c r="F1471">
        <v>106.7</v>
      </c>
      <c r="G1471">
        <v>29.52</v>
      </c>
      <c r="H1471">
        <v>232.14</v>
      </c>
      <c r="I1471">
        <v>21.21</v>
      </c>
      <c r="J1471">
        <v>29.21</v>
      </c>
      <c r="K1471">
        <v>23</v>
      </c>
      <c r="L1471">
        <v>29.41</v>
      </c>
      <c r="M1471">
        <v>73.45</v>
      </c>
    </row>
    <row r="1472" spans="1:13" x14ac:dyDescent="0.25">
      <c r="A1472" s="25">
        <v>41215</v>
      </c>
      <c r="B1472">
        <v>197.53</v>
      </c>
      <c r="C1472">
        <v>82.4</v>
      </c>
      <c r="D1472">
        <v>22.06</v>
      </c>
      <c r="E1472">
        <v>343.62</v>
      </c>
      <c r="F1472">
        <v>105.09</v>
      </c>
      <c r="G1472">
        <v>29.5</v>
      </c>
      <c r="H1472">
        <v>232.42</v>
      </c>
      <c r="I1472">
        <v>21.18</v>
      </c>
      <c r="J1472">
        <v>28.53</v>
      </c>
      <c r="K1472">
        <v>22.77</v>
      </c>
      <c r="L1472">
        <v>35.119999999999997</v>
      </c>
      <c r="M1472">
        <v>72.77</v>
      </c>
    </row>
    <row r="1473" spans="1:13" x14ac:dyDescent="0.25">
      <c r="A1473" s="25">
        <v>41218</v>
      </c>
      <c r="B1473">
        <v>192.36</v>
      </c>
      <c r="C1473">
        <v>83.52</v>
      </c>
      <c r="D1473">
        <v>21.84</v>
      </c>
      <c r="E1473">
        <v>341.14</v>
      </c>
      <c r="F1473">
        <v>103.8</v>
      </c>
      <c r="G1473">
        <v>29.63</v>
      </c>
      <c r="H1473">
        <v>234.33</v>
      </c>
      <c r="I1473">
        <v>21.25</v>
      </c>
      <c r="J1473">
        <v>29.47</v>
      </c>
      <c r="K1473">
        <v>22.46</v>
      </c>
      <c r="L1473">
        <v>34.450000000000003</v>
      </c>
      <c r="M1473">
        <v>73.14</v>
      </c>
    </row>
    <row r="1474" spans="1:13" x14ac:dyDescent="0.25">
      <c r="A1474" s="25">
        <v>41219</v>
      </c>
      <c r="B1474">
        <v>195.26</v>
      </c>
      <c r="C1474">
        <v>83.26</v>
      </c>
      <c r="D1474">
        <v>21.73</v>
      </c>
      <c r="E1474">
        <v>340.52</v>
      </c>
      <c r="F1474">
        <v>105.94</v>
      </c>
      <c r="G1474">
        <v>29.86</v>
      </c>
      <c r="H1474">
        <v>237.56</v>
      </c>
      <c r="I1474">
        <v>21.17</v>
      </c>
      <c r="J1474">
        <v>29.94</v>
      </c>
      <c r="K1474">
        <v>22.17</v>
      </c>
      <c r="L1474">
        <v>33.83</v>
      </c>
      <c r="M1474">
        <v>73.760000000000005</v>
      </c>
    </row>
    <row r="1475" spans="1:13" x14ac:dyDescent="0.25">
      <c r="A1475" s="25">
        <v>41220</v>
      </c>
      <c r="B1475">
        <v>193.36</v>
      </c>
      <c r="C1475">
        <v>79.709999999999994</v>
      </c>
      <c r="D1475">
        <v>20.91</v>
      </c>
      <c r="E1475">
        <v>333.23</v>
      </c>
      <c r="F1475">
        <v>104.51</v>
      </c>
      <c r="G1475">
        <v>29.08</v>
      </c>
      <c r="H1475">
        <v>232.06</v>
      </c>
      <c r="I1475">
        <v>20.47</v>
      </c>
      <c r="J1475">
        <v>29.29</v>
      </c>
      <c r="K1475">
        <v>21.16</v>
      </c>
      <c r="L1475">
        <v>34</v>
      </c>
      <c r="M1475">
        <v>73.11</v>
      </c>
    </row>
    <row r="1476" spans="1:13" x14ac:dyDescent="0.25">
      <c r="A1476" s="25">
        <v>41221</v>
      </c>
      <c r="B1476">
        <v>191.4</v>
      </c>
      <c r="C1476">
        <v>76.819999999999993</v>
      </c>
      <c r="D1476">
        <v>20.83</v>
      </c>
      <c r="E1476">
        <v>325.82</v>
      </c>
      <c r="F1476">
        <v>103.7</v>
      </c>
      <c r="G1476">
        <v>28.81</v>
      </c>
      <c r="H1476">
        <v>227.35</v>
      </c>
      <c r="I1476">
        <v>19.989999999999998</v>
      </c>
      <c r="J1476">
        <v>29.14</v>
      </c>
      <c r="K1476">
        <v>20.8</v>
      </c>
      <c r="L1476">
        <v>34.17</v>
      </c>
      <c r="M1476">
        <v>72.48</v>
      </c>
    </row>
    <row r="1477" spans="1:13" x14ac:dyDescent="0.25">
      <c r="A1477" s="25">
        <v>41222</v>
      </c>
      <c r="B1477">
        <v>189.85</v>
      </c>
      <c r="C1477">
        <v>78.150000000000006</v>
      </c>
      <c r="D1477">
        <v>20.8</v>
      </c>
      <c r="E1477">
        <v>331.18</v>
      </c>
      <c r="F1477">
        <v>103.73</v>
      </c>
      <c r="G1477">
        <v>28.83</v>
      </c>
      <c r="H1477">
        <v>226.31</v>
      </c>
      <c r="I1477">
        <v>19.21</v>
      </c>
      <c r="J1477">
        <v>29.51</v>
      </c>
      <c r="K1477">
        <v>21.11</v>
      </c>
      <c r="L1477">
        <v>34.31</v>
      </c>
      <c r="M1477">
        <v>72.31</v>
      </c>
    </row>
    <row r="1478" spans="1:13" x14ac:dyDescent="0.25">
      <c r="A1478" s="25">
        <v>41225</v>
      </c>
      <c r="B1478">
        <v>190.03</v>
      </c>
      <c r="C1478">
        <v>77.55</v>
      </c>
      <c r="D1478">
        <v>20.76</v>
      </c>
      <c r="E1478">
        <v>332.62</v>
      </c>
      <c r="F1478">
        <v>104.6</v>
      </c>
      <c r="G1478">
        <v>28.22</v>
      </c>
      <c r="H1478">
        <v>226.47</v>
      </c>
      <c r="I1478">
        <v>20.07</v>
      </c>
      <c r="J1478">
        <v>29.5</v>
      </c>
      <c r="K1478">
        <v>21.3</v>
      </c>
      <c r="L1478">
        <v>34.979999999999997</v>
      </c>
      <c r="M1478">
        <v>72.48</v>
      </c>
    </row>
    <row r="1479" spans="1:13" x14ac:dyDescent="0.25">
      <c r="A1479" s="25">
        <v>41226</v>
      </c>
      <c r="B1479">
        <v>188.39</v>
      </c>
      <c r="C1479">
        <v>77.56</v>
      </c>
      <c r="D1479">
        <v>20.28</v>
      </c>
      <c r="E1479">
        <v>329.2</v>
      </c>
      <c r="F1479">
        <v>98.6</v>
      </c>
      <c r="G1479">
        <v>27.09</v>
      </c>
      <c r="H1479">
        <v>226.6</v>
      </c>
      <c r="I1479">
        <v>19.86</v>
      </c>
      <c r="J1479">
        <v>29.38</v>
      </c>
      <c r="K1479">
        <v>20.86</v>
      </c>
      <c r="L1479">
        <v>35.54</v>
      </c>
      <c r="M1479">
        <v>71.81</v>
      </c>
    </row>
    <row r="1480" spans="1:13" x14ac:dyDescent="0.25">
      <c r="A1480" s="25">
        <v>41227</v>
      </c>
      <c r="B1480">
        <v>189.14</v>
      </c>
      <c r="C1480">
        <v>76.7</v>
      </c>
      <c r="D1480">
        <v>19.96</v>
      </c>
      <c r="E1480">
        <v>325.95</v>
      </c>
      <c r="F1480">
        <v>93.57</v>
      </c>
      <c r="G1480">
        <v>26.84</v>
      </c>
      <c r="H1480">
        <v>222.95</v>
      </c>
      <c r="I1480">
        <v>22.36</v>
      </c>
      <c r="J1480">
        <v>28.76</v>
      </c>
      <c r="K1480">
        <v>21.27</v>
      </c>
      <c r="L1480">
        <v>35.64</v>
      </c>
      <c r="M1480">
        <v>71.31</v>
      </c>
    </row>
    <row r="1481" spans="1:13" x14ac:dyDescent="0.25">
      <c r="A1481" s="25">
        <v>41228</v>
      </c>
      <c r="B1481">
        <v>185.83</v>
      </c>
      <c r="C1481">
        <v>75.09</v>
      </c>
      <c r="D1481">
        <v>20.03</v>
      </c>
      <c r="E1481">
        <v>323.31</v>
      </c>
      <c r="F1481">
        <v>93.83</v>
      </c>
      <c r="G1481">
        <v>26.66</v>
      </c>
      <c r="H1481">
        <v>220.6</v>
      </c>
      <c r="I1481">
        <v>22.17</v>
      </c>
      <c r="J1481">
        <v>28.79</v>
      </c>
      <c r="K1481">
        <v>21.05</v>
      </c>
      <c r="L1481">
        <v>36.6</v>
      </c>
      <c r="M1481">
        <v>68.72</v>
      </c>
    </row>
    <row r="1482" spans="1:13" x14ac:dyDescent="0.25">
      <c r="A1482" s="25">
        <v>41229</v>
      </c>
      <c r="B1482">
        <v>186.33</v>
      </c>
      <c r="C1482">
        <v>75.38</v>
      </c>
      <c r="D1482">
        <v>20.190000000000001</v>
      </c>
      <c r="E1482">
        <v>323.27</v>
      </c>
      <c r="F1482">
        <v>92.68</v>
      </c>
      <c r="G1482">
        <v>26.52</v>
      </c>
      <c r="H1482">
        <v>225.23</v>
      </c>
      <c r="I1482">
        <v>23.56</v>
      </c>
      <c r="J1482">
        <v>28.32</v>
      </c>
      <c r="K1482">
        <v>21.53</v>
      </c>
      <c r="L1482">
        <v>38.03</v>
      </c>
      <c r="M1482">
        <v>68.03</v>
      </c>
    </row>
    <row r="1483" spans="1:13" x14ac:dyDescent="0.25">
      <c r="A1483" s="25">
        <v>41232</v>
      </c>
      <c r="B1483">
        <v>188.62</v>
      </c>
      <c r="C1483">
        <v>80.819999999999993</v>
      </c>
      <c r="D1483">
        <v>20.25</v>
      </c>
      <c r="E1483">
        <v>333.77</v>
      </c>
      <c r="F1483">
        <v>92.42</v>
      </c>
      <c r="G1483">
        <v>26.73</v>
      </c>
      <c r="H1483">
        <v>229.71</v>
      </c>
      <c r="I1483">
        <v>22.92</v>
      </c>
      <c r="J1483">
        <v>28.9</v>
      </c>
      <c r="K1483">
        <v>22.17</v>
      </c>
      <c r="L1483">
        <v>38.159999999999997</v>
      </c>
      <c r="M1483">
        <v>69.02</v>
      </c>
    </row>
    <row r="1484" spans="1:13" x14ac:dyDescent="0.25">
      <c r="A1484" s="25">
        <v>41233</v>
      </c>
      <c r="B1484">
        <v>189.88</v>
      </c>
      <c r="C1484">
        <v>80.13</v>
      </c>
      <c r="D1484">
        <v>19.510000000000002</v>
      </c>
      <c r="E1484">
        <v>334.65</v>
      </c>
      <c r="F1484">
        <v>94.05</v>
      </c>
      <c r="G1484">
        <v>26.71</v>
      </c>
      <c r="H1484">
        <v>233.78</v>
      </c>
      <c r="I1484">
        <v>23.1</v>
      </c>
      <c r="J1484">
        <v>29.31</v>
      </c>
      <c r="K1484">
        <v>22.54</v>
      </c>
      <c r="L1484">
        <v>37.28</v>
      </c>
      <c r="M1484">
        <v>69</v>
      </c>
    </row>
    <row r="1485" spans="1:13" x14ac:dyDescent="0.25">
      <c r="A1485" s="25">
        <v>41234</v>
      </c>
      <c r="B1485">
        <v>189.3</v>
      </c>
      <c r="C1485">
        <v>80.239999999999995</v>
      </c>
      <c r="D1485">
        <v>19.36</v>
      </c>
      <c r="E1485">
        <v>332.6</v>
      </c>
      <c r="F1485">
        <v>93.24</v>
      </c>
      <c r="G1485">
        <v>26.95</v>
      </c>
      <c r="H1485">
        <v>238.03</v>
      </c>
      <c r="I1485">
        <v>24.32</v>
      </c>
      <c r="J1485">
        <v>29.2</v>
      </c>
      <c r="K1485">
        <v>22.46</v>
      </c>
      <c r="L1485">
        <v>37.4</v>
      </c>
      <c r="M1485">
        <v>68.89</v>
      </c>
    </row>
    <row r="1486" spans="1:13" x14ac:dyDescent="0.25">
      <c r="A1486" s="25">
        <v>41236</v>
      </c>
      <c r="B1486">
        <v>191</v>
      </c>
      <c r="C1486">
        <v>81.64</v>
      </c>
      <c r="D1486">
        <v>19.72</v>
      </c>
      <c r="E1486">
        <v>333.65</v>
      </c>
      <c r="F1486">
        <v>96.22</v>
      </c>
      <c r="G1486">
        <v>27.7</v>
      </c>
      <c r="H1486">
        <v>239.88</v>
      </c>
      <c r="I1486">
        <v>24</v>
      </c>
      <c r="J1486">
        <v>29.59</v>
      </c>
      <c r="K1486">
        <v>22.44</v>
      </c>
      <c r="L1486">
        <v>38</v>
      </c>
      <c r="M1486">
        <v>70.2</v>
      </c>
    </row>
    <row r="1487" spans="1:13" x14ac:dyDescent="0.25">
      <c r="A1487" s="25">
        <v>41239</v>
      </c>
      <c r="B1487">
        <v>192.45</v>
      </c>
      <c r="C1487">
        <v>84.22</v>
      </c>
      <c r="D1487">
        <v>19.88</v>
      </c>
      <c r="E1487">
        <v>330.24</v>
      </c>
      <c r="F1487">
        <v>95.45</v>
      </c>
      <c r="G1487">
        <v>27.38</v>
      </c>
      <c r="H1487">
        <v>243.62</v>
      </c>
      <c r="I1487">
        <v>25.94</v>
      </c>
      <c r="J1487">
        <v>29.62</v>
      </c>
      <c r="K1487">
        <v>22.01</v>
      </c>
      <c r="L1487">
        <v>37.909999999999997</v>
      </c>
      <c r="M1487">
        <v>69.91</v>
      </c>
    </row>
    <row r="1488" spans="1:13" x14ac:dyDescent="0.25">
      <c r="A1488" s="25">
        <v>41240</v>
      </c>
      <c r="B1488">
        <v>192.08</v>
      </c>
      <c r="C1488">
        <v>83.54</v>
      </c>
      <c r="D1488">
        <v>19.93</v>
      </c>
      <c r="E1488">
        <v>335.02</v>
      </c>
      <c r="F1488">
        <v>94.52</v>
      </c>
      <c r="G1488">
        <v>27.08</v>
      </c>
      <c r="H1488">
        <v>243.4</v>
      </c>
      <c r="I1488">
        <v>26.15</v>
      </c>
      <c r="J1488">
        <v>29.46</v>
      </c>
      <c r="K1488">
        <v>22.1</v>
      </c>
      <c r="L1488">
        <v>37.770000000000003</v>
      </c>
      <c r="M1488">
        <v>69.5</v>
      </c>
    </row>
    <row r="1489" spans="1:13" x14ac:dyDescent="0.25">
      <c r="A1489" s="25">
        <v>41241</v>
      </c>
      <c r="B1489">
        <v>190.98</v>
      </c>
      <c r="C1489">
        <v>83.28</v>
      </c>
      <c r="D1489">
        <v>20.09</v>
      </c>
      <c r="E1489">
        <v>341.49</v>
      </c>
      <c r="F1489">
        <v>95.81</v>
      </c>
      <c r="G1489">
        <v>27.36</v>
      </c>
      <c r="H1489">
        <v>247.11</v>
      </c>
      <c r="I1489">
        <v>26.36</v>
      </c>
      <c r="J1489">
        <v>29.78</v>
      </c>
      <c r="K1489">
        <v>22.08</v>
      </c>
      <c r="L1489">
        <v>37.9</v>
      </c>
      <c r="M1489">
        <v>70.56</v>
      </c>
    </row>
    <row r="1490" spans="1:13" x14ac:dyDescent="0.25">
      <c r="A1490" s="25">
        <v>41242</v>
      </c>
      <c r="B1490">
        <v>192.75</v>
      </c>
      <c r="C1490">
        <v>84.19</v>
      </c>
      <c r="D1490">
        <v>19.53</v>
      </c>
      <c r="E1490">
        <v>345.6</v>
      </c>
      <c r="F1490">
        <v>99</v>
      </c>
      <c r="G1490">
        <v>26.95</v>
      </c>
      <c r="H1490">
        <v>251.27</v>
      </c>
      <c r="I1490">
        <v>27.32</v>
      </c>
      <c r="J1490">
        <v>30.05</v>
      </c>
      <c r="K1490">
        <v>22.22</v>
      </c>
      <c r="L1490">
        <v>37.869999999999997</v>
      </c>
      <c r="M1490">
        <v>70.83</v>
      </c>
    </row>
    <row r="1491" spans="1:13" x14ac:dyDescent="0.25">
      <c r="A1491" s="25">
        <v>41243</v>
      </c>
      <c r="B1491">
        <v>191.75</v>
      </c>
      <c r="C1491">
        <v>83.61</v>
      </c>
      <c r="D1491">
        <v>19.559999999999999</v>
      </c>
      <c r="E1491">
        <v>348.84</v>
      </c>
      <c r="F1491">
        <v>96.31</v>
      </c>
      <c r="G1491">
        <v>26.62</v>
      </c>
      <c r="H1491">
        <v>252.05</v>
      </c>
      <c r="I1491">
        <v>28</v>
      </c>
      <c r="J1491">
        <v>29.47</v>
      </c>
      <c r="K1491">
        <v>21.82</v>
      </c>
      <c r="L1491">
        <v>38.19</v>
      </c>
      <c r="M1491">
        <v>72.02</v>
      </c>
    </row>
    <row r="1492" spans="1:13" x14ac:dyDescent="0.25">
      <c r="A1492" s="25">
        <v>41246</v>
      </c>
      <c r="B1492">
        <v>190.76</v>
      </c>
      <c r="C1492">
        <v>83.74</v>
      </c>
      <c r="D1492">
        <v>19.54</v>
      </c>
      <c r="E1492">
        <v>347.28</v>
      </c>
      <c r="F1492">
        <v>95.9</v>
      </c>
      <c r="G1492">
        <v>26.43</v>
      </c>
      <c r="H1492">
        <v>250.33</v>
      </c>
      <c r="I1492">
        <v>27.04</v>
      </c>
      <c r="J1492">
        <v>29.61</v>
      </c>
      <c r="K1492">
        <v>21</v>
      </c>
      <c r="L1492">
        <v>37.700000000000003</v>
      </c>
      <c r="M1492">
        <v>71.34</v>
      </c>
    </row>
    <row r="1493" spans="1:13" x14ac:dyDescent="0.25">
      <c r="A1493" s="25">
        <v>41247</v>
      </c>
      <c r="B1493">
        <v>189.71</v>
      </c>
      <c r="C1493">
        <v>82.26</v>
      </c>
      <c r="D1493">
        <v>19.97</v>
      </c>
      <c r="E1493">
        <v>345.17</v>
      </c>
      <c r="F1493">
        <v>90.24</v>
      </c>
      <c r="G1493">
        <v>26.37</v>
      </c>
      <c r="H1493">
        <v>252.49</v>
      </c>
      <c r="I1493">
        <v>27.46</v>
      </c>
      <c r="J1493">
        <v>29.6</v>
      </c>
      <c r="K1493">
        <v>20.62</v>
      </c>
      <c r="L1493">
        <v>37.53</v>
      </c>
      <c r="M1493">
        <v>72.12</v>
      </c>
    </row>
    <row r="1494" spans="1:13" x14ac:dyDescent="0.25">
      <c r="A1494" s="25">
        <v>41248</v>
      </c>
      <c r="B1494">
        <v>189.01</v>
      </c>
      <c r="C1494">
        <v>76.97</v>
      </c>
      <c r="D1494">
        <v>19.850000000000001</v>
      </c>
      <c r="E1494">
        <v>343.57</v>
      </c>
      <c r="F1494">
        <v>88.12</v>
      </c>
      <c r="G1494">
        <v>26.67</v>
      </c>
      <c r="H1494">
        <v>253.96</v>
      </c>
      <c r="I1494">
        <v>27.71</v>
      </c>
      <c r="J1494">
        <v>29.86</v>
      </c>
      <c r="K1494">
        <v>20.94</v>
      </c>
      <c r="L1494">
        <v>38.369999999999997</v>
      </c>
      <c r="M1494">
        <v>71.650000000000006</v>
      </c>
    </row>
    <row r="1495" spans="1:13" x14ac:dyDescent="0.25">
      <c r="A1495" s="25">
        <v>41249</v>
      </c>
      <c r="B1495">
        <v>189.17</v>
      </c>
      <c r="C1495">
        <v>78.180000000000007</v>
      </c>
      <c r="D1495">
        <v>20.16</v>
      </c>
      <c r="E1495">
        <v>345.22</v>
      </c>
      <c r="F1495">
        <v>89.02</v>
      </c>
      <c r="G1495">
        <v>26.72</v>
      </c>
      <c r="H1495">
        <v>253.37</v>
      </c>
      <c r="I1495">
        <v>26.97</v>
      </c>
      <c r="J1495">
        <v>29.81</v>
      </c>
      <c r="K1495">
        <v>21.98</v>
      </c>
      <c r="L1495">
        <v>39.29</v>
      </c>
      <c r="M1495">
        <v>71.59</v>
      </c>
    </row>
    <row r="1496" spans="1:13" x14ac:dyDescent="0.25">
      <c r="A1496" s="25">
        <v>41250</v>
      </c>
      <c r="B1496">
        <v>190.14</v>
      </c>
      <c r="C1496">
        <v>76.180000000000007</v>
      </c>
      <c r="D1496">
        <v>20.16</v>
      </c>
      <c r="E1496">
        <v>341.76</v>
      </c>
      <c r="F1496">
        <v>89.36</v>
      </c>
      <c r="G1496">
        <v>26.46</v>
      </c>
      <c r="H1496">
        <v>253.27</v>
      </c>
      <c r="I1496">
        <v>27.48</v>
      </c>
      <c r="J1496">
        <v>29.85</v>
      </c>
      <c r="K1496">
        <v>22.96</v>
      </c>
      <c r="L1496">
        <v>38.590000000000003</v>
      </c>
      <c r="M1496">
        <v>72.290000000000006</v>
      </c>
    </row>
    <row r="1497" spans="1:13" x14ac:dyDescent="0.25">
      <c r="A1497" s="25">
        <v>41253</v>
      </c>
      <c r="B1497">
        <v>192.17</v>
      </c>
      <c r="C1497">
        <v>75.69</v>
      </c>
      <c r="D1497">
        <v>20.079999999999998</v>
      </c>
      <c r="E1497">
        <v>342.37</v>
      </c>
      <c r="F1497">
        <v>91.75</v>
      </c>
      <c r="G1497">
        <v>26.94</v>
      </c>
      <c r="H1497">
        <v>247.77</v>
      </c>
      <c r="I1497">
        <v>27.84</v>
      </c>
      <c r="J1497">
        <v>29.82</v>
      </c>
      <c r="K1497">
        <v>23</v>
      </c>
      <c r="L1497">
        <v>38.39</v>
      </c>
      <c r="M1497">
        <v>72.150000000000006</v>
      </c>
    </row>
    <row r="1498" spans="1:13" x14ac:dyDescent="0.25">
      <c r="A1498" s="25">
        <v>41254</v>
      </c>
      <c r="B1498">
        <v>193.18</v>
      </c>
      <c r="C1498">
        <v>77.34</v>
      </c>
      <c r="D1498">
        <v>20.65</v>
      </c>
      <c r="E1498">
        <v>348.09</v>
      </c>
      <c r="F1498">
        <v>94.1</v>
      </c>
      <c r="G1498">
        <v>27.32</v>
      </c>
      <c r="H1498">
        <v>250.69</v>
      </c>
      <c r="I1498">
        <v>27.98</v>
      </c>
      <c r="J1498">
        <v>31.01</v>
      </c>
      <c r="K1498">
        <v>21.44</v>
      </c>
      <c r="L1498">
        <v>40.909999999999997</v>
      </c>
      <c r="M1498">
        <v>70.89</v>
      </c>
    </row>
    <row r="1499" spans="1:13" x14ac:dyDescent="0.25">
      <c r="A1499" s="25">
        <v>41255</v>
      </c>
      <c r="B1499">
        <v>194.6</v>
      </c>
      <c r="C1499">
        <v>77</v>
      </c>
      <c r="D1499">
        <v>20.67</v>
      </c>
      <c r="E1499">
        <v>348.43</v>
      </c>
      <c r="F1499">
        <v>96.09</v>
      </c>
      <c r="G1499">
        <v>27.24</v>
      </c>
      <c r="H1499">
        <v>251.76</v>
      </c>
      <c r="I1499">
        <v>27.58</v>
      </c>
      <c r="J1499">
        <v>31.06</v>
      </c>
      <c r="K1499">
        <v>21.36</v>
      </c>
      <c r="L1499">
        <v>42.65</v>
      </c>
      <c r="M1499">
        <v>68.94</v>
      </c>
    </row>
    <row r="1500" spans="1:13" x14ac:dyDescent="0.25">
      <c r="A1500" s="25">
        <v>41256</v>
      </c>
      <c r="B1500">
        <v>192.18</v>
      </c>
      <c r="C1500">
        <v>75.67</v>
      </c>
      <c r="D1500">
        <v>20.49</v>
      </c>
      <c r="E1500">
        <v>351</v>
      </c>
      <c r="F1500">
        <v>95.25</v>
      </c>
      <c r="G1500">
        <v>27.11</v>
      </c>
      <c r="H1500">
        <v>251.25</v>
      </c>
      <c r="I1500">
        <v>28.24</v>
      </c>
      <c r="J1500">
        <v>30.58</v>
      </c>
      <c r="K1500">
        <v>21.95</v>
      </c>
      <c r="L1500">
        <v>42.71</v>
      </c>
      <c r="M1500">
        <v>69.040000000000006</v>
      </c>
    </row>
    <row r="1501" spans="1:13" x14ac:dyDescent="0.25">
      <c r="A1501" s="25">
        <v>41257</v>
      </c>
      <c r="B1501">
        <v>191.69</v>
      </c>
      <c r="C1501">
        <v>72.83</v>
      </c>
      <c r="D1501">
        <v>20.53</v>
      </c>
      <c r="E1501">
        <v>350.63</v>
      </c>
      <c r="F1501">
        <v>97.4</v>
      </c>
      <c r="G1501">
        <v>26.81</v>
      </c>
      <c r="H1501">
        <v>249.19</v>
      </c>
      <c r="I1501">
        <v>26.81</v>
      </c>
      <c r="J1501">
        <v>30.8</v>
      </c>
      <c r="K1501">
        <v>21.37</v>
      </c>
      <c r="L1501">
        <v>41.67</v>
      </c>
      <c r="M1501">
        <v>68.75</v>
      </c>
    </row>
    <row r="1502" spans="1:13" x14ac:dyDescent="0.25">
      <c r="A1502" s="25">
        <v>41260</v>
      </c>
      <c r="B1502">
        <v>191.76</v>
      </c>
      <c r="C1502">
        <v>74.12</v>
      </c>
      <c r="D1502">
        <v>20.57</v>
      </c>
      <c r="E1502">
        <v>360.03</v>
      </c>
      <c r="F1502">
        <v>96.26</v>
      </c>
      <c r="G1502">
        <v>27.1</v>
      </c>
      <c r="H1502">
        <v>253.86</v>
      </c>
      <c r="I1502">
        <v>26.75</v>
      </c>
      <c r="J1502">
        <v>30.9</v>
      </c>
      <c r="K1502">
        <v>21.66</v>
      </c>
      <c r="L1502">
        <v>43.45</v>
      </c>
      <c r="M1502">
        <v>69.2</v>
      </c>
    </row>
    <row r="1503" spans="1:13" x14ac:dyDescent="0.25">
      <c r="A1503" s="25">
        <v>41261</v>
      </c>
      <c r="B1503">
        <v>193.85</v>
      </c>
      <c r="C1503">
        <v>76.27</v>
      </c>
      <c r="D1503">
        <v>20.96</v>
      </c>
      <c r="E1503">
        <v>360.17</v>
      </c>
      <c r="F1503">
        <v>98.55</v>
      </c>
      <c r="G1503">
        <v>27.56</v>
      </c>
      <c r="H1503">
        <v>260.39999999999998</v>
      </c>
      <c r="I1503">
        <v>27.71</v>
      </c>
      <c r="J1503">
        <v>31.34</v>
      </c>
      <c r="K1503">
        <v>21.58</v>
      </c>
      <c r="L1503">
        <v>42.98</v>
      </c>
      <c r="M1503">
        <v>69.5</v>
      </c>
    </row>
    <row r="1504" spans="1:13" x14ac:dyDescent="0.25">
      <c r="A1504" s="25">
        <v>41262</v>
      </c>
      <c r="B1504">
        <v>195.46</v>
      </c>
      <c r="C1504">
        <v>75.19</v>
      </c>
      <c r="D1504">
        <v>21.1</v>
      </c>
      <c r="E1504">
        <v>359.69</v>
      </c>
      <c r="F1504">
        <v>100.58</v>
      </c>
      <c r="G1504">
        <v>27.31</v>
      </c>
      <c r="H1504">
        <v>257.99</v>
      </c>
      <c r="I1504">
        <v>27.41</v>
      </c>
      <c r="J1504">
        <v>31.25</v>
      </c>
      <c r="K1504">
        <v>22.01</v>
      </c>
      <c r="L1504">
        <v>43.41</v>
      </c>
      <c r="M1504">
        <v>68.52</v>
      </c>
    </row>
    <row r="1505" spans="1:13" x14ac:dyDescent="0.25">
      <c r="A1505" s="25">
        <v>41263</v>
      </c>
      <c r="B1505">
        <v>194.47</v>
      </c>
      <c r="C1505">
        <v>74.53</v>
      </c>
      <c r="D1505">
        <v>21.03</v>
      </c>
      <c r="E1505">
        <v>360.82</v>
      </c>
      <c r="F1505">
        <v>99.84</v>
      </c>
      <c r="G1505">
        <v>27.68</v>
      </c>
      <c r="H1505">
        <v>261.5</v>
      </c>
      <c r="I1505">
        <v>27.36</v>
      </c>
      <c r="J1505">
        <v>31.28</v>
      </c>
      <c r="K1505">
        <v>22.32</v>
      </c>
      <c r="L1505">
        <v>42.97</v>
      </c>
      <c r="M1505">
        <v>69</v>
      </c>
    </row>
    <row r="1506" spans="1:13" x14ac:dyDescent="0.25">
      <c r="A1506" s="25">
        <v>41264</v>
      </c>
      <c r="B1506">
        <v>193.1</v>
      </c>
      <c r="C1506">
        <v>74.19</v>
      </c>
      <c r="D1506">
        <v>20.76</v>
      </c>
      <c r="E1506">
        <v>357.46</v>
      </c>
      <c r="F1506">
        <v>98.7</v>
      </c>
      <c r="G1506">
        <v>27.45</v>
      </c>
      <c r="H1506">
        <v>256.92</v>
      </c>
      <c r="I1506">
        <v>26.26</v>
      </c>
      <c r="J1506">
        <v>30.93</v>
      </c>
      <c r="K1506">
        <v>22.15</v>
      </c>
      <c r="L1506">
        <v>41.97</v>
      </c>
      <c r="M1506">
        <v>68.650000000000006</v>
      </c>
    </row>
    <row r="1507" spans="1:13" x14ac:dyDescent="0.25">
      <c r="A1507" s="25">
        <v>41267</v>
      </c>
      <c r="B1507">
        <v>193.05</v>
      </c>
      <c r="C1507">
        <v>74.31</v>
      </c>
      <c r="D1507">
        <v>20.64</v>
      </c>
      <c r="E1507">
        <v>354.4</v>
      </c>
      <c r="F1507">
        <v>96.77</v>
      </c>
      <c r="G1507">
        <v>27.06</v>
      </c>
      <c r="H1507">
        <v>258.62</v>
      </c>
      <c r="I1507">
        <v>26.93</v>
      </c>
      <c r="J1507">
        <v>30.93</v>
      </c>
      <c r="K1507">
        <v>22.01</v>
      </c>
      <c r="L1507">
        <v>42.25</v>
      </c>
      <c r="M1507">
        <v>68.569999999999993</v>
      </c>
    </row>
    <row r="1508" spans="1:13" x14ac:dyDescent="0.25">
      <c r="A1508" s="25">
        <v>41269</v>
      </c>
      <c r="B1508">
        <v>192.21</v>
      </c>
      <c r="C1508">
        <v>73.290000000000006</v>
      </c>
      <c r="D1508">
        <v>20.65</v>
      </c>
      <c r="E1508">
        <v>354.08</v>
      </c>
      <c r="F1508">
        <v>101.45</v>
      </c>
      <c r="G1508">
        <v>26.86</v>
      </c>
      <c r="H1508">
        <v>248.63</v>
      </c>
      <c r="I1508">
        <v>26.51</v>
      </c>
      <c r="J1508">
        <v>30.8</v>
      </c>
      <c r="K1508">
        <v>22</v>
      </c>
      <c r="L1508">
        <v>41.8</v>
      </c>
      <c r="M1508">
        <v>67.989999999999995</v>
      </c>
    </row>
    <row r="1509" spans="1:13" x14ac:dyDescent="0.25">
      <c r="A1509" s="25">
        <v>41270</v>
      </c>
      <c r="B1509">
        <v>191.53</v>
      </c>
      <c r="C1509">
        <v>73.58</v>
      </c>
      <c r="D1509">
        <v>20.51</v>
      </c>
      <c r="E1509">
        <v>352.79</v>
      </c>
      <c r="F1509">
        <v>99.43</v>
      </c>
      <c r="G1509">
        <v>26.96</v>
      </c>
      <c r="H1509">
        <v>248.31</v>
      </c>
      <c r="I1509">
        <v>26.05</v>
      </c>
      <c r="J1509">
        <v>30.74</v>
      </c>
      <c r="K1509">
        <v>21.94</v>
      </c>
      <c r="L1509">
        <v>41.93</v>
      </c>
      <c r="M1509">
        <v>68.19</v>
      </c>
    </row>
    <row r="1510" spans="1:13" x14ac:dyDescent="0.25">
      <c r="A1510" s="25">
        <v>41271</v>
      </c>
      <c r="B1510">
        <v>191.11</v>
      </c>
      <c r="C1510">
        <v>72.8</v>
      </c>
      <c r="D1510">
        <v>20.23</v>
      </c>
      <c r="E1510">
        <v>349.65</v>
      </c>
      <c r="F1510">
        <v>99</v>
      </c>
      <c r="G1510">
        <v>26.55</v>
      </c>
      <c r="H1510">
        <v>245.18</v>
      </c>
      <c r="I1510">
        <v>25.91</v>
      </c>
      <c r="J1510">
        <v>30.47</v>
      </c>
      <c r="K1510">
        <v>21.75</v>
      </c>
      <c r="L1510">
        <v>41.34</v>
      </c>
      <c r="M1510">
        <v>67.61</v>
      </c>
    </row>
    <row r="1511" spans="1:13" x14ac:dyDescent="0.25">
      <c r="A1511" s="25">
        <v>41274</v>
      </c>
      <c r="B1511">
        <v>189.23</v>
      </c>
      <c r="C1511">
        <v>76.02</v>
      </c>
      <c r="D1511">
        <v>20.62</v>
      </c>
      <c r="E1511">
        <v>353.34</v>
      </c>
      <c r="F1511">
        <v>100.29</v>
      </c>
      <c r="G1511">
        <v>26.71</v>
      </c>
      <c r="H1511">
        <v>250.87</v>
      </c>
      <c r="I1511">
        <v>26.62</v>
      </c>
      <c r="J1511">
        <v>30.89</v>
      </c>
      <c r="K1511">
        <v>21.54</v>
      </c>
      <c r="L1511">
        <v>41.92</v>
      </c>
      <c r="M1511">
        <v>68.23</v>
      </c>
    </row>
    <row r="1512" spans="1:13" x14ac:dyDescent="0.25">
      <c r="A1512" s="25">
        <v>41276</v>
      </c>
      <c r="B1512">
        <v>194.09</v>
      </c>
      <c r="C1512">
        <v>78.430000000000007</v>
      </c>
      <c r="D1512">
        <v>21.38</v>
      </c>
      <c r="E1512">
        <v>361.26</v>
      </c>
      <c r="F1512">
        <v>104.12</v>
      </c>
      <c r="G1512">
        <v>27.62</v>
      </c>
      <c r="H1512">
        <v>257.31</v>
      </c>
      <c r="I1512">
        <v>28</v>
      </c>
      <c r="J1512">
        <v>32.31</v>
      </c>
      <c r="K1512">
        <v>23</v>
      </c>
      <c r="L1512">
        <v>44.16</v>
      </c>
      <c r="M1512">
        <v>69.239999999999995</v>
      </c>
    </row>
    <row r="1513" spans="1:13" x14ac:dyDescent="0.25">
      <c r="A1513" s="25">
        <v>41277</v>
      </c>
      <c r="B1513">
        <v>195.67</v>
      </c>
      <c r="C1513">
        <v>77.44</v>
      </c>
      <c r="D1513">
        <v>21.32</v>
      </c>
      <c r="E1513">
        <v>361.47</v>
      </c>
      <c r="F1513">
        <v>104.98</v>
      </c>
      <c r="G1513">
        <v>27.25</v>
      </c>
      <c r="H1513">
        <v>258.48</v>
      </c>
      <c r="I1513">
        <v>27.77</v>
      </c>
      <c r="J1513">
        <v>31.89</v>
      </c>
      <c r="K1513">
        <v>23.28</v>
      </c>
      <c r="L1513">
        <v>43.91</v>
      </c>
      <c r="M1513">
        <v>68.8</v>
      </c>
    </row>
    <row r="1514" spans="1:13" x14ac:dyDescent="0.25">
      <c r="A1514" s="25">
        <v>41278</v>
      </c>
      <c r="B1514">
        <v>194.19</v>
      </c>
      <c r="C1514">
        <v>75.290000000000006</v>
      </c>
      <c r="D1514">
        <v>21.16</v>
      </c>
      <c r="E1514">
        <v>368.62</v>
      </c>
      <c r="F1514">
        <v>104.65</v>
      </c>
      <c r="G1514">
        <v>26.74</v>
      </c>
      <c r="H1514">
        <v>259.14999999999998</v>
      </c>
      <c r="I1514">
        <v>28.76</v>
      </c>
      <c r="J1514">
        <v>31.82</v>
      </c>
      <c r="K1514">
        <v>23.24</v>
      </c>
      <c r="L1514">
        <v>44.12</v>
      </c>
      <c r="M1514">
        <v>69.06</v>
      </c>
    </row>
    <row r="1515" spans="1:13" x14ac:dyDescent="0.25">
      <c r="A1515" s="25">
        <v>41281</v>
      </c>
      <c r="B1515">
        <v>193.4</v>
      </c>
      <c r="C1515">
        <v>74.8</v>
      </c>
      <c r="D1515">
        <v>21.25</v>
      </c>
      <c r="E1515">
        <v>367.01</v>
      </c>
      <c r="F1515">
        <v>102.29</v>
      </c>
      <c r="G1515">
        <v>26.69</v>
      </c>
      <c r="H1515">
        <v>268.45999999999998</v>
      </c>
      <c r="I1515">
        <v>29.42</v>
      </c>
      <c r="J1515">
        <v>31.92</v>
      </c>
      <c r="K1515">
        <v>23.26</v>
      </c>
      <c r="L1515">
        <v>45.12</v>
      </c>
      <c r="M1515">
        <v>68.400000000000006</v>
      </c>
    </row>
    <row r="1516" spans="1:13" x14ac:dyDescent="0.25">
      <c r="A1516" s="25">
        <v>41282</v>
      </c>
      <c r="B1516">
        <v>192.92</v>
      </c>
      <c r="C1516">
        <v>75.040000000000006</v>
      </c>
      <c r="D1516">
        <v>21.09</v>
      </c>
      <c r="E1516">
        <v>366.28</v>
      </c>
      <c r="F1516">
        <v>101.09</v>
      </c>
      <c r="G1516">
        <v>26.55</v>
      </c>
      <c r="H1516">
        <v>266.38</v>
      </c>
      <c r="I1516">
        <v>29.06</v>
      </c>
      <c r="J1516">
        <v>31.55</v>
      </c>
      <c r="K1516">
        <v>23.16</v>
      </c>
      <c r="L1516">
        <v>44.72</v>
      </c>
      <c r="M1516">
        <v>68.59</v>
      </c>
    </row>
    <row r="1517" spans="1:13" x14ac:dyDescent="0.25">
      <c r="A1517" s="25">
        <v>41283</v>
      </c>
      <c r="B1517">
        <v>193.48</v>
      </c>
      <c r="C1517">
        <v>73.87</v>
      </c>
      <c r="D1517">
        <v>21.45</v>
      </c>
      <c r="E1517">
        <v>368.69</v>
      </c>
      <c r="F1517">
        <v>104.34</v>
      </c>
      <c r="G1517">
        <v>26.7</v>
      </c>
      <c r="H1517">
        <v>266.35000000000002</v>
      </c>
      <c r="I1517">
        <v>30.59</v>
      </c>
      <c r="J1517">
        <v>32</v>
      </c>
      <c r="K1517">
        <v>23.36</v>
      </c>
      <c r="L1517">
        <v>44.33</v>
      </c>
      <c r="M1517">
        <v>68.569999999999993</v>
      </c>
    </row>
    <row r="1518" spans="1:13" x14ac:dyDescent="0.25">
      <c r="A1518" s="25">
        <v>41284</v>
      </c>
      <c r="B1518">
        <v>192.65</v>
      </c>
      <c r="C1518">
        <v>74.790000000000006</v>
      </c>
      <c r="D1518">
        <v>21.8</v>
      </c>
      <c r="E1518">
        <v>370.37</v>
      </c>
      <c r="F1518">
        <v>110.56</v>
      </c>
      <c r="G1518">
        <v>26.46</v>
      </c>
      <c r="H1518">
        <v>265.33999999999997</v>
      </c>
      <c r="I1518">
        <v>31.3</v>
      </c>
      <c r="J1518">
        <v>32.43</v>
      </c>
      <c r="K1518">
        <v>23.44</v>
      </c>
      <c r="L1518">
        <v>43.49</v>
      </c>
      <c r="M1518">
        <v>68.36</v>
      </c>
    </row>
    <row r="1519" spans="1:13" x14ac:dyDescent="0.25">
      <c r="A1519" s="25">
        <v>41285</v>
      </c>
      <c r="B1519">
        <v>194.15</v>
      </c>
      <c r="C1519">
        <v>74.33</v>
      </c>
      <c r="D1519">
        <v>22</v>
      </c>
      <c r="E1519">
        <v>369.62</v>
      </c>
      <c r="F1519">
        <v>112.97</v>
      </c>
      <c r="G1519">
        <v>26.83</v>
      </c>
      <c r="H1519">
        <v>267.94</v>
      </c>
      <c r="I1519">
        <v>31.72</v>
      </c>
      <c r="J1519">
        <v>32.42</v>
      </c>
      <c r="K1519">
        <v>23.12</v>
      </c>
      <c r="L1519">
        <v>43.98</v>
      </c>
      <c r="M1519">
        <v>68.63</v>
      </c>
    </row>
    <row r="1520" spans="1:13" x14ac:dyDescent="0.25">
      <c r="A1520" s="25">
        <v>41288</v>
      </c>
      <c r="B1520">
        <v>192.82</v>
      </c>
      <c r="C1520">
        <v>71.680000000000007</v>
      </c>
      <c r="D1520">
        <v>22</v>
      </c>
      <c r="E1520">
        <v>361.26</v>
      </c>
      <c r="F1520">
        <v>112.64</v>
      </c>
      <c r="G1520">
        <v>26.89</v>
      </c>
      <c r="H1520">
        <v>272.73</v>
      </c>
      <c r="I1520">
        <v>30.95</v>
      </c>
      <c r="J1520">
        <v>32.340000000000003</v>
      </c>
      <c r="K1520">
        <v>23.29</v>
      </c>
      <c r="L1520">
        <v>44.15</v>
      </c>
      <c r="M1520">
        <v>68.3</v>
      </c>
    </row>
    <row r="1521" spans="1:13" x14ac:dyDescent="0.25">
      <c r="A1521" s="25">
        <v>41289</v>
      </c>
      <c r="B1521">
        <v>191.31</v>
      </c>
      <c r="C1521">
        <v>69.42</v>
      </c>
      <c r="D1521">
        <v>21.88</v>
      </c>
      <c r="E1521">
        <v>362.1</v>
      </c>
      <c r="F1521">
        <v>111.66</v>
      </c>
      <c r="G1521">
        <v>27.21</v>
      </c>
      <c r="H1521">
        <v>271.89999999999998</v>
      </c>
      <c r="I1521">
        <v>30.1</v>
      </c>
      <c r="J1521">
        <v>32.28</v>
      </c>
      <c r="K1521">
        <v>23.39</v>
      </c>
      <c r="L1521">
        <v>44.15</v>
      </c>
      <c r="M1521">
        <v>68.98</v>
      </c>
    </row>
    <row r="1522" spans="1:13" x14ac:dyDescent="0.25">
      <c r="A1522" s="25">
        <v>41290</v>
      </c>
      <c r="B1522">
        <v>192</v>
      </c>
      <c r="C1522">
        <v>72.3</v>
      </c>
      <c r="D1522">
        <v>22.11</v>
      </c>
      <c r="E1522">
        <v>357.24</v>
      </c>
      <c r="F1522">
        <v>109.93</v>
      </c>
      <c r="G1522">
        <v>27.04</v>
      </c>
      <c r="H1522">
        <v>268.93</v>
      </c>
      <c r="I1522">
        <v>29.85</v>
      </c>
      <c r="J1522">
        <v>32.51</v>
      </c>
      <c r="K1522">
        <v>22.96</v>
      </c>
      <c r="L1522">
        <v>43.97</v>
      </c>
      <c r="M1522">
        <v>69.209999999999994</v>
      </c>
    </row>
    <row r="1523" spans="1:13" x14ac:dyDescent="0.25">
      <c r="A1523" s="25">
        <v>41291</v>
      </c>
      <c r="B1523">
        <v>193.85</v>
      </c>
      <c r="C1523">
        <v>71.81</v>
      </c>
      <c r="D1523">
        <v>22.68</v>
      </c>
      <c r="E1523">
        <v>355.3</v>
      </c>
      <c r="F1523">
        <v>108.43</v>
      </c>
      <c r="G1523">
        <v>27.25</v>
      </c>
      <c r="H1523">
        <v>270.48</v>
      </c>
      <c r="I1523">
        <v>30.14</v>
      </c>
      <c r="J1523">
        <v>33.15</v>
      </c>
      <c r="K1523">
        <v>22.87</v>
      </c>
      <c r="L1523">
        <v>44.09</v>
      </c>
      <c r="M1523">
        <v>68.849999999999994</v>
      </c>
    </row>
    <row r="1524" spans="1:13" x14ac:dyDescent="0.25">
      <c r="A1524" s="25">
        <v>41292</v>
      </c>
      <c r="B1524">
        <v>194.03</v>
      </c>
      <c r="C1524">
        <v>71.430000000000007</v>
      </c>
      <c r="D1524">
        <v>21.25</v>
      </c>
      <c r="E1524">
        <v>351.9</v>
      </c>
      <c r="F1524">
        <v>109.84</v>
      </c>
      <c r="G1524">
        <v>27.25</v>
      </c>
      <c r="H1524">
        <v>272.12</v>
      </c>
      <c r="I1524">
        <v>29.66</v>
      </c>
      <c r="J1524">
        <v>33.520000000000003</v>
      </c>
      <c r="K1524">
        <v>22.86</v>
      </c>
      <c r="L1524">
        <v>43.68</v>
      </c>
      <c r="M1524">
        <v>69.2</v>
      </c>
    </row>
    <row r="1525" spans="1:13" x14ac:dyDescent="0.25">
      <c r="A1525" s="25">
        <v>41296</v>
      </c>
      <c r="B1525">
        <v>194.36</v>
      </c>
      <c r="C1525">
        <v>72.11</v>
      </c>
      <c r="D1525">
        <v>21.17</v>
      </c>
      <c r="E1525">
        <v>351.08</v>
      </c>
      <c r="F1525">
        <v>108.91</v>
      </c>
      <c r="G1525">
        <v>27.15</v>
      </c>
      <c r="H1525">
        <v>270.19</v>
      </c>
      <c r="I1525">
        <v>30.73</v>
      </c>
      <c r="J1525">
        <v>33.46</v>
      </c>
      <c r="K1525">
        <v>22.71</v>
      </c>
      <c r="L1525">
        <v>44.32</v>
      </c>
      <c r="M1525">
        <v>69.58</v>
      </c>
    </row>
    <row r="1526" spans="1:13" x14ac:dyDescent="0.25">
      <c r="A1526" s="25">
        <v>41297</v>
      </c>
      <c r="B1526">
        <v>203.5</v>
      </c>
      <c r="C1526">
        <v>73.430000000000007</v>
      </c>
      <c r="D1526">
        <v>21.11</v>
      </c>
      <c r="E1526">
        <v>370.38</v>
      </c>
      <c r="F1526">
        <v>108.3</v>
      </c>
      <c r="G1526">
        <v>27.61</v>
      </c>
      <c r="H1526">
        <v>268.11</v>
      </c>
      <c r="I1526">
        <v>30.82</v>
      </c>
      <c r="J1526">
        <v>33.08</v>
      </c>
      <c r="K1526">
        <v>22.75</v>
      </c>
      <c r="L1526">
        <v>44.84</v>
      </c>
      <c r="M1526">
        <v>69.489999999999995</v>
      </c>
    </row>
    <row r="1527" spans="1:13" x14ac:dyDescent="0.25">
      <c r="A1527" s="25">
        <v>41298</v>
      </c>
      <c r="B1527">
        <v>203.91</v>
      </c>
      <c r="C1527">
        <v>64.36</v>
      </c>
      <c r="D1527">
        <v>20.95</v>
      </c>
      <c r="E1527">
        <v>376.54</v>
      </c>
      <c r="F1527">
        <v>107.92</v>
      </c>
      <c r="G1527">
        <v>27.63</v>
      </c>
      <c r="H1527">
        <v>273.62</v>
      </c>
      <c r="I1527">
        <v>31.08</v>
      </c>
      <c r="J1527">
        <v>33.090000000000003</v>
      </c>
      <c r="K1527">
        <v>23.2</v>
      </c>
      <c r="L1527">
        <v>44.82</v>
      </c>
      <c r="M1527">
        <v>69.790000000000006</v>
      </c>
    </row>
    <row r="1528" spans="1:13" x14ac:dyDescent="0.25">
      <c r="A1528" s="25">
        <v>41299</v>
      </c>
      <c r="B1528">
        <v>204.45</v>
      </c>
      <c r="C1528">
        <v>62.84</v>
      </c>
      <c r="D1528">
        <v>20.96</v>
      </c>
      <c r="E1528">
        <v>376.46</v>
      </c>
      <c r="F1528">
        <v>108.01</v>
      </c>
      <c r="G1528">
        <v>27.88</v>
      </c>
      <c r="H1528">
        <v>283.99</v>
      </c>
      <c r="I1528">
        <v>31.54</v>
      </c>
      <c r="J1528">
        <v>32.799999999999997</v>
      </c>
      <c r="K1528">
        <v>23.95</v>
      </c>
      <c r="L1528">
        <v>45.96</v>
      </c>
      <c r="M1528">
        <v>69</v>
      </c>
    </row>
    <row r="1529" spans="1:13" x14ac:dyDescent="0.25">
      <c r="A1529" s="25">
        <v>41302</v>
      </c>
      <c r="B1529">
        <v>204.85</v>
      </c>
      <c r="C1529">
        <v>64.260000000000005</v>
      </c>
      <c r="D1529">
        <v>21.05</v>
      </c>
      <c r="E1529">
        <v>374.99</v>
      </c>
      <c r="F1529">
        <v>111.39</v>
      </c>
      <c r="G1529">
        <v>27.91</v>
      </c>
      <c r="H1529">
        <v>276.04000000000002</v>
      </c>
      <c r="I1529">
        <v>32.47</v>
      </c>
      <c r="J1529">
        <v>33.04</v>
      </c>
      <c r="K1529">
        <v>24</v>
      </c>
      <c r="L1529">
        <v>46.5</v>
      </c>
      <c r="M1529">
        <v>69.349999999999994</v>
      </c>
    </row>
    <row r="1530" spans="1:13" x14ac:dyDescent="0.25">
      <c r="A1530" s="25">
        <v>41303</v>
      </c>
      <c r="B1530">
        <v>204.34</v>
      </c>
      <c r="C1530">
        <v>65.47</v>
      </c>
      <c r="D1530">
        <v>21.28</v>
      </c>
      <c r="E1530">
        <v>376.46</v>
      </c>
      <c r="F1530">
        <v>109.45</v>
      </c>
      <c r="G1530">
        <v>28.01</v>
      </c>
      <c r="H1530">
        <v>260.35000000000002</v>
      </c>
      <c r="I1530">
        <v>30.79</v>
      </c>
      <c r="J1530">
        <v>32.67</v>
      </c>
      <c r="K1530">
        <v>24.1</v>
      </c>
      <c r="L1530">
        <v>45.9</v>
      </c>
      <c r="M1530">
        <v>69.89</v>
      </c>
    </row>
    <row r="1531" spans="1:13" x14ac:dyDescent="0.25">
      <c r="A1531" s="25">
        <v>41304</v>
      </c>
      <c r="B1531">
        <v>203.69</v>
      </c>
      <c r="C1531">
        <v>65.260000000000005</v>
      </c>
      <c r="D1531">
        <v>21.37</v>
      </c>
      <c r="E1531">
        <v>376.54</v>
      </c>
      <c r="F1531">
        <v>108.98</v>
      </c>
      <c r="G1531">
        <v>27.85</v>
      </c>
      <c r="H1531">
        <v>272.76</v>
      </c>
      <c r="I1531">
        <v>31.24</v>
      </c>
      <c r="J1531">
        <v>32.82</v>
      </c>
      <c r="K1531">
        <v>23.51</v>
      </c>
      <c r="L1531">
        <v>45.52</v>
      </c>
      <c r="M1531">
        <v>69.75</v>
      </c>
    </row>
    <row r="1532" spans="1:13" x14ac:dyDescent="0.25">
      <c r="A1532" s="25">
        <v>41305</v>
      </c>
      <c r="B1532">
        <v>203.32</v>
      </c>
      <c r="C1532">
        <v>65.069999999999993</v>
      </c>
      <c r="D1532">
        <v>21.04</v>
      </c>
      <c r="E1532">
        <v>377.47</v>
      </c>
      <c r="F1532">
        <v>108.3</v>
      </c>
      <c r="G1532">
        <v>27.45</v>
      </c>
      <c r="H1532">
        <v>265.5</v>
      </c>
      <c r="I1532">
        <v>30.98</v>
      </c>
      <c r="J1532">
        <v>33.08</v>
      </c>
      <c r="K1532">
        <v>24.21</v>
      </c>
      <c r="L1532">
        <v>46.28</v>
      </c>
      <c r="M1532">
        <v>69.95</v>
      </c>
    </row>
    <row r="1533" spans="1:13" x14ac:dyDescent="0.25">
      <c r="A1533" s="25">
        <v>41306</v>
      </c>
      <c r="B1533">
        <v>204.65</v>
      </c>
      <c r="C1533">
        <v>64.8</v>
      </c>
      <c r="D1533">
        <v>21.36</v>
      </c>
      <c r="E1533">
        <v>387.4</v>
      </c>
      <c r="F1533">
        <v>108.61</v>
      </c>
      <c r="G1533">
        <v>27.93</v>
      </c>
      <c r="H1533">
        <v>265</v>
      </c>
      <c r="I1533">
        <v>29.73</v>
      </c>
      <c r="J1533">
        <v>33.72</v>
      </c>
      <c r="K1533">
        <v>24.7</v>
      </c>
      <c r="L1533">
        <v>46.3</v>
      </c>
      <c r="M1533">
        <v>70.489999999999995</v>
      </c>
    </row>
    <row r="1534" spans="1:13" x14ac:dyDescent="0.25">
      <c r="A1534" s="25">
        <v>41309</v>
      </c>
      <c r="B1534">
        <v>204.19</v>
      </c>
      <c r="C1534">
        <v>63.19</v>
      </c>
      <c r="D1534">
        <v>21.16</v>
      </c>
      <c r="E1534">
        <v>379.13</v>
      </c>
      <c r="F1534">
        <v>107.2</v>
      </c>
      <c r="G1534">
        <v>27.44</v>
      </c>
      <c r="H1534">
        <v>259.98</v>
      </c>
      <c r="I1534">
        <v>28.11</v>
      </c>
      <c r="J1534">
        <v>33.270000000000003</v>
      </c>
      <c r="K1534">
        <v>24.24</v>
      </c>
      <c r="L1534">
        <v>45.64</v>
      </c>
      <c r="M1534">
        <v>69.63</v>
      </c>
    </row>
    <row r="1535" spans="1:13" x14ac:dyDescent="0.25">
      <c r="A1535" s="25">
        <v>41310</v>
      </c>
      <c r="B1535">
        <v>204.31</v>
      </c>
      <c r="C1535">
        <v>65.41</v>
      </c>
      <c r="D1535">
        <v>21.18</v>
      </c>
      <c r="E1535">
        <v>382.49</v>
      </c>
      <c r="F1535">
        <v>96.37</v>
      </c>
      <c r="G1535">
        <v>27.5</v>
      </c>
      <c r="H1535">
        <v>266.89</v>
      </c>
      <c r="I1535">
        <v>28.64</v>
      </c>
      <c r="J1535">
        <v>33.75</v>
      </c>
      <c r="K1535">
        <v>23.93</v>
      </c>
      <c r="L1535">
        <v>46.84</v>
      </c>
      <c r="M1535">
        <v>70.77</v>
      </c>
    </row>
    <row r="1536" spans="1:13" x14ac:dyDescent="0.25">
      <c r="A1536" s="25">
        <v>41311</v>
      </c>
      <c r="B1536">
        <v>200.39</v>
      </c>
      <c r="C1536">
        <v>65.34</v>
      </c>
      <c r="D1536">
        <v>20.99</v>
      </c>
      <c r="E1536">
        <v>384.7</v>
      </c>
      <c r="F1536">
        <v>98.37</v>
      </c>
      <c r="G1536">
        <v>27.34</v>
      </c>
      <c r="H1536">
        <v>262.22000000000003</v>
      </c>
      <c r="I1536">
        <v>29.05</v>
      </c>
      <c r="J1536">
        <v>33.56</v>
      </c>
      <c r="K1536">
        <v>24.33</v>
      </c>
      <c r="L1536">
        <v>47</v>
      </c>
      <c r="M1536">
        <v>71.31</v>
      </c>
    </row>
    <row r="1537" spans="1:13" x14ac:dyDescent="0.25">
      <c r="A1537" s="25">
        <v>41312</v>
      </c>
      <c r="B1537">
        <v>200.62</v>
      </c>
      <c r="C1537">
        <v>66.89</v>
      </c>
      <c r="D1537">
        <v>20.81</v>
      </c>
      <c r="E1537">
        <v>386.59</v>
      </c>
      <c r="F1537">
        <v>96.27</v>
      </c>
      <c r="G1537">
        <v>27.28</v>
      </c>
      <c r="H1537">
        <v>260.23</v>
      </c>
      <c r="I1537">
        <v>28.65</v>
      </c>
      <c r="J1537">
        <v>33.42</v>
      </c>
      <c r="K1537">
        <v>24.5</v>
      </c>
      <c r="L1537">
        <v>46.85</v>
      </c>
      <c r="M1537">
        <v>71.23</v>
      </c>
    </row>
    <row r="1538" spans="1:13" x14ac:dyDescent="0.25">
      <c r="A1538" s="25">
        <v>41313</v>
      </c>
      <c r="B1538">
        <v>199.97</v>
      </c>
      <c r="C1538">
        <v>67.849999999999994</v>
      </c>
      <c r="D1538">
        <v>21</v>
      </c>
      <c r="E1538">
        <v>392.29</v>
      </c>
      <c r="F1538">
        <v>96.86</v>
      </c>
      <c r="G1538">
        <v>27.55</v>
      </c>
      <c r="H1538">
        <v>261.95</v>
      </c>
      <c r="I1538">
        <v>28.54</v>
      </c>
      <c r="J1538">
        <v>34.28</v>
      </c>
      <c r="K1538">
        <v>24.71</v>
      </c>
      <c r="L1538">
        <v>47.02</v>
      </c>
      <c r="M1538">
        <v>71.48</v>
      </c>
    </row>
    <row r="1539" spans="1:13" x14ac:dyDescent="0.25">
      <c r="A1539" s="25">
        <v>41316</v>
      </c>
      <c r="B1539">
        <v>200.98</v>
      </c>
      <c r="C1539">
        <v>68.56</v>
      </c>
      <c r="D1539">
        <v>21.03</v>
      </c>
      <c r="E1539">
        <v>390.82</v>
      </c>
      <c r="F1539">
        <v>96.37</v>
      </c>
      <c r="G1539">
        <v>27.86</v>
      </c>
      <c r="H1539">
        <v>257.20999999999998</v>
      </c>
      <c r="I1539">
        <v>28.26</v>
      </c>
      <c r="J1539">
        <v>33.69</v>
      </c>
      <c r="K1539">
        <v>24.93</v>
      </c>
      <c r="L1539">
        <v>46.23</v>
      </c>
      <c r="M1539">
        <v>71.400000000000006</v>
      </c>
    </row>
    <row r="1540" spans="1:13" x14ac:dyDescent="0.25">
      <c r="A1540" s="25">
        <v>41317</v>
      </c>
      <c r="B1540">
        <v>200.01</v>
      </c>
      <c r="C1540">
        <v>66.84</v>
      </c>
      <c r="D1540">
        <v>21.19</v>
      </c>
      <c r="E1540">
        <v>389.96</v>
      </c>
      <c r="F1540">
        <v>95.53</v>
      </c>
      <c r="G1540">
        <v>27.88</v>
      </c>
      <c r="H1540">
        <v>258.7</v>
      </c>
      <c r="I1540">
        <v>27.37</v>
      </c>
      <c r="J1540">
        <v>33.56</v>
      </c>
      <c r="K1540">
        <v>24.98</v>
      </c>
      <c r="L1540">
        <v>46.66</v>
      </c>
      <c r="M1540">
        <v>71.400000000000006</v>
      </c>
    </row>
    <row r="1541" spans="1:13" x14ac:dyDescent="0.25">
      <c r="A1541" s="25">
        <v>41318</v>
      </c>
      <c r="B1541">
        <v>200.65</v>
      </c>
      <c r="C1541">
        <v>66.72</v>
      </c>
      <c r="D1541">
        <v>21.25</v>
      </c>
      <c r="E1541">
        <v>391.04</v>
      </c>
      <c r="F1541">
        <v>95.91</v>
      </c>
      <c r="G1541">
        <v>28.03</v>
      </c>
      <c r="H1541">
        <v>269.47000000000003</v>
      </c>
      <c r="I1541">
        <v>27.91</v>
      </c>
      <c r="J1541">
        <v>33.72</v>
      </c>
      <c r="K1541">
        <v>25.02</v>
      </c>
      <c r="L1541">
        <v>46.9</v>
      </c>
      <c r="M1541">
        <v>71.39</v>
      </c>
    </row>
    <row r="1542" spans="1:13" x14ac:dyDescent="0.25">
      <c r="A1542" s="25">
        <v>41319</v>
      </c>
      <c r="B1542">
        <v>199.73</v>
      </c>
      <c r="C1542">
        <v>66.66</v>
      </c>
      <c r="D1542">
        <v>21.23</v>
      </c>
      <c r="E1542">
        <v>393.52</v>
      </c>
      <c r="F1542">
        <v>95.18</v>
      </c>
      <c r="G1542">
        <v>28.04</v>
      </c>
      <c r="H1542">
        <v>269.24</v>
      </c>
      <c r="I1542">
        <v>28.5</v>
      </c>
      <c r="J1542">
        <v>33.79</v>
      </c>
      <c r="K1542">
        <v>25.66</v>
      </c>
      <c r="L1542">
        <v>43.55</v>
      </c>
      <c r="M1542">
        <v>70.819999999999993</v>
      </c>
    </row>
    <row r="1543" spans="1:13" x14ac:dyDescent="0.25">
      <c r="A1543" s="25">
        <v>41320</v>
      </c>
      <c r="B1543">
        <v>199.98</v>
      </c>
      <c r="C1543">
        <v>65.739999999999995</v>
      </c>
      <c r="D1543">
        <v>21.12</v>
      </c>
      <c r="E1543">
        <v>396.05</v>
      </c>
      <c r="F1543">
        <v>94.32</v>
      </c>
      <c r="G1543">
        <v>28.01</v>
      </c>
      <c r="H1543">
        <v>265.08999999999997</v>
      </c>
      <c r="I1543">
        <v>28.32</v>
      </c>
      <c r="J1543">
        <v>33.58</v>
      </c>
      <c r="K1543">
        <v>25.59</v>
      </c>
      <c r="L1543">
        <v>44.42</v>
      </c>
      <c r="M1543">
        <v>69.3</v>
      </c>
    </row>
    <row r="1544" spans="1:13" x14ac:dyDescent="0.25">
      <c r="A1544" s="25">
        <v>41324</v>
      </c>
      <c r="B1544">
        <v>200.6</v>
      </c>
      <c r="C1544">
        <v>65.709999999999994</v>
      </c>
      <c r="D1544">
        <v>21.08</v>
      </c>
      <c r="E1544">
        <v>403.02</v>
      </c>
      <c r="F1544">
        <v>92.18</v>
      </c>
      <c r="G1544">
        <v>28.04</v>
      </c>
      <c r="H1544">
        <v>269.75</v>
      </c>
      <c r="I1544">
        <v>28.93</v>
      </c>
      <c r="J1544">
        <v>33.94</v>
      </c>
      <c r="K1544">
        <v>23.01</v>
      </c>
      <c r="L1544">
        <v>43.52</v>
      </c>
      <c r="M1544">
        <v>68.760000000000005</v>
      </c>
    </row>
    <row r="1545" spans="1:13" x14ac:dyDescent="0.25">
      <c r="A1545" s="25">
        <v>41325</v>
      </c>
      <c r="B1545">
        <v>200.62</v>
      </c>
      <c r="C1545">
        <v>64.12</v>
      </c>
      <c r="D1545">
        <v>20.73</v>
      </c>
      <c r="E1545">
        <v>395.83</v>
      </c>
      <c r="F1545">
        <v>88.45</v>
      </c>
      <c r="G1545">
        <v>27.87</v>
      </c>
      <c r="H1545">
        <v>266.41000000000003</v>
      </c>
      <c r="I1545">
        <v>28.46</v>
      </c>
      <c r="J1545">
        <v>33.06</v>
      </c>
      <c r="K1545">
        <v>23.76</v>
      </c>
      <c r="L1545">
        <v>42.76</v>
      </c>
      <c r="M1545">
        <v>69.209999999999994</v>
      </c>
    </row>
    <row r="1546" spans="1:13" x14ac:dyDescent="0.25">
      <c r="A1546" s="25">
        <v>41326</v>
      </c>
      <c r="B1546">
        <v>198.63</v>
      </c>
      <c r="C1546">
        <v>63.72</v>
      </c>
      <c r="D1546">
        <v>20.25</v>
      </c>
      <c r="E1546">
        <v>397.37</v>
      </c>
      <c r="F1546">
        <v>88.77</v>
      </c>
      <c r="G1546">
        <v>27.49</v>
      </c>
      <c r="H1546">
        <v>265.94</v>
      </c>
      <c r="I1546">
        <v>27.28</v>
      </c>
      <c r="J1546">
        <v>32.479999999999997</v>
      </c>
      <c r="K1546">
        <v>23.1</v>
      </c>
      <c r="L1546">
        <v>42.94</v>
      </c>
      <c r="M1546">
        <v>70.260000000000005</v>
      </c>
    </row>
    <row r="1547" spans="1:13" x14ac:dyDescent="0.25">
      <c r="A1547" s="25">
        <v>41327</v>
      </c>
      <c r="B1547">
        <v>199.23</v>
      </c>
      <c r="C1547">
        <v>64.400000000000006</v>
      </c>
      <c r="D1547">
        <v>20.420000000000002</v>
      </c>
      <c r="E1547">
        <v>399.46</v>
      </c>
      <c r="F1547">
        <v>89.18</v>
      </c>
      <c r="G1547">
        <v>27.76</v>
      </c>
      <c r="H1547">
        <v>265.42</v>
      </c>
      <c r="I1547">
        <v>27.13</v>
      </c>
      <c r="J1547">
        <v>34.18</v>
      </c>
      <c r="K1547">
        <v>23.6</v>
      </c>
      <c r="L1547">
        <v>43.85</v>
      </c>
      <c r="M1547">
        <v>70.400000000000006</v>
      </c>
    </row>
    <row r="1548" spans="1:13" x14ac:dyDescent="0.25">
      <c r="A1548" s="25">
        <v>41330</v>
      </c>
      <c r="B1548">
        <v>201.67</v>
      </c>
      <c r="C1548">
        <v>63.26</v>
      </c>
      <c r="D1548">
        <v>20.23</v>
      </c>
      <c r="E1548">
        <v>394.99</v>
      </c>
      <c r="F1548">
        <v>88.01</v>
      </c>
      <c r="G1548">
        <v>27.37</v>
      </c>
      <c r="H1548">
        <v>259.87</v>
      </c>
      <c r="I1548">
        <v>27.27</v>
      </c>
      <c r="J1548">
        <v>33.729999999999997</v>
      </c>
      <c r="K1548">
        <v>24.08</v>
      </c>
      <c r="L1548">
        <v>43.64</v>
      </c>
      <c r="M1548">
        <v>70.44</v>
      </c>
    </row>
    <row r="1549" spans="1:13" x14ac:dyDescent="0.25">
      <c r="A1549" s="25">
        <v>41331</v>
      </c>
      <c r="B1549">
        <v>198.63</v>
      </c>
      <c r="C1549">
        <v>64.14</v>
      </c>
      <c r="D1549">
        <v>20.58</v>
      </c>
      <c r="E1549">
        <v>394.67</v>
      </c>
      <c r="F1549">
        <v>89.73</v>
      </c>
      <c r="G1549">
        <v>27.37</v>
      </c>
      <c r="H1549">
        <v>259.36</v>
      </c>
      <c r="I1549">
        <v>27.39</v>
      </c>
      <c r="J1549">
        <v>33.76</v>
      </c>
      <c r="K1549">
        <v>23.76</v>
      </c>
      <c r="L1549">
        <v>43.73</v>
      </c>
      <c r="M1549">
        <v>71.11</v>
      </c>
    </row>
    <row r="1550" spans="1:13" x14ac:dyDescent="0.25">
      <c r="A1550" s="25">
        <v>41332</v>
      </c>
      <c r="B1550">
        <v>198.89</v>
      </c>
      <c r="C1550">
        <v>63.51</v>
      </c>
      <c r="D1550">
        <v>20.93</v>
      </c>
      <c r="E1550">
        <v>399.49</v>
      </c>
      <c r="F1550">
        <v>89.35</v>
      </c>
      <c r="G1550">
        <v>27.81</v>
      </c>
      <c r="H1550">
        <v>263.25</v>
      </c>
      <c r="I1550">
        <v>26.87</v>
      </c>
      <c r="J1550">
        <v>34.29</v>
      </c>
      <c r="K1550">
        <v>23.94</v>
      </c>
      <c r="L1550">
        <v>45.27</v>
      </c>
      <c r="M1550">
        <v>71.66</v>
      </c>
    </row>
    <row r="1551" spans="1:13" x14ac:dyDescent="0.25">
      <c r="A1551" s="25">
        <v>41333</v>
      </c>
      <c r="B1551">
        <v>202.18</v>
      </c>
      <c r="C1551">
        <v>63.06</v>
      </c>
      <c r="D1551">
        <v>20.88</v>
      </c>
      <c r="E1551">
        <v>400.2</v>
      </c>
      <c r="F1551">
        <v>90.76</v>
      </c>
      <c r="G1551">
        <v>27.8</v>
      </c>
      <c r="H1551">
        <v>264.27</v>
      </c>
      <c r="I1551">
        <v>27.25</v>
      </c>
      <c r="J1551">
        <v>34.43</v>
      </c>
      <c r="K1551">
        <v>23.19</v>
      </c>
      <c r="L1551">
        <v>45.54</v>
      </c>
      <c r="M1551">
        <v>70.78</v>
      </c>
    </row>
    <row r="1552" spans="1:13" x14ac:dyDescent="0.25">
      <c r="A1552" s="25">
        <v>41334</v>
      </c>
      <c r="B1552">
        <v>200.65</v>
      </c>
      <c r="C1552">
        <v>61.5</v>
      </c>
      <c r="D1552">
        <v>21.03</v>
      </c>
      <c r="E1552">
        <v>402.69</v>
      </c>
      <c r="F1552">
        <v>92.56</v>
      </c>
      <c r="G1552">
        <v>27.95</v>
      </c>
      <c r="H1552">
        <v>265.74</v>
      </c>
      <c r="I1552">
        <v>27.78</v>
      </c>
      <c r="J1552">
        <v>34.520000000000003</v>
      </c>
      <c r="K1552">
        <v>23.25</v>
      </c>
      <c r="L1552">
        <v>45.62</v>
      </c>
      <c r="M1552">
        <v>71.739999999999995</v>
      </c>
    </row>
    <row r="1553" spans="1:13" x14ac:dyDescent="0.25">
      <c r="A1553" s="25">
        <v>41337</v>
      </c>
      <c r="B1553">
        <v>202.59</v>
      </c>
      <c r="C1553">
        <v>60.01</v>
      </c>
      <c r="D1553">
        <v>21.27</v>
      </c>
      <c r="E1553">
        <v>410.34</v>
      </c>
      <c r="F1553">
        <v>90.26</v>
      </c>
      <c r="G1553">
        <v>28.15</v>
      </c>
      <c r="H1553">
        <v>273.11</v>
      </c>
      <c r="I1553">
        <v>27.72</v>
      </c>
      <c r="J1553">
        <v>34.56</v>
      </c>
      <c r="K1553">
        <v>23.31</v>
      </c>
      <c r="L1553">
        <v>45.51</v>
      </c>
      <c r="M1553">
        <v>73.260000000000005</v>
      </c>
    </row>
    <row r="1554" spans="1:13" x14ac:dyDescent="0.25">
      <c r="A1554" s="25">
        <v>41338</v>
      </c>
      <c r="B1554">
        <v>205.86</v>
      </c>
      <c r="C1554">
        <v>61.59</v>
      </c>
      <c r="D1554">
        <v>21.51</v>
      </c>
      <c r="E1554">
        <v>418.88</v>
      </c>
      <c r="F1554">
        <v>91.37</v>
      </c>
      <c r="G1554">
        <v>28.35</v>
      </c>
      <c r="H1554">
        <v>275.58999999999997</v>
      </c>
      <c r="I1554">
        <v>27.52</v>
      </c>
      <c r="J1554">
        <v>35</v>
      </c>
      <c r="K1554">
        <v>24.3</v>
      </c>
      <c r="L1554">
        <v>47.68</v>
      </c>
      <c r="M1554">
        <v>73.72</v>
      </c>
    </row>
    <row r="1555" spans="1:13" x14ac:dyDescent="0.25">
      <c r="A1555" s="25">
        <v>41339</v>
      </c>
      <c r="B1555">
        <v>207.03</v>
      </c>
      <c r="C1555">
        <v>60.81</v>
      </c>
      <c r="D1555">
        <v>21.75</v>
      </c>
      <c r="E1555">
        <v>415.27</v>
      </c>
      <c r="F1555">
        <v>89.93</v>
      </c>
      <c r="G1555">
        <v>28.09</v>
      </c>
      <c r="H1555">
        <v>273.79000000000002</v>
      </c>
      <c r="I1555">
        <v>27.45</v>
      </c>
      <c r="J1555">
        <v>35.14</v>
      </c>
      <c r="K1555">
        <v>24.24</v>
      </c>
      <c r="L1555">
        <v>48.63</v>
      </c>
      <c r="M1555">
        <v>73.38</v>
      </c>
    </row>
    <row r="1556" spans="1:13" x14ac:dyDescent="0.25">
      <c r="A1556" s="25">
        <v>41340</v>
      </c>
      <c r="B1556">
        <v>208.29</v>
      </c>
      <c r="C1556">
        <v>61.51</v>
      </c>
      <c r="D1556">
        <v>21.89</v>
      </c>
      <c r="E1556">
        <v>415.88</v>
      </c>
      <c r="F1556">
        <v>90.42</v>
      </c>
      <c r="G1556">
        <v>28.14</v>
      </c>
      <c r="H1556">
        <v>273.88</v>
      </c>
      <c r="I1556">
        <v>28.58</v>
      </c>
      <c r="J1556">
        <v>35.200000000000003</v>
      </c>
      <c r="K1556">
        <v>24.42</v>
      </c>
      <c r="L1556">
        <v>50.59</v>
      </c>
      <c r="M1556">
        <v>73.319999999999993</v>
      </c>
    </row>
    <row r="1557" spans="1:13" x14ac:dyDescent="0.25">
      <c r="A1557" s="25">
        <v>41341</v>
      </c>
      <c r="B1557">
        <v>209.85</v>
      </c>
      <c r="C1557">
        <v>61.67</v>
      </c>
      <c r="D1557">
        <v>21.58</v>
      </c>
      <c r="E1557">
        <v>415.34</v>
      </c>
      <c r="F1557">
        <v>89.22</v>
      </c>
      <c r="G1557">
        <v>28</v>
      </c>
      <c r="H1557">
        <v>274.19</v>
      </c>
      <c r="I1557">
        <v>27.96</v>
      </c>
      <c r="J1557">
        <v>35.29</v>
      </c>
      <c r="K1557">
        <v>24.92</v>
      </c>
      <c r="L1557">
        <v>51.03</v>
      </c>
      <c r="M1557">
        <v>73.03</v>
      </c>
    </row>
    <row r="1558" spans="1:13" x14ac:dyDescent="0.25">
      <c r="A1558" s="25">
        <v>41344</v>
      </c>
      <c r="B1558">
        <v>210.04</v>
      </c>
      <c r="C1558">
        <v>62.55</v>
      </c>
      <c r="D1558">
        <v>21.69</v>
      </c>
      <c r="E1558">
        <v>416.99</v>
      </c>
      <c r="F1558">
        <v>89.43</v>
      </c>
      <c r="G1558">
        <v>27.87</v>
      </c>
      <c r="H1558">
        <v>271.24</v>
      </c>
      <c r="I1558">
        <v>28.14</v>
      </c>
      <c r="J1558">
        <v>35.520000000000003</v>
      </c>
      <c r="K1558">
        <v>25.03</v>
      </c>
      <c r="L1558">
        <v>51.4</v>
      </c>
      <c r="M1558">
        <v>72.98</v>
      </c>
    </row>
    <row r="1559" spans="1:13" x14ac:dyDescent="0.25">
      <c r="A1559" s="25">
        <v>41345</v>
      </c>
      <c r="B1559">
        <v>209.4</v>
      </c>
      <c r="C1559">
        <v>61.2</v>
      </c>
      <c r="D1559">
        <v>21.64</v>
      </c>
      <c r="E1559">
        <v>413.39</v>
      </c>
      <c r="F1559">
        <v>87.75</v>
      </c>
      <c r="G1559">
        <v>27.91</v>
      </c>
      <c r="H1559">
        <v>274.13</v>
      </c>
      <c r="I1559">
        <v>27.83</v>
      </c>
      <c r="J1559">
        <v>35.619999999999997</v>
      </c>
      <c r="K1559">
        <v>23.03</v>
      </c>
      <c r="L1559">
        <v>51.15</v>
      </c>
      <c r="M1559">
        <v>73.599999999999994</v>
      </c>
    </row>
    <row r="1560" spans="1:13" x14ac:dyDescent="0.25">
      <c r="A1560" s="25">
        <v>41346</v>
      </c>
      <c r="B1560">
        <v>210.2</v>
      </c>
      <c r="C1560">
        <v>61.19</v>
      </c>
      <c r="D1560">
        <v>21.66</v>
      </c>
      <c r="E1560">
        <v>412.24</v>
      </c>
      <c r="F1560">
        <v>87.65</v>
      </c>
      <c r="G1560">
        <v>27.92</v>
      </c>
      <c r="H1560">
        <v>275.10000000000002</v>
      </c>
      <c r="I1560">
        <v>27.08</v>
      </c>
      <c r="J1560">
        <v>35.29</v>
      </c>
      <c r="K1560">
        <v>24.08</v>
      </c>
      <c r="L1560">
        <v>52.39</v>
      </c>
      <c r="M1560">
        <v>73.650000000000006</v>
      </c>
    </row>
    <row r="1561" spans="1:13" x14ac:dyDescent="0.25">
      <c r="A1561" s="25">
        <v>41347</v>
      </c>
      <c r="B1561">
        <v>212.15</v>
      </c>
      <c r="C1561">
        <v>61.79</v>
      </c>
      <c r="D1561">
        <v>21.65</v>
      </c>
      <c r="E1561">
        <v>410.36</v>
      </c>
      <c r="F1561">
        <v>86.33</v>
      </c>
      <c r="G1561">
        <v>28.14</v>
      </c>
      <c r="H1561">
        <v>265.74</v>
      </c>
      <c r="I1561">
        <v>27.04</v>
      </c>
      <c r="J1561">
        <v>35.380000000000003</v>
      </c>
      <c r="K1561">
        <v>23.84</v>
      </c>
      <c r="L1561">
        <v>52.59</v>
      </c>
      <c r="M1561">
        <v>73.22</v>
      </c>
    </row>
    <row r="1562" spans="1:13" x14ac:dyDescent="0.25">
      <c r="A1562" s="25">
        <v>41348</v>
      </c>
      <c r="B1562">
        <v>215.38</v>
      </c>
      <c r="C1562">
        <v>63.38</v>
      </c>
      <c r="D1562">
        <v>21.38</v>
      </c>
      <c r="E1562">
        <v>406.74</v>
      </c>
      <c r="F1562">
        <v>85.08</v>
      </c>
      <c r="G1562">
        <v>28.04</v>
      </c>
      <c r="H1562">
        <v>261.82</v>
      </c>
      <c r="I1562">
        <v>26.64</v>
      </c>
      <c r="J1562">
        <v>35.08</v>
      </c>
      <c r="K1562">
        <v>23.56</v>
      </c>
      <c r="L1562">
        <v>52.4</v>
      </c>
      <c r="M1562">
        <v>72.5</v>
      </c>
    </row>
    <row r="1563" spans="1:13" x14ac:dyDescent="0.25">
      <c r="A1563" s="25">
        <v>41351</v>
      </c>
      <c r="B1563">
        <v>212.9</v>
      </c>
      <c r="C1563">
        <v>65.099999999999994</v>
      </c>
      <c r="D1563">
        <v>21.26</v>
      </c>
      <c r="E1563">
        <v>403.49</v>
      </c>
      <c r="F1563">
        <v>85.17</v>
      </c>
      <c r="G1563">
        <v>28.1</v>
      </c>
      <c r="H1563">
        <v>257.89</v>
      </c>
      <c r="I1563">
        <v>26.49</v>
      </c>
      <c r="J1563">
        <v>34.619999999999997</v>
      </c>
      <c r="K1563">
        <v>22.82</v>
      </c>
      <c r="L1563">
        <v>52.43</v>
      </c>
      <c r="M1563">
        <v>72.25</v>
      </c>
    </row>
    <row r="1564" spans="1:13" x14ac:dyDescent="0.25">
      <c r="A1564" s="25">
        <v>41352</v>
      </c>
      <c r="B1564">
        <v>214.13</v>
      </c>
      <c r="C1564">
        <v>64.930000000000007</v>
      </c>
      <c r="D1564">
        <v>21.14</v>
      </c>
      <c r="E1564">
        <v>405.25</v>
      </c>
      <c r="F1564">
        <v>84.24</v>
      </c>
      <c r="G1564">
        <v>28.18</v>
      </c>
      <c r="H1564">
        <v>256.41000000000003</v>
      </c>
      <c r="I1564">
        <v>26.55</v>
      </c>
      <c r="J1564">
        <v>34.659999999999997</v>
      </c>
      <c r="K1564">
        <v>22.53</v>
      </c>
      <c r="L1564">
        <v>52.3</v>
      </c>
      <c r="M1564">
        <v>72.45</v>
      </c>
    </row>
    <row r="1565" spans="1:13" x14ac:dyDescent="0.25">
      <c r="A1565" s="25">
        <v>41353</v>
      </c>
      <c r="B1565">
        <v>214.76</v>
      </c>
      <c r="C1565">
        <v>64.58</v>
      </c>
      <c r="D1565">
        <v>21.18</v>
      </c>
      <c r="E1565">
        <v>406.95</v>
      </c>
      <c r="F1565">
        <v>86.1</v>
      </c>
      <c r="G1565">
        <v>28.32</v>
      </c>
      <c r="H1565">
        <v>257.27999999999997</v>
      </c>
      <c r="I1565">
        <v>25.86</v>
      </c>
      <c r="J1565">
        <v>35.06</v>
      </c>
      <c r="K1565">
        <v>22.79</v>
      </c>
      <c r="L1565">
        <v>53.24</v>
      </c>
      <c r="M1565">
        <v>72.989999999999995</v>
      </c>
    </row>
    <row r="1566" spans="1:13" x14ac:dyDescent="0.25">
      <c r="A1566" s="25">
        <v>41354</v>
      </c>
      <c r="B1566">
        <v>212.96</v>
      </c>
      <c r="C1566">
        <v>64.680000000000007</v>
      </c>
      <c r="D1566">
        <v>21.04</v>
      </c>
      <c r="E1566">
        <v>405.22</v>
      </c>
      <c r="F1566">
        <v>85.92</v>
      </c>
      <c r="G1566">
        <v>28.11</v>
      </c>
      <c r="H1566">
        <v>253.39</v>
      </c>
      <c r="I1566">
        <v>25.74</v>
      </c>
      <c r="J1566">
        <v>34.29</v>
      </c>
      <c r="K1566">
        <v>22.55</v>
      </c>
      <c r="L1566">
        <v>51.75</v>
      </c>
      <c r="M1566">
        <v>73.13</v>
      </c>
    </row>
    <row r="1567" spans="1:13" x14ac:dyDescent="0.25">
      <c r="A1567" s="25">
        <v>41355</v>
      </c>
      <c r="B1567">
        <v>212.21</v>
      </c>
      <c r="C1567">
        <v>65.989999999999995</v>
      </c>
      <c r="D1567">
        <v>21.33</v>
      </c>
      <c r="E1567">
        <v>404.75</v>
      </c>
      <c r="F1567">
        <v>86.49</v>
      </c>
      <c r="G1567">
        <v>28.25</v>
      </c>
      <c r="H1567">
        <v>257.75</v>
      </c>
      <c r="I1567">
        <v>25.73</v>
      </c>
      <c r="J1567">
        <v>34.46</v>
      </c>
      <c r="K1567">
        <v>22.81</v>
      </c>
      <c r="L1567">
        <v>52.5</v>
      </c>
      <c r="M1567">
        <v>74.28</v>
      </c>
    </row>
    <row r="1568" spans="1:13" x14ac:dyDescent="0.25">
      <c r="A1568" s="25">
        <v>41358</v>
      </c>
      <c r="B1568">
        <v>212.54</v>
      </c>
      <c r="C1568">
        <v>66.23</v>
      </c>
      <c r="D1568">
        <v>21.15</v>
      </c>
      <c r="E1568">
        <v>404.42</v>
      </c>
      <c r="F1568">
        <v>85.33</v>
      </c>
      <c r="G1568">
        <v>28.16</v>
      </c>
      <c r="H1568">
        <v>256.02</v>
      </c>
      <c r="I1568">
        <v>25.13</v>
      </c>
      <c r="J1568">
        <v>34.479999999999997</v>
      </c>
      <c r="K1568">
        <v>22.89</v>
      </c>
      <c r="L1568">
        <v>52.24</v>
      </c>
      <c r="M1568">
        <v>74.849999999999994</v>
      </c>
    </row>
    <row r="1569" spans="1:13" x14ac:dyDescent="0.25">
      <c r="A1569" s="25">
        <v>41359</v>
      </c>
      <c r="B1569">
        <v>211.77</v>
      </c>
      <c r="C1569">
        <v>65.88</v>
      </c>
      <c r="D1569">
        <v>21.76</v>
      </c>
      <c r="E1569">
        <v>405.8</v>
      </c>
      <c r="F1569">
        <v>86.07</v>
      </c>
      <c r="G1569">
        <v>28.16</v>
      </c>
      <c r="H1569">
        <v>260.31</v>
      </c>
      <c r="I1569">
        <v>25.2</v>
      </c>
      <c r="J1569">
        <v>35.1</v>
      </c>
      <c r="K1569">
        <v>22.88</v>
      </c>
      <c r="L1569">
        <v>52.44</v>
      </c>
      <c r="M1569">
        <v>74.77</v>
      </c>
    </row>
    <row r="1570" spans="1:13" x14ac:dyDescent="0.25">
      <c r="A1570" s="25">
        <v>41360</v>
      </c>
      <c r="B1570">
        <v>210.96</v>
      </c>
      <c r="C1570">
        <v>64.58</v>
      </c>
      <c r="D1570">
        <v>21.83</v>
      </c>
      <c r="E1570">
        <v>400.93</v>
      </c>
      <c r="F1570">
        <v>88.13</v>
      </c>
      <c r="G1570">
        <v>28.37</v>
      </c>
      <c r="H1570">
        <v>265.3</v>
      </c>
      <c r="I1570">
        <v>26.09</v>
      </c>
      <c r="J1570">
        <v>35.08</v>
      </c>
      <c r="K1570">
        <v>23.46</v>
      </c>
      <c r="L1570">
        <v>52.2</v>
      </c>
      <c r="M1570">
        <v>74.78</v>
      </c>
    </row>
    <row r="1571" spans="1:13" x14ac:dyDescent="0.25">
      <c r="A1571" s="25">
        <v>41361</v>
      </c>
      <c r="B1571">
        <v>209.83</v>
      </c>
      <c r="C1571">
        <v>63.24</v>
      </c>
      <c r="D1571">
        <v>21.84</v>
      </c>
      <c r="E1571">
        <v>396.7</v>
      </c>
      <c r="F1571">
        <v>87.7</v>
      </c>
      <c r="G1571">
        <v>28.6</v>
      </c>
      <c r="H1571">
        <v>266.49</v>
      </c>
      <c r="I1571">
        <v>25.58</v>
      </c>
      <c r="J1571">
        <v>35.479999999999997</v>
      </c>
      <c r="K1571">
        <v>23.14</v>
      </c>
      <c r="L1571">
        <v>52.52</v>
      </c>
      <c r="M1571">
        <v>74.83</v>
      </c>
    </row>
    <row r="1572" spans="1:13" x14ac:dyDescent="0.25">
      <c r="A1572" s="25">
        <v>41365</v>
      </c>
      <c r="B1572">
        <v>212.8</v>
      </c>
      <c r="C1572">
        <v>61.27</v>
      </c>
      <c r="D1572">
        <v>21.43</v>
      </c>
      <c r="E1572">
        <v>400.19</v>
      </c>
      <c r="F1572">
        <v>87.05</v>
      </c>
      <c r="G1572">
        <v>28.61</v>
      </c>
      <c r="H1572">
        <v>261.61</v>
      </c>
      <c r="I1572">
        <v>25.53</v>
      </c>
      <c r="J1572">
        <v>35.01</v>
      </c>
      <c r="K1572">
        <v>22.86</v>
      </c>
      <c r="L1572">
        <v>51.7</v>
      </c>
      <c r="M1572">
        <v>75.430000000000007</v>
      </c>
    </row>
    <row r="1573" spans="1:13" x14ac:dyDescent="0.25">
      <c r="A1573" s="25">
        <v>41366</v>
      </c>
      <c r="B1573">
        <v>212.92</v>
      </c>
      <c r="C1573">
        <v>61.4</v>
      </c>
      <c r="D1573">
        <v>21.46</v>
      </c>
      <c r="E1573">
        <v>406.11</v>
      </c>
      <c r="F1573">
        <v>88.12</v>
      </c>
      <c r="G1573">
        <v>28.8</v>
      </c>
      <c r="H1573">
        <v>263.32</v>
      </c>
      <c r="I1573">
        <v>25.42</v>
      </c>
      <c r="J1573">
        <v>34.76</v>
      </c>
      <c r="K1573">
        <v>23.34</v>
      </c>
      <c r="L1573">
        <v>50.51</v>
      </c>
      <c r="M1573">
        <v>76.02</v>
      </c>
    </row>
    <row r="1574" spans="1:13" x14ac:dyDescent="0.25">
      <c r="A1574" s="25">
        <v>41367</v>
      </c>
      <c r="B1574">
        <v>214.32</v>
      </c>
      <c r="C1574">
        <v>61.71</v>
      </c>
      <c r="D1574">
        <v>21.05</v>
      </c>
      <c r="E1574">
        <v>402.7</v>
      </c>
      <c r="F1574">
        <v>85.96</v>
      </c>
      <c r="G1574">
        <v>28.56</v>
      </c>
      <c r="H1574">
        <v>259.02999999999997</v>
      </c>
      <c r="I1574">
        <v>26.25</v>
      </c>
      <c r="J1574">
        <v>34.15</v>
      </c>
      <c r="K1574">
        <v>23.13</v>
      </c>
      <c r="L1574">
        <v>49.11</v>
      </c>
      <c r="M1574">
        <v>76</v>
      </c>
    </row>
    <row r="1575" spans="1:13" x14ac:dyDescent="0.25">
      <c r="A1575" s="25">
        <v>41368</v>
      </c>
      <c r="B1575">
        <v>212.77</v>
      </c>
      <c r="C1575">
        <v>61.1</v>
      </c>
      <c r="D1575">
        <v>21.14</v>
      </c>
      <c r="E1575">
        <v>397.14</v>
      </c>
      <c r="F1575">
        <v>85.16</v>
      </c>
      <c r="G1575">
        <v>28.6</v>
      </c>
      <c r="H1575">
        <v>259.08</v>
      </c>
      <c r="I1575">
        <v>27.07</v>
      </c>
      <c r="J1575">
        <v>34.49</v>
      </c>
      <c r="K1575">
        <v>22.84</v>
      </c>
      <c r="L1575">
        <v>49.52</v>
      </c>
      <c r="M1575">
        <v>76.2</v>
      </c>
    </row>
    <row r="1576" spans="1:13" x14ac:dyDescent="0.25">
      <c r="A1576" s="25">
        <v>41369</v>
      </c>
      <c r="B1576">
        <v>209.1</v>
      </c>
      <c r="C1576">
        <v>60.46</v>
      </c>
      <c r="D1576">
        <v>20.94</v>
      </c>
      <c r="E1576">
        <v>391.13</v>
      </c>
      <c r="F1576">
        <v>83.59</v>
      </c>
      <c r="G1576">
        <v>28.7</v>
      </c>
      <c r="H1576">
        <v>255.48</v>
      </c>
      <c r="I1576">
        <v>27.39</v>
      </c>
      <c r="J1576">
        <v>34.200000000000003</v>
      </c>
      <c r="K1576">
        <v>22.77</v>
      </c>
      <c r="L1576">
        <v>48.88</v>
      </c>
      <c r="M1576">
        <v>76.39</v>
      </c>
    </row>
    <row r="1577" spans="1:13" x14ac:dyDescent="0.25">
      <c r="A1577" s="25">
        <v>41372</v>
      </c>
      <c r="B1577">
        <v>209.07</v>
      </c>
      <c r="C1577">
        <v>60.89</v>
      </c>
      <c r="D1577">
        <v>21.09</v>
      </c>
      <c r="E1577">
        <v>387.04</v>
      </c>
      <c r="F1577">
        <v>84.07</v>
      </c>
      <c r="G1577">
        <v>28.59</v>
      </c>
      <c r="H1577">
        <v>258.95</v>
      </c>
      <c r="I1577">
        <v>26.85</v>
      </c>
      <c r="J1577">
        <v>35.07</v>
      </c>
      <c r="K1577">
        <v>22.71</v>
      </c>
      <c r="L1577">
        <v>48.68</v>
      </c>
      <c r="M1577">
        <v>77.290000000000006</v>
      </c>
    </row>
    <row r="1578" spans="1:13" x14ac:dyDescent="0.25">
      <c r="A1578" s="25">
        <v>41373</v>
      </c>
      <c r="B1578">
        <v>209.56</v>
      </c>
      <c r="C1578">
        <v>61</v>
      </c>
      <c r="D1578">
        <v>21.75</v>
      </c>
      <c r="E1578">
        <v>388.44</v>
      </c>
      <c r="F1578">
        <v>84.87</v>
      </c>
      <c r="G1578">
        <v>29.61</v>
      </c>
      <c r="H1578">
        <v>261.14</v>
      </c>
      <c r="I1578">
        <v>26.59</v>
      </c>
      <c r="J1578">
        <v>35.159999999999997</v>
      </c>
      <c r="K1578">
        <v>22.71</v>
      </c>
      <c r="L1578">
        <v>48.29</v>
      </c>
      <c r="M1578">
        <v>78.12</v>
      </c>
    </row>
    <row r="1579" spans="1:13" x14ac:dyDescent="0.25">
      <c r="A1579" s="25">
        <v>41374</v>
      </c>
      <c r="B1579">
        <v>211.86</v>
      </c>
      <c r="C1579">
        <v>62.24</v>
      </c>
      <c r="D1579">
        <v>22.26</v>
      </c>
      <c r="E1579">
        <v>394.69</v>
      </c>
      <c r="F1579">
        <v>90.07</v>
      </c>
      <c r="G1579">
        <v>30.28</v>
      </c>
      <c r="H1579">
        <v>264.77</v>
      </c>
      <c r="I1579">
        <v>27.57</v>
      </c>
      <c r="J1579">
        <v>35.76</v>
      </c>
      <c r="K1579">
        <v>22.85</v>
      </c>
      <c r="L1579">
        <v>50.07</v>
      </c>
      <c r="M1579">
        <v>77.37</v>
      </c>
    </row>
    <row r="1580" spans="1:13" x14ac:dyDescent="0.25">
      <c r="A1580" s="25">
        <v>41375</v>
      </c>
      <c r="B1580">
        <v>211.5</v>
      </c>
      <c r="C1580">
        <v>62.05</v>
      </c>
      <c r="D1580">
        <v>21.82</v>
      </c>
      <c r="E1580">
        <v>394.8</v>
      </c>
      <c r="F1580">
        <v>88.76</v>
      </c>
      <c r="G1580">
        <v>28.94</v>
      </c>
      <c r="H1580">
        <v>269.85000000000002</v>
      </c>
      <c r="I1580">
        <v>28.02</v>
      </c>
      <c r="J1580">
        <v>35.69</v>
      </c>
      <c r="K1580">
        <v>22.74</v>
      </c>
      <c r="L1580">
        <v>51.89</v>
      </c>
      <c r="M1580">
        <v>77.790000000000006</v>
      </c>
    </row>
    <row r="1581" spans="1:13" x14ac:dyDescent="0.25">
      <c r="A1581" s="25">
        <v>41376</v>
      </c>
      <c r="B1581">
        <v>210.79</v>
      </c>
      <c r="C1581">
        <v>61.4</v>
      </c>
      <c r="D1581">
        <v>21.68</v>
      </c>
      <c r="E1581">
        <v>394.63</v>
      </c>
      <c r="F1581">
        <v>90.62</v>
      </c>
      <c r="G1581">
        <v>28.79</v>
      </c>
      <c r="H1581">
        <v>272.87</v>
      </c>
      <c r="I1581">
        <v>27.4</v>
      </c>
      <c r="J1581">
        <v>35.85</v>
      </c>
      <c r="K1581">
        <v>22.53</v>
      </c>
      <c r="L1581">
        <v>52.49</v>
      </c>
      <c r="M1581">
        <v>78.56</v>
      </c>
    </row>
    <row r="1582" spans="1:13" x14ac:dyDescent="0.25">
      <c r="A1582" s="25">
        <v>41379</v>
      </c>
      <c r="B1582">
        <v>210.44</v>
      </c>
      <c r="C1582">
        <v>59.98</v>
      </c>
      <c r="D1582">
        <v>21.38</v>
      </c>
      <c r="E1582">
        <v>390.57</v>
      </c>
      <c r="F1582">
        <v>88.57</v>
      </c>
      <c r="G1582">
        <v>28.69</v>
      </c>
      <c r="H1582">
        <v>267.72000000000003</v>
      </c>
      <c r="I1582">
        <v>26.52</v>
      </c>
      <c r="J1582">
        <v>35.270000000000003</v>
      </c>
      <c r="K1582">
        <v>20.399999999999999</v>
      </c>
      <c r="L1582">
        <v>51.56</v>
      </c>
      <c r="M1582">
        <v>78.47</v>
      </c>
    </row>
    <row r="1583" spans="1:13" x14ac:dyDescent="0.25">
      <c r="A1583" s="25">
        <v>41380</v>
      </c>
      <c r="B1583">
        <v>210.84</v>
      </c>
      <c r="C1583">
        <v>60.89</v>
      </c>
      <c r="D1583">
        <v>21.92</v>
      </c>
      <c r="E1583">
        <v>396.29</v>
      </c>
      <c r="F1583">
        <v>90.29</v>
      </c>
      <c r="G1583">
        <v>28.97</v>
      </c>
      <c r="H1583">
        <v>272.33999999999997</v>
      </c>
      <c r="I1583">
        <v>26.92</v>
      </c>
      <c r="J1583">
        <v>35.74</v>
      </c>
      <c r="K1583">
        <v>20.96</v>
      </c>
      <c r="L1583">
        <v>52.94</v>
      </c>
      <c r="M1583">
        <v>78.680000000000007</v>
      </c>
    </row>
    <row r="1584" spans="1:13" x14ac:dyDescent="0.25">
      <c r="A1584" s="25">
        <v>41381</v>
      </c>
      <c r="B1584">
        <v>210.53</v>
      </c>
      <c r="C1584">
        <v>57.54</v>
      </c>
      <c r="D1584">
        <v>21.93</v>
      </c>
      <c r="E1584">
        <v>390.89</v>
      </c>
      <c r="F1584">
        <v>88.61</v>
      </c>
      <c r="G1584">
        <v>28.82</v>
      </c>
      <c r="H1584">
        <v>267.39999999999998</v>
      </c>
      <c r="I1584">
        <v>26.62</v>
      </c>
      <c r="J1584">
        <v>34.21</v>
      </c>
      <c r="K1584">
        <v>20.5</v>
      </c>
      <c r="L1584">
        <v>52.17</v>
      </c>
      <c r="M1584">
        <v>78.510000000000005</v>
      </c>
    </row>
    <row r="1585" spans="1:13" x14ac:dyDescent="0.25">
      <c r="A1585" s="25">
        <v>41382</v>
      </c>
      <c r="B1585">
        <v>210.11</v>
      </c>
      <c r="C1585">
        <v>56.01</v>
      </c>
      <c r="D1585">
        <v>22.24</v>
      </c>
      <c r="E1585">
        <v>382.57</v>
      </c>
      <c r="F1585">
        <v>86.47</v>
      </c>
      <c r="G1585">
        <v>28.79</v>
      </c>
      <c r="H1585">
        <v>259.42</v>
      </c>
      <c r="I1585">
        <v>25.69</v>
      </c>
      <c r="J1585">
        <v>33.92</v>
      </c>
      <c r="K1585">
        <v>20.59</v>
      </c>
      <c r="L1585">
        <v>51.35</v>
      </c>
      <c r="M1585">
        <v>77.16</v>
      </c>
    </row>
    <row r="1586" spans="1:13" x14ac:dyDescent="0.25">
      <c r="A1586" s="25">
        <v>41383</v>
      </c>
      <c r="B1586">
        <v>195.74</v>
      </c>
      <c r="C1586">
        <v>55.79</v>
      </c>
      <c r="D1586">
        <v>22.44</v>
      </c>
      <c r="E1586">
        <v>399.54</v>
      </c>
      <c r="F1586">
        <v>86.43</v>
      </c>
      <c r="G1586">
        <v>29.76</v>
      </c>
      <c r="H1586">
        <v>260.32</v>
      </c>
      <c r="I1586">
        <v>25.73</v>
      </c>
      <c r="J1586">
        <v>34.25</v>
      </c>
      <c r="K1586">
        <v>20.100000000000001</v>
      </c>
      <c r="L1586">
        <v>51.09</v>
      </c>
      <c r="M1586">
        <v>78.290000000000006</v>
      </c>
    </row>
    <row r="1587" spans="1:13" x14ac:dyDescent="0.25">
      <c r="A1587" s="25">
        <v>41386</v>
      </c>
      <c r="B1587">
        <v>191.15</v>
      </c>
      <c r="C1587">
        <v>56.95</v>
      </c>
      <c r="D1587">
        <v>22.88</v>
      </c>
      <c r="E1587">
        <v>399.66</v>
      </c>
      <c r="F1587">
        <v>85.66</v>
      </c>
      <c r="G1587">
        <v>30.83</v>
      </c>
      <c r="H1587">
        <v>263.55</v>
      </c>
      <c r="I1587">
        <v>25.97</v>
      </c>
      <c r="J1587">
        <v>34.81</v>
      </c>
      <c r="K1587">
        <v>20.07</v>
      </c>
      <c r="L1587">
        <v>51.09</v>
      </c>
      <c r="M1587">
        <v>77.97</v>
      </c>
    </row>
    <row r="1588" spans="1:13" x14ac:dyDescent="0.25">
      <c r="A1588" s="25">
        <v>41387</v>
      </c>
      <c r="B1588">
        <v>189.27</v>
      </c>
      <c r="C1588">
        <v>58.02</v>
      </c>
      <c r="D1588">
        <v>23.38</v>
      </c>
      <c r="E1588">
        <v>403.55</v>
      </c>
      <c r="F1588">
        <v>87.85</v>
      </c>
      <c r="G1588">
        <v>30.6</v>
      </c>
      <c r="H1588">
        <v>268.89999999999998</v>
      </c>
      <c r="I1588">
        <v>25.98</v>
      </c>
      <c r="J1588">
        <v>35.700000000000003</v>
      </c>
      <c r="K1588">
        <v>20.36</v>
      </c>
      <c r="L1588">
        <v>52.3</v>
      </c>
      <c r="M1588">
        <v>79.09</v>
      </c>
    </row>
    <row r="1589" spans="1:13" x14ac:dyDescent="0.25">
      <c r="A1589" s="25">
        <v>41388</v>
      </c>
      <c r="B1589">
        <v>192.16</v>
      </c>
      <c r="C1589">
        <v>57.92</v>
      </c>
      <c r="D1589">
        <v>23.66</v>
      </c>
      <c r="E1589">
        <v>406.32</v>
      </c>
      <c r="F1589">
        <v>88.09</v>
      </c>
      <c r="G1589">
        <v>31.76</v>
      </c>
      <c r="H1589">
        <v>268.77999999999997</v>
      </c>
      <c r="I1589">
        <v>26.11</v>
      </c>
      <c r="J1589">
        <v>36.01</v>
      </c>
      <c r="K1589">
        <v>21.45</v>
      </c>
      <c r="L1589">
        <v>51.34</v>
      </c>
      <c r="M1589">
        <v>78.03</v>
      </c>
    </row>
    <row r="1590" spans="1:13" x14ac:dyDescent="0.25">
      <c r="A1590" s="25">
        <v>41389</v>
      </c>
      <c r="B1590">
        <v>192.69</v>
      </c>
      <c r="C1590">
        <v>58.34</v>
      </c>
      <c r="D1590">
        <v>23.38</v>
      </c>
      <c r="E1590">
        <v>404.15</v>
      </c>
      <c r="F1590">
        <v>92.34</v>
      </c>
      <c r="G1590">
        <v>31.94</v>
      </c>
      <c r="H1590">
        <v>274.7</v>
      </c>
      <c r="I1590">
        <v>26.14</v>
      </c>
      <c r="J1590">
        <v>36.11</v>
      </c>
      <c r="K1590">
        <v>24.94</v>
      </c>
      <c r="L1590">
        <v>53.01</v>
      </c>
      <c r="M1590">
        <v>78.650000000000006</v>
      </c>
    </row>
    <row r="1591" spans="1:13" x14ac:dyDescent="0.25">
      <c r="A1591" s="25">
        <v>41390</v>
      </c>
      <c r="B1591">
        <v>194.16</v>
      </c>
      <c r="C1591">
        <v>59.6</v>
      </c>
      <c r="D1591">
        <v>23.4</v>
      </c>
      <c r="E1591">
        <v>400.31</v>
      </c>
      <c r="F1591">
        <v>85.02</v>
      </c>
      <c r="G1591">
        <v>31.79</v>
      </c>
      <c r="H1591">
        <v>254.81</v>
      </c>
      <c r="I1591">
        <v>26.85</v>
      </c>
      <c r="J1591">
        <v>35.74</v>
      </c>
      <c r="K1591">
        <v>25.08</v>
      </c>
      <c r="L1591">
        <v>53.72</v>
      </c>
      <c r="M1591">
        <v>79.040000000000006</v>
      </c>
    </row>
    <row r="1592" spans="1:13" x14ac:dyDescent="0.25">
      <c r="A1592" s="25">
        <v>41393</v>
      </c>
      <c r="B1592">
        <v>194.78</v>
      </c>
      <c r="C1592">
        <v>61.45</v>
      </c>
      <c r="D1592">
        <v>23.76</v>
      </c>
      <c r="E1592">
        <v>409.12</v>
      </c>
      <c r="F1592">
        <v>85.49</v>
      </c>
      <c r="G1592">
        <v>32.61</v>
      </c>
      <c r="H1592">
        <v>249.74</v>
      </c>
      <c r="I1592">
        <v>26.98</v>
      </c>
      <c r="J1592">
        <v>35.97</v>
      </c>
      <c r="K1592">
        <v>25.76</v>
      </c>
      <c r="L1592">
        <v>53.07</v>
      </c>
      <c r="M1592">
        <v>78.39</v>
      </c>
    </row>
    <row r="1593" spans="1:13" x14ac:dyDescent="0.25">
      <c r="A1593" s="25">
        <v>41394</v>
      </c>
      <c r="B1593">
        <v>199.13</v>
      </c>
      <c r="C1593">
        <v>63.25</v>
      </c>
      <c r="D1593">
        <v>23.95</v>
      </c>
      <c r="E1593">
        <v>411.87</v>
      </c>
      <c r="F1593">
        <v>85.85</v>
      </c>
      <c r="G1593">
        <v>33.1</v>
      </c>
      <c r="H1593">
        <v>253.81</v>
      </c>
      <c r="I1593">
        <v>27.77</v>
      </c>
      <c r="J1593">
        <v>36.21</v>
      </c>
      <c r="K1593">
        <v>25.74</v>
      </c>
      <c r="L1593">
        <v>52.58</v>
      </c>
      <c r="M1593">
        <v>77.72</v>
      </c>
    </row>
    <row r="1594" spans="1:13" x14ac:dyDescent="0.25">
      <c r="A1594" s="25">
        <v>41395</v>
      </c>
      <c r="B1594">
        <v>201.87</v>
      </c>
      <c r="C1594">
        <v>62.76</v>
      </c>
      <c r="D1594">
        <v>23.99</v>
      </c>
      <c r="E1594">
        <v>409.8</v>
      </c>
      <c r="F1594">
        <v>84.86</v>
      </c>
      <c r="G1594">
        <v>32.72</v>
      </c>
      <c r="H1594">
        <v>248.23</v>
      </c>
      <c r="I1594">
        <v>27.43</v>
      </c>
      <c r="J1594">
        <v>36.409999999999997</v>
      </c>
      <c r="K1594">
        <v>25.36</v>
      </c>
      <c r="L1594">
        <v>52.11</v>
      </c>
      <c r="M1594">
        <v>78.06</v>
      </c>
    </row>
    <row r="1595" spans="1:13" x14ac:dyDescent="0.25">
      <c r="A1595" s="25">
        <v>41396</v>
      </c>
      <c r="B1595">
        <v>200.12</v>
      </c>
      <c r="C1595">
        <v>63.65</v>
      </c>
      <c r="D1595">
        <v>24.11</v>
      </c>
      <c r="E1595">
        <v>414.39</v>
      </c>
      <c r="F1595">
        <v>85</v>
      </c>
      <c r="G1595">
        <v>33.159999999999997</v>
      </c>
      <c r="H1595">
        <v>252.55</v>
      </c>
      <c r="I1595">
        <v>28.97</v>
      </c>
      <c r="J1595">
        <v>36.700000000000003</v>
      </c>
      <c r="K1595">
        <v>25.86</v>
      </c>
      <c r="L1595">
        <v>53.51</v>
      </c>
      <c r="M1595">
        <v>78.459999999999994</v>
      </c>
    </row>
    <row r="1596" spans="1:13" x14ac:dyDescent="0.25">
      <c r="A1596" s="25">
        <v>41397</v>
      </c>
      <c r="B1596">
        <v>203.94</v>
      </c>
      <c r="C1596">
        <v>64.28</v>
      </c>
      <c r="D1596">
        <v>23.96</v>
      </c>
      <c r="E1596">
        <v>422.44</v>
      </c>
      <c r="F1596">
        <v>84.51</v>
      </c>
      <c r="G1596">
        <v>33.49</v>
      </c>
      <c r="H1596">
        <v>258.05</v>
      </c>
      <c r="I1596">
        <v>28.31</v>
      </c>
      <c r="J1596">
        <v>37.01</v>
      </c>
      <c r="K1596">
        <v>25.85</v>
      </c>
      <c r="L1596">
        <v>55.3</v>
      </c>
      <c r="M1596">
        <v>79.25</v>
      </c>
    </row>
    <row r="1597" spans="1:13" x14ac:dyDescent="0.25">
      <c r="A1597" s="25">
        <v>41400</v>
      </c>
      <c r="B1597">
        <v>203.79</v>
      </c>
      <c r="C1597">
        <v>65.819999999999993</v>
      </c>
      <c r="D1597">
        <v>23.91</v>
      </c>
      <c r="E1597">
        <v>430.34</v>
      </c>
      <c r="F1597">
        <v>87.65</v>
      </c>
      <c r="G1597">
        <v>33.75</v>
      </c>
      <c r="H1597">
        <v>255.72</v>
      </c>
      <c r="I1597">
        <v>27.57</v>
      </c>
      <c r="J1597">
        <v>37.04</v>
      </c>
      <c r="K1597">
        <v>26.15</v>
      </c>
      <c r="L1597">
        <v>55.17</v>
      </c>
      <c r="M1597">
        <v>78.83</v>
      </c>
    </row>
    <row r="1598" spans="1:13" x14ac:dyDescent="0.25">
      <c r="A1598" s="25">
        <v>41401</v>
      </c>
      <c r="B1598">
        <v>202.81</v>
      </c>
      <c r="C1598">
        <v>65.52</v>
      </c>
      <c r="D1598">
        <v>24.15</v>
      </c>
      <c r="E1598">
        <v>428.19</v>
      </c>
      <c r="F1598">
        <v>89.3</v>
      </c>
      <c r="G1598">
        <v>33.31</v>
      </c>
      <c r="H1598">
        <v>257.73</v>
      </c>
      <c r="I1598">
        <v>26.89</v>
      </c>
      <c r="J1598">
        <v>37.04</v>
      </c>
      <c r="K1598">
        <v>26.9</v>
      </c>
      <c r="L1598">
        <v>55.01</v>
      </c>
      <c r="M1598">
        <v>78.83</v>
      </c>
    </row>
    <row r="1599" spans="1:13" x14ac:dyDescent="0.25">
      <c r="A1599" s="25">
        <v>41402</v>
      </c>
      <c r="B1599">
        <v>202.94</v>
      </c>
      <c r="C1599">
        <v>66.260000000000005</v>
      </c>
      <c r="D1599">
        <v>24.25</v>
      </c>
      <c r="E1599">
        <v>436.38</v>
      </c>
      <c r="F1599">
        <v>92.91</v>
      </c>
      <c r="G1599">
        <v>32.99</v>
      </c>
      <c r="H1599">
        <v>258.68</v>
      </c>
      <c r="I1599">
        <v>27.12</v>
      </c>
      <c r="J1599">
        <v>37.090000000000003</v>
      </c>
      <c r="K1599">
        <v>27.02</v>
      </c>
      <c r="L1599">
        <v>52.49</v>
      </c>
      <c r="M1599">
        <v>78.25</v>
      </c>
    </row>
    <row r="1600" spans="1:13" x14ac:dyDescent="0.25">
      <c r="A1600" s="25">
        <v>41403</v>
      </c>
      <c r="B1600">
        <v>204.69</v>
      </c>
      <c r="C1600">
        <v>65.25</v>
      </c>
      <c r="D1600">
        <v>24.36</v>
      </c>
      <c r="E1600">
        <v>435.3</v>
      </c>
      <c r="F1600">
        <v>94.25</v>
      </c>
      <c r="G1600">
        <v>32.659999999999997</v>
      </c>
      <c r="H1600">
        <v>260.16000000000003</v>
      </c>
      <c r="I1600">
        <v>27.04</v>
      </c>
      <c r="J1600">
        <v>37.01</v>
      </c>
      <c r="K1600">
        <v>26.94</v>
      </c>
      <c r="L1600">
        <v>51.99</v>
      </c>
      <c r="M1600">
        <v>78.400000000000006</v>
      </c>
    </row>
    <row r="1601" spans="1:13" x14ac:dyDescent="0.25">
      <c r="A1601" s="25">
        <v>41404</v>
      </c>
      <c r="B1601">
        <v>203.37</v>
      </c>
      <c r="C1601">
        <v>64.709999999999994</v>
      </c>
      <c r="D1601">
        <v>24.5</v>
      </c>
      <c r="E1601">
        <v>439.67</v>
      </c>
      <c r="F1601">
        <v>95.45</v>
      </c>
      <c r="G1601">
        <v>32.69</v>
      </c>
      <c r="H1601">
        <v>263.63</v>
      </c>
      <c r="I1601">
        <v>26.68</v>
      </c>
      <c r="J1601">
        <v>37.04</v>
      </c>
      <c r="K1601">
        <v>26.71</v>
      </c>
      <c r="L1601">
        <v>53.84</v>
      </c>
      <c r="M1601">
        <v>78.89</v>
      </c>
    </row>
    <row r="1602" spans="1:13" x14ac:dyDescent="0.25">
      <c r="A1602" s="25">
        <v>41407</v>
      </c>
      <c r="B1602">
        <v>204.18</v>
      </c>
      <c r="C1602">
        <v>64.959999999999994</v>
      </c>
      <c r="D1602">
        <v>24.08</v>
      </c>
      <c r="E1602">
        <v>438.33</v>
      </c>
      <c r="F1602">
        <v>93.14</v>
      </c>
      <c r="G1602">
        <v>33.03</v>
      </c>
      <c r="H1602">
        <v>264.51</v>
      </c>
      <c r="I1602">
        <v>26.82</v>
      </c>
      <c r="J1602">
        <v>36.54</v>
      </c>
      <c r="K1602">
        <v>26.4</v>
      </c>
      <c r="L1602">
        <v>54.79</v>
      </c>
      <c r="M1602">
        <v>78.5</v>
      </c>
    </row>
    <row r="1603" spans="1:13" x14ac:dyDescent="0.25">
      <c r="A1603" s="25">
        <v>41408</v>
      </c>
      <c r="B1603">
        <v>202.09</v>
      </c>
      <c r="C1603">
        <v>63.41</v>
      </c>
      <c r="D1603">
        <v>23.84</v>
      </c>
      <c r="E1603">
        <v>443.11</v>
      </c>
      <c r="F1603">
        <v>92.84</v>
      </c>
      <c r="G1603">
        <v>33.53</v>
      </c>
      <c r="H1603">
        <v>268.33</v>
      </c>
      <c r="I1603">
        <v>27.07</v>
      </c>
      <c r="J1603">
        <v>36.51</v>
      </c>
      <c r="K1603">
        <v>26.78</v>
      </c>
      <c r="L1603">
        <v>58.01</v>
      </c>
      <c r="M1603">
        <v>78.78</v>
      </c>
    </row>
    <row r="1604" spans="1:13" x14ac:dyDescent="0.25">
      <c r="A1604" s="25">
        <v>41409</v>
      </c>
      <c r="B1604">
        <v>202.25</v>
      </c>
      <c r="C1604">
        <v>61.26</v>
      </c>
      <c r="D1604">
        <v>24.2</v>
      </c>
      <c r="E1604">
        <v>457.49</v>
      </c>
      <c r="F1604">
        <v>93.55</v>
      </c>
      <c r="G1604">
        <v>33.840000000000003</v>
      </c>
      <c r="H1604">
        <v>266.56</v>
      </c>
      <c r="I1604">
        <v>26.6</v>
      </c>
      <c r="J1604">
        <v>36.81</v>
      </c>
      <c r="K1604">
        <v>27.22</v>
      </c>
      <c r="L1604">
        <v>59.36</v>
      </c>
      <c r="M1604">
        <v>79.86</v>
      </c>
    </row>
    <row r="1605" spans="1:13" x14ac:dyDescent="0.25">
      <c r="A1605" s="25">
        <v>41410</v>
      </c>
      <c r="B1605">
        <v>204</v>
      </c>
      <c r="C1605">
        <v>62.08</v>
      </c>
      <c r="D1605">
        <v>23.94</v>
      </c>
      <c r="E1605">
        <v>451.48</v>
      </c>
      <c r="F1605">
        <v>92.69</v>
      </c>
      <c r="G1605">
        <v>34.08</v>
      </c>
      <c r="H1605">
        <v>264.12</v>
      </c>
      <c r="I1605">
        <v>26.13</v>
      </c>
      <c r="J1605">
        <v>36.6</v>
      </c>
      <c r="K1605">
        <v>28.02</v>
      </c>
      <c r="L1605">
        <v>59.03</v>
      </c>
      <c r="M1605">
        <v>78.5</v>
      </c>
    </row>
    <row r="1606" spans="1:13" x14ac:dyDescent="0.25">
      <c r="A1606" s="25">
        <v>41411</v>
      </c>
      <c r="B1606">
        <v>205.25</v>
      </c>
      <c r="C1606">
        <v>61.89</v>
      </c>
      <c r="D1606">
        <v>24.04</v>
      </c>
      <c r="E1606">
        <v>454.14</v>
      </c>
      <c r="F1606">
        <v>94.72</v>
      </c>
      <c r="G1606">
        <v>34.869999999999997</v>
      </c>
      <c r="H1606">
        <v>269.89999999999998</v>
      </c>
      <c r="I1606">
        <v>26.25</v>
      </c>
      <c r="J1606">
        <v>36.770000000000003</v>
      </c>
      <c r="K1606">
        <v>29.01</v>
      </c>
      <c r="L1606">
        <v>59.88</v>
      </c>
      <c r="M1606">
        <v>77.87</v>
      </c>
    </row>
    <row r="1607" spans="1:13" x14ac:dyDescent="0.25">
      <c r="A1607" s="25">
        <v>41414</v>
      </c>
      <c r="B1607">
        <v>208.02</v>
      </c>
      <c r="C1607">
        <v>63.28</v>
      </c>
      <c r="D1607">
        <v>24.08</v>
      </c>
      <c r="E1607">
        <v>453.81</v>
      </c>
      <c r="F1607">
        <v>100.49</v>
      </c>
      <c r="G1607">
        <v>35.08</v>
      </c>
      <c r="H1607">
        <v>267.63</v>
      </c>
      <c r="I1607">
        <v>25.76</v>
      </c>
      <c r="J1607">
        <v>36.630000000000003</v>
      </c>
      <c r="K1607">
        <v>29.26</v>
      </c>
      <c r="L1607">
        <v>62.63</v>
      </c>
      <c r="M1607">
        <v>77.400000000000006</v>
      </c>
    </row>
    <row r="1608" spans="1:13" x14ac:dyDescent="0.25">
      <c r="A1608" s="25">
        <v>41415</v>
      </c>
      <c r="B1608">
        <v>207.24</v>
      </c>
      <c r="C1608">
        <v>62.81</v>
      </c>
      <c r="D1608">
        <v>24.15</v>
      </c>
      <c r="E1608">
        <v>453.03</v>
      </c>
      <c r="F1608">
        <v>99.03</v>
      </c>
      <c r="G1608">
        <v>34.85</v>
      </c>
      <c r="H1608">
        <v>268.86</v>
      </c>
      <c r="I1608">
        <v>25.66</v>
      </c>
      <c r="J1608">
        <v>36.6</v>
      </c>
      <c r="K1608">
        <v>28.85</v>
      </c>
      <c r="L1608">
        <v>62.34</v>
      </c>
      <c r="M1608">
        <v>77.39</v>
      </c>
    </row>
    <row r="1609" spans="1:13" x14ac:dyDescent="0.25">
      <c r="A1609" s="25">
        <v>41416</v>
      </c>
      <c r="B1609">
        <v>208.5</v>
      </c>
      <c r="C1609">
        <v>63.05</v>
      </c>
      <c r="D1609">
        <v>24.07</v>
      </c>
      <c r="E1609">
        <v>444.27</v>
      </c>
      <c r="F1609">
        <v>95.14</v>
      </c>
      <c r="G1609">
        <v>34.61</v>
      </c>
      <c r="H1609">
        <v>262.95999999999998</v>
      </c>
      <c r="I1609">
        <v>25.16</v>
      </c>
      <c r="J1609">
        <v>36.01</v>
      </c>
      <c r="K1609">
        <v>27.74</v>
      </c>
      <c r="L1609">
        <v>61.51</v>
      </c>
      <c r="M1609">
        <v>77.03</v>
      </c>
    </row>
    <row r="1610" spans="1:13" x14ac:dyDescent="0.25">
      <c r="A1610" s="25">
        <v>41417</v>
      </c>
      <c r="B1610">
        <v>205.48</v>
      </c>
      <c r="C1610">
        <v>63.16</v>
      </c>
      <c r="D1610">
        <v>24.05</v>
      </c>
      <c r="E1610">
        <v>440.95</v>
      </c>
      <c r="F1610">
        <v>93.89</v>
      </c>
      <c r="G1610">
        <v>34.15</v>
      </c>
      <c r="H1610">
        <v>261.8</v>
      </c>
      <c r="I1610">
        <v>25.06</v>
      </c>
      <c r="J1610">
        <v>35.99</v>
      </c>
      <c r="K1610">
        <v>27.22</v>
      </c>
      <c r="L1610">
        <v>62.06</v>
      </c>
      <c r="M1610">
        <v>76.33</v>
      </c>
    </row>
    <row r="1611" spans="1:13" x14ac:dyDescent="0.25">
      <c r="A1611" s="25">
        <v>41418</v>
      </c>
      <c r="B1611">
        <v>204.69</v>
      </c>
      <c r="C1611">
        <v>63.59</v>
      </c>
      <c r="D1611">
        <v>23.92</v>
      </c>
      <c r="E1611">
        <v>436.22</v>
      </c>
      <c r="F1611">
        <v>96.45</v>
      </c>
      <c r="G1611">
        <v>34.270000000000003</v>
      </c>
      <c r="H1611">
        <v>261.74</v>
      </c>
      <c r="I1611">
        <v>24.31</v>
      </c>
      <c r="J1611">
        <v>35.99</v>
      </c>
      <c r="K1611">
        <v>27.04</v>
      </c>
      <c r="L1611">
        <v>61.69</v>
      </c>
      <c r="M1611">
        <v>77.31</v>
      </c>
    </row>
    <row r="1612" spans="1:13" x14ac:dyDescent="0.25">
      <c r="A1612" s="25">
        <v>41422</v>
      </c>
      <c r="B1612">
        <v>207.44</v>
      </c>
      <c r="C1612">
        <v>63.06</v>
      </c>
      <c r="D1612">
        <v>24.08</v>
      </c>
      <c r="E1612">
        <v>440.19</v>
      </c>
      <c r="F1612">
        <v>97.28</v>
      </c>
      <c r="G1612">
        <v>35.020000000000003</v>
      </c>
      <c r="H1612">
        <v>267.29000000000002</v>
      </c>
      <c r="I1612">
        <v>24.1</v>
      </c>
      <c r="J1612">
        <v>36.200000000000003</v>
      </c>
      <c r="K1612">
        <v>26.9</v>
      </c>
      <c r="L1612">
        <v>64.3</v>
      </c>
      <c r="M1612">
        <v>77.319999999999993</v>
      </c>
    </row>
    <row r="1613" spans="1:13" x14ac:dyDescent="0.25">
      <c r="A1613" s="25">
        <v>41423</v>
      </c>
      <c r="B1613">
        <v>206.22</v>
      </c>
      <c r="C1613">
        <v>63.56</v>
      </c>
      <c r="D1613">
        <v>24.27</v>
      </c>
      <c r="E1613">
        <v>433.72</v>
      </c>
      <c r="F1613">
        <v>96.55</v>
      </c>
      <c r="G1613">
        <v>34.880000000000003</v>
      </c>
      <c r="H1613">
        <v>265.52999999999997</v>
      </c>
      <c r="I1613">
        <v>23.32</v>
      </c>
      <c r="J1613">
        <v>36.090000000000003</v>
      </c>
      <c r="K1613">
        <v>26.93</v>
      </c>
      <c r="L1613">
        <v>63.56</v>
      </c>
      <c r="M1613">
        <v>76.23</v>
      </c>
    </row>
    <row r="1614" spans="1:13" x14ac:dyDescent="0.25">
      <c r="A1614" s="25">
        <v>41424</v>
      </c>
      <c r="B1614">
        <v>206.97</v>
      </c>
      <c r="C1614">
        <v>64.510000000000005</v>
      </c>
      <c r="D1614">
        <v>24.21</v>
      </c>
      <c r="E1614">
        <v>434.94</v>
      </c>
      <c r="F1614">
        <v>97.77</v>
      </c>
      <c r="G1614">
        <v>35.03</v>
      </c>
      <c r="H1614">
        <v>266.83</v>
      </c>
      <c r="I1614">
        <v>24.55</v>
      </c>
      <c r="J1614">
        <v>36.47</v>
      </c>
      <c r="K1614">
        <v>27.37</v>
      </c>
      <c r="L1614">
        <v>63.99</v>
      </c>
      <c r="M1614">
        <v>75.63</v>
      </c>
    </row>
    <row r="1615" spans="1:13" x14ac:dyDescent="0.25">
      <c r="A1615" s="25">
        <v>41425</v>
      </c>
      <c r="B1615">
        <v>208.59</v>
      </c>
      <c r="C1615">
        <v>64.25</v>
      </c>
      <c r="D1615">
        <v>24.28</v>
      </c>
      <c r="E1615">
        <v>435.17</v>
      </c>
      <c r="F1615">
        <v>96.64</v>
      </c>
      <c r="G1615">
        <v>34.9</v>
      </c>
      <c r="H1615">
        <v>269.2</v>
      </c>
      <c r="I1615">
        <v>24.35</v>
      </c>
      <c r="J1615">
        <v>35.909999999999997</v>
      </c>
      <c r="K1615">
        <v>27.16</v>
      </c>
      <c r="L1615">
        <v>64.489999999999995</v>
      </c>
      <c r="M1615">
        <v>74.84</v>
      </c>
    </row>
    <row r="1616" spans="1:13" x14ac:dyDescent="0.25">
      <c r="A1616" s="25">
        <v>41428</v>
      </c>
      <c r="B1616">
        <v>208.25</v>
      </c>
      <c r="C1616">
        <v>64.39</v>
      </c>
      <c r="D1616">
        <v>25.24</v>
      </c>
      <c r="E1616">
        <v>433.38</v>
      </c>
      <c r="F1616">
        <v>96.35</v>
      </c>
      <c r="G1616">
        <v>35.590000000000003</v>
      </c>
      <c r="H1616">
        <v>266.88</v>
      </c>
      <c r="I1616">
        <v>23.85</v>
      </c>
      <c r="J1616">
        <v>36.03</v>
      </c>
      <c r="K1616">
        <v>26.99</v>
      </c>
      <c r="L1616">
        <v>62.06</v>
      </c>
      <c r="M1616">
        <v>75.69</v>
      </c>
    </row>
    <row r="1617" spans="1:13" x14ac:dyDescent="0.25">
      <c r="A1617" s="25">
        <v>41429</v>
      </c>
      <c r="B1617">
        <v>208.6</v>
      </c>
      <c r="C1617">
        <v>64.19</v>
      </c>
      <c r="D1617">
        <v>25.36</v>
      </c>
      <c r="E1617">
        <v>429.12</v>
      </c>
      <c r="F1617">
        <v>96.06</v>
      </c>
      <c r="G1617">
        <v>34.99</v>
      </c>
      <c r="H1617">
        <v>265.7</v>
      </c>
      <c r="I1617">
        <v>23.52</v>
      </c>
      <c r="J1617">
        <v>36.64</v>
      </c>
      <c r="K1617">
        <v>26.49</v>
      </c>
      <c r="L1617">
        <v>62.19</v>
      </c>
      <c r="M1617">
        <v>75.94</v>
      </c>
    </row>
    <row r="1618" spans="1:13" x14ac:dyDescent="0.25">
      <c r="A1618" s="25">
        <v>41430</v>
      </c>
      <c r="B1618">
        <v>205.16</v>
      </c>
      <c r="C1618">
        <v>63.59</v>
      </c>
      <c r="D1618">
        <v>24.7</v>
      </c>
      <c r="E1618">
        <v>429.42</v>
      </c>
      <c r="F1618">
        <v>94.95</v>
      </c>
      <c r="G1618">
        <v>34.78</v>
      </c>
      <c r="H1618">
        <v>267.17</v>
      </c>
      <c r="I1618">
        <v>22.9</v>
      </c>
      <c r="J1618">
        <v>35.869999999999997</v>
      </c>
      <c r="K1618">
        <v>25.98</v>
      </c>
      <c r="L1618">
        <v>61.52</v>
      </c>
      <c r="M1618">
        <v>75.25</v>
      </c>
    </row>
    <row r="1619" spans="1:13" x14ac:dyDescent="0.25">
      <c r="A1619" s="25">
        <v>41431</v>
      </c>
      <c r="B1619">
        <v>203.23</v>
      </c>
      <c r="C1619">
        <v>62.64</v>
      </c>
      <c r="D1619">
        <v>24.65</v>
      </c>
      <c r="E1619">
        <v>431.89</v>
      </c>
      <c r="F1619">
        <v>98.89</v>
      </c>
      <c r="G1619">
        <v>34.96</v>
      </c>
      <c r="H1619">
        <v>267.83</v>
      </c>
      <c r="I1619">
        <v>22.97</v>
      </c>
      <c r="J1619">
        <v>35.67</v>
      </c>
      <c r="K1619">
        <v>26.19</v>
      </c>
      <c r="L1619">
        <v>62.03</v>
      </c>
      <c r="M1619">
        <v>75.63</v>
      </c>
    </row>
    <row r="1620" spans="1:13" x14ac:dyDescent="0.25">
      <c r="A1620" s="25">
        <v>41432</v>
      </c>
      <c r="B1620">
        <v>204.85</v>
      </c>
      <c r="C1620">
        <v>63.12</v>
      </c>
      <c r="D1620">
        <v>24.59</v>
      </c>
      <c r="E1620">
        <v>439.43</v>
      </c>
      <c r="F1620">
        <v>102.67</v>
      </c>
      <c r="G1620">
        <v>35.67</v>
      </c>
      <c r="H1620">
        <v>276.87</v>
      </c>
      <c r="I1620">
        <v>23.29</v>
      </c>
      <c r="J1620">
        <v>36.18</v>
      </c>
      <c r="K1620">
        <v>27.08</v>
      </c>
      <c r="L1620">
        <v>64.05</v>
      </c>
      <c r="M1620">
        <v>76.33</v>
      </c>
    </row>
    <row r="1621" spans="1:13" x14ac:dyDescent="0.25">
      <c r="A1621" s="25">
        <v>41435</v>
      </c>
      <c r="B1621">
        <v>206.97</v>
      </c>
      <c r="C1621">
        <v>62.7</v>
      </c>
      <c r="D1621">
        <v>25.01</v>
      </c>
      <c r="E1621">
        <v>444.66</v>
      </c>
      <c r="F1621">
        <v>102.99</v>
      </c>
      <c r="G1621">
        <v>35.47</v>
      </c>
      <c r="H1621">
        <v>281.07</v>
      </c>
      <c r="I1621">
        <v>24.33</v>
      </c>
      <c r="J1621">
        <v>36.619999999999997</v>
      </c>
      <c r="K1621">
        <v>26.67</v>
      </c>
      <c r="L1621">
        <v>64.31</v>
      </c>
      <c r="M1621">
        <v>75.75</v>
      </c>
    </row>
    <row r="1622" spans="1:13" x14ac:dyDescent="0.25">
      <c r="A1622" s="25">
        <v>41436</v>
      </c>
      <c r="B1622">
        <v>203.17</v>
      </c>
      <c r="C1622">
        <v>62.51</v>
      </c>
      <c r="D1622">
        <v>24.71</v>
      </c>
      <c r="E1622">
        <v>439.47</v>
      </c>
      <c r="F1622">
        <v>99.43</v>
      </c>
      <c r="G1622">
        <v>34.840000000000003</v>
      </c>
      <c r="H1622">
        <v>274.77999999999997</v>
      </c>
      <c r="I1622">
        <v>24.03</v>
      </c>
      <c r="J1622">
        <v>35.26</v>
      </c>
      <c r="K1622">
        <v>26.07</v>
      </c>
      <c r="L1622">
        <v>63.86</v>
      </c>
      <c r="M1622">
        <v>75.25</v>
      </c>
    </row>
    <row r="1623" spans="1:13" x14ac:dyDescent="0.25">
      <c r="A1623" s="25">
        <v>41437</v>
      </c>
      <c r="B1623">
        <v>204.59</v>
      </c>
      <c r="C1623">
        <v>61.74</v>
      </c>
      <c r="D1623">
        <v>24.46</v>
      </c>
      <c r="E1623">
        <v>435.55</v>
      </c>
      <c r="F1623">
        <v>97.51</v>
      </c>
      <c r="G1623">
        <v>35</v>
      </c>
      <c r="H1623">
        <v>271.67</v>
      </c>
      <c r="I1623">
        <v>23.77</v>
      </c>
      <c r="J1623">
        <v>34.79</v>
      </c>
      <c r="K1623">
        <v>26.01</v>
      </c>
      <c r="L1623">
        <v>63.18</v>
      </c>
      <c r="M1623">
        <v>74.84</v>
      </c>
    </row>
    <row r="1624" spans="1:13" x14ac:dyDescent="0.25">
      <c r="A1624" s="25">
        <v>41438</v>
      </c>
      <c r="B1624">
        <v>201.01</v>
      </c>
      <c r="C1624">
        <v>62.28</v>
      </c>
      <c r="D1624">
        <v>24.99</v>
      </c>
      <c r="E1624">
        <v>438.06</v>
      </c>
      <c r="F1624">
        <v>99.66</v>
      </c>
      <c r="G1624">
        <v>34.72</v>
      </c>
      <c r="H1624">
        <v>275.79000000000002</v>
      </c>
      <c r="I1624">
        <v>23.73</v>
      </c>
      <c r="J1624">
        <v>35.479999999999997</v>
      </c>
      <c r="K1624">
        <v>26.47</v>
      </c>
      <c r="L1624">
        <v>64.510000000000005</v>
      </c>
      <c r="M1624">
        <v>75</v>
      </c>
    </row>
    <row r="1625" spans="1:13" x14ac:dyDescent="0.25">
      <c r="A1625" s="25">
        <v>41439</v>
      </c>
      <c r="B1625">
        <v>203.97</v>
      </c>
      <c r="C1625">
        <v>61.44</v>
      </c>
      <c r="D1625">
        <v>24.92</v>
      </c>
      <c r="E1625">
        <v>437.08</v>
      </c>
      <c r="F1625">
        <v>98</v>
      </c>
      <c r="G1625">
        <v>34.4</v>
      </c>
      <c r="H1625">
        <v>273.99</v>
      </c>
      <c r="I1625">
        <v>23.63</v>
      </c>
      <c r="J1625">
        <v>35.479999999999997</v>
      </c>
      <c r="K1625">
        <v>26.52</v>
      </c>
      <c r="L1625">
        <v>63.75</v>
      </c>
      <c r="M1625">
        <v>74.87</v>
      </c>
    </row>
    <row r="1626" spans="1:13" x14ac:dyDescent="0.25">
      <c r="A1626" s="25">
        <v>41442</v>
      </c>
      <c r="B1626">
        <v>203.44</v>
      </c>
      <c r="C1626">
        <v>61.71</v>
      </c>
      <c r="D1626">
        <v>25.1</v>
      </c>
      <c r="E1626">
        <v>442.68</v>
      </c>
      <c r="F1626">
        <v>96.76</v>
      </c>
      <c r="G1626">
        <v>35</v>
      </c>
      <c r="H1626">
        <v>278.06</v>
      </c>
      <c r="I1626">
        <v>24.02</v>
      </c>
      <c r="J1626">
        <v>35.78</v>
      </c>
      <c r="K1626">
        <v>27.3</v>
      </c>
      <c r="L1626">
        <v>64.36</v>
      </c>
      <c r="M1626">
        <v>74.95</v>
      </c>
    </row>
    <row r="1627" spans="1:13" x14ac:dyDescent="0.25">
      <c r="A1627" s="25">
        <v>41443</v>
      </c>
      <c r="B1627">
        <v>203.02</v>
      </c>
      <c r="C1627">
        <v>61.68</v>
      </c>
      <c r="D1627">
        <v>25.46</v>
      </c>
      <c r="E1627">
        <v>449.86</v>
      </c>
      <c r="F1627">
        <v>96.3</v>
      </c>
      <c r="G1627">
        <v>34.979999999999997</v>
      </c>
      <c r="H1627">
        <v>281.76</v>
      </c>
      <c r="I1627">
        <v>24.21</v>
      </c>
      <c r="J1627">
        <v>36.119999999999997</v>
      </c>
      <c r="K1627">
        <v>27.64</v>
      </c>
      <c r="L1627">
        <v>63.85</v>
      </c>
      <c r="M1627">
        <v>75.73</v>
      </c>
    </row>
    <row r="1628" spans="1:13" x14ac:dyDescent="0.25">
      <c r="A1628" s="25">
        <v>41444</v>
      </c>
      <c r="B1628">
        <v>204.44</v>
      </c>
      <c r="C1628">
        <v>60.43</v>
      </c>
      <c r="D1628">
        <v>25</v>
      </c>
      <c r="E1628">
        <v>449.89</v>
      </c>
      <c r="F1628">
        <v>94.55</v>
      </c>
      <c r="G1628">
        <v>34.590000000000003</v>
      </c>
      <c r="H1628">
        <v>278.16000000000003</v>
      </c>
      <c r="I1628">
        <v>24.31</v>
      </c>
      <c r="J1628">
        <v>35.71</v>
      </c>
      <c r="K1628">
        <v>27.15</v>
      </c>
      <c r="L1628">
        <v>63.77</v>
      </c>
      <c r="M1628">
        <v>74.459999999999994</v>
      </c>
    </row>
    <row r="1629" spans="1:13" x14ac:dyDescent="0.25">
      <c r="A1629" s="25">
        <v>41445</v>
      </c>
      <c r="B1629">
        <v>200.67</v>
      </c>
      <c r="C1629">
        <v>59.55</v>
      </c>
      <c r="D1629">
        <v>24.18</v>
      </c>
      <c r="E1629">
        <v>441.93</v>
      </c>
      <c r="F1629">
        <v>93.23</v>
      </c>
      <c r="G1629">
        <v>33.49</v>
      </c>
      <c r="H1629">
        <v>273.44</v>
      </c>
      <c r="I1629">
        <v>23.9</v>
      </c>
      <c r="J1629">
        <v>34.619999999999997</v>
      </c>
      <c r="K1629">
        <v>25.98</v>
      </c>
      <c r="L1629">
        <v>61.52</v>
      </c>
      <c r="M1629">
        <v>73.03</v>
      </c>
    </row>
    <row r="1630" spans="1:13" x14ac:dyDescent="0.25">
      <c r="A1630" s="25">
        <v>41446</v>
      </c>
      <c r="B1630">
        <v>198.5</v>
      </c>
      <c r="C1630">
        <v>59.07</v>
      </c>
      <c r="D1630">
        <v>24.2</v>
      </c>
      <c r="E1630">
        <v>440.02</v>
      </c>
      <c r="F1630">
        <v>93.41</v>
      </c>
      <c r="G1630">
        <v>33.26</v>
      </c>
      <c r="H1630">
        <v>273.36</v>
      </c>
      <c r="I1630">
        <v>24.53</v>
      </c>
      <c r="J1630">
        <v>34.950000000000003</v>
      </c>
      <c r="K1630">
        <v>26.41</v>
      </c>
      <c r="L1630">
        <v>60.28</v>
      </c>
      <c r="M1630">
        <v>73.510000000000005</v>
      </c>
    </row>
    <row r="1631" spans="1:13" x14ac:dyDescent="0.25">
      <c r="A1631" s="25">
        <v>41449</v>
      </c>
      <c r="B1631">
        <v>193.99</v>
      </c>
      <c r="C1631">
        <v>57.51</v>
      </c>
      <c r="D1631">
        <v>23.58</v>
      </c>
      <c r="E1631">
        <v>434.46</v>
      </c>
      <c r="F1631">
        <v>89.89</v>
      </c>
      <c r="G1631">
        <v>33.72</v>
      </c>
      <c r="H1631">
        <v>270.61</v>
      </c>
      <c r="I1631">
        <v>23.94</v>
      </c>
      <c r="J1631">
        <v>34.19</v>
      </c>
      <c r="K1631">
        <v>26</v>
      </c>
      <c r="L1631">
        <v>60.68</v>
      </c>
      <c r="M1631">
        <v>74.2</v>
      </c>
    </row>
    <row r="1632" spans="1:13" x14ac:dyDescent="0.25">
      <c r="A1632" s="25">
        <v>41450</v>
      </c>
      <c r="B1632">
        <v>195.31</v>
      </c>
      <c r="C1632">
        <v>57.52</v>
      </c>
      <c r="D1632">
        <v>23.88</v>
      </c>
      <c r="E1632">
        <v>432.67</v>
      </c>
      <c r="F1632">
        <v>91.09</v>
      </c>
      <c r="G1632">
        <v>33.67</v>
      </c>
      <c r="H1632">
        <v>272.08999999999997</v>
      </c>
      <c r="I1632">
        <v>24.25</v>
      </c>
      <c r="J1632">
        <v>35.020000000000003</v>
      </c>
      <c r="K1632">
        <v>26.76</v>
      </c>
      <c r="L1632">
        <v>61.53</v>
      </c>
      <c r="M1632">
        <v>74.37</v>
      </c>
    </row>
    <row r="1633" spans="1:13" x14ac:dyDescent="0.25">
      <c r="A1633" s="25">
        <v>41451</v>
      </c>
      <c r="B1633">
        <v>195.97</v>
      </c>
      <c r="C1633">
        <v>56.87</v>
      </c>
      <c r="D1633">
        <v>24</v>
      </c>
      <c r="E1633">
        <v>436.39</v>
      </c>
      <c r="F1633">
        <v>93.72</v>
      </c>
      <c r="G1633">
        <v>34.35</v>
      </c>
      <c r="H1633">
        <v>277.57</v>
      </c>
      <c r="I1633">
        <v>24.16</v>
      </c>
      <c r="J1633">
        <v>34.96</v>
      </c>
      <c r="K1633">
        <v>27.42</v>
      </c>
      <c r="L1633">
        <v>61.91</v>
      </c>
      <c r="M1633">
        <v>75.010000000000005</v>
      </c>
    </row>
    <row r="1634" spans="1:13" x14ac:dyDescent="0.25">
      <c r="A1634" s="25">
        <v>41452</v>
      </c>
      <c r="B1634">
        <v>196.05</v>
      </c>
      <c r="C1634">
        <v>56.25</v>
      </c>
      <c r="D1634">
        <v>24.05</v>
      </c>
      <c r="E1634">
        <v>438.1</v>
      </c>
      <c r="F1634">
        <v>94.19</v>
      </c>
      <c r="G1634">
        <v>34.619999999999997</v>
      </c>
      <c r="H1634">
        <v>277.55</v>
      </c>
      <c r="I1634">
        <v>24.66</v>
      </c>
      <c r="J1634">
        <v>34.85</v>
      </c>
      <c r="K1634">
        <v>27.22</v>
      </c>
      <c r="L1634">
        <v>60.84</v>
      </c>
      <c r="M1634">
        <v>75.260000000000005</v>
      </c>
    </row>
    <row r="1635" spans="1:13" x14ac:dyDescent="0.25">
      <c r="A1635" s="25">
        <v>41453</v>
      </c>
      <c r="B1635">
        <v>191.73</v>
      </c>
      <c r="C1635">
        <v>56.65</v>
      </c>
      <c r="D1635">
        <v>24.23</v>
      </c>
      <c r="E1635">
        <v>439.74</v>
      </c>
      <c r="F1635">
        <v>94.6</v>
      </c>
      <c r="G1635">
        <v>34.54</v>
      </c>
      <c r="H1635">
        <v>277.69</v>
      </c>
      <c r="I1635">
        <v>24.88</v>
      </c>
      <c r="J1635">
        <v>34.85</v>
      </c>
      <c r="K1635">
        <v>27.65</v>
      </c>
      <c r="L1635">
        <v>60.87</v>
      </c>
      <c r="M1635">
        <v>74.489999999999995</v>
      </c>
    </row>
    <row r="1636" spans="1:13" x14ac:dyDescent="0.25">
      <c r="A1636" s="25">
        <v>41456</v>
      </c>
      <c r="B1636">
        <v>192.15</v>
      </c>
      <c r="C1636">
        <v>58.46</v>
      </c>
      <c r="D1636">
        <v>23.89</v>
      </c>
      <c r="E1636">
        <v>443.5</v>
      </c>
      <c r="F1636">
        <v>92.5</v>
      </c>
      <c r="G1636">
        <v>34.36</v>
      </c>
      <c r="H1636">
        <v>282.10000000000002</v>
      </c>
      <c r="I1636">
        <v>24.81</v>
      </c>
      <c r="J1636">
        <v>35.04</v>
      </c>
      <c r="K1636">
        <v>28.06</v>
      </c>
      <c r="L1636">
        <v>61.07</v>
      </c>
      <c r="M1636">
        <v>74.59</v>
      </c>
    </row>
    <row r="1637" spans="1:13" x14ac:dyDescent="0.25">
      <c r="A1637" s="25">
        <v>41457</v>
      </c>
      <c r="B1637">
        <v>190.78</v>
      </c>
      <c r="C1637">
        <v>59.78</v>
      </c>
      <c r="D1637">
        <v>23.72</v>
      </c>
      <c r="E1637">
        <v>440.71</v>
      </c>
      <c r="F1637">
        <v>90.31</v>
      </c>
      <c r="G1637">
        <v>33.94</v>
      </c>
      <c r="H1637">
        <v>283.73</v>
      </c>
      <c r="I1637">
        <v>24.41</v>
      </c>
      <c r="J1637">
        <v>35.130000000000003</v>
      </c>
      <c r="K1637">
        <v>27.7</v>
      </c>
      <c r="L1637">
        <v>60.23</v>
      </c>
      <c r="M1637">
        <v>74.709999999999994</v>
      </c>
    </row>
    <row r="1638" spans="1:13" x14ac:dyDescent="0.25">
      <c r="A1638" s="25">
        <v>41458</v>
      </c>
      <c r="B1638">
        <v>190.98</v>
      </c>
      <c r="C1638">
        <v>60.11</v>
      </c>
      <c r="D1638">
        <v>23.76</v>
      </c>
      <c r="E1638">
        <v>442.77</v>
      </c>
      <c r="F1638">
        <v>89.22</v>
      </c>
      <c r="G1638">
        <v>34.01</v>
      </c>
      <c r="H1638">
        <v>284.02999999999997</v>
      </c>
      <c r="I1638">
        <v>24.52</v>
      </c>
      <c r="J1638">
        <v>35.47</v>
      </c>
      <c r="K1638">
        <v>27.49</v>
      </c>
      <c r="L1638">
        <v>60.79</v>
      </c>
      <c r="M1638">
        <v>74.760000000000005</v>
      </c>
    </row>
    <row r="1639" spans="1:13" x14ac:dyDescent="0.25">
      <c r="A1639" s="25">
        <v>41460</v>
      </c>
      <c r="B1639">
        <v>194.49</v>
      </c>
      <c r="C1639">
        <v>59.63</v>
      </c>
      <c r="D1639">
        <v>24.06</v>
      </c>
      <c r="E1639">
        <v>446.3</v>
      </c>
      <c r="F1639">
        <v>91.52</v>
      </c>
      <c r="G1639">
        <v>34.21</v>
      </c>
      <c r="H1639">
        <v>285.88</v>
      </c>
      <c r="I1639">
        <v>24.37</v>
      </c>
      <c r="J1639">
        <v>36</v>
      </c>
      <c r="K1639">
        <v>27.55</v>
      </c>
      <c r="L1639">
        <v>61.7</v>
      </c>
      <c r="M1639">
        <v>75.209999999999994</v>
      </c>
    </row>
    <row r="1640" spans="1:13" x14ac:dyDescent="0.25">
      <c r="A1640" s="25">
        <v>41463</v>
      </c>
      <c r="B1640">
        <v>195.6</v>
      </c>
      <c r="C1640">
        <v>59.29</v>
      </c>
      <c r="D1640">
        <v>23.18</v>
      </c>
      <c r="E1640">
        <v>452.09</v>
      </c>
      <c r="F1640">
        <v>90.5</v>
      </c>
      <c r="G1640">
        <v>34.32</v>
      </c>
      <c r="H1640">
        <v>290.58999999999997</v>
      </c>
      <c r="I1640">
        <v>24.71</v>
      </c>
      <c r="J1640">
        <v>35.69</v>
      </c>
      <c r="K1640">
        <v>28</v>
      </c>
      <c r="L1640">
        <v>63.16</v>
      </c>
      <c r="M1640">
        <v>76.709999999999994</v>
      </c>
    </row>
    <row r="1641" spans="1:13" x14ac:dyDescent="0.25">
      <c r="A1641" s="25">
        <v>41464</v>
      </c>
      <c r="B1641">
        <v>191.88</v>
      </c>
      <c r="C1641">
        <v>60.34</v>
      </c>
      <c r="D1641">
        <v>23.14</v>
      </c>
      <c r="E1641">
        <v>452.17</v>
      </c>
      <c r="F1641">
        <v>92.69</v>
      </c>
      <c r="G1641">
        <v>34.35</v>
      </c>
      <c r="H1641">
        <v>291.52999999999997</v>
      </c>
      <c r="I1641">
        <v>25.48</v>
      </c>
      <c r="J1641">
        <v>36.24</v>
      </c>
      <c r="K1641">
        <v>28.34</v>
      </c>
      <c r="L1641">
        <v>62.74</v>
      </c>
      <c r="M1641">
        <v>77.03</v>
      </c>
    </row>
    <row r="1642" spans="1:13" x14ac:dyDescent="0.25">
      <c r="A1642" s="25">
        <v>41465</v>
      </c>
      <c r="B1642">
        <v>191.51</v>
      </c>
      <c r="C1642">
        <v>60.1</v>
      </c>
      <c r="D1642">
        <v>23.25</v>
      </c>
      <c r="E1642">
        <v>452.54</v>
      </c>
      <c r="F1642">
        <v>93.43</v>
      </c>
      <c r="G1642">
        <v>34.700000000000003</v>
      </c>
      <c r="H1642">
        <v>292.33</v>
      </c>
      <c r="I1642">
        <v>25.8</v>
      </c>
      <c r="J1642">
        <v>36.590000000000003</v>
      </c>
      <c r="K1642">
        <v>29.49</v>
      </c>
      <c r="L1642">
        <v>61.93</v>
      </c>
      <c r="M1642">
        <v>76.77</v>
      </c>
    </row>
    <row r="1643" spans="1:13" x14ac:dyDescent="0.25">
      <c r="A1643" s="25">
        <v>41466</v>
      </c>
      <c r="B1643">
        <v>193.78</v>
      </c>
      <c r="C1643">
        <v>61.04</v>
      </c>
      <c r="D1643">
        <v>23.99</v>
      </c>
      <c r="E1643">
        <v>459.66</v>
      </c>
      <c r="F1643">
        <v>97.08</v>
      </c>
      <c r="G1643">
        <v>35.68</v>
      </c>
      <c r="H1643">
        <v>299.66000000000003</v>
      </c>
      <c r="I1643">
        <v>25.81</v>
      </c>
      <c r="J1643">
        <v>37.17</v>
      </c>
      <c r="K1643">
        <v>30.39</v>
      </c>
      <c r="L1643">
        <v>60.44</v>
      </c>
      <c r="M1643">
        <v>77.63</v>
      </c>
    </row>
    <row r="1644" spans="1:13" x14ac:dyDescent="0.25">
      <c r="A1644" s="25">
        <v>41467</v>
      </c>
      <c r="B1644">
        <v>193.07</v>
      </c>
      <c r="C1644">
        <v>60.93</v>
      </c>
      <c r="D1644">
        <v>23.9</v>
      </c>
      <c r="E1644">
        <v>461.04</v>
      </c>
      <c r="F1644">
        <v>96.85</v>
      </c>
      <c r="G1644">
        <v>35.67</v>
      </c>
      <c r="H1644">
        <v>307.55</v>
      </c>
      <c r="I1644">
        <v>25.91</v>
      </c>
      <c r="J1644">
        <v>37.49</v>
      </c>
      <c r="K1644">
        <v>30.75</v>
      </c>
      <c r="L1644">
        <v>61.05</v>
      </c>
      <c r="M1644">
        <v>77.63</v>
      </c>
    </row>
    <row r="1645" spans="1:13" x14ac:dyDescent="0.25">
      <c r="A1645" s="25">
        <v>41470</v>
      </c>
      <c r="B1645">
        <v>192.42</v>
      </c>
      <c r="C1645">
        <v>61.06</v>
      </c>
      <c r="D1645">
        <v>23.94</v>
      </c>
      <c r="E1645">
        <v>461.88</v>
      </c>
      <c r="F1645">
        <v>101.59</v>
      </c>
      <c r="G1645">
        <v>36.17</v>
      </c>
      <c r="H1645">
        <v>306.57</v>
      </c>
      <c r="I1645">
        <v>26.28</v>
      </c>
      <c r="J1645">
        <v>37.79</v>
      </c>
      <c r="K1645">
        <v>30.78</v>
      </c>
      <c r="L1645">
        <v>60.45</v>
      </c>
      <c r="M1645">
        <v>77.03</v>
      </c>
    </row>
    <row r="1646" spans="1:13" x14ac:dyDescent="0.25">
      <c r="A1646" s="25">
        <v>41471</v>
      </c>
      <c r="B1646">
        <v>194.04</v>
      </c>
      <c r="C1646">
        <v>61.46</v>
      </c>
      <c r="D1646">
        <v>24.25</v>
      </c>
      <c r="E1646">
        <v>459.34</v>
      </c>
      <c r="F1646">
        <v>105.69</v>
      </c>
      <c r="G1646">
        <v>36.270000000000003</v>
      </c>
      <c r="H1646">
        <v>306.87</v>
      </c>
      <c r="I1646">
        <v>26.32</v>
      </c>
      <c r="J1646">
        <v>37.82</v>
      </c>
      <c r="K1646">
        <v>29.56</v>
      </c>
      <c r="L1646">
        <v>60.62</v>
      </c>
      <c r="M1646">
        <v>77.37</v>
      </c>
    </row>
    <row r="1647" spans="1:13" x14ac:dyDescent="0.25">
      <c r="A1647" s="25">
        <v>41472</v>
      </c>
      <c r="B1647">
        <v>194.72</v>
      </c>
      <c r="C1647">
        <v>61.47</v>
      </c>
      <c r="D1647">
        <v>24.15</v>
      </c>
      <c r="E1647">
        <v>458.82</v>
      </c>
      <c r="F1647">
        <v>108.53</v>
      </c>
      <c r="G1647">
        <v>35.74</v>
      </c>
      <c r="H1647">
        <v>308.69</v>
      </c>
      <c r="I1647">
        <v>26.65</v>
      </c>
      <c r="J1647">
        <v>37.9</v>
      </c>
      <c r="K1647">
        <v>31.06</v>
      </c>
      <c r="L1647">
        <v>61.09</v>
      </c>
      <c r="M1647">
        <v>77.2</v>
      </c>
    </row>
    <row r="1648" spans="1:13" x14ac:dyDescent="0.25">
      <c r="A1648" s="25">
        <v>41473</v>
      </c>
      <c r="B1648">
        <v>198.27</v>
      </c>
      <c r="C1648">
        <v>61.68</v>
      </c>
      <c r="D1648">
        <v>23.24</v>
      </c>
      <c r="E1648">
        <v>454.88</v>
      </c>
      <c r="F1648">
        <v>111.2</v>
      </c>
      <c r="G1648">
        <v>35.44</v>
      </c>
      <c r="H1648">
        <v>304.11</v>
      </c>
      <c r="I1648">
        <v>26.18</v>
      </c>
      <c r="J1648">
        <v>37.6</v>
      </c>
      <c r="K1648">
        <v>30.86</v>
      </c>
      <c r="L1648">
        <v>62.27</v>
      </c>
      <c r="M1648">
        <v>77.34</v>
      </c>
    </row>
    <row r="1649" spans="1:13" x14ac:dyDescent="0.25">
      <c r="A1649" s="25">
        <v>41474</v>
      </c>
      <c r="B1649">
        <v>197.91</v>
      </c>
      <c r="C1649">
        <v>60.71</v>
      </c>
      <c r="D1649">
        <v>23.04</v>
      </c>
      <c r="E1649">
        <v>447.85</v>
      </c>
      <c r="F1649">
        <v>111.08</v>
      </c>
      <c r="G1649">
        <v>31.4</v>
      </c>
      <c r="H1649">
        <v>305.23</v>
      </c>
      <c r="I1649">
        <v>25.88</v>
      </c>
      <c r="J1649">
        <v>37.26</v>
      </c>
      <c r="K1649">
        <v>31.2</v>
      </c>
      <c r="L1649">
        <v>60.62</v>
      </c>
      <c r="M1649">
        <v>78.08</v>
      </c>
    </row>
    <row r="1650" spans="1:13" x14ac:dyDescent="0.25">
      <c r="A1650" s="25">
        <v>41477</v>
      </c>
      <c r="B1650">
        <v>193.4</v>
      </c>
      <c r="C1650">
        <v>60.9</v>
      </c>
      <c r="D1650">
        <v>22.77</v>
      </c>
      <c r="E1650">
        <v>454.89</v>
      </c>
      <c r="F1650">
        <v>110.01</v>
      </c>
      <c r="G1650">
        <v>32.01</v>
      </c>
      <c r="H1650">
        <v>303.48</v>
      </c>
      <c r="I1650">
        <v>26.04</v>
      </c>
      <c r="J1650">
        <v>37.42</v>
      </c>
      <c r="K1650">
        <v>31.46</v>
      </c>
      <c r="L1650">
        <v>60.65</v>
      </c>
      <c r="M1650">
        <v>77.87</v>
      </c>
    </row>
    <row r="1651" spans="1:13" x14ac:dyDescent="0.25">
      <c r="A1651" s="25">
        <v>41478</v>
      </c>
      <c r="B1651">
        <v>194.21</v>
      </c>
      <c r="C1651">
        <v>59.86</v>
      </c>
      <c r="D1651">
        <v>22.75</v>
      </c>
      <c r="E1651">
        <v>451.45</v>
      </c>
      <c r="F1651">
        <v>109.84</v>
      </c>
      <c r="G1651">
        <v>31.82</v>
      </c>
      <c r="H1651">
        <v>301.06</v>
      </c>
      <c r="I1651">
        <v>26.13</v>
      </c>
      <c r="J1651">
        <v>38.93</v>
      </c>
      <c r="K1651">
        <v>31.45</v>
      </c>
      <c r="L1651">
        <v>60.66</v>
      </c>
      <c r="M1651">
        <v>78.55</v>
      </c>
    </row>
    <row r="1652" spans="1:13" x14ac:dyDescent="0.25">
      <c r="A1652" s="25">
        <v>41479</v>
      </c>
      <c r="B1652">
        <v>195.95</v>
      </c>
      <c r="C1652">
        <v>62.93</v>
      </c>
      <c r="D1652">
        <v>22.93</v>
      </c>
      <c r="E1652">
        <v>451</v>
      </c>
      <c r="F1652">
        <v>113.37</v>
      </c>
      <c r="G1652">
        <v>31.96</v>
      </c>
      <c r="H1652">
        <v>298.94</v>
      </c>
      <c r="I1652">
        <v>26.51</v>
      </c>
      <c r="J1652">
        <v>38.93</v>
      </c>
      <c r="K1652">
        <v>30.86</v>
      </c>
      <c r="L1652">
        <v>61.14</v>
      </c>
      <c r="M1652">
        <v>78.23</v>
      </c>
    </row>
    <row r="1653" spans="1:13" x14ac:dyDescent="0.25">
      <c r="A1653" s="25">
        <v>41480</v>
      </c>
      <c r="B1653">
        <v>196.3</v>
      </c>
      <c r="C1653">
        <v>62.64</v>
      </c>
      <c r="D1653">
        <v>23.06</v>
      </c>
      <c r="E1653">
        <v>443.41</v>
      </c>
      <c r="F1653">
        <v>125.85</v>
      </c>
      <c r="G1653">
        <v>31.39</v>
      </c>
      <c r="H1653">
        <v>303.39999999999998</v>
      </c>
      <c r="I1653">
        <v>34.36</v>
      </c>
      <c r="J1653">
        <v>39.25</v>
      </c>
      <c r="K1653">
        <v>31.81</v>
      </c>
      <c r="L1653">
        <v>71.099999999999994</v>
      </c>
      <c r="M1653">
        <v>78.010000000000005</v>
      </c>
    </row>
    <row r="1654" spans="1:13" x14ac:dyDescent="0.25">
      <c r="A1654" s="25">
        <v>41481</v>
      </c>
      <c r="B1654">
        <v>196.59</v>
      </c>
      <c r="C1654">
        <v>63</v>
      </c>
      <c r="D1654">
        <v>23.26</v>
      </c>
      <c r="E1654">
        <v>442.23</v>
      </c>
      <c r="F1654">
        <v>127.56</v>
      </c>
      <c r="G1654">
        <v>31.62</v>
      </c>
      <c r="H1654">
        <v>312.01</v>
      </c>
      <c r="I1654">
        <v>34.01</v>
      </c>
      <c r="J1654">
        <v>39.11</v>
      </c>
      <c r="K1654">
        <v>33.42</v>
      </c>
      <c r="L1654">
        <v>73.95</v>
      </c>
      <c r="M1654">
        <v>78</v>
      </c>
    </row>
    <row r="1655" spans="1:13" x14ac:dyDescent="0.25">
      <c r="A1655" s="25">
        <v>41484</v>
      </c>
      <c r="B1655">
        <v>196.83</v>
      </c>
      <c r="C1655">
        <v>63.97</v>
      </c>
      <c r="D1655">
        <v>23.24</v>
      </c>
      <c r="E1655">
        <v>440.69</v>
      </c>
      <c r="F1655">
        <v>129.33000000000001</v>
      </c>
      <c r="G1655">
        <v>31.54</v>
      </c>
      <c r="H1655">
        <v>306.10000000000002</v>
      </c>
      <c r="I1655">
        <v>35.43</v>
      </c>
      <c r="J1655">
        <v>38.590000000000003</v>
      </c>
      <c r="K1655">
        <v>31.99</v>
      </c>
      <c r="L1655">
        <v>73.290000000000006</v>
      </c>
      <c r="M1655">
        <v>77.989999999999995</v>
      </c>
    </row>
    <row r="1656" spans="1:13" x14ac:dyDescent="0.25">
      <c r="A1656" s="25">
        <v>41485</v>
      </c>
      <c r="B1656">
        <v>196.99</v>
      </c>
      <c r="C1656">
        <v>64.760000000000005</v>
      </c>
      <c r="D1656">
        <v>23.38</v>
      </c>
      <c r="E1656">
        <v>445.01</v>
      </c>
      <c r="F1656">
        <v>131.69</v>
      </c>
      <c r="G1656">
        <v>31.85</v>
      </c>
      <c r="H1656">
        <v>302.41000000000003</v>
      </c>
      <c r="I1656">
        <v>37.630000000000003</v>
      </c>
      <c r="J1656">
        <v>38.76</v>
      </c>
      <c r="K1656">
        <v>32.479999999999997</v>
      </c>
      <c r="L1656">
        <v>73.27</v>
      </c>
      <c r="M1656">
        <v>77.89</v>
      </c>
    </row>
    <row r="1657" spans="1:13" x14ac:dyDescent="0.25">
      <c r="A1657" s="25">
        <v>41486</v>
      </c>
      <c r="B1657">
        <v>194.49</v>
      </c>
      <c r="C1657">
        <v>64.650000000000006</v>
      </c>
      <c r="D1657">
        <v>23.34</v>
      </c>
      <c r="E1657">
        <v>443.43</v>
      </c>
      <c r="F1657">
        <v>132.31</v>
      </c>
      <c r="G1657">
        <v>31.84</v>
      </c>
      <c r="H1657">
        <v>301.22000000000003</v>
      </c>
      <c r="I1657">
        <v>36.799999999999997</v>
      </c>
      <c r="J1657">
        <v>39.18</v>
      </c>
      <c r="K1657">
        <v>32.51</v>
      </c>
      <c r="L1657">
        <v>75.02</v>
      </c>
      <c r="M1657">
        <v>77.94</v>
      </c>
    </row>
    <row r="1658" spans="1:13" x14ac:dyDescent="0.25">
      <c r="A1658" s="25">
        <v>41487</v>
      </c>
      <c r="B1658">
        <v>196.65</v>
      </c>
      <c r="C1658">
        <v>65.239999999999995</v>
      </c>
      <c r="D1658">
        <v>23.2</v>
      </c>
      <c r="E1658">
        <v>451.66</v>
      </c>
      <c r="F1658">
        <v>134.93</v>
      </c>
      <c r="G1658">
        <v>31.67</v>
      </c>
      <c r="H1658">
        <v>305.57</v>
      </c>
      <c r="I1658">
        <v>37.49</v>
      </c>
      <c r="J1658">
        <v>39.82</v>
      </c>
      <c r="K1658">
        <v>33.72</v>
      </c>
      <c r="L1658">
        <v>75.89</v>
      </c>
      <c r="M1658">
        <v>78.22</v>
      </c>
    </row>
    <row r="1659" spans="1:13" x14ac:dyDescent="0.25">
      <c r="A1659" s="25">
        <v>41488</v>
      </c>
      <c r="B1659">
        <v>195.5</v>
      </c>
      <c r="C1659">
        <v>66.08</v>
      </c>
      <c r="D1659">
        <v>23.22</v>
      </c>
      <c r="E1659">
        <v>452.83</v>
      </c>
      <c r="F1659">
        <v>139.69999999999999</v>
      </c>
      <c r="G1659">
        <v>31.89</v>
      </c>
      <c r="H1659">
        <v>304.20999999999998</v>
      </c>
      <c r="I1659">
        <v>38.049999999999997</v>
      </c>
      <c r="J1659">
        <v>39.94</v>
      </c>
      <c r="K1659">
        <v>33.78</v>
      </c>
      <c r="L1659">
        <v>75.790000000000006</v>
      </c>
      <c r="M1659">
        <v>78.75</v>
      </c>
    </row>
    <row r="1660" spans="1:13" x14ac:dyDescent="0.25">
      <c r="A1660" s="25">
        <v>41491</v>
      </c>
      <c r="B1660">
        <v>195.16</v>
      </c>
      <c r="C1660">
        <v>67.06</v>
      </c>
      <c r="D1660">
        <v>22.92</v>
      </c>
      <c r="E1660">
        <v>452.05</v>
      </c>
      <c r="F1660">
        <v>133.88999999999999</v>
      </c>
      <c r="G1660">
        <v>31.7</v>
      </c>
      <c r="H1660">
        <v>300.99</v>
      </c>
      <c r="I1660">
        <v>39.19</v>
      </c>
      <c r="J1660">
        <v>39.86</v>
      </c>
      <c r="K1660">
        <v>33.5</v>
      </c>
      <c r="L1660">
        <v>78.010000000000005</v>
      </c>
      <c r="M1660">
        <v>78.77</v>
      </c>
    </row>
    <row r="1661" spans="1:13" x14ac:dyDescent="0.25">
      <c r="A1661" s="25">
        <v>41492</v>
      </c>
      <c r="B1661">
        <v>192.26</v>
      </c>
      <c r="C1661">
        <v>66.459999999999994</v>
      </c>
      <c r="D1661">
        <v>22.8</v>
      </c>
      <c r="E1661">
        <v>447.84</v>
      </c>
      <c r="F1661">
        <v>134.56</v>
      </c>
      <c r="G1661">
        <v>31.58</v>
      </c>
      <c r="H1661">
        <v>300.75</v>
      </c>
      <c r="I1661">
        <v>38.549999999999997</v>
      </c>
      <c r="J1661">
        <v>39.729999999999997</v>
      </c>
      <c r="K1661">
        <v>33.35</v>
      </c>
      <c r="L1661">
        <v>79.28</v>
      </c>
      <c r="M1661">
        <v>77.87</v>
      </c>
    </row>
    <row r="1662" spans="1:13" x14ac:dyDescent="0.25">
      <c r="A1662" s="25">
        <v>41493</v>
      </c>
      <c r="B1662">
        <v>189.6</v>
      </c>
      <c r="C1662">
        <v>66.430000000000007</v>
      </c>
      <c r="D1662">
        <v>22.7</v>
      </c>
      <c r="E1662">
        <v>444.88</v>
      </c>
      <c r="F1662">
        <v>135.33000000000001</v>
      </c>
      <c r="G1662">
        <v>32.06</v>
      </c>
      <c r="H1662">
        <v>296.91000000000003</v>
      </c>
      <c r="I1662">
        <v>38.869999999999997</v>
      </c>
      <c r="J1662">
        <v>39.65</v>
      </c>
      <c r="K1662">
        <v>32.76</v>
      </c>
      <c r="L1662">
        <v>77.989999999999995</v>
      </c>
      <c r="M1662">
        <v>77.37</v>
      </c>
    </row>
    <row r="1663" spans="1:13" x14ac:dyDescent="0.25">
      <c r="A1663" s="25">
        <v>41494</v>
      </c>
      <c r="B1663">
        <v>189.45</v>
      </c>
      <c r="C1663">
        <v>65.86</v>
      </c>
      <c r="D1663">
        <v>22.45</v>
      </c>
      <c r="E1663">
        <v>445.88</v>
      </c>
      <c r="F1663">
        <v>135.74</v>
      </c>
      <c r="G1663">
        <v>32.89</v>
      </c>
      <c r="H1663">
        <v>295.74</v>
      </c>
      <c r="I1663">
        <v>38.54</v>
      </c>
      <c r="J1663">
        <v>39.65</v>
      </c>
      <c r="K1663">
        <v>33</v>
      </c>
      <c r="L1663">
        <v>79.709999999999994</v>
      </c>
      <c r="M1663">
        <v>77.25</v>
      </c>
    </row>
    <row r="1664" spans="1:13" x14ac:dyDescent="0.25">
      <c r="A1664" s="25">
        <v>41495</v>
      </c>
      <c r="B1664">
        <v>188</v>
      </c>
      <c r="C1664">
        <v>64.92</v>
      </c>
      <c r="D1664">
        <v>22.51</v>
      </c>
      <c r="E1664">
        <v>444.76</v>
      </c>
      <c r="F1664">
        <v>138.19</v>
      </c>
      <c r="G1664">
        <v>32.700000000000003</v>
      </c>
      <c r="H1664">
        <v>297.26</v>
      </c>
      <c r="I1664">
        <v>38.5</v>
      </c>
      <c r="J1664">
        <v>39.78</v>
      </c>
      <c r="K1664">
        <v>33.04</v>
      </c>
      <c r="L1664">
        <v>80.94</v>
      </c>
      <c r="M1664">
        <v>76.900000000000006</v>
      </c>
    </row>
    <row r="1665" spans="1:13" x14ac:dyDescent="0.25">
      <c r="A1665" s="25">
        <v>41498</v>
      </c>
      <c r="B1665">
        <v>186.97</v>
      </c>
      <c r="C1665">
        <v>66.77</v>
      </c>
      <c r="D1665">
        <v>22.64</v>
      </c>
      <c r="E1665">
        <v>442.31</v>
      </c>
      <c r="F1665">
        <v>136.72999999999999</v>
      </c>
      <c r="G1665">
        <v>32.869999999999997</v>
      </c>
      <c r="H1665">
        <v>296.69</v>
      </c>
      <c r="I1665">
        <v>38.22</v>
      </c>
      <c r="J1665">
        <v>39.71</v>
      </c>
      <c r="K1665">
        <v>32.68</v>
      </c>
      <c r="L1665">
        <v>81.260000000000005</v>
      </c>
      <c r="M1665">
        <v>77.08</v>
      </c>
    </row>
    <row r="1666" spans="1:13" x14ac:dyDescent="0.25">
      <c r="A1666" s="25">
        <v>41499</v>
      </c>
      <c r="B1666">
        <v>189.54</v>
      </c>
      <c r="C1666">
        <v>69.94</v>
      </c>
      <c r="D1666">
        <v>22.52</v>
      </c>
      <c r="E1666">
        <v>440.18</v>
      </c>
      <c r="F1666">
        <v>141.53</v>
      </c>
      <c r="G1666">
        <v>32.229999999999997</v>
      </c>
      <c r="H1666">
        <v>293.97000000000003</v>
      </c>
      <c r="I1666">
        <v>37.020000000000003</v>
      </c>
      <c r="J1666">
        <v>39.76</v>
      </c>
      <c r="K1666">
        <v>33.200000000000003</v>
      </c>
      <c r="L1666">
        <v>80.959999999999994</v>
      </c>
      <c r="M1666">
        <v>76.86</v>
      </c>
    </row>
    <row r="1667" spans="1:13" x14ac:dyDescent="0.25">
      <c r="A1667" s="25">
        <v>41500</v>
      </c>
      <c r="B1667">
        <v>188.58</v>
      </c>
      <c r="C1667">
        <v>71.209999999999994</v>
      </c>
      <c r="D1667">
        <v>22.57</v>
      </c>
      <c r="E1667">
        <v>434.47</v>
      </c>
      <c r="F1667">
        <v>138.51</v>
      </c>
      <c r="G1667">
        <v>32.35</v>
      </c>
      <c r="H1667">
        <v>291.33999999999997</v>
      </c>
      <c r="I1667">
        <v>36.65</v>
      </c>
      <c r="J1667">
        <v>39.17</v>
      </c>
      <c r="K1667">
        <v>33.700000000000003</v>
      </c>
      <c r="L1667">
        <v>73.55</v>
      </c>
      <c r="M1667">
        <v>76.400000000000006</v>
      </c>
    </row>
    <row r="1668" spans="1:13" x14ac:dyDescent="0.25">
      <c r="A1668" s="25">
        <v>41501</v>
      </c>
      <c r="B1668">
        <v>186.23</v>
      </c>
      <c r="C1668">
        <v>71.13</v>
      </c>
      <c r="D1668">
        <v>22.03</v>
      </c>
      <c r="E1668">
        <v>429.4</v>
      </c>
      <c r="F1668">
        <v>134.91999999999999</v>
      </c>
      <c r="G1668">
        <v>31.79</v>
      </c>
      <c r="H1668">
        <v>286.47000000000003</v>
      </c>
      <c r="I1668">
        <v>36.56</v>
      </c>
      <c r="J1668">
        <v>38.65</v>
      </c>
      <c r="K1668">
        <v>33</v>
      </c>
      <c r="L1668">
        <v>70.52</v>
      </c>
      <c r="M1668">
        <v>74.41</v>
      </c>
    </row>
    <row r="1669" spans="1:13" x14ac:dyDescent="0.25">
      <c r="A1669" s="25">
        <v>41502</v>
      </c>
      <c r="B1669">
        <v>185.54</v>
      </c>
      <c r="C1669">
        <v>71.760000000000005</v>
      </c>
      <c r="D1669">
        <v>21.92</v>
      </c>
      <c r="E1669">
        <v>428.03</v>
      </c>
      <c r="F1669">
        <v>134.63999999999999</v>
      </c>
      <c r="G1669">
        <v>31.8</v>
      </c>
      <c r="H1669">
        <v>284.82</v>
      </c>
      <c r="I1669">
        <v>37.08</v>
      </c>
      <c r="J1669">
        <v>38.74</v>
      </c>
      <c r="K1669">
        <v>33.119999999999997</v>
      </c>
      <c r="L1669">
        <v>70.989999999999995</v>
      </c>
      <c r="M1669">
        <v>74.11</v>
      </c>
    </row>
    <row r="1670" spans="1:13" x14ac:dyDescent="0.25">
      <c r="A1670" s="25">
        <v>41505</v>
      </c>
      <c r="B1670">
        <v>185.3</v>
      </c>
      <c r="C1670">
        <v>72.53</v>
      </c>
      <c r="D1670">
        <v>22.28</v>
      </c>
      <c r="E1670">
        <v>432.39</v>
      </c>
      <c r="F1670">
        <v>135.01</v>
      </c>
      <c r="G1670">
        <v>31.39</v>
      </c>
      <c r="H1670">
        <v>285.57</v>
      </c>
      <c r="I1670">
        <v>37.81</v>
      </c>
      <c r="J1670">
        <v>38.44</v>
      </c>
      <c r="K1670">
        <v>32.380000000000003</v>
      </c>
      <c r="L1670">
        <v>69.260000000000005</v>
      </c>
      <c r="M1670">
        <v>73.58</v>
      </c>
    </row>
    <row r="1671" spans="1:13" x14ac:dyDescent="0.25">
      <c r="A1671" s="25">
        <v>41506</v>
      </c>
      <c r="B1671">
        <v>184.37</v>
      </c>
      <c r="C1671">
        <v>71.58</v>
      </c>
      <c r="D1671">
        <v>22.52</v>
      </c>
      <c r="E1671">
        <v>432.28</v>
      </c>
      <c r="F1671">
        <v>134.96</v>
      </c>
      <c r="G1671">
        <v>31.62</v>
      </c>
      <c r="H1671">
        <v>287.08999999999997</v>
      </c>
      <c r="I1671">
        <v>38.409999999999997</v>
      </c>
      <c r="J1671">
        <v>38.75</v>
      </c>
      <c r="K1671">
        <v>32.770000000000003</v>
      </c>
      <c r="L1671">
        <v>69.81</v>
      </c>
      <c r="M1671">
        <v>73.23</v>
      </c>
    </row>
    <row r="1672" spans="1:13" x14ac:dyDescent="0.25">
      <c r="A1672" s="25">
        <v>41507</v>
      </c>
      <c r="B1672">
        <v>184.67</v>
      </c>
      <c r="C1672">
        <v>71.77</v>
      </c>
      <c r="D1672">
        <v>22.17</v>
      </c>
      <c r="E1672">
        <v>434.23</v>
      </c>
      <c r="F1672">
        <v>135.99</v>
      </c>
      <c r="G1672">
        <v>31.61</v>
      </c>
      <c r="H1672">
        <v>284.57</v>
      </c>
      <c r="I1672">
        <v>38.32</v>
      </c>
      <c r="J1672">
        <v>38.450000000000003</v>
      </c>
      <c r="K1672">
        <v>32.729999999999997</v>
      </c>
      <c r="L1672">
        <v>70.2</v>
      </c>
      <c r="M1672">
        <v>73.55</v>
      </c>
    </row>
    <row r="1673" spans="1:13" x14ac:dyDescent="0.25">
      <c r="A1673" s="25">
        <v>41508</v>
      </c>
      <c r="B1673">
        <v>185.65</v>
      </c>
      <c r="C1673">
        <v>71.849999999999994</v>
      </c>
      <c r="D1673">
        <v>22.26</v>
      </c>
      <c r="E1673">
        <v>436.42</v>
      </c>
      <c r="F1673">
        <v>139.54</v>
      </c>
      <c r="G1673">
        <v>32.39</v>
      </c>
      <c r="H1673">
        <v>289.73</v>
      </c>
      <c r="I1673">
        <v>38.549999999999997</v>
      </c>
      <c r="J1673">
        <v>38.82</v>
      </c>
      <c r="K1673">
        <v>33.299999999999997</v>
      </c>
      <c r="L1673">
        <v>71.209999999999994</v>
      </c>
      <c r="M1673">
        <v>73.459999999999994</v>
      </c>
    </row>
    <row r="1674" spans="1:13" x14ac:dyDescent="0.25">
      <c r="A1674" s="25">
        <v>41509</v>
      </c>
      <c r="B1674">
        <v>185.34</v>
      </c>
      <c r="C1674">
        <v>71.569999999999993</v>
      </c>
      <c r="D1674">
        <v>22.44</v>
      </c>
      <c r="E1674">
        <v>434.67</v>
      </c>
      <c r="F1674">
        <v>138.63999999999999</v>
      </c>
      <c r="G1674">
        <v>34.75</v>
      </c>
      <c r="H1674">
        <v>290.01</v>
      </c>
      <c r="I1674">
        <v>40.549999999999997</v>
      </c>
      <c r="J1674">
        <v>39.07</v>
      </c>
      <c r="K1674">
        <v>33.44</v>
      </c>
      <c r="L1674">
        <v>71.87</v>
      </c>
      <c r="M1674">
        <v>73.44</v>
      </c>
    </row>
    <row r="1675" spans="1:13" x14ac:dyDescent="0.25">
      <c r="A1675" s="25">
        <v>41512</v>
      </c>
      <c r="B1675">
        <v>185.27</v>
      </c>
      <c r="C1675">
        <v>71.849999999999994</v>
      </c>
      <c r="D1675">
        <v>22.28</v>
      </c>
      <c r="E1675">
        <v>432.76</v>
      </c>
      <c r="F1675">
        <v>139.02000000000001</v>
      </c>
      <c r="G1675">
        <v>34.15</v>
      </c>
      <c r="H1675">
        <v>286.20999999999998</v>
      </c>
      <c r="I1675">
        <v>41.34</v>
      </c>
      <c r="J1675">
        <v>39.19</v>
      </c>
      <c r="K1675">
        <v>33.24</v>
      </c>
      <c r="L1675">
        <v>72.25</v>
      </c>
      <c r="M1675">
        <v>73.03</v>
      </c>
    </row>
    <row r="1676" spans="1:13" x14ac:dyDescent="0.25">
      <c r="A1676" s="25">
        <v>41513</v>
      </c>
      <c r="B1676">
        <v>183.63</v>
      </c>
      <c r="C1676">
        <v>69.8</v>
      </c>
      <c r="D1676">
        <v>22.19</v>
      </c>
      <c r="E1676">
        <v>424.65</v>
      </c>
      <c r="F1676">
        <v>135.12</v>
      </c>
      <c r="G1676">
        <v>33.26</v>
      </c>
      <c r="H1676">
        <v>280.93</v>
      </c>
      <c r="I1676">
        <v>39.64</v>
      </c>
      <c r="J1676">
        <v>38.25</v>
      </c>
      <c r="K1676">
        <v>32.14</v>
      </c>
      <c r="L1676">
        <v>71.08</v>
      </c>
      <c r="M1676">
        <v>72.86</v>
      </c>
    </row>
    <row r="1677" spans="1:13" x14ac:dyDescent="0.25">
      <c r="A1677" s="25">
        <v>41514</v>
      </c>
      <c r="B1677">
        <v>182.68</v>
      </c>
      <c r="C1677">
        <v>70.13</v>
      </c>
      <c r="D1677">
        <v>22.28</v>
      </c>
      <c r="E1677">
        <v>423.85</v>
      </c>
      <c r="F1677">
        <v>138.97999999999999</v>
      </c>
      <c r="G1677">
        <v>33.020000000000003</v>
      </c>
      <c r="H1677">
        <v>281.58</v>
      </c>
      <c r="I1677">
        <v>40.549999999999997</v>
      </c>
      <c r="J1677">
        <v>38.43</v>
      </c>
      <c r="K1677">
        <v>32.409999999999997</v>
      </c>
      <c r="L1677">
        <v>72.52</v>
      </c>
      <c r="M1677">
        <v>72.38</v>
      </c>
    </row>
    <row r="1678" spans="1:13" x14ac:dyDescent="0.25">
      <c r="A1678" s="25">
        <v>41515</v>
      </c>
      <c r="B1678">
        <v>181.96</v>
      </c>
      <c r="C1678">
        <v>70.239999999999995</v>
      </c>
      <c r="D1678">
        <v>22.06</v>
      </c>
      <c r="E1678">
        <v>427.29</v>
      </c>
      <c r="F1678">
        <v>139.76</v>
      </c>
      <c r="G1678">
        <v>33.549999999999997</v>
      </c>
      <c r="H1678">
        <v>283.98</v>
      </c>
      <c r="I1678">
        <v>41.28</v>
      </c>
      <c r="J1678">
        <v>38.61</v>
      </c>
      <c r="K1678">
        <v>32.01</v>
      </c>
      <c r="L1678">
        <v>74.180000000000007</v>
      </c>
      <c r="M1678">
        <v>72.430000000000007</v>
      </c>
    </row>
    <row r="1679" spans="1:13" x14ac:dyDescent="0.25">
      <c r="A1679" s="25">
        <v>41516</v>
      </c>
      <c r="B1679">
        <v>182.75</v>
      </c>
      <c r="C1679">
        <v>69.599999999999994</v>
      </c>
      <c r="D1679">
        <v>21.98</v>
      </c>
      <c r="E1679">
        <v>423.03</v>
      </c>
      <c r="F1679">
        <v>135.53</v>
      </c>
      <c r="G1679">
        <v>33.4</v>
      </c>
      <c r="H1679">
        <v>280.98</v>
      </c>
      <c r="I1679">
        <v>41.29</v>
      </c>
      <c r="J1679">
        <v>38.200000000000003</v>
      </c>
      <c r="K1679">
        <v>32</v>
      </c>
      <c r="L1679">
        <v>73.97</v>
      </c>
      <c r="M1679">
        <v>72.98</v>
      </c>
    </row>
    <row r="1680" spans="1:13" x14ac:dyDescent="0.25">
      <c r="A1680" s="25">
        <v>41520</v>
      </c>
      <c r="B1680">
        <v>183.63</v>
      </c>
      <c r="C1680">
        <v>69.8</v>
      </c>
      <c r="D1680">
        <v>22.07</v>
      </c>
      <c r="E1680">
        <v>429.76</v>
      </c>
      <c r="F1680">
        <v>136.16999999999999</v>
      </c>
      <c r="G1680">
        <v>31.88</v>
      </c>
      <c r="H1680">
        <v>288.8</v>
      </c>
      <c r="I1680">
        <v>41.87</v>
      </c>
      <c r="J1680">
        <v>38.64</v>
      </c>
      <c r="K1680">
        <v>32.020000000000003</v>
      </c>
      <c r="L1680">
        <v>73.819999999999993</v>
      </c>
      <c r="M1680">
        <v>72.680000000000007</v>
      </c>
    </row>
    <row r="1681" spans="1:13" x14ac:dyDescent="0.25">
      <c r="A1681" s="25">
        <v>41521</v>
      </c>
      <c r="B1681">
        <v>183.58</v>
      </c>
      <c r="C1681">
        <v>71.239999999999995</v>
      </c>
      <c r="D1681">
        <v>22.64</v>
      </c>
      <c r="E1681">
        <v>435.38</v>
      </c>
      <c r="F1681">
        <v>134.49</v>
      </c>
      <c r="G1681">
        <v>31.2</v>
      </c>
      <c r="H1681">
        <v>293.64</v>
      </c>
      <c r="I1681">
        <v>41.78</v>
      </c>
      <c r="J1681">
        <v>39.369999999999997</v>
      </c>
      <c r="K1681">
        <v>32.979999999999997</v>
      </c>
      <c r="L1681">
        <v>74.739999999999995</v>
      </c>
      <c r="M1681">
        <v>72.91</v>
      </c>
    </row>
    <row r="1682" spans="1:13" x14ac:dyDescent="0.25">
      <c r="A1682" s="25">
        <v>41522</v>
      </c>
      <c r="B1682">
        <v>183.35</v>
      </c>
      <c r="C1682">
        <v>70.75</v>
      </c>
      <c r="D1682">
        <v>22.6</v>
      </c>
      <c r="E1682">
        <v>439.34</v>
      </c>
      <c r="F1682">
        <v>132.99</v>
      </c>
      <c r="G1682">
        <v>31.24</v>
      </c>
      <c r="H1682">
        <v>294.10000000000002</v>
      </c>
      <c r="I1682">
        <v>42.66</v>
      </c>
      <c r="J1682">
        <v>39.479999999999997</v>
      </c>
      <c r="K1682">
        <v>34.67</v>
      </c>
      <c r="L1682">
        <v>74.67</v>
      </c>
      <c r="M1682">
        <v>72.67</v>
      </c>
    </row>
    <row r="1683" spans="1:13" x14ac:dyDescent="0.25">
      <c r="A1683" s="25">
        <v>41523</v>
      </c>
      <c r="B1683">
        <v>184.65</v>
      </c>
      <c r="C1683">
        <v>71.17</v>
      </c>
      <c r="D1683">
        <v>22.67</v>
      </c>
      <c r="E1683">
        <v>439.35</v>
      </c>
      <c r="F1683">
        <v>135.66999999999999</v>
      </c>
      <c r="G1683">
        <v>31.15</v>
      </c>
      <c r="H1683">
        <v>295.86</v>
      </c>
      <c r="I1683">
        <v>43.95</v>
      </c>
      <c r="J1683">
        <v>39.18</v>
      </c>
      <c r="K1683">
        <v>34.24</v>
      </c>
      <c r="L1683">
        <v>74.11</v>
      </c>
      <c r="M1683">
        <v>72.59</v>
      </c>
    </row>
    <row r="1684" spans="1:13" x14ac:dyDescent="0.25">
      <c r="A1684" s="25">
        <v>41526</v>
      </c>
      <c r="B1684">
        <v>183.68</v>
      </c>
      <c r="C1684">
        <v>72.31</v>
      </c>
      <c r="D1684">
        <v>22.91</v>
      </c>
      <c r="E1684">
        <v>443.58</v>
      </c>
      <c r="F1684">
        <v>136.58000000000001</v>
      </c>
      <c r="G1684">
        <v>31.66</v>
      </c>
      <c r="H1684">
        <v>299.70999999999998</v>
      </c>
      <c r="I1684">
        <v>44.04</v>
      </c>
      <c r="J1684">
        <v>39.75</v>
      </c>
      <c r="K1684">
        <v>35.17</v>
      </c>
      <c r="L1684">
        <v>74.5</v>
      </c>
      <c r="M1684">
        <v>73.510000000000005</v>
      </c>
    </row>
    <row r="1685" spans="1:13" x14ac:dyDescent="0.25">
      <c r="A1685" s="25">
        <v>41527</v>
      </c>
      <c r="B1685">
        <v>187.2</v>
      </c>
      <c r="C1685">
        <v>70.66</v>
      </c>
      <c r="D1685">
        <v>22.98</v>
      </c>
      <c r="E1685">
        <v>443.89</v>
      </c>
      <c r="F1685">
        <v>140.6</v>
      </c>
      <c r="G1685">
        <v>32.39</v>
      </c>
      <c r="H1685">
        <v>300.36</v>
      </c>
      <c r="I1685">
        <v>43.6</v>
      </c>
      <c r="J1685">
        <v>40.31</v>
      </c>
      <c r="K1685">
        <v>35</v>
      </c>
      <c r="L1685">
        <v>72.62</v>
      </c>
      <c r="M1685">
        <v>73.959999999999994</v>
      </c>
    </row>
    <row r="1686" spans="1:13" x14ac:dyDescent="0.25">
      <c r="A1686" s="25">
        <v>41528</v>
      </c>
      <c r="B1686">
        <v>186.83</v>
      </c>
      <c r="C1686">
        <v>66.819999999999993</v>
      </c>
      <c r="D1686">
        <v>22.81</v>
      </c>
      <c r="E1686">
        <v>447.65</v>
      </c>
      <c r="F1686">
        <v>147.31</v>
      </c>
      <c r="G1686">
        <v>32.74</v>
      </c>
      <c r="H1686">
        <v>299.64</v>
      </c>
      <c r="I1686">
        <v>45.04</v>
      </c>
      <c r="J1686">
        <v>40.03</v>
      </c>
      <c r="K1686">
        <v>34.5</v>
      </c>
      <c r="L1686">
        <v>73.790000000000006</v>
      </c>
      <c r="M1686">
        <v>74.05</v>
      </c>
    </row>
    <row r="1687" spans="1:13" x14ac:dyDescent="0.25">
      <c r="A1687" s="25">
        <v>41529</v>
      </c>
      <c r="B1687">
        <v>190.96</v>
      </c>
      <c r="C1687">
        <v>67.53</v>
      </c>
      <c r="D1687">
        <v>22.63</v>
      </c>
      <c r="E1687">
        <v>446.08</v>
      </c>
      <c r="F1687">
        <v>144.5</v>
      </c>
      <c r="G1687">
        <v>32.69</v>
      </c>
      <c r="H1687">
        <v>298.86</v>
      </c>
      <c r="I1687">
        <v>44.75</v>
      </c>
      <c r="J1687">
        <v>39.9</v>
      </c>
      <c r="K1687">
        <v>34.4</v>
      </c>
      <c r="L1687">
        <v>74.489999999999995</v>
      </c>
      <c r="M1687">
        <v>73.91</v>
      </c>
    </row>
    <row r="1688" spans="1:13" x14ac:dyDescent="0.25">
      <c r="A1688" s="25">
        <v>41530</v>
      </c>
      <c r="B1688">
        <v>191.21</v>
      </c>
      <c r="C1688">
        <v>66.41</v>
      </c>
      <c r="D1688">
        <v>23.44</v>
      </c>
      <c r="E1688">
        <v>444.09</v>
      </c>
      <c r="F1688">
        <v>142.63999999999999</v>
      </c>
      <c r="G1688">
        <v>33.03</v>
      </c>
      <c r="H1688">
        <v>297.92</v>
      </c>
      <c r="I1688">
        <v>44.31</v>
      </c>
      <c r="J1688">
        <v>40.28</v>
      </c>
      <c r="K1688">
        <v>34.380000000000003</v>
      </c>
      <c r="L1688">
        <v>72.819999999999993</v>
      </c>
      <c r="M1688">
        <v>74.36</v>
      </c>
    </row>
    <row r="1689" spans="1:13" x14ac:dyDescent="0.25">
      <c r="A1689" s="25">
        <v>41533</v>
      </c>
      <c r="B1689">
        <v>193.7</v>
      </c>
      <c r="C1689">
        <v>64.3</v>
      </c>
      <c r="D1689">
        <v>23.39</v>
      </c>
      <c r="E1689">
        <v>443.44</v>
      </c>
      <c r="F1689">
        <v>142.59</v>
      </c>
      <c r="G1689">
        <v>32.799999999999997</v>
      </c>
      <c r="H1689">
        <v>296.06</v>
      </c>
      <c r="I1689">
        <v>42.51</v>
      </c>
      <c r="J1689">
        <v>40.450000000000003</v>
      </c>
      <c r="K1689">
        <v>34.909999999999997</v>
      </c>
      <c r="L1689">
        <v>72.599999999999994</v>
      </c>
      <c r="M1689">
        <v>74.78</v>
      </c>
    </row>
    <row r="1690" spans="1:13" x14ac:dyDescent="0.25">
      <c r="A1690" s="25">
        <v>41534</v>
      </c>
      <c r="B1690">
        <v>193.42</v>
      </c>
      <c r="C1690">
        <v>65.05</v>
      </c>
      <c r="D1690">
        <v>23.74</v>
      </c>
      <c r="E1690">
        <v>442.61</v>
      </c>
      <c r="F1690">
        <v>143.80000000000001</v>
      </c>
      <c r="G1690">
        <v>32.93</v>
      </c>
      <c r="H1690">
        <v>304.17</v>
      </c>
      <c r="I1690">
        <v>45.07</v>
      </c>
      <c r="J1690">
        <v>40.729999999999997</v>
      </c>
      <c r="K1690">
        <v>35.19</v>
      </c>
      <c r="L1690">
        <v>72.930000000000007</v>
      </c>
      <c r="M1690">
        <v>75.150000000000006</v>
      </c>
    </row>
    <row r="1691" spans="1:13" x14ac:dyDescent="0.25">
      <c r="A1691" s="25">
        <v>41535</v>
      </c>
      <c r="B1691">
        <v>192.6</v>
      </c>
      <c r="C1691">
        <v>66.38</v>
      </c>
      <c r="D1691">
        <v>23.9</v>
      </c>
      <c r="E1691">
        <v>451.21</v>
      </c>
      <c r="F1691">
        <v>145.69999999999999</v>
      </c>
      <c r="G1691">
        <v>33.32</v>
      </c>
      <c r="H1691">
        <v>312.02999999999997</v>
      </c>
      <c r="I1691">
        <v>45.23</v>
      </c>
      <c r="J1691">
        <v>40.85</v>
      </c>
      <c r="K1691">
        <v>36.22</v>
      </c>
      <c r="L1691">
        <v>73.92</v>
      </c>
      <c r="M1691">
        <v>76.42</v>
      </c>
    </row>
    <row r="1692" spans="1:13" x14ac:dyDescent="0.25">
      <c r="A1692" s="25">
        <v>41536</v>
      </c>
      <c r="B1692">
        <v>194.18</v>
      </c>
      <c r="C1692">
        <v>67.47</v>
      </c>
      <c r="D1692">
        <v>23.92</v>
      </c>
      <c r="E1692">
        <v>448.75</v>
      </c>
      <c r="F1692">
        <v>147.69999999999999</v>
      </c>
      <c r="G1692">
        <v>33.64</v>
      </c>
      <c r="H1692">
        <v>312.06</v>
      </c>
      <c r="I1692">
        <v>45.98</v>
      </c>
      <c r="J1692">
        <v>40.799999999999997</v>
      </c>
      <c r="K1692">
        <v>37.93</v>
      </c>
      <c r="L1692">
        <v>74.27</v>
      </c>
      <c r="M1692">
        <v>76.209999999999994</v>
      </c>
    </row>
    <row r="1693" spans="1:13" x14ac:dyDescent="0.25">
      <c r="A1693" s="25">
        <v>41537</v>
      </c>
      <c r="B1693">
        <v>193.96</v>
      </c>
      <c r="C1693">
        <v>66.77</v>
      </c>
      <c r="D1693">
        <v>23.77</v>
      </c>
      <c r="E1693">
        <v>451.1</v>
      </c>
      <c r="F1693">
        <v>146.25</v>
      </c>
      <c r="G1693">
        <v>32.79</v>
      </c>
      <c r="H1693">
        <v>316.33999999999997</v>
      </c>
      <c r="I1693">
        <v>47.49</v>
      </c>
      <c r="J1693">
        <v>40.520000000000003</v>
      </c>
      <c r="K1693">
        <v>36.590000000000003</v>
      </c>
      <c r="L1693">
        <v>75.12</v>
      </c>
      <c r="M1693">
        <v>75.83</v>
      </c>
    </row>
    <row r="1694" spans="1:13" x14ac:dyDescent="0.25">
      <c r="A1694" s="25">
        <v>41540</v>
      </c>
      <c r="B1694">
        <v>190.06</v>
      </c>
      <c r="C1694">
        <v>70.09</v>
      </c>
      <c r="D1694">
        <v>23.62</v>
      </c>
      <c r="E1694">
        <v>442.81</v>
      </c>
      <c r="F1694">
        <v>149.26</v>
      </c>
      <c r="G1694">
        <v>32.74</v>
      </c>
      <c r="H1694">
        <v>311.49</v>
      </c>
      <c r="I1694">
        <v>47.19</v>
      </c>
      <c r="J1694">
        <v>40.47</v>
      </c>
      <c r="K1694">
        <v>36.69</v>
      </c>
      <c r="L1694">
        <v>74.3</v>
      </c>
      <c r="M1694">
        <v>76.42</v>
      </c>
    </row>
    <row r="1695" spans="1:13" x14ac:dyDescent="0.25">
      <c r="A1695" s="25">
        <v>41541</v>
      </c>
      <c r="B1695">
        <v>190.93</v>
      </c>
      <c r="C1695">
        <v>69.87</v>
      </c>
      <c r="D1695">
        <v>23.7</v>
      </c>
      <c r="E1695">
        <v>442.98</v>
      </c>
      <c r="F1695">
        <v>150.13</v>
      </c>
      <c r="G1695">
        <v>32.46</v>
      </c>
      <c r="H1695">
        <v>314.13</v>
      </c>
      <c r="I1695">
        <v>48.45</v>
      </c>
      <c r="J1695">
        <v>40.32</v>
      </c>
      <c r="K1695">
        <v>37.479999999999997</v>
      </c>
      <c r="L1695">
        <v>75.3</v>
      </c>
      <c r="M1695">
        <v>75.75</v>
      </c>
    </row>
    <row r="1696" spans="1:13" x14ac:dyDescent="0.25">
      <c r="A1696" s="25">
        <v>41542</v>
      </c>
      <c r="B1696">
        <v>190.14</v>
      </c>
      <c r="C1696">
        <v>68.790000000000006</v>
      </c>
      <c r="D1696">
        <v>23.7</v>
      </c>
      <c r="E1696">
        <v>438.18</v>
      </c>
      <c r="F1696">
        <v>150.68</v>
      </c>
      <c r="G1696">
        <v>32.5</v>
      </c>
      <c r="H1696">
        <v>312.64999999999998</v>
      </c>
      <c r="I1696">
        <v>49.46</v>
      </c>
      <c r="J1696">
        <v>40.32</v>
      </c>
      <c r="K1696">
        <v>36.869999999999997</v>
      </c>
      <c r="L1696">
        <v>74.78</v>
      </c>
      <c r="M1696">
        <v>74.650000000000006</v>
      </c>
    </row>
    <row r="1697" spans="1:13" x14ac:dyDescent="0.25">
      <c r="A1697" s="25">
        <v>41543</v>
      </c>
      <c r="B1697">
        <v>190.1</v>
      </c>
      <c r="C1697">
        <v>69.459999999999994</v>
      </c>
      <c r="D1697">
        <v>23.41</v>
      </c>
      <c r="E1697">
        <v>438.65</v>
      </c>
      <c r="F1697">
        <v>154.28</v>
      </c>
      <c r="G1697">
        <v>32.770000000000003</v>
      </c>
      <c r="H1697">
        <v>318.12</v>
      </c>
      <c r="I1697">
        <v>50.39</v>
      </c>
      <c r="J1697">
        <v>40.380000000000003</v>
      </c>
      <c r="K1697">
        <v>37.36</v>
      </c>
      <c r="L1697">
        <v>75.3</v>
      </c>
      <c r="M1697">
        <v>74.62</v>
      </c>
    </row>
    <row r="1698" spans="1:13" x14ac:dyDescent="0.25">
      <c r="A1698" s="25">
        <v>41544</v>
      </c>
      <c r="B1698">
        <v>188.87</v>
      </c>
      <c r="C1698">
        <v>68.959999999999994</v>
      </c>
      <c r="D1698">
        <v>22.98</v>
      </c>
      <c r="E1698">
        <v>437.76</v>
      </c>
      <c r="F1698">
        <v>153.84</v>
      </c>
      <c r="G1698">
        <v>33.270000000000003</v>
      </c>
      <c r="H1698">
        <v>316.01</v>
      </c>
      <c r="I1698">
        <v>51.24</v>
      </c>
      <c r="J1698">
        <v>40.159999999999997</v>
      </c>
      <c r="K1698">
        <v>36.799999999999997</v>
      </c>
      <c r="L1698">
        <v>75.849999999999994</v>
      </c>
      <c r="M1698">
        <v>74.36</v>
      </c>
    </row>
    <row r="1699" spans="1:13" x14ac:dyDescent="0.25">
      <c r="A1699" s="25">
        <v>41547</v>
      </c>
      <c r="B1699">
        <v>185.56</v>
      </c>
      <c r="C1699">
        <v>68.11</v>
      </c>
      <c r="D1699">
        <v>22.92</v>
      </c>
      <c r="E1699">
        <v>437.52</v>
      </c>
      <c r="F1699">
        <v>155.18</v>
      </c>
      <c r="G1699">
        <v>33.28</v>
      </c>
      <c r="H1699">
        <v>312.64</v>
      </c>
      <c r="I1699">
        <v>50.23</v>
      </c>
      <c r="J1699">
        <v>40.29</v>
      </c>
      <c r="K1699">
        <v>36.42</v>
      </c>
      <c r="L1699">
        <v>75.84</v>
      </c>
      <c r="M1699">
        <v>73.959999999999994</v>
      </c>
    </row>
    <row r="1700" spans="1:13" x14ac:dyDescent="0.25">
      <c r="A1700" s="25">
        <v>41548</v>
      </c>
      <c r="B1700">
        <v>185.34</v>
      </c>
      <c r="C1700">
        <v>69.709999999999994</v>
      </c>
      <c r="D1700">
        <v>22.83</v>
      </c>
      <c r="E1700">
        <v>443.06</v>
      </c>
      <c r="F1700">
        <v>158.63999999999999</v>
      </c>
      <c r="G1700">
        <v>33.58</v>
      </c>
      <c r="H1700">
        <v>320.95</v>
      </c>
      <c r="I1700">
        <v>50.42</v>
      </c>
      <c r="J1700">
        <v>40.4</v>
      </c>
      <c r="K1700">
        <v>37.840000000000003</v>
      </c>
      <c r="L1700">
        <v>78.5</v>
      </c>
      <c r="M1700">
        <v>73.59</v>
      </c>
    </row>
    <row r="1701" spans="1:13" x14ac:dyDescent="0.25">
      <c r="A1701" s="25">
        <v>41549</v>
      </c>
      <c r="B1701">
        <v>185.54</v>
      </c>
      <c r="C1701">
        <v>69.94</v>
      </c>
      <c r="D1701">
        <v>22.88</v>
      </c>
      <c r="E1701">
        <v>443.55</v>
      </c>
      <c r="F1701">
        <v>159.94</v>
      </c>
      <c r="G1701">
        <v>33.92</v>
      </c>
      <c r="H1701">
        <v>320.51</v>
      </c>
      <c r="I1701">
        <v>50.28</v>
      </c>
      <c r="J1701">
        <v>40.26</v>
      </c>
      <c r="K1701">
        <v>37.75</v>
      </c>
      <c r="L1701">
        <v>79.66</v>
      </c>
      <c r="M1701">
        <v>73.72</v>
      </c>
    </row>
    <row r="1702" spans="1:13" x14ac:dyDescent="0.25">
      <c r="A1702" s="25">
        <v>41550</v>
      </c>
      <c r="B1702">
        <v>184.7</v>
      </c>
      <c r="C1702">
        <v>69.06</v>
      </c>
      <c r="D1702">
        <v>22.6</v>
      </c>
      <c r="E1702">
        <v>437.61</v>
      </c>
      <c r="F1702">
        <v>157.08000000000001</v>
      </c>
      <c r="G1702">
        <v>33.86</v>
      </c>
      <c r="H1702">
        <v>314.76</v>
      </c>
      <c r="I1702">
        <v>49.18</v>
      </c>
      <c r="J1702">
        <v>40.22</v>
      </c>
      <c r="K1702">
        <v>38.380000000000003</v>
      </c>
      <c r="L1702">
        <v>78.66</v>
      </c>
      <c r="M1702">
        <v>73.16</v>
      </c>
    </row>
    <row r="1703" spans="1:13" x14ac:dyDescent="0.25">
      <c r="A1703" s="25">
        <v>41551</v>
      </c>
      <c r="B1703">
        <v>184.17</v>
      </c>
      <c r="C1703">
        <v>69</v>
      </c>
      <c r="D1703">
        <v>22.81</v>
      </c>
      <c r="E1703">
        <v>435.74</v>
      </c>
      <c r="F1703">
        <v>159</v>
      </c>
      <c r="G1703">
        <v>33.880000000000003</v>
      </c>
      <c r="H1703">
        <v>319.04000000000002</v>
      </c>
      <c r="I1703">
        <v>51.04</v>
      </c>
      <c r="J1703">
        <v>39.93</v>
      </c>
      <c r="K1703">
        <v>38.35</v>
      </c>
      <c r="L1703">
        <v>78.41</v>
      </c>
      <c r="M1703">
        <v>72.8</v>
      </c>
    </row>
    <row r="1704" spans="1:13" x14ac:dyDescent="0.25">
      <c r="A1704" s="25">
        <v>41554</v>
      </c>
      <c r="B1704">
        <v>181.85</v>
      </c>
      <c r="C1704">
        <v>69.680000000000007</v>
      </c>
      <c r="D1704">
        <v>22.83</v>
      </c>
      <c r="E1704">
        <v>432.44</v>
      </c>
      <c r="F1704">
        <v>157.54</v>
      </c>
      <c r="G1704">
        <v>33.299999999999997</v>
      </c>
      <c r="H1704">
        <v>310.02999999999997</v>
      </c>
      <c r="I1704">
        <v>50.52</v>
      </c>
      <c r="J1704">
        <v>39.86</v>
      </c>
      <c r="K1704">
        <v>37.44</v>
      </c>
      <c r="L1704">
        <v>75.849999999999994</v>
      </c>
      <c r="M1704">
        <v>71.87</v>
      </c>
    </row>
    <row r="1705" spans="1:13" x14ac:dyDescent="0.25">
      <c r="A1705" s="25">
        <v>41555</v>
      </c>
      <c r="B1705">
        <v>181.89</v>
      </c>
      <c r="C1705">
        <v>68.709999999999994</v>
      </c>
      <c r="D1705">
        <v>22.48</v>
      </c>
      <c r="E1705">
        <v>426.41</v>
      </c>
      <c r="F1705">
        <v>148.75</v>
      </c>
      <c r="G1705">
        <v>33.01</v>
      </c>
      <c r="H1705">
        <v>303.23</v>
      </c>
      <c r="I1705">
        <v>47.14</v>
      </c>
      <c r="J1705">
        <v>39.24</v>
      </c>
      <c r="K1705">
        <v>35.54</v>
      </c>
      <c r="L1705">
        <v>71.7</v>
      </c>
      <c r="M1705">
        <v>72.900000000000006</v>
      </c>
    </row>
    <row r="1706" spans="1:13" x14ac:dyDescent="0.25">
      <c r="A1706" s="25">
        <v>41556</v>
      </c>
      <c r="B1706">
        <v>179.37</v>
      </c>
      <c r="C1706">
        <v>69.510000000000005</v>
      </c>
      <c r="D1706">
        <v>22.59</v>
      </c>
      <c r="E1706">
        <v>427.5</v>
      </c>
      <c r="F1706">
        <v>146.54</v>
      </c>
      <c r="G1706">
        <v>33.07</v>
      </c>
      <c r="H1706">
        <v>298.23</v>
      </c>
      <c r="I1706">
        <v>46.77</v>
      </c>
      <c r="J1706">
        <v>39.29</v>
      </c>
      <c r="K1706">
        <v>36.159999999999997</v>
      </c>
      <c r="L1706">
        <v>70.67</v>
      </c>
      <c r="M1706">
        <v>73</v>
      </c>
    </row>
    <row r="1707" spans="1:13" x14ac:dyDescent="0.25">
      <c r="A1707" s="25">
        <v>41557</v>
      </c>
      <c r="B1707">
        <v>183.17</v>
      </c>
      <c r="C1707">
        <v>69.95</v>
      </c>
      <c r="D1707">
        <v>23.1</v>
      </c>
      <c r="E1707">
        <v>433.69</v>
      </c>
      <c r="F1707">
        <v>153.16</v>
      </c>
      <c r="G1707">
        <v>33.76</v>
      </c>
      <c r="H1707">
        <v>305.17</v>
      </c>
      <c r="I1707">
        <v>49.05</v>
      </c>
      <c r="J1707">
        <v>40.119999999999997</v>
      </c>
      <c r="K1707">
        <v>38.53</v>
      </c>
      <c r="L1707">
        <v>72.27</v>
      </c>
      <c r="M1707">
        <v>74.790000000000006</v>
      </c>
    </row>
    <row r="1708" spans="1:13" x14ac:dyDescent="0.25">
      <c r="A1708" s="25">
        <v>41558</v>
      </c>
      <c r="B1708">
        <v>185.25</v>
      </c>
      <c r="C1708">
        <v>70.400000000000006</v>
      </c>
      <c r="D1708">
        <v>23.26</v>
      </c>
      <c r="E1708">
        <v>435.56</v>
      </c>
      <c r="F1708">
        <v>154.9</v>
      </c>
      <c r="G1708">
        <v>34.130000000000003</v>
      </c>
      <c r="H1708">
        <v>310.89</v>
      </c>
      <c r="I1708">
        <v>49.11</v>
      </c>
      <c r="J1708">
        <v>40.380000000000003</v>
      </c>
      <c r="K1708">
        <v>38.33</v>
      </c>
      <c r="L1708">
        <v>74.010000000000005</v>
      </c>
      <c r="M1708">
        <v>74.819999999999993</v>
      </c>
    </row>
    <row r="1709" spans="1:13" x14ac:dyDescent="0.25">
      <c r="A1709" s="25">
        <v>41561</v>
      </c>
      <c r="B1709">
        <v>185.41</v>
      </c>
      <c r="C1709">
        <v>70.86</v>
      </c>
      <c r="D1709">
        <v>23.45</v>
      </c>
      <c r="E1709">
        <v>437.62</v>
      </c>
      <c r="F1709">
        <v>152.96</v>
      </c>
      <c r="G1709">
        <v>34.450000000000003</v>
      </c>
      <c r="H1709">
        <v>310.7</v>
      </c>
      <c r="I1709">
        <v>49.51</v>
      </c>
      <c r="J1709">
        <v>40.549999999999997</v>
      </c>
      <c r="K1709">
        <v>38.36</v>
      </c>
      <c r="L1709">
        <v>75.010000000000005</v>
      </c>
      <c r="M1709">
        <v>74.680000000000007</v>
      </c>
    </row>
    <row r="1710" spans="1:13" x14ac:dyDescent="0.25">
      <c r="A1710" s="25">
        <v>41562</v>
      </c>
      <c r="B1710">
        <v>185.74</v>
      </c>
      <c r="C1710">
        <v>71.239999999999995</v>
      </c>
      <c r="D1710">
        <v>23.39</v>
      </c>
      <c r="E1710">
        <v>440.56</v>
      </c>
      <c r="F1710">
        <v>151.5</v>
      </c>
      <c r="G1710">
        <v>34.49</v>
      </c>
      <c r="H1710">
        <v>306.39999999999998</v>
      </c>
      <c r="I1710">
        <v>49.5</v>
      </c>
      <c r="J1710">
        <v>40.25</v>
      </c>
      <c r="K1710">
        <v>38.590000000000003</v>
      </c>
      <c r="L1710">
        <v>73.87</v>
      </c>
      <c r="M1710">
        <v>74.37</v>
      </c>
    </row>
    <row r="1711" spans="1:13" x14ac:dyDescent="0.25">
      <c r="A1711" s="25">
        <v>41563</v>
      </c>
      <c r="B1711">
        <v>185.42</v>
      </c>
      <c r="C1711">
        <v>71.59</v>
      </c>
      <c r="D1711">
        <v>23.7</v>
      </c>
      <c r="E1711">
        <v>448.56</v>
      </c>
      <c r="F1711">
        <v>150.19999999999999</v>
      </c>
      <c r="G1711">
        <v>34.64</v>
      </c>
      <c r="H1711">
        <v>310.49</v>
      </c>
      <c r="I1711">
        <v>51.14</v>
      </c>
      <c r="J1711">
        <v>40.75</v>
      </c>
      <c r="K1711">
        <v>39.31</v>
      </c>
      <c r="L1711">
        <v>75</v>
      </c>
      <c r="M1711">
        <v>75.599999999999994</v>
      </c>
    </row>
    <row r="1712" spans="1:13" x14ac:dyDescent="0.25">
      <c r="A1712" s="25">
        <v>41564</v>
      </c>
      <c r="B1712">
        <v>173.84</v>
      </c>
      <c r="C1712">
        <v>72.069999999999993</v>
      </c>
      <c r="D1712">
        <v>23.92</v>
      </c>
      <c r="E1712">
        <v>443.95</v>
      </c>
      <c r="F1712">
        <v>153.83000000000001</v>
      </c>
      <c r="G1712">
        <v>34.92</v>
      </c>
      <c r="H1712">
        <v>310.77</v>
      </c>
      <c r="I1712">
        <v>52.21</v>
      </c>
      <c r="J1712">
        <v>40.64</v>
      </c>
      <c r="K1712">
        <v>39.22</v>
      </c>
      <c r="L1712">
        <v>72.739999999999995</v>
      </c>
      <c r="M1712">
        <v>75.78</v>
      </c>
    </row>
    <row r="1713" spans="1:13" x14ac:dyDescent="0.25">
      <c r="A1713" s="25">
        <v>41565</v>
      </c>
      <c r="B1713">
        <v>174.8</v>
      </c>
      <c r="C1713">
        <v>72.7</v>
      </c>
      <c r="D1713">
        <v>23.88</v>
      </c>
      <c r="E1713">
        <v>505.2</v>
      </c>
      <c r="F1713">
        <v>165.91</v>
      </c>
      <c r="G1713">
        <v>34.96</v>
      </c>
      <c r="H1713">
        <v>328.93</v>
      </c>
      <c r="I1713">
        <v>54.22</v>
      </c>
      <c r="J1713">
        <v>40.71</v>
      </c>
      <c r="K1713">
        <v>40.799999999999997</v>
      </c>
      <c r="L1713">
        <v>71.87</v>
      </c>
      <c r="M1713">
        <v>75.709999999999994</v>
      </c>
    </row>
    <row r="1714" spans="1:13" x14ac:dyDescent="0.25">
      <c r="A1714" s="25">
        <v>41568</v>
      </c>
      <c r="B1714">
        <v>174.42</v>
      </c>
      <c r="C1714">
        <v>74.48</v>
      </c>
      <c r="D1714">
        <v>24.14</v>
      </c>
      <c r="E1714">
        <v>501.15</v>
      </c>
      <c r="F1714">
        <v>161.21</v>
      </c>
      <c r="G1714">
        <v>34.99</v>
      </c>
      <c r="H1714">
        <v>326.44</v>
      </c>
      <c r="I1714">
        <v>53.85</v>
      </c>
      <c r="J1714">
        <v>40.99</v>
      </c>
      <c r="K1714">
        <v>41.04</v>
      </c>
      <c r="L1714">
        <v>74.11</v>
      </c>
      <c r="M1714">
        <v>75.150000000000006</v>
      </c>
    </row>
    <row r="1715" spans="1:13" x14ac:dyDescent="0.25">
      <c r="A1715" s="25">
        <v>41569</v>
      </c>
      <c r="B1715">
        <v>173.35</v>
      </c>
      <c r="C1715">
        <v>74.27</v>
      </c>
      <c r="D1715">
        <v>24.07</v>
      </c>
      <c r="E1715">
        <v>503</v>
      </c>
      <c r="F1715">
        <v>158.57</v>
      </c>
      <c r="G1715">
        <v>34.58</v>
      </c>
      <c r="H1715">
        <v>332.54</v>
      </c>
      <c r="I1715">
        <v>52.68</v>
      </c>
      <c r="J1715">
        <v>40.28</v>
      </c>
      <c r="K1715">
        <v>40.67</v>
      </c>
      <c r="L1715">
        <v>75.5</v>
      </c>
      <c r="M1715">
        <v>76.319999999999993</v>
      </c>
    </row>
    <row r="1716" spans="1:13" x14ac:dyDescent="0.25">
      <c r="A1716" s="25">
        <v>41570</v>
      </c>
      <c r="B1716">
        <v>175.09</v>
      </c>
      <c r="C1716">
        <v>74.989999999999995</v>
      </c>
      <c r="D1716">
        <v>23.74</v>
      </c>
      <c r="E1716">
        <v>515.19000000000005</v>
      </c>
      <c r="F1716">
        <v>155.07</v>
      </c>
      <c r="G1716">
        <v>33.76</v>
      </c>
      <c r="H1716">
        <v>326.76</v>
      </c>
      <c r="I1716">
        <v>51.9</v>
      </c>
      <c r="J1716">
        <v>39.729999999999997</v>
      </c>
      <c r="K1716">
        <v>41</v>
      </c>
      <c r="L1716">
        <v>75.209999999999994</v>
      </c>
      <c r="M1716">
        <v>75.900000000000006</v>
      </c>
    </row>
    <row r="1717" spans="1:13" x14ac:dyDescent="0.25">
      <c r="A1717" s="25">
        <v>41571</v>
      </c>
      <c r="B1717">
        <v>176.43</v>
      </c>
      <c r="C1717">
        <v>75.989999999999995</v>
      </c>
      <c r="D1717">
        <v>23.78</v>
      </c>
      <c r="E1717">
        <v>512.26</v>
      </c>
      <c r="F1717">
        <v>161.34</v>
      </c>
      <c r="G1717">
        <v>33.72</v>
      </c>
      <c r="H1717">
        <v>332.21</v>
      </c>
      <c r="I1717">
        <v>52.44</v>
      </c>
      <c r="J1717">
        <v>39.880000000000003</v>
      </c>
      <c r="K1717">
        <v>40.79</v>
      </c>
      <c r="L1717">
        <v>74.849999999999994</v>
      </c>
      <c r="M1717">
        <v>76.42</v>
      </c>
    </row>
    <row r="1718" spans="1:13" x14ac:dyDescent="0.25">
      <c r="A1718" s="25">
        <v>41572</v>
      </c>
      <c r="B1718">
        <v>178.43</v>
      </c>
      <c r="C1718">
        <v>75.14</v>
      </c>
      <c r="D1718">
        <v>24.24</v>
      </c>
      <c r="E1718">
        <v>507.09</v>
      </c>
      <c r="F1718">
        <v>159.36000000000001</v>
      </c>
      <c r="G1718">
        <v>35.729999999999997</v>
      </c>
      <c r="H1718">
        <v>363.39</v>
      </c>
      <c r="I1718">
        <v>51.95</v>
      </c>
      <c r="J1718">
        <v>40.229999999999997</v>
      </c>
      <c r="K1718">
        <v>38.19</v>
      </c>
      <c r="L1718">
        <v>76.98</v>
      </c>
      <c r="M1718">
        <v>76.08</v>
      </c>
    </row>
    <row r="1719" spans="1:13" x14ac:dyDescent="0.25">
      <c r="A1719" s="25">
        <v>41575</v>
      </c>
      <c r="B1719">
        <v>177.04</v>
      </c>
      <c r="C1719">
        <v>75.7</v>
      </c>
      <c r="D1719">
        <v>24.36</v>
      </c>
      <c r="E1719">
        <v>506.99</v>
      </c>
      <c r="F1719">
        <v>154.12</v>
      </c>
      <c r="G1719">
        <v>35.57</v>
      </c>
      <c r="H1719">
        <v>358.16</v>
      </c>
      <c r="I1719">
        <v>50.23</v>
      </c>
      <c r="J1719">
        <v>41.01</v>
      </c>
      <c r="K1719">
        <v>38.159999999999997</v>
      </c>
      <c r="L1719">
        <v>77.790000000000006</v>
      </c>
      <c r="M1719">
        <v>77.14</v>
      </c>
    </row>
    <row r="1720" spans="1:13" x14ac:dyDescent="0.25">
      <c r="A1720" s="25">
        <v>41576</v>
      </c>
      <c r="B1720">
        <v>177.62</v>
      </c>
      <c r="C1720">
        <v>73.81</v>
      </c>
      <c r="D1720">
        <v>24.52</v>
      </c>
      <c r="E1720">
        <v>517.6</v>
      </c>
      <c r="F1720">
        <v>159.41</v>
      </c>
      <c r="G1720">
        <v>35.520000000000003</v>
      </c>
      <c r="H1720">
        <v>362.7</v>
      </c>
      <c r="I1720">
        <v>49.4</v>
      </c>
      <c r="J1720">
        <v>41.76</v>
      </c>
      <c r="K1720">
        <v>37.79</v>
      </c>
      <c r="L1720">
        <v>82.26</v>
      </c>
      <c r="M1720">
        <v>77.06</v>
      </c>
    </row>
    <row r="1721" spans="1:13" x14ac:dyDescent="0.25">
      <c r="A1721" s="25">
        <v>41577</v>
      </c>
      <c r="B1721">
        <v>181.69</v>
      </c>
      <c r="C1721">
        <v>74.98</v>
      </c>
      <c r="D1721">
        <v>24.5</v>
      </c>
      <c r="E1721">
        <v>514.69000000000005</v>
      </c>
      <c r="F1721">
        <v>164.93</v>
      </c>
      <c r="G1721">
        <v>35.54</v>
      </c>
      <c r="H1721">
        <v>361.08</v>
      </c>
      <c r="I1721">
        <v>49.01</v>
      </c>
      <c r="J1721">
        <v>41.72</v>
      </c>
      <c r="K1721">
        <v>37.31</v>
      </c>
      <c r="L1721">
        <v>80.22</v>
      </c>
      <c r="M1721">
        <v>76.91</v>
      </c>
    </row>
    <row r="1722" spans="1:13" x14ac:dyDescent="0.25">
      <c r="A1722" s="25">
        <v>41578</v>
      </c>
      <c r="B1722">
        <v>179.65</v>
      </c>
      <c r="C1722">
        <v>74.67</v>
      </c>
      <c r="D1722">
        <v>24.47</v>
      </c>
      <c r="E1722">
        <v>514.77</v>
      </c>
      <c r="F1722">
        <v>160.80000000000001</v>
      </c>
      <c r="G1722">
        <v>35.4</v>
      </c>
      <c r="H1722">
        <v>364.03</v>
      </c>
      <c r="I1722">
        <v>50.2</v>
      </c>
      <c r="J1722">
        <v>42.08</v>
      </c>
      <c r="K1722">
        <v>36.86</v>
      </c>
      <c r="L1722">
        <v>82.72</v>
      </c>
      <c r="M1722">
        <v>76.75</v>
      </c>
    </row>
    <row r="1723" spans="1:13" x14ac:dyDescent="0.25">
      <c r="A1723" s="25">
        <v>41579</v>
      </c>
      <c r="B1723">
        <v>179.81</v>
      </c>
      <c r="C1723">
        <v>74.290000000000006</v>
      </c>
      <c r="D1723">
        <v>24.32</v>
      </c>
      <c r="E1723">
        <v>513.01</v>
      </c>
      <c r="F1723">
        <v>160.06</v>
      </c>
      <c r="G1723">
        <v>35.520000000000003</v>
      </c>
      <c r="H1723">
        <v>359</v>
      </c>
      <c r="I1723">
        <v>49.75</v>
      </c>
      <c r="J1723">
        <v>42.03</v>
      </c>
      <c r="K1723">
        <v>38.03</v>
      </c>
      <c r="L1723">
        <v>83.38</v>
      </c>
      <c r="M1723">
        <v>77.069999999999993</v>
      </c>
    </row>
    <row r="1724" spans="1:13" x14ac:dyDescent="0.25">
      <c r="A1724" s="25">
        <v>41582</v>
      </c>
      <c r="B1724">
        <v>179.9</v>
      </c>
      <c r="C1724">
        <v>75.25</v>
      </c>
      <c r="D1724">
        <v>24.26</v>
      </c>
      <c r="E1724">
        <v>512.54</v>
      </c>
      <c r="F1724">
        <v>156.02000000000001</v>
      </c>
      <c r="G1724">
        <v>35.94</v>
      </c>
      <c r="H1724">
        <v>358.74</v>
      </c>
      <c r="I1724">
        <v>48.22</v>
      </c>
      <c r="J1724">
        <v>41.99</v>
      </c>
      <c r="K1724">
        <v>37.71</v>
      </c>
      <c r="L1724">
        <v>88.22</v>
      </c>
      <c r="M1724">
        <v>77.33</v>
      </c>
    </row>
    <row r="1725" spans="1:13" x14ac:dyDescent="0.25">
      <c r="A1725" s="25">
        <v>41583</v>
      </c>
      <c r="B1725">
        <v>179.54</v>
      </c>
      <c r="C1725">
        <v>75.06</v>
      </c>
      <c r="D1725">
        <v>24.03</v>
      </c>
      <c r="E1725">
        <v>510.25</v>
      </c>
      <c r="F1725">
        <v>153.46</v>
      </c>
      <c r="G1725">
        <v>36.64</v>
      </c>
      <c r="H1725">
        <v>358.89</v>
      </c>
      <c r="I1725">
        <v>50.1</v>
      </c>
      <c r="J1725">
        <v>41.9</v>
      </c>
      <c r="K1725">
        <v>37.520000000000003</v>
      </c>
      <c r="L1725">
        <v>88.07</v>
      </c>
      <c r="M1725">
        <v>77.42</v>
      </c>
    </row>
    <row r="1726" spans="1:13" x14ac:dyDescent="0.25">
      <c r="A1726" s="25">
        <v>41584</v>
      </c>
      <c r="B1726">
        <v>177.91</v>
      </c>
      <c r="C1726">
        <v>74.42</v>
      </c>
      <c r="D1726">
        <v>24.24</v>
      </c>
      <c r="E1726">
        <v>510.86</v>
      </c>
      <c r="F1726">
        <v>150.09</v>
      </c>
      <c r="G1726">
        <v>38.18</v>
      </c>
      <c r="H1726">
        <v>356.18</v>
      </c>
      <c r="I1726">
        <v>49.12</v>
      </c>
      <c r="J1726">
        <v>42.14</v>
      </c>
      <c r="K1726">
        <v>38.270000000000003</v>
      </c>
      <c r="L1726">
        <v>86.61</v>
      </c>
      <c r="M1726">
        <v>78.16</v>
      </c>
    </row>
    <row r="1727" spans="1:13" x14ac:dyDescent="0.25">
      <c r="A1727" s="25">
        <v>41585</v>
      </c>
      <c r="B1727">
        <v>179.6</v>
      </c>
      <c r="C1727">
        <v>73.209999999999994</v>
      </c>
      <c r="D1727">
        <v>24.06</v>
      </c>
      <c r="E1727">
        <v>503.47</v>
      </c>
      <c r="F1727">
        <v>147.35</v>
      </c>
      <c r="G1727">
        <v>37.5</v>
      </c>
      <c r="H1727">
        <v>343.56</v>
      </c>
      <c r="I1727">
        <v>47.56</v>
      </c>
      <c r="J1727">
        <v>41.65</v>
      </c>
      <c r="K1727">
        <v>36.090000000000003</v>
      </c>
      <c r="L1727">
        <v>83.88</v>
      </c>
      <c r="M1727">
        <v>77.510000000000005</v>
      </c>
    </row>
    <row r="1728" spans="1:13" x14ac:dyDescent="0.25">
      <c r="A1728" s="25">
        <v>41586</v>
      </c>
      <c r="B1728">
        <v>178.83</v>
      </c>
      <c r="C1728">
        <v>74.37</v>
      </c>
      <c r="D1728">
        <v>24.09</v>
      </c>
      <c r="E1728">
        <v>507.51</v>
      </c>
      <c r="F1728">
        <v>151.09</v>
      </c>
      <c r="G1728">
        <v>37.78</v>
      </c>
      <c r="H1728">
        <v>350.31</v>
      </c>
      <c r="I1728">
        <v>47.53</v>
      </c>
      <c r="J1728">
        <v>41.98</v>
      </c>
      <c r="K1728">
        <v>36.35</v>
      </c>
      <c r="L1728">
        <v>84.48</v>
      </c>
      <c r="M1728">
        <v>77.959999999999994</v>
      </c>
    </row>
    <row r="1729" spans="1:13" x14ac:dyDescent="0.25">
      <c r="A1729" s="25">
        <v>41589</v>
      </c>
      <c r="B1729">
        <v>180.19</v>
      </c>
      <c r="C1729">
        <v>74.150000000000006</v>
      </c>
      <c r="D1729">
        <v>24.17</v>
      </c>
      <c r="E1729">
        <v>504.79</v>
      </c>
      <c r="F1729">
        <v>151.6</v>
      </c>
      <c r="G1729">
        <v>37.590000000000003</v>
      </c>
      <c r="H1729">
        <v>354.38</v>
      </c>
      <c r="I1729">
        <v>46.2</v>
      </c>
      <c r="J1729">
        <v>41.79</v>
      </c>
      <c r="K1729">
        <v>36.799999999999997</v>
      </c>
      <c r="L1729">
        <v>85.02</v>
      </c>
      <c r="M1729">
        <v>79.010000000000005</v>
      </c>
    </row>
    <row r="1730" spans="1:13" x14ac:dyDescent="0.25">
      <c r="A1730" s="25">
        <v>41590</v>
      </c>
      <c r="B1730">
        <v>182.53</v>
      </c>
      <c r="C1730">
        <v>74.290000000000006</v>
      </c>
      <c r="D1730">
        <v>24.43</v>
      </c>
      <c r="E1730">
        <v>505.38</v>
      </c>
      <c r="F1730">
        <v>150.43</v>
      </c>
      <c r="G1730">
        <v>37.36</v>
      </c>
      <c r="H1730">
        <v>349.53</v>
      </c>
      <c r="I1730">
        <v>46.6</v>
      </c>
      <c r="J1730">
        <v>41.85</v>
      </c>
      <c r="K1730">
        <v>36.31</v>
      </c>
      <c r="L1730">
        <v>84.9</v>
      </c>
      <c r="M1730">
        <v>78.709999999999994</v>
      </c>
    </row>
    <row r="1731" spans="1:13" x14ac:dyDescent="0.25">
      <c r="A1731" s="25">
        <v>41591</v>
      </c>
      <c r="B1731">
        <v>182.27</v>
      </c>
      <c r="C1731">
        <v>74.38</v>
      </c>
      <c r="D1731">
        <v>24.6</v>
      </c>
      <c r="E1731">
        <v>515.72</v>
      </c>
      <c r="F1731">
        <v>152.97999999999999</v>
      </c>
      <c r="G1731">
        <v>38.159999999999997</v>
      </c>
      <c r="H1731">
        <v>356.22</v>
      </c>
      <c r="I1731">
        <v>48.71</v>
      </c>
      <c r="J1731">
        <v>42.39</v>
      </c>
      <c r="K1731">
        <v>37.090000000000003</v>
      </c>
      <c r="L1731">
        <v>87.49</v>
      </c>
      <c r="M1731">
        <v>78.900000000000006</v>
      </c>
    </row>
    <row r="1732" spans="1:13" x14ac:dyDescent="0.25">
      <c r="A1732" s="25">
        <v>41592</v>
      </c>
      <c r="B1732">
        <v>180.48</v>
      </c>
      <c r="C1732">
        <v>75.45</v>
      </c>
      <c r="D1732">
        <v>24.38</v>
      </c>
      <c r="E1732">
        <v>517.1</v>
      </c>
      <c r="F1732">
        <v>158.99</v>
      </c>
      <c r="G1732">
        <v>38.020000000000003</v>
      </c>
      <c r="H1732">
        <v>367.4</v>
      </c>
      <c r="I1732">
        <v>48.99</v>
      </c>
      <c r="J1732">
        <v>42.63</v>
      </c>
      <c r="K1732">
        <v>38.64</v>
      </c>
      <c r="L1732">
        <v>89.18</v>
      </c>
      <c r="M1732">
        <v>79.08</v>
      </c>
    </row>
    <row r="1733" spans="1:13" x14ac:dyDescent="0.25">
      <c r="A1733" s="25">
        <v>41593</v>
      </c>
      <c r="B1733">
        <v>182.38</v>
      </c>
      <c r="C1733">
        <v>75</v>
      </c>
      <c r="D1733">
        <v>24.52</v>
      </c>
      <c r="E1733">
        <v>516.26</v>
      </c>
      <c r="F1733">
        <v>162.33000000000001</v>
      </c>
      <c r="G1733">
        <v>37.840000000000003</v>
      </c>
      <c r="H1733">
        <v>369.17</v>
      </c>
      <c r="I1733">
        <v>49.01</v>
      </c>
      <c r="J1733">
        <v>42.55</v>
      </c>
      <c r="K1733">
        <v>38.53</v>
      </c>
      <c r="L1733">
        <v>87.77</v>
      </c>
      <c r="M1733">
        <v>79.22</v>
      </c>
    </row>
    <row r="1734" spans="1:13" x14ac:dyDescent="0.25">
      <c r="A1734" s="25">
        <v>41596</v>
      </c>
      <c r="B1734">
        <v>183.52</v>
      </c>
      <c r="C1734">
        <v>74.09</v>
      </c>
      <c r="D1734">
        <v>24.6</v>
      </c>
      <c r="E1734">
        <v>515.26</v>
      </c>
      <c r="F1734">
        <v>162.87</v>
      </c>
      <c r="G1734">
        <v>37.200000000000003</v>
      </c>
      <c r="H1734">
        <v>366.18</v>
      </c>
      <c r="I1734">
        <v>45.83</v>
      </c>
      <c r="J1734">
        <v>42.44</v>
      </c>
      <c r="K1734">
        <v>38.78</v>
      </c>
      <c r="L1734">
        <v>87.42</v>
      </c>
      <c r="M1734">
        <v>79.22</v>
      </c>
    </row>
    <row r="1735" spans="1:13" x14ac:dyDescent="0.25">
      <c r="A1735" s="25">
        <v>41597</v>
      </c>
      <c r="B1735">
        <v>184.63</v>
      </c>
      <c r="C1735">
        <v>74.22</v>
      </c>
      <c r="D1735">
        <v>24.7</v>
      </c>
      <c r="E1735">
        <v>512.09</v>
      </c>
      <c r="F1735">
        <v>163.12</v>
      </c>
      <c r="G1735">
        <v>36.74</v>
      </c>
      <c r="H1735">
        <v>364.94</v>
      </c>
      <c r="I1735">
        <v>46.36</v>
      </c>
      <c r="J1735">
        <v>42.15</v>
      </c>
      <c r="K1735">
        <v>36.97</v>
      </c>
      <c r="L1735">
        <v>87.51</v>
      </c>
      <c r="M1735">
        <v>79.25</v>
      </c>
    </row>
    <row r="1736" spans="1:13" x14ac:dyDescent="0.25">
      <c r="A1736" s="25">
        <v>41598</v>
      </c>
      <c r="B1736">
        <v>185.22</v>
      </c>
      <c r="C1736">
        <v>73.569999999999993</v>
      </c>
      <c r="D1736">
        <v>24.56</v>
      </c>
      <c r="E1736">
        <v>510.64</v>
      </c>
      <c r="F1736">
        <v>158.76</v>
      </c>
      <c r="G1736">
        <v>37.08</v>
      </c>
      <c r="H1736">
        <v>362.57</v>
      </c>
      <c r="I1736">
        <v>46.43</v>
      </c>
      <c r="J1736">
        <v>41.93</v>
      </c>
      <c r="K1736">
        <v>36.15</v>
      </c>
      <c r="L1736">
        <v>87.13</v>
      </c>
      <c r="M1736">
        <v>78.900000000000006</v>
      </c>
    </row>
    <row r="1737" spans="1:13" x14ac:dyDescent="0.25">
      <c r="A1737" s="25">
        <v>41599</v>
      </c>
      <c r="B1737">
        <v>185.54</v>
      </c>
      <c r="C1737">
        <v>74.45</v>
      </c>
      <c r="D1737">
        <v>25.23</v>
      </c>
      <c r="E1737">
        <v>516.52</v>
      </c>
      <c r="F1737">
        <v>158.4</v>
      </c>
      <c r="G1737">
        <v>37.4</v>
      </c>
      <c r="H1737">
        <v>368.92</v>
      </c>
      <c r="I1737">
        <v>46.7</v>
      </c>
      <c r="J1737">
        <v>42.44</v>
      </c>
      <c r="K1737">
        <v>38</v>
      </c>
      <c r="L1737">
        <v>87.27</v>
      </c>
      <c r="M1737">
        <v>78.86</v>
      </c>
    </row>
    <row r="1738" spans="1:13" x14ac:dyDescent="0.25">
      <c r="A1738" s="25">
        <v>41600</v>
      </c>
      <c r="B1738">
        <v>183.5</v>
      </c>
      <c r="C1738">
        <v>74.260000000000005</v>
      </c>
      <c r="D1738">
        <v>23.87</v>
      </c>
      <c r="E1738">
        <v>515.42999999999995</v>
      </c>
      <c r="F1738">
        <v>158.09</v>
      </c>
      <c r="G1738">
        <v>37.57</v>
      </c>
      <c r="H1738">
        <v>372.31</v>
      </c>
      <c r="I1738">
        <v>46.23</v>
      </c>
      <c r="J1738">
        <v>42.64</v>
      </c>
      <c r="K1738">
        <v>38.47</v>
      </c>
      <c r="L1738">
        <v>87.4</v>
      </c>
      <c r="M1738">
        <v>79.81</v>
      </c>
    </row>
    <row r="1739" spans="1:13" x14ac:dyDescent="0.25">
      <c r="A1739" s="25">
        <v>41603</v>
      </c>
      <c r="B1739">
        <v>180.25</v>
      </c>
      <c r="C1739">
        <v>74.819999999999993</v>
      </c>
      <c r="D1739">
        <v>23.75</v>
      </c>
      <c r="E1739">
        <v>522.44000000000005</v>
      </c>
      <c r="F1739">
        <v>156.66</v>
      </c>
      <c r="G1739">
        <v>37.64</v>
      </c>
      <c r="H1739">
        <v>376.64</v>
      </c>
      <c r="I1739">
        <v>44.82</v>
      </c>
      <c r="J1739">
        <v>42.55</v>
      </c>
      <c r="K1739">
        <v>38.729999999999997</v>
      </c>
      <c r="L1739">
        <v>86.61</v>
      </c>
      <c r="M1739">
        <v>80.430000000000007</v>
      </c>
    </row>
    <row r="1740" spans="1:13" x14ac:dyDescent="0.25">
      <c r="A1740" s="25">
        <v>41604</v>
      </c>
      <c r="B1740">
        <v>178.67</v>
      </c>
      <c r="C1740">
        <v>76.2</v>
      </c>
      <c r="D1740">
        <v>23.65</v>
      </c>
      <c r="E1740">
        <v>528.67999999999995</v>
      </c>
      <c r="F1740">
        <v>163.03</v>
      </c>
      <c r="G1740">
        <v>37.35</v>
      </c>
      <c r="H1740">
        <v>381.37</v>
      </c>
      <c r="I1740">
        <v>45.89</v>
      </c>
      <c r="J1740">
        <v>42.7</v>
      </c>
      <c r="K1740">
        <v>39.89</v>
      </c>
      <c r="L1740">
        <v>87.38</v>
      </c>
      <c r="M1740">
        <v>80.680000000000007</v>
      </c>
    </row>
    <row r="1741" spans="1:13" x14ac:dyDescent="0.25">
      <c r="A1741" s="25">
        <v>41605</v>
      </c>
      <c r="B1741">
        <v>177.83</v>
      </c>
      <c r="C1741">
        <v>77.989999999999995</v>
      </c>
      <c r="D1741">
        <v>23.9</v>
      </c>
      <c r="E1741">
        <v>531.02</v>
      </c>
      <c r="F1741">
        <v>162.99</v>
      </c>
      <c r="G1741">
        <v>37.6</v>
      </c>
      <c r="H1741">
        <v>386.71</v>
      </c>
      <c r="I1741">
        <v>46.49</v>
      </c>
      <c r="J1741">
        <v>42.52</v>
      </c>
      <c r="K1741">
        <v>39.61</v>
      </c>
      <c r="L1741">
        <v>88.31</v>
      </c>
      <c r="M1741">
        <v>80.930000000000007</v>
      </c>
    </row>
    <row r="1742" spans="1:13" x14ac:dyDescent="0.25">
      <c r="A1742" s="25">
        <v>41607</v>
      </c>
      <c r="B1742">
        <v>179.21</v>
      </c>
      <c r="C1742">
        <v>79.44</v>
      </c>
      <c r="D1742">
        <v>23.84</v>
      </c>
      <c r="E1742">
        <v>529.27</v>
      </c>
      <c r="F1742">
        <v>166.57</v>
      </c>
      <c r="G1742">
        <v>38.130000000000003</v>
      </c>
      <c r="H1742">
        <v>393.62</v>
      </c>
      <c r="I1742">
        <v>47.01</v>
      </c>
      <c r="J1742">
        <v>43</v>
      </c>
      <c r="K1742">
        <v>39.75</v>
      </c>
      <c r="L1742">
        <v>88.32</v>
      </c>
      <c r="M1742">
        <v>81.010000000000005</v>
      </c>
    </row>
    <row r="1743" spans="1:13" x14ac:dyDescent="0.25">
      <c r="A1743" s="25">
        <v>41610</v>
      </c>
      <c r="B1743">
        <v>179.46</v>
      </c>
      <c r="C1743">
        <v>78.75</v>
      </c>
      <c r="D1743">
        <v>23.7</v>
      </c>
      <c r="E1743">
        <v>526.71</v>
      </c>
      <c r="F1743">
        <v>168.66</v>
      </c>
      <c r="G1743">
        <v>38.450000000000003</v>
      </c>
      <c r="H1743">
        <v>392.3</v>
      </c>
      <c r="I1743">
        <v>47.06</v>
      </c>
      <c r="J1743">
        <v>42.81</v>
      </c>
      <c r="K1743">
        <v>40.07</v>
      </c>
      <c r="L1743">
        <v>87.54</v>
      </c>
      <c r="M1743">
        <v>81.11</v>
      </c>
    </row>
    <row r="1744" spans="1:13" x14ac:dyDescent="0.25">
      <c r="A1744" s="25">
        <v>41611</v>
      </c>
      <c r="B1744">
        <v>177</v>
      </c>
      <c r="C1744">
        <v>80.900000000000006</v>
      </c>
      <c r="D1744">
        <v>23.55</v>
      </c>
      <c r="E1744">
        <v>526.1</v>
      </c>
      <c r="F1744">
        <v>167.05</v>
      </c>
      <c r="G1744">
        <v>38.31</v>
      </c>
      <c r="H1744">
        <v>384.66</v>
      </c>
      <c r="I1744">
        <v>46.73</v>
      </c>
      <c r="J1744">
        <v>42.84</v>
      </c>
      <c r="K1744">
        <v>39.85</v>
      </c>
      <c r="L1744">
        <v>85.92</v>
      </c>
      <c r="M1744">
        <v>81.209999999999994</v>
      </c>
    </row>
    <row r="1745" spans="1:13" x14ac:dyDescent="0.25">
      <c r="A1745" s="25">
        <v>41612</v>
      </c>
      <c r="B1745">
        <v>175.37</v>
      </c>
      <c r="C1745">
        <v>80.709999999999994</v>
      </c>
      <c r="D1745">
        <v>23.74</v>
      </c>
      <c r="E1745">
        <v>528.55999999999995</v>
      </c>
      <c r="F1745">
        <v>168.26</v>
      </c>
      <c r="G1745">
        <v>38.94</v>
      </c>
      <c r="H1745">
        <v>385.96</v>
      </c>
      <c r="I1745">
        <v>48.62</v>
      </c>
      <c r="J1745">
        <v>42.43</v>
      </c>
      <c r="K1745">
        <v>40.1</v>
      </c>
      <c r="L1745">
        <v>85.13</v>
      </c>
      <c r="M1745">
        <v>80.22</v>
      </c>
    </row>
    <row r="1746" spans="1:13" x14ac:dyDescent="0.25">
      <c r="A1746" s="25">
        <v>41613</v>
      </c>
      <c r="B1746">
        <v>176.15</v>
      </c>
      <c r="C1746">
        <v>81.13</v>
      </c>
      <c r="D1746">
        <v>24.26</v>
      </c>
      <c r="E1746">
        <v>528.14</v>
      </c>
      <c r="F1746">
        <v>167.36</v>
      </c>
      <c r="G1746">
        <v>38</v>
      </c>
      <c r="H1746">
        <v>384.49</v>
      </c>
      <c r="I1746">
        <v>48.34</v>
      </c>
      <c r="J1746">
        <v>42.66</v>
      </c>
      <c r="K1746">
        <v>40.97</v>
      </c>
      <c r="L1746">
        <v>85.54</v>
      </c>
      <c r="M1746">
        <v>79.44</v>
      </c>
    </row>
    <row r="1747" spans="1:13" x14ac:dyDescent="0.25">
      <c r="A1747" s="25">
        <v>41614</v>
      </c>
      <c r="B1747">
        <v>176.7</v>
      </c>
      <c r="C1747">
        <v>80</v>
      </c>
      <c r="D1747">
        <v>24.82</v>
      </c>
      <c r="E1747">
        <v>534.4</v>
      </c>
      <c r="F1747">
        <v>168.71</v>
      </c>
      <c r="G1747">
        <v>38.36</v>
      </c>
      <c r="H1747">
        <v>386.95</v>
      </c>
      <c r="I1747">
        <v>47.94</v>
      </c>
      <c r="J1747">
        <v>43.49</v>
      </c>
      <c r="K1747">
        <v>39.94</v>
      </c>
      <c r="L1747">
        <v>85.61</v>
      </c>
      <c r="M1747">
        <v>79.94</v>
      </c>
    </row>
    <row r="1748" spans="1:13" x14ac:dyDescent="0.25">
      <c r="A1748" s="25">
        <v>41617</v>
      </c>
      <c r="B1748">
        <v>177.99</v>
      </c>
      <c r="C1748">
        <v>80.92</v>
      </c>
      <c r="D1748">
        <v>24.93</v>
      </c>
      <c r="E1748">
        <v>538.53</v>
      </c>
      <c r="F1748">
        <v>171.9</v>
      </c>
      <c r="G1748">
        <v>38.700000000000003</v>
      </c>
      <c r="H1748">
        <v>384.89</v>
      </c>
      <c r="I1748">
        <v>48.84</v>
      </c>
      <c r="J1748">
        <v>43.58</v>
      </c>
      <c r="K1748">
        <v>39.840000000000003</v>
      </c>
      <c r="L1748">
        <v>84.77</v>
      </c>
      <c r="M1748">
        <v>79.95</v>
      </c>
    </row>
    <row r="1749" spans="1:13" x14ac:dyDescent="0.25">
      <c r="A1749" s="25">
        <v>41618</v>
      </c>
      <c r="B1749">
        <v>176.88</v>
      </c>
      <c r="C1749">
        <v>80.790000000000006</v>
      </c>
      <c r="D1749">
        <v>24.82</v>
      </c>
      <c r="E1749">
        <v>541.79</v>
      </c>
      <c r="F1749">
        <v>179.93</v>
      </c>
      <c r="G1749">
        <v>38.11</v>
      </c>
      <c r="H1749">
        <v>387.78</v>
      </c>
      <c r="I1749">
        <v>50.24</v>
      </c>
      <c r="J1749">
        <v>43.41</v>
      </c>
      <c r="K1749">
        <v>39.92</v>
      </c>
      <c r="L1749">
        <v>84.98</v>
      </c>
      <c r="M1749">
        <v>79.08</v>
      </c>
    </row>
    <row r="1750" spans="1:13" x14ac:dyDescent="0.25">
      <c r="A1750" s="25">
        <v>41619</v>
      </c>
      <c r="B1750">
        <v>177</v>
      </c>
      <c r="C1750">
        <v>80.19</v>
      </c>
      <c r="D1750">
        <v>24.42</v>
      </c>
      <c r="E1750">
        <v>538.11</v>
      </c>
      <c r="F1750">
        <v>173.24</v>
      </c>
      <c r="G1750">
        <v>37.61</v>
      </c>
      <c r="H1750">
        <v>382.19</v>
      </c>
      <c r="I1750">
        <v>49.38</v>
      </c>
      <c r="J1750">
        <v>42.81</v>
      </c>
      <c r="K1750">
        <v>37.42</v>
      </c>
      <c r="L1750">
        <v>82.79</v>
      </c>
      <c r="M1750">
        <v>79.09</v>
      </c>
    </row>
    <row r="1751" spans="1:13" x14ac:dyDescent="0.25">
      <c r="A1751" s="25">
        <v>41620</v>
      </c>
      <c r="B1751">
        <v>175.06</v>
      </c>
      <c r="C1751">
        <v>80.08</v>
      </c>
      <c r="D1751">
        <v>24.47</v>
      </c>
      <c r="E1751">
        <v>534.45000000000005</v>
      </c>
      <c r="F1751">
        <v>171.5</v>
      </c>
      <c r="G1751">
        <v>37.22</v>
      </c>
      <c r="H1751">
        <v>381.25</v>
      </c>
      <c r="I1751">
        <v>51.83</v>
      </c>
      <c r="J1751">
        <v>42.42</v>
      </c>
      <c r="K1751">
        <v>38.159999999999997</v>
      </c>
      <c r="L1751">
        <v>82.6</v>
      </c>
      <c r="M1751">
        <v>78.5</v>
      </c>
    </row>
    <row r="1752" spans="1:13" x14ac:dyDescent="0.25">
      <c r="A1752" s="25">
        <v>41621</v>
      </c>
      <c r="B1752">
        <v>173.52</v>
      </c>
      <c r="C1752">
        <v>79.2</v>
      </c>
      <c r="D1752">
        <v>24.29</v>
      </c>
      <c r="E1752">
        <v>529.86</v>
      </c>
      <c r="F1752">
        <v>171.24</v>
      </c>
      <c r="G1752">
        <v>36.69</v>
      </c>
      <c r="H1752">
        <v>384.24</v>
      </c>
      <c r="I1752">
        <v>53.32</v>
      </c>
      <c r="J1752">
        <v>41.95</v>
      </c>
      <c r="K1752">
        <v>38.21</v>
      </c>
      <c r="L1752">
        <v>81.38</v>
      </c>
      <c r="M1752">
        <v>78.08</v>
      </c>
    </row>
    <row r="1753" spans="1:13" x14ac:dyDescent="0.25">
      <c r="A1753" s="25">
        <v>41624</v>
      </c>
      <c r="B1753">
        <v>173.04</v>
      </c>
      <c r="C1753">
        <v>79.64</v>
      </c>
      <c r="D1753">
        <v>24.45</v>
      </c>
      <c r="E1753">
        <v>535.95000000000005</v>
      </c>
      <c r="F1753">
        <v>169.01</v>
      </c>
      <c r="G1753">
        <v>36.880000000000003</v>
      </c>
      <c r="H1753">
        <v>388.97</v>
      </c>
      <c r="I1753">
        <v>53.81</v>
      </c>
      <c r="J1753">
        <v>42.29</v>
      </c>
      <c r="K1753">
        <v>38.33</v>
      </c>
      <c r="L1753">
        <v>81.89</v>
      </c>
      <c r="M1753">
        <v>77.739999999999995</v>
      </c>
    </row>
    <row r="1754" spans="1:13" x14ac:dyDescent="0.25">
      <c r="A1754" s="25">
        <v>41625</v>
      </c>
      <c r="B1754">
        <v>177.36</v>
      </c>
      <c r="C1754">
        <v>79.28</v>
      </c>
      <c r="D1754">
        <v>24.66</v>
      </c>
      <c r="E1754">
        <v>534.4</v>
      </c>
      <c r="F1754">
        <v>168.33</v>
      </c>
      <c r="G1754">
        <v>36.520000000000003</v>
      </c>
      <c r="H1754">
        <v>387.65</v>
      </c>
      <c r="I1754">
        <v>54.86</v>
      </c>
      <c r="J1754">
        <v>42.43</v>
      </c>
      <c r="K1754">
        <v>38.39</v>
      </c>
      <c r="L1754">
        <v>80.900000000000006</v>
      </c>
      <c r="M1754">
        <v>77.25</v>
      </c>
    </row>
    <row r="1755" spans="1:13" x14ac:dyDescent="0.25">
      <c r="A1755" s="25">
        <v>41626</v>
      </c>
      <c r="B1755">
        <v>176.45</v>
      </c>
      <c r="C1755">
        <v>78.680000000000007</v>
      </c>
      <c r="D1755">
        <v>25.15</v>
      </c>
      <c r="E1755">
        <v>541.83000000000004</v>
      </c>
      <c r="F1755">
        <v>171.49</v>
      </c>
      <c r="G1755">
        <v>36.58</v>
      </c>
      <c r="H1755">
        <v>395.96</v>
      </c>
      <c r="I1755">
        <v>55.57</v>
      </c>
      <c r="J1755">
        <v>43.1</v>
      </c>
      <c r="K1755">
        <v>39.33</v>
      </c>
      <c r="L1755">
        <v>81.41</v>
      </c>
      <c r="M1755">
        <v>77.94</v>
      </c>
    </row>
    <row r="1756" spans="1:13" x14ac:dyDescent="0.25">
      <c r="A1756" s="25">
        <v>41627</v>
      </c>
      <c r="B1756">
        <v>177.88</v>
      </c>
      <c r="C1756">
        <v>77.78</v>
      </c>
      <c r="D1756">
        <v>25.14</v>
      </c>
      <c r="E1756">
        <v>542.57000000000005</v>
      </c>
      <c r="F1756">
        <v>170.39</v>
      </c>
      <c r="G1756">
        <v>36.25</v>
      </c>
      <c r="H1756">
        <v>395.19</v>
      </c>
      <c r="I1756">
        <v>55.05</v>
      </c>
      <c r="J1756">
        <v>42.46</v>
      </c>
      <c r="K1756">
        <v>39.68</v>
      </c>
      <c r="L1756">
        <v>82.02</v>
      </c>
      <c r="M1756">
        <v>77.239999999999995</v>
      </c>
    </row>
    <row r="1757" spans="1:13" x14ac:dyDescent="0.25">
      <c r="A1757" s="25">
        <v>41628</v>
      </c>
      <c r="B1757">
        <v>180.08</v>
      </c>
      <c r="C1757">
        <v>78.430000000000007</v>
      </c>
      <c r="D1757">
        <v>25.06</v>
      </c>
      <c r="E1757">
        <v>549.76</v>
      </c>
      <c r="F1757">
        <v>173.36</v>
      </c>
      <c r="G1757">
        <v>36.799999999999997</v>
      </c>
      <c r="H1757">
        <v>402.2</v>
      </c>
      <c r="I1757">
        <v>55.12</v>
      </c>
      <c r="J1757">
        <v>42.84</v>
      </c>
      <c r="K1757">
        <v>40.29</v>
      </c>
      <c r="L1757">
        <v>83.13</v>
      </c>
      <c r="M1757">
        <v>77.430000000000007</v>
      </c>
    </row>
    <row r="1758" spans="1:13" x14ac:dyDescent="0.25">
      <c r="A1758" s="25">
        <v>41631</v>
      </c>
      <c r="B1758">
        <v>181.05</v>
      </c>
      <c r="C1758">
        <v>81.44</v>
      </c>
      <c r="D1758">
        <v>25.32</v>
      </c>
      <c r="E1758">
        <v>556.99</v>
      </c>
      <c r="F1758">
        <v>172.3</v>
      </c>
      <c r="G1758">
        <v>36.619999999999997</v>
      </c>
      <c r="H1758">
        <v>402.92</v>
      </c>
      <c r="I1758">
        <v>57.77</v>
      </c>
      <c r="J1758">
        <v>43.36</v>
      </c>
      <c r="K1758">
        <v>41.85</v>
      </c>
      <c r="L1758">
        <v>83.4</v>
      </c>
      <c r="M1758">
        <v>77.87</v>
      </c>
    </row>
    <row r="1759" spans="1:13" x14ac:dyDescent="0.25">
      <c r="A1759" s="25">
        <v>41632</v>
      </c>
      <c r="B1759">
        <v>181.96</v>
      </c>
      <c r="C1759">
        <v>81.099999999999994</v>
      </c>
      <c r="D1759">
        <v>25.43</v>
      </c>
      <c r="E1759">
        <v>555.36</v>
      </c>
      <c r="F1759">
        <v>168.58</v>
      </c>
      <c r="G1759">
        <v>37.08</v>
      </c>
      <c r="H1759">
        <v>399.2</v>
      </c>
      <c r="I1759">
        <v>57.96</v>
      </c>
      <c r="J1759">
        <v>43.43</v>
      </c>
      <c r="K1759">
        <v>41.88</v>
      </c>
      <c r="L1759">
        <v>82.82</v>
      </c>
      <c r="M1759">
        <v>78.010000000000005</v>
      </c>
    </row>
    <row r="1760" spans="1:13" x14ac:dyDescent="0.25">
      <c r="A1760" s="25">
        <v>41634</v>
      </c>
      <c r="B1760">
        <v>183.56</v>
      </c>
      <c r="C1760">
        <v>80.56</v>
      </c>
      <c r="D1760">
        <v>25.7</v>
      </c>
      <c r="E1760">
        <v>558.16999999999996</v>
      </c>
      <c r="F1760">
        <v>167.28</v>
      </c>
      <c r="G1760">
        <v>37.44</v>
      </c>
      <c r="H1760">
        <v>404.39</v>
      </c>
      <c r="I1760">
        <v>57.73</v>
      </c>
      <c r="J1760">
        <v>43.59</v>
      </c>
      <c r="K1760">
        <v>42.94</v>
      </c>
      <c r="L1760">
        <v>83.47</v>
      </c>
      <c r="M1760">
        <v>78.39</v>
      </c>
    </row>
    <row r="1761" spans="1:13" x14ac:dyDescent="0.25">
      <c r="A1761" s="25">
        <v>41635</v>
      </c>
      <c r="B1761">
        <v>185.84</v>
      </c>
      <c r="C1761">
        <v>80.010000000000005</v>
      </c>
      <c r="D1761">
        <v>25.6</v>
      </c>
      <c r="E1761">
        <v>558.64</v>
      </c>
      <c r="F1761">
        <v>173.77</v>
      </c>
      <c r="G1761">
        <v>37.29</v>
      </c>
      <c r="H1761">
        <v>398.08</v>
      </c>
      <c r="I1761">
        <v>55.44</v>
      </c>
      <c r="J1761">
        <v>43.67</v>
      </c>
      <c r="K1761">
        <v>42.58</v>
      </c>
      <c r="L1761">
        <v>81.64</v>
      </c>
      <c r="M1761">
        <v>78.47</v>
      </c>
    </row>
    <row r="1762" spans="1:13" x14ac:dyDescent="0.25">
      <c r="A1762" s="25">
        <v>41638</v>
      </c>
      <c r="B1762">
        <v>185.32</v>
      </c>
      <c r="C1762">
        <v>79.22</v>
      </c>
      <c r="D1762">
        <v>25.85</v>
      </c>
      <c r="E1762">
        <v>554.17999999999995</v>
      </c>
      <c r="F1762">
        <v>173.99</v>
      </c>
      <c r="G1762">
        <v>37.29</v>
      </c>
      <c r="H1762">
        <v>393.37</v>
      </c>
      <c r="I1762">
        <v>53.71</v>
      </c>
      <c r="J1762">
        <v>43.9</v>
      </c>
      <c r="K1762">
        <v>42.17</v>
      </c>
      <c r="L1762">
        <v>81.67</v>
      </c>
      <c r="M1762">
        <v>78.63</v>
      </c>
    </row>
    <row r="1763" spans="1:13" x14ac:dyDescent="0.25">
      <c r="A1763" s="25">
        <v>41639</v>
      </c>
      <c r="B1763">
        <v>186.49</v>
      </c>
      <c r="C1763">
        <v>80.150000000000006</v>
      </c>
      <c r="D1763">
        <v>25.96</v>
      </c>
      <c r="E1763">
        <v>559.79</v>
      </c>
      <c r="F1763">
        <v>177.88</v>
      </c>
      <c r="G1763">
        <v>37.409999999999997</v>
      </c>
      <c r="H1763">
        <v>398.79</v>
      </c>
      <c r="I1763">
        <v>54.65</v>
      </c>
      <c r="J1763">
        <v>43.91</v>
      </c>
      <c r="K1763">
        <v>43.15</v>
      </c>
      <c r="L1763">
        <v>82.83</v>
      </c>
      <c r="M1763">
        <v>78.69</v>
      </c>
    </row>
    <row r="1764" spans="1:13" x14ac:dyDescent="0.25">
      <c r="A1764" s="25">
        <v>41641</v>
      </c>
      <c r="B1764">
        <v>187.21</v>
      </c>
      <c r="C1764">
        <v>79.02</v>
      </c>
      <c r="D1764">
        <v>25.79</v>
      </c>
      <c r="E1764">
        <v>556</v>
      </c>
      <c r="F1764">
        <v>179.99</v>
      </c>
      <c r="G1764">
        <v>37.159999999999997</v>
      </c>
      <c r="H1764">
        <v>397.97</v>
      </c>
      <c r="I1764">
        <v>54.71</v>
      </c>
      <c r="J1764">
        <v>43.1</v>
      </c>
      <c r="K1764">
        <v>42.63</v>
      </c>
      <c r="L1764">
        <v>80.48</v>
      </c>
      <c r="M1764">
        <v>78.91</v>
      </c>
    </row>
    <row r="1765" spans="1:13" x14ac:dyDescent="0.25">
      <c r="A1765" s="25">
        <v>41642</v>
      </c>
      <c r="B1765">
        <v>185.83</v>
      </c>
      <c r="C1765">
        <v>77.28</v>
      </c>
      <c r="D1765">
        <v>25.78</v>
      </c>
      <c r="E1765">
        <v>551.95000000000005</v>
      </c>
      <c r="F1765">
        <v>175.28</v>
      </c>
      <c r="G1765">
        <v>36.909999999999997</v>
      </c>
      <c r="H1765">
        <v>396.44</v>
      </c>
      <c r="I1765">
        <v>54.56</v>
      </c>
      <c r="J1765">
        <v>43.29</v>
      </c>
      <c r="K1765">
        <v>42.9</v>
      </c>
      <c r="L1765">
        <v>80.92</v>
      </c>
      <c r="M1765">
        <v>78.650000000000006</v>
      </c>
    </row>
    <row r="1766" spans="1:13" x14ac:dyDescent="0.25">
      <c r="A1766" s="25">
        <v>41645</v>
      </c>
      <c r="B1766">
        <v>187.15</v>
      </c>
      <c r="C1766">
        <v>77.7</v>
      </c>
      <c r="D1766">
        <v>25.46</v>
      </c>
      <c r="E1766">
        <v>558.1</v>
      </c>
      <c r="F1766">
        <v>176.63</v>
      </c>
      <c r="G1766">
        <v>36.130000000000003</v>
      </c>
      <c r="H1766">
        <v>393.63</v>
      </c>
      <c r="I1766">
        <v>57.2</v>
      </c>
      <c r="J1766">
        <v>42.93</v>
      </c>
      <c r="K1766">
        <v>42.91</v>
      </c>
      <c r="L1766">
        <v>80.38</v>
      </c>
      <c r="M1766">
        <v>78.209999999999994</v>
      </c>
    </row>
    <row r="1767" spans="1:13" x14ac:dyDescent="0.25">
      <c r="A1767" s="25">
        <v>41646</v>
      </c>
      <c r="B1767">
        <v>186.39</v>
      </c>
      <c r="C1767">
        <v>77.150000000000006</v>
      </c>
      <c r="D1767">
        <v>25.58</v>
      </c>
      <c r="E1767">
        <v>568.86</v>
      </c>
      <c r="F1767">
        <v>178.82</v>
      </c>
      <c r="G1767">
        <v>36.409999999999997</v>
      </c>
      <c r="H1767">
        <v>398.03</v>
      </c>
      <c r="I1767">
        <v>57.92</v>
      </c>
      <c r="J1767">
        <v>42.7</v>
      </c>
      <c r="K1767">
        <v>43.53</v>
      </c>
      <c r="L1767">
        <v>84.91</v>
      </c>
      <c r="M1767">
        <v>78.45</v>
      </c>
    </row>
    <row r="1768" spans="1:13" x14ac:dyDescent="0.25">
      <c r="A1768" s="25">
        <v>41647</v>
      </c>
      <c r="B1768">
        <v>189.33</v>
      </c>
      <c r="C1768">
        <v>77.64</v>
      </c>
      <c r="D1768">
        <v>25.43</v>
      </c>
      <c r="E1768">
        <v>570.04</v>
      </c>
      <c r="F1768">
        <v>181.79</v>
      </c>
      <c r="G1768">
        <v>35.76</v>
      </c>
      <c r="H1768">
        <v>401.92</v>
      </c>
      <c r="I1768">
        <v>58.23</v>
      </c>
      <c r="J1768">
        <v>43.29</v>
      </c>
      <c r="K1768">
        <v>42.25</v>
      </c>
      <c r="L1768">
        <v>85.15</v>
      </c>
      <c r="M1768">
        <v>77.83</v>
      </c>
    </row>
    <row r="1769" spans="1:13" x14ac:dyDescent="0.25">
      <c r="A1769" s="25">
        <v>41648</v>
      </c>
      <c r="B1769">
        <v>189.02</v>
      </c>
      <c r="C1769">
        <v>76.650000000000006</v>
      </c>
      <c r="D1769">
        <v>25.31</v>
      </c>
      <c r="E1769">
        <v>564.54999999999995</v>
      </c>
      <c r="F1769">
        <v>175.52</v>
      </c>
      <c r="G1769">
        <v>35.53</v>
      </c>
      <c r="H1769">
        <v>401.01</v>
      </c>
      <c r="I1769">
        <v>57.22</v>
      </c>
      <c r="J1769">
        <v>43.06</v>
      </c>
      <c r="K1769">
        <v>44.22</v>
      </c>
      <c r="L1769">
        <v>85.17</v>
      </c>
      <c r="M1769">
        <v>78.09</v>
      </c>
    </row>
    <row r="1770" spans="1:13" x14ac:dyDescent="0.25">
      <c r="A1770" s="25">
        <v>41649</v>
      </c>
      <c r="B1770">
        <v>188.31</v>
      </c>
      <c r="C1770">
        <v>76.13</v>
      </c>
      <c r="D1770">
        <v>25.53</v>
      </c>
      <c r="E1770">
        <v>564.52</v>
      </c>
      <c r="F1770">
        <v>179.66</v>
      </c>
      <c r="G1770">
        <v>36.04</v>
      </c>
      <c r="H1770">
        <v>397.66</v>
      </c>
      <c r="I1770">
        <v>57.94</v>
      </c>
      <c r="J1770">
        <v>43.11</v>
      </c>
      <c r="K1770">
        <v>44</v>
      </c>
      <c r="L1770">
        <v>86.8</v>
      </c>
      <c r="M1770">
        <v>78.040000000000006</v>
      </c>
    </row>
    <row r="1771" spans="1:13" x14ac:dyDescent="0.25">
      <c r="A1771" s="25">
        <v>41652</v>
      </c>
      <c r="B1771">
        <v>186.26</v>
      </c>
      <c r="C1771">
        <v>76.53</v>
      </c>
      <c r="D1771">
        <v>25.5</v>
      </c>
      <c r="E1771">
        <v>560.92999999999995</v>
      </c>
      <c r="F1771">
        <v>171</v>
      </c>
      <c r="G1771">
        <v>34.979999999999997</v>
      </c>
      <c r="H1771">
        <v>390.98</v>
      </c>
      <c r="I1771">
        <v>55.91</v>
      </c>
      <c r="J1771">
        <v>42.24</v>
      </c>
      <c r="K1771">
        <v>42.65</v>
      </c>
      <c r="L1771">
        <v>84.45</v>
      </c>
      <c r="M1771">
        <v>77.489999999999995</v>
      </c>
    </row>
    <row r="1772" spans="1:13" x14ac:dyDescent="0.25">
      <c r="A1772" s="25">
        <v>41653</v>
      </c>
      <c r="B1772">
        <v>185.06</v>
      </c>
      <c r="C1772">
        <v>78.06</v>
      </c>
      <c r="D1772">
        <v>26.51</v>
      </c>
      <c r="E1772">
        <v>574.13</v>
      </c>
      <c r="F1772">
        <v>172.87</v>
      </c>
      <c r="G1772">
        <v>35.78</v>
      </c>
      <c r="H1772">
        <v>397.54</v>
      </c>
      <c r="I1772">
        <v>57.74</v>
      </c>
      <c r="J1772">
        <v>43.34</v>
      </c>
      <c r="K1772">
        <v>43.78</v>
      </c>
      <c r="L1772">
        <v>84.31</v>
      </c>
      <c r="M1772">
        <v>77.959999999999994</v>
      </c>
    </row>
    <row r="1773" spans="1:13" x14ac:dyDescent="0.25">
      <c r="A1773" s="25">
        <v>41654</v>
      </c>
      <c r="B1773">
        <v>185.82</v>
      </c>
      <c r="C1773">
        <v>79.62</v>
      </c>
      <c r="D1773">
        <v>26.67</v>
      </c>
      <c r="E1773">
        <v>573.74</v>
      </c>
      <c r="F1773">
        <v>170.5</v>
      </c>
      <c r="G1773">
        <v>36.76</v>
      </c>
      <c r="H1773">
        <v>395.87</v>
      </c>
      <c r="I1773">
        <v>57.6</v>
      </c>
      <c r="J1773">
        <v>43.54</v>
      </c>
      <c r="K1773">
        <v>43.36</v>
      </c>
      <c r="L1773">
        <v>84.34</v>
      </c>
      <c r="M1773">
        <v>77.66</v>
      </c>
    </row>
    <row r="1774" spans="1:13" x14ac:dyDescent="0.25">
      <c r="A1774" s="25">
        <v>41655</v>
      </c>
      <c r="B1774">
        <v>187.53</v>
      </c>
      <c r="C1774">
        <v>79.180000000000007</v>
      </c>
      <c r="D1774">
        <v>26.54</v>
      </c>
      <c r="E1774">
        <v>577.53</v>
      </c>
      <c r="F1774">
        <v>173</v>
      </c>
      <c r="G1774">
        <v>36.89</v>
      </c>
      <c r="H1774">
        <v>395.8</v>
      </c>
      <c r="I1774">
        <v>57.19</v>
      </c>
      <c r="J1774">
        <v>43.37</v>
      </c>
      <c r="K1774">
        <v>43.76</v>
      </c>
      <c r="L1774">
        <v>84.76</v>
      </c>
      <c r="M1774">
        <v>76.760000000000005</v>
      </c>
    </row>
    <row r="1775" spans="1:13" x14ac:dyDescent="0.25">
      <c r="A1775" s="25">
        <v>41656</v>
      </c>
      <c r="B1775">
        <v>188.04</v>
      </c>
      <c r="C1775">
        <v>77.239999999999995</v>
      </c>
      <c r="D1775">
        <v>25.85</v>
      </c>
      <c r="E1775">
        <v>574.69000000000005</v>
      </c>
      <c r="F1775">
        <v>170.14</v>
      </c>
      <c r="G1775">
        <v>36.380000000000003</v>
      </c>
      <c r="H1775">
        <v>399.61</v>
      </c>
      <c r="I1775">
        <v>56.3</v>
      </c>
      <c r="J1775">
        <v>43.45</v>
      </c>
      <c r="K1775">
        <v>43.02</v>
      </c>
      <c r="L1775">
        <v>83.9</v>
      </c>
      <c r="M1775">
        <v>76.19</v>
      </c>
    </row>
    <row r="1776" spans="1:13" x14ac:dyDescent="0.25">
      <c r="A1776" s="25">
        <v>41660</v>
      </c>
      <c r="B1776">
        <v>190.23</v>
      </c>
      <c r="C1776">
        <v>78.44</v>
      </c>
      <c r="D1776">
        <v>25.59</v>
      </c>
      <c r="E1776">
        <v>581.27</v>
      </c>
      <c r="F1776">
        <v>172.7</v>
      </c>
      <c r="G1776">
        <v>36.17</v>
      </c>
      <c r="H1776">
        <v>407.05</v>
      </c>
      <c r="I1776">
        <v>58.51</v>
      </c>
      <c r="J1776">
        <v>43.85</v>
      </c>
      <c r="K1776">
        <v>43.66</v>
      </c>
      <c r="L1776">
        <v>81.5</v>
      </c>
      <c r="M1776">
        <v>75.84</v>
      </c>
    </row>
    <row r="1777" spans="1:13" x14ac:dyDescent="0.25">
      <c r="A1777" s="25">
        <v>41661</v>
      </c>
      <c r="B1777">
        <v>181.28</v>
      </c>
      <c r="C1777">
        <v>78.790000000000006</v>
      </c>
      <c r="D1777">
        <v>25.31</v>
      </c>
      <c r="E1777">
        <v>581.92999999999995</v>
      </c>
      <c r="F1777">
        <v>174.43</v>
      </c>
      <c r="G1777">
        <v>35.93</v>
      </c>
      <c r="H1777">
        <v>404.54</v>
      </c>
      <c r="I1777">
        <v>57.51</v>
      </c>
      <c r="J1777">
        <v>44.61</v>
      </c>
      <c r="K1777">
        <v>42.69</v>
      </c>
      <c r="L1777">
        <v>82.47</v>
      </c>
      <c r="M1777">
        <v>75.349999999999994</v>
      </c>
    </row>
    <row r="1778" spans="1:13" x14ac:dyDescent="0.25">
      <c r="A1778" s="25">
        <v>41662</v>
      </c>
      <c r="B1778">
        <v>181.43</v>
      </c>
      <c r="C1778">
        <v>79.45</v>
      </c>
      <c r="D1778">
        <v>25.13</v>
      </c>
      <c r="E1778">
        <v>579.47</v>
      </c>
      <c r="F1778">
        <v>163.58000000000001</v>
      </c>
      <c r="G1778">
        <v>36.06</v>
      </c>
      <c r="H1778">
        <v>399.87</v>
      </c>
      <c r="I1778">
        <v>56.63</v>
      </c>
      <c r="J1778">
        <v>44.09</v>
      </c>
      <c r="K1778">
        <v>40.869999999999997</v>
      </c>
      <c r="L1778">
        <v>81.34</v>
      </c>
      <c r="M1778">
        <v>74.959999999999994</v>
      </c>
    </row>
    <row r="1779" spans="1:13" x14ac:dyDescent="0.25">
      <c r="A1779" s="25">
        <v>41663</v>
      </c>
      <c r="B1779">
        <v>181.25</v>
      </c>
      <c r="C1779">
        <v>78.010000000000005</v>
      </c>
      <c r="D1779">
        <v>24.81</v>
      </c>
      <c r="E1779">
        <v>561.35</v>
      </c>
      <c r="F1779">
        <v>161.37</v>
      </c>
      <c r="G1779">
        <v>36.799999999999997</v>
      </c>
      <c r="H1779">
        <v>387.6</v>
      </c>
      <c r="I1779">
        <v>54.45</v>
      </c>
      <c r="J1779">
        <v>42.95</v>
      </c>
      <c r="K1779">
        <v>38.020000000000003</v>
      </c>
      <c r="L1779">
        <v>80.36</v>
      </c>
      <c r="M1779">
        <v>74.42</v>
      </c>
    </row>
    <row r="1780" spans="1:13" x14ac:dyDescent="0.25">
      <c r="A1780" s="25">
        <v>41666</v>
      </c>
      <c r="B1780">
        <v>179.6</v>
      </c>
      <c r="C1780">
        <v>78.64</v>
      </c>
      <c r="D1780">
        <v>24.72</v>
      </c>
      <c r="E1780">
        <v>550.05999999999995</v>
      </c>
      <c r="F1780">
        <v>158.68</v>
      </c>
      <c r="G1780">
        <v>36.03</v>
      </c>
      <c r="H1780">
        <v>386.28</v>
      </c>
      <c r="I1780">
        <v>53.55</v>
      </c>
      <c r="J1780">
        <v>42.64</v>
      </c>
      <c r="K1780">
        <v>37.22</v>
      </c>
      <c r="L1780">
        <v>77.91</v>
      </c>
      <c r="M1780">
        <v>74.150000000000006</v>
      </c>
    </row>
    <row r="1781" spans="1:13" x14ac:dyDescent="0.25">
      <c r="A1781" s="25">
        <v>41667</v>
      </c>
      <c r="B1781">
        <v>178.05</v>
      </c>
      <c r="C1781">
        <v>72.36</v>
      </c>
      <c r="D1781">
        <v>24.9</v>
      </c>
      <c r="E1781">
        <v>560.94000000000005</v>
      </c>
      <c r="F1781">
        <v>164.24</v>
      </c>
      <c r="G1781">
        <v>36.270000000000003</v>
      </c>
      <c r="H1781">
        <v>394.43</v>
      </c>
      <c r="I1781">
        <v>55.14</v>
      </c>
      <c r="J1781">
        <v>42.9</v>
      </c>
      <c r="K1781">
        <v>37.68</v>
      </c>
      <c r="L1781">
        <v>77.77</v>
      </c>
      <c r="M1781">
        <v>74.67</v>
      </c>
    </row>
    <row r="1782" spans="1:13" x14ac:dyDescent="0.25">
      <c r="A1782" s="25">
        <v>41668</v>
      </c>
      <c r="B1782">
        <v>175.98</v>
      </c>
      <c r="C1782">
        <v>71.540000000000006</v>
      </c>
      <c r="D1782">
        <v>24.68</v>
      </c>
      <c r="E1782">
        <v>552.91</v>
      </c>
      <c r="F1782">
        <v>158.1</v>
      </c>
      <c r="G1782">
        <v>36.659999999999997</v>
      </c>
      <c r="H1782">
        <v>384.2</v>
      </c>
      <c r="I1782">
        <v>53.53</v>
      </c>
      <c r="J1782">
        <v>42.4</v>
      </c>
      <c r="K1782">
        <v>35.340000000000003</v>
      </c>
      <c r="L1782">
        <v>76.67</v>
      </c>
      <c r="M1782">
        <v>74.099999999999994</v>
      </c>
    </row>
    <row r="1783" spans="1:13" x14ac:dyDescent="0.25">
      <c r="A1783" s="25">
        <v>41669</v>
      </c>
      <c r="B1783">
        <v>177.17</v>
      </c>
      <c r="C1783">
        <v>71.400000000000006</v>
      </c>
      <c r="D1783">
        <v>24.74</v>
      </c>
      <c r="E1783">
        <v>567.13</v>
      </c>
      <c r="F1783">
        <v>160.81</v>
      </c>
      <c r="G1783">
        <v>36.86</v>
      </c>
      <c r="H1783">
        <v>403.01</v>
      </c>
      <c r="I1783">
        <v>61.08</v>
      </c>
      <c r="J1783">
        <v>42.69</v>
      </c>
      <c r="K1783">
        <v>36.94</v>
      </c>
      <c r="L1783">
        <v>77.790000000000006</v>
      </c>
      <c r="M1783">
        <v>74.75</v>
      </c>
    </row>
    <row r="1784" spans="1:13" x14ac:dyDescent="0.25">
      <c r="A1784" s="25">
        <v>41670</v>
      </c>
      <c r="B1784">
        <v>176.11</v>
      </c>
      <c r="C1784">
        <v>71.510000000000005</v>
      </c>
      <c r="D1784">
        <v>24.54</v>
      </c>
      <c r="E1784">
        <v>589.89</v>
      </c>
      <c r="F1784">
        <v>156.5</v>
      </c>
      <c r="G1784">
        <v>37.840000000000003</v>
      </c>
      <c r="H1784">
        <v>358.69</v>
      </c>
      <c r="I1784">
        <v>62.57</v>
      </c>
      <c r="J1784">
        <v>42.4</v>
      </c>
      <c r="K1784">
        <v>36.75</v>
      </c>
      <c r="L1784">
        <v>77.19</v>
      </c>
      <c r="M1784">
        <v>74.680000000000007</v>
      </c>
    </row>
    <row r="1785" spans="1:13" x14ac:dyDescent="0.25">
      <c r="A1785" s="25">
        <v>41673</v>
      </c>
      <c r="B1785">
        <v>176.02</v>
      </c>
      <c r="C1785">
        <v>71.650000000000006</v>
      </c>
      <c r="D1785">
        <v>23.95</v>
      </c>
      <c r="E1785">
        <v>566.15</v>
      </c>
      <c r="F1785">
        <v>150.52000000000001</v>
      </c>
      <c r="G1785">
        <v>36.479999999999997</v>
      </c>
      <c r="H1785">
        <v>346.15</v>
      </c>
      <c r="I1785">
        <v>61.48</v>
      </c>
      <c r="J1785">
        <v>41.5</v>
      </c>
      <c r="K1785">
        <v>35.01</v>
      </c>
      <c r="L1785">
        <v>73.91</v>
      </c>
      <c r="M1785">
        <v>72.66</v>
      </c>
    </row>
    <row r="1786" spans="1:13" x14ac:dyDescent="0.25">
      <c r="A1786" s="25">
        <v>41674</v>
      </c>
      <c r="B1786">
        <v>173.53</v>
      </c>
      <c r="C1786">
        <v>72.680000000000007</v>
      </c>
      <c r="D1786">
        <v>23.82</v>
      </c>
      <c r="E1786">
        <v>568.51</v>
      </c>
      <c r="F1786">
        <v>155.82</v>
      </c>
      <c r="G1786">
        <v>36.35</v>
      </c>
      <c r="H1786">
        <v>347.95</v>
      </c>
      <c r="I1786">
        <v>62.75</v>
      </c>
      <c r="J1786">
        <v>40.89</v>
      </c>
      <c r="K1786">
        <v>36.28</v>
      </c>
      <c r="L1786">
        <v>76.37</v>
      </c>
      <c r="M1786">
        <v>72.73</v>
      </c>
    </row>
    <row r="1787" spans="1:13" x14ac:dyDescent="0.25">
      <c r="A1787" s="25">
        <v>41675</v>
      </c>
      <c r="B1787">
        <v>172.19</v>
      </c>
      <c r="C1787">
        <v>73.23</v>
      </c>
      <c r="D1787">
        <v>23.52</v>
      </c>
      <c r="E1787">
        <v>571.03</v>
      </c>
      <c r="F1787">
        <v>152.1</v>
      </c>
      <c r="G1787">
        <v>35.82</v>
      </c>
      <c r="H1787">
        <v>346.45</v>
      </c>
      <c r="I1787">
        <v>62.19</v>
      </c>
      <c r="J1787">
        <v>40.97</v>
      </c>
      <c r="K1787">
        <v>36.67</v>
      </c>
      <c r="L1787">
        <v>76.16</v>
      </c>
      <c r="M1787">
        <v>72.87</v>
      </c>
    </row>
    <row r="1788" spans="1:13" x14ac:dyDescent="0.25">
      <c r="A1788" s="25">
        <v>41676</v>
      </c>
      <c r="B1788">
        <v>173.97</v>
      </c>
      <c r="C1788">
        <v>73.22</v>
      </c>
      <c r="D1788">
        <v>23.99</v>
      </c>
      <c r="E1788">
        <v>579.4</v>
      </c>
      <c r="F1788">
        <v>155.05000000000001</v>
      </c>
      <c r="G1788">
        <v>36.18</v>
      </c>
      <c r="H1788">
        <v>354.59</v>
      </c>
      <c r="I1788">
        <v>62.16</v>
      </c>
      <c r="J1788">
        <v>41.23</v>
      </c>
      <c r="K1788">
        <v>38.64</v>
      </c>
      <c r="L1788">
        <v>77.14</v>
      </c>
      <c r="M1788">
        <v>72.819999999999993</v>
      </c>
    </row>
    <row r="1789" spans="1:13" x14ac:dyDescent="0.25">
      <c r="A1789" s="25">
        <v>41677</v>
      </c>
      <c r="B1789">
        <v>175.64</v>
      </c>
      <c r="C1789">
        <v>74.239999999999995</v>
      </c>
      <c r="D1789">
        <v>24.2</v>
      </c>
      <c r="E1789">
        <v>588.13</v>
      </c>
      <c r="F1789">
        <v>161.13999999999999</v>
      </c>
      <c r="G1789">
        <v>36.56</v>
      </c>
      <c r="H1789">
        <v>361.08</v>
      </c>
      <c r="I1789">
        <v>64.319999999999993</v>
      </c>
      <c r="J1789">
        <v>41.95</v>
      </c>
      <c r="K1789">
        <v>39.26</v>
      </c>
      <c r="L1789">
        <v>84.45</v>
      </c>
      <c r="M1789">
        <v>73.75</v>
      </c>
    </row>
    <row r="1790" spans="1:13" x14ac:dyDescent="0.25">
      <c r="A1790" s="25">
        <v>41680</v>
      </c>
      <c r="B1790">
        <v>176.97</v>
      </c>
      <c r="C1790">
        <v>75.569999999999993</v>
      </c>
      <c r="D1790">
        <v>24.29</v>
      </c>
      <c r="E1790">
        <v>585.88</v>
      </c>
      <c r="F1790">
        <v>164.24</v>
      </c>
      <c r="G1790">
        <v>36.799999999999997</v>
      </c>
      <c r="H1790">
        <v>360.87</v>
      </c>
      <c r="I1790">
        <v>63.55</v>
      </c>
      <c r="J1790">
        <v>42.36</v>
      </c>
      <c r="K1790">
        <v>39.450000000000003</v>
      </c>
      <c r="L1790">
        <v>84.05</v>
      </c>
      <c r="M1790">
        <v>73.760000000000005</v>
      </c>
    </row>
    <row r="1791" spans="1:13" x14ac:dyDescent="0.25">
      <c r="A1791" s="25">
        <v>41681</v>
      </c>
      <c r="B1791">
        <v>176.81</v>
      </c>
      <c r="C1791">
        <v>76.569999999999993</v>
      </c>
      <c r="D1791">
        <v>24.47</v>
      </c>
      <c r="E1791">
        <v>594.49</v>
      </c>
      <c r="F1791">
        <v>166.29</v>
      </c>
      <c r="G1791">
        <v>37.18</v>
      </c>
      <c r="H1791">
        <v>361.79</v>
      </c>
      <c r="I1791">
        <v>64.849999999999994</v>
      </c>
      <c r="J1791">
        <v>43.13</v>
      </c>
      <c r="K1791">
        <v>40.17</v>
      </c>
      <c r="L1791">
        <v>84.2</v>
      </c>
      <c r="M1791">
        <v>74.8</v>
      </c>
    </row>
    <row r="1792" spans="1:13" x14ac:dyDescent="0.25">
      <c r="A1792" s="25">
        <v>41682</v>
      </c>
      <c r="B1792">
        <v>179.52</v>
      </c>
      <c r="C1792">
        <v>76.56</v>
      </c>
      <c r="D1792">
        <v>24.55</v>
      </c>
      <c r="E1792">
        <v>592.75</v>
      </c>
      <c r="F1792">
        <v>167.05</v>
      </c>
      <c r="G1792">
        <v>37.47</v>
      </c>
      <c r="H1792">
        <v>349.25</v>
      </c>
      <c r="I1792">
        <v>64.45</v>
      </c>
      <c r="J1792">
        <v>43.3</v>
      </c>
      <c r="K1792">
        <v>40.39</v>
      </c>
      <c r="L1792">
        <v>90.27</v>
      </c>
      <c r="M1792">
        <v>74.959999999999994</v>
      </c>
    </row>
    <row r="1793" spans="1:13" x14ac:dyDescent="0.25">
      <c r="A1793" s="25">
        <v>41683</v>
      </c>
      <c r="B1793">
        <v>178.22</v>
      </c>
      <c r="C1793">
        <v>77.78</v>
      </c>
      <c r="D1793">
        <v>24.7</v>
      </c>
      <c r="E1793">
        <v>599.35</v>
      </c>
      <c r="F1793">
        <v>170.04</v>
      </c>
      <c r="G1793">
        <v>37.61</v>
      </c>
      <c r="H1793">
        <v>357.2</v>
      </c>
      <c r="I1793">
        <v>67.33</v>
      </c>
      <c r="J1793">
        <v>43.74</v>
      </c>
      <c r="K1793">
        <v>40.29</v>
      </c>
      <c r="L1793">
        <v>92.3</v>
      </c>
      <c r="M1793">
        <v>75.36</v>
      </c>
    </row>
    <row r="1794" spans="1:13" x14ac:dyDescent="0.25">
      <c r="A1794" s="25">
        <v>41684</v>
      </c>
      <c r="B1794">
        <v>181.26</v>
      </c>
      <c r="C1794">
        <v>77.709999999999994</v>
      </c>
      <c r="D1794">
        <v>24.76</v>
      </c>
      <c r="E1794">
        <v>600.79999999999995</v>
      </c>
      <c r="F1794">
        <v>167.48</v>
      </c>
      <c r="G1794">
        <v>37.619999999999997</v>
      </c>
      <c r="H1794">
        <v>357.35</v>
      </c>
      <c r="I1794">
        <v>67.09</v>
      </c>
      <c r="J1794">
        <v>43.86</v>
      </c>
      <c r="K1794">
        <v>40.29</v>
      </c>
      <c r="L1794">
        <v>91.25</v>
      </c>
      <c r="M1794">
        <v>75.790000000000006</v>
      </c>
    </row>
    <row r="1795" spans="1:13" x14ac:dyDescent="0.25">
      <c r="A1795" s="25">
        <v>41688</v>
      </c>
      <c r="B1795">
        <v>183.18</v>
      </c>
      <c r="C1795">
        <v>78</v>
      </c>
      <c r="D1795">
        <v>24.76</v>
      </c>
      <c r="E1795">
        <v>604.83000000000004</v>
      </c>
      <c r="F1795">
        <v>173.79</v>
      </c>
      <c r="G1795">
        <v>37.42</v>
      </c>
      <c r="H1795">
        <v>353.65</v>
      </c>
      <c r="I1795">
        <v>67.3</v>
      </c>
      <c r="J1795">
        <v>44.01</v>
      </c>
      <c r="K1795">
        <v>41.21</v>
      </c>
      <c r="L1795">
        <v>93.35</v>
      </c>
      <c r="M1795">
        <v>75.33</v>
      </c>
    </row>
    <row r="1796" spans="1:13" x14ac:dyDescent="0.25">
      <c r="A1796" s="25">
        <v>41689</v>
      </c>
      <c r="B1796">
        <v>182.74</v>
      </c>
      <c r="C1796">
        <v>76.77</v>
      </c>
      <c r="D1796">
        <v>24.5</v>
      </c>
      <c r="E1796">
        <v>600.57000000000005</v>
      </c>
      <c r="F1796">
        <v>173.59</v>
      </c>
      <c r="G1796">
        <v>37.51</v>
      </c>
      <c r="H1796">
        <v>347.38</v>
      </c>
      <c r="I1796">
        <v>68.06</v>
      </c>
      <c r="J1796">
        <v>43.93</v>
      </c>
      <c r="K1796">
        <v>39.83</v>
      </c>
      <c r="L1796">
        <v>93.76</v>
      </c>
      <c r="M1796">
        <v>74.849999999999994</v>
      </c>
    </row>
    <row r="1797" spans="1:13" x14ac:dyDescent="0.25">
      <c r="A1797" s="25">
        <v>41690</v>
      </c>
      <c r="B1797">
        <v>182.96</v>
      </c>
      <c r="C1797">
        <v>75.88</v>
      </c>
      <c r="D1797">
        <v>24.74</v>
      </c>
      <c r="E1797">
        <v>601.45000000000005</v>
      </c>
      <c r="F1797">
        <v>173.9</v>
      </c>
      <c r="G1797">
        <v>37.75</v>
      </c>
      <c r="H1797">
        <v>349.8</v>
      </c>
      <c r="I1797">
        <v>69.63</v>
      </c>
      <c r="J1797">
        <v>44.2</v>
      </c>
      <c r="K1797">
        <v>37.29</v>
      </c>
      <c r="L1797">
        <v>96.8</v>
      </c>
      <c r="M1797">
        <v>73.52</v>
      </c>
    </row>
    <row r="1798" spans="1:13" x14ac:dyDescent="0.25">
      <c r="A1798" s="25">
        <v>41691</v>
      </c>
      <c r="B1798">
        <v>184.25</v>
      </c>
      <c r="C1798">
        <v>75.040000000000006</v>
      </c>
      <c r="D1798">
        <v>24.42</v>
      </c>
      <c r="E1798">
        <v>601.29</v>
      </c>
      <c r="F1798">
        <v>172.66</v>
      </c>
      <c r="G1798">
        <v>37.979999999999997</v>
      </c>
      <c r="H1798">
        <v>346.76</v>
      </c>
      <c r="I1798">
        <v>68.59</v>
      </c>
      <c r="J1798">
        <v>44.15</v>
      </c>
      <c r="K1798">
        <v>36.659999999999997</v>
      </c>
      <c r="L1798">
        <v>96.92</v>
      </c>
      <c r="M1798">
        <v>73.12</v>
      </c>
    </row>
    <row r="1799" spans="1:13" x14ac:dyDescent="0.25">
      <c r="A1799" s="25">
        <v>41694</v>
      </c>
      <c r="B1799">
        <v>182.82</v>
      </c>
      <c r="C1799">
        <v>75.36</v>
      </c>
      <c r="D1799">
        <v>24.63</v>
      </c>
      <c r="E1799">
        <v>605.65</v>
      </c>
      <c r="F1799">
        <v>172.53</v>
      </c>
      <c r="G1799">
        <v>37.69</v>
      </c>
      <c r="H1799">
        <v>351.78</v>
      </c>
      <c r="I1799">
        <v>70.78</v>
      </c>
      <c r="J1799">
        <v>44.45</v>
      </c>
      <c r="K1799">
        <v>36.47</v>
      </c>
      <c r="L1799">
        <v>98.26</v>
      </c>
      <c r="M1799">
        <v>73.349999999999994</v>
      </c>
    </row>
    <row r="1800" spans="1:13" x14ac:dyDescent="0.25">
      <c r="A1800" s="25">
        <v>41695</v>
      </c>
      <c r="B1800">
        <v>183.52</v>
      </c>
      <c r="C1800">
        <v>74.58</v>
      </c>
      <c r="D1800">
        <v>24.62</v>
      </c>
      <c r="E1800">
        <v>609.39</v>
      </c>
      <c r="F1800">
        <v>170.15</v>
      </c>
      <c r="G1800">
        <v>37.54</v>
      </c>
      <c r="H1800">
        <v>358.32</v>
      </c>
      <c r="I1800">
        <v>69.849999999999994</v>
      </c>
      <c r="J1800">
        <v>44.47</v>
      </c>
      <c r="K1800">
        <v>36.200000000000003</v>
      </c>
      <c r="L1800">
        <v>101.04</v>
      </c>
      <c r="M1800">
        <v>73.349999999999994</v>
      </c>
    </row>
    <row r="1801" spans="1:13" x14ac:dyDescent="0.25">
      <c r="A1801" s="25">
        <v>41696</v>
      </c>
      <c r="B1801">
        <v>183.94</v>
      </c>
      <c r="C1801">
        <v>73.91</v>
      </c>
      <c r="D1801">
        <v>24.8</v>
      </c>
      <c r="E1801">
        <v>609.47</v>
      </c>
      <c r="F1801">
        <v>172.9</v>
      </c>
      <c r="G1801">
        <v>37.47</v>
      </c>
      <c r="H1801">
        <v>359.8</v>
      </c>
      <c r="I1801">
        <v>69.260000000000005</v>
      </c>
      <c r="J1801">
        <v>44.63</v>
      </c>
      <c r="K1801">
        <v>37.76</v>
      </c>
      <c r="L1801">
        <v>100.18</v>
      </c>
      <c r="M1801">
        <v>74.78</v>
      </c>
    </row>
    <row r="1802" spans="1:13" x14ac:dyDescent="0.25">
      <c r="A1802" s="25">
        <v>41697</v>
      </c>
      <c r="B1802">
        <v>183.83</v>
      </c>
      <c r="C1802">
        <v>75.38</v>
      </c>
      <c r="D1802">
        <v>24.76</v>
      </c>
      <c r="E1802">
        <v>609</v>
      </c>
      <c r="F1802">
        <v>178.92</v>
      </c>
      <c r="G1802">
        <v>37.86</v>
      </c>
      <c r="H1802">
        <v>360.13</v>
      </c>
      <c r="I1802">
        <v>68.94</v>
      </c>
      <c r="J1802">
        <v>44.78</v>
      </c>
      <c r="K1802">
        <v>37.68</v>
      </c>
      <c r="L1802">
        <v>99.72</v>
      </c>
      <c r="M1802">
        <v>74.56</v>
      </c>
    </row>
    <row r="1803" spans="1:13" x14ac:dyDescent="0.25">
      <c r="A1803" s="25">
        <v>41698</v>
      </c>
      <c r="B1803">
        <v>185.38</v>
      </c>
      <c r="C1803">
        <v>75.180000000000007</v>
      </c>
      <c r="D1803">
        <v>24.76</v>
      </c>
      <c r="E1803">
        <v>607.22</v>
      </c>
      <c r="F1803">
        <v>170.93</v>
      </c>
      <c r="G1803">
        <v>38.31</v>
      </c>
      <c r="H1803">
        <v>362.1</v>
      </c>
      <c r="I1803">
        <v>68.459999999999994</v>
      </c>
      <c r="J1803">
        <v>44.96</v>
      </c>
      <c r="K1803">
        <v>37.5</v>
      </c>
      <c r="L1803">
        <v>100.24</v>
      </c>
      <c r="M1803">
        <v>74.7</v>
      </c>
    </row>
    <row r="1804" spans="1:13" x14ac:dyDescent="0.25">
      <c r="A1804" s="25">
        <v>41701</v>
      </c>
      <c r="B1804">
        <v>183.33</v>
      </c>
      <c r="C1804">
        <v>75.39</v>
      </c>
      <c r="D1804">
        <v>24.5</v>
      </c>
      <c r="E1804">
        <v>600.74</v>
      </c>
      <c r="F1804">
        <v>169.75</v>
      </c>
      <c r="G1804">
        <v>37.78</v>
      </c>
      <c r="H1804">
        <v>359.78</v>
      </c>
      <c r="I1804">
        <v>67.41</v>
      </c>
      <c r="J1804">
        <v>44.58</v>
      </c>
      <c r="K1804">
        <v>32.229999999999997</v>
      </c>
      <c r="L1804">
        <v>100.55</v>
      </c>
      <c r="M1804">
        <v>74.12</v>
      </c>
    </row>
    <row r="1805" spans="1:13" x14ac:dyDescent="0.25">
      <c r="A1805" s="25">
        <v>41702</v>
      </c>
      <c r="B1805">
        <v>185.81</v>
      </c>
      <c r="C1805">
        <v>75.89</v>
      </c>
      <c r="D1805">
        <v>24.61</v>
      </c>
      <c r="E1805">
        <v>606.85</v>
      </c>
      <c r="F1805">
        <v>172.42</v>
      </c>
      <c r="G1805">
        <v>38.409999999999997</v>
      </c>
      <c r="H1805">
        <v>363.9</v>
      </c>
      <c r="I1805">
        <v>68.8</v>
      </c>
      <c r="J1805">
        <v>45.26</v>
      </c>
      <c r="K1805">
        <v>34.31</v>
      </c>
      <c r="L1805">
        <v>106.89</v>
      </c>
      <c r="M1805">
        <v>75.13</v>
      </c>
    </row>
    <row r="1806" spans="1:13" x14ac:dyDescent="0.25">
      <c r="A1806" s="25">
        <v>41703</v>
      </c>
      <c r="B1806">
        <v>186.57</v>
      </c>
      <c r="C1806">
        <v>76.05</v>
      </c>
      <c r="D1806">
        <v>24.5</v>
      </c>
      <c r="E1806">
        <v>608.52</v>
      </c>
      <c r="F1806">
        <v>174.57</v>
      </c>
      <c r="G1806">
        <v>38.11</v>
      </c>
      <c r="H1806">
        <v>372.37</v>
      </c>
      <c r="I1806">
        <v>71.569999999999993</v>
      </c>
      <c r="J1806">
        <v>45.18</v>
      </c>
      <c r="K1806">
        <v>34.31</v>
      </c>
      <c r="L1806">
        <v>107.3</v>
      </c>
      <c r="M1806">
        <v>74.8</v>
      </c>
    </row>
    <row r="1807" spans="1:13" x14ac:dyDescent="0.25">
      <c r="A1807" s="25">
        <v>41704</v>
      </c>
      <c r="B1807">
        <v>187.37</v>
      </c>
      <c r="C1807">
        <v>75.819999999999993</v>
      </c>
      <c r="D1807">
        <v>24.63</v>
      </c>
      <c r="E1807">
        <v>609.20000000000005</v>
      </c>
      <c r="F1807">
        <v>184.64</v>
      </c>
      <c r="G1807">
        <v>38.15</v>
      </c>
      <c r="H1807">
        <v>372.16</v>
      </c>
      <c r="I1807">
        <v>70.84</v>
      </c>
      <c r="J1807">
        <v>45.68</v>
      </c>
      <c r="K1807">
        <v>34.29</v>
      </c>
      <c r="L1807">
        <v>108.38</v>
      </c>
      <c r="M1807">
        <v>74.88</v>
      </c>
    </row>
    <row r="1808" spans="1:13" x14ac:dyDescent="0.25">
      <c r="A1808" s="25">
        <v>41705</v>
      </c>
      <c r="B1808">
        <v>188.35</v>
      </c>
      <c r="C1808">
        <v>75.78</v>
      </c>
      <c r="D1808">
        <v>24.64</v>
      </c>
      <c r="E1808">
        <v>606.79</v>
      </c>
      <c r="F1808">
        <v>182.04</v>
      </c>
      <c r="G1808">
        <v>37.9</v>
      </c>
      <c r="H1808">
        <v>372.06</v>
      </c>
      <c r="I1808">
        <v>69.8</v>
      </c>
      <c r="J1808">
        <v>45.85</v>
      </c>
      <c r="K1808">
        <v>33.18</v>
      </c>
      <c r="L1808">
        <v>108.06</v>
      </c>
      <c r="M1808">
        <v>74.58</v>
      </c>
    </row>
    <row r="1809" spans="1:13" x14ac:dyDescent="0.25">
      <c r="A1809" s="25">
        <v>41708</v>
      </c>
      <c r="B1809">
        <v>187.55</v>
      </c>
      <c r="C1809">
        <v>75.849999999999994</v>
      </c>
      <c r="D1809">
        <v>24.84</v>
      </c>
      <c r="E1809">
        <v>605.17999999999995</v>
      </c>
      <c r="F1809">
        <v>179.56</v>
      </c>
      <c r="G1809">
        <v>37.82</v>
      </c>
      <c r="H1809">
        <v>370.53</v>
      </c>
      <c r="I1809">
        <v>72.03</v>
      </c>
      <c r="J1809">
        <v>45.87</v>
      </c>
      <c r="K1809">
        <v>33.380000000000003</v>
      </c>
      <c r="L1809">
        <v>107.54</v>
      </c>
      <c r="M1809">
        <v>74.430000000000007</v>
      </c>
    </row>
    <row r="1810" spans="1:13" x14ac:dyDescent="0.25">
      <c r="A1810" s="25">
        <v>41709</v>
      </c>
      <c r="B1810">
        <v>187.41</v>
      </c>
      <c r="C1810">
        <v>76.58</v>
      </c>
      <c r="D1810">
        <v>24.73</v>
      </c>
      <c r="E1810">
        <v>599.4</v>
      </c>
      <c r="F1810">
        <v>173.5</v>
      </c>
      <c r="G1810">
        <v>38.020000000000003</v>
      </c>
      <c r="H1810">
        <v>368.82</v>
      </c>
      <c r="I1810">
        <v>70.099999999999994</v>
      </c>
      <c r="J1810">
        <v>45.67</v>
      </c>
      <c r="K1810">
        <v>32.49</v>
      </c>
      <c r="L1810">
        <v>104.73</v>
      </c>
      <c r="M1810">
        <v>74.92</v>
      </c>
    </row>
    <row r="1811" spans="1:13" x14ac:dyDescent="0.25">
      <c r="A1811" s="25">
        <v>41710</v>
      </c>
      <c r="B1811">
        <v>186.01</v>
      </c>
      <c r="C1811">
        <v>76.66</v>
      </c>
      <c r="D1811">
        <v>24.76</v>
      </c>
      <c r="E1811">
        <v>603.04999999999995</v>
      </c>
      <c r="F1811">
        <v>174.18</v>
      </c>
      <c r="G1811">
        <v>38.270000000000003</v>
      </c>
      <c r="H1811">
        <v>370.64</v>
      </c>
      <c r="I1811">
        <v>70.88</v>
      </c>
      <c r="J1811">
        <v>46.43</v>
      </c>
      <c r="K1811">
        <v>31.84</v>
      </c>
      <c r="L1811">
        <v>106.69</v>
      </c>
      <c r="M1811">
        <v>75.53</v>
      </c>
    </row>
    <row r="1812" spans="1:13" x14ac:dyDescent="0.25">
      <c r="A1812" s="25">
        <v>41711</v>
      </c>
      <c r="B1812">
        <v>186.41</v>
      </c>
      <c r="C1812">
        <v>75.81</v>
      </c>
      <c r="D1812">
        <v>24.57</v>
      </c>
      <c r="E1812">
        <v>593.94000000000005</v>
      </c>
      <c r="F1812">
        <v>166.09</v>
      </c>
      <c r="G1812">
        <v>37.89</v>
      </c>
      <c r="H1812">
        <v>371.51</v>
      </c>
      <c r="I1812">
        <v>68.83</v>
      </c>
      <c r="J1812">
        <v>44.99</v>
      </c>
      <c r="K1812">
        <v>29.16</v>
      </c>
      <c r="L1812">
        <v>103.21</v>
      </c>
      <c r="M1812">
        <v>74.930000000000007</v>
      </c>
    </row>
    <row r="1813" spans="1:13" x14ac:dyDescent="0.25">
      <c r="A1813" s="25">
        <v>41712</v>
      </c>
      <c r="B1813">
        <v>183.89</v>
      </c>
      <c r="C1813">
        <v>74.959999999999994</v>
      </c>
      <c r="D1813">
        <v>24.5</v>
      </c>
      <c r="E1813">
        <v>585.80999999999995</v>
      </c>
      <c r="F1813">
        <v>160.59</v>
      </c>
      <c r="G1813">
        <v>37.700000000000003</v>
      </c>
      <c r="H1813">
        <v>373.74</v>
      </c>
      <c r="I1813">
        <v>67.72</v>
      </c>
      <c r="J1813">
        <v>44.31</v>
      </c>
      <c r="K1813">
        <v>30.39</v>
      </c>
      <c r="L1813">
        <v>102.95</v>
      </c>
      <c r="M1813">
        <v>74.28</v>
      </c>
    </row>
    <row r="1814" spans="1:13" x14ac:dyDescent="0.25">
      <c r="A1814" s="25">
        <v>41715</v>
      </c>
      <c r="B1814">
        <v>182.66</v>
      </c>
      <c r="C1814">
        <v>75.25</v>
      </c>
      <c r="D1814">
        <v>24.7</v>
      </c>
      <c r="E1814">
        <v>595.45000000000005</v>
      </c>
      <c r="F1814">
        <v>161.66</v>
      </c>
      <c r="G1814">
        <v>38.049999999999997</v>
      </c>
      <c r="H1814">
        <v>375.04</v>
      </c>
      <c r="I1814">
        <v>68.739999999999995</v>
      </c>
      <c r="J1814">
        <v>45.27</v>
      </c>
      <c r="K1814">
        <v>30.01</v>
      </c>
      <c r="L1814">
        <v>104.53</v>
      </c>
      <c r="M1814">
        <v>74.680000000000007</v>
      </c>
    </row>
    <row r="1815" spans="1:13" x14ac:dyDescent="0.25">
      <c r="A1815" s="25">
        <v>41716</v>
      </c>
      <c r="B1815">
        <v>185.99</v>
      </c>
      <c r="C1815">
        <v>75.91</v>
      </c>
      <c r="D1815">
        <v>24.82</v>
      </c>
      <c r="E1815">
        <v>605.02</v>
      </c>
      <c r="F1815">
        <v>164.09</v>
      </c>
      <c r="G1815">
        <v>39.549999999999997</v>
      </c>
      <c r="H1815">
        <v>378.77</v>
      </c>
      <c r="I1815">
        <v>69.19</v>
      </c>
      <c r="J1815">
        <v>45.4</v>
      </c>
      <c r="K1815">
        <v>32.03</v>
      </c>
      <c r="L1815">
        <v>105.2</v>
      </c>
      <c r="M1815">
        <v>74.77</v>
      </c>
    </row>
    <row r="1816" spans="1:13" x14ac:dyDescent="0.25">
      <c r="A1816" s="25">
        <v>41717</v>
      </c>
      <c r="B1816">
        <v>185.6</v>
      </c>
      <c r="C1816">
        <v>75.89</v>
      </c>
      <c r="D1816">
        <v>25.02</v>
      </c>
      <c r="E1816">
        <v>599.03</v>
      </c>
      <c r="F1816">
        <v>160.58000000000001</v>
      </c>
      <c r="G1816">
        <v>39.270000000000003</v>
      </c>
      <c r="H1816">
        <v>373.23</v>
      </c>
      <c r="I1816">
        <v>68.239999999999995</v>
      </c>
      <c r="J1816">
        <v>45.52</v>
      </c>
      <c r="K1816">
        <v>31.42</v>
      </c>
      <c r="L1816">
        <v>103.76</v>
      </c>
      <c r="M1816">
        <v>74.38</v>
      </c>
    </row>
    <row r="1817" spans="1:13" x14ac:dyDescent="0.25">
      <c r="A1817" s="25">
        <v>41718</v>
      </c>
      <c r="B1817">
        <v>184.47</v>
      </c>
      <c r="C1817">
        <v>75.53</v>
      </c>
      <c r="D1817">
        <v>25.42</v>
      </c>
      <c r="E1817">
        <v>597.98</v>
      </c>
      <c r="F1817">
        <v>157.47999999999999</v>
      </c>
      <c r="G1817">
        <v>40.33</v>
      </c>
      <c r="H1817">
        <v>368.97</v>
      </c>
      <c r="I1817">
        <v>66.97</v>
      </c>
      <c r="J1817">
        <v>46.95</v>
      </c>
      <c r="K1817">
        <v>30.38</v>
      </c>
      <c r="L1817">
        <v>103.36</v>
      </c>
      <c r="M1817">
        <v>75.38</v>
      </c>
    </row>
    <row r="1818" spans="1:13" x14ac:dyDescent="0.25">
      <c r="A1818" s="25">
        <v>41719</v>
      </c>
      <c r="B1818">
        <v>188.5</v>
      </c>
      <c r="C1818">
        <v>76.12</v>
      </c>
      <c r="D1818">
        <v>25.17</v>
      </c>
      <c r="E1818">
        <v>590.92999999999995</v>
      </c>
      <c r="F1818">
        <v>158.31</v>
      </c>
      <c r="G1818">
        <v>40.159999999999997</v>
      </c>
      <c r="H1818">
        <v>360.62</v>
      </c>
      <c r="I1818">
        <v>67.239999999999995</v>
      </c>
      <c r="J1818">
        <v>47.15</v>
      </c>
      <c r="K1818">
        <v>30.01</v>
      </c>
      <c r="L1818">
        <v>101.51</v>
      </c>
      <c r="M1818">
        <v>76.099999999999994</v>
      </c>
    </row>
    <row r="1819" spans="1:13" x14ac:dyDescent="0.25">
      <c r="A1819" s="25">
        <v>41722</v>
      </c>
      <c r="B1819">
        <v>187.43</v>
      </c>
      <c r="C1819">
        <v>77.03</v>
      </c>
      <c r="D1819">
        <v>25.12</v>
      </c>
      <c r="E1819">
        <v>578.39</v>
      </c>
      <c r="F1819">
        <v>157.38</v>
      </c>
      <c r="G1819">
        <v>40.5</v>
      </c>
      <c r="H1819">
        <v>351.85</v>
      </c>
      <c r="I1819">
        <v>64.099999999999994</v>
      </c>
      <c r="J1819">
        <v>46.57</v>
      </c>
      <c r="K1819">
        <v>29.16</v>
      </c>
      <c r="L1819">
        <v>97.58</v>
      </c>
      <c r="M1819">
        <v>76.760000000000005</v>
      </c>
    </row>
    <row r="1820" spans="1:13" x14ac:dyDescent="0.25">
      <c r="A1820" s="25">
        <v>41723</v>
      </c>
      <c r="B1820">
        <v>188.76</v>
      </c>
      <c r="C1820">
        <v>77.86</v>
      </c>
      <c r="D1820">
        <v>25.46</v>
      </c>
      <c r="E1820">
        <v>578.78</v>
      </c>
      <c r="F1820">
        <v>156.05000000000001</v>
      </c>
      <c r="G1820">
        <v>40.340000000000003</v>
      </c>
      <c r="H1820">
        <v>354.71</v>
      </c>
      <c r="I1820">
        <v>64.89</v>
      </c>
      <c r="J1820">
        <v>46.69</v>
      </c>
      <c r="K1820">
        <v>29.67</v>
      </c>
      <c r="L1820">
        <v>96.48</v>
      </c>
      <c r="M1820">
        <v>76.87</v>
      </c>
    </row>
    <row r="1821" spans="1:13" x14ac:dyDescent="0.25">
      <c r="A1821" s="25">
        <v>41724</v>
      </c>
      <c r="B1821">
        <v>194.98</v>
      </c>
      <c r="C1821">
        <v>77.11</v>
      </c>
      <c r="D1821">
        <v>25.38</v>
      </c>
      <c r="E1821">
        <v>565.41999999999996</v>
      </c>
      <c r="F1821">
        <v>152.12</v>
      </c>
      <c r="G1821">
        <v>39.79</v>
      </c>
      <c r="H1821">
        <v>343.41</v>
      </c>
      <c r="I1821">
        <v>60.38</v>
      </c>
      <c r="J1821">
        <v>46.39</v>
      </c>
      <c r="K1821">
        <v>29.44</v>
      </c>
      <c r="L1821">
        <v>92.71</v>
      </c>
      <c r="M1821">
        <v>76.23</v>
      </c>
    </row>
    <row r="1822" spans="1:13" x14ac:dyDescent="0.25">
      <c r="A1822" s="25">
        <v>41725</v>
      </c>
      <c r="B1822">
        <v>191.91</v>
      </c>
      <c r="C1822">
        <v>76.78</v>
      </c>
      <c r="D1822">
        <v>25.31</v>
      </c>
      <c r="E1822">
        <v>556.58000000000004</v>
      </c>
      <c r="F1822">
        <v>151</v>
      </c>
      <c r="G1822">
        <v>39.36</v>
      </c>
      <c r="H1822">
        <v>338.47</v>
      </c>
      <c r="I1822">
        <v>60.97</v>
      </c>
      <c r="J1822">
        <v>46.08</v>
      </c>
      <c r="K1822">
        <v>28.75</v>
      </c>
      <c r="L1822">
        <v>89.95</v>
      </c>
      <c r="M1822">
        <v>76.14</v>
      </c>
    </row>
    <row r="1823" spans="1:13" x14ac:dyDescent="0.25">
      <c r="A1823" s="25">
        <v>41726</v>
      </c>
      <c r="B1823">
        <v>189.94</v>
      </c>
      <c r="C1823">
        <v>76.69</v>
      </c>
      <c r="D1823">
        <v>25.62</v>
      </c>
      <c r="E1823">
        <v>559.51</v>
      </c>
      <c r="F1823">
        <v>150.66</v>
      </c>
      <c r="G1823">
        <v>40.299999999999997</v>
      </c>
      <c r="H1823">
        <v>338.29</v>
      </c>
      <c r="I1823">
        <v>60.01</v>
      </c>
      <c r="J1823">
        <v>46.64</v>
      </c>
      <c r="K1823">
        <v>29.47</v>
      </c>
      <c r="L1823">
        <v>90.05</v>
      </c>
      <c r="M1823">
        <v>76.010000000000005</v>
      </c>
    </row>
    <row r="1824" spans="1:13" x14ac:dyDescent="0.25">
      <c r="A1824" s="25">
        <v>41729</v>
      </c>
      <c r="B1824">
        <v>191.64</v>
      </c>
      <c r="C1824">
        <v>76.680000000000007</v>
      </c>
      <c r="D1824">
        <v>25.81</v>
      </c>
      <c r="E1824">
        <v>556.70000000000005</v>
      </c>
      <c r="F1824">
        <v>152.27000000000001</v>
      </c>
      <c r="G1824">
        <v>40.99</v>
      </c>
      <c r="H1824">
        <v>336.36</v>
      </c>
      <c r="I1824">
        <v>60.24</v>
      </c>
      <c r="J1824">
        <v>47.16</v>
      </c>
      <c r="K1824">
        <v>30.19</v>
      </c>
      <c r="L1824">
        <v>90.59</v>
      </c>
      <c r="M1824">
        <v>76.430000000000007</v>
      </c>
    </row>
    <row r="1825" spans="1:13" x14ac:dyDescent="0.25">
      <c r="A1825" s="25">
        <v>41730</v>
      </c>
      <c r="B1825">
        <v>193.12</v>
      </c>
      <c r="C1825">
        <v>77.38</v>
      </c>
      <c r="D1825">
        <v>25.99</v>
      </c>
      <c r="E1825">
        <v>566.88</v>
      </c>
      <c r="F1825">
        <v>159.18</v>
      </c>
      <c r="G1825">
        <v>41.42</v>
      </c>
      <c r="H1825">
        <v>342.99</v>
      </c>
      <c r="I1825">
        <v>62.62</v>
      </c>
      <c r="J1825">
        <v>47.53</v>
      </c>
      <c r="K1825">
        <v>31.49</v>
      </c>
      <c r="L1825">
        <v>95.55</v>
      </c>
      <c r="M1825">
        <v>76.77</v>
      </c>
    </row>
    <row r="1826" spans="1:13" x14ac:dyDescent="0.25">
      <c r="A1826" s="25">
        <v>41731</v>
      </c>
      <c r="B1826">
        <v>194.24</v>
      </c>
      <c r="C1826">
        <v>77.510000000000005</v>
      </c>
      <c r="D1826">
        <v>25.89</v>
      </c>
      <c r="E1826">
        <v>566.98</v>
      </c>
      <c r="F1826">
        <v>160.47</v>
      </c>
      <c r="G1826">
        <v>41.35</v>
      </c>
      <c r="H1826">
        <v>341.96</v>
      </c>
      <c r="I1826">
        <v>62.72</v>
      </c>
      <c r="J1826">
        <v>47.62</v>
      </c>
      <c r="K1826">
        <v>31.19</v>
      </c>
      <c r="L1826">
        <v>95.16</v>
      </c>
      <c r="M1826">
        <v>77.180000000000007</v>
      </c>
    </row>
    <row r="1827" spans="1:13" x14ac:dyDescent="0.25">
      <c r="A1827" s="25">
        <v>41732</v>
      </c>
      <c r="B1827">
        <v>193.2</v>
      </c>
      <c r="C1827">
        <v>76.97</v>
      </c>
      <c r="D1827">
        <v>26.41</v>
      </c>
      <c r="E1827">
        <v>569.74</v>
      </c>
      <c r="F1827">
        <v>157.44999999999999</v>
      </c>
      <c r="G1827">
        <v>41.01</v>
      </c>
      <c r="H1827">
        <v>333.62</v>
      </c>
      <c r="I1827">
        <v>59.49</v>
      </c>
      <c r="J1827">
        <v>47.69</v>
      </c>
      <c r="K1827">
        <v>30.46</v>
      </c>
      <c r="L1827">
        <v>91.3</v>
      </c>
      <c r="M1827">
        <v>77.459999999999994</v>
      </c>
    </row>
    <row r="1828" spans="1:13" x14ac:dyDescent="0.25">
      <c r="A1828" s="25">
        <v>41733</v>
      </c>
      <c r="B1828">
        <v>193.12</v>
      </c>
      <c r="C1828">
        <v>75.97</v>
      </c>
      <c r="D1828">
        <v>26.16</v>
      </c>
      <c r="E1828">
        <v>543.14</v>
      </c>
      <c r="F1828">
        <v>149.35</v>
      </c>
      <c r="G1828">
        <v>39.869999999999997</v>
      </c>
      <c r="H1828">
        <v>323</v>
      </c>
      <c r="I1828">
        <v>56.75</v>
      </c>
      <c r="J1828">
        <v>46.34</v>
      </c>
      <c r="K1828">
        <v>29.96</v>
      </c>
      <c r="L1828">
        <v>85.69</v>
      </c>
      <c r="M1828">
        <v>77.31</v>
      </c>
    </row>
    <row r="1829" spans="1:13" x14ac:dyDescent="0.25">
      <c r="A1829" s="25">
        <v>41736</v>
      </c>
      <c r="B1829">
        <v>191.72</v>
      </c>
      <c r="C1829">
        <v>74.78</v>
      </c>
      <c r="D1829">
        <v>26.48</v>
      </c>
      <c r="E1829">
        <v>538.15</v>
      </c>
      <c r="F1829">
        <v>143.51</v>
      </c>
      <c r="G1829">
        <v>39.799999999999997</v>
      </c>
      <c r="H1829">
        <v>317.76</v>
      </c>
      <c r="I1829">
        <v>56.95</v>
      </c>
      <c r="J1829">
        <v>46.25</v>
      </c>
      <c r="K1829">
        <v>28.5</v>
      </c>
      <c r="L1829">
        <v>83.36</v>
      </c>
      <c r="M1829">
        <v>77.31</v>
      </c>
    </row>
    <row r="1830" spans="1:13" x14ac:dyDescent="0.25">
      <c r="A1830" s="25">
        <v>41737</v>
      </c>
      <c r="B1830">
        <v>193.89</v>
      </c>
      <c r="C1830">
        <v>74.78</v>
      </c>
      <c r="D1830">
        <v>26.91</v>
      </c>
      <c r="E1830">
        <v>554.9</v>
      </c>
      <c r="F1830">
        <v>150.96</v>
      </c>
      <c r="G1830">
        <v>39.82</v>
      </c>
      <c r="H1830">
        <v>327.07</v>
      </c>
      <c r="I1830">
        <v>58.19</v>
      </c>
      <c r="J1830">
        <v>46.77</v>
      </c>
      <c r="K1830">
        <v>29.02</v>
      </c>
      <c r="L1830">
        <v>86.07</v>
      </c>
      <c r="M1830">
        <v>78.180000000000007</v>
      </c>
    </row>
    <row r="1831" spans="1:13" x14ac:dyDescent="0.25">
      <c r="A1831" s="25">
        <v>41738</v>
      </c>
      <c r="B1831">
        <v>193.88</v>
      </c>
      <c r="C1831">
        <v>75.760000000000005</v>
      </c>
      <c r="D1831">
        <v>26.98</v>
      </c>
      <c r="E1831">
        <v>564.14</v>
      </c>
      <c r="F1831">
        <v>157.68</v>
      </c>
      <c r="G1831">
        <v>40.47</v>
      </c>
      <c r="H1831">
        <v>331.8</v>
      </c>
      <c r="I1831">
        <v>62.41</v>
      </c>
      <c r="J1831">
        <v>47.24</v>
      </c>
      <c r="K1831">
        <v>29.54</v>
      </c>
      <c r="L1831">
        <v>88.11</v>
      </c>
      <c r="M1831">
        <v>77.97</v>
      </c>
    </row>
    <row r="1832" spans="1:13" x14ac:dyDescent="0.25">
      <c r="A1832" s="25">
        <v>41739</v>
      </c>
      <c r="B1832">
        <v>196.06</v>
      </c>
      <c r="C1832">
        <v>74.78</v>
      </c>
      <c r="D1832">
        <v>26.42</v>
      </c>
      <c r="E1832">
        <v>540.95000000000005</v>
      </c>
      <c r="F1832">
        <v>150.97</v>
      </c>
      <c r="G1832">
        <v>39.36</v>
      </c>
      <c r="H1832">
        <v>317.11</v>
      </c>
      <c r="I1832">
        <v>59.16</v>
      </c>
      <c r="J1832">
        <v>45.53</v>
      </c>
      <c r="K1832">
        <v>28.38</v>
      </c>
      <c r="L1832">
        <v>81.900000000000006</v>
      </c>
      <c r="M1832">
        <v>76.89</v>
      </c>
    </row>
    <row r="1833" spans="1:13" x14ac:dyDescent="0.25">
      <c r="A1833" s="25">
        <v>41740</v>
      </c>
      <c r="B1833">
        <v>195.04</v>
      </c>
      <c r="C1833">
        <v>74.23</v>
      </c>
      <c r="D1833">
        <v>26.18</v>
      </c>
      <c r="E1833">
        <v>530.6</v>
      </c>
      <c r="F1833">
        <v>149.74</v>
      </c>
      <c r="G1833">
        <v>39.21</v>
      </c>
      <c r="H1833">
        <v>311.73</v>
      </c>
      <c r="I1833">
        <v>58.53</v>
      </c>
      <c r="J1833">
        <v>44.98</v>
      </c>
      <c r="K1833">
        <v>28.01</v>
      </c>
      <c r="L1833">
        <v>78.989999999999995</v>
      </c>
      <c r="M1833">
        <v>76.5</v>
      </c>
    </row>
    <row r="1834" spans="1:13" x14ac:dyDescent="0.25">
      <c r="A1834" s="25">
        <v>41743</v>
      </c>
      <c r="B1834">
        <v>196.24</v>
      </c>
      <c r="C1834">
        <v>74.53</v>
      </c>
      <c r="D1834">
        <v>26.56</v>
      </c>
      <c r="E1834">
        <v>532.52</v>
      </c>
      <c r="F1834">
        <v>153.76</v>
      </c>
      <c r="G1834">
        <v>39.18</v>
      </c>
      <c r="H1834">
        <v>315.91000000000003</v>
      </c>
      <c r="I1834">
        <v>58.89</v>
      </c>
      <c r="J1834">
        <v>45.32</v>
      </c>
      <c r="K1834">
        <v>27.51</v>
      </c>
      <c r="L1834">
        <v>79.77</v>
      </c>
      <c r="M1834">
        <v>77.38</v>
      </c>
    </row>
    <row r="1835" spans="1:13" x14ac:dyDescent="0.25">
      <c r="A1835" s="25">
        <v>41744</v>
      </c>
      <c r="B1835">
        <v>195.98</v>
      </c>
      <c r="C1835">
        <v>73.989999999999995</v>
      </c>
      <c r="D1835">
        <v>26.77</v>
      </c>
      <c r="E1835">
        <v>536.44000000000005</v>
      </c>
      <c r="F1835">
        <v>155.47</v>
      </c>
      <c r="G1835">
        <v>39.75</v>
      </c>
      <c r="H1835">
        <v>316.08</v>
      </c>
      <c r="I1835">
        <v>59.09</v>
      </c>
      <c r="J1835">
        <v>45.81</v>
      </c>
      <c r="K1835">
        <v>27.38</v>
      </c>
      <c r="L1835">
        <v>83.3</v>
      </c>
      <c r="M1835">
        <v>76.88</v>
      </c>
    </row>
    <row r="1836" spans="1:13" x14ac:dyDescent="0.25">
      <c r="A1836" s="25">
        <v>41745</v>
      </c>
      <c r="B1836">
        <v>198.05</v>
      </c>
      <c r="C1836">
        <v>74.14</v>
      </c>
      <c r="D1836">
        <v>26.93</v>
      </c>
      <c r="E1836">
        <v>556.54</v>
      </c>
      <c r="F1836">
        <v>157.22999999999999</v>
      </c>
      <c r="G1836">
        <v>40.4</v>
      </c>
      <c r="H1836">
        <v>323.68</v>
      </c>
      <c r="I1836">
        <v>59.72</v>
      </c>
      <c r="J1836">
        <v>45.21</v>
      </c>
      <c r="K1836">
        <v>28.09</v>
      </c>
      <c r="L1836">
        <v>84.8</v>
      </c>
      <c r="M1836">
        <v>77.22</v>
      </c>
    </row>
    <row r="1837" spans="1:13" x14ac:dyDescent="0.25">
      <c r="A1837" s="25">
        <v>41746</v>
      </c>
      <c r="B1837">
        <v>187.25</v>
      </c>
      <c r="C1837">
        <v>74.989999999999995</v>
      </c>
      <c r="D1837">
        <v>27.04</v>
      </c>
      <c r="E1837">
        <v>536.1</v>
      </c>
      <c r="F1837">
        <v>155.80000000000001</v>
      </c>
      <c r="G1837">
        <v>40.01</v>
      </c>
      <c r="H1837">
        <v>324.91000000000003</v>
      </c>
      <c r="I1837">
        <v>58.94</v>
      </c>
      <c r="J1837">
        <v>45.83</v>
      </c>
      <c r="K1837">
        <v>29.95</v>
      </c>
      <c r="L1837">
        <v>85.68</v>
      </c>
      <c r="M1837">
        <v>77.66</v>
      </c>
    </row>
    <row r="1838" spans="1:13" x14ac:dyDescent="0.25">
      <c r="A1838" s="25">
        <v>41750</v>
      </c>
      <c r="B1838">
        <v>189.8</v>
      </c>
      <c r="C1838">
        <v>75.88</v>
      </c>
      <c r="D1838">
        <v>26.95</v>
      </c>
      <c r="E1838">
        <v>528.62</v>
      </c>
      <c r="F1838">
        <v>160.11000000000001</v>
      </c>
      <c r="G1838">
        <v>39.94</v>
      </c>
      <c r="H1838">
        <v>330.87</v>
      </c>
      <c r="I1838">
        <v>61.24</v>
      </c>
      <c r="J1838">
        <v>46.11</v>
      </c>
      <c r="K1838">
        <v>29.37</v>
      </c>
      <c r="L1838">
        <v>84.8</v>
      </c>
      <c r="M1838">
        <v>77.599999999999994</v>
      </c>
    </row>
    <row r="1839" spans="1:13" x14ac:dyDescent="0.25">
      <c r="A1839" s="25">
        <v>41751</v>
      </c>
      <c r="B1839">
        <v>192.01</v>
      </c>
      <c r="C1839">
        <v>75.959999999999994</v>
      </c>
      <c r="D1839">
        <v>26.84</v>
      </c>
      <c r="E1839">
        <v>534.80999999999995</v>
      </c>
      <c r="F1839">
        <v>163.01</v>
      </c>
      <c r="G1839">
        <v>39.99</v>
      </c>
      <c r="H1839">
        <v>329.32</v>
      </c>
      <c r="I1839">
        <v>63.03</v>
      </c>
      <c r="J1839">
        <v>46.59</v>
      </c>
      <c r="K1839">
        <v>29.06</v>
      </c>
      <c r="L1839">
        <v>85.77</v>
      </c>
      <c r="M1839">
        <v>77.56</v>
      </c>
    </row>
    <row r="1840" spans="1:13" x14ac:dyDescent="0.25">
      <c r="A1840" s="25">
        <v>41752</v>
      </c>
      <c r="B1840">
        <v>191.79</v>
      </c>
      <c r="C1840">
        <v>74.959999999999994</v>
      </c>
      <c r="D1840">
        <v>26.75</v>
      </c>
      <c r="E1840">
        <v>526.94000000000005</v>
      </c>
      <c r="F1840">
        <v>159.34</v>
      </c>
      <c r="G1840">
        <v>39.69</v>
      </c>
      <c r="H1840">
        <v>324.58</v>
      </c>
      <c r="I1840">
        <v>61.36</v>
      </c>
      <c r="J1840">
        <v>46.46</v>
      </c>
      <c r="K1840">
        <v>28.26</v>
      </c>
      <c r="L1840">
        <v>83.28</v>
      </c>
      <c r="M1840">
        <v>78.040000000000006</v>
      </c>
    </row>
    <row r="1841" spans="1:13" x14ac:dyDescent="0.25">
      <c r="A1841" s="25">
        <v>41753</v>
      </c>
      <c r="B1841">
        <v>192.22</v>
      </c>
      <c r="C1841">
        <v>81.11</v>
      </c>
      <c r="D1841">
        <v>26.75</v>
      </c>
      <c r="E1841">
        <v>525.16</v>
      </c>
      <c r="F1841">
        <v>159.74</v>
      </c>
      <c r="G1841">
        <v>39.86</v>
      </c>
      <c r="H1841">
        <v>337.15</v>
      </c>
      <c r="I1841">
        <v>60.87</v>
      </c>
      <c r="J1841">
        <v>48.47</v>
      </c>
      <c r="K1841">
        <v>26.68</v>
      </c>
      <c r="L1841">
        <v>83.48</v>
      </c>
      <c r="M1841">
        <v>78.31</v>
      </c>
    </row>
    <row r="1842" spans="1:13" x14ac:dyDescent="0.25">
      <c r="A1842" s="25">
        <v>41754</v>
      </c>
      <c r="B1842">
        <v>190.54</v>
      </c>
      <c r="C1842">
        <v>81.709999999999994</v>
      </c>
      <c r="D1842">
        <v>26.26</v>
      </c>
      <c r="E1842">
        <v>516.17999999999995</v>
      </c>
      <c r="F1842">
        <v>162.91</v>
      </c>
      <c r="G1842">
        <v>39.909999999999997</v>
      </c>
      <c r="H1842">
        <v>303.83</v>
      </c>
      <c r="I1842">
        <v>57.71</v>
      </c>
      <c r="J1842">
        <v>46.34</v>
      </c>
      <c r="K1842">
        <v>24</v>
      </c>
      <c r="L1842">
        <v>77.39</v>
      </c>
      <c r="M1842">
        <v>78.62</v>
      </c>
    </row>
    <row r="1843" spans="1:13" x14ac:dyDescent="0.25">
      <c r="A1843" s="25">
        <v>41757</v>
      </c>
      <c r="B1843">
        <v>191.14</v>
      </c>
      <c r="C1843">
        <v>84.87</v>
      </c>
      <c r="D1843">
        <v>26.33</v>
      </c>
      <c r="E1843">
        <v>517.15</v>
      </c>
      <c r="F1843">
        <v>150.93</v>
      </c>
      <c r="G1843">
        <v>40.869999999999997</v>
      </c>
      <c r="H1843">
        <v>296.58</v>
      </c>
      <c r="I1843">
        <v>56.14</v>
      </c>
      <c r="J1843">
        <v>45.45</v>
      </c>
      <c r="K1843">
        <v>24.01</v>
      </c>
      <c r="L1843">
        <v>77.28</v>
      </c>
      <c r="M1843">
        <v>79.760000000000005</v>
      </c>
    </row>
    <row r="1844" spans="1:13" x14ac:dyDescent="0.25">
      <c r="A1844" s="25">
        <v>41758</v>
      </c>
      <c r="B1844">
        <v>193.59</v>
      </c>
      <c r="C1844">
        <v>84.62</v>
      </c>
      <c r="D1844">
        <v>26.48</v>
      </c>
      <c r="E1844">
        <v>527.70000000000005</v>
      </c>
      <c r="F1844">
        <v>155.15</v>
      </c>
      <c r="G1844">
        <v>40.51</v>
      </c>
      <c r="H1844">
        <v>300.38</v>
      </c>
      <c r="I1844">
        <v>58.15</v>
      </c>
      <c r="J1844">
        <v>46.12</v>
      </c>
      <c r="K1844">
        <v>25.59</v>
      </c>
      <c r="L1844">
        <v>80.83</v>
      </c>
      <c r="M1844">
        <v>79.67</v>
      </c>
    </row>
    <row r="1845" spans="1:13" x14ac:dyDescent="0.25">
      <c r="A1845" s="25">
        <v>41759</v>
      </c>
      <c r="B1845">
        <v>194.38</v>
      </c>
      <c r="C1845">
        <v>84.3</v>
      </c>
      <c r="D1845">
        <v>26.69</v>
      </c>
      <c r="E1845">
        <v>526.66</v>
      </c>
      <c r="F1845">
        <v>153.85</v>
      </c>
      <c r="G1845">
        <v>40.4</v>
      </c>
      <c r="H1845">
        <v>304.13</v>
      </c>
      <c r="I1845">
        <v>59.78</v>
      </c>
      <c r="J1845">
        <v>45.45</v>
      </c>
      <c r="K1845">
        <v>26.49</v>
      </c>
      <c r="L1845">
        <v>80.739999999999995</v>
      </c>
      <c r="M1845">
        <v>79.709999999999994</v>
      </c>
    </row>
    <row r="1846" spans="1:13" x14ac:dyDescent="0.25">
      <c r="A1846" s="25">
        <v>41760</v>
      </c>
      <c r="B1846">
        <v>196.31</v>
      </c>
      <c r="C1846">
        <v>84.5</v>
      </c>
      <c r="D1846">
        <v>26.45</v>
      </c>
      <c r="E1846">
        <v>531.35</v>
      </c>
      <c r="F1846">
        <v>158.69</v>
      </c>
      <c r="G1846">
        <v>40</v>
      </c>
      <c r="H1846">
        <v>307.89</v>
      </c>
      <c r="I1846">
        <v>61.15</v>
      </c>
      <c r="J1846">
        <v>45.23</v>
      </c>
      <c r="K1846">
        <v>26.54</v>
      </c>
      <c r="L1846">
        <v>83.5</v>
      </c>
      <c r="M1846">
        <v>79.7</v>
      </c>
    </row>
    <row r="1847" spans="1:13" x14ac:dyDescent="0.25">
      <c r="A1847" s="25">
        <v>41761</v>
      </c>
      <c r="B1847">
        <v>193.75</v>
      </c>
      <c r="C1847">
        <v>84.65</v>
      </c>
      <c r="D1847">
        <v>26.41</v>
      </c>
      <c r="E1847">
        <v>527.92999999999995</v>
      </c>
      <c r="F1847">
        <v>159.91</v>
      </c>
      <c r="G1847">
        <v>39.69</v>
      </c>
      <c r="H1847">
        <v>308.01</v>
      </c>
      <c r="I1847">
        <v>60.46</v>
      </c>
      <c r="J1847">
        <v>45.78</v>
      </c>
      <c r="K1847">
        <v>26.53</v>
      </c>
      <c r="L1847">
        <v>82.6</v>
      </c>
      <c r="M1847">
        <v>79.12</v>
      </c>
    </row>
    <row r="1848" spans="1:13" x14ac:dyDescent="0.25">
      <c r="A1848" s="25">
        <v>41764</v>
      </c>
      <c r="B1848">
        <v>191.05</v>
      </c>
      <c r="C1848">
        <v>85.85</v>
      </c>
      <c r="D1848">
        <v>26.17</v>
      </c>
      <c r="E1848">
        <v>527.80999999999995</v>
      </c>
      <c r="F1848">
        <v>159.72999999999999</v>
      </c>
      <c r="G1848">
        <v>39.43</v>
      </c>
      <c r="H1848">
        <v>310.05</v>
      </c>
      <c r="I1848">
        <v>61.22</v>
      </c>
      <c r="J1848">
        <v>45.72</v>
      </c>
      <c r="K1848">
        <v>26.84</v>
      </c>
      <c r="L1848">
        <v>84.71</v>
      </c>
      <c r="M1848">
        <v>78.62</v>
      </c>
    </row>
    <row r="1849" spans="1:13" x14ac:dyDescent="0.25">
      <c r="A1849" s="25">
        <v>41765</v>
      </c>
      <c r="B1849">
        <v>190.93</v>
      </c>
      <c r="C1849">
        <v>84.92</v>
      </c>
      <c r="D1849">
        <v>26.2</v>
      </c>
      <c r="E1849">
        <v>515.14</v>
      </c>
      <c r="F1849">
        <v>157.83000000000001</v>
      </c>
      <c r="G1849">
        <v>39.06</v>
      </c>
      <c r="H1849">
        <v>297.38</v>
      </c>
      <c r="I1849">
        <v>58.53</v>
      </c>
      <c r="J1849">
        <v>45.38</v>
      </c>
      <c r="K1849">
        <v>27.01</v>
      </c>
      <c r="L1849">
        <v>81.37</v>
      </c>
      <c r="M1849">
        <v>78.010000000000005</v>
      </c>
    </row>
    <row r="1850" spans="1:13" x14ac:dyDescent="0.25">
      <c r="A1850" s="25">
        <v>41766</v>
      </c>
      <c r="B1850">
        <v>189.34</v>
      </c>
      <c r="C1850">
        <v>84.62</v>
      </c>
      <c r="D1850">
        <v>26.37</v>
      </c>
      <c r="E1850">
        <v>509.96</v>
      </c>
      <c r="F1850">
        <v>151.27000000000001</v>
      </c>
      <c r="G1850">
        <v>39.42</v>
      </c>
      <c r="H1850">
        <v>292.70999999999998</v>
      </c>
      <c r="I1850">
        <v>57.39</v>
      </c>
      <c r="J1850">
        <v>45.58</v>
      </c>
      <c r="K1850">
        <v>27.27</v>
      </c>
      <c r="L1850">
        <v>83.99</v>
      </c>
      <c r="M1850">
        <v>77.959999999999994</v>
      </c>
    </row>
    <row r="1851" spans="1:13" x14ac:dyDescent="0.25">
      <c r="A1851" s="25">
        <v>41767</v>
      </c>
      <c r="B1851">
        <v>189.16</v>
      </c>
      <c r="C1851">
        <v>84</v>
      </c>
      <c r="D1851">
        <v>26.34</v>
      </c>
      <c r="E1851">
        <v>511</v>
      </c>
      <c r="F1851">
        <v>150.38</v>
      </c>
      <c r="G1851">
        <v>39.64</v>
      </c>
      <c r="H1851">
        <v>288.32</v>
      </c>
      <c r="I1851">
        <v>56.76</v>
      </c>
      <c r="J1851">
        <v>46.11</v>
      </c>
      <c r="K1851">
        <v>27.84</v>
      </c>
      <c r="L1851">
        <v>83.22</v>
      </c>
      <c r="M1851">
        <v>78.69</v>
      </c>
    </row>
    <row r="1852" spans="1:13" x14ac:dyDescent="0.25">
      <c r="A1852" s="25">
        <v>41768</v>
      </c>
      <c r="B1852">
        <v>188.98</v>
      </c>
      <c r="C1852">
        <v>83.65</v>
      </c>
      <c r="D1852">
        <v>26.3</v>
      </c>
      <c r="E1852">
        <v>518.73</v>
      </c>
      <c r="F1852">
        <v>152.85</v>
      </c>
      <c r="G1852">
        <v>39.54</v>
      </c>
      <c r="H1852">
        <v>292.24</v>
      </c>
      <c r="I1852">
        <v>57.24</v>
      </c>
      <c r="J1852">
        <v>45.84</v>
      </c>
      <c r="K1852">
        <v>28.3</v>
      </c>
      <c r="L1852">
        <v>84.58</v>
      </c>
      <c r="M1852">
        <v>79.2</v>
      </c>
    </row>
    <row r="1853" spans="1:13" x14ac:dyDescent="0.25">
      <c r="A1853" s="25">
        <v>41771</v>
      </c>
      <c r="B1853">
        <v>191.12</v>
      </c>
      <c r="C1853">
        <v>84.69</v>
      </c>
      <c r="D1853">
        <v>26.37</v>
      </c>
      <c r="E1853">
        <v>529.91999999999996</v>
      </c>
      <c r="F1853">
        <v>159.88</v>
      </c>
      <c r="G1853">
        <v>39.97</v>
      </c>
      <c r="H1853">
        <v>302.86</v>
      </c>
      <c r="I1853">
        <v>59.83</v>
      </c>
      <c r="J1853">
        <v>46.95</v>
      </c>
      <c r="K1853">
        <v>29.28</v>
      </c>
      <c r="L1853">
        <v>89.51</v>
      </c>
      <c r="M1853">
        <v>79.150000000000006</v>
      </c>
    </row>
    <row r="1854" spans="1:13" x14ac:dyDescent="0.25">
      <c r="A1854" s="25">
        <v>41772</v>
      </c>
      <c r="B1854">
        <v>192.79</v>
      </c>
      <c r="C1854">
        <v>84.82</v>
      </c>
      <c r="D1854">
        <v>26.45</v>
      </c>
      <c r="E1854">
        <v>533.09</v>
      </c>
      <c r="F1854">
        <v>156.11000000000001</v>
      </c>
      <c r="G1854">
        <v>40.42</v>
      </c>
      <c r="H1854">
        <v>304.64</v>
      </c>
      <c r="I1854">
        <v>59.83</v>
      </c>
      <c r="J1854">
        <v>46.14</v>
      </c>
      <c r="K1854">
        <v>29.54</v>
      </c>
      <c r="L1854">
        <v>86.09</v>
      </c>
      <c r="M1854">
        <v>79.14</v>
      </c>
    </row>
    <row r="1855" spans="1:13" x14ac:dyDescent="0.25">
      <c r="A1855" s="25">
        <v>41773</v>
      </c>
      <c r="B1855">
        <v>191.91</v>
      </c>
      <c r="C1855">
        <v>84.84</v>
      </c>
      <c r="D1855">
        <v>26.33</v>
      </c>
      <c r="E1855">
        <v>526.65</v>
      </c>
      <c r="F1855">
        <v>156.02000000000001</v>
      </c>
      <c r="G1855">
        <v>40.24</v>
      </c>
      <c r="H1855">
        <v>297.62</v>
      </c>
      <c r="I1855">
        <v>59.23</v>
      </c>
      <c r="J1855">
        <v>45.61</v>
      </c>
      <c r="K1855">
        <v>29.95</v>
      </c>
      <c r="L1855">
        <v>84.19</v>
      </c>
      <c r="M1855">
        <v>78.739999999999995</v>
      </c>
    </row>
    <row r="1856" spans="1:13" x14ac:dyDescent="0.25">
      <c r="A1856" s="25">
        <v>41774</v>
      </c>
      <c r="B1856">
        <v>189.07</v>
      </c>
      <c r="C1856">
        <v>84.12</v>
      </c>
      <c r="D1856">
        <v>26.01</v>
      </c>
      <c r="E1856">
        <v>519.98</v>
      </c>
      <c r="F1856">
        <v>155.38999999999999</v>
      </c>
      <c r="G1856">
        <v>39.6</v>
      </c>
      <c r="H1856">
        <v>295.19</v>
      </c>
      <c r="I1856">
        <v>57.92</v>
      </c>
      <c r="J1856">
        <v>44.89</v>
      </c>
      <c r="K1856">
        <v>29.84</v>
      </c>
      <c r="L1856">
        <v>83.61</v>
      </c>
      <c r="M1856">
        <v>76.83</v>
      </c>
    </row>
    <row r="1857" spans="1:13" x14ac:dyDescent="0.25">
      <c r="A1857" s="25">
        <v>41775</v>
      </c>
      <c r="B1857">
        <v>186.27</v>
      </c>
      <c r="C1857">
        <v>85.36</v>
      </c>
      <c r="D1857">
        <v>25.82</v>
      </c>
      <c r="E1857">
        <v>520.63</v>
      </c>
      <c r="F1857">
        <v>154.77000000000001</v>
      </c>
      <c r="G1857">
        <v>39.83</v>
      </c>
      <c r="H1857">
        <v>297.7</v>
      </c>
      <c r="I1857">
        <v>58.02</v>
      </c>
      <c r="J1857">
        <v>44.99</v>
      </c>
      <c r="K1857">
        <v>30.03</v>
      </c>
      <c r="L1857">
        <v>82.16</v>
      </c>
      <c r="M1857">
        <v>77.010000000000005</v>
      </c>
    </row>
    <row r="1858" spans="1:13" x14ac:dyDescent="0.25">
      <c r="A1858" s="25">
        <v>41778</v>
      </c>
      <c r="B1858">
        <v>186.61</v>
      </c>
      <c r="C1858">
        <v>86.37</v>
      </c>
      <c r="D1858">
        <v>26.04</v>
      </c>
      <c r="E1858">
        <v>528.86</v>
      </c>
      <c r="F1858">
        <v>157.65</v>
      </c>
      <c r="G1858">
        <v>39.75</v>
      </c>
      <c r="H1858">
        <v>296.76</v>
      </c>
      <c r="I1858">
        <v>59.21</v>
      </c>
      <c r="J1858">
        <v>45.6</v>
      </c>
      <c r="K1858">
        <v>30.56</v>
      </c>
      <c r="L1858">
        <v>86.41</v>
      </c>
      <c r="M1858">
        <v>76.61</v>
      </c>
    </row>
    <row r="1859" spans="1:13" x14ac:dyDescent="0.25">
      <c r="A1859" s="25">
        <v>41779</v>
      </c>
      <c r="B1859">
        <v>186.25</v>
      </c>
      <c r="C1859">
        <v>86.39</v>
      </c>
      <c r="D1859">
        <v>26.04</v>
      </c>
      <c r="E1859">
        <v>529.77</v>
      </c>
      <c r="F1859">
        <v>158.41999999999999</v>
      </c>
      <c r="G1859">
        <v>39.68</v>
      </c>
      <c r="H1859">
        <v>301.19</v>
      </c>
      <c r="I1859">
        <v>58.56</v>
      </c>
      <c r="J1859">
        <v>45.71</v>
      </c>
      <c r="K1859">
        <v>30.85</v>
      </c>
      <c r="L1859">
        <v>85.87</v>
      </c>
      <c r="M1859">
        <v>75.69</v>
      </c>
    </row>
    <row r="1860" spans="1:13" x14ac:dyDescent="0.25">
      <c r="A1860" s="25">
        <v>41780</v>
      </c>
      <c r="B1860">
        <v>185.85</v>
      </c>
      <c r="C1860">
        <v>86.62</v>
      </c>
      <c r="D1860">
        <v>26.2</v>
      </c>
      <c r="E1860">
        <v>538.94000000000005</v>
      </c>
      <c r="F1860">
        <v>163.97</v>
      </c>
      <c r="G1860">
        <v>40.35</v>
      </c>
      <c r="H1860">
        <v>305.01</v>
      </c>
      <c r="I1860">
        <v>60.49</v>
      </c>
      <c r="J1860">
        <v>45.65</v>
      </c>
      <c r="K1860">
        <v>31.6</v>
      </c>
      <c r="L1860">
        <v>88.16</v>
      </c>
      <c r="M1860">
        <v>75.66</v>
      </c>
    </row>
    <row r="1861" spans="1:13" x14ac:dyDescent="0.25">
      <c r="A1861" s="25">
        <v>41781</v>
      </c>
      <c r="B1861">
        <v>186.45</v>
      </c>
      <c r="C1861">
        <v>86.75</v>
      </c>
      <c r="D1861">
        <v>26.15</v>
      </c>
      <c r="E1861">
        <v>545.05999999999995</v>
      </c>
      <c r="F1861">
        <v>163.53</v>
      </c>
      <c r="G1861">
        <v>40.1</v>
      </c>
      <c r="H1861">
        <v>304.91000000000003</v>
      </c>
      <c r="I1861">
        <v>60.52</v>
      </c>
      <c r="J1861">
        <v>46.14</v>
      </c>
      <c r="K1861">
        <v>32.1</v>
      </c>
      <c r="L1861">
        <v>91.01</v>
      </c>
      <c r="M1861">
        <v>75.39</v>
      </c>
    </row>
    <row r="1862" spans="1:13" x14ac:dyDescent="0.25">
      <c r="A1862" s="25">
        <v>41782</v>
      </c>
      <c r="B1862">
        <v>185.84</v>
      </c>
      <c r="C1862">
        <v>87.73</v>
      </c>
      <c r="D1862">
        <v>26.29</v>
      </c>
      <c r="E1862">
        <v>552.70000000000005</v>
      </c>
      <c r="F1862">
        <v>167.63</v>
      </c>
      <c r="G1862">
        <v>40.119999999999997</v>
      </c>
      <c r="H1862">
        <v>312.24</v>
      </c>
      <c r="I1862">
        <v>61.35</v>
      </c>
      <c r="J1862">
        <v>46.25</v>
      </c>
      <c r="K1862">
        <v>32.21</v>
      </c>
      <c r="L1862">
        <v>94.42</v>
      </c>
      <c r="M1862">
        <v>75.61</v>
      </c>
    </row>
    <row r="1863" spans="1:13" x14ac:dyDescent="0.25">
      <c r="A1863" s="25">
        <v>41786</v>
      </c>
      <c r="B1863">
        <v>184.8</v>
      </c>
      <c r="C1863">
        <v>89.38</v>
      </c>
      <c r="D1863">
        <v>26.71</v>
      </c>
      <c r="E1863">
        <v>565.95000000000005</v>
      </c>
      <c r="F1863">
        <v>169.32</v>
      </c>
      <c r="G1863">
        <v>40.19</v>
      </c>
      <c r="H1863">
        <v>310.82</v>
      </c>
      <c r="I1863">
        <v>63.48</v>
      </c>
      <c r="J1863">
        <v>46.35</v>
      </c>
      <c r="K1863">
        <v>32.729999999999997</v>
      </c>
      <c r="L1863">
        <v>95.42</v>
      </c>
      <c r="M1863">
        <v>75.59</v>
      </c>
    </row>
    <row r="1864" spans="1:13" x14ac:dyDescent="0.25">
      <c r="A1864" s="25">
        <v>41787</v>
      </c>
      <c r="B1864">
        <v>184.48</v>
      </c>
      <c r="C1864">
        <v>89.14</v>
      </c>
      <c r="D1864">
        <v>26.88</v>
      </c>
      <c r="E1864">
        <v>561.67999999999995</v>
      </c>
      <c r="F1864">
        <v>166.17</v>
      </c>
      <c r="G1864">
        <v>40.01</v>
      </c>
      <c r="H1864">
        <v>310.16000000000003</v>
      </c>
      <c r="I1864">
        <v>63.51</v>
      </c>
      <c r="J1864">
        <v>46.46</v>
      </c>
      <c r="K1864">
        <v>31.9</v>
      </c>
      <c r="L1864">
        <v>95.19</v>
      </c>
      <c r="M1864">
        <v>75.53</v>
      </c>
    </row>
    <row r="1865" spans="1:13" x14ac:dyDescent="0.25">
      <c r="A1865" s="25">
        <v>41788</v>
      </c>
      <c r="B1865">
        <v>183.64</v>
      </c>
      <c r="C1865">
        <v>90.77</v>
      </c>
      <c r="D1865">
        <v>26.96</v>
      </c>
      <c r="E1865">
        <v>560.08000000000004</v>
      </c>
      <c r="F1865">
        <v>167.5</v>
      </c>
      <c r="G1865">
        <v>40.340000000000003</v>
      </c>
      <c r="H1865">
        <v>313.77999999999997</v>
      </c>
      <c r="I1865">
        <v>63.83</v>
      </c>
      <c r="J1865">
        <v>46.66</v>
      </c>
      <c r="K1865">
        <v>31.91</v>
      </c>
      <c r="L1865">
        <v>98.2</v>
      </c>
      <c r="M1865">
        <v>75.98</v>
      </c>
    </row>
    <row r="1866" spans="1:13" x14ac:dyDescent="0.25">
      <c r="A1866" s="25">
        <v>41789</v>
      </c>
      <c r="B1866">
        <v>183.38</v>
      </c>
      <c r="C1866">
        <v>90.43</v>
      </c>
      <c r="D1866">
        <v>27.32</v>
      </c>
      <c r="E1866">
        <v>559.89</v>
      </c>
      <c r="F1866">
        <v>165.81</v>
      </c>
      <c r="G1866">
        <v>40.94</v>
      </c>
      <c r="H1866">
        <v>312.55</v>
      </c>
      <c r="I1866">
        <v>63.3</v>
      </c>
      <c r="J1866">
        <v>46.98</v>
      </c>
      <c r="K1866">
        <v>31.14</v>
      </c>
      <c r="L1866">
        <v>97.17</v>
      </c>
      <c r="M1866">
        <v>76.77</v>
      </c>
    </row>
    <row r="1867" spans="1:13" x14ac:dyDescent="0.25">
      <c r="A1867" s="25">
        <v>41792</v>
      </c>
      <c r="B1867">
        <v>184.76</v>
      </c>
      <c r="C1867">
        <v>89.81</v>
      </c>
      <c r="D1867">
        <v>27.26</v>
      </c>
      <c r="E1867">
        <v>553.92999999999995</v>
      </c>
      <c r="F1867">
        <v>167.25</v>
      </c>
      <c r="G1867">
        <v>40.79</v>
      </c>
      <c r="H1867">
        <v>308.83999999999997</v>
      </c>
      <c r="I1867">
        <v>63.08</v>
      </c>
      <c r="J1867">
        <v>46.99</v>
      </c>
      <c r="K1867">
        <v>31.67</v>
      </c>
      <c r="L1867">
        <v>97.77</v>
      </c>
      <c r="M1867">
        <v>76.760000000000005</v>
      </c>
    </row>
    <row r="1868" spans="1:13" x14ac:dyDescent="0.25">
      <c r="A1868" s="25">
        <v>41793</v>
      </c>
      <c r="B1868">
        <v>185.55</v>
      </c>
      <c r="C1868">
        <v>91.08</v>
      </c>
      <c r="D1868">
        <v>27.66</v>
      </c>
      <c r="E1868">
        <v>544.94000000000005</v>
      </c>
      <c r="F1868">
        <v>163.66999999999999</v>
      </c>
      <c r="G1868">
        <v>40.29</v>
      </c>
      <c r="H1868">
        <v>307.19</v>
      </c>
      <c r="I1868">
        <v>62.87</v>
      </c>
      <c r="J1868">
        <v>46.99</v>
      </c>
      <c r="K1868">
        <v>32.4</v>
      </c>
      <c r="L1868">
        <v>98</v>
      </c>
      <c r="M1868">
        <v>76.709999999999994</v>
      </c>
    </row>
    <row r="1869" spans="1:13" x14ac:dyDescent="0.25">
      <c r="A1869" s="25">
        <v>41794</v>
      </c>
      <c r="B1869">
        <v>184.71</v>
      </c>
      <c r="C1869">
        <v>92.12</v>
      </c>
      <c r="D1869">
        <v>27.6</v>
      </c>
      <c r="E1869">
        <v>544.66</v>
      </c>
      <c r="F1869">
        <v>163.38</v>
      </c>
      <c r="G1869">
        <v>40.32</v>
      </c>
      <c r="H1869">
        <v>306.77999999999997</v>
      </c>
      <c r="I1869">
        <v>63.34</v>
      </c>
      <c r="J1869">
        <v>46.85</v>
      </c>
      <c r="K1869">
        <v>32.979999999999997</v>
      </c>
      <c r="L1869">
        <v>99.35</v>
      </c>
      <c r="M1869">
        <v>77.13</v>
      </c>
    </row>
    <row r="1870" spans="1:13" x14ac:dyDescent="0.25">
      <c r="A1870" s="25">
        <v>41795</v>
      </c>
      <c r="B1870">
        <v>184.66</v>
      </c>
      <c r="C1870">
        <v>92.48</v>
      </c>
      <c r="D1870">
        <v>27.66</v>
      </c>
      <c r="E1870">
        <v>553.9</v>
      </c>
      <c r="F1870">
        <v>166.42</v>
      </c>
      <c r="G1870">
        <v>41.21</v>
      </c>
      <c r="H1870">
        <v>323.57</v>
      </c>
      <c r="I1870">
        <v>63.19</v>
      </c>
      <c r="J1870">
        <v>47.4</v>
      </c>
      <c r="K1870">
        <v>33.15</v>
      </c>
      <c r="L1870">
        <v>103.03</v>
      </c>
      <c r="M1870">
        <v>77.319999999999993</v>
      </c>
    </row>
    <row r="1871" spans="1:13" x14ac:dyDescent="0.25">
      <c r="A1871" s="25">
        <v>41796</v>
      </c>
      <c r="B1871">
        <v>186.47</v>
      </c>
      <c r="C1871">
        <v>92.22</v>
      </c>
      <c r="D1871">
        <v>28.17</v>
      </c>
      <c r="E1871">
        <v>556.33000000000004</v>
      </c>
      <c r="F1871">
        <v>172.34</v>
      </c>
      <c r="G1871">
        <v>41.48</v>
      </c>
      <c r="H1871">
        <v>329.67</v>
      </c>
      <c r="I1871">
        <v>62.5</v>
      </c>
      <c r="J1871">
        <v>47.5</v>
      </c>
      <c r="K1871">
        <v>33.72</v>
      </c>
      <c r="L1871">
        <v>104.05</v>
      </c>
      <c r="M1871">
        <v>77.209999999999994</v>
      </c>
    </row>
    <row r="1872" spans="1:13" x14ac:dyDescent="0.25">
      <c r="A1872" s="25">
        <v>41799</v>
      </c>
      <c r="B1872">
        <v>186.22</v>
      </c>
      <c r="C1872">
        <v>93.7</v>
      </c>
      <c r="D1872">
        <v>27.91</v>
      </c>
      <c r="E1872">
        <v>562.12</v>
      </c>
      <c r="F1872">
        <v>171.59</v>
      </c>
      <c r="G1872">
        <v>41.27</v>
      </c>
      <c r="H1872">
        <v>327.5</v>
      </c>
      <c r="I1872">
        <v>62.88</v>
      </c>
      <c r="J1872">
        <v>47.88</v>
      </c>
      <c r="K1872">
        <v>34</v>
      </c>
      <c r="L1872">
        <v>103.7</v>
      </c>
      <c r="M1872">
        <v>77.010000000000005</v>
      </c>
    </row>
    <row r="1873" spans="1:13" x14ac:dyDescent="0.25">
      <c r="A1873" s="25">
        <v>41800</v>
      </c>
      <c r="B1873">
        <v>186.2</v>
      </c>
      <c r="C1873">
        <v>94.25</v>
      </c>
      <c r="D1873">
        <v>28.24</v>
      </c>
      <c r="E1873">
        <v>560.54999999999995</v>
      </c>
      <c r="F1873">
        <v>176.14</v>
      </c>
      <c r="G1873">
        <v>41.11</v>
      </c>
      <c r="H1873">
        <v>332.41</v>
      </c>
      <c r="I1873">
        <v>65.77</v>
      </c>
      <c r="J1873">
        <v>47.97</v>
      </c>
      <c r="K1873">
        <v>33.950000000000003</v>
      </c>
      <c r="L1873">
        <v>102.68</v>
      </c>
      <c r="M1873">
        <v>76.62</v>
      </c>
    </row>
    <row r="1874" spans="1:13" x14ac:dyDescent="0.25">
      <c r="A1874" s="25">
        <v>41801</v>
      </c>
      <c r="B1874">
        <v>183.61</v>
      </c>
      <c r="C1874">
        <v>93.86</v>
      </c>
      <c r="D1874">
        <v>27.93</v>
      </c>
      <c r="E1874">
        <v>558.84</v>
      </c>
      <c r="F1874">
        <v>176.51</v>
      </c>
      <c r="G1874">
        <v>40.86</v>
      </c>
      <c r="H1874">
        <v>335.2</v>
      </c>
      <c r="I1874">
        <v>65.78</v>
      </c>
      <c r="J1874">
        <v>48.09</v>
      </c>
      <c r="K1874">
        <v>34.159999999999997</v>
      </c>
      <c r="L1874">
        <v>103.52</v>
      </c>
      <c r="M1874">
        <v>76.16</v>
      </c>
    </row>
    <row r="1875" spans="1:13" x14ac:dyDescent="0.25">
      <c r="A1875" s="25">
        <v>41802</v>
      </c>
      <c r="B1875">
        <v>182.48</v>
      </c>
      <c r="C1875">
        <v>92.29</v>
      </c>
      <c r="D1875">
        <v>27.96</v>
      </c>
      <c r="E1875">
        <v>551.35</v>
      </c>
      <c r="F1875">
        <v>175.98</v>
      </c>
      <c r="G1875">
        <v>40.58</v>
      </c>
      <c r="H1875">
        <v>325.91000000000003</v>
      </c>
      <c r="I1875">
        <v>64.290000000000006</v>
      </c>
      <c r="J1875">
        <v>48.14</v>
      </c>
      <c r="K1875">
        <v>34.1</v>
      </c>
      <c r="L1875">
        <v>101.72</v>
      </c>
      <c r="M1875">
        <v>75.73</v>
      </c>
    </row>
    <row r="1876" spans="1:13" x14ac:dyDescent="0.25">
      <c r="A1876" s="25">
        <v>41803</v>
      </c>
      <c r="B1876">
        <v>182</v>
      </c>
      <c r="C1876">
        <v>91.28</v>
      </c>
      <c r="D1876">
        <v>29.87</v>
      </c>
      <c r="E1876">
        <v>551.76</v>
      </c>
      <c r="F1876">
        <v>178.05</v>
      </c>
      <c r="G1876">
        <v>41.23</v>
      </c>
      <c r="H1876">
        <v>326.27</v>
      </c>
      <c r="I1876">
        <v>64.5</v>
      </c>
      <c r="J1876">
        <v>48.33</v>
      </c>
      <c r="K1876">
        <v>33.729999999999997</v>
      </c>
      <c r="L1876">
        <v>101.98</v>
      </c>
      <c r="M1876">
        <v>75.28</v>
      </c>
    </row>
    <row r="1877" spans="1:13" x14ac:dyDescent="0.25">
      <c r="A1877" s="25">
        <v>41806</v>
      </c>
      <c r="B1877">
        <v>182.4</v>
      </c>
      <c r="C1877">
        <v>92.2</v>
      </c>
      <c r="D1877">
        <v>30.01</v>
      </c>
      <c r="E1877">
        <v>544.28</v>
      </c>
      <c r="F1877">
        <v>176.88</v>
      </c>
      <c r="G1877">
        <v>41.5</v>
      </c>
      <c r="H1877">
        <v>327.62</v>
      </c>
      <c r="I1877">
        <v>64.19</v>
      </c>
      <c r="J1877">
        <v>48.13</v>
      </c>
      <c r="K1877">
        <v>33.950000000000003</v>
      </c>
      <c r="L1877">
        <v>103.97</v>
      </c>
      <c r="M1877">
        <v>75.34</v>
      </c>
    </row>
    <row r="1878" spans="1:13" x14ac:dyDescent="0.25">
      <c r="A1878" s="25">
        <v>41807</v>
      </c>
      <c r="B1878">
        <v>181.9</v>
      </c>
      <c r="C1878">
        <v>92.08</v>
      </c>
      <c r="D1878">
        <v>29.95</v>
      </c>
      <c r="E1878">
        <v>543.01</v>
      </c>
      <c r="F1878">
        <v>178.22</v>
      </c>
      <c r="G1878">
        <v>41.68</v>
      </c>
      <c r="H1878">
        <v>325.62</v>
      </c>
      <c r="I1878">
        <v>64.400000000000006</v>
      </c>
      <c r="J1878">
        <v>48.26</v>
      </c>
      <c r="K1878">
        <v>34.090000000000003</v>
      </c>
      <c r="L1878">
        <v>104.57</v>
      </c>
      <c r="M1878">
        <v>74.989999999999995</v>
      </c>
    </row>
    <row r="1879" spans="1:13" x14ac:dyDescent="0.25">
      <c r="A1879" s="25">
        <v>41808</v>
      </c>
      <c r="B1879">
        <v>182.04</v>
      </c>
      <c r="C1879">
        <v>92.18</v>
      </c>
      <c r="D1879">
        <v>29.93</v>
      </c>
      <c r="E1879">
        <v>553.37</v>
      </c>
      <c r="F1879">
        <v>176.68</v>
      </c>
      <c r="G1879">
        <v>41.65</v>
      </c>
      <c r="H1879">
        <v>334.38</v>
      </c>
      <c r="I1879">
        <v>65.599999999999994</v>
      </c>
      <c r="J1879">
        <v>47.87</v>
      </c>
      <c r="K1879">
        <v>34.119999999999997</v>
      </c>
      <c r="L1879">
        <v>105.24</v>
      </c>
      <c r="M1879">
        <v>75.7</v>
      </c>
    </row>
    <row r="1880" spans="1:13" x14ac:dyDescent="0.25">
      <c r="A1880" s="25">
        <v>41809</v>
      </c>
      <c r="B1880">
        <v>184.12</v>
      </c>
      <c r="C1880">
        <v>91.86</v>
      </c>
      <c r="D1880">
        <v>30.09</v>
      </c>
      <c r="E1880">
        <v>554.9</v>
      </c>
      <c r="F1880">
        <v>174.39</v>
      </c>
      <c r="G1880">
        <v>41.51</v>
      </c>
      <c r="H1880">
        <v>327</v>
      </c>
      <c r="I1880">
        <v>64.34</v>
      </c>
      <c r="J1880">
        <v>47.91</v>
      </c>
      <c r="K1880">
        <v>33.79</v>
      </c>
      <c r="L1880">
        <v>102.98</v>
      </c>
      <c r="M1880">
        <v>75.87</v>
      </c>
    </row>
    <row r="1881" spans="1:13" x14ac:dyDescent="0.25">
      <c r="A1881" s="25">
        <v>41810</v>
      </c>
      <c r="B1881">
        <v>182.59</v>
      </c>
      <c r="C1881">
        <v>90.91</v>
      </c>
      <c r="D1881">
        <v>30.2</v>
      </c>
      <c r="E1881">
        <v>556.36</v>
      </c>
      <c r="F1881">
        <v>174.5</v>
      </c>
      <c r="G1881">
        <v>41.68</v>
      </c>
      <c r="H1881">
        <v>324.2</v>
      </c>
      <c r="I1881">
        <v>64.5</v>
      </c>
      <c r="J1881">
        <v>47.94</v>
      </c>
      <c r="K1881">
        <v>35.56</v>
      </c>
      <c r="L1881">
        <v>103.53</v>
      </c>
      <c r="M1881">
        <v>75.680000000000007</v>
      </c>
    </row>
    <row r="1882" spans="1:13" x14ac:dyDescent="0.25">
      <c r="A1882" s="25">
        <v>41813</v>
      </c>
      <c r="B1882">
        <v>181.92</v>
      </c>
      <c r="C1882">
        <v>90.83</v>
      </c>
      <c r="D1882">
        <v>30.23</v>
      </c>
      <c r="E1882">
        <v>564.95000000000005</v>
      </c>
      <c r="F1882">
        <v>177.54</v>
      </c>
      <c r="G1882">
        <v>41.99</v>
      </c>
      <c r="H1882">
        <v>327.24</v>
      </c>
      <c r="I1882">
        <v>65.37</v>
      </c>
      <c r="J1882">
        <v>48.08</v>
      </c>
      <c r="K1882">
        <v>35.6</v>
      </c>
      <c r="L1882">
        <v>103.87</v>
      </c>
      <c r="M1882">
        <v>75.790000000000006</v>
      </c>
    </row>
    <row r="1883" spans="1:13" x14ac:dyDescent="0.25">
      <c r="A1883" s="25">
        <v>41814</v>
      </c>
      <c r="B1883">
        <v>181.5</v>
      </c>
      <c r="C1883">
        <v>90.28</v>
      </c>
      <c r="D1883">
        <v>30.5</v>
      </c>
      <c r="E1883">
        <v>564.62</v>
      </c>
      <c r="F1883">
        <v>181.19</v>
      </c>
      <c r="G1883">
        <v>41.74</v>
      </c>
      <c r="H1883">
        <v>324.16000000000003</v>
      </c>
      <c r="I1883">
        <v>65.72</v>
      </c>
      <c r="J1883">
        <v>47.71</v>
      </c>
      <c r="K1883">
        <v>34.61</v>
      </c>
      <c r="L1883">
        <v>104.68</v>
      </c>
      <c r="M1883">
        <v>75.97</v>
      </c>
    </row>
    <row r="1884" spans="1:13" x14ac:dyDescent="0.25">
      <c r="A1884" s="25">
        <v>41815</v>
      </c>
      <c r="B1884">
        <v>180.25</v>
      </c>
      <c r="C1884">
        <v>90.36</v>
      </c>
      <c r="D1884">
        <v>30.88</v>
      </c>
      <c r="E1884">
        <v>578.65</v>
      </c>
      <c r="F1884">
        <v>184.46</v>
      </c>
      <c r="G1884">
        <v>42.03</v>
      </c>
      <c r="H1884">
        <v>327.44</v>
      </c>
      <c r="I1884">
        <v>67.44</v>
      </c>
      <c r="J1884">
        <v>48.04</v>
      </c>
      <c r="K1884">
        <v>34.9</v>
      </c>
      <c r="L1884">
        <v>108.5</v>
      </c>
      <c r="M1884">
        <v>75.62</v>
      </c>
    </row>
    <row r="1885" spans="1:13" x14ac:dyDescent="0.25">
      <c r="A1885" s="25">
        <v>41816</v>
      </c>
      <c r="B1885">
        <v>180.87</v>
      </c>
      <c r="C1885">
        <v>90.9</v>
      </c>
      <c r="D1885">
        <v>30.78</v>
      </c>
      <c r="E1885">
        <v>576</v>
      </c>
      <c r="F1885">
        <v>183.71</v>
      </c>
      <c r="G1885">
        <v>41.72</v>
      </c>
      <c r="H1885">
        <v>325.69</v>
      </c>
      <c r="I1885">
        <v>67.13</v>
      </c>
      <c r="J1885">
        <v>47.79</v>
      </c>
      <c r="K1885">
        <v>35.03</v>
      </c>
      <c r="L1885">
        <v>107.87</v>
      </c>
      <c r="M1885">
        <v>74.91</v>
      </c>
    </row>
    <row r="1886" spans="1:13" x14ac:dyDescent="0.25">
      <c r="A1886" s="25">
        <v>41817</v>
      </c>
      <c r="B1886">
        <v>179.77</v>
      </c>
      <c r="C1886">
        <v>91.98</v>
      </c>
      <c r="D1886">
        <v>30.93</v>
      </c>
      <c r="E1886">
        <v>577.24</v>
      </c>
      <c r="F1886">
        <v>184.96</v>
      </c>
      <c r="G1886">
        <v>42.25</v>
      </c>
      <c r="H1886">
        <v>324.57</v>
      </c>
      <c r="I1886">
        <v>67.599999999999994</v>
      </c>
      <c r="J1886">
        <v>47.76</v>
      </c>
      <c r="K1886">
        <v>35.159999999999997</v>
      </c>
      <c r="L1886">
        <v>110.21</v>
      </c>
      <c r="M1886">
        <v>75.34</v>
      </c>
    </row>
    <row r="1887" spans="1:13" x14ac:dyDescent="0.25">
      <c r="A1887" s="25">
        <v>41820</v>
      </c>
      <c r="B1887">
        <v>181.33</v>
      </c>
      <c r="C1887">
        <v>92.93</v>
      </c>
      <c r="D1887">
        <v>30.9</v>
      </c>
      <c r="E1887">
        <v>575.28</v>
      </c>
      <c r="F1887">
        <v>186.81</v>
      </c>
      <c r="G1887">
        <v>41.7</v>
      </c>
      <c r="H1887">
        <v>324.77999999999997</v>
      </c>
      <c r="I1887">
        <v>67.290000000000006</v>
      </c>
      <c r="J1887">
        <v>47.79</v>
      </c>
      <c r="K1887">
        <v>35.64</v>
      </c>
      <c r="L1887">
        <v>108.66</v>
      </c>
      <c r="M1887">
        <v>75.069999999999993</v>
      </c>
    </row>
    <row r="1888" spans="1:13" x14ac:dyDescent="0.25">
      <c r="A1888" s="25">
        <v>41821</v>
      </c>
      <c r="B1888">
        <v>181.7</v>
      </c>
      <c r="C1888">
        <v>93.52</v>
      </c>
      <c r="D1888">
        <v>30.98</v>
      </c>
      <c r="E1888">
        <v>582.66999999999996</v>
      </c>
      <c r="F1888">
        <v>191.28</v>
      </c>
      <c r="G1888">
        <v>41.87</v>
      </c>
      <c r="H1888">
        <v>332.39</v>
      </c>
      <c r="I1888">
        <v>68.06</v>
      </c>
      <c r="J1888">
        <v>48.49</v>
      </c>
      <c r="K1888">
        <v>35.01</v>
      </c>
      <c r="L1888">
        <v>109.01</v>
      </c>
      <c r="M1888">
        <v>75.28</v>
      </c>
    </row>
    <row r="1889" spans="1:13" x14ac:dyDescent="0.25">
      <c r="A1889" s="25">
        <v>41822</v>
      </c>
      <c r="B1889">
        <v>186.34</v>
      </c>
      <c r="C1889">
        <v>93.48</v>
      </c>
      <c r="D1889">
        <v>30.98</v>
      </c>
      <c r="E1889">
        <v>582.34</v>
      </c>
      <c r="F1889">
        <v>189.96</v>
      </c>
      <c r="G1889">
        <v>41.9</v>
      </c>
      <c r="H1889">
        <v>332.85</v>
      </c>
      <c r="I1889">
        <v>66.45</v>
      </c>
      <c r="J1889">
        <v>48.51</v>
      </c>
      <c r="K1889">
        <v>34.64</v>
      </c>
      <c r="L1889">
        <v>108.12</v>
      </c>
      <c r="M1889">
        <v>75.62</v>
      </c>
    </row>
    <row r="1890" spans="1:13" x14ac:dyDescent="0.25">
      <c r="A1890" s="25">
        <v>41823</v>
      </c>
      <c r="B1890">
        <v>188.39</v>
      </c>
      <c r="C1890">
        <v>94.03</v>
      </c>
      <c r="D1890">
        <v>31.14</v>
      </c>
      <c r="E1890">
        <v>584.73</v>
      </c>
      <c r="F1890">
        <v>191.2</v>
      </c>
      <c r="G1890">
        <v>41.8</v>
      </c>
      <c r="H1890">
        <v>337.49</v>
      </c>
      <c r="I1890">
        <v>66.290000000000006</v>
      </c>
      <c r="J1890">
        <v>48.95</v>
      </c>
      <c r="K1890">
        <v>34.56</v>
      </c>
      <c r="L1890">
        <v>109.18</v>
      </c>
      <c r="M1890">
        <v>75.75</v>
      </c>
    </row>
    <row r="1891" spans="1:13" x14ac:dyDescent="0.25">
      <c r="A1891" s="25">
        <v>41827</v>
      </c>
      <c r="B1891">
        <v>187.61</v>
      </c>
      <c r="C1891">
        <v>95.97</v>
      </c>
      <c r="D1891">
        <v>31.03</v>
      </c>
      <c r="E1891">
        <v>582.25</v>
      </c>
      <c r="F1891">
        <v>188</v>
      </c>
      <c r="G1891">
        <v>41.99</v>
      </c>
      <c r="H1891">
        <v>333.55</v>
      </c>
      <c r="I1891">
        <v>65.290000000000006</v>
      </c>
      <c r="J1891">
        <v>48.92</v>
      </c>
      <c r="K1891">
        <v>33.380000000000003</v>
      </c>
      <c r="L1891">
        <v>107.41</v>
      </c>
      <c r="M1891">
        <v>76.069999999999993</v>
      </c>
    </row>
    <row r="1892" spans="1:13" x14ac:dyDescent="0.25">
      <c r="A1892" s="25">
        <v>41828</v>
      </c>
      <c r="B1892">
        <v>187.65</v>
      </c>
      <c r="C1892">
        <v>95.35</v>
      </c>
      <c r="D1892">
        <v>30.79</v>
      </c>
      <c r="E1892">
        <v>571.09</v>
      </c>
      <c r="F1892">
        <v>182.3</v>
      </c>
      <c r="G1892">
        <v>41.78</v>
      </c>
      <c r="H1892">
        <v>323.81</v>
      </c>
      <c r="I1892">
        <v>62.76</v>
      </c>
      <c r="J1892">
        <v>48.85</v>
      </c>
      <c r="K1892">
        <v>31.26</v>
      </c>
      <c r="L1892">
        <v>101.45</v>
      </c>
      <c r="M1892">
        <v>76.650000000000006</v>
      </c>
    </row>
    <row r="1893" spans="1:13" x14ac:dyDescent="0.25">
      <c r="A1893" s="25">
        <v>41829</v>
      </c>
      <c r="B1893">
        <v>187.68</v>
      </c>
      <c r="C1893">
        <v>95.39</v>
      </c>
      <c r="D1893">
        <v>30.89</v>
      </c>
      <c r="E1893">
        <v>576.08000000000004</v>
      </c>
      <c r="F1893">
        <v>184.94</v>
      </c>
      <c r="G1893">
        <v>41.67</v>
      </c>
      <c r="H1893">
        <v>329.97</v>
      </c>
      <c r="I1893">
        <v>64.97</v>
      </c>
      <c r="J1893">
        <v>49.28</v>
      </c>
      <c r="K1893">
        <v>32.15</v>
      </c>
      <c r="L1893">
        <v>103.52</v>
      </c>
      <c r="M1893">
        <v>77.209999999999994</v>
      </c>
    </row>
    <row r="1894" spans="1:13" x14ac:dyDescent="0.25">
      <c r="A1894" s="25">
        <v>41830</v>
      </c>
      <c r="B1894">
        <v>186.44</v>
      </c>
      <c r="C1894">
        <v>95.04</v>
      </c>
      <c r="D1894">
        <v>31.26</v>
      </c>
      <c r="E1894">
        <v>571.1</v>
      </c>
      <c r="F1894">
        <v>183.32</v>
      </c>
      <c r="G1894">
        <v>41.68</v>
      </c>
      <c r="H1894">
        <v>327.92</v>
      </c>
      <c r="I1894">
        <v>64.87</v>
      </c>
      <c r="J1894">
        <v>49</v>
      </c>
      <c r="K1894">
        <v>31.69</v>
      </c>
      <c r="L1894">
        <v>103.35</v>
      </c>
      <c r="M1894">
        <v>77.06</v>
      </c>
    </row>
    <row r="1895" spans="1:13" x14ac:dyDescent="0.25">
      <c r="A1895" s="25">
        <v>41831</v>
      </c>
      <c r="B1895">
        <v>187.73</v>
      </c>
      <c r="C1895">
        <v>95.22</v>
      </c>
      <c r="D1895">
        <v>31.25</v>
      </c>
      <c r="E1895">
        <v>579.17999999999995</v>
      </c>
      <c r="F1895">
        <v>186.1</v>
      </c>
      <c r="G1895">
        <v>42.09</v>
      </c>
      <c r="H1895">
        <v>346.2</v>
      </c>
      <c r="I1895">
        <v>66.34</v>
      </c>
      <c r="J1895">
        <v>49.29</v>
      </c>
      <c r="K1895">
        <v>32.11</v>
      </c>
      <c r="L1895">
        <v>104.78</v>
      </c>
      <c r="M1895">
        <v>76.819999999999993</v>
      </c>
    </row>
    <row r="1896" spans="1:13" x14ac:dyDescent="0.25">
      <c r="A1896" s="25">
        <v>41834</v>
      </c>
      <c r="B1896">
        <v>188.55</v>
      </c>
      <c r="C1896">
        <v>96.45</v>
      </c>
      <c r="D1896">
        <v>31.49</v>
      </c>
      <c r="E1896">
        <v>584.87</v>
      </c>
      <c r="F1896">
        <v>188.52</v>
      </c>
      <c r="G1896">
        <v>42.14</v>
      </c>
      <c r="H1896">
        <v>355.32</v>
      </c>
      <c r="I1896">
        <v>67.900000000000006</v>
      </c>
      <c r="J1896">
        <v>48.92</v>
      </c>
      <c r="K1896">
        <v>32.49</v>
      </c>
      <c r="L1896">
        <v>104.05</v>
      </c>
      <c r="M1896">
        <v>76.55</v>
      </c>
    </row>
    <row r="1897" spans="1:13" x14ac:dyDescent="0.25">
      <c r="A1897" s="25">
        <v>41835</v>
      </c>
      <c r="B1897">
        <v>189.54</v>
      </c>
      <c r="C1897">
        <v>95.32</v>
      </c>
      <c r="D1897">
        <v>31.71</v>
      </c>
      <c r="E1897">
        <v>584.78</v>
      </c>
      <c r="F1897">
        <v>189.87</v>
      </c>
      <c r="G1897">
        <v>42.45</v>
      </c>
      <c r="H1897">
        <v>354.44</v>
      </c>
      <c r="I1897">
        <v>67.16</v>
      </c>
      <c r="J1897">
        <v>48.66</v>
      </c>
      <c r="K1897">
        <v>32.119999999999997</v>
      </c>
      <c r="L1897">
        <v>102.68</v>
      </c>
      <c r="M1897">
        <v>76.84</v>
      </c>
    </row>
    <row r="1898" spans="1:13" x14ac:dyDescent="0.25">
      <c r="A1898" s="25">
        <v>41836</v>
      </c>
      <c r="B1898">
        <v>192.24</v>
      </c>
      <c r="C1898">
        <v>94.78</v>
      </c>
      <c r="D1898">
        <v>34.65</v>
      </c>
      <c r="E1898">
        <v>582.66</v>
      </c>
      <c r="F1898">
        <v>189.42</v>
      </c>
      <c r="G1898">
        <v>44.08</v>
      </c>
      <c r="H1898">
        <v>355.9</v>
      </c>
      <c r="I1898">
        <v>67.66</v>
      </c>
      <c r="J1898">
        <v>49.05</v>
      </c>
      <c r="K1898">
        <v>31.85</v>
      </c>
      <c r="L1898">
        <v>101.96</v>
      </c>
      <c r="M1898">
        <v>76.86</v>
      </c>
    </row>
    <row r="1899" spans="1:13" x14ac:dyDescent="0.25">
      <c r="A1899" s="25">
        <v>41837</v>
      </c>
      <c r="B1899">
        <v>192.36</v>
      </c>
      <c r="C1899">
        <v>93.09</v>
      </c>
      <c r="D1899">
        <v>33.700000000000003</v>
      </c>
      <c r="E1899">
        <v>573.73</v>
      </c>
      <c r="F1899">
        <v>186.91</v>
      </c>
      <c r="G1899">
        <v>44.53</v>
      </c>
      <c r="H1899">
        <v>352.45</v>
      </c>
      <c r="I1899">
        <v>66.41</v>
      </c>
      <c r="J1899">
        <v>48.15</v>
      </c>
      <c r="K1899">
        <v>30.03</v>
      </c>
      <c r="L1899">
        <v>101.15</v>
      </c>
      <c r="M1899">
        <v>76.61</v>
      </c>
    </row>
    <row r="1900" spans="1:13" x14ac:dyDescent="0.25">
      <c r="A1900" s="25">
        <v>41838</v>
      </c>
      <c r="B1900">
        <v>191.96</v>
      </c>
      <c r="C1900">
        <v>94.43</v>
      </c>
      <c r="D1900">
        <v>33.700000000000003</v>
      </c>
      <c r="E1900">
        <v>595.08000000000004</v>
      </c>
      <c r="F1900">
        <v>191.17</v>
      </c>
      <c r="G1900">
        <v>44.69</v>
      </c>
      <c r="H1900">
        <v>358.66</v>
      </c>
      <c r="I1900">
        <v>68.42</v>
      </c>
      <c r="J1900">
        <v>48.82</v>
      </c>
      <c r="K1900">
        <v>30.74</v>
      </c>
      <c r="L1900">
        <v>104.17</v>
      </c>
      <c r="M1900">
        <v>77.09</v>
      </c>
    </row>
    <row r="1901" spans="1:13" x14ac:dyDescent="0.25">
      <c r="A1901" s="25">
        <v>41841</v>
      </c>
      <c r="B1901">
        <v>191.3</v>
      </c>
      <c r="C1901">
        <v>93.94</v>
      </c>
      <c r="D1901">
        <v>34.06</v>
      </c>
      <c r="E1901">
        <v>589.47</v>
      </c>
      <c r="F1901">
        <v>197.72</v>
      </c>
      <c r="G1901">
        <v>44.84</v>
      </c>
      <c r="H1901">
        <v>359.76</v>
      </c>
      <c r="I1901">
        <v>69.400000000000006</v>
      </c>
      <c r="J1901">
        <v>49.17</v>
      </c>
      <c r="K1901">
        <v>29.64</v>
      </c>
      <c r="L1901">
        <v>103.14</v>
      </c>
      <c r="M1901">
        <v>76.77</v>
      </c>
    </row>
    <row r="1902" spans="1:13" x14ac:dyDescent="0.25">
      <c r="A1902" s="25">
        <v>41842</v>
      </c>
      <c r="B1902">
        <v>191.59</v>
      </c>
      <c r="C1902">
        <v>94.72</v>
      </c>
      <c r="D1902">
        <v>34.79</v>
      </c>
      <c r="E1902">
        <v>594.74</v>
      </c>
      <c r="F1902">
        <v>198.43</v>
      </c>
      <c r="G1902">
        <v>44.83</v>
      </c>
      <c r="H1902">
        <v>360.84</v>
      </c>
      <c r="I1902">
        <v>69.27</v>
      </c>
      <c r="J1902">
        <v>49.12</v>
      </c>
      <c r="K1902">
        <v>30.2</v>
      </c>
      <c r="L1902">
        <v>104.17</v>
      </c>
      <c r="M1902">
        <v>76.64</v>
      </c>
    </row>
    <row r="1903" spans="1:13" x14ac:dyDescent="0.25">
      <c r="A1903" s="25">
        <v>41843</v>
      </c>
      <c r="B1903">
        <v>194.11</v>
      </c>
      <c r="C1903">
        <v>97.19</v>
      </c>
      <c r="D1903">
        <v>34.5</v>
      </c>
      <c r="E1903">
        <v>595.98</v>
      </c>
      <c r="F1903">
        <v>200.12</v>
      </c>
      <c r="G1903">
        <v>44.87</v>
      </c>
      <c r="H1903">
        <v>358.14</v>
      </c>
      <c r="I1903">
        <v>71.290000000000006</v>
      </c>
      <c r="J1903">
        <v>48.2</v>
      </c>
      <c r="K1903">
        <v>30.76</v>
      </c>
      <c r="L1903">
        <v>107.36</v>
      </c>
      <c r="M1903">
        <v>76.989999999999995</v>
      </c>
    </row>
    <row r="1904" spans="1:13" x14ac:dyDescent="0.25">
      <c r="A1904" s="25">
        <v>41844</v>
      </c>
      <c r="B1904">
        <v>193.95</v>
      </c>
      <c r="C1904">
        <v>97.03</v>
      </c>
      <c r="D1904">
        <v>34.25</v>
      </c>
      <c r="E1904">
        <v>593.35</v>
      </c>
      <c r="F1904">
        <v>204.27</v>
      </c>
      <c r="G1904">
        <v>44.4</v>
      </c>
      <c r="H1904">
        <v>358.61</v>
      </c>
      <c r="I1904">
        <v>74.98</v>
      </c>
      <c r="J1904">
        <v>47.86</v>
      </c>
      <c r="K1904">
        <v>31.19</v>
      </c>
      <c r="L1904">
        <v>101.79</v>
      </c>
      <c r="M1904">
        <v>76.349999999999994</v>
      </c>
    </row>
    <row r="1905" spans="1:13" x14ac:dyDescent="0.25">
      <c r="A1905" s="25">
        <v>41845</v>
      </c>
      <c r="B1905">
        <v>195.3</v>
      </c>
      <c r="C1905">
        <v>97.67</v>
      </c>
      <c r="D1905">
        <v>34.25</v>
      </c>
      <c r="E1905">
        <v>589.02</v>
      </c>
      <c r="F1905">
        <v>226.5</v>
      </c>
      <c r="G1905">
        <v>44.5</v>
      </c>
      <c r="H1905">
        <v>324.01</v>
      </c>
      <c r="I1905">
        <v>75.19</v>
      </c>
      <c r="J1905">
        <v>46.82</v>
      </c>
      <c r="K1905">
        <v>30.53</v>
      </c>
      <c r="L1905">
        <v>99.88</v>
      </c>
      <c r="M1905">
        <v>75.97</v>
      </c>
    </row>
    <row r="1906" spans="1:13" x14ac:dyDescent="0.25">
      <c r="A1906" s="25">
        <v>41848</v>
      </c>
      <c r="B1906">
        <v>194.3</v>
      </c>
      <c r="C1906">
        <v>99.02</v>
      </c>
      <c r="D1906">
        <v>34.229999999999997</v>
      </c>
      <c r="E1906">
        <v>590.6</v>
      </c>
      <c r="F1906">
        <v>225.8</v>
      </c>
      <c r="G1906">
        <v>43.97</v>
      </c>
      <c r="H1906">
        <v>320.41000000000003</v>
      </c>
      <c r="I1906">
        <v>74.92</v>
      </c>
      <c r="J1906">
        <v>47.35</v>
      </c>
      <c r="K1906">
        <v>30.16</v>
      </c>
      <c r="L1906">
        <v>99.3</v>
      </c>
      <c r="M1906">
        <v>75.709999999999994</v>
      </c>
    </row>
    <row r="1907" spans="1:13" x14ac:dyDescent="0.25">
      <c r="A1907" s="25">
        <v>41849</v>
      </c>
      <c r="B1907">
        <v>195.3</v>
      </c>
      <c r="C1907">
        <v>98.38</v>
      </c>
      <c r="D1907">
        <v>34.19</v>
      </c>
      <c r="E1907">
        <v>585.61</v>
      </c>
      <c r="F1907">
        <v>220</v>
      </c>
      <c r="G1907">
        <v>43.88</v>
      </c>
      <c r="H1907">
        <v>320</v>
      </c>
      <c r="I1907">
        <v>73.709999999999994</v>
      </c>
      <c r="J1907">
        <v>46.77</v>
      </c>
      <c r="K1907">
        <v>30.44</v>
      </c>
      <c r="L1907">
        <v>99.21</v>
      </c>
      <c r="M1907">
        <v>75.44</v>
      </c>
    </row>
    <row r="1908" spans="1:13" x14ac:dyDescent="0.25">
      <c r="A1908" s="25">
        <v>41850</v>
      </c>
      <c r="B1908">
        <v>195.2</v>
      </c>
      <c r="C1908">
        <v>98.15</v>
      </c>
      <c r="D1908">
        <v>34.35</v>
      </c>
      <c r="E1908">
        <v>587.41999999999996</v>
      </c>
      <c r="F1908">
        <v>219.13</v>
      </c>
      <c r="G1908">
        <v>43.58</v>
      </c>
      <c r="H1908">
        <v>322.51</v>
      </c>
      <c r="I1908">
        <v>74.680000000000007</v>
      </c>
      <c r="J1908">
        <v>47.23</v>
      </c>
      <c r="K1908">
        <v>31.25</v>
      </c>
      <c r="L1908">
        <v>100.02</v>
      </c>
      <c r="M1908">
        <v>74.78</v>
      </c>
    </row>
    <row r="1909" spans="1:13" x14ac:dyDescent="0.25">
      <c r="A1909" s="25">
        <v>41851</v>
      </c>
      <c r="B1909">
        <v>192.84</v>
      </c>
      <c r="C1909">
        <v>95.6</v>
      </c>
      <c r="D1909">
        <v>33.89</v>
      </c>
      <c r="E1909">
        <v>571.6</v>
      </c>
      <c r="F1909">
        <v>216.05</v>
      </c>
      <c r="G1909">
        <v>43.16</v>
      </c>
      <c r="H1909">
        <v>312.99</v>
      </c>
      <c r="I1909">
        <v>72.650000000000006</v>
      </c>
      <c r="J1909">
        <v>46.25</v>
      </c>
      <c r="K1909">
        <v>30.28</v>
      </c>
      <c r="L1909">
        <v>94.84</v>
      </c>
      <c r="M1909">
        <v>73.58</v>
      </c>
    </row>
    <row r="1910" spans="1:13" x14ac:dyDescent="0.25">
      <c r="A1910" s="25">
        <v>41852</v>
      </c>
      <c r="B1910">
        <v>190.5</v>
      </c>
      <c r="C1910">
        <v>96.13</v>
      </c>
      <c r="D1910">
        <v>33.74</v>
      </c>
      <c r="E1910">
        <v>566.07000000000005</v>
      </c>
      <c r="F1910">
        <v>212.38</v>
      </c>
      <c r="G1910">
        <v>42.86</v>
      </c>
      <c r="H1910">
        <v>307.06</v>
      </c>
      <c r="I1910">
        <v>72.36</v>
      </c>
      <c r="J1910">
        <v>46.24</v>
      </c>
      <c r="K1910">
        <v>30.28</v>
      </c>
      <c r="L1910">
        <v>93.87</v>
      </c>
      <c r="M1910">
        <v>73.540000000000006</v>
      </c>
    </row>
    <row r="1911" spans="1:13" x14ac:dyDescent="0.25">
      <c r="A1911" s="25">
        <v>41855</v>
      </c>
      <c r="B1911">
        <v>189.35</v>
      </c>
      <c r="C1911">
        <v>95.59</v>
      </c>
      <c r="D1911">
        <v>34.049999999999997</v>
      </c>
      <c r="E1911">
        <v>573.15</v>
      </c>
      <c r="F1911">
        <v>218.9</v>
      </c>
      <c r="G1911">
        <v>43.37</v>
      </c>
      <c r="H1911">
        <v>313.64999999999998</v>
      </c>
      <c r="I1911">
        <v>73.510000000000005</v>
      </c>
      <c r="J1911">
        <v>46.39</v>
      </c>
      <c r="K1911">
        <v>30.52</v>
      </c>
      <c r="L1911">
        <v>94.79</v>
      </c>
      <c r="M1911">
        <v>73.540000000000006</v>
      </c>
    </row>
    <row r="1912" spans="1:13" x14ac:dyDescent="0.25">
      <c r="A1912" s="25">
        <v>41856</v>
      </c>
      <c r="B1912">
        <v>188.75</v>
      </c>
      <c r="C1912">
        <v>95.12</v>
      </c>
      <c r="D1912">
        <v>32.82</v>
      </c>
      <c r="E1912">
        <v>565.07000000000005</v>
      </c>
      <c r="F1912">
        <v>215.57</v>
      </c>
      <c r="G1912">
        <v>43.08</v>
      </c>
      <c r="H1912">
        <v>312.32</v>
      </c>
      <c r="I1912">
        <v>72.69</v>
      </c>
      <c r="J1912">
        <v>45.99</v>
      </c>
      <c r="K1912">
        <v>29.57</v>
      </c>
      <c r="L1912">
        <v>94.07</v>
      </c>
      <c r="M1912">
        <v>73.34</v>
      </c>
    </row>
    <row r="1913" spans="1:13" x14ac:dyDescent="0.25">
      <c r="A1913" s="25">
        <v>41857</v>
      </c>
      <c r="B1913">
        <v>185.36</v>
      </c>
      <c r="C1913">
        <v>94.96</v>
      </c>
      <c r="D1913">
        <v>32.840000000000003</v>
      </c>
      <c r="E1913">
        <v>566.37</v>
      </c>
      <c r="F1913">
        <v>215.14</v>
      </c>
      <c r="G1913">
        <v>42.74</v>
      </c>
      <c r="H1913">
        <v>313.89</v>
      </c>
      <c r="I1913">
        <v>72.47</v>
      </c>
      <c r="J1913">
        <v>46.17</v>
      </c>
      <c r="K1913">
        <v>28.88</v>
      </c>
      <c r="L1913">
        <v>94.03</v>
      </c>
      <c r="M1913">
        <v>74.2</v>
      </c>
    </row>
    <row r="1914" spans="1:13" x14ac:dyDescent="0.25">
      <c r="A1914" s="25">
        <v>41858</v>
      </c>
      <c r="B1914">
        <v>186.64</v>
      </c>
      <c r="C1914">
        <v>94.48</v>
      </c>
      <c r="D1914">
        <v>32.68</v>
      </c>
      <c r="E1914">
        <v>563.36</v>
      </c>
      <c r="F1914">
        <v>213.51</v>
      </c>
      <c r="G1914">
        <v>43.23</v>
      </c>
      <c r="H1914">
        <v>311.45</v>
      </c>
      <c r="I1914">
        <v>73.17</v>
      </c>
      <c r="J1914">
        <v>45.67</v>
      </c>
      <c r="K1914">
        <v>28.44</v>
      </c>
      <c r="L1914">
        <v>94.45</v>
      </c>
      <c r="M1914">
        <v>73.95</v>
      </c>
    </row>
    <row r="1915" spans="1:13" x14ac:dyDescent="0.25">
      <c r="A1915" s="25">
        <v>41859</v>
      </c>
      <c r="B1915">
        <v>184.4</v>
      </c>
      <c r="C1915">
        <v>94.74</v>
      </c>
      <c r="D1915">
        <v>32.6</v>
      </c>
      <c r="E1915">
        <v>568.77</v>
      </c>
      <c r="F1915">
        <v>215.09</v>
      </c>
      <c r="G1915">
        <v>43.2</v>
      </c>
      <c r="H1915">
        <v>316.8</v>
      </c>
      <c r="I1915">
        <v>73.06</v>
      </c>
      <c r="J1915">
        <v>46.33</v>
      </c>
      <c r="K1915">
        <v>29</v>
      </c>
      <c r="L1915">
        <v>95.29</v>
      </c>
      <c r="M1915">
        <v>74.67</v>
      </c>
    </row>
    <row r="1916" spans="1:13" x14ac:dyDescent="0.25">
      <c r="A1916" s="25">
        <v>41862</v>
      </c>
      <c r="B1916">
        <v>187.81</v>
      </c>
      <c r="C1916">
        <v>95.99</v>
      </c>
      <c r="D1916">
        <v>33.020000000000003</v>
      </c>
      <c r="E1916">
        <v>567.88</v>
      </c>
      <c r="F1916">
        <v>217.98</v>
      </c>
      <c r="G1916">
        <v>43.2</v>
      </c>
      <c r="H1916">
        <v>318.33</v>
      </c>
      <c r="I1916">
        <v>73.44</v>
      </c>
      <c r="J1916">
        <v>46.5</v>
      </c>
      <c r="K1916">
        <v>29.01</v>
      </c>
      <c r="L1916">
        <v>95.63</v>
      </c>
      <c r="M1916">
        <v>74.36</v>
      </c>
    </row>
    <row r="1917" spans="1:13" x14ac:dyDescent="0.25">
      <c r="A1917" s="25">
        <v>41863</v>
      </c>
      <c r="B1917">
        <v>187.45</v>
      </c>
      <c r="C1917">
        <v>95.97</v>
      </c>
      <c r="D1917">
        <v>33.130000000000003</v>
      </c>
      <c r="E1917">
        <v>562.73</v>
      </c>
      <c r="F1917">
        <v>216.16</v>
      </c>
      <c r="G1917">
        <v>43.52</v>
      </c>
      <c r="H1917">
        <v>319.32</v>
      </c>
      <c r="I1917">
        <v>72.83</v>
      </c>
      <c r="J1917">
        <v>46.66</v>
      </c>
      <c r="K1917">
        <v>28.85</v>
      </c>
      <c r="L1917">
        <v>94.75</v>
      </c>
      <c r="M1917">
        <v>74.22</v>
      </c>
    </row>
    <row r="1918" spans="1:13" x14ac:dyDescent="0.25">
      <c r="A1918" s="25">
        <v>41864</v>
      </c>
      <c r="B1918">
        <v>188</v>
      </c>
      <c r="C1918">
        <v>97.24</v>
      </c>
      <c r="D1918">
        <v>34.1</v>
      </c>
      <c r="E1918">
        <v>574.78</v>
      </c>
      <c r="F1918">
        <v>218.59</v>
      </c>
      <c r="G1918">
        <v>44.08</v>
      </c>
      <c r="H1918">
        <v>326.27999999999997</v>
      </c>
      <c r="I1918">
        <v>73.77</v>
      </c>
      <c r="J1918">
        <v>47.08</v>
      </c>
      <c r="K1918">
        <v>29.03</v>
      </c>
      <c r="L1918">
        <v>96.84</v>
      </c>
      <c r="M1918">
        <v>74.03</v>
      </c>
    </row>
    <row r="1919" spans="1:13" x14ac:dyDescent="0.25">
      <c r="A1919" s="25">
        <v>41865</v>
      </c>
      <c r="B1919">
        <v>187.57</v>
      </c>
      <c r="C1919">
        <v>97.5</v>
      </c>
      <c r="D1919">
        <v>33.94</v>
      </c>
      <c r="E1919">
        <v>574.65</v>
      </c>
      <c r="F1919">
        <v>219.58</v>
      </c>
      <c r="G1919">
        <v>44.27</v>
      </c>
      <c r="H1919">
        <v>333.21</v>
      </c>
      <c r="I1919">
        <v>74.3</v>
      </c>
      <c r="J1919">
        <v>47.26</v>
      </c>
      <c r="K1919">
        <v>29.03</v>
      </c>
      <c r="L1919">
        <v>96.97</v>
      </c>
      <c r="M1919">
        <v>74.39</v>
      </c>
    </row>
    <row r="1920" spans="1:13" x14ac:dyDescent="0.25">
      <c r="A1920" s="25">
        <v>41866</v>
      </c>
      <c r="B1920">
        <v>187.85</v>
      </c>
      <c r="C1920">
        <v>97.98</v>
      </c>
      <c r="D1920">
        <v>34.17</v>
      </c>
      <c r="E1920">
        <v>573.48</v>
      </c>
      <c r="F1920">
        <v>218.85</v>
      </c>
      <c r="G1920">
        <v>44.79</v>
      </c>
      <c r="H1920">
        <v>333.63</v>
      </c>
      <c r="I1920">
        <v>73.63</v>
      </c>
      <c r="J1920">
        <v>47.56</v>
      </c>
      <c r="K1920">
        <v>28.41</v>
      </c>
      <c r="L1920">
        <v>97.1</v>
      </c>
      <c r="M1920">
        <v>73.900000000000006</v>
      </c>
    </row>
    <row r="1921" spans="1:13" x14ac:dyDescent="0.25">
      <c r="A1921" s="25">
        <v>41869</v>
      </c>
      <c r="B1921">
        <v>188.1</v>
      </c>
      <c r="C1921">
        <v>99.16</v>
      </c>
      <c r="D1921">
        <v>34.409999999999997</v>
      </c>
      <c r="E1921">
        <v>582.16</v>
      </c>
      <c r="F1921">
        <v>219.24</v>
      </c>
      <c r="G1921">
        <v>45.11</v>
      </c>
      <c r="H1921">
        <v>334.53</v>
      </c>
      <c r="I1921">
        <v>74.59</v>
      </c>
      <c r="J1921">
        <v>47.56</v>
      </c>
      <c r="K1921">
        <v>29.04</v>
      </c>
      <c r="L1921">
        <v>97.96</v>
      </c>
      <c r="M1921">
        <v>74.489999999999995</v>
      </c>
    </row>
    <row r="1922" spans="1:13" x14ac:dyDescent="0.25">
      <c r="A1922" s="25">
        <v>41870</v>
      </c>
      <c r="B1922">
        <v>190.04</v>
      </c>
      <c r="C1922">
        <v>100.53</v>
      </c>
      <c r="D1922">
        <v>34.340000000000003</v>
      </c>
      <c r="E1922">
        <v>586.86</v>
      </c>
      <c r="F1922">
        <v>218.21</v>
      </c>
      <c r="G1922">
        <v>45.33</v>
      </c>
      <c r="H1922">
        <v>335.13</v>
      </c>
      <c r="I1922">
        <v>75.290000000000006</v>
      </c>
      <c r="J1922">
        <v>47.69</v>
      </c>
      <c r="K1922">
        <v>30.72</v>
      </c>
      <c r="L1922">
        <v>97.37</v>
      </c>
      <c r="M1922">
        <v>74.88</v>
      </c>
    </row>
    <row r="1923" spans="1:13" x14ac:dyDescent="0.25">
      <c r="A1923" s="25">
        <v>41871</v>
      </c>
      <c r="B1923">
        <v>189.86</v>
      </c>
      <c r="C1923">
        <v>100.57</v>
      </c>
      <c r="D1923">
        <v>34.5</v>
      </c>
      <c r="E1923">
        <v>584.49</v>
      </c>
      <c r="F1923">
        <v>219.02</v>
      </c>
      <c r="G1923">
        <v>44.95</v>
      </c>
      <c r="H1923">
        <v>335.78</v>
      </c>
      <c r="I1923">
        <v>74.81</v>
      </c>
      <c r="J1923">
        <v>47.88</v>
      </c>
      <c r="K1923">
        <v>30.16</v>
      </c>
      <c r="L1923">
        <v>98.15</v>
      </c>
      <c r="M1923">
        <v>74.959999999999994</v>
      </c>
    </row>
    <row r="1924" spans="1:13" x14ac:dyDescent="0.25">
      <c r="A1924" s="25">
        <v>41872</v>
      </c>
      <c r="B1924">
        <v>190.9</v>
      </c>
      <c r="C1924">
        <v>100.58</v>
      </c>
      <c r="D1924">
        <v>35.15</v>
      </c>
      <c r="E1924">
        <v>583.37</v>
      </c>
      <c r="F1924">
        <v>216.84</v>
      </c>
      <c r="G1924">
        <v>45.22</v>
      </c>
      <c r="H1924">
        <v>332.91</v>
      </c>
      <c r="I1924">
        <v>74.569999999999993</v>
      </c>
      <c r="J1924">
        <v>48.17</v>
      </c>
      <c r="K1924">
        <v>29.81</v>
      </c>
      <c r="L1924">
        <v>97.9</v>
      </c>
      <c r="M1924">
        <v>75.55</v>
      </c>
    </row>
    <row r="1925" spans="1:13" x14ac:dyDescent="0.25">
      <c r="A1925" s="25">
        <v>41873</v>
      </c>
      <c r="B1925">
        <v>190.77</v>
      </c>
      <c r="C1925">
        <v>101.32</v>
      </c>
      <c r="D1925">
        <v>34.94</v>
      </c>
      <c r="E1925">
        <v>582.55999999999995</v>
      </c>
      <c r="F1925">
        <v>214.19</v>
      </c>
      <c r="G1925">
        <v>45.15</v>
      </c>
      <c r="H1925">
        <v>331.59</v>
      </c>
      <c r="I1925">
        <v>74.569999999999993</v>
      </c>
      <c r="J1925">
        <v>48.02</v>
      </c>
      <c r="K1925">
        <v>29.08</v>
      </c>
      <c r="L1925">
        <v>101.99</v>
      </c>
      <c r="M1925">
        <v>75.73</v>
      </c>
    </row>
    <row r="1926" spans="1:13" x14ac:dyDescent="0.25">
      <c r="A1926" s="25">
        <v>41876</v>
      </c>
      <c r="B1926">
        <v>191.39</v>
      </c>
      <c r="C1926">
        <v>101.54</v>
      </c>
      <c r="D1926">
        <v>34.81</v>
      </c>
      <c r="E1926">
        <v>580.20000000000005</v>
      </c>
      <c r="F1926">
        <v>216.8</v>
      </c>
      <c r="G1926">
        <v>45.17</v>
      </c>
      <c r="H1926">
        <v>334.02</v>
      </c>
      <c r="I1926">
        <v>75.02</v>
      </c>
      <c r="J1926">
        <v>47.37</v>
      </c>
      <c r="K1926">
        <v>29.43</v>
      </c>
      <c r="L1926">
        <v>103.79</v>
      </c>
      <c r="M1926">
        <v>75.69</v>
      </c>
    </row>
    <row r="1927" spans="1:13" x14ac:dyDescent="0.25">
      <c r="A1927" s="25">
        <v>41877</v>
      </c>
      <c r="B1927">
        <v>191.02</v>
      </c>
      <c r="C1927">
        <v>100.89</v>
      </c>
      <c r="D1927">
        <v>34.799999999999997</v>
      </c>
      <c r="E1927">
        <v>577.86</v>
      </c>
      <c r="F1927">
        <v>216.08</v>
      </c>
      <c r="G1927">
        <v>45</v>
      </c>
      <c r="H1927">
        <v>341.83</v>
      </c>
      <c r="I1927">
        <v>75.959999999999994</v>
      </c>
      <c r="J1927">
        <v>47.49</v>
      </c>
      <c r="K1927">
        <v>29.29</v>
      </c>
      <c r="L1927">
        <v>104.51</v>
      </c>
      <c r="M1927">
        <v>75.52</v>
      </c>
    </row>
    <row r="1928" spans="1:13" x14ac:dyDescent="0.25">
      <c r="A1928" s="25">
        <v>41878</v>
      </c>
      <c r="B1928">
        <v>193.03</v>
      </c>
      <c r="C1928">
        <v>102.13</v>
      </c>
      <c r="D1928">
        <v>34.79</v>
      </c>
      <c r="E1928">
        <v>571</v>
      </c>
      <c r="F1928">
        <v>215.46</v>
      </c>
      <c r="G1928">
        <v>44.87</v>
      </c>
      <c r="H1928">
        <v>343.18</v>
      </c>
      <c r="I1928">
        <v>74.63</v>
      </c>
      <c r="J1928">
        <v>47.78</v>
      </c>
      <c r="K1928">
        <v>29.02</v>
      </c>
      <c r="L1928">
        <v>101.78</v>
      </c>
      <c r="M1928">
        <v>75.849999999999994</v>
      </c>
    </row>
    <row r="1929" spans="1:13" x14ac:dyDescent="0.25">
      <c r="A1929" s="25">
        <v>41879</v>
      </c>
      <c r="B1929">
        <v>191.47</v>
      </c>
      <c r="C1929">
        <v>102.25</v>
      </c>
      <c r="D1929">
        <v>34.65</v>
      </c>
      <c r="E1929">
        <v>569.20000000000005</v>
      </c>
      <c r="F1929">
        <v>213.81</v>
      </c>
      <c r="G1929">
        <v>44.88</v>
      </c>
      <c r="H1929">
        <v>340.02</v>
      </c>
      <c r="I1929">
        <v>73.86</v>
      </c>
      <c r="J1929">
        <v>48.02</v>
      </c>
      <c r="K1929">
        <v>28.34</v>
      </c>
      <c r="L1929">
        <v>99.37</v>
      </c>
      <c r="M1929">
        <v>75.900000000000006</v>
      </c>
    </row>
    <row r="1930" spans="1:13" x14ac:dyDescent="0.25">
      <c r="A1930" s="25">
        <v>41880</v>
      </c>
      <c r="B1930">
        <v>192.28</v>
      </c>
      <c r="C1930">
        <v>102.5</v>
      </c>
      <c r="D1930">
        <v>34.92</v>
      </c>
      <c r="E1930">
        <v>571.6</v>
      </c>
      <c r="F1930">
        <v>214.52</v>
      </c>
      <c r="G1930">
        <v>45.43</v>
      </c>
      <c r="H1930">
        <v>339.04</v>
      </c>
      <c r="I1930">
        <v>74.819999999999993</v>
      </c>
      <c r="J1930">
        <v>48.18</v>
      </c>
      <c r="K1930">
        <v>28.43</v>
      </c>
      <c r="L1930">
        <v>99.09</v>
      </c>
      <c r="M1930">
        <v>75.5</v>
      </c>
    </row>
    <row r="1931" spans="1:13" x14ac:dyDescent="0.25">
      <c r="A1931" s="25">
        <v>41884</v>
      </c>
      <c r="B1931">
        <v>192.68</v>
      </c>
      <c r="C1931">
        <v>103.3</v>
      </c>
      <c r="D1931">
        <v>34.57</v>
      </c>
      <c r="E1931">
        <v>577.33000000000004</v>
      </c>
      <c r="F1931">
        <v>224.8</v>
      </c>
      <c r="G1931">
        <v>45.09</v>
      </c>
      <c r="H1931">
        <v>342.38</v>
      </c>
      <c r="I1931">
        <v>76.680000000000007</v>
      </c>
      <c r="J1931">
        <v>47.9</v>
      </c>
      <c r="K1931">
        <v>29.06</v>
      </c>
      <c r="L1931">
        <v>99.44</v>
      </c>
      <c r="M1931">
        <v>75.75</v>
      </c>
    </row>
    <row r="1932" spans="1:13" x14ac:dyDescent="0.25">
      <c r="A1932" s="25">
        <v>41885</v>
      </c>
      <c r="B1932">
        <v>192.39</v>
      </c>
      <c r="C1932">
        <v>98.94</v>
      </c>
      <c r="D1932">
        <v>34.57</v>
      </c>
      <c r="E1932">
        <v>577.94000000000005</v>
      </c>
      <c r="F1932">
        <v>227.45</v>
      </c>
      <c r="G1932">
        <v>44.96</v>
      </c>
      <c r="H1932">
        <v>339</v>
      </c>
      <c r="I1932">
        <v>75.83</v>
      </c>
      <c r="J1932">
        <v>48.35</v>
      </c>
      <c r="K1932">
        <v>30.66</v>
      </c>
      <c r="L1932">
        <v>98.28</v>
      </c>
      <c r="M1932">
        <v>76.010000000000005</v>
      </c>
    </row>
    <row r="1933" spans="1:13" x14ac:dyDescent="0.25">
      <c r="A1933" s="25">
        <v>41886</v>
      </c>
      <c r="B1933">
        <v>191.69</v>
      </c>
      <c r="C1933">
        <v>98.12</v>
      </c>
      <c r="D1933">
        <v>34.9</v>
      </c>
      <c r="E1933">
        <v>581.98</v>
      </c>
      <c r="F1933">
        <v>224.2</v>
      </c>
      <c r="G1933">
        <v>45.26</v>
      </c>
      <c r="H1933">
        <v>345.95</v>
      </c>
      <c r="I1933">
        <v>75.95</v>
      </c>
      <c r="J1933">
        <v>48.25</v>
      </c>
      <c r="K1933">
        <v>29.93</v>
      </c>
      <c r="L1933">
        <v>98.29</v>
      </c>
      <c r="M1933">
        <v>76.56</v>
      </c>
    </row>
    <row r="1934" spans="1:13" x14ac:dyDescent="0.25">
      <c r="A1934" s="25">
        <v>41887</v>
      </c>
      <c r="B1934">
        <v>190.53</v>
      </c>
      <c r="C1934">
        <v>98.97</v>
      </c>
      <c r="D1934">
        <v>35</v>
      </c>
      <c r="E1934">
        <v>586.08000000000004</v>
      </c>
      <c r="F1934">
        <v>226.7</v>
      </c>
      <c r="G1934">
        <v>45.91</v>
      </c>
      <c r="H1934">
        <v>346.38</v>
      </c>
      <c r="I1934">
        <v>77.260000000000005</v>
      </c>
      <c r="J1934">
        <v>48.58</v>
      </c>
      <c r="K1934">
        <v>31.6</v>
      </c>
      <c r="L1934">
        <v>98.26</v>
      </c>
      <c r="M1934">
        <v>77.510000000000005</v>
      </c>
    </row>
    <row r="1935" spans="1:13" x14ac:dyDescent="0.25">
      <c r="A1935" s="25">
        <v>41890</v>
      </c>
      <c r="B1935">
        <v>190.75</v>
      </c>
      <c r="C1935">
        <v>98.36</v>
      </c>
      <c r="D1935">
        <v>35.33</v>
      </c>
      <c r="E1935">
        <v>589.72</v>
      </c>
      <c r="F1935">
        <v>225.46</v>
      </c>
      <c r="G1935">
        <v>46.47</v>
      </c>
      <c r="H1935">
        <v>342.34</v>
      </c>
      <c r="I1935">
        <v>77.89</v>
      </c>
      <c r="J1935">
        <v>48.49</v>
      </c>
      <c r="K1935">
        <v>31.49</v>
      </c>
      <c r="L1935">
        <v>99.23</v>
      </c>
      <c r="M1935">
        <v>76.53</v>
      </c>
    </row>
    <row r="1936" spans="1:13" x14ac:dyDescent="0.25">
      <c r="A1936" s="25">
        <v>41891</v>
      </c>
      <c r="B1936">
        <v>190.34</v>
      </c>
      <c r="C1936">
        <v>97.99</v>
      </c>
      <c r="D1936">
        <v>34.909999999999997</v>
      </c>
      <c r="E1936">
        <v>581.01</v>
      </c>
      <c r="F1936">
        <v>221.23</v>
      </c>
      <c r="G1936">
        <v>46.76</v>
      </c>
      <c r="H1936">
        <v>329.75</v>
      </c>
      <c r="I1936">
        <v>76.67</v>
      </c>
      <c r="J1936">
        <v>48.28</v>
      </c>
      <c r="K1936">
        <v>31.01</v>
      </c>
      <c r="L1936">
        <v>96.37</v>
      </c>
      <c r="M1936">
        <v>76.739999999999995</v>
      </c>
    </row>
    <row r="1937" spans="1:13" x14ac:dyDescent="0.25">
      <c r="A1937" s="25">
        <v>41892</v>
      </c>
      <c r="B1937">
        <v>190.12</v>
      </c>
      <c r="C1937">
        <v>101</v>
      </c>
      <c r="D1937">
        <v>35.020000000000003</v>
      </c>
      <c r="E1937">
        <v>583.1</v>
      </c>
      <c r="F1937">
        <v>220.68</v>
      </c>
      <c r="G1937">
        <v>46.84</v>
      </c>
      <c r="H1937">
        <v>331.33</v>
      </c>
      <c r="I1937">
        <v>77.430000000000007</v>
      </c>
      <c r="J1937">
        <v>47.99</v>
      </c>
      <c r="K1937">
        <v>30.8</v>
      </c>
      <c r="L1937">
        <v>98.03</v>
      </c>
      <c r="M1937">
        <v>76.510000000000005</v>
      </c>
    </row>
    <row r="1938" spans="1:13" x14ac:dyDescent="0.25">
      <c r="A1938" s="25">
        <v>41893</v>
      </c>
      <c r="B1938">
        <v>191.08</v>
      </c>
      <c r="C1938">
        <v>101.43</v>
      </c>
      <c r="D1938">
        <v>35.020000000000003</v>
      </c>
      <c r="E1938">
        <v>581.35</v>
      </c>
      <c r="F1938">
        <v>220.02</v>
      </c>
      <c r="G1938">
        <v>47</v>
      </c>
      <c r="H1938">
        <v>330.52</v>
      </c>
      <c r="I1938">
        <v>77.92</v>
      </c>
      <c r="J1938">
        <v>48.15</v>
      </c>
      <c r="K1938">
        <v>30.44</v>
      </c>
      <c r="L1938">
        <v>98.5</v>
      </c>
      <c r="M1938">
        <v>76.099999999999994</v>
      </c>
    </row>
    <row r="1939" spans="1:13" x14ac:dyDescent="0.25">
      <c r="A1939" s="25">
        <v>41894</v>
      </c>
      <c r="B1939">
        <v>191.47</v>
      </c>
      <c r="C1939">
        <v>101.66</v>
      </c>
      <c r="D1939">
        <v>34.619999999999997</v>
      </c>
      <c r="E1939">
        <v>575.62</v>
      </c>
      <c r="F1939">
        <v>217.96</v>
      </c>
      <c r="G1939">
        <v>46.7</v>
      </c>
      <c r="H1939">
        <v>331.19</v>
      </c>
      <c r="I1939">
        <v>77.48</v>
      </c>
      <c r="J1939">
        <v>47.83</v>
      </c>
      <c r="K1939">
        <v>31.56</v>
      </c>
      <c r="L1939">
        <v>99.32</v>
      </c>
      <c r="M1939">
        <v>75.77</v>
      </c>
    </row>
    <row r="1940" spans="1:13" x14ac:dyDescent="0.25">
      <c r="A1940" s="25">
        <v>41897</v>
      </c>
      <c r="B1940">
        <v>191.42</v>
      </c>
      <c r="C1940">
        <v>101.63</v>
      </c>
      <c r="D1940">
        <v>34.54</v>
      </c>
      <c r="E1940">
        <v>573.1</v>
      </c>
      <c r="F1940">
        <v>210.73</v>
      </c>
      <c r="G1940">
        <v>46.24</v>
      </c>
      <c r="H1940">
        <v>323.89</v>
      </c>
      <c r="I1940">
        <v>74.58</v>
      </c>
      <c r="J1940">
        <v>47.59</v>
      </c>
      <c r="K1940">
        <v>29.9</v>
      </c>
      <c r="L1940">
        <v>95.22</v>
      </c>
      <c r="M1940">
        <v>75.81</v>
      </c>
    </row>
    <row r="1941" spans="1:13" x14ac:dyDescent="0.25">
      <c r="A1941" s="25">
        <v>41898</v>
      </c>
      <c r="B1941">
        <v>191.25</v>
      </c>
      <c r="C1941">
        <v>100.86</v>
      </c>
      <c r="D1941">
        <v>34.93</v>
      </c>
      <c r="E1941">
        <v>579.95000000000005</v>
      </c>
      <c r="F1941">
        <v>215.57</v>
      </c>
      <c r="G1941">
        <v>46.76</v>
      </c>
      <c r="H1941">
        <v>327.76</v>
      </c>
      <c r="I1941">
        <v>76.08</v>
      </c>
      <c r="J1941">
        <v>47.92</v>
      </c>
      <c r="K1941">
        <v>31.05</v>
      </c>
      <c r="L1941">
        <v>95.8</v>
      </c>
      <c r="M1941">
        <v>76.319999999999993</v>
      </c>
    </row>
    <row r="1942" spans="1:13" x14ac:dyDescent="0.25">
      <c r="A1942" s="25">
        <v>41899</v>
      </c>
      <c r="B1942">
        <v>193.22</v>
      </c>
      <c r="C1942">
        <v>101.58</v>
      </c>
      <c r="D1942">
        <v>34.979999999999997</v>
      </c>
      <c r="E1942">
        <v>584.77</v>
      </c>
      <c r="F1942">
        <v>219.08</v>
      </c>
      <c r="G1942">
        <v>46.52</v>
      </c>
      <c r="H1942">
        <v>324</v>
      </c>
      <c r="I1942">
        <v>76.430000000000007</v>
      </c>
      <c r="J1942">
        <v>48.37</v>
      </c>
      <c r="K1942">
        <v>30.02</v>
      </c>
      <c r="L1942">
        <v>96.01</v>
      </c>
      <c r="M1942">
        <v>76.239999999999995</v>
      </c>
    </row>
    <row r="1943" spans="1:13" x14ac:dyDescent="0.25">
      <c r="A1943" s="25">
        <v>41900</v>
      </c>
      <c r="B1943">
        <v>192.79</v>
      </c>
      <c r="C1943">
        <v>101.79</v>
      </c>
      <c r="D1943">
        <v>35.17</v>
      </c>
      <c r="E1943">
        <v>589.27</v>
      </c>
      <c r="F1943">
        <v>228.45</v>
      </c>
      <c r="G1943">
        <v>46.68</v>
      </c>
      <c r="H1943">
        <v>325</v>
      </c>
      <c r="I1943">
        <v>77</v>
      </c>
      <c r="J1943">
        <v>48.98</v>
      </c>
      <c r="K1943">
        <v>29.74</v>
      </c>
      <c r="L1943">
        <v>97.95</v>
      </c>
      <c r="M1943">
        <v>76.22</v>
      </c>
    </row>
    <row r="1944" spans="1:13" x14ac:dyDescent="0.25">
      <c r="A1944" s="25">
        <v>41901</v>
      </c>
      <c r="B1944">
        <v>194.54</v>
      </c>
      <c r="C1944">
        <v>100.96</v>
      </c>
      <c r="D1944">
        <v>34.82</v>
      </c>
      <c r="E1944">
        <v>596.08000000000004</v>
      </c>
      <c r="F1944">
        <v>224.93</v>
      </c>
      <c r="G1944">
        <v>47.52</v>
      </c>
      <c r="H1944">
        <v>331.32</v>
      </c>
      <c r="I1944">
        <v>77.91</v>
      </c>
      <c r="J1944">
        <v>48.75</v>
      </c>
      <c r="K1944">
        <v>29.42</v>
      </c>
      <c r="L1944">
        <v>98.37</v>
      </c>
      <c r="M1944">
        <v>76.84</v>
      </c>
    </row>
    <row r="1945" spans="1:13" x14ac:dyDescent="0.25">
      <c r="A1945" s="25">
        <v>41904</v>
      </c>
      <c r="B1945">
        <v>193.72</v>
      </c>
      <c r="C1945">
        <v>101.06</v>
      </c>
      <c r="D1945">
        <v>34.71</v>
      </c>
      <c r="E1945">
        <v>587.37</v>
      </c>
      <c r="F1945">
        <v>214.86</v>
      </c>
      <c r="G1945">
        <v>47.06</v>
      </c>
      <c r="H1945">
        <v>324.5</v>
      </c>
      <c r="I1945">
        <v>76.8</v>
      </c>
      <c r="J1945">
        <v>48.66</v>
      </c>
      <c r="K1945">
        <v>28.74</v>
      </c>
      <c r="L1945">
        <v>94.29</v>
      </c>
      <c r="M1945">
        <v>76.31</v>
      </c>
    </row>
    <row r="1946" spans="1:13" x14ac:dyDescent="0.25">
      <c r="A1946" s="25">
        <v>41905</v>
      </c>
      <c r="B1946">
        <v>192.75</v>
      </c>
      <c r="C1946">
        <v>102.64</v>
      </c>
      <c r="D1946">
        <v>34.42</v>
      </c>
      <c r="E1946">
        <v>581.13</v>
      </c>
      <c r="F1946">
        <v>214.79</v>
      </c>
      <c r="G1946">
        <v>46.56</v>
      </c>
      <c r="H1946">
        <v>323.63</v>
      </c>
      <c r="I1946">
        <v>78.290000000000006</v>
      </c>
      <c r="J1946">
        <v>48.66</v>
      </c>
      <c r="K1946">
        <v>28.9</v>
      </c>
      <c r="L1946">
        <v>92.95</v>
      </c>
      <c r="M1946">
        <v>75.599999999999994</v>
      </c>
    </row>
    <row r="1947" spans="1:13" x14ac:dyDescent="0.25">
      <c r="A1947" s="25">
        <v>41906</v>
      </c>
      <c r="B1947">
        <v>191</v>
      </c>
      <c r="C1947">
        <v>101.75</v>
      </c>
      <c r="D1947">
        <v>34.75</v>
      </c>
      <c r="E1947">
        <v>587.99</v>
      </c>
      <c r="F1947">
        <v>221.97</v>
      </c>
      <c r="G1947">
        <v>47.08</v>
      </c>
      <c r="H1947">
        <v>328.21</v>
      </c>
      <c r="I1947">
        <v>78.540000000000006</v>
      </c>
      <c r="J1947">
        <v>48.81</v>
      </c>
      <c r="K1947">
        <v>29.97</v>
      </c>
      <c r="L1947">
        <v>94.33</v>
      </c>
      <c r="M1947">
        <v>77.08</v>
      </c>
    </row>
    <row r="1948" spans="1:13" x14ac:dyDescent="0.25">
      <c r="A1948" s="25">
        <v>41907</v>
      </c>
      <c r="B1948">
        <v>192.05</v>
      </c>
      <c r="C1948">
        <v>97.87</v>
      </c>
      <c r="D1948">
        <v>34.14</v>
      </c>
      <c r="E1948">
        <v>575.05999999999995</v>
      </c>
      <c r="F1948">
        <v>217.55</v>
      </c>
      <c r="G1948">
        <v>46.04</v>
      </c>
      <c r="H1948">
        <v>321.93</v>
      </c>
      <c r="I1948">
        <v>77.22</v>
      </c>
      <c r="J1948">
        <v>48.14</v>
      </c>
      <c r="K1948">
        <v>29.4</v>
      </c>
      <c r="L1948">
        <v>91.19</v>
      </c>
      <c r="M1948">
        <v>76.12</v>
      </c>
    </row>
    <row r="1949" spans="1:13" x14ac:dyDescent="0.25">
      <c r="A1949" s="25">
        <v>41908</v>
      </c>
      <c r="B1949">
        <v>188.93</v>
      </c>
      <c r="C1949">
        <v>100.75</v>
      </c>
      <c r="D1949">
        <v>34.26</v>
      </c>
      <c r="E1949">
        <v>577.1</v>
      </c>
      <c r="F1949">
        <v>219.02</v>
      </c>
      <c r="G1949">
        <v>46.41</v>
      </c>
      <c r="H1949">
        <v>323.20999999999998</v>
      </c>
      <c r="I1949">
        <v>78.790000000000006</v>
      </c>
      <c r="J1949">
        <v>48.33</v>
      </c>
      <c r="K1949">
        <v>29.67</v>
      </c>
      <c r="L1949">
        <v>92.15</v>
      </c>
      <c r="M1949">
        <v>76.489999999999995</v>
      </c>
    </row>
    <row r="1950" spans="1:13" x14ac:dyDescent="0.25">
      <c r="A1950" s="25">
        <v>41911</v>
      </c>
      <c r="B1950">
        <v>188.51</v>
      </c>
      <c r="C1950">
        <v>100.11</v>
      </c>
      <c r="D1950">
        <v>34.9</v>
      </c>
      <c r="E1950">
        <v>576.36</v>
      </c>
      <c r="F1950">
        <v>220.47</v>
      </c>
      <c r="G1950">
        <v>46.44</v>
      </c>
      <c r="H1950">
        <v>321.82</v>
      </c>
      <c r="I1950">
        <v>79</v>
      </c>
      <c r="J1950">
        <v>48.26</v>
      </c>
      <c r="K1950">
        <v>28.22</v>
      </c>
      <c r="L1950">
        <v>90.8</v>
      </c>
      <c r="M1950">
        <v>76.08</v>
      </c>
    </row>
    <row r="1951" spans="1:13" x14ac:dyDescent="0.25">
      <c r="A1951" s="25">
        <v>41912</v>
      </c>
      <c r="B1951">
        <v>189.64</v>
      </c>
      <c r="C1951">
        <v>100.75</v>
      </c>
      <c r="D1951">
        <v>34.82</v>
      </c>
      <c r="E1951">
        <v>577.36</v>
      </c>
      <c r="F1951">
        <v>218.23</v>
      </c>
      <c r="G1951">
        <v>46.36</v>
      </c>
      <c r="H1951">
        <v>322.44</v>
      </c>
      <c r="I1951">
        <v>79.040000000000006</v>
      </c>
      <c r="J1951">
        <v>47.69</v>
      </c>
      <c r="K1951">
        <v>27.8</v>
      </c>
      <c r="L1951">
        <v>91.42</v>
      </c>
      <c r="M1951">
        <v>76.47</v>
      </c>
    </row>
    <row r="1952" spans="1:13" x14ac:dyDescent="0.25">
      <c r="A1952" s="25">
        <v>41913</v>
      </c>
      <c r="B1952">
        <v>189.91</v>
      </c>
      <c r="C1952">
        <v>99.18</v>
      </c>
      <c r="D1952">
        <v>33.99</v>
      </c>
      <c r="E1952">
        <v>568.27</v>
      </c>
      <c r="F1952">
        <v>212.03</v>
      </c>
      <c r="G1952">
        <v>45.9</v>
      </c>
      <c r="H1952">
        <v>317.45999999999998</v>
      </c>
      <c r="I1952">
        <v>76.55</v>
      </c>
      <c r="J1952">
        <v>46.88</v>
      </c>
      <c r="K1952">
        <v>26.45</v>
      </c>
      <c r="L1952">
        <v>89.49</v>
      </c>
      <c r="M1952">
        <v>76.12</v>
      </c>
    </row>
    <row r="1953" spans="1:13" x14ac:dyDescent="0.25">
      <c r="A1953" s="25">
        <v>41914</v>
      </c>
      <c r="B1953">
        <v>187.66</v>
      </c>
      <c r="C1953">
        <v>99.9</v>
      </c>
      <c r="D1953">
        <v>33.520000000000003</v>
      </c>
      <c r="E1953">
        <v>570.08000000000004</v>
      </c>
      <c r="F1953">
        <v>214.8</v>
      </c>
      <c r="G1953">
        <v>45.76</v>
      </c>
      <c r="H1953">
        <v>318.41000000000003</v>
      </c>
      <c r="I1953">
        <v>77.08</v>
      </c>
      <c r="J1953">
        <v>46.84</v>
      </c>
      <c r="K1953">
        <v>26.98</v>
      </c>
      <c r="L1953">
        <v>88.39</v>
      </c>
      <c r="M1953">
        <v>76.23</v>
      </c>
    </row>
    <row r="1954" spans="1:13" x14ac:dyDescent="0.25">
      <c r="A1954" s="25">
        <v>41915</v>
      </c>
      <c r="B1954">
        <v>188.11</v>
      </c>
      <c r="C1954">
        <v>99.62</v>
      </c>
      <c r="D1954">
        <v>34.03</v>
      </c>
      <c r="E1954">
        <v>575.28</v>
      </c>
      <c r="F1954">
        <v>216.45</v>
      </c>
      <c r="G1954">
        <v>46.09</v>
      </c>
      <c r="H1954">
        <v>322.74</v>
      </c>
      <c r="I1954">
        <v>77.44</v>
      </c>
      <c r="J1954">
        <v>46.82</v>
      </c>
      <c r="K1954">
        <v>27.05</v>
      </c>
      <c r="L1954">
        <v>88.63</v>
      </c>
      <c r="M1954">
        <v>77.319999999999993</v>
      </c>
    </row>
    <row r="1955" spans="1:13" x14ac:dyDescent="0.25">
      <c r="A1955" s="25">
        <v>41918</v>
      </c>
      <c r="B1955">
        <v>189.69</v>
      </c>
      <c r="C1955">
        <v>99.62</v>
      </c>
      <c r="D1955">
        <v>34.11</v>
      </c>
      <c r="E1955">
        <v>577.35</v>
      </c>
      <c r="F1955">
        <v>217.2</v>
      </c>
      <c r="G1955">
        <v>46.09</v>
      </c>
      <c r="H1955">
        <v>322.2</v>
      </c>
      <c r="I1955">
        <v>77.56</v>
      </c>
      <c r="J1955">
        <v>46.62</v>
      </c>
      <c r="K1955">
        <v>27.01</v>
      </c>
      <c r="L1955">
        <v>88.92</v>
      </c>
      <c r="M1955">
        <v>77.349999999999994</v>
      </c>
    </row>
    <row r="1956" spans="1:13" x14ac:dyDescent="0.25">
      <c r="A1956" s="25">
        <v>41919</v>
      </c>
      <c r="B1956">
        <v>187.77</v>
      </c>
      <c r="C1956">
        <v>98.75</v>
      </c>
      <c r="D1956">
        <v>33.47</v>
      </c>
      <c r="E1956">
        <v>563.74</v>
      </c>
      <c r="F1956">
        <v>215.63</v>
      </c>
      <c r="G1956">
        <v>45.53</v>
      </c>
      <c r="H1956">
        <v>316.98</v>
      </c>
      <c r="I1956">
        <v>76.290000000000006</v>
      </c>
      <c r="J1956">
        <v>46.01</v>
      </c>
      <c r="K1956">
        <v>26.17</v>
      </c>
      <c r="L1956">
        <v>86.96</v>
      </c>
      <c r="M1956">
        <v>77.3</v>
      </c>
    </row>
    <row r="1957" spans="1:13" x14ac:dyDescent="0.25">
      <c r="A1957" s="25">
        <v>41920</v>
      </c>
      <c r="B1957">
        <v>185.97</v>
      </c>
      <c r="C1957">
        <v>100.8</v>
      </c>
      <c r="D1957">
        <v>34.270000000000003</v>
      </c>
      <c r="E1957">
        <v>572.5</v>
      </c>
      <c r="F1957">
        <v>217.54</v>
      </c>
      <c r="G1957">
        <v>46.78</v>
      </c>
      <c r="H1957">
        <v>322.7</v>
      </c>
      <c r="I1957">
        <v>77.52</v>
      </c>
      <c r="J1957">
        <v>46.94</v>
      </c>
      <c r="K1957">
        <v>26.18</v>
      </c>
      <c r="L1957">
        <v>88.54</v>
      </c>
      <c r="M1957">
        <v>78.239999999999995</v>
      </c>
    </row>
    <row r="1958" spans="1:13" x14ac:dyDescent="0.25">
      <c r="A1958" s="25">
        <v>41921</v>
      </c>
      <c r="B1958">
        <v>189.12</v>
      </c>
      <c r="C1958">
        <v>101.02</v>
      </c>
      <c r="D1958">
        <v>33.619999999999997</v>
      </c>
      <c r="E1958">
        <v>560.88</v>
      </c>
      <c r="F1958">
        <v>213</v>
      </c>
      <c r="G1958">
        <v>45.85</v>
      </c>
      <c r="H1958">
        <v>315.37</v>
      </c>
      <c r="I1958">
        <v>75.91</v>
      </c>
      <c r="J1958">
        <v>46.02</v>
      </c>
      <c r="K1958">
        <v>25.56</v>
      </c>
      <c r="L1958">
        <v>85.91</v>
      </c>
      <c r="M1958">
        <v>77.86</v>
      </c>
    </row>
    <row r="1959" spans="1:13" x14ac:dyDescent="0.25">
      <c r="A1959" s="25">
        <v>41922</v>
      </c>
      <c r="B1959">
        <v>185.86</v>
      </c>
      <c r="C1959">
        <v>100.73</v>
      </c>
      <c r="D1959">
        <v>31.91</v>
      </c>
      <c r="E1959">
        <v>544.49</v>
      </c>
      <c r="F1959">
        <v>203.35</v>
      </c>
      <c r="G1959">
        <v>44.03</v>
      </c>
      <c r="H1959">
        <v>311.39</v>
      </c>
      <c r="I1959">
        <v>72.91</v>
      </c>
      <c r="J1959">
        <v>42.74</v>
      </c>
      <c r="K1959">
        <v>24.44</v>
      </c>
      <c r="L1959">
        <v>82.59</v>
      </c>
      <c r="M1959">
        <v>78.290000000000006</v>
      </c>
    </row>
    <row r="1960" spans="1:13" x14ac:dyDescent="0.25">
      <c r="A1960" s="25">
        <v>41925</v>
      </c>
      <c r="B1960">
        <v>185.49</v>
      </c>
      <c r="C1960">
        <v>99.81</v>
      </c>
      <c r="D1960">
        <v>31.47</v>
      </c>
      <c r="E1960">
        <v>533.21</v>
      </c>
      <c r="F1960">
        <v>199.68</v>
      </c>
      <c r="G1960">
        <v>43.65</v>
      </c>
      <c r="H1960">
        <v>306.45</v>
      </c>
      <c r="I1960">
        <v>72.989999999999995</v>
      </c>
      <c r="J1960">
        <v>41.93</v>
      </c>
      <c r="K1960">
        <v>25.08</v>
      </c>
      <c r="L1960">
        <v>79.64</v>
      </c>
      <c r="M1960">
        <v>77.56</v>
      </c>
    </row>
    <row r="1961" spans="1:13" x14ac:dyDescent="0.25">
      <c r="A1961" s="25">
        <v>41926</v>
      </c>
      <c r="B1961">
        <v>184.89</v>
      </c>
      <c r="C1961">
        <v>98.75</v>
      </c>
      <c r="D1961">
        <v>32.14</v>
      </c>
      <c r="E1961">
        <v>537.94000000000005</v>
      </c>
      <c r="F1961">
        <v>199.07</v>
      </c>
      <c r="G1961">
        <v>43.73</v>
      </c>
      <c r="H1961">
        <v>308.31</v>
      </c>
      <c r="I1961">
        <v>73.59</v>
      </c>
      <c r="J1961">
        <v>42.31</v>
      </c>
      <c r="K1961">
        <v>25.32</v>
      </c>
      <c r="L1961">
        <v>78.97</v>
      </c>
      <c r="M1961">
        <v>77.98</v>
      </c>
    </row>
    <row r="1962" spans="1:13" x14ac:dyDescent="0.25">
      <c r="A1962" s="25">
        <v>41927</v>
      </c>
      <c r="B1962">
        <v>182.46</v>
      </c>
      <c r="C1962">
        <v>97.54</v>
      </c>
      <c r="D1962">
        <v>31.28</v>
      </c>
      <c r="E1962">
        <v>530.03</v>
      </c>
      <c r="F1962">
        <v>205.73</v>
      </c>
      <c r="G1962">
        <v>43.22</v>
      </c>
      <c r="H1962">
        <v>305.97000000000003</v>
      </c>
      <c r="I1962">
        <v>73.209999999999994</v>
      </c>
      <c r="J1962">
        <v>42.76</v>
      </c>
      <c r="K1962">
        <v>25.44</v>
      </c>
      <c r="L1962">
        <v>78.89</v>
      </c>
      <c r="M1962">
        <v>75.2</v>
      </c>
    </row>
    <row r="1963" spans="1:13" x14ac:dyDescent="0.25">
      <c r="A1963" s="25">
        <v>41928</v>
      </c>
      <c r="B1963">
        <v>179.8</v>
      </c>
      <c r="C1963">
        <v>96.26</v>
      </c>
      <c r="D1963">
        <v>30.85</v>
      </c>
      <c r="E1963">
        <v>524.51</v>
      </c>
      <c r="F1963">
        <v>211.22</v>
      </c>
      <c r="G1963">
        <v>42.74</v>
      </c>
      <c r="H1963">
        <v>302.86</v>
      </c>
      <c r="I1963">
        <v>72.63</v>
      </c>
      <c r="J1963">
        <v>43.59</v>
      </c>
      <c r="K1963">
        <v>25.79</v>
      </c>
      <c r="L1963">
        <v>79.52</v>
      </c>
      <c r="M1963">
        <v>73.819999999999993</v>
      </c>
    </row>
    <row r="1964" spans="1:13" x14ac:dyDescent="0.25">
      <c r="A1964" s="25">
        <v>41929</v>
      </c>
      <c r="B1964">
        <v>181.24</v>
      </c>
      <c r="C1964">
        <v>97.67</v>
      </c>
      <c r="D1964">
        <v>31.38</v>
      </c>
      <c r="E1964">
        <v>511.17</v>
      </c>
      <c r="F1964">
        <v>211.73</v>
      </c>
      <c r="G1964">
        <v>43.63</v>
      </c>
      <c r="H1964">
        <v>303.64</v>
      </c>
      <c r="I1964">
        <v>75.95</v>
      </c>
      <c r="J1964">
        <v>43.67</v>
      </c>
      <c r="K1964">
        <v>26.31</v>
      </c>
      <c r="L1964">
        <v>81.05</v>
      </c>
      <c r="M1964">
        <v>74.099999999999994</v>
      </c>
    </row>
    <row r="1965" spans="1:13" x14ac:dyDescent="0.25">
      <c r="A1965" s="25">
        <v>41932</v>
      </c>
      <c r="B1965">
        <v>166.84</v>
      </c>
      <c r="C1965">
        <v>99.76</v>
      </c>
      <c r="D1965">
        <v>31.58</v>
      </c>
      <c r="E1965">
        <v>520.84</v>
      </c>
      <c r="F1965">
        <v>216.62</v>
      </c>
      <c r="G1965">
        <v>44.08</v>
      </c>
      <c r="H1965">
        <v>306.20999999999998</v>
      </c>
      <c r="I1965">
        <v>76.95</v>
      </c>
      <c r="J1965">
        <v>44.41</v>
      </c>
      <c r="K1965">
        <v>26.41</v>
      </c>
      <c r="L1965">
        <v>83.54</v>
      </c>
      <c r="M1965">
        <v>75.14</v>
      </c>
    </row>
    <row r="1966" spans="1:13" x14ac:dyDescent="0.25">
      <c r="A1966" s="25">
        <v>41933</v>
      </c>
      <c r="B1966">
        <v>166.4</v>
      </c>
      <c r="C1966">
        <v>102.47</v>
      </c>
      <c r="D1966">
        <v>32.61</v>
      </c>
      <c r="E1966">
        <v>526.54</v>
      </c>
      <c r="F1966">
        <v>222.35</v>
      </c>
      <c r="G1966">
        <v>44.88</v>
      </c>
      <c r="H1966">
        <v>315.33</v>
      </c>
      <c r="I1966">
        <v>78.69</v>
      </c>
      <c r="J1966">
        <v>46.77</v>
      </c>
      <c r="K1966">
        <v>27.42</v>
      </c>
      <c r="L1966">
        <v>88.08</v>
      </c>
      <c r="M1966">
        <v>76.02</v>
      </c>
    </row>
    <row r="1967" spans="1:13" x14ac:dyDescent="0.25">
      <c r="A1967" s="25">
        <v>41934</v>
      </c>
      <c r="B1967">
        <v>162.41</v>
      </c>
      <c r="C1967">
        <v>102.99</v>
      </c>
      <c r="D1967">
        <v>32.270000000000003</v>
      </c>
      <c r="E1967">
        <v>532.71</v>
      </c>
      <c r="F1967">
        <v>219.26</v>
      </c>
      <c r="G1967">
        <v>44.38</v>
      </c>
      <c r="H1967">
        <v>312.97000000000003</v>
      </c>
      <c r="I1967">
        <v>78.37</v>
      </c>
      <c r="J1967">
        <v>46.62</v>
      </c>
      <c r="K1967">
        <v>26.14</v>
      </c>
      <c r="L1967">
        <v>85.92</v>
      </c>
      <c r="M1967">
        <v>76.03</v>
      </c>
    </row>
    <row r="1968" spans="1:13" x14ac:dyDescent="0.25">
      <c r="A1968" s="25">
        <v>41935</v>
      </c>
      <c r="B1968">
        <v>162.12</v>
      </c>
      <c r="C1968">
        <v>104.83</v>
      </c>
      <c r="D1968">
        <v>32.69</v>
      </c>
      <c r="E1968">
        <v>543.98</v>
      </c>
      <c r="F1968">
        <v>217.03</v>
      </c>
      <c r="G1968">
        <v>45.02</v>
      </c>
      <c r="H1968">
        <v>313.18</v>
      </c>
      <c r="I1968">
        <v>80.040000000000006</v>
      </c>
      <c r="J1968">
        <v>47</v>
      </c>
      <c r="K1968">
        <v>27.6</v>
      </c>
      <c r="L1968">
        <v>87.63</v>
      </c>
      <c r="M1968">
        <v>76.25</v>
      </c>
    </row>
    <row r="1969" spans="1:13" x14ac:dyDescent="0.25">
      <c r="A1969" s="25">
        <v>41936</v>
      </c>
      <c r="B1969">
        <v>162.1</v>
      </c>
      <c r="C1969">
        <v>105.22</v>
      </c>
      <c r="D1969">
        <v>33.18</v>
      </c>
      <c r="E1969">
        <v>539.78</v>
      </c>
      <c r="F1969">
        <v>222.55</v>
      </c>
      <c r="G1969">
        <v>46.13</v>
      </c>
      <c r="H1969">
        <v>287.06</v>
      </c>
      <c r="I1969">
        <v>80.67</v>
      </c>
      <c r="J1969">
        <v>47.57</v>
      </c>
      <c r="K1969">
        <v>27.78</v>
      </c>
      <c r="L1969">
        <v>88.25</v>
      </c>
      <c r="M1969">
        <v>76.38</v>
      </c>
    </row>
    <row r="1970" spans="1:13" x14ac:dyDescent="0.25">
      <c r="A1970" s="25">
        <v>41939</v>
      </c>
      <c r="B1970">
        <v>162</v>
      </c>
      <c r="C1970">
        <v>105.11</v>
      </c>
      <c r="D1970">
        <v>33.200000000000003</v>
      </c>
      <c r="E1970">
        <v>540.77</v>
      </c>
      <c r="F1970">
        <v>219.92</v>
      </c>
      <c r="G1970">
        <v>45.91</v>
      </c>
      <c r="H1970">
        <v>289.97000000000003</v>
      </c>
      <c r="I1970">
        <v>80.28</v>
      </c>
      <c r="J1970">
        <v>47.95</v>
      </c>
      <c r="K1970">
        <v>27.44</v>
      </c>
      <c r="L1970">
        <v>86.93</v>
      </c>
      <c r="M1970">
        <v>76.59</v>
      </c>
    </row>
    <row r="1971" spans="1:13" x14ac:dyDescent="0.25">
      <c r="A1971" s="25">
        <v>41940</v>
      </c>
      <c r="B1971">
        <v>162</v>
      </c>
      <c r="C1971">
        <v>106.74</v>
      </c>
      <c r="D1971">
        <v>33.74</v>
      </c>
      <c r="E1971">
        <v>548.9</v>
      </c>
      <c r="F1971">
        <v>228.96</v>
      </c>
      <c r="G1971">
        <v>46.49</v>
      </c>
      <c r="H1971">
        <v>295.58999999999997</v>
      </c>
      <c r="I1971">
        <v>80.77</v>
      </c>
      <c r="J1971">
        <v>48.5</v>
      </c>
      <c r="K1971">
        <v>28.58</v>
      </c>
      <c r="L1971">
        <v>88.82</v>
      </c>
      <c r="M1971">
        <v>76.349999999999994</v>
      </c>
    </row>
    <row r="1972" spans="1:13" x14ac:dyDescent="0.25">
      <c r="A1972" s="25">
        <v>41941</v>
      </c>
      <c r="B1972">
        <v>164.33</v>
      </c>
      <c r="C1972">
        <v>107.34</v>
      </c>
      <c r="D1972">
        <v>33.92</v>
      </c>
      <c r="E1972">
        <v>549.33000000000004</v>
      </c>
      <c r="F1972">
        <v>224.55</v>
      </c>
      <c r="G1972">
        <v>46.62</v>
      </c>
      <c r="H1972">
        <v>294.12</v>
      </c>
      <c r="I1972">
        <v>75.86</v>
      </c>
      <c r="J1972">
        <v>48.33</v>
      </c>
      <c r="K1972">
        <v>28.37</v>
      </c>
      <c r="L1972">
        <v>87.38</v>
      </c>
      <c r="M1972">
        <v>76.39</v>
      </c>
    </row>
    <row r="1973" spans="1:13" x14ac:dyDescent="0.25">
      <c r="A1973" s="25">
        <v>41942</v>
      </c>
      <c r="B1973">
        <v>163.5</v>
      </c>
      <c r="C1973">
        <v>106.98</v>
      </c>
      <c r="D1973">
        <v>32.58</v>
      </c>
      <c r="E1973">
        <v>550.30999999999995</v>
      </c>
      <c r="F1973">
        <v>237.01</v>
      </c>
      <c r="G1973">
        <v>46.05</v>
      </c>
      <c r="H1973">
        <v>299.07</v>
      </c>
      <c r="I1973">
        <v>74.11</v>
      </c>
      <c r="J1973">
        <v>47.53</v>
      </c>
      <c r="K1973">
        <v>28.02</v>
      </c>
      <c r="L1973">
        <v>86.31</v>
      </c>
      <c r="M1973">
        <v>76.45</v>
      </c>
    </row>
    <row r="1974" spans="1:13" x14ac:dyDescent="0.25">
      <c r="A1974" s="25">
        <v>41943</v>
      </c>
      <c r="B1974">
        <v>165.48</v>
      </c>
      <c r="C1974">
        <v>108</v>
      </c>
      <c r="D1974">
        <v>34.01</v>
      </c>
      <c r="E1974">
        <v>559.08000000000004</v>
      </c>
      <c r="F1974">
        <v>238.77</v>
      </c>
      <c r="G1974">
        <v>46.95</v>
      </c>
      <c r="H1974">
        <v>305.45999999999998</v>
      </c>
      <c r="I1974">
        <v>74.989999999999995</v>
      </c>
      <c r="J1974">
        <v>49.66</v>
      </c>
      <c r="K1974">
        <v>28.62</v>
      </c>
      <c r="L1974">
        <v>88.66</v>
      </c>
      <c r="M1974">
        <v>76.27</v>
      </c>
    </row>
    <row r="1975" spans="1:13" x14ac:dyDescent="0.25">
      <c r="A1975" s="25">
        <v>41946</v>
      </c>
      <c r="B1975">
        <v>164.25</v>
      </c>
      <c r="C1975">
        <v>109.4</v>
      </c>
      <c r="D1975">
        <v>34.31</v>
      </c>
      <c r="E1975">
        <v>555.22</v>
      </c>
      <c r="F1975">
        <v>236.54</v>
      </c>
      <c r="G1975">
        <v>47.44</v>
      </c>
      <c r="H1975">
        <v>305.72000000000003</v>
      </c>
      <c r="I1975">
        <v>73.88</v>
      </c>
      <c r="J1975">
        <v>50.08</v>
      </c>
      <c r="K1975">
        <v>27.81</v>
      </c>
      <c r="L1975">
        <v>85.21</v>
      </c>
      <c r="M1975">
        <v>76.28</v>
      </c>
    </row>
    <row r="1976" spans="1:13" x14ac:dyDescent="0.25">
      <c r="A1976" s="25">
        <v>41947</v>
      </c>
      <c r="B1976">
        <v>164.34</v>
      </c>
      <c r="C1976">
        <v>108.6</v>
      </c>
      <c r="D1976">
        <v>34.54</v>
      </c>
      <c r="E1976">
        <v>554.11</v>
      </c>
      <c r="F1976">
        <v>241.96</v>
      </c>
      <c r="G1976">
        <v>47.57</v>
      </c>
      <c r="H1976">
        <v>302.81</v>
      </c>
      <c r="I1976">
        <v>75.760000000000005</v>
      </c>
      <c r="J1976">
        <v>50.4</v>
      </c>
      <c r="K1976">
        <v>27.77</v>
      </c>
      <c r="L1976">
        <v>83.79</v>
      </c>
      <c r="M1976">
        <v>77.260000000000005</v>
      </c>
    </row>
    <row r="1977" spans="1:13" x14ac:dyDescent="0.25">
      <c r="A1977" s="25">
        <v>41948</v>
      </c>
      <c r="B1977">
        <v>163.13</v>
      </c>
      <c r="C1977">
        <v>108.86</v>
      </c>
      <c r="D1977">
        <v>33.76</v>
      </c>
      <c r="E1977">
        <v>545.91999999999996</v>
      </c>
      <c r="F1977">
        <v>237.7</v>
      </c>
      <c r="G1977">
        <v>47.86</v>
      </c>
      <c r="H1977">
        <v>296.52</v>
      </c>
      <c r="I1977">
        <v>74.83</v>
      </c>
      <c r="J1977">
        <v>51.13</v>
      </c>
      <c r="K1977">
        <v>27.2</v>
      </c>
      <c r="L1977">
        <v>71.95</v>
      </c>
      <c r="M1977">
        <v>77.7</v>
      </c>
    </row>
    <row r="1978" spans="1:13" x14ac:dyDescent="0.25">
      <c r="A1978" s="25">
        <v>41949</v>
      </c>
      <c r="B1978">
        <v>161.28</v>
      </c>
      <c r="C1978">
        <v>108.7</v>
      </c>
      <c r="D1978">
        <v>33.82</v>
      </c>
      <c r="E1978">
        <v>542.04</v>
      </c>
      <c r="F1978">
        <v>236.9</v>
      </c>
      <c r="G1978">
        <v>48.7</v>
      </c>
      <c r="H1978">
        <v>296.64</v>
      </c>
      <c r="I1978">
        <v>75.260000000000005</v>
      </c>
      <c r="J1978">
        <v>50.9</v>
      </c>
      <c r="K1978">
        <v>26.46</v>
      </c>
      <c r="L1978">
        <v>74</v>
      </c>
      <c r="M1978">
        <v>77.81</v>
      </c>
    </row>
    <row r="1979" spans="1:13" x14ac:dyDescent="0.25">
      <c r="A1979" s="25">
        <v>41950</v>
      </c>
      <c r="B1979">
        <v>161.41999999999999</v>
      </c>
      <c r="C1979">
        <v>109.01</v>
      </c>
      <c r="D1979">
        <v>33.58</v>
      </c>
      <c r="E1979">
        <v>541.01</v>
      </c>
      <c r="F1979">
        <v>236.54</v>
      </c>
      <c r="G1979">
        <v>48.68</v>
      </c>
      <c r="H1979">
        <v>299.86</v>
      </c>
      <c r="I1979">
        <v>75.599999999999994</v>
      </c>
      <c r="J1979">
        <v>50.9</v>
      </c>
      <c r="K1979">
        <v>26.55</v>
      </c>
      <c r="L1979">
        <v>73.650000000000006</v>
      </c>
      <c r="M1979">
        <v>78.77</v>
      </c>
    </row>
    <row r="1980" spans="1:13" x14ac:dyDescent="0.25">
      <c r="A1980" s="25">
        <v>41953</v>
      </c>
      <c r="B1980">
        <v>161.9</v>
      </c>
      <c r="C1980">
        <v>108.83</v>
      </c>
      <c r="D1980">
        <v>33.26</v>
      </c>
      <c r="E1980">
        <v>547.49</v>
      </c>
      <c r="F1980">
        <v>247.58</v>
      </c>
      <c r="G1980">
        <v>48.89</v>
      </c>
      <c r="H1980">
        <v>305.11</v>
      </c>
      <c r="I1980">
        <v>75</v>
      </c>
      <c r="J1980">
        <v>51.56</v>
      </c>
      <c r="K1980">
        <v>26.79</v>
      </c>
      <c r="L1980">
        <v>72.89</v>
      </c>
      <c r="M1980">
        <v>79.44</v>
      </c>
    </row>
    <row r="1981" spans="1:13" x14ac:dyDescent="0.25">
      <c r="A1981" s="25">
        <v>41954</v>
      </c>
      <c r="B1981">
        <v>163.69999999999999</v>
      </c>
      <c r="C1981">
        <v>109.7</v>
      </c>
      <c r="D1981">
        <v>33.31</v>
      </c>
      <c r="E1981">
        <v>550.29</v>
      </c>
      <c r="F1981">
        <v>250.34</v>
      </c>
      <c r="G1981">
        <v>48.87</v>
      </c>
      <c r="H1981">
        <v>312.01</v>
      </c>
      <c r="I1981">
        <v>74.61</v>
      </c>
      <c r="J1981">
        <v>51.32</v>
      </c>
      <c r="K1981">
        <v>26.39</v>
      </c>
      <c r="L1981">
        <v>69.989999999999995</v>
      </c>
      <c r="M1981">
        <v>79.010000000000005</v>
      </c>
    </row>
    <row r="1982" spans="1:13" x14ac:dyDescent="0.25">
      <c r="A1982" s="25">
        <v>41955</v>
      </c>
      <c r="B1982">
        <v>162.28</v>
      </c>
      <c r="C1982">
        <v>111.25</v>
      </c>
      <c r="D1982">
        <v>33.380000000000003</v>
      </c>
      <c r="E1982">
        <v>547.30999999999995</v>
      </c>
      <c r="F1982">
        <v>249.82</v>
      </c>
      <c r="G1982">
        <v>48.78</v>
      </c>
      <c r="H1982">
        <v>311.51</v>
      </c>
      <c r="I1982">
        <v>74.72</v>
      </c>
      <c r="J1982">
        <v>51.28</v>
      </c>
      <c r="K1982">
        <v>26.62</v>
      </c>
      <c r="L1982">
        <v>70.38</v>
      </c>
      <c r="M1982">
        <v>79.2</v>
      </c>
    </row>
    <row r="1983" spans="1:13" x14ac:dyDescent="0.25">
      <c r="A1983" s="25">
        <v>41956</v>
      </c>
      <c r="B1983">
        <v>162</v>
      </c>
      <c r="C1983">
        <v>112.82</v>
      </c>
      <c r="D1983">
        <v>33.68</v>
      </c>
      <c r="E1983">
        <v>545.38</v>
      </c>
      <c r="F1983">
        <v>244.09</v>
      </c>
      <c r="G1983">
        <v>49.61</v>
      </c>
      <c r="H1983">
        <v>316.48</v>
      </c>
      <c r="I1983">
        <v>74.25</v>
      </c>
      <c r="J1983">
        <v>51.18</v>
      </c>
      <c r="K1983">
        <v>25.98</v>
      </c>
      <c r="L1983">
        <v>69.02</v>
      </c>
      <c r="M1983">
        <v>82.94</v>
      </c>
    </row>
    <row r="1984" spans="1:13" x14ac:dyDescent="0.25">
      <c r="A1984" s="25">
        <v>41957</v>
      </c>
      <c r="B1984">
        <v>162.1</v>
      </c>
      <c r="C1984">
        <v>114.18</v>
      </c>
      <c r="D1984">
        <v>33.950000000000003</v>
      </c>
      <c r="E1984">
        <v>544.4</v>
      </c>
      <c r="F1984">
        <v>249.7</v>
      </c>
      <c r="G1984">
        <v>49.58</v>
      </c>
      <c r="H1984">
        <v>327.82</v>
      </c>
      <c r="I1984">
        <v>74.88</v>
      </c>
      <c r="J1984">
        <v>51.63</v>
      </c>
      <c r="K1984">
        <v>26.45</v>
      </c>
      <c r="L1984">
        <v>69.91</v>
      </c>
      <c r="M1984">
        <v>82.96</v>
      </c>
    </row>
    <row r="1985" spans="1:13" x14ac:dyDescent="0.25">
      <c r="A1985" s="25">
        <v>41960</v>
      </c>
      <c r="B1985">
        <v>164.16</v>
      </c>
      <c r="C1985">
        <v>113.99</v>
      </c>
      <c r="D1985">
        <v>34.24</v>
      </c>
      <c r="E1985">
        <v>536.51</v>
      </c>
      <c r="F1985">
        <v>244.15</v>
      </c>
      <c r="G1985">
        <v>49.46</v>
      </c>
      <c r="H1985">
        <v>323.05</v>
      </c>
      <c r="I1985">
        <v>74.239999999999995</v>
      </c>
      <c r="J1985">
        <v>51.55</v>
      </c>
      <c r="K1985">
        <v>26.12</v>
      </c>
      <c r="L1985">
        <v>68.53</v>
      </c>
      <c r="M1985">
        <v>83.57</v>
      </c>
    </row>
    <row r="1986" spans="1:13" x14ac:dyDescent="0.25">
      <c r="A1986" s="25">
        <v>41961</v>
      </c>
      <c r="B1986">
        <v>164.73</v>
      </c>
      <c r="C1986">
        <v>115.47</v>
      </c>
      <c r="D1986">
        <v>34.71</v>
      </c>
      <c r="E1986">
        <v>535.03</v>
      </c>
      <c r="F1986">
        <v>242.75</v>
      </c>
      <c r="G1986">
        <v>48.74</v>
      </c>
      <c r="H1986">
        <v>324.93</v>
      </c>
      <c r="I1986">
        <v>74.34</v>
      </c>
      <c r="J1986">
        <v>51.84</v>
      </c>
      <c r="K1986">
        <v>25.86</v>
      </c>
      <c r="L1986">
        <v>70.209999999999994</v>
      </c>
      <c r="M1986">
        <v>83.79</v>
      </c>
    </row>
    <row r="1987" spans="1:13" x14ac:dyDescent="0.25">
      <c r="A1987" s="25">
        <v>41962</v>
      </c>
      <c r="B1987">
        <v>162.05000000000001</v>
      </c>
      <c r="C1987">
        <v>114.67</v>
      </c>
      <c r="D1987">
        <v>34.35</v>
      </c>
      <c r="E1987">
        <v>536.99</v>
      </c>
      <c r="F1987">
        <v>240.42</v>
      </c>
      <c r="G1987">
        <v>48.22</v>
      </c>
      <c r="H1987">
        <v>326.54000000000002</v>
      </c>
      <c r="I1987">
        <v>73.33</v>
      </c>
      <c r="J1987">
        <v>51.94</v>
      </c>
      <c r="K1987">
        <v>25.72</v>
      </c>
      <c r="L1987">
        <v>71.400000000000006</v>
      </c>
      <c r="M1987">
        <v>84.99</v>
      </c>
    </row>
    <row r="1988" spans="1:13" x14ac:dyDescent="0.25">
      <c r="A1988" s="25">
        <v>41963</v>
      </c>
      <c r="B1988">
        <v>160.94999999999999</v>
      </c>
      <c r="C1988">
        <v>116.31</v>
      </c>
      <c r="D1988">
        <v>35.950000000000003</v>
      </c>
      <c r="E1988">
        <v>534.83000000000004</v>
      </c>
      <c r="F1988">
        <v>238.39</v>
      </c>
      <c r="G1988">
        <v>48.7</v>
      </c>
      <c r="H1988">
        <v>330.54</v>
      </c>
      <c r="I1988">
        <v>73.599999999999994</v>
      </c>
      <c r="J1988">
        <v>52.23</v>
      </c>
      <c r="K1988">
        <v>26.15</v>
      </c>
      <c r="L1988">
        <v>71.45</v>
      </c>
      <c r="M1988">
        <v>84.58</v>
      </c>
    </row>
    <row r="1989" spans="1:13" x14ac:dyDescent="0.25">
      <c r="A1989" s="25">
        <v>41964</v>
      </c>
      <c r="B1989">
        <v>161.83000000000001</v>
      </c>
      <c r="C1989">
        <v>116.47</v>
      </c>
      <c r="D1989">
        <v>35.590000000000003</v>
      </c>
      <c r="E1989">
        <v>537.5</v>
      </c>
      <c r="F1989">
        <v>245.3</v>
      </c>
      <c r="G1989">
        <v>47.98</v>
      </c>
      <c r="H1989">
        <v>332.63</v>
      </c>
      <c r="I1989">
        <v>73.75</v>
      </c>
      <c r="J1989">
        <v>52.56</v>
      </c>
      <c r="K1989">
        <v>26.67</v>
      </c>
      <c r="L1989">
        <v>71.31</v>
      </c>
      <c r="M1989">
        <v>84.65</v>
      </c>
    </row>
    <row r="1990" spans="1:13" x14ac:dyDescent="0.25">
      <c r="A1990" s="25">
        <v>41967</v>
      </c>
      <c r="B1990">
        <v>161.54</v>
      </c>
      <c r="C1990">
        <v>118.62</v>
      </c>
      <c r="D1990">
        <v>36.25</v>
      </c>
      <c r="E1990">
        <v>539.27</v>
      </c>
      <c r="F1990">
        <v>243.91</v>
      </c>
      <c r="G1990">
        <v>47.59</v>
      </c>
      <c r="H1990">
        <v>335.64</v>
      </c>
      <c r="I1990">
        <v>74.010000000000005</v>
      </c>
      <c r="J1990">
        <v>52.85</v>
      </c>
      <c r="K1990">
        <v>26.47</v>
      </c>
      <c r="L1990">
        <v>71.819999999999993</v>
      </c>
      <c r="M1990">
        <v>85.4</v>
      </c>
    </row>
    <row r="1991" spans="1:13" x14ac:dyDescent="0.25">
      <c r="A1991" s="25">
        <v>41968</v>
      </c>
      <c r="B1991">
        <v>162.65</v>
      </c>
      <c r="C1991">
        <v>117.6</v>
      </c>
      <c r="D1991">
        <v>36.32</v>
      </c>
      <c r="E1991">
        <v>541.08000000000004</v>
      </c>
      <c r="F1991">
        <v>244.34</v>
      </c>
      <c r="G1991">
        <v>47.47</v>
      </c>
      <c r="H1991">
        <v>335.04</v>
      </c>
      <c r="I1991">
        <v>75.63</v>
      </c>
      <c r="J1991">
        <v>52.44</v>
      </c>
      <c r="K1991">
        <v>26.04</v>
      </c>
      <c r="L1991">
        <v>71.86</v>
      </c>
      <c r="M1991">
        <v>84.95</v>
      </c>
    </row>
    <row r="1992" spans="1:13" x14ac:dyDescent="0.25">
      <c r="A1992" s="25">
        <v>41969</v>
      </c>
      <c r="B1992">
        <v>161.93</v>
      </c>
      <c r="C1992">
        <v>119</v>
      </c>
      <c r="D1992">
        <v>36.9</v>
      </c>
      <c r="E1992">
        <v>540.37</v>
      </c>
      <c r="F1992">
        <v>246.03</v>
      </c>
      <c r="G1992">
        <v>47.75</v>
      </c>
      <c r="H1992">
        <v>333.57</v>
      </c>
      <c r="I1992">
        <v>77.62</v>
      </c>
      <c r="J1992">
        <v>54.33</v>
      </c>
      <c r="K1992">
        <v>26.11</v>
      </c>
      <c r="L1992">
        <v>72.77</v>
      </c>
      <c r="M1992">
        <v>84.98</v>
      </c>
    </row>
    <row r="1993" spans="1:13" x14ac:dyDescent="0.25">
      <c r="A1993" s="25">
        <v>41971</v>
      </c>
      <c r="B1993">
        <v>162.75</v>
      </c>
      <c r="C1993">
        <v>118.93</v>
      </c>
      <c r="D1993">
        <v>37.25</v>
      </c>
      <c r="E1993">
        <v>541.83000000000004</v>
      </c>
      <c r="F1993">
        <v>245.11</v>
      </c>
      <c r="G1993">
        <v>47.81</v>
      </c>
      <c r="H1993">
        <v>338.64</v>
      </c>
      <c r="I1993">
        <v>77.7</v>
      </c>
      <c r="J1993">
        <v>54.42</v>
      </c>
      <c r="K1993">
        <v>24.92</v>
      </c>
      <c r="L1993">
        <v>73.650000000000006</v>
      </c>
      <c r="M1993">
        <v>87.54</v>
      </c>
    </row>
    <row r="1994" spans="1:13" x14ac:dyDescent="0.25">
      <c r="A1994" s="25">
        <v>41974</v>
      </c>
      <c r="B1994">
        <v>161.63999999999999</v>
      </c>
      <c r="C1994">
        <v>115.07</v>
      </c>
      <c r="D1994">
        <v>37.17</v>
      </c>
      <c r="E1994">
        <v>533.79999999999995</v>
      </c>
      <c r="F1994">
        <v>236.61</v>
      </c>
      <c r="G1994">
        <v>48.62</v>
      </c>
      <c r="H1994">
        <v>326</v>
      </c>
      <c r="I1994">
        <v>75.099999999999994</v>
      </c>
      <c r="J1994">
        <v>54.25</v>
      </c>
      <c r="K1994">
        <v>23.98</v>
      </c>
      <c r="L1994">
        <v>71.05</v>
      </c>
      <c r="M1994">
        <v>86.22</v>
      </c>
    </row>
    <row r="1995" spans="1:13" x14ac:dyDescent="0.25">
      <c r="A1995" s="25">
        <v>41975</v>
      </c>
      <c r="B1995">
        <v>162.47</v>
      </c>
      <c r="C1995">
        <v>114.63</v>
      </c>
      <c r="D1995">
        <v>37.6</v>
      </c>
      <c r="E1995">
        <v>533.75</v>
      </c>
      <c r="F1995">
        <v>234.74</v>
      </c>
      <c r="G1995">
        <v>48.46</v>
      </c>
      <c r="H1995">
        <v>326.31</v>
      </c>
      <c r="I1995">
        <v>75.459999999999994</v>
      </c>
      <c r="J1995">
        <v>54.56</v>
      </c>
      <c r="K1995">
        <v>23.74</v>
      </c>
      <c r="L1995">
        <v>76.680000000000007</v>
      </c>
      <c r="M1995">
        <v>86.4</v>
      </c>
    </row>
    <row r="1996" spans="1:13" x14ac:dyDescent="0.25">
      <c r="A1996" s="25">
        <v>41976</v>
      </c>
      <c r="B1996">
        <v>162.47</v>
      </c>
      <c r="C1996">
        <v>115.93</v>
      </c>
      <c r="D1996">
        <v>37.43</v>
      </c>
      <c r="E1996">
        <v>531.32000000000005</v>
      </c>
      <c r="F1996">
        <v>231.29</v>
      </c>
      <c r="G1996">
        <v>48.08</v>
      </c>
      <c r="H1996">
        <v>316.5</v>
      </c>
      <c r="I1996">
        <v>74.88</v>
      </c>
      <c r="J1996">
        <v>55.62</v>
      </c>
      <c r="K1996">
        <v>23.58</v>
      </c>
      <c r="L1996">
        <v>75.73</v>
      </c>
      <c r="M1996">
        <v>84.94</v>
      </c>
    </row>
    <row r="1997" spans="1:13" x14ac:dyDescent="0.25">
      <c r="A1997" s="25">
        <v>41977</v>
      </c>
      <c r="B1997">
        <v>164.01</v>
      </c>
      <c r="C1997">
        <v>115.49</v>
      </c>
      <c r="D1997">
        <v>37.46</v>
      </c>
      <c r="E1997">
        <v>537.30999999999995</v>
      </c>
      <c r="F1997">
        <v>230.81</v>
      </c>
      <c r="G1997">
        <v>48.84</v>
      </c>
      <c r="H1997">
        <v>316.93</v>
      </c>
      <c r="I1997">
        <v>75.239999999999995</v>
      </c>
      <c r="J1997">
        <v>55.41</v>
      </c>
      <c r="K1997">
        <v>22.29</v>
      </c>
      <c r="L1997">
        <v>77.22</v>
      </c>
      <c r="M1997">
        <v>84.76</v>
      </c>
    </row>
    <row r="1998" spans="1:13" x14ac:dyDescent="0.25">
      <c r="A1998" s="25">
        <v>41978</v>
      </c>
      <c r="B1998">
        <v>163.61000000000001</v>
      </c>
      <c r="C1998">
        <v>115</v>
      </c>
      <c r="D1998">
        <v>37.67</v>
      </c>
      <c r="E1998">
        <v>525.26</v>
      </c>
      <c r="F1998">
        <v>232.72</v>
      </c>
      <c r="G1998">
        <v>48.42</v>
      </c>
      <c r="H1998">
        <v>312.63</v>
      </c>
      <c r="I1998">
        <v>76.36</v>
      </c>
      <c r="J1998">
        <v>55.58</v>
      </c>
      <c r="K1998">
        <v>21.91</v>
      </c>
      <c r="L1998">
        <v>77.14</v>
      </c>
      <c r="M1998">
        <v>84.12</v>
      </c>
    </row>
    <row r="1999" spans="1:13" x14ac:dyDescent="0.25">
      <c r="A1999" s="25">
        <v>41981</v>
      </c>
      <c r="B1999">
        <v>163.29</v>
      </c>
      <c r="C1999">
        <v>112.4</v>
      </c>
      <c r="D1999">
        <v>37.200000000000003</v>
      </c>
      <c r="E1999">
        <v>526.98</v>
      </c>
      <c r="F1999">
        <v>227.67</v>
      </c>
      <c r="G1999">
        <v>47.7</v>
      </c>
      <c r="H1999">
        <v>306.64</v>
      </c>
      <c r="I1999">
        <v>76.52</v>
      </c>
      <c r="J1999">
        <v>55.08</v>
      </c>
      <c r="K1999">
        <v>19.43</v>
      </c>
      <c r="L1999">
        <v>74</v>
      </c>
      <c r="M1999">
        <v>84.23</v>
      </c>
    </row>
    <row r="2000" spans="1:13" x14ac:dyDescent="0.25">
      <c r="A2000" s="25">
        <v>41982</v>
      </c>
      <c r="B2000">
        <v>160.84</v>
      </c>
      <c r="C2000">
        <v>114.12</v>
      </c>
      <c r="D2000">
        <v>36.89</v>
      </c>
      <c r="E2000">
        <v>533.37</v>
      </c>
      <c r="F2000">
        <v>229.9</v>
      </c>
      <c r="G2000">
        <v>47.59</v>
      </c>
      <c r="H2000">
        <v>312.5</v>
      </c>
      <c r="I2000">
        <v>76.84</v>
      </c>
      <c r="J2000">
        <v>55.01</v>
      </c>
      <c r="K2000">
        <v>20.11</v>
      </c>
      <c r="L2000">
        <v>74.06</v>
      </c>
      <c r="M2000">
        <v>83.56</v>
      </c>
    </row>
    <row r="2001" spans="1:13" x14ac:dyDescent="0.25">
      <c r="A2001" s="25">
        <v>41983</v>
      </c>
      <c r="B2001">
        <v>163.01</v>
      </c>
      <c r="C2001">
        <v>111.95</v>
      </c>
      <c r="D2001">
        <v>36.42</v>
      </c>
      <c r="E2001">
        <v>526.05999999999995</v>
      </c>
      <c r="F2001">
        <v>225.12</v>
      </c>
      <c r="G2001">
        <v>46.9</v>
      </c>
      <c r="H2001">
        <v>305.83999999999997</v>
      </c>
      <c r="I2001">
        <v>76.180000000000007</v>
      </c>
      <c r="J2001">
        <v>54.1</v>
      </c>
      <c r="K2001">
        <v>19.14</v>
      </c>
      <c r="L2001">
        <v>72.44</v>
      </c>
      <c r="M2001">
        <v>82.98</v>
      </c>
    </row>
    <row r="2002" spans="1:13" x14ac:dyDescent="0.25">
      <c r="A2002" s="25">
        <v>41984</v>
      </c>
      <c r="B2002">
        <v>160.82</v>
      </c>
      <c r="C2002">
        <v>111.62</v>
      </c>
      <c r="D2002">
        <v>36.700000000000003</v>
      </c>
      <c r="E2002">
        <v>528.34</v>
      </c>
      <c r="F2002">
        <v>229.23</v>
      </c>
      <c r="G2002">
        <v>47.17</v>
      </c>
      <c r="H2002">
        <v>307.36</v>
      </c>
      <c r="I2002">
        <v>77.73</v>
      </c>
      <c r="J2002">
        <v>54.48</v>
      </c>
      <c r="K2002">
        <v>18.96</v>
      </c>
      <c r="L2002">
        <v>72.8</v>
      </c>
      <c r="M2002">
        <v>83.83</v>
      </c>
    </row>
    <row r="2003" spans="1:13" x14ac:dyDescent="0.25">
      <c r="A2003" s="25">
        <v>41985</v>
      </c>
      <c r="B2003">
        <v>160.25</v>
      </c>
      <c r="C2003">
        <v>109.73</v>
      </c>
      <c r="D2003">
        <v>36.22</v>
      </c>
      <c r="E2003">
        <v>518.66</v>
      </c>
      <c r="F2003">
        <v>229.32</v>
      </c>
      <c r="G2003">
        <v>46.95</v>
      </c>
      <c r="H2003">
        <v>307.32</v>
      </c>
      <c r="I2003">
        <v>77.83</v>
      </c>
      <c r="J2003">
        <v>53.11</v>
      </c>
      <c r="K2003">
        <v>19.3</v>
      </c>
      <c r="L2003">
        <v>72.38</v>
      </c>
      <c r="M2003">
        <v>83.81</v>
      </c>
    </row>
    <row r="2004" spans="1:13" x14ac:dyDescent="0.25">
      <c r="A2004" s="25">
        <v>41988</v>
      </c>
      <c r="B2004">
        <v>155.93</v>
      </c>
      <c r="C2004">
        <v>108.22</v>
      </c>
      <c r="D2004">
        <v>35.92</v>
      </c>
      <c r="E2004">
        <v>513.79999999999995</v>
      </c>
      <c r="F2004">
        <v>225.81</v>
      </c>
      <c r="G2004">
        <v>46.67</v>
      </c>
      <c r="H2004">
        <v>306.07</v>
      </c>
      <c r="I2004">
        <v>76.989999999999995</v>
      </c>
      <c r="J2004">
        <v>53.06</v>
      </c>
      <c r="K2004">
        <v>17.68</v>
      </c>
      <c r="L2004">
        <v>72.19</v>
      </c>
      <c r="M2004">
        <v>83.94</v>
      </c>
    </row>
    <row r="2005" spans="1:13" x14ac:dyDescent="0.25">
      <c r="A2005" s="25">
        <v>41989</v>
      </c>
      <c r="B2005">
        <v>152.03</v>
      </c>
      <c r="C2005">
        <v>106.74</v>
      </c>
      <c r="D2005">
        <v>35.56</v>
      </c>
      <c r="E2005">
        <v>495.39</v>
      </c>
      <c r="F2005">
        <v>219.96</v>
      </c>
      <c r="G2005">
        <v>45.16</v>
      </c>
      <c r="H2005">
        <v>295.06</v>
      </c>
      <c r="I2005">
        <v>74.69</v>
      </c>
      <c r="J2005">
        <v>52.47</v>
      </c>
      <c r="K2005">
        <v>16.82</v>
      </c>
      <c r="L2005">
        <v>71.209999999999994</v>
      </c>
      <c r="M2005">
        <v>82.96</v>
      </c>
    </row>
    <row r="2006" spans="1:13" x14ac:dyDescent="0.25">
      <c r="A2006" s="25">
        <v>41990</v>
      </c>
      <c r="B2006">
        <v>151.52000000000001</v>
      </c>
      <c r="C2006">
        <v>109.41</v>
      </c>
      <c r="D2006">
        <v>36.24</v>
      </c>
      <c r="E2006">
        <v>504.89</v>
      </c>
      <c r="F2006">
        <v>223.85</v>
      </c>
      <c r="G2006">
        <v>45.74</v>
      </c>
      <c r="H2006">
        <v>298.88</v>
      </c>
      <c r="I2006">
        <v>76.11</v>
      </c>
      <c r="J2006">
        <v>53.5</v>
      </c>
      <c r="K2006">
        <v>17.3</v>
      </c>
      <c r="L2006">
        <v>72.53</v>
      </c>
      <c r="M2006">
        <v>84.23</v>
      </c>
    </row>
    <row r="2007" spans="1:13" x14ac:dyDescent="0.25">
      <c r="A2007" s="25">
        <v>41991</v>
      </c>
      <c r="B2007">
        <v>153.58000000000001</v>
      </c>
      <c r="C2007">
        <v>112.65</v>
      </c>
      <c r="D2007">
        <v>37.020000000000003</v>
      </c>
      <c r="E2007">
        <v>511.1</v>
      </c>
      <c r="F2007">
        <v>231.88</v>
      </c>
      <c r="G2007">
        <v>47.52</v>
      </c>
      <c r="H2007">
        <v>297.73</v>
      </c>
      <c r="I2007">
        <v>78.400000000000006</v>
      </c>
      <c r="J2007">
        <v>54.47</v>
      </c>
      <c r="K2007">
        <v>18.09</v>
      </c>
      <c r="L2007">
        <v>75.069999999999993</v>
      </c>
      <c r="M2007">
        <v>85.94</v>
      </c>
    </row>
    <row r="2008" spans="1:13" x14ac:dyDescent="0.25">
      <c r="A2008" s="25">
        <v>41992</v>
      </c>
      <c r="B2008">
        <v>157.49</v>
      </c>
      <c r="C2008">
        <v>111.78</v>
      </c>
      <c r="D2008">
        <v>36.369999999999997</v>
      </c>
      <c r="E2008">
        <v>516.35</v>
      </c>
      <c r="F2008">
        <v>234.23</v>
      </c>
      <c r="G2008">
        <v>47.66</v>
      </c>
      <c r="H2008">
        <v>299.89999999999998</v>
      </c>
      <c r="I2008">
        <v>79.88</v>
      </c>
      <c r="J2008">
        <v>54.23</v>
      </c>
      <c r="K2008">
        <v>18</v>
      </c>
      <c r="L2008">
        <v>75.650000000000006</v>
      </c>
      <c r="M2008">
        <v>85.16</v>
      </c>
    </row>
    <row r="2009" spans="1:13" x14ac:dyDescent="0.25">
      <c r="A2009" s="25">
        <v>41995</v>
      </c>
      <c r="B2009">
        <v>158.33000000000001</v>
      </c>
      <c r="C2009">
        <v>112.94</v>
      </c>
      <c r="D2009">
        <v>37.21</v>
      </c>
      <c r="E2009">
        <v>524.87</v>
      </c>
      <c r="F2009">
        <v>234.6</v>
      </c>
      <c r="G2009">
        <v>47.98</v>
      </c>
      <c r="H2009">
        <v>306.54000000000002</v>
      </c>
      <c r="I2009">
        <v>81.45</v>
      </c>
      <c r="J2009">
        <v>54.82</v>
      </c>
      <c r="K2009">
        <v>18</v>
      </c>
      <c r="L2009">
        <v>76.87</v>
      </c>
      <c r="M2009">
        <v>86.38</v>
      </c>
    </row>
    <row r="2010" spans="1:13" x14ac:dyDescent="0.25">
      <c r="A2010" s="25">
        <v>41996</v>
      </c>
      <c r="B2010">
        <v>162.22999999999999</v>
      </c>
      <c r="C2010">
        <v>112.54</v>
      </c>
      <c r="D2010">
        <v>37.43</v>
      </c>
      <c r="E2010">
        <v>530.59</v>
      </c>
      <c r="F2010">
        <v>233.16</v>
      </c>
      <c r="G2010">
        <v>48.45</v>
      </c>
      <c r="H2010">
        <v>306.27999999999997</v>
      </c>
      <c r="I2010">
        <v>80.61</v>
      </c>
      <c r="J2010">
        <v>54.78</v>
      </c>
      <c r="K2010">
        <v>17.98</v>
      </c>
      <c r="L2010">
        <v>75.89</v>
      </c>
      <c r="M2010">
        <v>86.66</v>
      </c>
    </row>
    <row r="2011" spans="1:13" x14ac:dyDescent="0.25">
      <c r="A2011" s="25">
        <v>41997</v>
      </c>
      <c r="B2011">
        <v>162.88</v>
      </c>
      <c r="C2011">
        <v>112.01</v>
      </c>
      <c r="D2011">
        <v>37.44</v>
      </c>
      <c r="E2011">
        <v>528.77</v>
      </c>
      <c r="F2011">
        <v>230.98</v>
      </c>
      <c r="G2011">
        <v>48.14</v>
      </c>
      <c r="H2011">
        <v>303.02999999999997</v>
      </c>
      <c r="I2011">
        <v>80.77</v>
      </c>
      <c r="J2011">
        <v>54.86</v>
      </c>
      <c r="K2011">
        <v>17.66</v>
      </c>
      <c r="L2011">
        <v>76.14</v>
      </c>
      <c r="M2011">
        <v>86.43</v>
      </c>
    </row>
    <row r="2012" spans="1:13" x14ac:dyDescent="0.25">
      <c r="A2012" s="25">
        <v>41999</v>
      </c>
      <c r="B2012">
        <v>162.27000000000001</v>
      </c>
      <c r="C2012">
        <v>113.99</v>
      </c>
      <c r="D2012">
        <v>37.549999999999997</v>
      </c>
      <c r="E2012">
        <v>534.03</v>
      </c>
      <c r="F2012">
        <v>234.88</v>
      </c>
      <c r="G2012">
        <v>47.88</v>
      </c>
      <c r="H2012">
        <v>309.08999999999997</v>
      </c>
      <c r="I2012">
        <v>80.78</v>
      </c>
      <c r="J2012">
        <v>54.74</v>
      </c>
      <c r="K2012">
        <v>18.16</v>
      </c>
      <c r="L2012">
        <v>76.91</v>
      </c>
      <c r="M2012">
        <v>86.91</v>
      </c>
    </row>
    <row r="2013" spans="1:13" x14ac:dyDescent="0.25">
      <c r="A2013" s="25">
        <v>42002</v>
      </c>
      <c r="B2013">
        <v>162</v>
      </c>
      <c r="C2013">
        <v>113.91</v>
      </c>
      <c r="D2013">
        <v>37.18</v>
      </c>
      <c r="E2013">
        <v>530.33000000000004</v>
      </c>
      <c r="F2013">
        <v>230.21</v>
      </c>
      <c r="G2013">
        <v>47.45</v>
      </c>
      <c r="H2013">
        <v>312.04000000000002</v>
      </c>
      <c r="I2013">
        <v>80.02</v>
      </c>
      <c r="J2013">
        <v>54.46</v>
      </c>
      <c r="K2013">
        <v>18.07</v>
      </c>
      <c r="L2013">
        <v>75.760000000000005</v>
      </c>
      <c r="M2013">
        <v>86.64</v>
      </c>
    </row>
    <row r="2014" spans="1:13" x14ac:dyDescent="0.25">
      <c r="A2014" s="25">
        <v>42003</v>
      </c>
      <c r="B2014">
        <v>160.02000000000001</v>
      </c>
      <c r="C2014">
        <v>112.52</v>
      </c>
      <c r="D2014">
        <v>36.76</v>
      </c>
      <c r="E2014">
        <v>530.41999999999996</v>
      </c>
      <c r="F2014">
        <v>230.01</v>
      </c>
      <c r="G2014">
        <v>47.02</v>
      </c>
      <c r="H2014">
        <v>310.3</v>
      </c>
      <c r="I2014">
        <v>79.22</v>
      </c>
      <c r="J2014">
        <v>53.93</v>
      </c>
      <c r="K2014">
        <v>18.399999999999999</v>
      </c>
      <c r="L2014">
        <v>75.489999999999995</v>
      </c>
      <c r="M2014">
        <v>86.79</v>
      </c>
    </row>
    <row r="2015" spans="1:13" x14ac:dyDescent="0.25">
      <c r="A2015" s="25">
        <v>42004</v>
      </c>
      <c r="B2015">
        <v>160.41</v>
      </c>
      <c r="C2015">
        <v>110.38</v>
      </c>
      <c r="D2015">
        <v>36.29</v>
      </c>
      <c r="E2015">
        <v>526.4</v>
      </c>
      <c r="F2015">
        <v>227.97</v>
      </c>
      <c r="G2015">
        <v>46.45</v>
      </c>
      <c r="H2015">
        <v>310.35000000000002</v>
      </c>
      <c r="I2015">
        <v>78.02</v>
      </c>
      <c r="J2015">
        <v>53.46</v>
      </c>
      <c r="K2015">
        <v>17.96</v>
      </c>
      <c r="L2015">
        <v>74.66</v>
      </c>
      <c r="M2015">
        <v>85.88</v>
      </c>
    </row>
    <row r="2016" spans="1:13" x14ac:dyDescent="0.25">
      <c r="A2016" s="25">
        <v>42006</v>
      </c>
      <c r="B2016">
        <v>161.31</v>
      </c>
      <c r="C2016">
        <v>109.33</v>
      </c>
      <c r="D2016">
        <v>36.36</v>
      </c>
      <c r="E2016">
        <v>524.80999999999995</v>
      </c>
      <c r="F2016">
        <v>223.08</v>
      </c>
      <c r="G2016">
        <v>46.76</v>
      </c>
      <c r="H2016">
        <v>308.52</v>
      </c>
      <c r="I2016">
        <v>78.45</v>
      </c>
      <c r="J2016">
        <v>53.48</v>
      </c>
      <c r="K2016">
        <v>18.37</v>
      </c>
      <c r="L2016">
        <v>74.59</v>
      </c>
      <c r="M2016">
        <v>85.9</v>
      </c>
    </row>
    <row r="2017" spans="1:13" x14ac:dyDescent="0.25">
      <c r="A2017" s="25">
        <v>42009</v>
      </c>
      <c r="B2017">
        <v>161.27000000000001</v>
      </c>
      <c r="C2017">
        <v>106.25</v>
      </c>
      <c r="D2017">
        <v>35.950000000000003</v>
      </c>
      <c r="E2017">
        <v>513.87</v>
      </c>
      <c r="F2017">
        <v>219.78</v>
      </c>
      <c r="G2017">
        <v>46.32</v>
      </c>
      <c r="H2017">
        <v>302.19</v>
      </c>
      <c r="I2017">
        <v>77.19</v>
      </c>
      <c r="J2017">
        <v>52.64</v>
      </c>
      <c r="K2017">
        <v>17.399999999999999</v>
      </c>
      <c r="L2017">
        <v>72.73</v>
      </c>
      <c r="M2017">
        <v>85.65</v>
      </c>
    </row>
    <row r="2018" spans="1:13" x14ac:dyDescent="0.25">
      <c r="A2018" s="25">
        <v>42010</v>
      </c>
      <c r="B2018">
        <v>159.66999999999999</v>
      </c>
      <c r="C2018">
        <v>106.26</v>
      </c>
      <c r="D2018">
        <v>35.28</v>
      </c>
      <c r="E2018">
        <v>501.96</v>
      </c>
      <c r="F2018">
        <v>220.18</v>
      </c>
      <c r="G2018">
        <v>45.65</v>
      </c>
      <c r="H2018">
        <v>295.29000000000002</v>
      </c>
      <c r="I2018">
        <v>76.150000000000006</v>
      </c>
      <c r="J2018">
        <v>51.78</v>
      </c>
      <c r="K2018">
        <v>17.53</v>
      </c>
      <c r="L2018">
        <v>70.010000000000005</v>
      </c>
      <c r="M2018">
        <v>86.31</v>
      </c>
    </row>
    <row r="2019" spans="1:13" x14ac:dyDescent="0.25">
      <c r="A2019" s="25">
        <v>42011</v>
      </c>
      <c r="B2019">
        <v>157.19999999999999</v>
      </c>
      <c r="C2019">
        <v>107.75</v>
      </c>
      <c r="D2019">
        <v>36.020000000000003</v>
      </c>
      <c r="E2019">
        <v>501.1</v>
      </c>
      <c r="F2019">
        <v>224.35</v>
      </c>
      <c r="G2019">
        <v>46.23</v>
      </c>
      <c r="H2019">
        <v>298.42</v>
      </c>
      <c r="I2019">
        <v>76.150000000000006</v>
      </c>
      <c r="J2019">
        <v>52.71</v>
      </c>
      <c r="K2019">
        <v>17.37</v>
      </c>
      <c r="L2019">
        <v>70.84</v>
      </c>
      <c r="M2019">
        <v>88.6</v>
      </c>
    </row>
    <row r="2020" spans="1:13" x14ac:dyDescent="0.25">
      <c r="A2020" s="25">
        <v>42012</v>
      </c>
      <c r="B2020">
        <v>156.24</v>
      </c>
      <c r="C2020">
        <v>111.89</v>
      </c>
      <c r="D2020">
        <v>36.69</v>
      </c>
      <c r="E2020">
        <v>502.68</v>
      </c>
      <c r="F2020">
        <v>229.21</v>
      </c>
      <c r="G2020">
        <v>47.59</v>
      </c>
      <c r="H2020">
        <v>300.45999999999998</v>
      </c>
      <c r="I2020">
        <v>78.180000000000007</v>
      </c>
      <c r="J2020">
        <v>53.57</v>
      </c>
      <c r="K2020">
        <v>18.420000000000002</v>
      </c>
      <c r="L2020">
        <v>73.260000000000005</v>
      </c>
      <c r="M2020">
        <v>90.47</v>
      </c>
    </row>
    <row r="2021" spans="1:13" x14ac:dyDescent="0.25">
      <c r="A2021" s="25">
        <v>42013</v>
      </c>
      <c r="B2021">
        <v>158.41999999999999</v>
      </c>
      <c r="C2021">
        <v>112.01</v>
      </c>
      <c r="D2021">
        <v>36.76</v>
      </c>
      <c r="E2021">
        <v>496.17</v>
      </c>
      <c r="F2021">
        <v>226.9</v>
      </c>
      <c r="G2021">
        <v>47.19</v>
      </c>
      <c r="H2021">
        <v>296.93</v>
      </c>
      <c r="I2021">
        <v>77.739999999999995</v>
      </c>
      <c r="J2021">
        <v>53.6</v>
      </c>
      <c r="K2021">
        <v>18.239999999999998</v>
      </c>
      <c r="L2021">
        <v>74.53</v>
      </c>
      <c r="M2021">
        <v>89.35</v>
      </c>
    </row>
    <row r="2022" spans="1:13" x14ac:dyDescent="0.25">
      <c r="A2022" s="25">
        <v>42016</v>
      </c>
      <c r="B2022">
        <v>159</v>
      </c>
      <c r="C2022">
        <v>109.25</v>
      </c>
      <c r="D2022">
        <v>36.6</v>
      </c>
      <c r="E2022">
        <v>492.55</v>
      </c>
      <c r="F2022">
        <v>220.89</v>
      </c>
      <c r="G2022">
        <v>46.6</v>
      </c>
      <c r="H2022">
        <v>291.41000000000003</v>
      </c>
      <c r="I2022">
        <v>76.72</v>
      </c>
      <c r="J2022">
        <v>53.12</v>
      </c>
      <c r="K2022">
        <v>17.66</v>
      </c>
      <c r="L2022">
        <v>71.45</v>
      </c>
      <c r="M2022">
        <v>90.02</v>
      </c>
    </row>
    <row r="2023" spans="1:13" x14ac:dyDescent="0.25">
      <c r="A2023" s="25">
        <v>42017</v>
      </c>
      <c r="B2023">
        <v>157.26</v>
      </c>
      <c r="C2023">
        <v>110.22</v>
      </c>
      <c r="D2023">
        <v>36.5</v>
      </c>
      <c r="E2023">
        <v>496.18</v>
      </c>
      <c r="F2023">
        <v>219.6</v>
      </c>
      <c r="G2023">
        <v>46.36</v>
      </c>
      <c r="H2023">
        <v>294.74</v>
      </c>
      <c r="I2023">
        <v>76.45</v>
      </c>
      <c r="J2023">
        <v>52.79</v>
      </c>
      <c r="K2023">
        <v>17.68</v>
      </c>
      <c r="L2023">
        <v>71.47</v>
      </c>
      <c r="M2023">
        <v>89.31</v>
      </c>
    </row>
    <row r="2024" spans="1:13" x14ac:dyDescent="0.25">
      <c r="A2024" s="25">
        <v>42018</v>
      </c>
      <c r="B2024">
        <v>154.86000000000001</v>
      </c>
      <c r="C2024">
        <v>109.8</v>
      </c>
      <c r="D2024">
        <v>36.35</v>
      </c>
      <c r="E2024">
        <v>500.87</v>
      </c>
      <c r="F2024">
        <v>216.82</v>
      </c>
      <c r="G2024">
        <v>45.96</v>
      </c>
      <c r="H2024">
        <v>293.27</v>
      </c>
      <c r="I2024">
        <v>76.28</v>
      </c>
      <c r="J2024">
        <v>52.71</v>
      </c>
      <c r="K2024">
        <v>18.399999999999999</v>
      </c>
      <c r="L2024">
        <v>69.73</v>
      </c>
      <c r="M2024">
        <v>86.61</v>
      </c>
    </row>
    <row r="2025" spans="1:13" x14ac:dyDescent="0.25">
      <c r="A2025" s="25">
        <v>42019</v>
      </c>
      <c r="B2025">
        <v>156.69</v>
      </c>
      <c r="C2025">
        <v>106.82</v>
      </c>
      <c r="D2025">
        <v>36.19</v>
      </c>
      <c r="E2025">
        <v>501.79</v>
      </c>
      <c r="F2025">
        <v>215.97</v>
      </c>
      <c r="G2025">
        <v>45.48</v>
      </c>
      <c r="H2025">
        <v>286.95</v>
      </c>
      <c r="I2025">
        <v>74.05</v>
      </c>
      <c r="J2025">
        <v>52.38</v>
      </c>
      <c r="K2025">
        <v>17.72</v>
      </c>
      <c r="L2025">
        <v>66.39</v>
      </c>
      <c r="M2025">
        <v>87.38</v>
      </c>
    </row>
    <row r="2026" spans="1:13" x14ac:dyDescent="0.25">
      <c r="A2026" s="25">
        <v>42020</v>
      </c>
      <c r="B2026">
        <v>153.82</v>
      </c>
      <c r="C2026">
        <v>105.99</v>
      </c>
      <c r="D2026">
        <v>36.450000000000003</v>
      </c>
      <c r="E2026">
        <v>508.08</v>
      </c>
      <c r="F2026">
        <v>220.2</v>
      </c>
      <c r="G2026">
        <v>46.24</v>
      </c>
      <c r="H2026">
        <v>290.74</v>
      </c>
      <c r="I2026">
        <v>75.180000000000007</v>
      </c>
      <c r="J2026">
        <v>53.28</v>
      </c>
      <c r="K2026">
        <v>17.97</v>
      </c>
      <c r="L2026">
        <v>68.180000000000007</v>
      </c>
      <c r="M2026">
        <v>86.77</v>
      </c>
    </row>
    <row r="2027" spans="1:13" x14ac:dyDescent="0.25">
      <c r="A2027" s="25">
        <v>42024</v>
      </c>
      <c r="B2027">
        <v>156.69999999999999</v>
      </c>
      <c r="C2027">
        <v>108.72</v>
      </c>
      <c r="D2027">
        <v>36.090000000000003</v>
      </c>
      <c r="E2027">
        <v>506.9</v>
      </c>
      <c r="F2027">
        <v>220.36</v>
      </c>
      <c r="G2027">
        <v>46.39</v>
      </c>
      <c r="H2027">
        <v>289.44</v>
      </c>
      <c r="I2027">
        <v>76.239999999999995</v>
      </c>
      <c r="J2027">
        <v>53.8</v>
      </c>
      <c r="K2027">
        <v>16.399999999999999</v>
      </c>
      <c r="L2027">
        <v>69.239999999999995</v>
      </c>
      <c r="M2027">
        <v>86.69</v>
      </c>
    </row>
    <row r="2028" spans="1:13" x14ac:dyDescent="0.25">
      <c r="A2028" s="25">
        <v>42025</v>
      </c>
      <c r="B2028">
        <v>153.03</v>
      </c>
      <c r="C2028">
        <v>109.55</v>
      </c>
      <c r="D2028">
        <v>36.479999999999997</v>
      </c>
      <c r="E2028">
        <v>518.04</v>
      </c>
      <c r="F2028">
        <v>228.28</v>
      </c>
      <c r="G2028">
        <v>45.92</v>
      </c>
      <c r="H2028">
        <v>297.25</v>
      </c>
      <c r="I2028">
        <v>76.739999999999995</v>
      </c>
      <c r="J2028">
        <v>54.28</v>
      </c>
      <c r="K2028">
        <v>16.510000000000002</v>
      </c>
      <c r="L2028">
        <v>69.349999999999994</v>
      </c>
      <c r="M2028">
        <v>86.64</v>
      </c>
    </row>
    <row r="2029" spans="1:13" x14ac:dyDescent="0.25">
      <c r="A2029" s="25">
        <v>42026</v>
      </c>
      <c r="B2029">
        <v>151.94</v>
      </c>
      <c r="C2029">
        <v>112.4</v>
      </c>
      <c r="D2029">
        <v>36.909999999999997</v>
      </c>
      <c r="E2029">
        <v>534.39</v>
      </c>
      <c r="F2029">
        <v>229.88</v>
      </c>
      <c r="G2029">
        <v>47.13</v>
      </c>
      <c r="H2029">
        <v>310.32</v>
      </c>
      <c r="I2029">
        <v>77.650000000000006</v>
      </c>
      <c r="J2029">
        <v>54.97</v>
      </c>
      <c r="K2029">
        <v>17.46</v>
      </c>
      <c r="L2029">
        <v>71.12</v>
      </c>
      <c r="M2029">
        <v>88.3</v>
      </c>
    </row>
    <row r="2030" spans="1:13" x14ac:dyDescent="0.25">
      <c r="A2030" s="25">
        <v>42027</v>
      </c>
      <c r="B2030">
        <v>155.03</v>
      </c>
      <c r="C2030">
        <v>112.98</v>
      </c>
      <c r="D2030">
        <v>36.44</v>
      </c>
      <c r="E2030">
        <v>539.95000000000005</v>
      </c>
      <c r="F2030">
        <v>233.32</v>
      </c>
      <c r="G2030">
        <v>47.18</v>
      </c>
      <c r="H2030">
        <v>312.39</v>
      </c>
      <c r="I2030">
        <v>77.83</v>
      </c>
      <c r="J2030">
        <v>55.06</v>
      </c>
      <c r="K2030">
        <v>17.190000000000001</v>
      </c>
      <c r="L2030">
        <v>69.77</v>
      </c>
      <c r="M2030">
        <v>88.51</v>
      </c>
    </row>
    <row r="2031" spans="1:13" x14ac:dyDescent="0.25">
      <c r="A2031" s="25">
        <v>42030</v>
      </c>
      <c r="B2031">
        <v>158.26</v>
      </c>
      <c r="C2031">
        <v>113.1</v>
      </c>
      <c r="D2031">
        <v>35.799999999999997</v>
      </c>
      <c r="E2031">
        <v>535.21</v>
      </c>
      <c r="F2031">
        <v>229.46</v>
      </c>
      <c r="G2031">
        <v>47.01</v>
      </c>
      <c r="H2031">
        <v>309.66000000000003</v>
      </c>
      <c r="I2031">
        <v>77.5</v>
      </c>
      <c r="J2031">
        <v>55.05</v>
      </c>
      <c r="K2031">
        <v>16.25</v>
      </c>
      <c r="L2031">
        <v>69.319999999999993</v>
      </c>
      <c r="M2031">
        <v>88.63</v>
      </c>
    </row>
    <row r="2032" spans="1:13" x14ac:dyDescent="0.25">
      <c r="A2032" s="25">
        <v>42031</v>
      </c>
      <c r="B2032">
        <v>154.94</v>
      </c>
      <c r="C2032">
        <v>109.14</v>
      </c>
      <c r="D2032">
        <v>34.18</v>
      </c>
      <c r="E2032">
        <v>518.63</v>
      </c>
      <c r="F2032">
        <v>227.53</v>
      </c>
      <c r="G2032">
        <v>42.66</v>
      </c>
      <c r="H2032">
        <v>306.75</v>
      </c>
      <c r="I2032">
        <v>75.78</v>
      </c>
      <c r="J2032">
        <v>54.83</v>
      </c>
      <c r="K2032">
        <v>16.21</v>
      </c>
      <c r="L2032">
        <v>69.099999999999994</v>
      </c>
      <c r="M2032">
        <v>87.53</v>
      </c>
    </row>
    <row r="2033" spans="1:13" x14ac:dyDescent="0.25">
      <c r="A2033" s="25">
        <v>42032</v>
      </c>
      <c r="B2033">
        <v>154</v>
      </c>
      <c r="C2033">
        <v>115.31</v>
      </c>
      <c r="D2033">
        <v>33.78</v>
      </c>
      <c r="E2033">
        <v>510</v>
      </c>
      <c r="F2033">
        <v>220.31</v>
      </c>
      <c r="G2033">
        <v>41.19</v>
      </c>
      <c r="H2033">
        <v>303.91000000000003</v>
      </c>
      <c r="I2033">
        <v>76.239999999999995</v>
      </c>
      <c r="J2033">
        <v>53.94</v>
      </c>
      <c r="K2033">
        <v>15.41</v>
      </c>
      <c r="L2033">
        <v>67.930000000000007</v>
      </c>
      <c r="M2033">
        <v>86.82</v>
      </c>
    </row>
    <row r="2034" spans="1:13" x14ac:dyDescent="0.25">
      <c r="A2034" s="25">
        <v>42033</v>
      </c>
      <c r="B2034">
        <v>151.38</v>
      </c>
      <c r="C2034">
        <v>118.9</v>
      </c>
      <c r="D2034">
        <v>34.21</v>
      </c>
      <c r="E2034">
        <v>510.66</v>
      </c>
      <c r="F2034">
        <v>220.39</v>
      </c>
      <c r="G2034">
        <v>42.01</v>
      </c>
      <c r="H2034">
        <v>311.77999999999997</v>
      </c>
      <c r="I2034">
        <v>78</v>
      </c>
      <c r="J2034">
        <v>54.67</v>
      </c>
      <c r="K2034">
        <v>15.44</v>
      </c>
      <c r="L2034">
        <v>68</v>
      </c>
      <c r="M2034">
        <v>87.72</v>
      </c>
    </row>
    <row r="2035" spans="1:13" x14ac:dyDescent="0.25">
      <c r="A2035" s="25">
        <v>42034</v>
      </c>
      <c r="B2035">
        <v>153.91</v>
      </c>
      <c r="C2035">
        <v>117.16</v>
      </c>
      <c r="D2035">
        <v>33.04</v>
      </c>
      <c r="E2035">
        <v>534.52</v>
      </c>
      <c r="F2035">
        <v>217.92</v>
      </c>
      <c r="G2035">
        <v>40.4</v>
      </c>
      <c r="H2035">
        <v>354.53</v>
      </c>
      <c r="I2035">
        <v>75.91</v>
      </c>
      <c r="J2035">
        <v>53.45</v>
      </c>
      <c r="K2035">
        <v>14.89</v>
      </c>
      <c r="L2035">
        <v>67.010000000000005</v>
      </c>
      <c r="M2035">
        <v>84.98</v>
      </c>
    </row>
    <row r="2036" spans="1:13" x14ac:dyDescent="0.25">
      <c r="A2036" s="25">
        <v>42037</v>
      </c>
      <c r="B2036">
        <v>154</v>
      </c>
      <c r="C2036">
        <v>118.63</v>
      </c>
      <c r="D2036">
        <v>33.65</v>
      </c>
      <c r="E2036">
        <v>528.48</v>
      </c>
      <c r="F2036">
        <v>217.6</v>
      </c>
      <c r="G2036">
        <v>41.28</v>
      </c>
      <c r="H2036">
        <v>364.47</v>
      </c>
      <c r="I2036">
        <v>74.989999999999995</v>
      </c>
      <c r="J2036">
        <v>53.49</v>
      </c>
      <c r="K2036">
        <v>14.91</v>
      </c>
      <c r="L2036">
        <v>67.7</v>
      </c>
      <c r="M2036">
        <v>85.71</v>
      </c>
    </row>
    <row r="2037" spans="1:13" x14ac:dyDescent="0.25">
      <c r="A2037" s="25">
        <v>42038</v>
      </c>
      <c r="B2037">
        <v>154.75</v>
      </c>
      <c r="C2037">
        <v>118.65</v>
      </c>
      <c r="D2037">
        <v>33.700000000000003</v>
      </c>
      <c r="E2037">
        <v>529.24</v>
      </c>
      <c r="F2037">
        <v>217.16</v>
      </c>
      <c r="G2037">
        <v>41.6</v>
      </c>
      <c r="H2037">
        <v>363.55</v>
      </c>
      <c r="I2037">
        <v>75.400000000000006</v>
      </c>
      <c r="J2037">
        <v>54.44</v>
      </c>
      <c r="K2037">
        <v>15.63</v>
      </c>
      <c r="L2037">
        <v>70.81</v>
      </c>
      <c r="M2037">
        <v>86.19</v>
      </c>
    </row>
    <row r="2038" spans="1:13" x14ac:dyDescent="0.25">
      <c r="A2038" s="25">
        <v>42039</v>
      </c>
      <c r="B2038">
        <v>157.21</v>
      </c>
      <c r="C2038">
        <v>119.56</v>
      </c>
      <c r="D2038">
        <v>33.6</v>
      </c>
      <c r="E2038">
        <v>522.76</v>
      </c>
      <c r="F2038">
        <v>217.24</v>
      </c>
      <c r="G2038">
        <v>41.84</v>
      </c>
      <c r="H2038">
        <v>364.75</v>
      </c>
      <c r="I2038">
        <v>75.63</v>
      </c>
      <c r="J2038">
        <v>54.62</v>
      </c>
      <c r="K2038">
        <v>15.42</v>
      </c>
      <c r="L2038">
        <v>71.180000000000007</v>
      </c>
      <c r="M2038">
        <v>86.65</v>
      </c>
    </row>
    <row r="2039" spans="1:13" x14ac:dyDescent="0.25">
      <c r="A2039" s="25">
        <v>42040</v>
      </c>
      <c r="B2039">
        <v>157.29</v>
      </c>
      <c r="C2039">
        <v>119.94</v>
      </c>
      <c r="D2039">
        <v>33.94</v>
      </c>
      <c r="E2039">
        <v>527.58000000000004</v>
      </c>
      <c r="F2039">
        <v>216.8</v>
      </c>
      <c r="G2039">
        <v>42.45</v>
      </c>
      <c r="H2039">
        <v>373.89</v>
      </c>
      <c r="I2039">
        <v>75.62</v>
      </c>
      <c r="J2039">
        <v>55.31</v>
      </c>
      <c r="K2039">
        <v>16.239999999999998</v>
      </c>
      <c r="L2039">
        <v>70.58</v>
      </c>
      <c r="M2039">
        <v>87.28</v>
      </c>
    </row>
    <row r="2040" spans="1:13" x14ac:dyDescent="0.25">
      <c r="A2040" s="25">
        <v>42041</v>
      </c>
      <c r="B2040">
        <v>157.34</v>
      </c>
      <c r="C2040">
        <v>118.93</v>
      </c>
      <c r="D2040">
        <v>33.299999999999997</v>
      </c>
      <c r="E2040">
        <v>531</v>
      </c>
      <c r="F2040">
        <v>211.78</v>
      </c>
      <c r="G2040">
        <v>42.41</v>
      </c>
      <c r="H2040">
        <v>374.28</v>
      </c>
      <c r="I2040">
        <v>74.47</v>
      </c>
      <c r="J2040">
        <v>54.36</v>
      </c>
      <c r="K2040">
        <v>16.12</v>
      </c>
      <c r="L2040">
        <v>68.58</v>
      </c>
      <c r="M2040">
        <v>87.33</v>
      </c>
    </row>
    <row r="2041" spans="1:13" x14ac:dyDescent="0.25">
      <c r="A2041" s="25">
        <v>42044</v>
      </c>
      <c r="B2041">
        <v>156</v>
      </c>
      <c r="C2041">
        <v>119.72</v>
      </c>
      <c r="D2041">
        <v>32.93</v>
      </c>
      <c r="E2041">
        <v>527.83000000000004</v>
      </c>
      <c r="F2041">
        <v>215.03</v>
      </c>
      <c r="G2041">
        <v>42.36</v>
      </c>
      <c r="H2041">
        <v>370.56</v>
      </c>
      <c r="I2041">
        <v>74.44</v>
      </c>
      <c r="J2041">
        <v>54.27</v>
      </c>
      <c r="K2041">
        <v>15.87</v>
      </c>
      <c r="L2041">
        <v>68.47</v>
      </c>
      <c r="M2041">
        <v>85.91</v>
      </c>
    </row>
    <row r="2042" spans="1:13" x14ac:dyDescent="0.25">
      <c r="A2042" s="25">
        <v>42045</v>
      </c>
      <c r="B2042">
        <v>156.74</v>
      </c>
      <c r="C2042">
        <v>122.02</v>
      </c>
      <c r="D2042">
        <v>33.700000000000003</v>
      </c>
      <c r="E2042">
        <v>536.94000000000005</v>
      </c>
      <c r="F2042">
        <v>219.44</v>
      </c>
      <c r="G2042">
        <v>42.6</v>
      </c>
      <c r="H2042">
        <v>373</v>
      </c>
      <c r="I2042">
        <v>75.19</v>
      </c>
      <c r="J2042">
        <v>55.82</v>
      </c>
      <c r="K2042">
        <v>15.73</v>
      </c>
      <c r="L2042">
        <v>69.98</v>
      </c>
      <c r="M2042">
        <v>87.29</v>
      </c>
    </row>
    <row r="2043" spans="1:13" x14ac:dyDescent="0.25">
      <c r="A2043" s="25">
        <v>42046</v>
      </c>
      <c r="B2043">
        <v>157.76</v>
      </c>
      <c r="C2043">
        <v>124.88</v>
      </c>
      <c r="D2043">
        <v>33.549999999999997</v>
      </c>
      <c r="E2043">
        <v>535.97</v>
      </c>
      <c r="F2043">
        <v>214.67</v>
      </c>
      <c r="G2043">
        <v>42.38</v>
      </c>
      <c r="H2043">
        <v>375.14</v>
      </c>
      <c r="I2043">
        <v>76.510000000000005</v>
      </c>
      <c r="J2043">
        <v>56</v>
      </c>
      <c r="K2043">
        <v>16</v>
      </c>
      <c r="L2043">
        <v>67.27</v>
      </c>
      <c r="M2043">
        <v>86.34</v>
      </c>
    </row>
    <row r="2044" spans="1:13" x14ac:dyDescent="0.25">
      <c r="A2044" s="25">
        <v>42047</v>
      </c>
      <c r="B2044">
        <v>158.72</v>
      </c>
      <c r="C2044">
        <v>126.46</v>
      </c>
      <c r="D2044">
        <v>34.119999999999997</v>
      </c>
      <c r="E2044">
        <v>542.92999999999995</v>
      </c>
      <c r="F2044">
        <v>205.02</v>
      </c>
      <c r="G2044">
        <v>43.09</v>
      </c>
      <c r="H2044">
        <v>377.17</v>
      </c>
      <c r="I2044">
        <v>76.23</v>
      </c>
      <c r="J2044">
        <v>57.44</v>
      </c>
      <c r="K2044">
        <v>16.41</v>
      </c>
      <c r="L2044">
        <v>82.4</v>
      </c>
      <c r="M2044">
        <v>85.89</v>
      </c>
    </row>
    <row r="2045" spans="1:13" x14ac:dyDescent="0.25">
      <c r="A2045" s="25">
        <v>42048</v>
      </c>
      <c r="B2045">
        <v>158.78</v>
      </c>
      <c r="C2045">
        <v>127.08</v>
      </c>
      <c r="D2045">
        <v>34.36</v>
      </c>
      <c r="E2045">
        <v>549.01</v>
      </c>
      <c r="F2045">
        <v>212.13</v>
      </c>
      <c r="G2045">
        <v>43.87</v>
      </c>
      <c r="H2045">
        <v>381.83</v>
      </c>
      <c r="I2045">
        <v>75.739999999999995</v>
      </c>
      <c r="J2045">
        <v>57.96</v>
      </c>
      <c r="K2045">
        <v>17</v>
      </c>
      <c r="L2045">
        <v>84.81</v>
      </c>
      <c r="M2045">
        <v>85.81</v>
      </c>
    </row>
    <row r="2046" spans="1:13" x14ac:dyDescent="0.25">
      <c r="A2046" s="25">
        <v>42052</v>
      </c>
      <c r="B2046">
        <v>159.75</v>
      </c>
      <c r="C2046">
        <v>127.83</v>
      </c>
      <c r="D2046">
        <v>34.74</v>
      </c>
      <c r="E2046">
        <v>542.84</v>
      </c>
      <c r="F2046">
        <v>208.81</v>
      </c>
      <c r="G2046">
        <v>43.58</v>
      </c>
      <c r="H2046">
        <v>375.43</v>
      </c>
      <c r="I2046">
        <v>75.599999999999994</v>
      </c>
      <c r="J2046">
        <v>58.2</v>
      </c>
      <c r="K2046">
        <v>16.649999999999999</v>
      </c>
      <c r="L2046">
        <v>84.26</v>
      </c>
      <c r="M2046">
        <v>85.96</v>
      </c>
    </row>
    <row r="2047" spans="1:13" x14ac:dyDescent="0.25">
      <c r="A2047" s="25">
        <v>42053</v>
      </c>
      <c r="B2047">
        <v>161.86000000000001</v>
      </c>
      <c r="C2047">
        <v>128.72</v>
      </c>
      <c r="D2047">
        <v>34.26</v>
      </c>
      <c r="E2047">
        <v>539.70000000000005</v>
      </c>
      <c r="F2047">
        <v>207.15</v>
      </c>
      <c r="G2047">
        <v>43.53</v>
      </c>
      <c r="H2047">
        <v>373.37</v>
      </c>
      <c r="I2047">
        <v>76.709999999999994</v>
      </c>
      <c r="J2047">
        <v>57.94</v>
      </c>
      <c r="K2047">
        <v>16.850000000000001</v>
      </c>
      <c r="L2047">
        <v>85.58</v>
      </c>
      <c r="M2047">
        <v>86.29</v>
      </c>
    </row>
    <row r="2048" spans="1:13" x14ac:dyDescent="0.25">
      <c r="A2048" s="25">
        <v>42054</v>
      </c>
      <c r="B2048">
        <v>162.05000000000001</v>
      </c>
      <c r="C2048">
        <v>128.44999999999999</v>
      </c>
      <c r="D2048">
        <v>34.21</v>
      </c>
      <c r="E2048">
        <v>542.87</v>
      </c>
      <c r="F2048">
        <v>207.24</v>
      </c>
      <c r="G2048">
        <v>43.5</v>
      </c>
      <c r="H2048">
        <v>379</v>
      </c>
      <c r="I2048">
        <v>79.42</v>
      </c>
      <c r="J2048">
        <v>58.04</v>
      </c>
      <c r="K2048">
        <v>16.87</v>
      </c>
      <c r="L2048">
        <v>88.66</v>
      </c>
      <c r="M2048">
        <v>83.52</v>
      </c>
    </row>
    <row r="2049" spans="1:13" x14ac:dyDescent="0.25">
      <c r="A2049" s="25">
        <v>42055</v>
      </c>
      <c r="B2049">
        <v>163.63999999999999</v>
      </c>
      <c r="C2049">
        <v>129.5</v>
      </c>
      <c r="D2049">
        <v>34.409999999999997</v>
      </c>
      <c r="E2049">
        <v>538.95000000000005</v>
      </c>
      <c r="F2049">
        <v>209.63</v>
      </c>
      <c r="G2049">
        <v>43.86</v>
      </c>
      <c r="H2049">
        <v>383.66</v>
      </c>
      <c r="I2049">
        <v>79.900000000000006</v>
      </c>
      <c r="J2049">
        <v>58.52</v>
      </c>
      <c r="K2049">
        <v>17.010000000000002</v>
      </c>
      <c r="L2049">
        <v>88.78</v>
      </c>
      <c r="M2049">
        <v>84.3</v>
      </c>
    </row>
    <row r="2050" spans="1:13" x14ac:dyDescent="0.25">
      <c r="A2050" s="25">
        <v>42058</v>
      </c>
      <c r="B2050">
        <v>164.23</v>
      </c>
      <c r="C2050">
        <v>133</v>
      </c>
      <c r="D2050">
        <v>33.76</v>
      </c>
      <c r="E2050">
        <v>531.91</v>
      </c>
      <c r="F2050">
        <v>206.43</v>
      </c>
      <c r="G2050">
        <v>44.15</v>
      </c>
      <c r="H2050">
        <v>380.14</v>
      </c>
      <c r="I2050">
        <v>78.84</v>
      </c>
      <c r="J2050">
        <v>58.27</v>
      </c>
      <c r="K2050">
        <v>16.25</v>
      </c>
      <c r="L2050">
        <v>88.87</v>
      </c>
      <c r="M2050">
        <v>84.6</v>
      </c>
    </row>
    <row r="2051" spans="1:13" x14ac:dyDescent="0.25">
      <c r="A2051" s="25">
        <v>42059</v>
      </c>
      <c r="B2051">
        <v>162.49</v>
      </c>
      <c r="C2051">
        <v>132.16999999999999</v>
      </c>
      <c r="D2051">
        <v>34.409999999999997</v>
      </c>
      <c r="E2051">
        <v>536.09</v>
      </c>
      <c r="F2051">
        <v>208.06</v>
      </c>
      <c r="G2051">
        <v>44.09</v>
      </c>
      <c r="H2051">
        <v>378.59</v>
      </c>
      <c r="I2051">
        <v>78.45</v>
      </c>
      <c r="J2051">
        <v>58.96</v>
      </c>
      <c r="K2051">
        <v>16.350000000000001</v>
      </c>
      <c r="L2051">
        <v>88.5</v>
      </c>
      <c r="M2051">
        <v>84.57</v>
      </c>
    </row>
    <row r="2052" spans="1:13" x14ac:dyDescent="0.25">
      <c r="A2052" s="25">
        <v>42060</v>
      </c>
      <c r="B2052">
        <v>164.94</v>
      </c>
      <c r="C2052">
        <v>128.79</v>
      </c>
      <c r="D2052">
        <v>33.94</v>
      </c>
      <c r="E2052">
        <v>543.87</v>
      </c>
      <c r="F2052">
        <v>203.53</v>
      </c>
      <c r="G2052">
        <v>43.99</v>
      </c>
      <c r="H2052">
        <v>385.37</v>
      </c>
      <c r="I2052">
        <v>79.56</v>
      </c>
      <c r="J2052">
        <v>59.1</v>
      </c>
      <c r="K2052">
        <v>16.37</v>
      </c>
      <c r="L2052">
        <v>89.17</v>
      </c>
      <c r="M2052">
        <v>83.57</v>
      </c>
    </row>
    <row r="2053" spans="1:13" x14ac:dyDescent="0.25">
      <c r="A2053" s="25">
        <v>42061</v>
      </c>
      <c r="B2053">
        <v>163.74</v>
      </c>
      <c r="C2053">
        <v>130.41999999999999</v>
      </c>
      <c r="D2053">
        <v>33.65</v>
      </c>
      <c r="E2053">
        <v>555.48</v>
      </c>
      <c r="F2053">
        <v>205.88</v>
      </c>
      <c r="G2053">
        <v>44.06</v>
      </c>
      <c r="H2053">
        <v>384.8</v>
      </c>
      <c r="I2053">
        <v>80.41</v>
      </c>
      <c r="J2053">
        <v>59.42</v>
      </c>
      <c r="K2053">
        <v>16.54</v>
      </c>
      <c r="L2053">
        <v>89.86</v>
      </c>
      <c r="M2053">
        <v>83.8</v>
      </c>
    </row>
    <row r="2054" spans="1:13" x14ac:dyDescent="0.25">
      <c r="A2054" s="25">
        <v>42062</v>
      </c>
      <c r="B2054">
        <v>161.05000000000001</v>
      </c>
      <c r="C2054">
        <v>128.46</v>
      </c>
      <c r="D2054">
        <v>33.25</v>
      </c>
      <c r="E2054">
        <v>558.4</v>
      </c>
      <c r="F2054">
        <v>203.75</v>
      </c>
      <c r="G2054">
        <v>43.85</v>
      </c>
      <c r="H2054">
        <v>380.16</v>
      </c>
      <c r="I2054">
        <v>78.97</v>
      </c>
      <c r="J2054">
        <v>58.8</v>
      </c>
      <c r="K2054">
        <v>16.45</v>
      </c>
      <c r="L2054">
        <v>89.25</v>
      </c>
      <c r="M2054">
        <v>83.93</v>
      </c>
    </row>
    <row r="2055" spans="1:13" x14ac:dyDescent="0.25">
      <c r="A2055" s="25">
        <v>42065</v>
      </c>
      <c r="B2055">
        <v>161.68</v>
      </c>
      <c r="C2055">
        <v>129.09</v>
      </c>
      <c r="D2055">
        <v>34.06</v>
      </c>
      <c r="E2055">
        <v>571.34</v>
      </c>
      <c r="F2055">
        <v>205.04</v>
      </c>
      <c r="G2055">
        <v>43.88</v>
      </c>
      <c r="H2055">
        <v>385.66</v>
      </c>
      <c r="I2055">
        <v>79.75</v>
      </c>
      <c r="J2055">
        <v>59.94</v>
      </c>
      <c r="K2055">
        <v>16.02</v>
      </c>
      <c r="L2055">
        <v>91.21</v>
      </c>
      <c r="M2055">
        <v>83.96</v>
      </c>
    </row>
    <row r="2056" spans="1:13" x14ac:dyDescent="0.25">
      <c r="A2056" s="25">
        <v>42066</v>
      </c>
      <c r="B2056">
        <v>160.27000000000001</v>
      </c>
      <c r="C2056">
        <v>129.36000000000001</v>
      </c>
      <c r="D2056">
        <v>34.1</v>
      </c>
      <c r="E2056">
        <v>573.64</v>
      </c>
      <c r="F2056">
        <v>206.34</v>
      </c>
      <c r="G2056">
        <v>43.28</v>
      </c>
      <c r="H2056">
        <v>384.61</v>
      </c>
      <c r="I2056">
        <v>79.599999999999994</v>
      </c>
      <c r="J2056">
        <v>58.57</v>
      </c>
      <c r="K2056">
        <v>15.95</v>
      </c>
      <c r="L2056">
        <v>90.47</v>
      </c>
      <c r="M2056">
        <v>83.37</v>
      </c>
    </row>
    <row r="2057" spans="1:13" x14ac:dyDescent="0.25">
      <c r="A2057" s="25">
        <v>42067</v>
      </c>
      <c r="B2057">
        <v>160.54</v>
      </c>
      <c r="C2057">
        <v>128.54</v>
      </c>
      <c r="D2057">
        <v>34.119999999999997</v>
      </c>
      <c r="E2057">
        <v>573.37</v>
      </c>
      <c r="F2057">
        <v>207.69</v>
      </c>
      <c r="G2057">
        <v>43.06</v>
      </c>
      <c r="H2057">
        <v>382.72</v>
      </c>
      <c r="I2057">
        <v>80.900000000000006</v>
      </c>
      <c r="J2057">
        <v>58.32</v>
      </c>
      <c r="K2057">
        <v>15.76</v>
      </c>
      <c r="L2057">
        <v>89.24</v>
      </c>
      <c r="M2057">
        <v>82.58</v>
      </c>
    </row>
    <row r="2058" spans="1:13" x14ac:dyDescent="0.25">
      <c r="A2058" s="25">
        <v>42068</v>
      </c>
      <c r="B2058">
        <v>159.86000000000001</v>
      </c>
      <c r="C2058">
        <v>126.41</v>
      </c>
      <c r="D2058">
        <v>33.729999999999997</v>
      </c>
      <c r="E2058">
        <v>575.33000000000004</v>
      </c>
      <c r="F2058">
        <v>214.23</v>
      </c>
      <c r="G2058">
        <v>43.11</v>
      </c>
      <c r="H2058">
        <v>387.83</v>
      </c>
      <c r="I2058">
        <v>81.209999999999994</v>
      </c>
      <c r="J2058">
        <v>58.34</v>
      </c>
      <c r="K2058">
        <v>15.48</v>
      </c>
      <c r="L2058">
        <v>87.98</v>
      </c>
      <c r="M2058">
        <v>83.57</v>
      </c>
    </row>
    <row r="2059" spans="1:13" x14ac:dyDescent="0.25">
      <c r="A2059" s="25">
        <v>42069</v>
      </c>
      <c r="B2059">
        <v>160.19</v>
      </c>
      <c r="C2059">
        <v>126.6</v>
      </c>
      <c r="D2059">
        <v>33.19</v>
      </c>
      <c r="E2059">
        <v>567.67999999999995</v>
      </c>
      <c r="F2059">
        <v>213.31</v>
      </c>
      <c r="G2059">
        <v>42.36</v>
      </c>
      <c r="H2059">
        <v>380.09</v>
      </c>
      <c r="I2059">
        <v>80</v>
      </c>
      <c r="J2059">
        <v>57.64</v>
      </c>
      <c r="K2059">
        <v>15.13</v>
      </c>
      <c r="L2059">
        <v>85.7</v>
      </c>
      <c r="M2059">
        <v>82.59</v>
      </c>
    </row>
    <row r="2060" spans="1:13" x14ac:dyDescent="0.25">
      <c r="A2060" s="25">
        <v>42072</v>
      </c>
      <c r="B2060">
        <v>158.19999999999999</v>
      </c>
      <c r="C2060">
        <v>127.14</v>
      </c>
      <c r="D2060">
        <v>32.72</v>
      </c>
      <c r="E2060">
        <v>568.85</v>
      </c>
      <c r="F2060">
        <v>211.62</v>
      </c>
      <c r="G2060">
        <v>42.85</v>
      </c>
      <c r="H2060">
        <v>378.56</v>
      </c>
      <c r="I2060">
        <v>79.44</v>
      </c>
      <c r="J2060">
        <v>58.42</v>
      </c>
      <c r="K2060">
        <v>14.68</v>
      </c>
      <c r="L2060">
        <v>86.01</v>
      </c>
      <c r="M2060">
        <v>82.88</v>
      </c>
    </row>
    <row r="2061" spans="1:13" x14ac:dyDescent="0.25">
      <c r="A2061" s="25">
        <v>42073</v>
      </c>
      <c r="B2061">
        <v>159.6</v>
      </c>
      <c r="C2061">
        <v>124.51</v>
      </c>
      <c r="D2061">
        <v>31.7</v>
      </c>
      <c r="E2061">
        <v>555.01</v>
      </c>
      <c r="F2061">
        <v>210.39</v>
      </c>
      <c r="G2061">
        <v>42.03</v>
      </c>
      <c r="H2061">
        <v>369.51</v>
      </c>
      <c r="I2061">
        <v>77.55</v>
      </c>
      <c r="J2061">
        <v>57.1</v>
      </c>
      <c r="K2061">
        <v>14.12</v>
      </c>
      <c r="L2061">
        <v>84.17</v>
      </c>
      <c r="M2061">
        <v>82.07</v>
      </c>
    </row>
    <row r="2062" spans="1:13" x14ac:dyDescent="0.25">
      <c r="A2062" s="25">
        <v>42074</v>
      </c>
      <c r="B2062">
        <v>158.57</v>
      </c>
      <c r="C2062">
        <v>122.24</v>
      </c>
      <c r="D2062">
        <v>32.33</v>
      </c>
      <c r="E2062">
        <v>551.17999999999995</v>
      </c>
      <c r="F2062">
        <v>204.38</v>
      </c>
      <c r="G2062">
        <v>41.98</v>
      </c>
      <c r="H2062">
        <v>366.37</v>
      </c>
      <c r="I2062">
        <v>77.569999999999993</v>
      </c>
      <c r="J2062">
        <v>57.17</v>
      </c>
      <c r="K2062">
        <v>14.5</v>
      </c>
      <c r="L2062">
        <v>83.22</v>
      </c>
      <c r="M2062">
        <v>80.69</v>
      </c>
    </row>
    <row r="2063" spans="1:13" x14ac:dyDescent="0.25">
      <c r="A2063" s="25">
        <v>42075</v>
      </c>
      <c r="B2063">
        <v>156.27000000000001</v>
      </c>
      <c r="C2063">
        <v>124.45</v>
      </c>
      <c r="D2063">
        <v>30.8</v>
      </c>
      <c r="E2063">
        <v>555.51</v>
      </c>
      <c r="F2063">
        <v>203.39</v>
      </c>
      <c r="G2063">
        <v>41.02</v>
      </c>
      <c r="H2063">
        <v>374.24</v>
      </c>
      <c r="I2063">
        <v>78.930000000000007</v>
      </c>
      <c r="J2063">
        <v>57.22</v>
      </c>
      <c r="K2063">
        <v>14.53</v>
      </c>
      <c r="L2063">
        <v>84.15</v>
      </c>
      <c r="M2063">
        <v>81.900000000000006</v>
      </c>
    </row>
    <row r="2064" spans="1:13" x14ac:dyDescent="0.25">
      <c r="A2064" s="25">
        <v>42076</v>
      </c>
      <c r="B2064">
        <v>157.46</v>
      </c>
      <c r="C2064">
        <v>123.59</v>
      </c>
      <c r="D2064">
        <v>30.93</v>
      </c>
      <c r="E2064">
        <v>547.32000000000005</v>
      </c>
      <c r="F2064">
        <v>204.44</v>
      </c>
      <c r="G2064">
        <v>41.38</v>
      </c>
      <c r="H2064">
        <v>370.58</v>
      </c>
      <c r="I2064">
        <v>78.05</v>
      </c>
      <c r="J2064">
        <v>57.12</v>
      </c>
      <c r="K2064">
        <v>14.68</v>
      </c>
      <c r="L2064">
        <v>82.52</v>
      </c>
      <c r="M2064">
        <v>81.900000000000006</v>
      </c>
    </row>
    <row r="2065" spans="1:13" x14ac:dyDescent="0.25">
      <c r="A2065" s="25">
        <v>42079</v>
      </c>
      <c r="B2065">
        <v>155.05000000000001</v>
      </c>
      <c r="C2065">
        <v>124.95</v>
      </c>
      <c r="D2065">
        <v>30.83</v>
      </c>
      <c r="E2065">
        <v>554.51</v>
      </c>
      <c r="F2065">
        <v>205.3</v>
      </c>
      <c r="G2065">
        <v>41.56</v>
      </c>
      <c r="H2065">
        <v>373.35</v>
      </c>
      <c r="I2065">
        <v>78.069999999999993</v>
      </c>
      <c r="J2065">
        <v>58.33</v>
      </c>
      <c r="K2065">
        <v>14.21</v>
      </c>
      <c r="L2065">
        <v>83.17</v>
      </c>
      <c r="M2065">
        <v>83.29</v>
      </c>
    </row>
    <row r="2066" spans="1:13" x14ac:dyDescent="0.25">
      <c r="A2066" s="25">
        <v>42080</v>
      </c>
      <c r="B2066">
        <v>156.19999999999999</v>
      </c>
      <c r="C2066">
        <v>127.04</v>
      </c>
      <c r="D2066">
        <v>30.59</v>
      </c>
      <c r="E2066">
        <v>550.84</v>
      </c>
      <c r="F2066">
        <v>203.26</v>
      </c>
      <c r="G2066">
        <v>41.7</v>
      </c>
      <c r="H2066">
        <v>371.92</v>
      </c>
      <c r="I2066">
        <v>79.36</v>
      </c>
      <c r="J2066">
        <v>57.97</v>
      </c>
      <c r="K2066">
        <v>14.49</v>
      </c>
      <c r="L2066">
        <v>83.4</v>
      </c>
      <c r="M2066">
        <v>82.62</v>
      </c>
    </row>
    <row r="2067" spans="1:13" x14ac:dyDescent="0.25">
      <c r="A2067" s="25">
        <v>42081</v>
      </c>
      <c r="B2067">
        <v>156.85</v>
      </c>
      <c r="C2067">
        <v>128.47</v>
      </c>
      <c r="D2067">
        <v>30.89</v>
      </c>
      <c r="E2067">
        <v>559.5</v>
      </c>
      <c r="F2067">
        <v>210.95</v>
      </c>
      <c r="G2067">
        <v>42.5</v>
      </c>
      <c r="H2067">
        <v>375.14</v>
      </c>
      <c r="I2067">
        <v>80.91</v>
      </c>
      <c r="J2067">
        <v>58.3</v>
      </c>
      <c r="K2067">
        <v>14.48</v>
      </c>
      <c r="L2067">
        <v>84.31</v>
      </c>
      <c r="M2067">
        <v>82.53</v>
      </c>
    </row>
    <row r="2068" spans="1:13" x14ac:dyDescent="0.25">
      <c r="A2068" s="25">
        <v>42082</v>
      </c>
      <c r="B2068">
        <v>159.69999999999999</v>
      </c>
      <c r="C2068">
        <v>127.5</v>
      </c>
      <c r="D2068">
        <v>30.74</v>
      </c>
      <c r="E2068">
        <v>557.99</v>
      </c>
      <c r="F2068">
        <v>214.57</v>
      </c>
      <c r="G2068">
        <v>42.28</v>
      </c>
      <c r="H2068">
        <v>373.24</v>
      </c>
      <c r="I2068">
        <v>82.75</v>
      </c>
      <c r="J2068">
        <v>58.52</v>
      </c>
      <c r="K2068">
        <v>14.46</v>
      </c>
      <c r="L2068">
        <v>83.8</v>
      </c>
      <c r="M2068">
        <v>81.52</v>
      </c>
    </row>
    <row r="2069" spans="1:13" x14ac:dyDescent="0.25">
      <c r="A2069" s="25">
        <v>42083</v>
      </c>
      <c r="B2069">
        <v>160.94999999999999</v>
      </c>
      <c r="C2069">
        <v>125.9</v>
      </c>
      <c r="D2069">
        <v>31.31</v>
      </c>
      <c r="E2069">
        <v>560.36</v>
      </c>
      <c r="F2069">
        <v>212.69</v>
      </c>
      <c r="G2069">
        <v>42.88</v>
      </c>
      <c r="H2069">
        <v>378.49</v>
      </c>
      <c r="I2069">
        <v>83.8</v>
      </c>
      <c r="J2069">
        <v>59.28</v>
      </c>
      <c r="K2069">
        <v>14.63</v>
      </c>
      <c r="L2069">
        <v>86.35</v>
      </c>
      <c r="M2069">
        <v>83.24</v>
      </c>
    </row>
    <row r="2070" spans="1:13" x14ac:dyDescent="0.25">
      <c r="A2070" s="25">
        <v>42086</v>
      </c>
      <c r="B2070">
        <v>162.77000000000001</v>
      </c>
      <c r="C2070">
        <v>127.21</v>
      </c>
      <c r="D2070">
        <v>31.2</v>
      </c>
      <c r="E2070">
        <v>558.80999999999995</v>
      </c>
      <c r="F2070">
        <v>216.78</v>
      </c>
      <c r="G2070">
        <v>42.86</v>
      </c>
      <c r="H2070">
        <v>375.11</v>
      </c>
      <c r="I2070">
        <v>84.43</v>
      </c>
      <c r="J2070">
        <v>58.66</v>
      </c>
      <c r="K2070">
        <v>14.74</v>
      </c>
      <c r="L2070">
        <v>86.51</v>
      </c>
      <c r="M2070">
        <v>83.31</v>
      </c>
    </row>
    <row r="2071" spans="1:13" x14ac:dyDescent="0.25">
      <c r="A2071" s="25">
        <v>42087</v>
      </c>
      <c r="B2071">
        <v>164.79</v>
      </c>
      <c r="C2071">
        <v>126.69</v>
      </c>
      <c r="D2071">
        <v>30.79</v>
      </c>
      <c r="E2071">
        <v>570.19000000000005</v>
      </c>
      <c r="F2071">
        <v>213.6</v>
      </c>
      <c r="G2071">
        <v>42.9</v>
      </c>
      <c r="H2071">
        <v>374.09</v>
      </c>
      <c r="I2071">
        <v>85.31</v>
      </c>
      <c r="J2071">
        <v>58.44</v>
      </c>
      <c r="K2071">
        <v>15.27</v>
      </c>
      <c r="L2071">
        <v>85.38</v>
      </c>
      <c r="M2071">
        <v>83.05</v>
      </c>
    </row>
    <row r="2072" spans="1:13" x14ac:dyDescent="0.25">
      <c r="A2072" s="25">
        <v>42088</v>
      </c>
      <c r="B2072">
        <v>163.08000000000001</v>
      </c>
      <c r="C2072">
        <v>123.38</v>
      </c>
      <c r="D2072">
        <v>29.89</v>
      </c>
      <c r="E2072">
        <v>558.78</v>
      </c>
      <c r="F2072">
        <v>207.74</v>
      </c>
      <c r="G2072">
        <v>41.46</v>
      </c>
      <c r="H2072">
        <v>370.96</v>
      </c>
      <c r="I2072">
        <v>82.92</v>
      </c>
      <c r="J2072">
        <v>55.73</v>
      </c>
      <c r="K2072">
        <v>15.27</v>
      </c>
      <c r="L2072">
        <v>84.18</v>
      </c>
      <c r="M2072">
        <v>81.319999999999993</v>
      </c>
    </row>
    <row r="2073" spans="1:13" x14ac:dyDescent="0.25">
      <c r="A2073" s="25">
        <v>42089</v>
      </c>
      <c r="B2073">
        <v>159.27000000000001</v>
      </c>
      <c r="C2073">
        <v>124.24</v>
      </c>
      <c r="D2073">
        <v>30.08</v>
      </c>
      <c r="E2073">
        <v>555.16999999999996</v>
      </c>
      <c r="F2073">
        <v>205.44</v>
      </c>
      <c r="G2073">
        <v>41.21</v>
      </c>
      <c r="H2073">
        <v>367.35</v>
      </c>
      <c r="I2073">
        <v>83.01</v>
      </c>
      <c r="J2073">
        <v>55.8</v>
      </c>
      <c r="K2073">
        <v>15.19</v>
      </c>
      <c r="L2073">
        <v>83.62</v>
      </c>
      <c r="M2073">
        <v>81.89</v>
      </c>
    </row>
    <row r="2074" spans="1:13" x14ac:dyDescent="0.25">
      <c r="A2074" s="25">
        <v>42090</v>
      </c>
      <c r="B2074">
        <v>160.79</v>
      </c>
      <c r="C2074">
        <v>123.25</v>
      </c>
      <c r="D2074">
        <v>32</v>
      </c>
      <c r="E2074">
        <v>548.34</v>
      </c>
      <c r="F2074">
        <v>207.33</v>
      </c>
      <c r="G2074">
        <v>40.97</v>
      </c>
      <c r="H2074">
        <v>370.56</v>
      </c>
      <c r="I2074">
        <v>83.3</v>
      </c>
      <c r="J2074">
        <v>56.76</v>
      </c>
      <c r="K2074">
        <v>15.45</v>
      </c>
      <c r="L2074">
        <v>83.79</v>
      </c>
      <c r="M2074">
        <v>81.349999999999994</v>
      </c>
    </row>
    <row r="2075" spans="1:13" x14ac:dyDescent="0.25">
      <c r="A2075" s="25">
        <v>42093</v>
      </c>
      <c r="B2075">
        <v>161.31</v>
      </c>
      <c r="C2075">
        <v>126.37</v>
      </c>
      <c r="D2075">
        <v>31.46</v>
      </c>
      <c r="E2075">
        <v>552.03</v>
      </c>
      <c r="F2075">
        <v>210.54</v>
      </c>
      <c r="G2075">
        <v>40.96</v>
      </c>
      <c r="H2075">
        <v>374.59</v>
      </c>
      <c r="I2075">
        <v>83.2</v>
      </c>
      <c r="J2075">
        <v>58</v>
      </c>
      <c r="K2075">
        <v>15.3</v>
      </c>
      <c r="L2075">
        <v>83.61</v>
      </c>
      <c r="M2075">
        <v>82.53</v>
      </c>
    </row>
    <row r="2076" spans="1:13" x14ac:dyDescent="0.25">
      <c r="A2076" s="25">
        <v>42094</v>
      </c>
      <c r="B2076">
        <v>161.08000000000001</v>
      </c>
      <c r="C2076">
        <v>124.43</v>
      </c>
      <c r="D2076">
        <v>31.27</v>
      </c>
      <c r="E2076">
        <v>548</v>
      </c>
      <c r="F2076">
        <v>208.4</v>
      </c>
      <c r="G2076">
        <v>40.659999999999997</v>
      </c>
      <c r="H2076">
        <v>372.1</v>
      </c>
      <c r="I2076">
        <v>82.22</v>
      </c>
      <c r="J2076">
        <v>57.18</v>
      </c>
      <c r="K2076">
        <v>15.16</v>
      </c>
      <c r="L2076">
        <v>83.17</v>
      </c>
      <c r="M2076">
        <v>82.25</v>
      </c>
    </row>
    <row r="2077" spans="1:13" x14ac:dyDescent="0.25">
      <c r="A2077" s="25">
        <v>42095</v>
      </c>
      <c r="B2077">
        <v>160.22999999999999</v>
      </c>
      <c r="C2077">
        <v>124.25</v>
      </c>
      <c r="D2077">
        <v>30.81</v>
      </c>
      <c r="E2077">
        <v>542.55999999999995</v>
      </c>
      <c r="F2077">
        <v>211.07</v>
      </c>
      <c r="G2077">
        <v>40.72</v>
      </c>
      <c r="H2077">
        <v>370.26</v>
      </c>
      <c r="I2077">
        <v>81.66</v>
      </c>
      <c r="J2077">
        <v>56.54</v>
      </c>
      <c r="K2077">
        <v>15.77</v>
      </c>
      <c r="L2077">
        <v>82.34</v>
      </c>
      <c r="M2077">
        <v>80.709999999999994</v>
      </c>
    </row>
    <row r="2078" spans="1:13" x14ac:dyDescent="0.25">
      <c r="A2078" s="25">
        <v>42096</v>
      </c>
      <c r="B2078">
        <v>159.52000000000001</v>
      </c>
      <c r="C2078">
        <v>125.32</v>
      </c>
      <c r="D2078">
        <v>30.81</v>
      </c>
      <c r="E2078">
        <v>535.53</v>
      </c>
      <c r="F2078">
        <v>208.51</v>
      </c>
      <c r="G2078">
        <v>40.29</v>
      </c>
      <c r="H2078">
        <v>372.25</v>
      </c>
      <c r="I2078">
        <v>81.56</v>
      </c>
      <c r="J2078">
        <v>56.72</v>
      </c>
      <c r="K2078">
        <v>16.239999999999998</v>
      </c>
      <c r="L2078">
        <v>82.5</v>
      </c>
      <c r="M2078">
        <v>80.73</v>
      </c>
    </row>
    <row r="2079" spans="1:13" x14ac:dyDescent="0.25">
      <c r="A2079" s="25">
        <v>42100</v>
      </c>
      <c r="B2079">
        <v>159.69</v>
      </c>
      <c r="C2079">
        <v>127.35</v>
      </c>
      <c r="D2079">
        <v>31.04</v>
      </c>
      <c r="E2079">
        <v>536.76</v>
      </c>
      <c r="F2079">
        <v>203.6</v>
      </c>
      <c r="G2079">
        <v>41.54</v>
      </c>
      <c r="H2079">
        <v>377.04</v>
      </c>
      <c r="I2079">
        <v>82.44</v>
      </c>
      <c r="J2079">
        <v>56.81</v>
      </c>
      <c r="K2079">
        <v>17.18</v>
      </c>
      <c r="L2079">
        <v>83.4</v>
      </c>
      <c r="M2079">
        <v>80.989999999999995</v>
      </c>
    </row>
    <row r="2080" spans="1:13" x14ac:dyDescent="0.25">
      <c r="A2080" s="25">
        <v>42101</v>
      </c>
      <c r="B2080">
        <v>161.66999999999999</v>
      </c>
      <c r="C2080">
        <v>126.01</v>
      </c>
      <c r="D2080">
        <v>31.26</v>
      </c>
      <c r="E2080">
        <v>537.02</v>
      </c>
      <c r="F2080">
        <v>203.86</v>
      </c>
      <c r="G2080">
        <v>41.53</v>
      </c>
      <c r="H2080">
        <v>374.41</v>
      </c>
      <c r="I2080">
        <v>82.32</v>
      </c>
      <c r="J2080">
        <v>56.94</v>
      </c>
      <c r="K2080">
        <v>17.02</v>
      </c>
      <c r="L2080">
        <v>82.83</v>
      </c>
      <c r="M2080">
        <v>80.5</v>
      </c>
    </row>
    <row r="2081" spans="1:13" x14ac:dyDescent="0.25">
      <c r="A2081" s="25">
        <v>42102</v>
      </c>
      <c r="B2081">
        <v>161.72</v>
      </c>
      <c r="C2081">
        <v>125.6</v>
      </c>
      <c r="D2081">
        <v>31.31</v>
      </c>
      <c r="E2081">
        <v>541.61</v>
      </c>
      <c r="F2081">
        <v>212.84</v>
      </c>
      <c r="G2081">
        <v>41.42</v>
      </c>
      <c r="H2081">
        <v>381.2</v>
      </c>
      <c r="I2081">
        <v>82.28</v>
      </c>
      <c r="J2081">
        <v>56.97</v>
      </c>
      <c r="K2081">
        <v>17.48</v>
      </c>
      <c r="L2081">
        <v>83.05</v>
      </c>
      <c r="M2081">
        <v>81.03</v>
      </c>
    </row>
    <row r="2082" spans="1:13" x14ac:dyDescent="0.25">
      <c r="A2082" s="25">
        <v>42103</v>
      </c>
      <c r="B2082">
        <v>161.69999999999999</v>
      </c>
      <c r="C2082">
        <v>126.56</v>
      </c>
      <c r="D2082">
        <v>31.24</v>
      </c>
      <c r="E2082">
        <v>540.78</v>
      </c>
      <c r="F2082">
        <v>218.48</v>
      </c>
      <c r="G2082">
        <v>41.48</v>
      </c>
      <c r="H2082">
        <v>383.54</v>
      </c>
      <c r="I2082">
        <v>82.17</v>
      </c>
      <c r="J2082">
        <v>57.78</v>
      </c>
      <c r="K2082">
        <v>17.989999999999998</v>
      </c>
      <c r="L2082">
        <v>83.18</v>
      </c>
      <c r="M2082">
        <v>80.84</v>
      </c>
    </row>
    <row r="2083" spans="1:13" x14ac:dyDescent="0.25">
      <c r="A2083" s="25">
        <v>42104</v>
      </c>
      <c r="B2083">
        <v>162.34</v>
      </c>
      <c r="C2083">
        <v>127.1</v>
      </c>
      <c r="D2083">
        <v>31.93</v>
      </c>
      <c r="E2083">
        <v>540.01</v>
      </c>
      <c r="F2083">
        <v>214.79</v>
      </c>
      <c r="G2083">
        <v>41.72</v>
      </c>
      <c r="H2083">
        <v>382.65</v>
      </c>
      <c r="I2083">
        <v>82.04</v>
      </c>
      <c r="J2083">
        <v>57.7</v>
      </c>
      <c r="K2083">
        <v>17.84</v>
      </c>
      <c r="L2083">
        <v>82.93</v>
      </c>
      <c r="M2083">
        <v>80.650000000000006</v>
      </c>
    </row>
    <row r="2084" spans="1:13" x14ac:dyDescent="0.25">
      <c r="A2084" s="25">
        <v>42107</v>
      </c>
      <c r="B2084">
        <v>162.37</v>
      </c>
      <c r="C2084">
        <v>126.85</v>
      </c>
      <c r="D2084">
        <v>31.73</v>
      </c>
      <c r="E2084">
        <v>539.16999999999996</v>
      </c>
      <c r="F2084">
        <v>215.4</v>
      </c>
      <c r="G2084">
        <v>41.76</v>
      </c>
      <c r="H2084">
        <v>382.36</v>
      </c>
      <c r="I2084">
        <v>83.01</v>
      </c>
      <c r="J2084">
        <v>57.2</v>
      </c>
      <c r="K2084">
        <v>17.84</v>
      </c>
      <c r="L2084">
        <v>83.52</v>
      </c>
      <c r="M2084">
        <v>80.290000000000006</v>
      </c>
    </row>
    <row r="2085" spans="1:13" x14ac:dyDescent="0.25">
      <c r="A2085" s="25">
        <v>42108</v>
      </c>
      <c r="B2085">
        <v>162.41999999999999</v>
      </c>
      <c r="C2085">
        <v>126.3</v>
      </c>
      <c r="D2085">
        <v>31.49</v>
      </c>
      <c r="E2085">
        <v>530.39</v>
      </c>
      <c r="F2085">
        <v>213.91</v>
      </c>
      <c r="G2085">
        <v>41.65</v>
      </c>
      <c r="H2085">
        <v>385.11</v>
      </c>
      <c r="I2085">
        <v>83.52</v>
      </c>
      <c r="J2085">
        <v>56.75</v>
      </c>
      <c r="K2085">
        <v>17.899999999999999</v>
      </c>
      <c r="L2085">
        <v>83.27</v>
      </c>
      <c r="M2085">
        <v>80.150000000000006</v>
      </c>
    </row>
    <row r="2086" spans="1:13" x14ac:dyDescent="0.25">
      <c r="A2086" s="25">
        <v>42109</v>
      </c>
      <c r="B2086">
        <v>162.63</v>
      </c>
      <c r="C2086">
        <v>126.78</v>
      </c>
      <c r="D2086">
        <v>32.83</v>
      </c>
      <c r="E2086">
        <v>532.53</v>
      </c>
      <c r="F2086">
        <v>210.77</v>
      </c>
      <c r="G2086">
        <v>42.26</v>
      </c>
      <c r="H2086">
        <v>383.45</v>
      </c>
      <c r="I2086">
        <v>82.7</v>
      </c>
      <c r="J2086">
        <v>58.5</v>
      </c>
      <c r="K2086">
        <v>20.399999999999999</v>
      </c>
      <c r="L2086">
        <v>83.09</v>
      </c>
      <c r="M2086">
        <v>79.739999999999995</v>
      </c>
    </row>
    <row r="2087" spans="1:13" x14ac:dyDescent="0.25">
      <c r="A2087" s="25">
        <v>42110</v>
      </c>
      <c r="B2087">
        <v>163.31</v>
      </c>
      <c r="C2087">
        <v>126.17</v>
      </c>
      <c r="D2087">
        <v>32.869999999999997</v>
      </c>
      <c r="E2087">
        <v>533.79999999999995</v>
      </c>
      <c r="F2087">
        <v>206.9</v>
      </c>
      <c r="G2087">
        <v>42.16</v>
      </c>
      <c r="H2087">
        <v>386.04</v>
      </c>
      <c r="I2087">
        <v>82.31</v>
      </c>
      <c r="J2087">
        <v>58.41</v>
      </c>
      <c r="K2087">
        <v>20.9</v>
      </c>
      <c r="L2087">
        <v>82.6</v>
      </c>
      <c r="M2087">
        <v>79.239999999999995</v>
      </c>
    </row>
    <row r="2088" spans="1:13" x14ac:dyDescent="0.25">
      <c r="A2088" s="25">
        <v>42111</v>
      </c>
      <c r="B2088">
        <v>161.75</v>
      </c>
      <c r="C2088">
        <v>124.75</v>
      </c>
      <c r="D2088">
        <v>32.47</v>
      </c>
      <c r="E2088">
        <v>524.04999999999995</v>
      </c>
      <c r="F2088">
        <v>207.87</v>
      </c>
      <c r="G2088">
        <v>41.62</v>
      </c>
      <c r="H2088">
        <v>375.56</v>
      </c>
      <c r="I2088">
        <v>80.78</v>
      </c>
      <c r="J2088">
        <v>57.33</v>
      </c>
      <c r="K2088">
        <v>20.59</v>
      </c>
      <c r="L2088">
        <v>80.709999999999994</v>
      </c>
      <c r="M2088">
        <v>77.88</v>
      </c>
    </row>
    <row r="2089" spans="1:13" x14ac:dyDescent="0.25">
      <c r="A2089" s="25">
        <v>42114</v>
      </c>
      <c r="B2089">
        <v>162.1</v>
      </c>
      <c r="C2089">
        <v>127.6</v>
      </c>
      <c r="D2089">
        <v>32.729999999999997</v>
      </c>
      <c r="E2089">
        <v>535.38</v>
      </c>
      <c r="F2089">
        <v>211.86</v>
      </c>
      <c r="G2089">
        <v>42.9</v>
      </c>
      <c r="H2089">
        <v>389.51</v>
      </c>
      <c r="I2089">
        <v>83.09</v>
      </c>
      <c r="J2089">
        <v>58.17</v>
      </c>
      <c r="K2089">
        <v>20.54</v>
      </c>
      <c r="L2089">
        <v>80.97</v>
      </c>
      <c r="M2089">
        <v>78.14</v>
      </c>
    </row>
    <row r="2090" spans="1:13" x14ac:dyDescent="0.25">
      <c r="A2090" s="25">
        <v>42115</v>
      </c>
      <c r="B2090">
        <v>166.07</v>
      </c>
      <c r="C2090">
        <v>126.91</v>
      </c>
      <c r="D2090">
        <v>32.43</v>
      </c>
      <c r="E2090">
        <v>533.97</v>
      </c>
      <c r="F2090">
        <v>212.84</v>
      </c>
      <c r="G2090">
        <v>42.64</v>
      </c>
      <c r="H2090">
        <v>391.18</v>
      </c>
      <c r="I2090">
        <v>83.62</v>
      </c>
      <c r="J2090">
        <v>58.16</v>
      </c>
      <c r="K2090">
        <v>20.440000000000001</v>
      </c>
      <c r="L2090">
        <v>81.28</v>
      </c>
      <c r="M2090">
        <v>78.03</v>
      </c>
    </row>
    <row r="2091" spans="1:13" x14ac:dyDescent="0.25">
      <c r="A2091" s="25">
        <v>42116</v>
      </c>
      <c r="B2091">
        <v>164.39</v>
      </c>
      <c r="C2091">
        <v>128.62</v>
      </c>
      <c r="D2091">
        <v>32.700000000000003</v>
      </c>
      <c r="E2091">
        <v>539.36</v>
      </c>
      <c r="F2091">
        <v>213.37</v>
      </c>
      <c r="G2091">
        <v>42.98</v>
      </c>
      <c r="H2091">
        <v>389.8</v>
      </c>
      <c r="I2091">
        <v>84.63</v>
      </c>
      <c r="J2091">
        <v>58.73</v>
      </c>
      <c r="K2091">
        <v>20.7</v>
      </c>
      <c r="L2091">
        <v>82.72</v>
      </c>
      <c r="M2091">
        <v>78.430000000000007</v>
      </c>
    </row>
    <row r="2092" spans="1:13" x14ac:dyDescent="0.25">
      <c r="A2092" s="25">
        <v>42117</v>
      </c>
      <c r="B2092">
        <v>165.23</v>
      </c>
      <c r="C2092">
        <v>129.66999999999999</v>
      </c>
      <c r="D2092">
        <v>32.35</v>
      </c>
      <c r="E2092">
        <v>547</v>
      </c>
      <c r="F2092">
        <v>212.28</v>
      </c>
      <c r="G2092">
        <v>43.34</v>
      </c>
      <c r="H2092">
        <v>389.99</v>
      </c>
      <c r="I2092">
        <v>82.41</v>
      </c>
      <c r="J2092">
        <v>54.72</v>
      </c>
      <c r="K2092">
        <v>20.75</v>
      </c>
      <c r="L2092">
        <v>82.78</v>
      </c>
      <c r="M2092">
        <v>79.180000000000007</v>
      </c>
    </row>
    <row r="2093" spans="1:13" x14ac:dyDescent="0.25">
      <c r="A2093" s="25">
        <v>42118</v>
      </c>
      <c r="B2093">
        <v>170.23</v>
      </c>
      <c r="C2093">
        <v>130.28</v>
      </c>
      <c r="D2093">
        <v>32.08</v>
      </c>
      <c r="E2093">
        <v>565.05999999999995</v>
      </c>
      <c r="F2093">
        <v>216.9</v>
      </c>
      <c r="G2093">
        <v>47.87</v>
      </c>
      <c r="H2093">
        <v>445.1</v>
      </c>
      <c r="I2093">
        <v>81.53</v>
      </c>
      <c r="J2093">
        <v>54.73</v>
      </c>
      <c r="K2093">
        <v>20.67</v>
      </c>
      <c r="L2093">
        <v>81.569999999999993</v>
      </c>
      <c r="M2093">
        <v>79.84</v>
      </c>
    </row>
    <row r="2094" spans="1:13" x14ac:dyDescent="0.25">
      <c r="A2094" s="25">
        <v>42121</v>
      </c>
      <c r="B2094">
        <v>170.89</v>
      </c>
      <c r="C2094">
        <v>132.65</v>
      </c>
      <c r="D2094">
        <v>32.5</v>
      </c>
      <c r="E2094">
        <v>555.37</v>
      </c>
      <c r="F2094">
        <v>220.46</v>
      </c>
      <c r="G2094">
        <v>48.03</v>
      </c>
      <c r="H2094">
        <v>438.56</v>
      </c>
      <c r="I2094">
        <v>81.91</v>
      </c>
      <c r="J2094">
        <v>55.56</v>
      </c>
      <c r="K2094">
        <v>20.27</v>
      </c>
      <c r="L2094">
        <v>81.69</v>
      </c>
      <c r="M2094">
        <v>79.37</v>
      </c>
    </row>
    <row r="2095" spans="1:13" x14ac:dyDescent="0.25">
      <c r="A2095" s="25">
        <v>42122</v>
      </c>
      <c r="B2095">
        <v>170.83</v>
      </c>
      <c r="C2095">
        <v>130.56</v>
      </c>
      <c r="D2095">
        <v>33.020000000000003</v>
      </c>
      <c r="E2095">
        <v>553.67999999999995</v>
      </c>
      <c r="F2095">
        <v>219.19</v>
      </c>
      <c r="G2095">
        <v>49.16</v>
      </c>
      <c r="H2095">
        <v>429.31</v>
      </c>
      <c r="I2095">
        <v>80.680000000000007</v>
      </c>
      <c r="J2095">
        <v>55.09</v>
      </c>
      <c r="K2095">
        <v>19.2</v>
      </c>
      <c r="L2095">
        <v>81.56</v>
      </c>
      <c r="M2095">
        <v>79.099999999999994</v>
      </c>
    </row>
    <row r="2096" spans="1:13" x14ac:dyDescent="0.25">
      <c r="A2096" s="25">
        <v>42123</v>
      </c>
      <c r="B2096">
        <v>173.4</v>
      </c>
      <c r="C2096">
        <v>128.63999999999999</v>
      </c>
      <c r="D2096">
        <v>32.880000000000003</v>
      </c>
      <c r="E2096">
        <v>549.08000000000004</v>
      </c>
      <c r="F2096">
        <v>219</v>
      </c>
      <c r="G2096">
        <v>49.06</v>
      </c>
      <c r="H2096">
        <v>429.37</v>
      </c>
      <c r="I2096">
        <v>80.459999999999994</v>
      </c>
      <c r="J2096">
        <v>55.02</v>
      </c>
      <c r="K2096">
        <v>19.68</v>
      </c>
      <c r="L2096">
        <v>81.7</v>
      </c>
      <c r="M2096">
        <v>77.88</v>
      </c>
    </row>
    <row r="2097" spans="1:13" x14ac:dyDescent="0.25">
      <c r="A2097" s="25">
        <v>42124</v>
      </c>
      <c r="B2097">
        <v>173.77</v>
      </c>
      <c r="C2097">
        <v>125.15</v>
      </c>
      <c r="D2097">
        <v>32.549999999999997</v>
      </c>
      <c r="E2097">
        <v>537.34</v>
      </c>
      <c r="F2097">
        <v>200.28</v>
      </c>
      <c r="G2097">
        <v>48.64</v>
      </c>
      <c r="H2097">
        <v>421.78</v>
      </c>
      <c r="I2097">
        <v>78.77</v>
      </c>
      <c r="J2097">
        <v>54.21</v>
      </c>
      <c r="K2097">
        <v>19.239999999999998</v>
      </c>
      <c r="L2097">
        <v>80.489999999999995</v>
      </c>
      <c r="M2097">
        <v>78.05</v>
      </c>
    </row>
    <row r="2098" spans="1:13" x14ac:dyDescent="0.25">
      <c r="A2098" s="25">
        <v>42125</v>
      </c>
      <c r="B2098">
        <v>173.2</v>
      </c>
      <c r="C2098">
        <v>128.94999999999999</v>
      </c>
      <c r="D2098">
        <v>33.42</v>
      </c>
      <c r="E2098">
        <v>537.9</v>
      </c>
      <c r="F2098">
        <v>202.47</v>
      </c>
      <c r="G2098">
        <v>48.66</v>
      </c>
      <c r="H2098">
        <v>422.87</v>
      </c>
      <c r="I2098">
        <v>78.989999999999995</v>
      </c>
      <c r="J2098">
        <v>55.31</v>
      </c>
      <c r="K2098">
        <v>19.57</v>
      </c>
      <c r="L2098">
        <v>80.819999999999993</v>
      </c>
      <c r="M2098">
        <v>78.599999999999994</v>
      </c>
    </row>
    <row r="2099" spans="1:13" x14ac:dyDescent="0.25">
      <c r="A2099" s="25">
        <v>42128</v>
      </c>
      <c r="B2099">
        <v>174.47</v>
      </c>
      <c r="C2099">
        <v>128.69999999999999</v>
      </c>
      <c r="D2099">
        <v>33.43</v>
      </c>
      <c r="E2099">
        <v>540.78</v>
      </c>
      <c r="F2099">
        <v>203.7</v>
      </c>
      <c r="G2099">
        <v>48.24</v>
      </c>
      <c r="H2099">
        <v>423.04</v>
      </c>
      <c r="I2099">
        <v>78.81</v>
      </c>
      <c r="J2099">
        <v>55.3</v>
      </c>
      <c r="K2099">
        <v>19.190000000000001</v>
      </c>
      <c r="L2099">
        <v>79.91</v>
      </c>
      <c r="M2099">
        <v>79.180000000000007</v>
      </c>
    </row>
    <row r="2100" spans="1:13" x14ac:dyDescent="0.25">
      <c r="A2100" s="25">
        <v>42129</v>
      </c>
      <c r="B2100">
        <v>173.51</v>
      </c>
      <c r="C2100">
        <v>125.8</v>
      </c>
      <c r="D2100">
        <v>32.64</v>
      </c>
      <c r="E2100">
        <v>530.79999999999995</v>
      </c>
      <c r="F2100">
        <v>194.74</v>
      </c>
      <c r="G2100">
        <v>47.6</v>
      </c>
      <c r="H2100">
        <v>421.19</v>
      </c>
      <c r="I2100">
        <v>77.56</v>
      </c>
      <c r="J2100">
        <v>54.01</v>
      </c>
      <c r="K2100">
        <v>19.420000000000002</v>
      </c>
      <c r="L2100">
        <v>77.72</v>
      </c>
      <c r="M2100">
        <v>78.13</v>
      </c>
    </row>
    <row r="2101" spans="1:13" x14ac:dyDescent="0.25">
      <c r="A2101" s="25">
        <v>42130</v>
      </c>
      <c r="B2101">
        <v>172.9</v>
      </c>
      <c r="C2101">
        <v>125.01</v>
      </c>
      <c r="D2101">
        <v>32.22</v>
      </c>
      <c r="E2101">
        <v>524.22</v>
      </c>
      <c r="F2101">
        <v>190.05</v>
      </c>
      <c r="G2101">
        <v>46.28</v>
      </c>
      <c r="H2101">
        <v>419.1</v>
      </c>
      <c r="I2101">
        <v>78.099999999999994</v>
      </c>
      <c r="J2101">
        <v>53.7</v>
      </c>
      <c r="K2101">
        <v>19.600000000000001</v>
      </c>
      <c r="L2101">
        <v>76.8</v>
      </c>
      <c r="M2101">
        <v>77.650000000000006</v>
      </c>
    </row>
    <row r="2102" spans="1:13" x14ac:dyDescent="0.25">
      <c r="A2102" s="25">
        <v>42131</v>
      </c>
      <c r="B2102">
        <v>169.63</v>
      </c>
      <c r="C2102">
        <v>125.26</v>
      </c>
      <c r="D2102">
        <v>32.24</v>
      </c>
      <c r="E2102">
        <v>530.70000000000005</v>
      </c>
      <c r="F2102">
        <v>193.63</v>
      </c>
      <c r="G2102">
        <v>46.7</v>
      </c>
      <c r="H2102">
        <v>426.88</v>
      </c>
      <c r="I2102">
        <v>78.42</v>
      </c>
      <c r="J2102">
        <v>54.06</v>
      </c>
      <c r="K2102">
        <v>19.149999999999999</v>
      </c>
      <c r="L2102">
        <v>78.47</v>
      </c>
      <c r="M2102">
        <v>78.03</v>
      </c>
    </row>
    <row r="2103" spans="1:13" x14ac:dyDescent="0.25">
      <c r="A2103" s="25">
        <v>42132</v>
      </c>
      <c r="B2103">
        <v>172.94</v>
      </c>
      <c r="C2103">
        <v>127.62</v>
      </c>
      <c r="D2103">
        <v>32.799999999999997</v>
      </c>
      <c r="E2103">
        <v>538.22</v>
      </c>
      <c r="F2103">
        <v>193.54</v>
      </c>
      <c r="G2103">
        <v>47.75</v>
      </c>
      <c r="H2103">
        <v>433.69</v>
      </c>
      <c r="I2103">
        <v>78.510000000000005</v>
      </c>
      <c r="J2103">
        <v>54.7</v>
      </c>
      <c r="K2103">
        <v>19.64</v>
      </c>
      <c r="L2103">
        <v>81.93</v>
      </c>
      <c r="M2103">
        <v>78.53</v>
      </c>
    </row>
    <row r="2104" spans="1:13" x14ac:dyDescent="0.25">
      <c r="A2104" s="25">
        <v>42135</v>
      </c>
      <c r="B2104">
        <v>172.65</v>
      </c>
      <c r="C2104">
        <v>126.32</v>
      </c>
      <c r="D2104">
        <v>32.69</v>
      </c>
      <c r="E2104">
        <v>535.70000000000005</v>
      </c>
      <c r="F2104">
        <v>190.84</v>
      </c>
      <c r="G2104">
        <v>47.37</v>
      </c>
      <c r="H2104">
        <v>432.85</v>
      </c>
      <c r="I2104">
        <v>78.010000000000005</v>
      </c>
      <c r="J2104">
        <v>54.44</v>
      </c>
      <c r="K2104">
        <v>19.309999999999999</v>
      </c>
      <c r="L2104">
        <v>81.63</v>
      </c>
      <c r="M2104">
        <v>78.099999999999994</v>
      </c>
    </row>
    <row r="2105" spans="1:13" x14ac:dyDescent="0.25">
      <c r="A2105" s="25">
        <v>42136</v>
      </c>
      <c r="B2105">
        <v>170.55</v>
      </c>
      <c r="C2105">
        <v>125.86</v>
      </c>
      <c r="D2105">
        <v>32.25</v>
      </c>
      <c r="E2105">
        <v>529.04</v>
      </c>
      <c r="F2105">
        <v>189.97</v>
      </c>
      <c r="G2105">
        <v>47.35</v>
      </c>
      <c r="H2105">
        <v>431.02</v>
      </c>
      <c r="I2105">
        <v>77.459999999999994</v>
      </c>
      <c r="J2105">
        <v>54.16</v>
      </c>
      <c r="K2105">
        <v>19.2</v>
      </c>
      <c r="L2105">
        <v>80.819999999999993</v>
      </c>
      <c r="M2105">
        <v>78.959999999999994</v>
      </c>
    </row>
    <row r="2106" spans="1:13" x14ac:dyDescent="0.25">
      <c r="A2106" s="25">
        <v>42137</v>
      </c>
      <c r="B2106">
        <v>171.24</v>
      </c>
      <c r="C2106">
        <v>126.01</v>
      </c>
      <c r="D2106">
        <v>32.64</v>
      </c>
      <c r="E2106">
        <v>529.62</v>
      </c>
      <c r="F2106">
        <v>189.18</v>
      </c>
      <c r="G2106">
        <v>47.62</v>
      </c>
      <c r="H2106">
        <v>426.87</v>
      </c>
      <c r="I2106">
        <v>78.44</v>
      </c>
      <c r="J2106">
        <v>54.69</v>
      </c>
      <c r="K2106">
        <v>19.43</v>
      </c>
      <c r="L2106">
        <v>81.150000000000006</v>
      </c>
      <c r="M2106">
        <v>78.16</v>
      </c>
    </row>
    <row r="2107" spans="1:13" x14ac:dyDescent="0.25">
      <c r="A2107" s="25">
        <v>42138</v>
      </c>
      <c r="B2107">
        <v>173.5</v>
      </c>
      <c r="C2107">
        <v>128.94999999999999</v>
      </c>
      <c r="D2107">
        <v>32.97</v>
      </c>
      <c r="E2107">
        <v>538.4</v>
      </c>
      <c r="F2107">
        <v>190.27</v>
      </c>
      <c r="G2107">
        <v>48.72</v>
      </c>
      <c r="H2107">
        <v>432.28</v>
      </c>
      <c r="I2107">
        <v>81.37</v>
      </c>
      <c r="J2107">
        <v>55.6</v>
      </c>
      <c r="K2107">
        <v>19.489999999999998</v>
      </c>
      <c r="L2107">
        <v>82.16</v>
      </c>
      <c r="M2107">
        <v>78.72</v>
      </c>
    </row>
    <row r="2108" spans="1:13" x14ac:dyDescent="0.25">
      <c r="A2108" s="25">
        <v>42139</v>
      </c>
      <c r="B2108">
        <v>173.91</v>
      </c>
      <c r="C2108">
        <v>128.77000000000001</v>
      </c>
      <c r="D2108">
        <v>32.99</v>
      </c>
      <c r="E2108">
        <v>533.85</v>
      </c>
      <c r="F2108">
        <v>192.98</v>
      </c>
      <c r="G2108">
        <v>48.3</v>
      </c>
      <c r="H2108">
        <v>426</v>
      </c>
      <c r="I2108">
        <v>80.42</v>
      </c>
      <c r="J2108">
        <v>55.61</v>
      </c>
      <c r="K2108">
        <v>19.010000000000002</v>
      </c>
      <c r="L2108">
        <v>81.83</v>
      </c>
      <c r="M2108">
        <v>79.239999999999995</v>
      </c>
    </row>
    <row r="2109" spans="1:13" x14ac:dyDescent="0.25">
      <c r="A2109" s="25">
        <v>42142</v>
      </c>
      <c r="B2109">
        <v>173.44</v>
      </c>
      <c r="C2109">
        <v>130.19</v>
      </c>
      <c r="D2109">
        <v>33.409999999999997</v>
      </c>
      <c r="E2109">
        <v>532.29999999999995</v>
      </c>
      <c r="F2109">
        <v>191.32</v>
      </c>
      <c r="G2109">
        <v>48.01</v>
      </c>
      <c r="H2109">
        <v>425.24</v>
      </c>
      <c r="I2109">
        <v>80.88</v>
      </c>
      <c r="J2109">
        <v>55.79</v>
      </c>
      <c r="K2109">
        <v>19.350000000000001</v>
      </c>
      <c r="L2109">
        <v>81.489999999999995</v>
      </c>
      <c r="M2109">
        <v>79.92</v>
      </c>
    </row>
    <row r="2110" spans="1:13" x14ac:dyDescent="0.25">
      <c r="A2110" s="25">
        <v>42143</v>
      </c>
      <c r="B2110">
        <v>172.97</v>
      </c>
      <c r="C2110">
        <v>130.07</v>
      </c>
      <c r="D2110">
        <v>33.15</v>
      </c>
      <c r="E2110">
        <v>537.36</v>
      </c>
      <c r="F2110">
        <v>193.14</v>
      </c>
      <c r="G2110">
        <v>47.58</v>
      </c>
      <c r="H2110">
        <v>421.71</v>
      </c>
      <c r="I2110">
        <v>80.63</v>
      </c>
      <c r="J2110">
        <v>55.78</v>
      </c>
      <c r="K2110">
        <v>18.75</v>
      </c>
      <c r="L2110">
        <v>80.650000000000006</v>
      </c>
      <c r="M2110">
        <v>76.430000000000007</v>
      </c>
    </row>
    <row r="2111" spans="1:13" x14ac:dyDescent="0.25">
      <c r="A2111" s="25">
        <v>42144</v>
      </c>
      <c r="B2111">
        <v>173.33</v>
      </c>
      <c r="C2111">
        <v>130.06</v>
      </c>
      <c r="D2111">
        <v>33.369999999999997</v>
      </c>
      <c r="E2111">
        <v>539.27</v>
      </c>
      <c r="F2111">
        <v>195.51</v>
      </c>
      <c r="G2111">
        <v>47.58</v>
      </c>
      <c r="H2111">
        <v>423.86</v>
      </c>
      <c r="I2111">
        <v>80.55</v>
      </c>
      <c r="J2111">
        <v>55.63</v>
      </c>
      <c r="K2111">
        <v>18.59</v>
      </c>
      <c r="L2111">
        <v>79.77</v>
      </c>
      <c r="M2111">
        <v>75.900000000000006</v>
      </c>
    </row>
    <row r="2112" spans="1:13" x14ac:dyDescent="0.25">
      <c r="A2112" s="25">
        <v>42145</v>
      </c>
      <c r="B2112">
        <v>173.32</v>
      </c>
      <c r="C2112">
        <v>131.38999999999999</v>
      </c>
      <c r="D2112">
        <v>33.549999999999997</v>
      </c>
      <c r="E2112">
        <v>542.51</v>
      </c>
      <c r="F2112">
        <v>200.13</v>
      </c>
      <c r="G2112">
        <v>47.42</v>
      </c>
      <c r="H2112">
        <v>431.63</v>
      </c>
      <c r="I2112">
        <v>80.48</v>
      </c>
      <c r="J2112">
        <v>55.5</v>
      </c>
      <c r="K2112">
        <v>18.61</v>
      </c>
      <c r="L2112">
        <v>79.3</v>
      </c>
      <c r="M2112">
        <v>76.11</v>
      </c>
    </row>
    <row r="2113" spans="1:13" x14ac:dyDescent="0.25">
      <c r="A2113" s="25">
        <v>42146</v>
      </c>
      <c r="B2113">
        <v>173.04</v>
      </c>
      <c r="C2113">
        <v>132.54</v>
      </c>
      <c r="D2113">
        <v>33.450000000000003</v>
      </c>
      <c r="E2113">
        <v>540.11</v>
      </c>
      <c r="F2113">
        <v>203.8</v>
      </c>
      <c r="G2113">
        <v>46.9</v>
      </c>
      <c r="H2113">
        <v>427.63</v>
      </c>
      <c r="I2113">
        <v>80.540000000000006</v>
      </c>
      <c r="J2113">
        <v>55.36</v>
      </c>
      <c r="K2113">
        <v>18.5</v>
      </c>
      <c r="L2113">
        <v>80.27</v>
      </c>
      <c r="M2113">
        <v>75.86</v>
      </c>
    </row>
    <row r="2114" spans="1:13" x14ac:dyDescent="0.25">
      <c r="A2114" s="25">
        <v>42150</v>
      </c>
      <c r="B2114">
        <v>172.11</v>
      </c>
      <c r="C2114">
        <v>129.62</v>
      </c>
      <c r="D2114">
        <v>33.1</v>
      </c>
      <c r="E2114">
        <v>532.32000000000005</v>
      </c>
      <c r="F2114">
        <v>200.19</v>
      </c>
      <c r="G2114">
        <v>46.59</v>
      </c>
      <c r="H2114">
        <v>425.47</v>
      </c>
      <c r="I2114">
        <v>79.34</v>
      </c>
      <c r="J2114">
        <v>54.56</v>
      </c>
      <c r="K2114">
        <v>18.170000000000002</v>
      </c>
      <c r="L2114">
        <v>77.77</v>
      </c>
      <c r="M2114">
        <v>74.900000000000006</v>
      </c>
    </row>
    <row r="2115" spans="1:13" x14ac:dyDescent="0.25">
      <c r="A2115" s="25">
        <v>42151</v>
      </c>
      <c r="B2115">
        <v>171.16</v>
      </c>
      <c r="C2115">
        <v>132.04</v>
      </c>
      <c r="D2115">
        <v>33.71</v>
      </c>
      <c r="E2115">
        <v>539.79</v>
      </c>
      <c r="F2115">
        <v>201.45</v>
      </c>
      <c r="G2115">
        <v>47.61</v>
      </c>
      <c r="H2115">
        <v>431.42</v>
      </c>
      <c r="I2115">
        <v>80.55</v>
      </c>
      <c r="J2115">
        <v>55.97</v>
      </c>
      <c r="K2115">
        <v>17.93</v>
      </c>
      <c r="L2115">
        <v>78.5</v>
      </c>
      <c r="M2115">
        <v>75.19</v>
      </c>
    </row>
    <row r="2116" spans="1:13" x14ac:dyDescent="0.25">
      <c r="A2116" s="25">
        <v>42152</v>
      </c>
      <c r="B2116">
        <v>171.45</v>
      </c>
      <c r="C2116">
        <v>131.78</v>
      </c>
      <c r="D2116">
        <v>34.01</v>
      </c>
      <c r="E2116">
        <v>539.78</v>
      </c>
      <c r="F2116">
        <v>200.27</v>
      </c>
      <c r="G2116">
        <v>47.45</v>
      </c>
      <c r="H2116">
        <v>426.57</v>
      </c>
      <c r="I2116">
        <v>80.14</v>
      </c>
      <c r="J2116">
        <v>55.91</v>
      </c>
      <c r="K2116">
        <v>18.329999999999998</v>
      </c>
      <c r="L2116">
        <v>76.8</v>
      </c>
      <c r="M2116">
        <v>74.84</v>
      </c>
    </row>
    <row r="2117" spans="1:13" x14ac:dyDescent="0.25">
      <c r="A2117" s="25">
        <v>42153</v>
      </c>
      <c r="B2117">
        <v>171.35</v>
      </c>
      <c r="C2117">
        <v>130.28</v>
      </c>
      <c r="D2117">
        <v>34.46</v>
      </c>
      <c r="E2117">
        <v>532.11</v>
      </c>
      <c r="F2117">
        <v>197.4</v>
      </c>
      <c r="G2117">
        <v>46.86</v>
      </c>
      <c r="H2117">
        <v>429.23</v>
      </c>
      <c r="I2117">
        <v>79.19</v>
      </c>
      <c r="J2117">
        <v>55.92</v>
      </c>
      <c r="K2117">
        <v>18.03</v>
      </c>
      <c r="L2117">
        <v>76.260000000000005</v>
      </c>
      <c r="M2117">
        <v>74.27</v>
      </c>
    </row>
    <row r="2118" spans="1:13" x14ac:dyDescent="0.25">
      <c r="A2118" s="25">
        <v>42156</v>
      </c>
      <c r="B2118">
        <v>170.21</v>
      </c>
      <c r="C2118">
        <v>130.54</v>
      </c>
      <c r="D2118">
        <v>33.9</v>
      </c>
      <c r="E2118">
        <v>533.99</v>
      </c>
      <c r="F2118">
        <v>201.56</v>
      </c>
      <c r="G2118">
        <v>47.23</v>
      </c>
      <c r="H2118">
        <v>430.92</v>
      </c>
      <c r="I2118">
        <v>80.290000000000006</v>
      </c>
      <c r="J2118">
        <v>55.71</v>
      </c>
      <c r="K2118">
        <v>18.07</v>
      </c>
      <c r="L2118">
        <v>76.510000000000005</v>
      </c>
      <c r="M2118">
        <v>74.73</v>
      </c>
    </row>
    <row r="2119" spans="1:13" x14ac:dyDescent="0.25">
      <c r="A2119" s="25">
        <v>42157</v>
      </c>
      <c r="B2119">
        <v>169.66</v>
      </c>
      <c r="C2119">
        <v>129.96</v>
      </c>
      <c r="D2119">
        <v>33.270000000000003</v>
      </c>
      <c r="E2119">
        <v>539.17999999999995</v>
      </c>
      <c r="F2119">
        <v>203.36</v>
      </c>
      <c r="G2119">
        <v>46.92</v>
      </c>
      <c r="H2119">
        <v>430.99</v>
      </c>
      <c r="I2119">
        <v>80.44</v>
      </c>
      <c r="J2119">
        <v>55.25</v>
      </c>
      <c r="K2119">
        <v>18.920000000000002</v>
      </c>
      <c r="L2119">
        <v>76.319999999999993</v>
      </c>
      <c r="M2119">
        <v>74.53</v>
      </c>
    </row>
    <row r="2120" spans="1:13" x14ac:dyDescent="0.25">
      <c r="A2120" s="25">
        <v>42158</v>
      </c>
      <c r="B2120">
        <v>170.5</v>
      </c>
      <c r="C2120">
        <v>130.12</v>
      </c>
      <c r="D2120">
        <v>32.729999999999997</v>
      </c>
      <c r="E2120">
        <v>540.30999999999995</v>
      </c>
      <c r="F2120">
        <v>203.88</v>
      </c>
      <c r="G2120">
        <v>46.85</v>
      </c>
      <c r="H2120">
        <v>436.59</v>
      </c>
      <c r="I2120">
        <v>82.44</v>
      </c>
      <c r="J2120">
        <v>54.88</v>
      </c>
      <c r="K2120">
        <v>18.170000000000002</v>
      </c>
      <c r="L2120">
        <v>75.069999999999993</v>
      </c>
      <c r="M2120">
        <v>74.89</v>
      </c>
    </row>
    <row r="2121" spans="1:13" x14ac:dyDescent="0.25">
      <c r="A2121" s="25">
        <v>42159</v>
      </c>
      <c r="B2121">
        <v>169.53</v>
      </c>
      <c r="C2121">
        <v>129.36000000000001</v>
      </c>
      <c r="D2121">
        <v>32.31</v>
      </c>
      <c r="E2121">
        <v>536.70000000000005</v>
      </c>
      <c r="F2121">
        <v>204.32</v>
      </c>
      <c r="G2121">
        <v>46.36</v>
      </c>
      <c r="H2121">
        <v>430.78</v>
      </c>
      <c r="I2121">
        <v>82.05</v>
      </c>
      <c r="J2121">
        <v>53.98</v>
      </c>
      <c r="K2121">
        <v>17.57</v>
      </c>
      <c r="L2121">
        <v>75.12</v>
      </c>
      <c r="M2121">
        <v>74.150000000000006</v>
      </c>
    </row>
    <row r="2122" spans="1:13" x14ac:dyDescent="0.25">
      <c r="A2122" s="25">
        <v>42160</v>
      </c>
      <c r="B2122">
        <v>168.25</v>
      </c>
      <c r="C2122">
        <v>128.65</v>
      </c>
      <c r="D2122">
        <v>31.84</v>
      </c>
      <c r="E2122">
        <v>533.33000000000004</v>
      </c>
      <c r="F2122">
        <v>205.89</v>
      </c>
      <c r="G2122">
        <v>46.14</v>
      </c>
      <c r="H2122">
        <v>426.95</v>
      </c>
      <c r="I2122">
        <v>82.14</v>
      </c>
      <c r="J2122">
        <v>53.78</v>
      </c>
      <c r="K2122">
        <v>17.559999999999999</v>
      </c>
      <c r="L2122">
        <v>76.41</v>
      </c>
      <c r="M2122">
        <v>73.06</v>
      </c>
    </row>
    <row r="2123" spans="1:13" x14ac:dyDescent="0.25">
      <c r="A2123" s="25">
        <v>42163</v>
      </c>
      <c r="B2123">
        <v>167.17</v>
      </c>
      <c r="C2123">
        <v>127.8</v>
      </c>
      <c r="D2123">
        <v>31.3</v>
      </c>
      <c r="E2123">
        <v>526.83000000000004</v>
      </c>
      <c r="F2123">
        <v>203.15</v>
      </c>
      <c r="G2123">
        <v>45.73</v>
      </c>
      <c r="H2123">
        <v>423.5</v>
      </c>
      <c r="I2123">
        <v>80.67</v>
      </c>
      <c r="J2123">
        <v>52.82</v>
      </c>
      <c r="K2123">
        <v>17.239999999999998</v>
      </c>
      <c r="L2123">
        <v>75.48</v>
      </c>
      <c r="M2123">
        <v>72.61</v>
      </c>
    </row>
    <row r="2124" spans="1:13" x14ac:dyDescent="0.25">
      <c r="A2124" s="25">
        <v>42164</v>
      </c>
      <c r="B2124">
        <v>165.34</v>
      </c>
      <c r="C2124">
        <v>127.42</v>
      </c>
      <c r="D2124">
        <v>31.25</v>
      </c>
      <c r="E2124">
        <v>526.69000000000005</v>
      </c>
      <c r="F2124">
        <v>202.56</v>
      </c>
      <c r="G2124">
        <v>45.65</v>
      </c>
      <c r="H2124">
        <v>425.48</v>
      </c>
      <c r="I2124">
        <v>80.67</v>
      </c>
      <c r="J2124">
        <v>52.92</v>
      </c>
      <c r="K2124">
        <v>17.36</v>
      </c>
      <c r="L2124">
        <v>75.209999999999994</v>
      </c>
      <c r="M2124">
        <v>72.47</v>
      </c>
    </row>
    <row r="2125" spans="1:13" x14ac:dyDescent="0.25">
      <c r="A2125" s="25">
        <v>42165</v>
      </c>
      <c r="B2125">
        <v>166.49</v>
      </c>
      <c r="C2125">
        <v>128.88</v>
      </c>
      <c r="D2125">
        <v>31.82</v>
      </c>
      <c r="E2125">
        <v>536.69000000000005</v>
      </c>
      <c r="F2125">
        <v>204.63</v>
      </c>
      <c r="G2125">
        <v>46.61</v>
      </c>
      <c r="H2125">
        <v>430.77</v>
      </c>
      <c r="I2125">
        <v>82.16</v>
      </c>
      <c r="J2125">
        <v>54.19</v>
      </c>
      <c r="K2125">
        <v>17.399999999999999</v>
      </c>
      <c r="L2125">
        <v>76.48</v>
      </c>
      <c r="M2125">
        <v>72.930000000000007</v>
      </c>
    </row>
    <row r="2126" spans="1:13" x14ac:dyDescent="0.25">
      <c r="A2126" s="25">
        <v>42166</v>
      </c>
      <c r="B2126">
        <v>169.26</v>
      </c>
      <c r="C2126">
        <v>128.59</v>
      </c>
      <c r="D2126">
        <v>31.85</v>
      </c>
      <c r="E2126">
        <v>534.61</v>
      </c>
      <c r="F2126">
        <v>206.77</v>
      </c>
      <c r="G2126">
        <v>46.44</v>
      </c>
      <c r="H2126">
        <v>432.97</v>
      </c>
      <c r="I2126">
        <v>81.83</v>
      </c>
      <c r="J2126">
        <v>53.64</v>
      </c>
      <c r="K2126">
        <v>17.440000000000001</v>
      </c>
      <c r="L2126">
        <v>76.260000000000005</v>
      </c>
      <c r="M2126">
        <v>72.94</v>
      </c>
    </row>
    <row r="2127" spans="1:13" x14ac:dyDescent="0.25">
      <c r="A2127" s="25">
        <v>42167</v>
      </c>
      <c r="B2127">
        <v>168.23</v>
      </c>
      <c r="C2127">
        <v>127.17</v>
      </c>
      <c r="D2127">
        <v>31.32</v>
      </c>
      <c r="E2127">
        <v>532.33000000000004</v>
      </c>
      <c r="F2127">
        <v>207.6</v>
      </c>
      <c r="G2127">
        <v>45.97</v>
      </c>
      <c r="H2127">
        <v>429.92</v>
      </c>
      <c r="I2127">
        <v>81.53</v>
      </c>
      <c r="J2127">
        <v>53.01</v>
      </c>
      <c r="K2127">
        <v>17.62</v>
      </c>
      <c r="L2127">
        <v>76.099999999999994</v>
      </c>
      <c r="M2127">
        <v>72.430000000000007</v>
      </c>
    </row>
    <row r="2128" spans="1:13" x14ac:dyDescent="0.25">
      <c r="A2128" s="25">
        <v>42170</v>
      </c>
      <c r="B2128">
        <v>165.33</v>
      </c>
      <c r="C2128">
        <v>126.92</v>
      </c>
      <c r="D2128">
        <v>31.39</v>
      </c>
      <c r="E2128">
        <v>527.20000000000005</v>
      </c>
      <c r="F2128">
        <v>205.73</v>
      </c>
      <c r="G2128">
        <v>45.48</v>
      </c>
      <c r="H2128">
        <v>423.67</v>
      </c>
      <c r="I2128">
        <v>80.709999999999994</v>
      </c>
      <c r="J2128">
        <v>53.04</v>
      </c>
      <c r="K2128">
        <v>17.25</v>
      </c>
      <c r="L2128">
        <v>75.83</v>
      </c>
      <c r="M2128">
        <v>71.930000000000007</v>
      </c>
    </row>
    <row r="2129" spans="1:13" x14ac:dyDescent="0.25">
      <c r="A2129" s="25">
        <v>42171</v>
      </c>
      <c r="B2129">
        <v>166.33</v>
      </c>
      <c r="C2129">
        <v>127.6</v>
      </c>
      <c r="D2129">
        <v>31.64</v>
      </c>
      <c r="E2129">
        <v>528.15</v>
      </c>
      <c r="F2129">
        <v>205</v>
      </c>
      <c r="G2129">
        <v>45.83</v>
      </c>
      <c r="H2129">
        <v>427.26</v>
      </c>
      <c r="I2129">
        <v>81.06</v>
      </c>
      <c r="J2129">
        <v>53.09</v>
      </c>
      <c r="K2129">
        <v>17.190000000000001</v>
      </c>
      <c r="L2129">
        <v>76.45</v>
      </c>
      <c r="M2129">
        <v>72.349999999999994</v>
      </c>
    </row>
    <row r="2130" spans="1:13" x14ac:dyDescent="0.25">
      <c r="A2130" s="25">
        <v>42172</v>
      </c>
      <c r="B2130">
        <v>167</v>
      </c>
      <c r="C2130">
        <v>127.3</v>
      </c>
      <c r="D2130">
        <v>31.95</v>
      </c>
      <c r="E2130">
        <v>529.26</v>
      </c>
      <c r="F2130">
        <v>209.51</v>
      </c>
      <c r="G2130">
        <v>45.97</v>
      </c>
      <c r="H2130">
        <v>427.81</v>
      </c>
      <c r="I2130">
        <v>81.790000000000006</v>
      </c>
      <c r="J2130">
        <v>53.29</v>
      </c>
      <c r="K2130">
        <v>17.14</v>
      </c>
      <c r="L2130">
        <v>87.65</v>
      </c>
      <c r="M2130">
        <v>72.73</v>
      </c>
    </row>
    <row r="2131" spans="1:13" x14ac:dyDescent="0.25">
      <c r="A2131" s="25">
        <v>42173</v>
      </c>
      <c r="B2131">
        <v>167.05</v>
      </c>
      <c r="C2131">
        <v>127.88</v>
      </c>
      <c r="D2131">
        <v>32.380000000000003</v>
      </c>
      <c r="E2131">
        <v>536.73</v>
      </c>
      <c r="F2131">
        <v>210.7</v>
      </c>
      <c r="G2131">
        <v>46.72</v>
      </c>
      <c r="H2131">
        <v>439.39</v>
      </c>
      <c r="I2131">
        <v>82.9</v>
      </c>
      <c r="J2131">
        <v>54.22</v>
      </c>
      <c r="K2131">
        <v>16.93</v>
      </c>
      <c r="L2131">
        <v>90.67</v>
      </c>
      <c r="M2131">
        <v>72.98</v>
      </c>
    </row>
    <row r="2132" spans="1:13" x14ac:dyDescent="0.25">
      <c r="A2132" s="25">
        <v>42174</v>
      </c>
      <c r="B2132">
        <v>167.62</v>
      </c>
      <c r="C2132">
        <v>126.6</v>
      </c>
      <c r="D2132">
        <v>32.07</v>
      </c>
      <c r="E2132">
        <v>536.69000000000005</v>
      </c>
      <c r="F2132">
        <v>210.87</v>
      </c>
      <c r="G2132">
        <v>46.1</v>
      </c>
      <c r="H2132">
        <v>434.92</v>
      </c>
      <c r="I2132">
        <v>82.51</v>
      </c>
      <c r="J2132">
        <v>54.51</v>
      </c>
      <c r="K2132">
        <v>16.77</v>
      </c>
      <c r="L2132">
        <v>90.94</v>
      </c>
      <c r="M2132">
        <v>72.739999999999995</v>
      </c>
    </row>
    <row r="2133" spans="1:13" x14ac:dyDescent="0.25">
      <c r="A2133" s="25">
        <v>42177</v>
      </c>
      <c r="B2133">
        <v>167.65</v>
      </c>
      <c r="C2133">
        <v>127.61</v>
      </c>
      <c r="D2133">
        <v>32.26</v>
      </c>
      <c r="E2133">
        <v>538.19000000000005</v>
      </c>
      <c r="F2133">
        <v>209.64</v>
      </c>
      <c r="G2133">
        <v>46.23</v>
      </c>
      <c r="H2133">
        <v>436.29</v>
      </c>
      <c r="I2133">
        <v>84.74</v>
      </c>
      <c r="J2133">
        <v>55.5</v>
      </c>
      <c r="K2133">
        <v>16.260000000000002</v>
      </c>
      <c r="L2133">
        <v>90.74</v>
      </c>
      <c r="M2133">
        <v>72.790000000000006</v>
      </c>
    </row>
    <row r="2134" spans="1:13" x14ac:dyDescent="0.25">
      <c r="A2134" s="25">
        <v>42178</v>
      </c>
      <c r="B2134">
        <v>168.38</v>
      </c>
      <c r="C2134">
        <v>127.03</v>
      </c>
      <c r="D2134">
        <v>32.08</v>
      </c>
      <c r="E2134">
        <v>540.48</v>
      </c>
      <c r="F2134">
        <v>211.98</v>
      </c>
      <c r="G2134">
        <v>45.91</v>
      </c>
      <c r="H2134">
        <v>445.99</v>
      </c>
      <c r="I2134">
        <v>87.88</v>
      </c>
      <c r="J2134">
        <v>54.83</v>
      </c>
      <c r="K2134">
        <v>15.93</v>
      </c>
      <c r="L2134">
        <v>90.24</v>
      </c>
      <c r="M2134">
        <v>72.569999999999993</v>
      </c>
    </row>
    <row r="2135" spans="1:13" x14ac:dyDescent="0.25">
      <c r="A2135" s="25">
        <v>42179</v>
      </c>
      <c r="B2135">
        <v>168.71</v>
      </c>
      <c r="C2135">
        <v>128.11000000000001</v>
      </c>
      <c r="D2135">
        <v>31.91</v>
      </c>
      <c r="E2135">
        <v>537.84</v>
      </c>
      <c r="F2135">
        <v>210.32</v>
      </c>
      <c r="G2135">
        <v>45.64</v>
      </c>
      <c r="H2135">
        <v>440.84</v>
      </c>
      <c r="I2135">
        <v>88.86</v>
      </c>
      <c r="J2135">
        <v>53.99</v>
      </c>
      <c r="K2135">
        <v>15.95</v>
      </c>
      <c r="L2135">
        <v>88.98</v>
      </c>
      <c r="M2135">
        <v>72.38</v>
      </c>
    </row>
    <row r="2136" spans="1:13" x14ac:dyDescent="0.25">
      <c r="A2136" s="25">
        <v>42180</v>
      </c>
      <c r="B2136">
        <v>167.8</v>
      </c>
      <c r="C2136">
        <v>127.5</v>
      </c>
      <c r="D2136">
        <v>31.99</v>
      </c>
      <c r="E2136">
        <v>535.23</v>
      </c>
      <c r="F2136">
        <v>207.55</v>
      </c>
      <c r="G2136">
        <v>45.65</v>
      </c>
      <c r="H2136">
        <v>440.1</v>
      </c>
      <c r="I2136">
        <v>87.98</v>
      </c>
      <c r="J2136">
        <v>53.8</v>
      </c>
      <c r="K2136">
        <v>15.9</v>
      </c>
      <c r="L2136">
        <v>88.16</v>
      </c>
      <c r="M2136">
        <v>71.86</v>
      </c>
    </row>
    <row r="2137" spans="1:13" x14ac:dyDescent="0.25">
      <c r="A2137" s="25">
        <v>42181</v>
      </c>
      <c r="B2137">
        <v>166.23</v>
      </c>
      <c r="C2137">
        <v>126.75</v>
      </c>
      <c r="D2137">
        <v>31.02</v>
      </c>
      <c r="E2137">
        <v>531.69000000000005</v>
      </c>
      <c r="F2137">
        <v>203.36</v>
      </c>
      <c r="G2137">
        <v>45.26</v>
      </c>
      <c r="H2137">
        <v>438.1</v>
      </c>
      <c r="I2137">
        <v>88.01</v>
      </c>
      <c r="J2137">
        <v>52.9</v>
      </c>
      <c r="K2137">
        <v>15.81</v>
      </c>
      <c r="L2137">
        <v>88.84</v>
      </c>
      <c r="M2137">
        <v>72.12</v>
      </c>
    </row>
    <row r="2138" spans="1:13" x14ac:dyDescent="0.25">
      <c r="A2138" s="25">
        <v>42184</v>
      </c>
      <c r="B2138">
        <v>163.92</v>
      </c>
      <c r="C2138">
        <v>124.53</v>
      </c>
      <c r="D2138">
        <v>30.39</v>
      </c>
      <c r="E2138">
        <v>521.52</v>
      </c>
      <c r="F2138">
        <v>200.5</v>
      </c>
      <c r="G2138">
        <v>44.37</v>
      </c>
      <c r="H2138">
        <v>429.86</v>
      </c>
      <c r="I2138">
        <v>85.8</v>
      </c>
      <c r="J2138">
        <v>51.52</v>
      </c>
      <c r="K2138">
        <v>14.84</v>
      </c>
      <c r="L2138">
        <v>85.77</v>
      </c>
      <c r="M2138">
        <v>71.42</v>
      </c>
    </row>
    <row r="2139" spans="1:13" x14ac:dyDescent="0.25">
      <c r="A2139" s="25">
        <v>42185</v>
      </c>
      <c r="B2139">
        <v>163.99</v>
      </c>
      <c r="C2139">
        <v>125.42</v>
      </c>
      <c r="D2139">
        <v>30.42</v>
      </c>
      <c r="E2139">
        <v>520.51</v>
      </c>
      <c r="F2139">
        <v>199.08</v>
      </c>
      <c r="G2139">
        <v>44.15</v>
      </c>
      <c r="H2139">
        <v>434.09</v>
      </c>
      <c r="I2139">
        <v>85.76</v>
      </c>
      <c r="J2139">
        <v>51.51</v>
      </c>
      <c r="K2139">
        <v>15.22</v>
      </c>
      <c r="L2139">
        <v>87.14</v>
      </c>
      <c r="M2139">
        <v>70.930000000000007</v>
      </c>
    </row>
    <row r="2140" spans="1:13" x14ac:dyDescent="0.25">
      <c r="A2140" s="25">
        <v>42186</v>
      </c>
      <c r="B2140">
        <v>163.97</v>
      </c>
      <c r="C2140">
        <v>126.6</v>
      </c>
      <c r="D2140">
        <v>30.18</v>
      </c>
      <c r="E2140">
        <v>521.84</v>
      </c>
      <c r="F2140">
        <v>198.71</v>
      </c>
      <c r="G2140">
        <v>44.44</v>
      </c>
      <c r="H2140">
        <v>437.39</v>
      </c>
      <c r="I2140">
        <v>86.91</v>
      </c>
      <c r="J2140">
        <v>51.91</v>
      </c>
      <c r="K2140">
        <v>15.03</v>
      </c>
      <c r="L2140">
        <v>86.9</v>
      </c>
      <c r="M2140">
        <v>71.88</v>
      </c>
    </row>
    <row r="2141" spans="1:13" x14ac:dyDescent="0.25">
      <c r="A2141" s="25">
        <v>42187</v>
      </c>
      <c r="B2141">
        <v>165.05</v>
      </c>
      <c r="C2141">
        <v>126.44</v>
      </c>
      <c r="D2141">
        <v>30.56</v>
      </c>
      <c r="E2141">
        <v>523.4</v>
      </c>
      <c r="F2141">
        <v>197.03</v>
      </c>
      <c r="G2141">
        <v>44.4</v>
      </c>
      <c r="H2141">
        <v>437.71</v>
      </c>
      <c r="I2141">
        <v>87.28</v>
      </c>
      <c r="J2141">
        <v>51.97</v>
      </c>
      <c r="K2141">
        <v>15.38</v>
      </c>
      <c r="L2141">
        <v>86.87</v>
      </c>
      <c r="M2141">
        <v>71.86</v>
      </c>
    </row>
    <row r="2142" spans="1:13" x14ac:dyDescent="0.25">
      <c r="A2142" s="25">
        <v>42191</v>
      </c>
      <c r="B2142">
        <v>163.83000000000001</v>
      </c>
      <c r="C2142">
        <v>126</v>
      </c>
      <c r="D2142">
        <v>30.04</v>
      </c>
      <c r="E2142">
        <v>522.86</v>
      </c>
      <c r="F2142">
        <v>189.03</v>
      </c>
      <c r="G2142">
        <v>44.39</v>
      </c>
      <c r="H2142">
        <v>436.04</v>
      </c>
      <c r="I2142">
        <v>87.55</v>
      </c>
      <c r="J2142">
        <v>51.39</v>
      </c>
      <c r="K2142">
        <v>14.91</v>
      </c>
      <c r="L2142">
        <v>86.89</v>
      </c>
      <c r="M2142">
        <v>72.53</v>
      </c>
    </row>
    <row r="2143" spans="1:13" x14ac:dyDescent="0.25">
      <c r="A2143" s="25">
        <v>42192</v>
      </c>
      <c r="B2143">
        <v>164.94</v>
      </c>
      <c r="C2143">
        <v>125.69</v>
      </c>
      <c r="D2143">
        <v>29.9</v>
      </c>
      <c r="E2143">
        <v>525.02</v>
      </c>
      <c r="F2143">
        <v>187.54</v>
      </c>
      <c r="G2143">
        <v>44.3</v>
      </c>
      <c r="H2143">
        <v>436.72</v>
      </c>
      <c r="I2143">
        <v>87.22</v>
      </c>
      <c r="J2143">
        <v>51.21</v>
      </c>
      <c r="K2143">
        <v>14.93</v>
      </c>
      <c r="L2143">
        <v>86.83</v>
      </c>
      <c r="M2143">
        <v>73.790000000000006</v>
      </c>
    </row>
    <row r="2144" spans="1:13" x14ac:dyDescent="0.25">
      <c r="A2144" s="25">
        <v>42193</v>
      </c>
      <c r="B2144">
        <v>164</v>
      </c>
      <c r="C2144">
        <v>122.57</v>
      </c>
      <c r="D2144">
        <v>29.5</v>
      </c>
      <c r="E2144">
        <v>516.83000000000004</v>
      </c>
      <c r="F2144">
        <v>184.58</v>
      </c>
      <c r="G2144">
        <v>44.24</v>
      </c>
      <c r="H2144">
        <v>429.7</v>
      </c>
      <c r="I2144">
        <v>85.65</v>
      </c>
      <c r="J2144">
        <v>49.53</v>
      </c>
      <c r="K2144">
        <v>14.47</v>
      </c>
      <c r="L2144">
        <v>85.58</v>
      </c>
      <c r="M2144">
        <v>73.06</v>
      </c>
    </row>
    <row r="2145" spans="1:13" x14ac:dyDescent="0.25">
      <c r="A2145" s="25">
        <v>42194</v>
      </c>
      <c r="B2145">
        <v>165.34</v>
      </c>
      <c r="C2145">
        <v>120.07</v>
      </c>
      <c r="D2145">
        <v>28.93</v>
      </c>
      <c r="E2145">
        <v>520.67999999999995</v>
      </c>
      <c r="F2145">
        <v>187.57</v>
      </c>
      <c r="G2145">
        <v>44.52</v>
      </c>
      <c r="H2145">
        <v>434.39</v>
      </c>
      <c r="I2145">
        <v>85.88</v>
      </c>
      <c r="J2145">
        <v>48.11</v>
      </c>
      <c r="K2145">
        <v>14.81</v>
      </c>
      <c r="L2145">
        <v>85.96</v>
      </c>
      <c r="M2145">
        <v>72.78</v>
      </c>
    </row>
    <row r="2146" spans="1:13" x14ac:dyDescent="0.25">
      <c r="A2146" s="25">
        <v>42195</v>
      </c>
      <c r="B2146">
        <v>165.66</v>
      </c>
      <c r="C2146">
        <v>123.28</v>
      </c>
      <c r="D2146">
        <v>29.17</v>
      </c>
      <c r="E2146">
        <v>530.13</v>
      </c>
      <c r="F2146">
        <v>187.75</v>
      </c>
      <c r="G2146">
        <v>44.61</v>
      </c>
      <c r="H2146">
        <v>443.51</v>
      </c>
      <c r="I2146">
        <v>87.95</v>
      </c>
      <c r="J2146">
        <v>49.01</v>
      </c>
      <c r="K2146">
        <v>14.85</v>
      </c>
      <c r="L2146">
        <v>88.44</v>
      </c>
      <c r="M2146">
        <v>73.12</v>
      </c>
    </row>
    <row r="2147" spans="1:13" x14ac:dyDescent="0.25">
      <c r="A2147" s="25">
        <v>42198</v>
      </c>
      <c r="B2147">
        <v>167.93</v>
      </c>
      <c r="C2147">
        <v>125.66</v>
      </c>
      <c r="D2147">
        <v>29.73</v>
      </c>
      <c r="E2147">
        <v>546.54999999999995</v>
      </c>
      <c r="F2147">
        <v>193.27</v>
      </c>
      <c r="G2147">
        <v>45.54</v>
      </c>
      <c r="H2147">
        <v>455.57</v>
      </c>
      <c r="I2147">
        <v>90.1</v>
      </c>
      <c r="J2147">
        <v>49.33</v>
      </c>
      <c r="K2147">
        <v>15.33</v>
      </c>
      <c r="L2147">
        <v>90.3</v>
      </c>
      <c r="M2147">
        <v>73.88</v>
      </c>
    </row>
    <row r="2148" spans="1:13" x14ac:dyDescent="0.25">
      <c r="A2148" s="25">
        <v>42199</v>
      </c>
      <c r="B2148">
        <v>169.43</v>
      </c>
      <c r="C2148">
        <v>125.61</v>
      </c>
      <c r="D2148">
        <v>29.65</v>
      </c>
      <c r="E2148">
        <v>561.1</v>
      </c>
      <c r="F2148">
        <v>191.28</v>
      </c>
      <c r="G2148">
        <v>45.62</v>
      </c>
      <c r="H2148">
        <v>465.57</v>
      </c>
      <c r="I2148">
        <v>89.68</v>
      </c>
      <c r="J2148">
        <v>49.76</v>
      </c>
      <c r="K2148">
        <v>15.47</v>
      </c>
      <c r="L2148">
        <v>89.68</v>
      </c>
      <c r="M2148">
        <v>73.790000000000006</v>
      </c>
    </row>
    <row r="2149" spans="1:13" x14ac:dyDescent="0.25">
      <c r="A2149" s="25">
        <v>42200</v>
      </c>
      <c r="B2149">
        <v>168.48</v>
      </c>
      <c r="C2149">
        <v>126.82</v>
      </c>
      <c r="D2149">
        <v>29.69</v>
      </c>
      <c r="E2149">
        <v>560.22</v>
      </c>
      <c r="F2149">
        <v>186.58</v>
      </c>
      <c r="G2149">
        <v>45.76</v>
      </c>
      <c r="H2149">
        <v>461.19</v>
      </c>
      <c r="I2149">
        <v>89.76</v>
      </c>
      <c r="J2149">
        <v>49.49</v>
      </c>
      <c r="K2149">
        <v>15.19</v>
      </c>
      <c r="L2149">
        <v>90.38</v>
      </c>
      <c r="M2149">
        <v>73.650000000000006</v>
      </c>
    </row>
    <row r="2150" spans="1:13" x14ac:dyDescent="0.25">
      <c r="A2150" s="25">
        <v>42201</v>
      </c>
      <c r="B2150">
        <v>169.47</v>
      </c>
      <c r="C2150">
        <v>128.51</v>
      </c>
      <c r="D2150">
        <v>29.9</v>
      </c>
      <c r="E2150">
        <v>579.85</v>
      </c>
      <c r="F2150">
        <v>190.1</v>
      </c>
      <c r="G2150">
        <v>46.66</v>
      </c>
      <c r="H2150">
        <v>475.48</v>
      </c>
      <c r="I2150">
        <v>90.85</v>
      </c>
      <c r="J2150">
        <v>49.36</v>
      </c>
      <c r="K2150">
        <v>15.45</v>
      </c>
      <c r="L2150">
        <v>91.11</v>
      </c>
      <c r="M2150">
        <v>73.83</v>
      </c>
    </row>
    <row r="2151" spans="1:13" x14ac:dyDescent="0.25">
      <c r="A2151" s="25">
        <v>42202</v>
      </c>
      <c r="B2151">
        <v>170.33</v>
      </c>
      <c r="C2151">
        <v>129.62</v>
      </c>
      <c r="D2151">
        <v>29.47</v>
      </c>
      <c r="E2151">
        <v>672.93</v>
      </c>
      <c r="F2151">
        <v>198.44</v>
      </c>
      <c r="G2151">
        <v>46.62</v>
      </c>
      <c r="H2151">
        <v>483.01</v>
      </c>
      <c r="I2151">
        <v>94.97</v>
      </c>
      <c r="J2151">
        <v>49.36</v>
      </c>
      <c r="K2151">
        <v>15.78</v>
      </c>
      <c r="L2151">
        <v>92.18</v>
      </c>
      <c r="M2151">
        <v>73.39</v>
      </c>
    </row>
    <row r="2152" spans="1:13" x14ac:dyDescent="0.25">
      <c r="A2152" s="25">
        <v>42205</v>
      </c>
      <c r="B2152">
        <v>172.79</v>
      </c>
      <c r="C2152">
        <v>132.07</v>
      </c>
      <c r="D2152">
        <v>29.1</v>
      </c>
      <c r="E2152">
        <v>663.02</v>
      </c>
      <c r="F2152">
        <v>199.61</v>
      </c>
      <c r="G2152">
        <v>46.92</v>
      </c>
      <c r="H2152">
        <v>488.1</v>
      </c>
      <c r="I2152">
        <v>97.91</v>
      </c>
      <c r="J2152">
        <v>50.09</v>
      </c>
      <c r="K2152">
        <v>15.48</v>
      </c>
      <c r="L2152">
        <v>91.99</v>
      </c>
      <c r="M2152">
        <v>73.099999999999994</v>
      </c>
    </row>
    <row r="2153" spans="1:13" x14ac:dyDescent="0.25">
      <c r="A2153" s="25">
        <v>42206</v>
      </c>
      <c r="B2153">
        <v>164.34</v>
      </c>
      <c r="C2153">
        <v>130.75</v>
      </c>
      <c r="D2153">
        <v>28.72</v>
      </c>
      <c r="E2153">
        <v>662.3</v>
      </c>
      <c r="F2153">
        <v>202.4</v>
      </c>
      <c r="G2153">
        <v>47.28</v>
      </c>
      <c r="H2153">
        <v>488</v>
      </c>
      <c r="I2153">
        <v>98.39</v>
      </c>
      <c r="J2153">
        <v>50.23</v>
      </c>
      <c r="K2153">
        <v>15.49</v>
      </c>
      <c r="L2153">
        <v>92.55</v>
      </c>
      <c r="M2153">
        <v>72.739999999999995</v>
      </c>
    </row>
    <row r="2154" spans="1:13" x14ac:dyDescent="0.25">
      <c r="A2154" s="25">
        <v>42207</v>
      </c>
      <c r="B2154">
        <v>162.72999999999999</v>
      </c>
      <c r="C2154">
        <v>125.22</v>
      </c>
      <c r="D2154">
        <v>28.6</v>
      </c>
      <c r="E2154">
        <v>662.1</v>
      </c>
      <c r="F2154">
        <v>205.74</v>
      </c>
      <c r="G2154">
        <v>45.54</v>
      </c>
      <c r="H2154">
        <v>488.27</v>
      </c>
      <c r="I2154">
        <v>97.04</v>
      </c>
      <c r="J2154">
        <v>49.3</v>
      </c>
      <c r="K2154">
        <v>15.15</v>
      </c>
      <c r="L2154">
        <v>91.75</v>
      </c>
      <c r="M2154">
        <v>73.16</v>
      </c>
    </row>
    <row r="2155" spans="1:13" x14ac:dyDescent="0.25">
      <c r="A2155" s="25">
        <v>42208</v>
      </c>
      <c r="B2155">
        <v>160.27000000000001</v>
      </c>
      <c r="C2155">
        <v>125.16</v>
      </c>
      <c r="D2155">
        <v>28.6</v>
      </c>
      <c r="E2155">
        <v>644.28</v>
      </c>
      <c r="F2155">
        <v>207.63</v>
      </c>
      <c r="G2155">
        <v>46.11</v>
      </c>
      <c r="H2155">
        <v>482.18</v>
      </c>
      <c r="I2155">
        <v>95.44</v>
      </c>
      <c r="J2155">
        <v>50.51</v>
      </c>
      <c r="K2155">
        <v>15.26</v>
      </c>
      <c r="L2155">
        <v>93.37</v>
      </c>
      <c r="M2155">
        <v>72.510000000000005</v>
      </c>
    </row>
    <row r="2156" spans="1:13" x14ac:dyDescent="0.25">
      <c r="A2156" s="25">
        <v>42209</v>
      </c>
      <c r="B2156">
        <v>161.29</v>
      </c>
      <c r="C2156">
        <v>124.5</v>
      </c>
      <c r="D2156">
        <v>28.06</v>
      </c>
      <c r="E2156">
        <v>623.55999999999995</v>
      </c>
      <c r="F2156">
        <v>206.25</v>
      </c>
      <c r="G2156">
        <v>45.94</v>
      </c>
      <c r="H2156">
        <v>529.41999999999996</v>
      </c>
      <c r="I2156">
        <v>96.95</v>
      </c>
      <c r="J2156">
        <v>49.03</v>
      </c>
      <c r="K2156">
        <v>14.84</v>
      </c>
      <c r="L2156">
        <v>80.86</v>
      </c>
      <c r="M2156">
        <v>71.58</v>
      </c>
    </row>
    <row r="2157" spans="1:13" x14ac:dyDescent="0.25">
      <c r="A2157" s="25">
        <v>42212</v>
      </c>
      <c r="B2157">
        <v>159</v>
      </c>
      <c r="C2157">
        <v>122.77</v>
      </c>
      <c r="D2157">
        <v>28.35</v>
      </c>
      <c r="E2157">
        <v>627.26</v>
      </c>
      <c r="F2157">
        <v>197.68</v>
      </c>
      <c r="G2157">
        <v>45.35</v>
      </c>
      <c r="H2157">
        <v>531.41</v>
      </c>
      <c r="I2157">
        <v>94.17</v>
      </c>
      <c r="J2157">
        <v>49.03</v>
      </c>
      <c r="K2157">
        <v>14.53</v>
      </c>
      <c r="L2157">
        <v>80.599999999999994</v>
      </c>
      <c r="M2157">
        <v>71.38</v>
      </c>
    </row>
    <row r="2158" spans="1:13" x14ac:dyDescent="0.25">
      <c r="A2158" s="25">
        <v>42213</v>
      </c>
      <c r="B2158">
        <v>159.91</v>
      </c>
      <c r="C2158">
        <v>123.38</v>
      </c>
      <c r="D2158">
        <v>28.96</v>
      </c>
      <c r="E2158">
        <v>628</v>
      </c>
      <c r="F2158">
        <v>168.03</v>
      </c>
      <c r="G2158">
        <v>45.34</v>
      </c>
      <c r="H2158">
        <v>526.03</v>
      </c>
      <c r="I2158">
        <v>95.29</v>
      </c>
      <c r="J2158">
        <v>50.08</v>
      </c>
      <c r="K2158">
        <v>14.89</v>
      </c>
      <c r="L2158">
        <v>79.34</v>
      </c>
      <c r="M2158">
        <v>72.099999999999994</v>
      </c>
    </row>
    <row r="2159" spans="1:13" x14ac:dyDescent="0.25">
      <c r="A2159" s="25">
        <v>42214</v>
      </c>
      <c r="B2159">
        <v>160</v>
      </c>
      <c r="C2159">
        <v>122.99</v>
      </c>
      <c r="D2159">
        <v>29.01</v>
      </c>
      <c r="E2159">
        <v>631.92999999999995</v>
      </c>
      <c r="F2159">
        <v>170.01</v>
      </c>
      <c r="G2159">
        <v>46.29</v>
      </c>
      <c r="H2159">
        <v>529</v>
      </c>
      <c r="I2159">
        <v>96.99</v>
      </c>
      <c r="J2159">
        <v>49.96</v>
      </c>
      <c r="K2159">
        <v>15.41</v>
      </c>
      <c r="L2159">
        <v>79.709999999999994</v>
      </c>
      <c r="M2159">
        <v>72.23</v>
      </c>
    </row>
    <row r="2160" spans="1:13" x14ac:dyDescent="0.25">
      <c r="A2160" s="25">
        <v>42215</v>
      </c>
      <c r="B2160">
        <v>160.5</v>
      </c>
      <c r="C2160">
        <v>122.37</v>
      </c>
      <c r="D2160">
        <v>28.91</v>
      </c>
      <c r="E2160">
        <v>632.59</v>
      </c>
      <c r="F2160">
        <v>174.47</v>
      </c>
      <c r="G2160">
        <v>46.88</v>
      </c>
      <c r="H2160">
        <v>536.76</v>
      </c>
      <c r="I2160">
        <v>95.21</v>
      </c>
      <c r="J2160">
        <v>50.24</v>
      </c>
      <c r="K2160">
        <v>14.38</v>
      </c>
      <c r="L2160">
        <v>78.69</v>
      </c>
      <c r="M2160">
        <v>72.16</v>
      </c>
    </row>
    <row r="2161" spans="1:13" x14ac:dyDescent="0.25">
      <c r="A2161" s="25">
        <v>42216</v>
      </c>
      <c r="B2161">
        <v>161.4</v>
      </c>
      <c r="C2161">
        <v>121.3</v>
      </c>
      <c r="D2161">
        <v>28.95</v>
      </c>
      <c r="E2161">
        <v>625.61</v>
      </c>
      <c r="F2161">
        <v>172.66</v>
      </c>
      <c r="G2161">
        <v>46.7</v>
      </c>
      <c r="H2161">
        <v>536.15</v>
      </c>
      <c r="I2161">
        <v>94.01</v>
      </c>
      <c r="J2161">
        <v>49.98</v>
      </c>
      <c r="K2161">
        <v>13.91</v>
      </c>
      <c r="L2161">
        <v>79.38</v>
      </c>
      <c r="M2161">
        <v>71.98</v>
      </c>
    </row>
    <row r="2162" spans="1:13" x14ac:dyDescent="0.25">
      <c r="A2162" s="25">
        <v>42219</v>
      </c>
      <c r="B2162">
        <v>161.69999999999999</v>
      </c>
      <c r="C2162">
        <v>118.44</v>
      </c>
      <c r="D2162">
        <v>29.05</v>
      </c>
      <c r="E2162">
        <v>631.21</v>
      </c>
      <c r="F2162">
        <v>169.14</v>
      </c>
      <c r="G2162">
        <v>46.81</v>
      </c>
      <c r="H2162">
        <v>535.03</v>
      </c>
      <c r="I2162">
        <v>94.14</v>
      </c>
      <c r="J2162">
        <v>50.09</v>
      </c>
      <c r="K2162">
        <v>13.65</v>
      </c>
      <c r="L2162">
        <v>78.849999999999994</v>
      </c>
      <c r="M2162">
        <v>72.180000000000007</v>
      </c>
    </row>
    <row r="2163" spans="1:13" x14ac:dyDescent="0.25">
      <c r="A2163" s="25">
        <v>42220</v>
      </c>
      <c r="B2163">
        <v>158.4</v>
      </c>
      <c r="C2163">
        <v>114.64</v>
      </c>
      <c r="D2163">
        <v>29.13</v>
      </c>
      <c r="E2163">
        <v>629.25</v>
      </c>
      <c r="F2163">
        <v>170.32</v>
      </c>
      <c r="G2163">
        <v>47.54</v>
      </c>
      <c r="H2163">
        <v>531.9</v>
      </c>
      <c r="I2163">
        <v>94.06</v>
      </c>
      <c r="J2163">
        <v>49.84</v>
      </c>
      <c r="K2163">
        <v>13.76</v>
      </c>
      <c r="L2163">
        <v>78.400000000000006</v>
      </c>
      <c r="M2163">
        <v>72.25</v>
      </c>
    </row>
    <row r="2164" spans="1:13" x14ac:dyDescent="0.25">
      <c r="A2164" s="25">
        <v>42221</v>
      </c>
      <c r="B2164">
        <v>159.1</v>
      </c>
      <c r="C2164">
        <v>115.4</v>
      </c>
      <c r="D2164">
        <v>29.12</v>
      </c>
      <c r="E2164">
        <v>643.78</v>
      </c>
      <c r="F2164">
        <v>172.74</v>
      </c>
      <c r="G2164">
        <v>47.58</v>
      </c>
      <c r="H2164">
        <v>537.01</v>
      </c>
      <c r="I2164">
        <v>96.44</v>
      </c>
      <c r="J2164">
        <v>50.86</v>
      </c>
      <c r="K2164">
        <v>13.75</v>
      </c>
      <c r="L2164">
        <v>77.959999999999994</v>
      </c>
      <c r="M2164">
        <v>73.510000000000005</v>
      </c>
    </row>
    <row r="2165" spans="1:13" x14ac:dyDescent="0.25">
      <c r="A2165" s="25">
        <v>42222</v>
      </c>
      <c r="B2165">
        <v>157.13</v>
      </c>
      <c r="C2165">
        <v>115.13</v>
      </c>
      <c r="D2165">
        <v>29.01</v>
      </c>
      <c r="E2165">
        <v>642.67999999999995</v>
      </c>
      <c r="F2165">
        <v>174.46</v>
      </c>
      <c r="G2165">
        <v>46.62</v>
      </c>
      <c r="H2165">
        <v>529.46</v>
      </c>
      <c r="I2165">
        <v>95.12</v>
      </c>
      <c r="J2165">
        <v>50.25</v>
      </c>
      <c r="K2165">
        <v>13.31</v>
      </c>
      <c r="L2165">
        <v>76.12</v>
      </c>
      <c r="M2165">
        <v>72.790000000000006</v>
      </c>
    </row>
    <row r="2166" spans="1:13" x14ac:dyDescent="0.25">
      <c r="A2166" s="25">
        <v>42223</v>
      </c>
      <c r="B2166">
        <v>155.88999999999999</v>
      </c>
      <c r="C2166">
        <v>115.52</v>
      </c>
      <c r="D2166">
        <v>28.88</v>
      </c>
      <c r="E2166">
        <v>635.29999999999995</v>
      </c>
      <c r="F2166">
        <v>176.08</v>
      </c>
      <c r="G2166">
        <v>46.74</v>
      </c>
      <c r="H2166">
        <v>522.62</v>
      </c>
      <c r="I2166">
        <v>94.3</v>
      </c>
      <c r="J2166">
        <v>50.32</v>
      </c>
      <c r="K2166">
        <v>13.33</v>
      </c>
      <c r="L2166">
        <v>74.319999999999993</v>
      </c>
      <c r="M2166">
        <v>71.25</v>
      </c>
    </row>
    <row r="2167" spans="1:13" x14ac:dyDescent="0.25">
      <c r="A2167" s="25">
        <v>42226</v>
      </c>
      <c r="B2167">
        <v>156.77000000000001</v>
      </c>
      <c r="C2167">
        <v>119.72</v>
      </c>
      <c r="D2167">
        <v>29.64</v>
      </c>
      <c r="E2167">
        <v>633.73</v>
      </c>
      <c r="F2167">
        <v>176.85</v>
      </c>
      <c r="G2167">
        <v>47.33</v>
      </c>
      <c r="H2167">
        <v>524</v>
      </c>
      <c r="I2167">
        <v>94.15</v>
      </c>
      <c r="J2167">
        <v>52.08</v>
      </c>
      <c r="K2167">
        <v>13.65</v>
      </c>
      <c r="L2167">
        <v>75.31</v>
      </c>
      <c r="M2167">
        <v>71.48</v>
      </c>
    </row>
    <row r="2168" spans="1:13" x14ac:dyDescent="0.25">
      <c r="A2168" s="25">
        <v>42227</v>
      </c>
      <c r="B2168">
        <v>155.96</v>
      </c>
      <c r="C2168">
        <v>113.49</v>
      </c>
      <c r="D2168">
        <v>28.97</v>
      </c>
      <c r="E2168">
        <v>660.78</v>
      </c>
      <c r="F2168">
        <v>167.94</v>
      </c>
      <c r="G2168">
        <v>46.41</v>
      </c>
      <c r="H2168">
        <v>527.46</v>
      </c>
      <c r="I2168">
        <v>93.62</v>
      </c>
      <c r="J2168">
        <v>50.64</v>
      </c>
      <c r="K2168">
        <v>13.21</v>
      </c>
      <c r="L2168">
        <v>74.67</v>
      </c>
      <c r="M2168">
        <v>71.930000000000007</v>
      </c>
    </row>
    <row r="2169" spans="1:13" x14ac:dyDescent="0.25">
      <c r="A2169" s="25">
        <v>42228</v>
      </c>
      <c r="B2169">
        <v>154.26</v>
      </c>
      <c r="C2169">
        <v>115.24</v>
      </c>
      <c r="D2169">
        <v>29.46</v>
      </c>
      <c r="E2169">
        <v>659.56</v>
      </c>
      <c r="F2169">
        <v>160.82</v>
      </c>
      <c r="G2169">
        <v>46.74</v>
      </c>
      <c r="H2169">
        <v>525.91</v>
      </c>
      <c r="I2169">
        <v>94.19</v>
      </c>
      <c r="J2169">
        <v>51.11</v>
      </c>
      <c r="K2169">
        <v>13.06</v>
      </c>
      <c r="L2169">
        <v>73.5</v>
      </c>
      <c r="M2169">
        <v>72.58</v>
      </c>
    </row>
    <row r="2170" spans="1:13" x14ac:dyDescent="0.25">
      <c r="A2170" s="25">
        <v>42229</v>
      </c>
      <c r="B2170">
        <v>156.06</v>
      </c>
      <c r="C2170">
        <v>115.15</v>
      </c>
      <c r="D2170">
        <v>28.87</v>
      </c>
      <c r="E2170">
        <v>656.45</v>
      </c>
      <c r="F2170">
        <v>160.88999999999999</v>
      </c>
      <c r="G2170">
        <v>46.73</v>
      </c>
      <c r="H2170">
        <v>529.66</v>
      </c>
      <c r="I2170">
        <v>93.43</v>
      </c>
      <c r="J2170">
        <v>50.63</v>
      </c>
      <c r="K2170">
        <v>12.77</v>
      </c>
      <c r="L2170">
        <v>71.7</v>
      </c>
      <c r="M2170">
        <v>72.11</v>
      </c>
    </row>
    <row r="2171" spans="1:13" x14ac:dyDescent="0.25">
      <c r="A2171" s="25">
        <v>42230</v>
      </c>
      <c r="B2171">
        <v>155</v>
      </c>
      <c r="C2171">
        <v>115.96</v>
      </c>
      <c r="D2171">
        <v>29.02</v>
      </c>
      <c r="E2171">
        <v>657.12</v>
      </c>
      <c r="F2171">
        <v>164.24</v>
      </c>
      <c r="G2171">
        <v>47</v>
      </c>
      <c r="H2171">
        <v>531.52</v>
      </c>
      <c r="I2171">
        <v>94.42</v>
      </c>
      <c r="J2171">
        <v>50.64</v>
      </c>
      <c r="K2171">
        <v>12.82</v>
      </c>
      <c r="L2171">
        <v>72.489999999999995</v>
      </c>
      <c r="M2171">
        <v>72.38</v>
      </c>
    </row>
    <row r="2172" spans="1:13" x14ac:dyDescent="0.25">
      <c r="A2172" s="25">
        <v>42233</v>
      </c>
      <c r="B2172">
        <v>155.19999999999999</v>
      </c>
      <c r="C2172">
        <v>117.16</v>
      </c>
      <c r="D2172">
        <v>29.08</v>
      </c>
      <c r="E2172">
        <v>660.87</v>
      </c>
      <c r="F2172">
        <v>167.43</v>
      </c>
      <c r="G2172">
        <v>47.32</v>
      </c>
      <c r="H2172">
        <v>535.22</v>
      </c>
      <c r="I2172">
        <v>93.93</v>
      </c>
      <c r="J2172">
        <v>50.9</v>
      </c>
      <c r="K2172">
        <v>12.49</v>
      </c>
      <c r="L2172">
        <v>73.5</v>
      </c>
      <c r="M2172">
        <v>71.91</v>
      </c>
    </row>
    <row r="2173" spans="1:13" x14ac:dyDescent="0.25">
      <c r="A2173" s="25">
        <v>42234</v>
      </c>
      <c r="B2173">
        <v>155.51</v>
      </c>
      <c r="C2173">
        <v>116.5</v>
      </c>
      <c r="D2173">
        <v>28.91</v>
      </c>
      <c r="E2173">
        <v>656.13</v>
      </c>
      <c r="F2173">
        <v>166.11</v>
      </c>
      <c r="G2173">
        <v>47.27</v>
      </c>
      <c r="H2173">
        <v>535.02</v>
      </c>
      <c r="I2173">
        <v>95.17</v>
      </c>
      <c r="J2173">
        <v>49.91</v>
      </c>
      <c r="K2173">
        <v>12.46</v>
      </c>
      <c r="L2173">
        <v>72.260000000000005</v>
      </c>
      <c r="M2173">
        <v>69.48</v>
      </c>
    </row>
    <row r="2174" spans="1:13" x14ac:dyDescent="0.25">
      <c r="A2174" s="25">
        <v>42235</v>
      </c>
      <c r="B2174">
        <v>155.15</v>
      </c>
      <c r="C2174">
        <v>115.01</v>
      </c>
      <c r="D2174">
        <v>28.36</v>
      </c>
      <c r="E2174">
        <v>660.9</v>
      </c>
      <c r="F2174">
        <v>162.88999999999999</v>
      </c>
      <c r="G2174">
        <v>46.61</v>
      </c>
      <c r="H2174">
        <v>532.91999999999996</v>
      </c>
      <c r="I2174">
        <v>95.31</v>
      </c>
      <c r="J2174">
        <v>49.2</v>
      </c>
      <c r="K2174">
        <v>11.91</v>
      </c>
      <c r="L2174">
        <v>71.75</v>
      </c>
      <c r="M2174">
        <v>68.569999999999993</v>
      </c>
    </row>
    <row r="2175" spans="1:13" x14ac:dyDescent="0.25">
      <c r="A2175" s="25">
        <v>42236</v>
      </c>
      <c r="B2175">
        <v>152.74</v>
      </c>
      <c r="C2175">
        <v>112.65</v>
      </c>
      <c r="D2175">
        <v>27.53</v>
      </c>
      <c r="E2175">
        <v>646.83000000000004</v>
      </c>
      <c r="F2175">
        <v>157.4</v>
      </c>
      <c r="G2175">
        <v>45.66</v>
      </c>
      <c r="H2175">
        <v>515.78</v>
      </c>
      <c r="I2175">
        <v>90.56</v>
      </c>
      <c r="J2175">
        <v>47.43</v>
      </c>
      <c r="K2175">
        <v>11.46</v>
      </c>
      <c r="L2175">
        <v>70.38</v>
      </c>
      <c r="M2175">
        <v>68.430000000000007</v>
      </c>
    </row>
    <row r="2176" spans="1:13" x14ac:dyDescent="0.25">
      <c r="A2176" s="25">
        <v>42237</v>
      </c>
      <c r="B2176">
        <v>151.5</v>
      </c>
      <c r="C2176">
        <v>105.76</v>
      </c>
      <c r="D2176">
        <v>26.56</v>
      </c>
      <c r="E2176">
        <v>612.48</v>
      </c>
      <c r="F2176">
        <v>152.91</v>
      </c>
      <c r="G2176">
        <v>43.07</v>
      </c>
      <c r="H2176">
        <v>494.47</v>
      </c>
      <c r="I2176">
        <v>86.06</v>
      </c>
      <c r="J2176">
        <v>45.96</v>
      </c>
      <c r="K2176">
        <v>11.01</v>
      </c>
      <c r="L2176">
        <v>69.510000000000005</v>
      </c>
      <c r="M2176">
        <v>66.540000000000006</v>
      </c>
    </row>
    <row r="2177" spans="1:13" x14ac:dyDescent="0.25">
      <c r="A2177" s="25">
        <v>42240</v>
      </c>
      <c r="B2177">
        <v>143.47</v>
      </c>
      <c r="C2177">
        <v>103.12</v>
      </c>
      <c r="D2177">
        <v>26.25</v>
      </c>
      <c r="E2177">
        <v>589.61</v>
      </c>
      <c r="F2177">
        <v>141.08000000000001</v>
      </c>
      <c r="G2177">
        <v>41.68</v>
      </c>
      <c r="H2177">
        <v>463.37</v>
      </c>
      <c r="I2177">
        <v>82.09</v>
      </c>
      <c r="J2177">
        <v>44.89</v>
      </c>
      <c r="K2177">
        <v>10.18</v>
      </c>
      <c r="L2177">
        <v>66.27</v>
      </c>
      <c r="M2177">
        <v>63.95</v>
      </c>
    </row>
    <row r="2178" spans="1:13" x14ac:dyDescent="0.25">
      <c r="A2178" s="25">
        <v>42241</v>
      </c>
      <c r="B2178">
        <v>146.94</v>
      </c>
      <c r="C2178">
        <v>103.74</v>
      </c>
      <c r="D2178">
        <v>25.87</v>
      </c>
      <c r="E2178">
        <v>582.05999999999995</v>
      </c>
      <c r="F2178">
        <v>136.99</v>
      </c>
      <c r="G2178">
        <v>40.47</v>
      </c>
      <c r="H2178">
        <v>466.37</v>
      </c>
      <c r="I2178">
        <v>83</v>
      </c>
      <c r="J2178">
        <v>43.52</v>
      </c>
      <c r="K2178">
        <v>10.56</v>
      </c>
      <c r="L2178">
        <v>66.540000000000006</v>
      </c>
      <c r="M2178">
        <v>63.1</v>
      </c>
    </row>
    <row r="2179" spans="1:13" x14ac:dyDescent="0.25">
      <c r="A2179" s="25">
        <v>42242</v>
      </c>
      <c r="B2179">
        <v>144.09</v>
      </c>
      <c r="C2179">
        <v>109.69</v>
      </c>
      <c r="D2179">
        <v>27.3</v>
      </c>
      <c r="E2179">
        <v>628.62</v>
      </c>
      <c r="F2179">
        <v>142.4</v>
      </c>
      <c r="G2179">
        <v>42.71</v>
      </c>
      <c r="H2179">
        <v>500.77</v>
      </c>
      <c r="I2179">
        <v>87.19</v>
      </c>
      <c r="J2179">
        <v>45.41</v>
      </c>
      <c r="K2179">
        <v>10.84</v>
      </c>
      <c r="L2179">
        <v>68.38</v>
      </c>
      <c r="M2179">
        <v>64.83</v>
      </c>
    </row>
    <row r="2180" spans="1:13" x14ac:dyDescent="0.25">
      <c r="A2180" s="25">
        <v>42243</v>
      </c>
      <c r="B2180">
        <v>148.5</v>
      </c>
      <c r="C2180">
        <v>112.92</v>
      </c>
      <c r="D2180">
        <v>27.72</v>
      </c>
      <c r="E2180">
        <v>637.61</v>
      </c>
      <c r="F2180">
        <v>152.06</v>
      </c>
      <c r="G2180">
        <v>43.9</v>
      </c>
      <c r="H2180">
        <v>518.37</v>
      </c>
      <c r="I2180">
        <v>89.73</v>
      </c>
      <c r="J2180">
        <v>47.06</v>
      </c>
      <c r="K2180">
        <v>12.08</v>
      </c>
      <c r="L2180">
        <v>70.34</v>
      </c>
      <c r="M2180">
        <v>66.08</v>
      </c>
    </row>
    <row r="2181" spans="1:13" x14ac:dyDescent="0.25">
      <c r="A2181" s="25">
        <v>42244</v>
      </c>
      <c r="B2181">
        <v>147.75</v>
      </c>
      <c r="C2181">
        <v>113.29</v>
      </c>
      <c r="D2181">
        <v>28.42</v>
      </c>
      <c r="E2181">
        <v>630.38</v>
      </c>
      <c r="F2181">
        <v>152.13</v>
      </c>
      <c r="G2181">
        <v>43.93</v>
      </c>
      <c r="H2181">
        <v>518.01</v>
      </c>
      <c r="I2181">
        <v>91.01</v>
      </c>
      <c r="J2181">
        <v>47.99</v>
      </c>
      <c r="K2181">
        <v>12.35</v>
      </c>
      <c r="L2181">
        <v>70.599999999999994</v>
      </c>
      <c r="M2181">
        <v>64.94</v>
      </c>
    </row>
    <row r="2182" spans="1:13" x14ac:dyDescent="0.25">
      <c r="A2182" s="25">
        <v>42247</v>
      </c>
      <c r="B2182">
        <v>147.38</v>
      </c>
      <c r="C2182">
        <v>112.76</v>
      </c>
      <c r="D2182">
        <v>28.54</v>
      </c>
      <c r="E2182">
        <v>618.25</v>
      </c>
      <c r="F2182">
        <v>147.25</v>
      </c>
      <c r="G2182">
        <v>43.52</v>
      </c>
      <c r="H2182">
        <v>512.89</v>
      </c>
      <c r="I2182">
        <v>89.43</v>
      </c>
      <c r="J2182">
        <v>47.84</v>
      </c>
      <c r="K2182">
        <v>12.2</v>
      </c>
      <c r="L2182">
        <v>69.900000000000006</v>
      </c>
      <c r="M2182">
        <v>64.73</v>
      </c>
    </row>
    <row r="2183" spans="1:13" x14ac:dyDescent="0.25">
      <c r="A2183" s="25">
        <v>42248</v>
      </c>
      <c r="B2183">
        <v>144.91</v>
      </c>
      <c r="C2183">
        <v>107.72</v>
      </c>
      <c r="D2183">
        <v>27.82</v>
      </c>
      <c r="E2183">
        <v>597.79</v>
      </c>
      <c r="F2183">
        <v>143.57</v>
      </c>
      <c r="G2183">
        <v>41.82</v>
      </c>
      <c r="H2183">
        <v>496.54</v>
      </c>
      <c r="I2183">
        <v>87.23</v>
      </c>
      <c r="J2183">
        <v>46.34</v>
      </c>
      <c r="K2183">
        <v>11.71</v>
      </c>
      <c r="L2183">
        <v>68.19</v>
      </c>
      <c r="M2183">
        <v>63.82</v>
      </c>
    </row>
    <row r="2184" spans="1:13" x14ac:dyDescent="0.25">
      <c r="A2184" s="25">
        <v>42249</v>
      </c>
      <c r="B2184">
        <v>144.74</v>
      </c>
      <c r="C2184">
        <v>112.34</v>
      </c>
      <c r="D2184">
        <v>28.6</v>
      </c>
      <c r="E2184">
        <v>614.34</v>
      </c>
      <c r="F2184">
        <v>148.15</v>
      </c>
      <c r="G2184">
        <v>43.36</v>
      </c>
      <c r="H2184">
        <v>510.55</v>
      </c>
      <c r="I2184">
        <v>89.89</v>
      </c>
      <c r="J2184">
        <v>47.35</v>
      </c>
      <c r="K2184">
        <v>11.73</v>
      </c>
      <c r="L2184">
        <v>69.73</v>
      </c>
      <c r="M2184">
        <v>64.44</v>
      </c>
    </row>
    <row r="2185" spans="1:13" x14ac:dyDescent="0.25">
      <c r="A2185" s="25">
        <v>42250</v>
      </c>
      <c r="B2185">
        <v>146.05000000000001</v>
      </c>
      <c r="C2185">
        <v>110.37</v>
      </c>
      <c r="D2185">
        <v>29.08</v>
      </c>
      <c r="E2185">
        <v>606.25</v>
      </c>
      <c r="F2185">
        <v>149.08000000000001</v>
      </c>
      <c r="G2185">
        <v>43.5</v>
      </c>
      <c r="H2185">
        <v>504.72</v>
      </c>
      <c r="I2185">
        <v>88.15</v>
      </c>
      <c r="J2185">
        <v>47.46</v>
      </c>
      <c r="K2185">
        <v>11.74</v>
      </c>
      <c r="L2185">
        <v>69.47</v>
      </c>
      <c r="M2185">
        <v>64.86</v>
      </c>
    </row>
    <row r="2186" spans="1:13" x14ac:dyDescent="0.25">
      <c r="A2186" s="25">
        <v>42251</v>
      </c>
      <c r="B2186">
        <v>144.57</v>
      </c>
      <c r="C2186">
        <v>109.27</v>
      </c>
      <c r="D2186">
        <v>28.52</v>
      </c>
      <c r="E2186">
        <v>600.70000000000005</v>
      </c>
      <c r="F2186">
        <v>146</v>
      </c>
      <c r="G2186">
        <v>42.61</v>
      </c>
      <c r="H2186">
        <v>499</v>
      </c>
      <c r="I2186">
        <v>88.26</v>
      </c>
      <c r="J2186">
        <v>46.53</v>
      </c>
      <c r="K2186">
        <v>11.5</v>
      </c>
      <c r="L2186">
        <v>67.209999999999994</v>
      </c>
      <c r="M2186">
        <v>63.89</v>
      </c>
    </row>
    <row r="2187" spans="1:13" x14ac:dyDescent="0.25">
      <c r="A2187" s="25">
        <v>42255</v>
      </c>
      <c r="B2187">
        <v>145.86000000000001</v>
      </c>
      <c r="C2187">
        <v>112.31</v>
      </c>
      <c r="D2187">
        <v>29.5</v>
      </c>
      <c r="E2187">
        <v>614.66</v>
      </c>
      <c r="F2187">
        <v>148.18</v>
      </c>
      <c r="G2187">
        <v>43.89</v>
      </c>
      <c r="H2187">
        <v>517.54</v>
      </c>
      <c r="I2187">
        <v>89.53</v>
      </c>
      <c r="J2187">
        <v>48.69</v>
      </c>
      <c r="K2187">
        <v>11.51</v>
      </c>
      <c r="L2187">
        <v>67.599999999999994</v>
      </c>
      <c r="M2187">
        <v>66.38</v>
      </c>
    </row>
    <row r="2188" spans="1:13" x14ac:dyDescent="0.25">
      <c r="A2188" s="25">
        <v>42256</v>
      </c>
      <c r="B2188">
        <v>148.74</v>
      </c>
      <c r="C2188">
        <v>110.15</v>
      </c>
      <c r="D2188">
        <v>29.24</v>
      </c>
      <c r="E2188">
        <v>612.72</v>
      </c>
      <c r="F2188">
        <v>150.11000000000001</v>
      </c>
      <c r="G2188">
        <v>43.07</v>
      </c>
      <c r="H2188">
        <v>516.89</v>
      </c>
      <c r="I2188">
        <v>90.44</v>
      </c>
      <c r="J2188">
        <v>47.61</v>
      </c>
      <c r="K2188">
        <v>11.33</v>
      </c>
      <c r="L2188">
        <v>66.92</v>
      </c>
      <c r="M2188">
        <v>65.12</v>
      </c>
    </row>
    <row r="2189" spans="1:13" x14ac:dyDescent="0.25">
      <c r="A2189" s="25">
        <v>42257</v>
      </c>
      <c r="B2189">
        <v>145.85</v>
      </c>
      <c r="C2189">
        <v>112.57</v>
      </c>
      <c r="D2189">
        <v>29.27</v>
      </c>
      <c r="E2189">
        <v>621.35</v>
      </c>
      <c r="F2189">
        <v>146.75</v>
      </c>
      <c r="G2189">
        <v>43.29</v>
      </c>
      <c r="H2189">
        <v>522.24</v>
      </c>
      <c r="I2189">
        <v>91.98</v>
      </c>
      <c r="J2189">
        <v>47.41</v>
      </c>
      <c r="K2189">
        <v>11.45</v>
      </c>
      <c r="L2189">
        <v>67.489999999999995</v>
      </c>
      <c r="M2189">
        <v>64.12</v>
      </c>
    </row>
    <row r="2190" spans="1:13" x14ac:dyDescent="0.25">
      <c r="A2190" s="25">
        <v>42258</v>
      </c>
      <c r="B2190">
        <v>145.91</v>
      </c>
      <c r="C2190">
        <v>114.21</v>
      </c>
      <c r="D2190">
        <v>29.47</v>
      </c>
      <c r="E2190">
        <v>625.77</v>
      </c>
      <c r="F2190">
        <v>144.03</v>
      </c>
      <c r="G2190">
        <v>43.48</v>
      </c>
      <c r="H2190">
        <v>529.44000000000005</v>
      </c>
      <c r="I2190">
        <v>92.05</v>
      </c>
      <c r="J2190">
        <v>47.57</v>
      </c>
      <c r="K2190">
        <v>11.27</v>
      </c>
      <c r="L2190">
        <v>66.92</v>
      </c>
      <c r="M2190">
        <v>64.650000000000006</v>
      </c>
    </row>
    <row r="2191" spans="1:13" x14ac:dyDescent="0.25">
      <c r="A2191" s="25">
        <v>42261</v>
      </c>
      <c r="B2191">
        <v>147.37</v>
      </c>
      <c r="C2191">
        <v>115.31</v>
      </c>
      <c r="D2191">
        <v>29.39</v>
      </c>
      <c r="E2191">
        <v>623.24</v>
      </c>
      <c r="F2191">
        <v>141.27000000000001</v>
      </c>
      <c r="G2191">
        <v>43.04</v>
      </c>
      <c r="H2191">
        <v>521.38</v>
      </c>
      <c r="I2191">
        <v>92.31</v>
      </c>
      <c r="J2191">
        <v>47.83</v>
      </c>
      <c r="K2191">
        <v>12.05</v>
      </c>
      <c r="L2191">
        <v>67.790000000000006</v>
      </c>
      <c r="M2191">
        <v>64.28</v>
      </c>
    </row>
    <row r="2192" spans="1:13" x14ac:dyDescent="0.25">
      <c r="A2192" s="25">
        <v>42262</v>
      </c>
      <c r="B2192">
        <v>146.6</v>
      </c>
      <c r="C2192">
        <v>116.28</v>
      </c>
      <c r="D2192">
        <v>29.73</v>
      </c>
      <c r="E2192">
        <v>635.14</v>
      </c>
      <c r="F2192">
        <v>141.4</v>
      </c>
      <c r="G2192">
        <v>43.98</v>
      </c>
      <c r="H2192">
        <v>522.37</v>
      </c>
      <c r="I2192">
        <v>92.9</v>
      </c>
      <c r="J2192">
        <v>48.3</v>
      </c>
      <c r="K2192">
        <v>12.24</v>
      </c>
      <c r="L2192">
        <v>70.06</v>
      </c>
      <c r="M2192">
        <v>64.319999999999993</v>
      </c>
    </row>
    <row r="2193" spans="1:13" x14ac:dyDescent="0.25">
      <c r="A2193" s="25">
        <v>42263</v>
      </c>
      <c r="B2193">
        <v>147.84</v>
      </c>
      <c r="C2193">
        <v>116.41</v>
      </c>
      <c r="D2193">
        <v>29.77</v>
      </c>
      <c r="E2193">
        <v>635.98</v>
      </c>
      <c r="F2193">
        <v>150.35</v>
      </c>
      <c r="G2193">
        <v>44.3</v>
      </c>
      <c r="H2193">
        <v>527.39</v>
      </c>
      <c r="I2193">
        <v>93.45</v>
      </c>
      <c r="J2193">
        <v>48.7</v>
      </c>
      <c r="K2193">
        <v>13.32</v>
      </c>
      <c r="L2193">
        <v>69.900000000000006</v>
      </c>
      <c r="M2193">
        <v>64.69</v>
      </c>
    </row>
    <row r="2194" spans="1:13" x14ac:dyDescent="0.25">
      <c r="A2194" s="25">
        <v>42264</v>
      </c>
      <c r="B2194">
        <v>148.1</v>
      </c>
      <c r="C2194">
        <v>113.92</v>
      </c>
      <c r="D2194">
        <v>29.71</v>
      </c>
      <c r="E2194">
        <v>642.9</v>
      </c>
      <c r="F2194">
        <v>147.06</v>
      </c>
      <c r="G2194">
        <v>44.25</v>
      </c>
      <c r="H2194">
        <v>538.87</v>
      </c>
      <c r="I2194">
        <v>94.34</v>
      </c>
      <c r="J2194">
        <v>48.15</v>
      </c>
      <c r="K2194">
        <v>13.1</v>
      </c>
      <c r="L2194">
        <v>69.89</v>
      </c>
      <c r="M2194">
        <v>64.47</v>
      </c>
    </row>
    <row r="2195" spans="1:13" x14ac:dyDescent="0.25">
      <c r="A2195" s="25">
        <v>42265</v>
      </c>
      <c r="B2195">
        <v>146.05000000000001</v>
      </c>
      <c r="C2195">
        <v>113.45</v>
      </c>
      <c r="D2195">
        <v>29.02</v>
      </c>
      <c r="E2195">
        <v>629.25</v>
      </c>
      <c r="F2195">
        <v>142.57</v>
      </c>
      <c r="G2195">
        <v>43.48</v>
      </c>
      <c r="H2195">
        <v>540.26</v>
      </c>
      <c r="I2195">
        <v>94.4</v>
      </c>
      <c r="J2195">
        <v>47.8</v>
      </c>
      <c r="K2195">
        <v>12.49</v>
      </c>
      <c r="L2195">
        <v>68.64</v>
      </c>
      <c r="M2195">
        <v>63.34</v>
      </c>
    </row>
    <row r="2196" spans="1:13" x14ac:dyDescent="0.25">
      <c r="A2196" s="25">
        <v>42268</v>
      </c>
      <c r="B2196">
        <v>145.38999999999999</v>
      </c>
      <c r="C2196">
        <v>115.21</v>
      </c>
      <c r="D2196">
        <v>29.16</v>
      </c>
      <c r="E2196">
        <v>635.44000000000005</v>
      </c>
      <c r="F2196">
        <v>140.84</v>
      </c>
      <c r="G2196">
        <v>44.11</v>
      </c>
      <c r="H2196">
        <v>548.39</v>
      </c>
      <c r="I2196">
        <v>95.55</v>
      </c>
      <c r="J2196">
        <v>47.45</v>
      </c>
      <c r="K2196">
        <v>12.2</v>
      </c>
      <c r="L2196">
        <v>68.38</v>
      </c>
      <c r="M2196">
        <v>63.72</v>
      </c>
    </row>
    <row r="2197" spans="1:13" x14ac:dyDescent="0.25">
      <c r="A2197" s="25">
        <v>42269</v>
      </c>
      <c r="B2197">
        <v>144.62</v>
      </c>
      <c r="C2197">
        <v>113.4</v>
      </c>
      <c r="D2197">
        <v>28.67</v>
      </c>
      <c r="E2197">
        <v>622.69000000000005</v>
      </c>
      <c r="F2197">
        <v>136.12</v>
      </c>
      <c r="G2197">
        <v>43.9</v>
      </c>
      <c r="H2197">
        <v>538.4</v>
      </c>
      <c r="I2197">
        <v>92.96</v>
      </c>
      <c r="J2197">
        <v>46.61</v>
      </c>
      <c r="K2197">
        <v>11.57</v>
      </c>
      <c r="L2197">
        <v>67.2</v>
      </c>
      <c r="M2197">
        <v>63.59</v>
      </c>
    </row>
    <row r="2198" spans="1:13" x14ac:dyDescent="0.25">
      <c r="A2198" s="25">
        <v>42270</v>
      </c>
      <c r="B2198">
        <v>144.21</v>
      </c>
      <c r="C2198">
        <v>114.32</v>
      </c>
      <c r="D2198">
        <v>28.74</v>
      </c>
      <c r="E2198">
        <v>622.36</v>
      </c>
      <c r="F2198">
        <v>132.37</v>
      </c>
      <c r="G2198">
        <v>43.87</v>
      </c>
      <c r="H2198">
        <v>536.07000000000005</v>
      </c>
      <c r="I2198">
        <v>93.97</v>
      </c>
      <c r="J2198">
        <v>46.58</v>
      </c>
      <c r="K2198">
        <v>11.16</v>
      </c>
      <c r="L2198">
        <v>65.69</v>
      </c>
      <c r="M2198">
        <v>63.72</v>
      </c>
    </row>
    <row r="2199" spans="1:13" x14ac:dyDescent="0.25">
      <c r="A2199" s="25">
        <v>42271</v>
      </c>
      <c r="B2199">
        <v>142.6</v>
      </c>
      <c r="C2199">
        <v>115</v>
      </c>
      <c r="D2199">
        <v>28.48</v>
      </c>
      <c r="E2199">
        <v>625.79999999999995</v>
      </c>
      <c r="F2199">
        <v>132.59</v>
      </c>
      <c r="G2199">
        <v>43.91</v>
      </c>
      <c r="H2199">
        <v>533.75</v>
      </c>
      <c r="I2199">
        <v>94.41</v>
      </c>
      <c r="J2199">
        <v>46.75</v>
      </c>
      <c r="K2199">
        <v>10.85</v>
      </c>
      <c r="L2199">
        <v>65.459999999999994</v>
      </c>
      <c r="M2199">
        <v>63.83</v>
      </c>
    </row>
    <row r="2200" spans="1:13" x14ac:dyDescent="0.25">
      <c r="A2200" s="25">
        <v>42272</v>
      </c>
      <c r="B2200">
        <v>145.55000000000001</v>
      </c>
      <c r="C2200">
        <v>114.71</v>
      </c>
      <c r="D2200">
        <v>28.81</v>
      </c>
      <c r="E2200">
        <v>611.97</v>
      </c>
      <c r="F2200">
        <v>134.34</v>
      </c>
      <c r="G2200">
        <v>43.94</v>
      </c>
      <c r="H2200">
        <v>524.25</v>
      </c>
      <c r="I2200">
        <v>92.77</v>
      </c>
      <c r="J2200">
        <v>47.17</v>
      </c>
      <c r="K2200">
        <v>10.69</v>
      </c>
      <c r="L2200">
        <v>64.89</v>
      </c>
      <c r="M2200">
        <v>63.78</v>
      </c>
    </row>
    <row r="2201" spans="1:13" x14ac:dyDescent="0.25">
      <c r="A2201" s="25">
        <v>42275</v>
      </c>
      <c r="B2201">
        <v>144.41999999999999</v>
      </c>
      <c r="C2201">
        <v>112.44</v>
      </c>
      <c r="D2201">
        <v>28.76</v>
      </c>
      <c r="E2201">
        <v>594.89</v>
      </c>
      <c r="F2201">
        <v>133.06</v>
      </c>
      <c r="G2201">
        <v>43.29</v>
      </c>
      <c r="H2201">
        <v>504.06</v>
      </c>
      <c r="I2201">
        <v>89.21</v>
      </c>
      <c r="J2201">
        <v>46.95</v>
      </c>
      <c r="K2201">
        <v>10.3</v>
      </c>
      <c r="L2201">
        <v>62.88</v>
      </c>
      <c r="M2201">
        <v>63.66</v>
      </c>
    </row>
    <row r="2202" spans="1:13" x14ac:dyDescent="0.25">
      <c r="A2202" s="25">
        <v>42276</v>
      </c>
      <c r="B2202">
        <v>141.99</v>
      </c>
      <c r="C2202">
        <v>109.06</v>
      </c>
      <c r="D2202">
        <v>29.24</v>
      </c>
      <c r="E2202">
        <v>594.97</v>
      </c>
      <c r="F2202">
        <v>136.68</v>
      </c>
      <c r="G2202">
        <v>43.44</v>
      </c>
      <c r="H2202">
        <v>496.07</v>
      </c>
      <c r="I2202">
        <v>86.67</v>
      </c>
      <c r="J2202">
        <v>47.53</v>
      </c>
      <c r="K2202">
        <v>10.77</v>
      </c>
      <c r="L2202">
        <v>63.42</v>
      </c>
      <c r="M2202">
        <v>63.78</v>
      </c>
    </row>
    <row r="2203" spans="1:13" x14ac:dyDescent="0.25">
      <c r="A2203" s="25">
        <v>42277</v>
      </c>
      <c r="B2203">
        <v>143.69</v>
      </c>
      <c r="C2203">
        <v>110.3</v>
      </c>
      <c r="D2203">
        <v>30.14</v>
      </c>
      <c r="E2203">
        <v>608.41999999999996</v>
      </c>
      <c r="F2203">
        <v>137.41</v>
      </c>
      <c r="G2203">
        <v>44.26</v>
      </c>
      <c r="H2203">
        <v>511.89</v>
      </c>
      <c r="I2203">
        <v>89.9</v>
      </c>
      <c r="J2203">
        <v>49.52</v>
      </c>
      <c r="K2203">
        <v>10.73</v>
      </c>
      <c r="L2203">
        <v>63.02</v>
      </c>
      <c r="M2203">
        <v>64.84</v>
      </c>
    </row>
    <row r="2204" spans="1:13" x14ac:dyDescent="0.25">
      <c r="A2204" s="25">
        <v>42278</v>
      </c>
      <c r="B2204">
        <v>145.31</v>
      </c>
      <c r="C2204">
        <v>109.58</v>
      </c>
      <c r="D2204">
        <v>30</v>
      </c>
      <c r="E2204">
        <v>611.29</v>
      </c>
      <c r="F2204">
        <v>137.53</v>
      </c>
      <c r="G2204">
        <v>44.61</v>
      </c>
      <c r="H2204">
        <v>520.72</v>
      </c>
      <c r="I2204">
        <v>90.95</v>
      </c>
      <c r="J2204">
        <v>48.44</v>
      </c>
      <c r="K2204">
        <v>10.73</v>
      </c>
      <c r="L2204">
        <v>64.13</v>
      </c>
      <c r="M2204">
        <v>64.27</v>
      </c>
    </row>
    <row r="2205" spans="1:13" x14ac:dyDescent="0.25">
      <c r="A2205" s="25">
        <v>42279</v>
      </c>
      <c r="B2205">
        <v>141.05000000000001</v>
      </c>
      <c r="C2205">
        <v>110.38</v>
      </c>
      <c r="D2205">
        <v>30.51</v>
      </c>
      <c r="E2205">
        <v>626.91</v>
      </c>
      <c r="F2205">
        <v>148.51</v>
      </c>
      <c r="G2205">
        <v>45.57</v>
      </c>
      <c r="H2205">
        <v>532.54</v>
      </c>
      <c r="I2205">
        <v>92.07</v>
      </c>
      <c r="J2205">
        <v>48.77</v>
      </c>
      <c r="K2205">
        <v>11.34</v>
      </c>
      <c r="L2205">
        <v>66.36</v>
      </c>
      <c r="M2205">
        <v>64.98</v>
      </c>
    </row>
    <row r="2206" spans="1:13" x14ac:dyDescent="0.25">
      <c r="A2206" s="25">
        <v>42282</v>
      </c>
      <c r="B2206">
        <v>145.82</v>
      </c>
      <c r="C2206">
        <v>110.78</v>
      </c>
      <c r="D2206">
        <v>31.21</v>
      </c>
      <c r="E2206">
        <v>641.47</v>
      </c>
      <c r="F2206">
        <v>149.62</v>
      </c>
      <c r="G2206">
        <v>46.63</v>
      </c>
      <c r="H2206">
        <v>543.67999999999995</v>
      </c>
      <c r="I2206">
        <v>94.01</v>
      </c>
      <c r="J2206">
        <v>50.13</v>
      </c>
      <c r="K2206">
        <v>12.24</v>
      </c>
      <c r="L2206">
        <v>67.239999999999995</v>
      </c>
      <c r="M2206">
        <v>65.87</v>
      </c>
    </row>
    <row r="2207" spans="1:13" x14ac:dyDescent="0.25">
      <c r="A2207" s="25">
        <v>42283</v>
      </c>
      <c r="B2207">
        <v>149.06</v>
      </c>
      <c r="C2207">
        <v>111.31</v>
      </c>
      <c r="D2207">
        <v>31.74</v>
      </c>
      <c r="E2207">
        <v>645.44000000000005</v>
      </c>
      <c r="F2207">
        <v>149.80000000000001</v>
      </c>
      <c r="G2207">
        <v>46.75</v>
      </c>
      <c r="H2207">
        <v>537.48</v>
      </c>
      <c r="I2207">
        <v>92.8</v>
      </c>
      <c r="J2207">
        <v>50.46</v>
      </c>
      <c r="K2207">
        <v>11.98</v>
      </c>
      <c r="L2207">
        <v>66.84</v>
      </c>
      <c r="M2207">
        <v>65.680000000000007</v>
      </c>
    </row>
    <row r="2208" spans="1:13" x14ac:dyDescent="0.25">
      <c r="A2208" s="25">
        <v>42284</v>
      </c>
      <c r="B2208">
        <v>150.04</v>
      </c>
      <c r="C2208">
        <v>110.78</v>
      </c>
      <c r="D2208">
        <v>32.32</v>
      </c>
      <c r="E2208">
        <v>642.36</v>
      </c>
      <c r="F2208">
        <v>144.77000000000001</v>
      </c>
      <c r="G2208">
        <v>46.8</v>
      </c>
      <c r="H2208">
        <v>541.94000000000005</v>
      </c>
      <c r="I2208">
        <v>92.4</v>
      </c>
      <c r="J2208">
        <v>51.04</v>
      </c>
      <c r="K2208">
        <v>11.83</v>
      </c>
      <c r="L2208">
        <v>67.73</v>
      </c>
      <c r="M2208">
        <v>66.36</v>
      </c>
    </row>
    <row r="2209" spans="1:13" x14ac:dyDescent="0.25">
      <c r="A2209" s="25">
        <v>42285</v>
      </c>
      <c r="B2209">
        <v>149.69</v>
      </c>
      <c r="C2209">
        <v>109.5</v>
      </c>
      <c r="D2209">
        <v>32.520000000000003</v>
      </c>
      <c r="E2209">
        <v>639.16</v>
      </c>
      <c r="F2209">
        <v>141.26</v>
      </c>
      <c r="G2209">
        <v>47.45</v>
      </c>
      <c r="H2209">
        <v>533.16</v>
      </c>
      <c r="I2209">
        <v>92.47</v>
      </c>
      <c r="J2209">
        <v>51.52</v>
      </c>
      <c r="K2209">
        <v>12</v>
      </c>
      <c r="L2209">
        <v>69.58</v>
      </c>
      <c r="M2209">
        <v>66.88</v>
      </c>
    </row>
    <row r="2210" spans="1:13" x14ac:dyDescent="0.25">
      <c r="A2210" s="25">
        <v>42286</v>
      </c>
      <c r="B2210">
        <v>152.46</v>
      </c>
      <c r="C2210">
        <v>112.12</v>
      </c>
      <c r="D2210">
        <v>32.14</v>
      </c>
      <c r="E2210">
        <v>643.61</v>
      </c>
      <c r="F2210">
        <v>144.22</v>
      </c>
      <c r="G2210">
        <v>47.11</v>
      </c>
      <c r="H2210">
        <v>539.79999999999995</v>
      </c>
      <c r="I2210">
        <v>93.24</v>
      </c>
      <c r="J2210">
        <v>50.87</v>
      </c>
      <c r="K2210">
        <v>12.37</v>
      </c>
      <c r="L2210">
        <v>67.98</v>
      </c>
      <c r="M2210">
        <v>66.69</v>
      </c>
    </row>
    <row r="2211" spans="1:13" x14ac:dyDescent="0.25">
      <c r="A2211" s="25">
        <v>42289</v>
      </c>
      <c r="B2211">
        <v>152.4</v>
      </c>
      <c r="C2211">
        <v>111.6</v>
      </c>
      <c r="D2211">
        <v>32.21</v>
      </c>
      <c r="E2211">
        <v>646.66999999999996</v>
      </c>
      <c r="F2211">
        <v>144.07</v>
      </c>
      <c r="G2211">
        <v>47</v>
      </c>
      <c r="H2211">
        <v>550.19000000000005</v>
      </c>
      <c r="I2211">
        <v>94.26</v>
      </c>
      <c r="J2211">
        <v>51.34</v>
      </c>
      <c r="K2211">
        <v>12.19</v>
      </c>
      <c r="L2211">
        <v>67.48</v>
      </c>
      <c r="M2211">
        <v>66.930000000000007</v>
      </c>
    </row>
    <row r="2212" spans="1:13" x14ac:dyDescent="0.25">
      <c r="A2212" s="25">
        <v>42290</v>
      </c>
      <c r="B2212">
        <v>150.78</v>
      </c>
      <c r="C2212">
        <v>111.79</v>
      </c>
      <c r="D2212">
        <v>32.04</v>
      </c>
      <c r="E2212">
        <v>652.29999999999995</v>
      </c>
      <c r="F2212">
        <v>146.5</v>
      </c>
      <c r="G2212">
        <v>46.89</v>
      </c>
      <c r="H2212">
        <v>548.9</v>
      </c>
      <c r="I2212">
        <v>94.12</v>
      </c>
      <c r="J2212">
        <v>50.91</v>
      </c>
      <c r="K2212">
        <v>12.76</v>
      </c>
      <c r="L2212">
        <v>66.69</v>
      </c>
      <c r="M2212">
        <v>66.73</v>
      </c>
    </row>
    <row r="2213" spans="1:13" x14ac:dyDescent="0.25">
      <c r="A2213" s="25">
        <v>42291</v>
      </c>
      <c r="B2213">
        <v>149.6</v>
      </c>
      <c r="C2213">
        <v>110.21</v>
      </c>
      <c r="D2213">
        <v>32.799999999999997</v>
      </c>
      <c r="E2213">
        <v>651.16</v>
      </c>
      <c r="F2213">
        <v>145.02000000000001</v>
      </c>
      <c r="G2213">
        <v>46.68</v>
      </c>
      <c r="H2213">
        <v>544.83000000000004</v>
      </c>
      <c r="I2213">
        <v>94.07</v>
      </c>
      <c r="J2213">
        <v>52.65</v>
      </c>
      <c r="K2213">
        <v>13.33</v>
      </c>
      <c r="L2213">
        <v>83.72</v>
      </c>
      <c r="M2213">
        <v>60.03</v>
      </c>
    </row>
    <row r="2214" spans="1:13" x14ac:dyDescent="0.25">
      <c r="A2214" s="25">
        <v>42292</v>
      </c>
      <c r="B2214">
        <v>150.91</v>
      </c>
      <c r="C2214">
        <v>111.86</v>
      </c>
      <c r="D2214">
        <v>32.75</v>
      </c>
      <c r="E2214">
        <v>661.74</v>
      </c>
      <c r="F2214">
        <v>150.24</v>
      </c>
      <c r="G2214">
        <v>47.01</v>
      </c>
      <c r="H2214">
        <v>562.44000000000005</v>
      </c>
      <c r="I2214">
        <v>95.96</v>
      </c>
      <c r="J2214">
        <v>52.43</v>
      </c>
      <c r="K2214">
        <v>13.6</v>
      </c>
      <c r="L2214">
        <v>83.36</v>
      </c>
      <c r="M2214">
        <v>59.33</v>
      </c>
    </row>
    <row r="2215" spans="1:13" x14ac:dyDescent="0.25">
      <c r="A2215" s="25">
        <v>42293</v>
      </c>
      <c r="B2215">
        <v>150.44999999999999</v>
      </c>
      <c r="C2215">
        <v>111.04</v>
      </c>
      <c r="D2215">
        <v>33.04</v>
      </c>
      <c r="E2215">
        <v>662.2</v>
      </c>
      <c r="F2215">
        <v>151</v>
      </c>
      <c r="G2215">
        <v>47.51</v>
      </c>
      <c r="H2215">
        <v>570.76</v>
      </c>
      <c r="I2215">
        <v>97.54</v>
      </c>
      <c r="J2215">
        <v>52.57</v>
      </c>
      <c r="K2215">
        <v>13.6</v>
      </c>
      <c r="L2215">
        <v>83.2</v>
      </c>
      <c r="M2215">
        <v>58.89</v>
      </c>
    </row>
    <row r="2216" spans="1:13" x14ac:dyDescent="0.25">
      <c r="A2216" s="25">
        <v>42296</v>
      </c>
      <c r="B2216">
        <v>149.85</v>
      </c>
      <c r="C2216">
        <v>111.73</v>
      </c>
      <c r="D2216">
        <v>33.590000000000003</v>
      </c>
      <c r="E2216">
        <v>666.1</v>
      </c>
      <c r="F2216">
        <v>154.68</v>
      </c>
      <c r="G2216">
        <v>47.62</v>
      </c>
      <c r="H2216">
        <v>573.15</v>
      </c>
      <c r="I2216">
        <v>98.47</v>
      </c>
      <c r="J2216">
        <v>52.64</v>
      </c>
      <c r="K2216">
        <v>13.53</v>
      </c>
      <c r="L2216">
        <v>84.14</v>
      </c>
      <c r="M2216">
        <v>58.85</v>
      </c>
    </row>
    <row r="2217" spans="1:13" x14ac:dyDescent="0.25">
      <c r="A2217" s="25">
        <v>42297</v>
      </c>
      <c r="B2217">
        <v>142.49</v>
      </c>
      <c r="C2217">
        <v>113.77</v>
      </c>
      <c r="D2217">
        <v>33.44</v>
      </c>
      <c r="E2217">
        <v>650.28</v>
      </c>
      <c r="F2217">
        <v>153.21</v>
      </c>
      <c r="G2217">
        <v>47.77</v>
      </c>
      <c r="H2217">
        <v>560.88</v>
      </c>
      <c r="I2217">
        <v>97</v>
      </c>
      <c r="J2217">
        <v>52.43</v>
      </c>
      <c r="K2217">
        <v>13.35</v>
      </c>
      <c r="L2217">
        <v>84.25</v>
      </c>
      <c r="M2217">
        <v>58.75</v>
      </c>
    </row>
    <row r="2218" spans="1:13" x14ac:dyDescent="0.25">
      <c r="A2218" s="25">
        <v>42298</v>
      </c>
      <c r="B2218">
        <v>140.25</v>
      </c>
      <c r="C2218">
        <v>113.76</v>
      </c>
      <c r="D2218">
        <v>33.369999999999997</v>
      </c>
      <c r="E2218">
        <v>642.61</v>
      </c>
      <c r="F2218">
        <v>149.63</v>
      </c>
      <c r="G2218">
        <v>47.2</v>
      </c>
      <c r="H2218">
        <v>555.77</v>
      </c>
      <c r="I2218">
        <v>97.11</v>
      </c>
      <c r="J2218">
        <v>51.9</v>
      </c>
      <c r="K2218">
        <v>13.04</v>
      </c>
      <c r="L2218">
        <v>82.17</v>
      </c>
      <c r="M2218">
        <v>58.64</v>
      </c>
    </row>
    <row r="2219" spans="1:13" x14ac:dyDescent="0.25">
      <c r="A2219" s="25">
        <v>42299</v>
      </c>
      <c r="B2219">
        <v>141.74</v>
      </c>
      <c r="C2219">
        <v>115.5</v>
      </c>
      <c r="D2219">
        <v>34.4</v>
      </c>
      <c r="E2219">
        <v>651.79</v>
      </c>
      <c r="F2219">
        <v>153.5</v>
      </c>
      <c r="G2219">
        <v>48.03</v>
      </c>
      <c r="H2219">
        <v>563.91</v>
      </c>
      <c r="I2219">
        <v>99.67</v>
      </c>
      <c r="J2219">
        <v>58.09</v>
      </c>
      <c r="K2219">
        <v>12.86</v>
      </c>
      <c r="L2219">
        <v>83.56</v>
      </c>
      <c r="M2219">
        <v>58.9</v>
      </c>
    </row>
    <row r="2220" spans="1:13" x14ac:dyDescent="0.25">
      <c r="A2220" s="25">
        <v>42300</v>
      </c>
      <c r="B2220">
        <v>144.61000000000001</v>
      </c>
      <c r="C2220">
        <v>119.08</v>
      </c>
      <c r="D2220">
        <v>34.9</v>
      </c>
      <c r="E2220">
        <v>702</v>
      </c>
      <c r="F2220">
        <v>157.6</v>
      </c>
      <c r="G2220">
        <v>52.87</v>
      </c>
      <c r="H2220">
        <v>599.03</v>
      </c>
      <c r="I2220">
        <v>102.19</v>
      </c>
      <c r="J2220">
        <v>58.98</v>
      </c>
      <c r="K2220">
        <v>13.22</v>
      </c>
      <c r="L2220">
        <v>82.9</v>
      </c>
      <c r="M2220">
        <v>58.3</v>
      </c>
    </row>
    <row r="2221" spans="1:13" x14ac:dyDescent="0.25">
      <c r="A2221" s="25">
        <v>42303</v>
      </c>
      <c r="B2221">
        <v>144.75</v>
      </c>
      <c r="C2221">
        <v>115.28</v>
      </c>
      <c r="D2221">
        <v>34.590000000000003</v>
      </c>
      <c r="E2221">
        <v>712.78</v>
      </c>
      <c r="F2221">
        <v>166.24</v>
      </c>
      <c r="G2221">
        <v>54.25</v>
      </c>
      <c r="H2221">
        <v>608.61</v>
      </c>
      <c r="I2221">
        <v>103.77</v>
      </c>
      <c r="J2221">
        <v>58.81</v>
      </c>
      <c r="K2221">
        <v>14.05</v>
      </c>
      <c r="L2221">
        <v>83.65</v>
      </c>
      <c r="M2221">
        <v>58.02</v>
      </c>
    </row>
    <row r="2222" spans="1:13" x14ac:dyDescent="0.25">
      <c r="A2222" s="25">
        <v>42304</v>
      </c>
      <c r="B2222">
        <v>143.51</v>
      </c>
      <c r="C2222">
        <v>114.55</v>
      </c>
      <c r="D2222">
        <v>34.47</v>
      </c>
      <c r="E2222">
        <v>708.49</v>
      </c>
      <c r="F2222">
        <v>173.86</v>
      </c>
      <c r="G2222">
        <v>53.69</v>
      </c>
      <c r="H2222">
        <v>611.01</v>
      </c>
      <c r="I2222">
        <v>103.7</v>
      </c>
      <c r="J2222">
        <v>58.42</v>
      </c>
      <c r="K2222">
        <v>14.99</v>
      </c>
      <c r="L2222">
        <v>81.760000000000005</v>
      </c>
      <c r="M2222">
        <v>57.48</v>
      </c>
    </row>
    <row r="2223" spans="1:13" x14ac:dyDescent="0.25">
      <c r="A2223" s="25">
        <v>42305</v>
      </c>
      <c r="B2223">
        <v>137.91999999999999</v>
      </c>
      <c r="C2223">
        <v>119.27</v>
      </c>
      <c r="D2223">
        <v>34.71</v>
      </c>
      <c r="E2223">
        <v>712.95</v>
      </c>
      <c r="F2223">
        <v>172.54</v>
      </c>
      <c r="G2223">
        <v>53.98</v>
      </c>
      <c r="H2223">
        <v>617.1</v>
      </c>
      <c r="I2223">
        <v>104.2</v>
      </c>
      <c r="J2223">
        <v>58.67</v>
      </c>
      <c r="K2223">
        <v>15.71</v>
      </c>
      <c r="L2223">
        <v>81.3</v>
      </c>
      <c r="M2223">
        <v>57.64</v>
      </c>
    </row>
    <row r="2224" spans="1:13" x14ac:dyDescent="0.25">
      <c r="A2224" s="25">
        <v>42306</v>
      </c>
      <c r="B2224">
        <v>140.36000000000001</v>
      </c>
      <c r="C2224">
        <v>120.53</v>
      </c>
      <c r="D2224">
        <v>34.03</v>
      </c>
      <c r="E2224">
        <v>716.92</v>
      </c>
      <c r="F2224">
        <v>168.99</v>
      </c>
      <c r="G2224">
        <v>53.36</v>
      </c>
      <c r="H2224">
        <v>626.54999999999995</v>
      </c>
      <c r="I2224">
        <v>104.88</v>
      </c>
      <c r="J2224">
        <v>56.57</v>
      </c>
      <c r="K2224">
        <v>15.62</v>
      </c>
      <c r="L2224">
        <v>80.930000000000007</v>
      </c>
      <c r="M2224">
        <v>57.96</v>
      </c>
    </row>
    <row r="2225" spans="1:13" x14ac:dyDescent="0.25">
      <c r="A2225" s="25">
        <v>42307</v>
      </c>
      <c r="B2225">
        <v>140.44</v>
      </c>
      <c r="C2225">
        <v>119.5</v>
      </c>
      <c r="D2225">
        <v>33.86</v>
      </c>
      <c r="E2225">
        <v>710.81</v>
      </c>
      <c r="F2225">
        <v>187.47</v>
      </c>
      <c r="G2225">
        <v>52.64</v>
      </c>
      <c r="H2225">
        <v>625.9</v>
      </c>
      <c r="I2225">
        <v>101.97</v>
      </c>
      <c r="J2225">
        <v>56.72</v>
      </c>
      <c r="K2225">
        <v>16.100000000000001</v>
      </c>
      <c r="L2225">
        <v>83.78</v>
      </c>
      <c r="M2225">
        <v>57.24</v>
      </c>
    </row>
    <row r="2226" spans="1:13" x14ac:dyDescent="0.25">
      <c r="A2226" s="25">
        <v>42310</v>
      </c>
      <c r="B2226">
        <v>140.5</v>
      </c>
      <c r="C2226">
        <v>121.18</v>
      </c>
      <c r="D2226">
        <v>34.11</v>
      </c>
      <c r="E2226">
        <v>721.11</v>
      </c>
      <c r="F2226">
        <v>195.19</v>
      </c>
      <c r="G2226">
        <v>53.24</v>
      </c>
      <c r="H2226">
        <v>628.35</v>
      </c>
      <c r="I2226">
        <v>103.31</v>
      </c>
      <c r="J2226">
        <v>56.99</v>
      </c>
      <c r="K2226">
        <v>16.39</v>
      </c>
      <c r="L2226">
        <v>83.16</v>
      </c>
      <c r="M2226">
        <v>57.61</v>
      </c>
    </row>
    <row r="2227" spans="1:13" x14ac:dyDescent="0.25">
      <c r="A2227" s="25">
        <v>42311</v>
      </c>
      <c r="B2227">
        <v>140.02000000000001</v>
      </c>
      <c r="C2227">
        <v>122.57</v>
      </c>
      <c r="D2227">
        <v>34.31</v>
      </c>
      <c r="E2227">
        <v>722.16</v>
      </c>
      <c r="F2227">
        <v>192.5</v>
      </c>
      <c r="G2227">
        <v>54.15</v>
      </c>
      <c r="H2227">
        <v>625.30999999999995</v>
      </c>
      <c r="I2227">
        <v>102.58</v>
      </c>
      <c r="J2227">
        <v>57.15</v>
      </c>
      <c r="K2227">
        <v>16.36</v>
      </c>
      <c r="L2227">
        <v>82.25</v>
      </c>
      <c r="M2227">
        <v>58.11</v>
      </c>
    </row>
    <row r="2228" spans="1:13" x14ac:dyDescent="0.25">
      <c r="A2228" s="25">
        <v>42312</v>
      </c>
      <c r="B2228">
        <v>142.55000000000001</v>
      </c>
      <c r="C2228">
        <v>122</v>
      </c>
      <c r="D2228">
        <v>34.15</v>
      </c>
      <c r="E2228">
        <v>728.11</v>
      </c>
      <c r="F2228">
        <v>197.92</v>
      </c>
      <c r="G2228">
        <v>54.4</v>
      </c>
      <c r="H2228">
        <v>640.95000000000005</v>
      </c>
      <c r="I2228">
        <v>103.94</v>
      </c>
      <c r="J2228">
        <v>56.95</v>
      </c>
      <c r="K2228">
        <v>16</v>
      </c>
      <c r="L2228">
        <v>82.62</v>
      </c>
      <c r="M2228">
        <v>58.37</v>
      </c>
    </row>
    <row r="2229" spans="1:13" x14ac:dyDescent="0.25">
      <c r="A2229" s="25">
        <v>42313</v>
      </c>
      <c r="B2229">
        <v>141.61000000000001</v>
      </c>
      <c r="C2229">
        <v>120.92</v>
      </c>
      <c r="D2229">
        <v>34</v>
      </c>
      <c r="E2229">
        <v>731.25</v>
      </c>
      <c r="F2229">
        <v>198.91</v>
      </c>
      <c r="G2229">
        <v>54.38</v>
      </c>
      <c r="H2229">
        <v>655.65</v>
      </c>
      <c r="I2229">
        <v>108.76</v>
      </c>
      <c r="J2229">
        <v>57.4</v>
      </c>
      <c r="K2229">
        <v>15.74</v>
      </c>
      <c r="L2229">
        <v>83.11</v>
      </c>
      <c r="M2229">
        <v>58.61</v>
      </c>
    </row>
    <row r="2230" spans="1:13" x14ac:dyDescent="0.25">
      <c r="A2230" s="25">
        <v>42314</v>
      </c>
      <c r="B2230">
        <v>138.6</v>
      </c>
      <c r="C2230">
        <v>121.06</v>
      </c>
      <c r="D2230">
        <v>33.840000000000003</v>
      </c>
      <c r="E2230">
        <v>733.76</v>
      </c>
      <c r="F2230">
        <v>200.3</v>
      </c>
      <c r="G2230">
        <v>54.92</v>
      </c>
      <c r="H2230">
        <v>659.37</v>
      </c>
      <c r="I2230">
        <v>107.1</v>
      </c>
      <c r="J2230">
        <v>57.63</v>
      </c>
      <c r="K2230">
        <v>15.83</v>
      </c>
      <c r="L2230">
        <v>77.42</v>
      </c>
      <c r="M2230">
        <v>58.78</v>
      </c>
    </row>
    <row r="2231" spans="1:13" x14ac:dyDescent="0.25">
      <c r="A2231" s="25">
        <v>42317</v>
      </c>
      <c r="B2231">
        <v>137.91999999999999</v>
      </c>
      <c r="C2231">
        <v>120.57</v>
      </c>
      <c r="D2231">
        <v>33.35</v>
      </c>
      <c r="E2231">
        <v>724.89</v>
      </c>
      <c r="F2231">
        <v>194.01</v>
      </c>
      <c r="G2231">
        <v>54.16</v>
      </c>
      <c r="H2231">
        <v>655.49</v>
      </c>
      <c r="I2231">
        <v>106.49</v>
      </c>
      <c r="J2231">
        <v>57.21</v>
      </c>
      <c r="K2231">
        <v>16.07</v>
      </c>
      <c r="L2231">
        <v>77.12</v>
      </c>
      <c r="M2231">
        <v>58.49</v>
      </c>
    </row>
    <row r="2232" spans="1:13" x14ac:dyDescent="0.25">
      <c r="A2232" s="25">
        <v>42318</v>
      </c>
      <c r="B2232">
        <v>135.36000000000001</v>
      </c>
      <c r="C2232">
        <v>116.77</v>
      </c>
      <c r="D2232">
        <v>33.21</v>
      </c>
      <c r="E2232">
        <v>728.32</v>
      </c>
      <c r="F2232">
        <v>196.99</v>
      </c>
      <c r="G2232">
        <v>53.51</v>
      </c>
      <c r="H2232">
        <v>659.68</v>
      </c>
      <c r="I2232">
        <v>107.91</v>
      </c>
      <c r="J2232">
        <v>57.03</v>
      </c>
      <c r="K2232">
        <v>15.92</v>
      </c>
      <c r="L2232">
        <v>78.349999999999994</v>
      </c>
      <c r="M2232">
        <v>58.68</v>
      </c>
    </row>
    <row r="2233" spans="1:13" x14ac:dyDescent="0.25">
      <c r="A2233" s="25">
        <v>42319</v>
      </c>
      <c r="B2233">
        <v>136.09</v>
      </c>
      <c r="C2233">
        <v>116.11</v>
      </c>
      <c r="D2233">
        <v>32.86</v>
      </c>
      <c r="E2233">
        <v>735.4</v>
      </c>
      <c r="F2233">
        <v>199.49</v>
      </c>
      <c r="G2233">
        <v>53.65</v>
      </c>
      <c r="H2233">
        <v>673.25</v>
      </c>
      <c r="I2233">
        <v>109.01</v>
      </c>
      <c r="J2233">
        <v>57.6</v>
      </c>
      <c r="K2233">
        <v>15.93</v>
      </c>
      <c r="L2233">
        <v>79.739999999999995</v>
      </c>
      <c r="M2233">
        <v>57.58</v>
      </c>
    </row>
    <row r="2234" spans="1:13" x14ac:dyDescent="0.25">
      <c r="A2234" s="25">
        <v>42320</v>
      </c>
      <c r="B2234">
        <v>134.69999999999999</v>
      </c>
      <c r="C2234">
        <v>115.72</v>
      </c>
      <c r="D2234">
        <v>32.4</v>
      </c>
      <c r="E2234">
        <v>731.23</v>
      </c>
      <c r="F2234">
        <v>198.14</v>
      </c>
      <c r="G2234">
        <v>53.32</v>
      </c>
      <c r="H2234">
        <v>665.6</v>
      </c>
      <c r="I2234">
        <v>108.02</v>
      </c>
      <c r="J2234">
        <v>56.67</v>
      </c>
      <c r="K2234">
        <v>15.23</v>
      </c>
      <c r="L2234">
        <v>79.150000000000006</v>
      </c>
      <c r="M2234">
        <v>56.95</v>
      </c>
    </row>
    <row r="2235" spans="1:13" x14ac:dyDescent="0.25">
      <c r="A2235" s="25">
        <v>42321</v>
      </c>
      <c r="B2235">
        <v>132.94999999999999</v>
      </c>
      <c r="C2235">
        <v>112.34</v>
      </c>
      <c r="D2235">
        <v>32.11</v>
      </c>
      <c r="E2235">
        <v>717</v>
      </c>
      <c r="F2235">
        <v>193.95</v>
      </c>
      <c r="G2235">
        <v>52.84</v>
      </c>
      <c r="H2235">
        <v>642.35</v>
      </c>
      <c r="I2235">
        <v>103.95</v>
      </c>
      <c r="J2235">
        <v>56.13</v>
      </c>
      <c r="K2235">
        <v>15.17</v>
      </c>
      <c r="L2235">
        <v>77.95</v>
      </c>
      <c r="M2235">
        <v>56.42</v>
      </c>
    </row>
    <row r="2236" spans="1:13" x14ac:dyDescent="0.25">
      <c r="A2236" s="25">
        <v>42324</v>
      </c>
      <c r="B2236">
        <v>131.79</v>
      </c>
      <c r="C2236">
        <v>114.18</v>
      </c>
      <c r="D2236">
        <v>32.1</v>
      </c>
      <c r="E2236">
        <v>728.96</v>
      </c>
      <c r="F2236">
        <v>198.72</v>
      </c>
      <c r="G2236">
        <v>53.76</v>
      </c>
      <c r="H2236">
        <v>647.80999999999995</v>
      </c>
      <c r="I2236">
        <v>104.04</v>
      </c>
      <c r="J2236">
        <v>56.88</v>
      </c>
      <c r="K2236">
        <v>15.34</v>
      </c>
      <c r="L2236">
        <v>78.55</v>
      </c>
      <c r="M2236">
        <v>57.87</v>
      </c>
    </row>
    <row r="2237" spans="1:13" x14ac:dyDescent="0.25">
      <c r="A2237" s="25">
        <v>42325</v>
      </c>
      <c r="B2237">
        <v>134.22</v>
      </c>
      <c r="C2237">
        <v>113.69</v>
      </c>
      <c r="D2237">
        <v>32.64</v>
      </c>
      <c r="E2237">
        <v>725.3</v>
      </c>
      <c r="F2237">
        <v>196.83</v>
      </c>
      <c r="G2237">
        <v>52.97</v>
      </c>
      <c r="H2237">
        <v>643.29999999999995</v>
      </c>
      <c r="I2237">
        <v>105.13</v>
      </c>
      <c r="J2237">
        <v>57.07</v>
      </c>
      <c r="K2237">
        <v>16.27</v>
      </c>
      <c r="L2237">
        <v>78.12</v>
      </c>
      <c r="M2237">
        <v>59.92</v>
      </c>
    </row>
    <row r="2238" spans="1:13" x14ac:dyDescent="0.25">
      <c r="A2238" s="25">
        <v>42326</v>
      </c>
      <c r="B2238">
        <v>134.79</v>
      </c>
      <c r="C2238">
        <v>117.29</v>
      </c>
      <c r="D2238">
        <v>33.159999999999997</v>
      </c>
      <c r="E2238">
        <v>740</v>
      </c>
      <c r="F2238">
        <v>204.73</v>
      </c>
      <c r="G2238">
        <v>53.85</v>
      </c>
      <c r="H2238">
        <v>663.54</v>
      </c>
      <c r="I2238">
        <v>107.77</v>
      </c>
      <c r="J2238">
        <v>57.96</v>
      </c>
      <c r="K2238">
        <v>17.16</v>
      </c>
      <c r="L2238">
        <v>83.68</v>
      </c>
      <c r="M2238">
        <v>60.93</v>
      </c>
    </row>
    <row r="2239" spans="1:13" x14ac:dyDescent="0.25">
      <c r="A2239" s="25">
        <v>42327</v>
      </c>
      <c r="B2239">
        <v>136.21</v>
      </c>
      <c r="C2239">
        <v>118.78</v>
      </c>
      <c r="D2239">
        <v>34.299999999999997</v>
      </c>
      <c r="E2239">
        <v>738.41</v>
      </c>
      <c r="F2239">
        <v>207.8</v>
      </c>
      <c r="G2239">
        <v>53.94</v>
      </c>
      <c r="H2239">
        <v>661.27</v>
      </c>
      <c r="I2239">
        <v>106.26</v>
      </c>
      <c r="J2239">
        <v>57.95</v>
      </c>
      <c r="K2239">
        <v>17.059999999999999</v>
      </c>
      <c r="L2239">
        <v>84.55</v>
      </c>
      <c r="M2239">
        <v>60.7</v>
      </c>
    </row>
    <row r="2240" spans="1:13" x14ac:dyDescent="0.25">
      <c r="A2240" s="25">
        <v>42328</v>
      </c>
      <c r="B2240">
        <v>137.37</v>
      </c>
      <c r="C2240">
        <v>119.3</v>
      </c>
      <c r="D2240">
        <v>34.659999999999997</v>
      </c>
      <c r="E2240">
        <v>756.6</v>
      </c>
      <c r="F2240">
        <v>206.69</v>
      </c>
      <c r="G2240">
        <v>54.19</v>
      </c>
      <c r="H2240">
        <v>668.45</v>
      </c>
      <c r="I2240">
        <v>107.32</v>
      </c>
      <c r="J2240">
        <v>58.12</v>
      </c>
      <c r="K2240">
        <v>17.510000000000002</v>
      </c>
      <c r="L2240">
        <v>84.98</v>
      </c>
      <c r="M2240">
        <v>60.07</v>
      </c>
    </row>
    <row r="2241" spans="1:13" x14ac:dyDescent="0.25">
      <c r="A2241" s="25">
        <v>42331</v>
      </c>
      <c r="B2241">
        <v>138.53</v>
      </c>
      <c r="C2241">
        <v>117.75</v>
      </c>
      <c r="D2241">
        <v>34.479999999999997</v>
      </c>
      <c r="E2241">
        <v>755.98</v>
      </c>
      <c r="F2241">
        <v>207.46</v>
      </c>
      <c r="G2241">
        <v>54.19</v>
      </c>
      <c r="H2241">
        <v>678.99</v>
      </c>
      <c r="I2241">
        <v>106.95</v>
      </c>
      <c r="J2241">
        <v>57.35</v>
      </c>
      <c r="K2241">
        <v>17.05</v>
      </c>
      <c r="L2241">
        <v>84.8</v>
      </c>
      <c r="M2241">
        <v>60.26</v>
      </c>
    </row>
    <row r="2242" spans="1:13" x14ac:dyDescent="0.25">
      <c r="A2242" s="25">
        <v>42332</v>
      </c>
      <c r="B2242">
        <v>137.65</v>
      </c>
      <c r="C2242">
        <v>118.88</v>
      </c>
      <c r="D2242">
        <v>34.36</v>
      </c>
      <c r="E2242">
        <v>748.28</v>
      </c>
      <c r="F2242">
        <v>205.33</v>
      </c>
      <c r="G2242">
        <v>54.25</v>
      </c>
      <c r="H2242">
        <v>671.15</v>
      </c>
      <c r="I2242">
        <v>105.74</v>
      </c>
      <c r="J2242">
        <v>57.85</v>
      </c>
      <c r="K2242">
        <v>17.09</v>
      </c>
      <c r="L2242">
        <v>82.98</v>
      </c>
      <c r="M2242">
        <v>59.92</v>
      </c>
    </row>
    <row r="2243" spans="1:13" x14ac:dyDescent="0.25">
      <c r="A2243" s="25">
        <v>42333</v>
      </c>
      <c r="B2243">
        <v>138.37</v>
      </c>
      <c r="C2243">
        <v>118.03</v>
      </c>
      <c r="D2243">
        <v>34.450000000000003</v>
      </c>
      <c r="E2243">
        <v>748.15</v>
      </c>
      <c r="F2243">
        <v>201.8</v>
      </c>
      <c r="G2243">
        <v>53.69</v>
      </c>
      <c r="H2243">
        <v>675.34</v>
      </c>
      <c r="I2243">
        <v>105.41</v>
      </c>
      <c r="J2243">
        <v>57.27</v>
      </c>
      <c r="K2243">
        <v>17.02</v>
      </c>
      <c r="L2243">
        <v>82.77</v>
      </c>
      <c r="M2243">
        <v>60.24</v>
      </c>
    </row>
    <row r="2244" spans="1:13" x14ac:dyDescent="0.25">
      <c r="A2244" s="25">
        <v>42335</v>
      </c>
      <c r="B2244">
        <v>138</v>
      </c>
      <c r="C2244">
        <v>117.81</v>
      </c>
      <c r="D2244">
        <v>34.46</v>
      </c>
      <c r="E2244">
        <v>750.26</v>
      </c>
      <c r="F2244">
        <v>205.58</v>
      </c>
      <c r="G2244">
        <v>53.93</v>
      </c>
      <c r="H2244">
        <v>673.26</v>
      </c>
      <c r="I2244">
        <v>105.45</v>
      </c>
      <c r="J2244">
        <v>57.55</v>
      </c>
      <c r="K2244">
        <v>16.57</v>
      </c>
      <c r="L2244">
        <v>82.79</v>
      </c>
      <c r="M2244">
        <v>59.89</v>
      </c>
    </row>
    <row r="2245" spans="1:13" x14ac:dyDescent="0.25">
      <c r="A2245" s="25">
        <v>42338</v>
      </c>
      <c r="B2245">
        <v>138.61000000000001</v>
      </c>
      <c r="C2245">
        <v>118.3</v>
      </c>
      <c r="D2245">
        <v>34.770000000000003</v>
      </c>
      <c r="E2245">
        <v>742.6</v>
      </c>
      <c r="F2245">
        <v>217.97</v>
      </c>
      <c r="G2245">
        <v>54.35</v>
      </c>
      <c r="H2245">
        <v>664.8</v>
      </c>
      <c r="I2245">
        <v>104.24</v>
      </c>
      <c r="J2245">
        <v>58.12</v>
      </c>
      <c r="K2245">
        <v>16.63</v>
      </c>
      <c r="L2245">
        <v>82.37</v>
      </c>
      <c r="M2245">
        <v>58.84</v>
      </c>
    </row>
    <row r="2246" spans="1:13" x14ac:dyDescent="0.25">
      <c r="A2246" s="25">
        <v>42339</v>
      </c>
      <c r="B2246">
        <v>139.58000000000001</v>
      </c>
      <c r="C2246">
        <v>117.34</v>
      </c>
      <c r="D2246">
        <v>35.090000000000003</v>
      </c>
      <c r="E2246">
        <v>767.04</v>
      </c>
      <c r="F2246">
        <v>214.11</v>
      </c>
      <c r="G2246">
        <v>55.22</v>
      </c>
      <c r="H2246">
        <v>679.06</v>
      </c>
      <c r="I2246">
        <v>107.12</v>
      </c>
      <c r="J2246">
        <v>58.31</v>
      </c>
      <c r="K2246">
        <v>15.89</v>
      </c>
      <c r="L2246">
        <v>82.93</v>
      </c>
      <c r="M2246">
        <v>58.99</v>
      </c>
    </row>
    <row r="2247" spans="1:13" x14ac:dyDescent="0.25">
      <c r="A2247" s="25">
        <v>42340</v>
      </c>
      <c r="B2247">
        <v>140.93</v>
      </c>
      <c r="C2247">
        <v>116.28</v>
      </c>
      <c r="D2247">
        <v>34.83</v>
      </c>
      <c r="E2247">
        <v>762.38</v>
      </c>
      <c r="F2247">
        <v>211.36</v>
      </c>
      <c r="G2247">
        <v>55.21</v>
      </c>
      <c r="H2247">
        <v>676.01</v>
      </c>
      <c r="I2247">
        <v>106.07</v>
      </c>
      <c r="J2247">
        <v>57.55</v>
      </c>
      <c r="K2247">
        <v>16.37</v>
      </c>
      <c r="L2247">
        <v>82.92</v>
      </c>
      <c r="M2247">
        <v>58.35</v>
      </c>
    </row>
    <row r="2248" spans="1:13" x14ac:dyDescent="0.25">
      <c r="A2248" s="25">
        <v>42341</v>
      </c>
      <c r="B2248">
        <v>140.1</v>
      </c>
      <c r="C2248">
        <v>115.2</v>
      </c>
      <c r="D2248">
        <v>34.04</v>
      </c>
      <c r="E2248">
        <v>752.54</v>
      </c>
      <c r="F2248">
        <v>207.48</v>
      </c>
      <c r="G2248">
        <v>54.2</v>
      </c>
      <c r="H2248">
        <v>666.25</v>
      </c>
      <c r="I2248">
        <v>104.38</v>
      </c>
      <c r="J2248">
        <v>57.69</v>
      </c>
      <c r="K2248">
        <v>16.07</v>
      </c>
      <c r="L2248">
        <v>83.14</v>
      </c>
      <c r="M2248">
        <v>59.04</v>
      </c>
    </row>
    <row r="2249" spans="1:13" x14ac:dyDescent="0.25">
      <c r="A2249" s="25">
        <v>42342</v>
      </c>
      <c r="B2249">
        <v>138.09</v>
      </c>
      <c r="C2249">
        <v>119.03</v>
      </c>
      <c r="D2249">
        <v>34.94</v>
      </c>
      <c r="E2249">
        <v>766.81</v>
      </c>
      <c r="F2249">
        <v>208.3</v>
      </c>
      <c r="G2249">
        <v>55.91</v>
      </c>
      <c r="H2249">
        <v>672.64</v>
      </c>
      <c r="I2249">
        <v>106.18</v>
      </c>
      <c r="J2249">
        <v>58.88</v>
      </c>
      <c r="K2249">
        <v>15.79</v>
      </c>
      <c r="L2249">
        <v>84.37</v>
      </c>
      <c r="M2249">
        <v>59.66</v>
      </c>
    </row>
    <row r="2250" spans="1:13" x14ac:dyDescent="0.25">
      <c r="A2250" s="25">
        <v>42345</v>
      </c>
      <c r="B2250">
        <v>140.16</v>
      </c>
      <c r="C2250">
        <v>118.28</v>
      </c>
      <c r="D2250">
        <v>34.979999999999997</v>
      </c>
      <c r="E2250">
        <v>763.25</v>
      </c>
      <c r="F2250">
        <v>208.54</v>
      </c>
      <c r="G2250">
        <v>55.81</v>
      </c>
      <c r="H2250">
        <v>669.83</v>
      </c>
      <c r="I2250">
        <v>105.61</v>
      </c>
      <c r="J2250">
        <v>58.35</v>
      </c>
      <c r="K2250">
        <v>15.3</v>
      </c>
      <c r="L2250">
        <v>83.07</v>
      </c>
      <c r="M2250">
        <v>60.5</v>
      </c>
    </row>
    <row r="2251" spans="1:13" x14ac:dyDescent="0.25">
      <c r="A2251" s="25">
        <v>42346</v>
      </c>
      <c r="B2251">
        <v>138.28</v>
      </c>
      <c r="C2251">
        <v>118.23</v>
      </c>
      <c r="D2251">
        <v>34.75</v>
      </c>
      <c r="E2251">
        <v>762.37</v>
      </c>
      <c r="F2251">
        <v>205.02</v>
      </c>
      <c r="G2251">
        <v>55.79</v>
      </c>
      <c r="H2251">
        <v>677.33</v>
      </c>
      <c r="I2251">
        <v>106.49</v>
      </c>
      <c r="J2251">
        <v>57.67</v>
      </c>
      <c r="K2251">
        <v>15.06</v>
      </c>
      <c r="L2251">
        <v>83.2</v>
      </c>
      <c r="M2251">
        <v>59.61</v>
      </c>
    </row>
    <row r="2252" spans="1:13" x14ac:dyDescent="0.25">
      <c r="A2252" s="25">
        <v>42347</v>
      </c>
      <c r="B2252">
        <v>137.38</v>
      </c>
      <c r="C2252">
        <v>115.62</v>
      </c>
      <c r="D2252">
        <v>34.81</v>
      </c>
      <c r="E2252">
        <v>751.61</v>
      </c>
      <c r="F2252">
        <v>200.46</v>
      </c>
      <c r="G2252">
        <v>54.98</v>
      </c>
      <c r="H2252">
        <v>664.79</v>
      </c>
      <c r="I2252">
        <v>104.6</v>
      </c>
      <c r="J2252">
        <v>56.76</v>
      </c>
      <c r="K2252">
        <v>14.9</v>
      </c>
      <c r="L2252">
        <v>82.41</v>
      </c>
      <c r="M2252">
        <v>59.13</v>
      </c>
    </row>
    <row r="2253" spans="1:13" x14ac:dyDescent="0.25">
      <c r="A2253" s="25">
        <v>42348</v>
      </c>
      <c r="B2253">
        <v>137.03</v>
      </c>
      <c r="C2253">
        <v>116.17</v>
      </c>
      <c r="D2253">
        <v>34.770000000000003</v>
      </c>
      <c r="E2253">
        <v>749.46</v>
      </c>
      <c r="F2253">
        <v>200.01</v>
      </c>
      <c r="G2253">
        <v>55.27</v>
      </c>
      <c r="H2253">
        <v>662.32</v>
      </c>
      <c r="I2253">
        <v>105.42</v>
      </c>
      <c r="J2253">
        <v>56.93</v>
      </c>
      <c r="K2253">
        <v>15.29</v>
      </c>
      <c r="L2253">
        <v>83.52</v>
      </c>
      <c r="M2253">
        <v>59.56</v>
      </c>
    </row>
    <row r="2254" spans="1:13" x14ac:dyDescent="0.25">
      <c r="A2254" s="25">
        <v>42349</v>
      </c>
      <c r="B2254">
        <v>135.22999999999999</v>
      </c>
      <c r="C2254">
        <v>113.18</v>
      </c>
      <c r="D2254">
        <v>34.270000000000003</v>
      </c>
      <c r="E2254">
        <v>738.87</v>
      </c>
      <c r="F2254">
        <v>193.68</v>
      </c>
      <c r="G2254">
        <v>54.06</v>
      </c>
      <c r="H2254">
        <v>640.15</v>
      </c>
      <c r="I2254">
        <v>102.12</v>
      </c>
      <c r="J2254">
        <v>56.21</v>
      </c>
      <c r="K2254">
        <v>14.4</v>
      </c>
      <c r="L2254">
        <v>82.48</v>
      </c>
      <c r="M2254">
        <v>59.36</v>
      </c>
    </row>
    <row r="2255" spans="1:13" x14ac:dyDescent="0.25">
      <c r="A2255" s="25">
        <v>42352</v>
      </c>
      <c r="B2255">
        <v>135.31</v>
      </c>
      <c r="C2255">
        <v>112.48</v>
      </c>
      <c r="D2255">
        <v>34.47</v>
      </c>
      <c r="E2255">
        <v>747.77</v>
      </c>
      <c r="F2255">
        <v>193.89</v>
      </c>
      <c r="G2255">
        <v>55.14</v>
      </c>
      <c r="H2255">
        <v>657.91</v>
      </c>
      <c r="I2255">
        <v>104.66</v>
      </c>
      <c r="J2255">
        <v>56.22</v>
      </c>
      <c r="K2255">
        <v>14.46</v>
      </c>
      <c r="L2255">
        <v>83.8</v>
      </c>
      <c r="M2255">
        <v>60.39</v>
      </c>
    </row>
    <row r="2256" spans="1:13" x14ac:dyDescent="0.25">
      <c r="A2256" s="25">
        <v>42353</v>
      </c>
      <c r="B2256">
        <v>137.4</v>
      </c>
      <c r="C2256">
        <v>110.49</v>
      </c>
      <c r="D2256">
        <v>35.18</v>
      </c>
      <c r="E2256">
        <v>743.4</v>
      </c>
      <c r="F2256">
        <v>199.13</v>
      </c>
      <c r="G2256">
        <v>55.2</v>
      </c>
      <c r="H2256">
        <v>658.64</v>
      </c>
      <c r="I2256">
        <v>104.55</v>
      </c>
      <c r="J2256">
        <v>57.55</v>
      </c>
      <c r="K2256">
        <v>15.12</v>
      </c>
      <c r="L2256">
        <v>85.91</v>
      </c>
      <c r="M2256">
        <v>59.64</v>
      </c>
    </row>
    <row r="2257" spans="1:13" x14ac:dyDescent="0.25">
      <c r="A2257" s="25">
        <v>42354</v>
      </c>
      <c r="B2257">
        <v>139.12</v>
      </c>
      <c r="C2257">
        <v>111.34</v>
      </c>
      <c r="D2257">
        <v>35.299999999999997</v>
      </c>
      <c r="E2257">
        <v>758.09</v>
      </c>
      <c r="F2257">
        <v>199.34</v>
      </c>
      <c r="G2257">
        <v>56.13</v>
      </c>
      <c r="H2257">
        <v>675.77</v>
      </c>
      <c r="I2257">
        <v>106.79</v>
      </c>
      <c r="J2257">
        <v>58.07</v>
      </c>
      <c r="K2257">
        <v>15.19</v>
      </c>
      <c r="L2257">
        <v>86.88</v>
      </c>
      <c r="M2257">
        <v>60.3</v>
      </c>
    </row>
    <row r="2258" spans="1:13" x14ac:dyDescent="0.25">
      <c r="A2258" s="25">
        <v>42355</v>
      </c>
      <c r="B2258">
        <v>139.35</v>
      </c>
      <c r="C2258">
        <v>108.98</v>
      </c>
      <c r="D2258">
        <v>34.909999999999997</v>
      </c>
      <c r="E2258">
        <v>749.43</v>
      </c>
      <c r="F2258">
        <v>196.94</v>
      </c>
      <c r="G2258">
        <v>55.7</v>
      </c>
      <c r="H2258">
        <v>670.65</v>
      </c>
      <c r="I2258">
        <v>106.22</v>
      </c>
      <c r="J2258">
        <v>56.53</v>
      </c>
      <c r="K2258">
        <v>15.37</v>
      </c>
      <c r="L2258">
        <v>85.38</v>
      </c>
      <c r="M2258">
        <v>58.98</v>
      </c>
    </row>
    <row r="2259" spans="1:13" x14ac:dyDescent="0.25">
      <c r="A2259" s="25">
        <v>42356</v>
      </c>
      <c r="B2259">
        <v>136.41</v>
      </c>
      <c r="C2259">
        <v>106.03</v>
      </c>
      <c r="D2259">
        <v>33.86</v>
      </c>
      <c r="E2259">
        <v>739.31</v>
      </c>
      <c r="F2259">
        <v>191.92</v>
      </c>
      <c r="G2259">
        <v>54.13</v>
      </c>
      <c r="H2259">
        <v>664.14</v>
      </c>
      <c r="I2259">
        <v>104.04</v>
      </c>
      <c r="J2259">
        <v>54.94</v>
      </c>
      <c r="K2259">
        <v>15.32</v>
      </c>
      <c r="L2259">
        <v>84.35</v>
      </c>
      <c r="M2259">
        <v>58.85</v>
      </c>
    </row>
    <row r="2260" spans="1:13" x14ac:dyDescent="0.25">
      <c r="A2260" s="25">
        <v>42359</v>
      </c>
      <c r="B2260">
        <v>135.83000000000001</v>
      </c>
      <c r="C2260">
        <v>107.33</v>
      </c>
      <c r="D2260">
        <v>34.24</v>
      </c>
      <c r="E2260">
        <v>747.77</v>
      </c>
      <c r="F2260">
        <v>197.44</v>
      </c>
      <c r="G2260">
        <v>54.83</v>
      </c>
      <c r="H2260">
        <v>664.51</v>
      </c>
      <c r="I2260">
        <v>104.77</v>
      </c>
      <c r="J2260">
        <v>55.82</v>
      </c>
      <c r="K2260">
        <v>15.64</v>
      </c>
      <c r="L2260">
        <v>84.12</v>
      </c>
      <c r="M2260">
        <v>59.55</v>
      </c>
    </row>
    <row r="2261" spans="1:13" x14ac:dyDescent="0.25">
      <c r="A2261" s="25">
        <v>42360</v>
      </c>
      <c r="B2261">
        <v>135.88</v>
      </c>
      <c r="C2261">
        <v>107.23</v>
      </c>
      <c r="D2261">
        <v>34.729999999999997</v>
      </c>
      <c r="E2261">
        <v>750</v>
      </c>
      <c r="F2261">
        <v>197.03</v>
      </c>
      <c r="G2261">
        <v>55.35</v>
      </c>
      <c r="H2261">
        <v>663.15</v>
      </c>
      <c r="I2261">
        <v>105.51</v>
      </c>
      <c r="J2261">
        <v>55.61</v>
      </c>
      <c r="K2261">
        <v>15.8</v>
      </c>
      <c r="L2261">
        <v>84.4</v>
      </c>
      <c r="M2261">
        <v>60.54</v>
      </c>
    </row>
    <row r="2262" spans="1:13" x14ac:dyDescent="0.25">
      <c r="A2262" s="25">
        <v>42361</v>
      </c>
      <c r="B2262">
        <v>138.30000000000001</v>
      </c>
      <c r="C2262">
        <v>108.61</v>
      </c>
      <c r="D2262">
        <v>35</v>
      </c>
      <c r="E2262">
        <v>750.31</v>
      </c>
      <c r="F2262">
        <v>196.53</v>
      </c>
      <c r="G2262">
        <v>55.82</v>
      </c>
      <c r="H2262">
        <v>663.7</v>
      </c>
      <c r="I2262">
        <v>104.63</v>
      </c>
      <c r="J2262">
        <v>56.7</v>
      </c>
      <c r="K2262">
        <v>16.03</v>
      </c>
      <c r="L2262">
        <v>84.88</v>
      </c>
      <c r="M2262">
        <v>61.09</v>
      </c>
    </row>
    <row r="2263" spans="1:13" x14ac:dyDescent="0.25">
      <c r="A2263" s="25">
        <v>42362</v>
      </c>
      <c r="B2263">
        <v>138.43</v>
      </c>
      <c r="C2263">
        <v>108.03</v>
      </c>
      <c r="D2263">
        <v>34.979999999999997</v>
      </c>
      <c r="E2263">
        <v>748.4</v>
      </c>
      <c r="F2263">
        <v>193.93</v>
      </c>
      <c r="G2263">
        <v>55.67</v>
      </c>
      <c r="H2263">
        <v>662.79</v>
      </c>
      <c r="I2263">
        <v>105.02</v>
      </c>
      <c r="J2263">
        <v>56.75</v>
      </c>
      <c r="K2263">
        <v>16.100000000000001</v>
      </c>
      <c r="L2263">
        <v>85.45</v>
      </c>
      <c r="M2263">
        <v>60.83</v>
      </c>
    </row>
    <row r="2264" spans="1:13" x14ac:dyDescent="0.25">
      <c r="A2264" s="25">
        <v>42366</v>
      </c>
      <c r="B2264">
        <v>137.74</v>
      </c>
      <c r="C2264">
        <v>106.82</v>
      </c>
      <c r="D2264">
        <v>34.93</v>
      </c>
      <c r="E2264">
        <v>762.51</v>
      </c>
      <c r="F2264">
        <v>192.8</v>
      </c>
      <c r="G2264">
        <v>55.95</v>
      </c>
      <c r="H2264">
        <v>675.2</v>
      </c>
      <c r="I2264">
        <v>105.93</v>
      </c>
      <c r="J2264">
        <v>56.42</v>
      </c>
      <c r="K2264">
        <v>15.63</v>
      </c>
      <c r="L2264">
        <v>85.2</v>
      </c>
      <c r="M2264">
        <v>60.75</v>
      </c>
    </row>
    <row r="2265" spans="1:13" x14ac:dyDescent="0.25">
      <c r="A2265" s="25">
        <v>42367</v>
      </c>
      <c r="B2265">
        <v>138.25</v>
      </c>
      <c r="C2265">
        <v>108.74</v>
      </c>
      <c r="D2265">
        <v>35.44</v>
      </c>
      <c r="E2265">
        <v>776.6</v>
      </c>
      <c r="F2265">
        <v>194.68</v>
      </c>
      <c r="G2265">
        <v>56.55</v>
      </c>
      <c r="H2265">
        <v>693.97</v>
      </c>
      <c r="I2265">
        <v>107.26</v>
      </c>
      <c r="J2265">
        <v>57.02</v>
      </c>
      <c r="K2265">
        <v>15.82</v>
      </c>
      <c r="L2265">
        <v>86.51</v>
      </c>
      <c r="M2265">
        <v>61.61</v>
      </c>
    </row>
    <row r="2266" spans="1:13" x14ac:dyDescent="0.25">
      <c r="A2266" s="25">
        <v>42368</v>
      </c>
      <c r="B2266">
        <v>139.58000000000001</v>
      </c>
      <c r="C2266">
        <v>107.32</v>
      </c>
      <c r="D2266">
        <v>34.99</v>
      </c>
      <c r="E2266">
        <v>771</v>
      </c>
      <c r="F2266">
        <v>192.13</v>
      </c>
      <c r="G2266">
        <v>56.31</v>
      </c>
      <c r="H2266">
        <v>689.07</v>
      </c>
      <c r="I2266">
        <v>106.22</v>
      </c>
      <c r="J2266">
        <v>56.16</v>
      </c>
      <c r="K2266">
        <v>15.43</v>
      </c>
      <c r="L2266">
        <v>86.15</v>
      </c>
      <c r="M2266">
        <v>61.68</v>
      </c>
    </row>
    <row r="2267" spans="1:13" x14ac:dyDescent="0.25">
      <c r="A2267" s="25">
        <v>42369</v>
      </c>
      <c r="B2267">
        <v>139.07</v>
      </c>
      <c r="C2267">
        <v>105.26</v>
      </c>
      <c r="D2267">
        <v>34.450000000000003</v>
      </c>
      <c r="E2267">
        <v>758.88</v>
      </c>
      <c r="F2267">
        <v>189.04</v>
      </c>
      <c r="G2267">
        <v>55.48</v>
      </c>
      <c r="H2267">
        <v>675.89</v>
      </c>
      <c r="I2267">
        <v>104.66</v>
      </c>
      <c r="J2267">
        <v>54.81</v>
      </c>
      <c r="K2267">
        <v>15.72</v>
      </c>
      <c r="L2267">
        <v>85.25</v>
      </c>
      <c r="M2267">
        <v>61.3</v>
      </c>
    </row>
    <row r="2268" spans="1:13" x14ac:dyDescent="0.25">
      <c r="A2268" s="25">
        <v>42373</v>
      </c>
      <c r="B2268">
        <v>135.6</v>
      </c>
      <c r="C2268">
        <v>105.35</v>
      </c>
      <c r="D2268">
        <v>33.99</v>
      </c>
      <c r="E2268">
        <v>741.84</v>
      </c>
      <c r="F2268">
        <v>184.03</v>
      </c>
      <c r="G2268">
        <v>54.8</v>
      </c>
      <c r="H2268">
        <v>636.99</v>
      </c>
      <c r="I2268">
        <v>102.22</v>
      </c>
      <c r="J2268">
        <v>54.34</v>
      </c>
      <c r="K2268">
        <v>15.22</v>
      </c>
      <c r="L2268">
        <v>82.98</v>
      </c>
      <c r="M2268">
        <v>61.46</v>
      </c>
    </row>
    <row r="2269" spans="1:13" x14ac:dyDescent="0.25">
      <c r="A2269" s="25">
        <v>42374</v>
      </c>
      <c r="B2269">
        <v>136.76</v>
      </c>
      <c r="C2269">
        <v>102.71</v>
      </c>
      <c r="D2269">
        <v>33.83</v>
      </c>
      <c r="E2269">
        <v>742.58</v>
      </c>
      <c r="F2269">
        <v>187.37</v>
      </c>
      <c r="G2269">
        <v>55.05</v>
      </c>
      <c r="H2269">
        <v>633.79</v>
      </c>
      <c r="I2269">
        <v>102.73</v>
      </c>
      <c r="J2269">
        <v>53.77</v>
      </c>
      <c r="K2269">
        <v>15.41</v>
      </c>
      <c r="L2269">
        <v>81.93</v>
      </c>
      <c r="M2269">
        <v>62.92</v>
      </c>
    </row>
    <row r="2270" spans="1:13" x14ac:dyDescent="0.25">
      <c r="A2270" s="25">
        <v>42375</v>
      </c>
      <c r="B2270">
        <v>134.38</v>
      </c>
      <c r="C2270">
        <v>100.7</v>
      </c>
      <c r="D2270">
        <v>33.08</v>
      </c>
      <c r="E2270">
        <v>743.62</v>
      </c>
      <c r="F2270">
        <v>185.61</v>
      </c>
      <c r="G2270">
        <v>54.05</v>
      </c>
      <c r="H2270">
        <v>632.65</v>
      </c>
      <c r="I2270">
        <v>102.97</v>
      </c>
      <c r="J2270">
        <v>53.42</v>
      </c>
      <c r="K2270">
        <v>14.97</v>
      </c>
      <c r="L2270">
        <v>80.099999999999994</v>
      </c>
      <c r="M2270">
        <v>63.55</v>
      </c>
    </row>
    <row r="2271" spans="1:13" x14ac:dyDescent="0.25">
      <c r="A2271" s="25">
        <v>42376</v>
      </c>
      <c r="B2271">
        <v>133.69999999999999</v>
      </c>
      <c r="C2271">
        <v>96.45</v>
      </c>
      <c r="D2271">
        <v>31.84</v>
      </c>
      <c r="E2271">
        <v>726.39</v>
      </c>
      <c r="F2271">
        <v>174.37</v>
      </c>
      <c r="G2271">
        <v>52.17</v>
      </c>
      <c r="H2271">
        <v>607.94000000000005</v>
      </c>
      <c r="I2271">
        <v>97.92</v>
      </c>
      <c r="J2271">
        <v>51.7</v>
      </c>
      <c r="K2271">
        <v>13.96</v>
      </c>
      <c r="L2271">
        <v>77.69</v>
      </c>
      <c r="M2271">
        <v>65.03</v>
      </c>
    </row>
    <row r="2272" spans="1:13" x14ac:dyDescent="0.25">
      <c r="A2272" s="25">
        <v>42377</v>
      </c>
      <c r="B2272">
        <v>133.18</v>
      </c>
      <c r="C2272">
        <v>96.96</v>
      </c>
      <c r="D2272">
        <v>31.51</v>
      </c>
      <c r="E2272">
        <v>714.47</v>
      </c>
      <c r="F2272">
        <v>171.34</v>
      </c>
      <c r="G2272">
        <v>52.33</v>
      </c>
      <c r="H2272">
        <v>607.04999999999995</v>
      </c>
      <c r="I2272">
        <v>97.33</v>
      </c>
      <c r="J2272">
        <v>50.36</v>
      </c>
      <c r="K2272">
        <v>13.42</v>
      </c>
      <c r="L2272">
        <v>76.180000000000007</v>
      </c>
      <c r="M2272">
        <v>63.54</v>
      </c>
    </row>
    <row r="2273" spans="1:13" x14ac:dyDescent="0.25">
      <c r="A2273" s="25">
        <v>42380</v>
      </c>
      <c r="B2273">
        <v>131.81</v>
      </c>
      <c r="C2273">
        <v>98.53</v>
      </c>
      <c r="D2273">
        <v>32.06</v>
      </c>
      <c r="E2273">
        <v>716.03</v>
      </c>
      <c r="F2273">
        <v>170.37</v>
      </c>
      <c r="G2273">
        <v>52.3</v>
      </c>
      <c r="H2273">
        <v>617.74</v>
      </c>
      <c r="I2273">
        <v>97.51</v>
      </c>
      <c r="J2273">
        <v>51.21</v>
      </c>
      <c r="K2273">
        <v>12.86</v>
      </c>
      <c r="L2273">
        <v>76.95</v>
      </c>
      <c r="M2273">
        <v>64.22</v>
      </c>
    </row>
    <row r="2274" spans="1:13" x14ac:dyDescent="0.25">
      <c r="A2274" s="25">
        <v>42381</v>
      </c>
      <c r="B2274">
        <v>133.65</v>
      </c>
      <c r="C2274">
        <v>99.96</v>
      </c>
      <c r="D2274">
        <v>32.68</v>
      </c>
      <c r="E2274">
        <v>726.07</v>
      </c>
      <c r="F2274">
        <v>172.91</v>
      </c>
      <c r="G2274">
        <v>52.78</v>
      </c>
      <c r="H2274">
        <v>617.89</v>
      </c>
      <c r="I2274">
        <v>99.37</v>
      </c>
      <c r="J2274">
        <v>51.53</v>
      </c>
      <c r="K2274">
        <v>13.09</v>
      </c>
      <c r="L2274">
        <v>77.36</v>
      </c>
      <c r="M2274">
        <v>63.62</v>
      </c>
    </row>
    <row r="2275" spans="1:13" x14ac:dyDescent="0.25">
      <c r="A2275" s="25">
        <v>42382</v>
      </c>
      <c r="B2275">
        <v>133.5</v>
      </c>
      <c r="C2275">
        <v>97.39</v>
      </c>
      <c r="D2275">
        <v>31.91</v>
      </c>
      <c r="E2275">
        <v>700.56</v>
      </c>
      <c r="F2275">
        <v>166.04</v>
      </c>
      <c r="G2275">
        <v>51.64</v>
      </c>
      <c r="H2275">
        <v>581.80999999999995</v>
      </c>
      <c r="I2275">
        <v>95.44</v>
      </c>
      <c r="J2275">
        <v>49.82</v>
      </c>
      <c r="K2275">
        <v>12.98</v>
      </c>
      <c r="L2275">
        <v>72.94</v>
      </c>
      <c r="M2275">
        <v>61.92</v>
      </c>
    </row>
    <row r="2276" spans="1:13" x14ac:dyDescent="0.25">
      <c r="A2276" s="25">
        <v>42383</v>
      </c>
      <c r="B2276">
        <v>131.93</v>
      </c>
      <c r="C2276">
        <v>99.52</v>
      </c>
      <c r="D2276">
        <v>32.74</v>
      </c>
      <c r="E2276">
        <v>714.72</v>
      </c>
      <c r="F2276">
        <v>172.23</v>
      </c>
      <c r="G2276">
        <v>53.11</v>
      </c>
      <c r="H2276">
        <v>593</v>
      </c>
      <c r="I2276">
        <v>98.37</v>
      </c>
      <c r="J2276">
        <v>50.03</v>
      </c>
      <c r="K2276">
        <v>13.18</v>
      </c>
      <c r="L2276">
        <v>71.92</v>
      </c>
      <c r="M2276">
        <v>63.06</v>
      </c>
    </row>
    <row r="2277" spans="1:13" x14ac:dyDescent="0.25">
      <c r="A2277" s="25">
        <v>42384</v>
      </c>
      <c r="B2277">
        <v>130.01</v>
      </c>
      <c r="C2277">
        <v>97.13</v>
      </c>
      <c r="D2277">
        <v>29.76</v>
      </c>
      <c r="E2277">
        <v>694.45</v>
      </c>
      <c r="F2277">
        <v>163.92</v>
      </c>
      <c r="G2277">
        <v>50.99</v>
      </c>
      <c r="H2277">
        <v>570.17999999999995</v>
      </c>
      <c r="I2277">
        <v>94.97</v>
      </c>
      <c r="J2277">
        <v>48.03</v>
      </c>
      <c r="K2277">
        <v>12.22</v>
      </c>
      <c r="L2277">
        <v>70.63</v>
      </c>
      <c r="M2277">
        <v>61.93</v>
      </c>
    </row>
    <row r="2278" spans="1:13" x14ac:dyDescent="0.25">
      <c r="A2278" s="25">
        <v>42388</v>
      </c>
      <c r="B2278">
        <v>130.11000000000001</v>
      </c>
      <c r="C2278">
        <v>96.66</v>
      </c>
      <c r="D2278">
        <v>29.8</v>
      </c>
      <c r="E2278">
        <v>701.79</v>
      </c>
      <c r="F2278">
        <v>166.03</v>
      </c>
      <c r="G2278">
        <v>50.56</v>
      </c>
      <c r="H2278">
        <v>574.48</v>
      </c>
      <c r="I2278">
        <v>95.26</v>
      </c>
      <c r="J2278">
        <v>48.22</v>
      </c>
      <c r="K2278">
        <v>11.93</v>
      </c>
      <c r="L2278">
        <v>71.19</v>
      </c>
      <c r="M2278">
        <v>62.56</v>
      </c>
    </row>
    <row r="2279" spans="1:13" x14ac:dyDescent="0.25">
      <c r="A2279" s="25">
        <v>42389</v>
      </c>
      <c r="B2279">
        <v>118.46</v>
      </c>
      <c r="C2279">
        <v>96.79</v>
      </c>
      <c r="D2279">
        <v>29.59</v>
      </c>
      <c r="E2279">
        <v>698.45</v>
      </c>
      <c r="F2279">
        <v>164.99</v>
      </c>
      <c r="G2279">
        <v>50.79</v>
      </c>
      <c r="H2279">
        <v>571.77</v>
      </c>
      <c r="I2279">
        <v>94.35</v>
      </c>
      <c r="J2279">
        <v>49.01</v>
      </c>
      <c r="K2279">
        <v>11.8</v>
      </c>
      <c r="L2279">
        <v>69.260000000000005</v>
      </c>
      <c r="M2279">
        <v>60.84</v>
      </c>
    </row>
    <row r="2280" spans="1:13" x14ac:dyDescent="0.25">
      <c r="A2280" s="25">
        <v>42390</v>
      </c>
      <c r="B2280">
        <v>121.3</v>
      </c>
      <c r="C2280">
        <v>96.3</v>
      </c>
      <c r="D2280">
        <v>29.66</v>
      </c>
      <c r="E2280">
        <v>706.59</v>
      </c>
      <c r="F2280">
        <v>169.56</v>
      </c>
      <c r="G2280">
        <v>50.48</v>
      </c>
      <c r="H2280">
        <v>575.02</v>
      </c>
      <c r="I2280">
        <v>94.16</v>
      </c>
      <c r="J2280">
        <v>49.83</v>
      </c>
      <c r="K2280">
        <v>12.18</v>
      </c>
      <c r="L2280">
        <v>69.510000000000005</v>
      </c>
      <c r="M2280">
        <v>61.88</v>
      </c>
    </row>
    <row r="2281" spans="1:13" x14ac:dyDescent="0.25">
      <c r="A2281" s="25">
        <v>42391</v>
      </c>
      <c r="B2281">
        <v>124.67</v>
      </c>
      <c r="C2281">
        <v>101.42</v>
      </c>
      <c r="D2281">
        <v>29.92</v>
      </c>
      <c r="E2281">
        <v>725.25</v>
      </c>
      <c r="F2281">
        <v>171.17</v>
      </c>
      <c r="G2281">
        <v>52.29</v>
      </c>
      <c r="H2281">
        <v>596.38</v>
      </c>
      <c r="I2281">
        <v>97.94</v>
      </c>
      <c r="J2281">
        <v>50.3</v>
      </c>
      <c r="K2281">
        <v>13.13</v>
      </c>
      <c r="L2281">
        <v>70.650000000000006</v>
      </c>
      <c r="M2281">
        <v>62.69</v>
      </c>
    </row>
    <row r="2282" spans="1:13" x14ac:dyDescent="0.25">
      <c r="A2282" s="25">
        <v>42394</v>
      </c>
      <c r="B2282">
        <v>122.1</v>
      </c>
      <c r="C2282">
        <v>99.44</v>
      </c>
      <c r="D2282">
        <v>29.6</v>
      </c>
      <c r="E2282">
        <v>711.67</v>
      </c>
      <c r="F2282">
        <v>167.54</v>
      </c>
      <c r="G2282">
        <v>51.79</v>
      </c>
      <c r="H2282">
        <v>596.53</v>
      </c>
      <c r="I2282">
        <v>97.01</v>
      </c>
      <c r="J2282">
        <v>50.08</v>
      </c>
      <c r="K2282">
        <v>12.57</v>
      </c>
      <c r="L2282">
        <v>69.489999999999995</v>
      </c>
      <c r="M2282">
        <v>63.45</v>
      </c>
    </row>
    <row r="2283" spans="1:13" x14ac:dyDescent="0.25">
      <c r="A2283" s="25">
        <v>42395</v>
      </c>
      <c r="B2283">
        <v>122.25</v>
      </c>
      <c r="C2283">
        <v>99.99</v>
      </c>
      <c r="D2283">
        <v>29.94</v>
      </c>
      <c r="E2283">
        <v>713.04</v>
      </c>
      <c r="F2283">
        <v>167.08</v>
      </c>
      <c r="G2283">
        <v>52.17</v>
      </c>
      <c r="H2283">
        <v>601.25</v>
      </c>
      <c r="I2283">
        <v>97.34</v>
      </c>
      <c r="J2283">
        <v>50.7</v>
      </c>
      <c r="K2283">
        <v>13.26</v>
      </c>
      <c r="L2283">
        <v>69.69</v>
      </c>
      <c r="M2283">
        <v>64</v>
      </c>
    </row>
    <row r="2284" spans="1:13" x14ac:dyDescent="0.25">
      <c r="A2284" s="25">
        <v>42396</v>
      </c>
      <c r="B2284">
        <v>122.73</v>
      </c>
      <c r="C2284">
        <v>93.42</v>
      </c>
      <c r="D2284">
        <v>29.81</v>
      </c>
      <c r="E2284">
        <v>699.99</v>
      </c>
      <c r="F2284">
        <v>158.27000000000001</v>
      </c>
      <c r="G2284">
        <v>51.22</v>
      </c>
      <c r="H2284">
        <v>583.35</v>
      </c>
      <c r="I2284">
        <v>94.45</v>
      </c>
      <c r="J2284">
        <v>50.67</v>
      </c>
      <c r="K2284">
        <v>13.22</v>
      </c>
      <c r="L2284">
        <v>67.540000000000006</v>
      </c>
      <c r="M2284">
        <v>63.95</v>
      </c>
    </row>
    <row r="2285" spans="1:13" x14ac:dyDescent="0.25">
      <c r="A2285" s="25">
        <v>42397</v>
      </c>
      <c r="B2285">
        <v>121.26</v>
      </c>
      <c r="C2285">
        <v>94.09</v>
      </c>
      <c r="D2285">
        <v>29.97</v>
      </c>
      <c r="E2285">
        <v>730.96</v>
      </c>
      <c r="F2285">
        <v>156.94</v>
      </c>
      <c r="G2285">
        <v>52.06</v>
      </c>
      <c r="H2285">
        <v>635.35</v>
      </c>
      <c r="I2285">
        <v>109.11</v>
      </c>
      <c r="J2285">
        <v>51.13</v>
      </c>
      <c r="K2285">
        <v>13.13</v>
      </c>
      <c r="L2285">
        <v>67.319999999999993</v>
      </c>
      <c r="M2285">
        <v>64.22</v>
      </c>
    </row>
    <row r="2286" spans="1:13" x14ac:dyDescent="0.25">
      <c r="A2286" s="25">
        <v>42398</v>
      </c>
      <c r="B2286">
        <v>123.28</v>
      </c>
      <c r="C2286">
        <v>97.34</v>
      </c>
      <c r="D2286">
        <v>31.02</v>
      </c>
      <c r="E2286">
        <v>742.95</v>
      </c>
      <c r="F2286">
        <v>163.27000000000001</v>
      </c>
      <c r="G2286">
        <v>55.09</v>
      </c>
      <c r="H2286">
        <v>587</v>
      </c>
      <c r="I2286">
        <v>112.21</v>
      </c>
      <c r="J2286">
        <v>52.93</v>
      </c>
      <c r="K2286">
        <v>13.42</v>
      </c>
      <c r="L2286">
        <v>66.760000000000005</v>
      </c>
      <c r="M2286">
        <v>66.36</v>
      </c>
    </row>
    <row r="2287" spans="1:13" x14ac:dyDescent="0.25">
      <c r="A2287" s="25">
        <v>42401</v>
      </c>
      <c r="B2287">
        <v>124.4</v>
      </c>
      <c r="C2287">
        <v>96.43</v>
      </c>
      <c r="D2287">
        <v>30.82</v>
      </c>
      <c r="E2287">
        <v>752</v>
      </c>
      <c r="F2287">
        <v>161.1</v>
      </c>
      <c r="G2287">
        <v>54.71</v>
      </c>
      <c r="H2287">
        <v>574.80999999999995</v>
      </c>
      <c r="I2287">
        <v>115.09</v>
      </c>
      <c r="J2287">
        <v>52.83</v>
      </c>
      <c r="K2287">
        <v>13.6</v>
      </c>
      <c r="L2287">
        <v>67.19</v>
      </c>
      <c r="M2287">
        <v>67.5</v>
      </c>
    </row>
    <row r="2288" spans="1:13" x14ac:dyDescent="0.25">
      <c r="A2288" s="25">
        <v>42402</v>
      </c>
      <c r="B2288">
        <v>123.67</v>
      </c>
      <c r="C2288">
        <v>94.48</v>
      </c>
      <c r="D2288">
        <v>29.8</v>
      </c>
      <c r="E2288">
        <v>764.65</v>
      </c>
      <c r="F2288">
        <v>154.82</v>
      </c>
      <c r="G2288">
        <v>53</v>
      </c>
      <c r="H2288">
        <v>552.1</v>
      </c>
      <c r="I2288">
        <v>114.61</v>
      </c>
      <c r="J2288">
        <v>50.64</v>
      </c>
      <c r="K2288">
        <v>12.78</v>
      </c>
      <c r="L2288">
        <v>63</v>
      </c>
      <c r="M2288">
        <v>66.86</v>
      </c>
    </row>
    <row r="2289" spans="1:13" x14ac:dyDescent="0.25">
      <c r="A2289" s="25">
        <v>42403</v>
      </c>
      <c r="B2289">
        <v>123.99</v>
      </c>
      <c r="C2289">
        <v>96.35</v>
      </c>
      <c r="D2289">
        <v>29.34</v>
      </c>
      <c r="E2289">
        <v>726.95</v>
      </c>
      <c r="F2289">
        <v>153.08000000000001</v>
      </c>
      <c r="G2289">
        <v>52.16</v>
      </c>
      <c r="H2289">
        <v>531.07000000000005</v>
      </c>
      <c r="I2289">
        <v>112.69</v>
      </c>
      <c r="J2289">
        <v>50.25</v>
      </c>
      <c r="K2289">
        <v>13.23</v>
      </c>
      <c r="L2289">
        <v>62.77</v>
      </c>
      <c r="M2289">
        <v>66.27</v>
      </c>
    </row>
    <row r="2290" spans="1:13" x14ac:dyDescent="0.25">
      <c r="A2290" s="25">
        <v>42404</v>
      </c>
      <c r="B2290">
        <v>125.08</v>
      </c>
      <c r="C2290">
        <v>96.6</v>
      </c>
      <c r="D2290">
        <v>29.77</v>
      </c>
      <c r="E2290">
        <v>708.01</v>
      </c>
      <c r="F2290">
        <v>152.59</v>
      </c>
      <c r="G2290">
        <v>52</v>
      </c>
      <c r="H2290">
        <v>536.26</v>
      </c>
      <c r="I2290">
        <v>110.49</v>
      </c>
      <c r="J2290">
        <v>51.26</v>
      </c>
      <c r="K2290">
        <v>13.55</v>
      </c>
      <c r="L2290">
        <v>63.81</v>
      </c>
      <c r="M2290">
        <v>66.42</v>
      </c>
    </row>
    <row r="2291" spans="1:13" x14ac:dyDescent="0.25">
      <c r="A2291" s="25">
        <v>42405</v>
      </c>
      <c r="B2291">
        <v>127.22</v>
      </c>
      <c r="C2291">
        <v>94.02</v>
      </c>
      <c r="D2291">
        <v>29.04</v>
      </c>
      <c r="E2291">
        <v>683.57</v>
      </c>
      <c r="F2291">
        <v>145.34</v>
      </c>
      <c r="G2291">
        <v>50.16</v>
      </c>
      <c r="H2291">
        <v>502.13</v>
      </c>
      <c r="I2291">
        <v>104.07</v>
      </c>
      <c r="J2291">
        <v>49.88</v>
      </c>
      <c r="K2291">
        <v>12.88</v>
      </c>
      <c r="L2291">
        <v>58.37</v>
      </c>
      <c r="M2291">
        <v>67</v>
      </c>
    </row>
    <row r="2292" spans="1:13" x14ac:dyDescent="0.25">
      <c r="A2292" s="25">
        <v>42408</v>
      </c>
      <c r="B2292">
        <v>126</v>
      </c>
      <c r="C2292">
        <v>95.01</v>
      </c>
      <c r="D2292">
        <v>28.82</v>
      </c>
      <c r="E2292">
        <v>682.74</v>
      </c>
      <c r="F2292">
        <v>145.05000000000001</v>
      </c>
      <c r="G2292">
        <v>49.41</v>
      </c>
      <c r="H2292">
        <v>488.1</v>
      </c>
      <c r="I2292">
        <v>99.75</v>
      </c>
      <c r="J2292">
        <v>50.9</v>
      </c>
      <c r="K2292">
        <v>12.77</v>
      </c>
      <c r="L2292">
        <v>55.88</v>
      </c>
      <c r="M2292">
        <v>66.900000000000006</v>
      </c>
    </row>
    <row r="2293" spans="1:13" x14ac:dyDescent="0.25">
      <c r="A2293" s="25">
        <v>42409</v>
      </c>
      <c r="B2293">
        <v>126.12</v>
      </c>
      <c r="C2293">
        <v>94.99</v>
      </c>
      <c r="D2293">
        <v>28.81</v>
      </c>
      <c r="E2293">
        <v>678.11</v>
      </c>
      <c r="F2293">
        <v>140.68</v>
      </c>
      <c r="G2293">
        <v>49.28</v>
      </c>
      <c r="H2293">
        <v>482.07</v>
      </c>
      <c r="I2293">
        <v>99.54</v>
      </c>
      <c r="J2293">
        <v>50.68</v>
      </c>
      <c r="K2293">
        <v>12.5</v>
      </c>
      <c r="L2293">
        <v>54.09</v>
      </c>
      <c r="M2293">
        <v>65.81</v>
      </c>
    </row>
    <row r="2294" spans="1:13" x14ac:dyDescent="0.25">
      <c r="A2294" s="25">
        <v>42410</v>
      </c>
      <c r="B2294">
        <v>125</v>
      </c>
      <c r="C2294">
        <v>94.27</v>
      </c>
      <c r="D2294">
        <v>28.23</v>
      </c>
      <c r="E2294">
        <v>684.12</v>
      </c>
      <c r="F2294">
        <v>143.78</v>
      </c>
      <c r="G2294">
        <v>49.71</v>
      </c>
      <c r="H2294">
        <v>490.48</v>
      </c>
      <c r="I2294">
        <v>101</v>
      </c>
      <c r="J2294">
        <v>50.75</v>
      </c>
      <c r="K2294">
        <v>12.78</v>
      </c>
      <c r="L2294">
        <v>54.35</v>
      </c>
      <c r="M2294">
        <v>65.790000000000006</v>
      </c>
    </row>
    <row r="2295" spans="1:13" x14ac:dyDescent="0.25">
      <c r="A2295" s="25">
        <v>42411</v>
      </c>
      <c r="B2295">
        <v>118.78</v>
      </c>
      <c r="C2295">
        <v>93.7</v>
      </c>
      <c r="D2295">
        <v>28.22</v>
      </c>
      <c r="E2295">
        <v>683.11</v>
      </c>
      <c r="F2295">
        <v>141.21</v>
      </c>
      <c r="G2295">
        <v>49.69</v>
      </c>
      <c r="H2295">
        <v>503.82</v>
      </c>
      <c r="I2295">
        <v>101.91</v>
      </c>
      <c r="J2295">
        <v>50.38</v>
      </c>
      <c r="K2295">
        <v>12.61</v>
      </c>
      <c r="L2295">
        <v>61.07</v>
      </c>
      <c r="M2295">
        <v>65.319999999999993</v>
      </c>
    </row>
    <row r="2296" spans="1:13" x14ac:dyDescent="0.25">
      <c r="A2296" s="25">
        <v>42412</v>
      </c>
      <c r="B2296">
        <v>119.26</v>
      </c>
      <c r="C2296">
        <v>93.99</v>
      </c>
      <c r="D2296">
        <v>28.64</v>
      </c>
      <c r="E2296">
        <v>682.4</v>
      </c>
      <c r="F2296">
        <v>152.72999999999999</v>
      </c>
      <c r="G2296">
        <v>50.5</v>
      </c>
      <c r="H2296">
        <v>507.08</v>
      </c>
      <c r="I2296">
        <v>102.01</v>
      </c>
      <c r="J2296">
        <v>51.14</v>
      </c>
      <c r="K2296">
        <v>12.95</v>
      </c>
      <c r="L2296">
        <v>59.9</v>
      </c>
      <c r="M2296">
        <v>66.180000000000007</v>
      </c>
    </row>
    <row r="2297" spans="1:13" x14ac:dyDescent="0.25">
      <c r="A2297" s="25">
        <v>42416</v>
      </c>
      <c r="B2297">
        <v>121.83</v>
      </c>
      <c r="C2297">
        <v>96.64</v>
      </c>
      <c r="D2297">
        <v>28.78</v>
      </c>
      <c r="E2297">
        <v>691</v>
      </c>
      <c r="F2297">
        <v>157.52000000000001</v>
      </c>
      <c r="G2297">
        <v>51.09</v>
      </c>
      <c r="H2297">
        <v>521.1</v>
      </c>
      <c r="I2297">
        <v>101.61</v>
      </c>
      <c r="J2297">
        <v>52.54</v>
      </c>
      <c r="K2297">
        <v>13.57</v>
      </c>
      <c r="L2297">
        <v>63.32</v>
      </c>
      <c r="M2297">
        <v>65.900000000000006</v>
      </c>
    </row>
    <row r="2298" spans="1:13" x14ac:dyDescent="0.25">
      <c r="A2298" s="25">
        <v>42417</v>
      </c>
      <c r="B2298">
        <v>123.71</v>
      </c>
      <c r="C2298">
        <v>98.12</v>
      </c>
      <c r="D2298">
        <v>29.47</v>
      </c>
      <c r="E2298">
        <v>708.4</v>
      </c>
      <c r="F2298">
        <v>163.53</v>
      </c>
      <c r="G2298">
        <v>52.42</v>
      </c>
      <c r="H2298">
        <v>534.1</v>
      </c>
      <c r="I2298">
        <v>105.2</v>
      </c>
      <c r="J2298">
        <v>53.69</v>
      </c>
      <c r="K2298">
        <v>13.64</v>
      </c>
      <c r="L2298">
        <v>65.349999999999994</v>
      </c>
      <c r="M2298">
        <v>66.11</v>
      </c>
    </row>
    <row r="2299" spans="1:13" x14ac:dyDescent="0.25">
      <c r="A2299" s="25">
        <v>42418</v>
      </c>
      <c r="B2299">
        <v>130</v>
      </c>
      <c r="C2299">
        <v>96.26</v>
      </c>
      <c r="D2299">
        <v>29.42</v>
      </c>
      <c r="E2299">
        <v>697.35</v>
      </c>
      <c r="F2299">
        <v>160.69999999999999</v>
      </c>
      <c r="G2299">
        <v>52.19</v>
      </c>
      <c r="H2299">
        <v>525</v>
      </c>
      <c r="I2299">
        <v>103.47</v>
      </c>
      <c r="J2299">
        <v>53.06</v>
      </c>
      <c r="K2299">
        <v>13.08</v>
      </c>
      <c r="L2299">
        <v>63.07</v>
      </c>
      <c r="M2299">
        <v>64.12</v>
      </c>
    </row>
    <row r="2300" spans="1:13" x14ac:dyDescent="0.25">
      <c r="A2300" s="25">
        <v>42419</v>
      </c>
      <c r="B2300">
        <v>132.36000000000001</v>
      </c>
      <c r="C2300">
        <v>96.04</v>
      </c>
      <c r="D2300">
        <v>28.71</v>
      </c>
      <c r="E2300">
        <v>700.91</v>
      </c>
      <c r="F2300">
        <v>164.47</v>
      </c>
      <c r="G2300">
        <v>51.82</v>
      </c>
      <c r="H2300">
        <v>534.9</v>
      </c>
      <c r="I2300">
        <v>104.57</v>
      </c>
      <c r="J2300">
        <v>52.76</v>
      </c>
      <c r="K2300">
        <v>12.67</v>
      </c>
      <c r="L2300">
        <v>63.42</v>
      </c>
      <c r="M2300">
        <v>64.66</v>
      </c>
    </row>
    <row r="2301" spans="1:13" x14ac:dyDescent="0.25">
      <c r="A2301" s="25">
        <v>42422</v>
      </c>
      <c r="B2301">
        <v>133.84</v>
      </c>
      <c r="C2301">
        <v>96.88</v>
      </c>
      <c r="D2301">
        <v>29.35</v>
      </c>
      <c r="E2301">
        <v>706.46</v>
      </c>
      <c r="F2301">
        <v>168.67</v>
      </c>
      <c r="G2301">
        <v>52.65</v>
      </c>
      <c r="H2301">
        <v>559.5</v>
      </c>
      <c r="I2301">
        <v>107.16</v>
      </c>
      <c r="J2301">
        <v>53.3</v>
      </c>
      <c r="K2301">
        <v>13.33</v>
      </c>
      <c r="L2301">
        <v>63.11</v>
      </c>
      <c r="M2301">
        <v>65.63</v>
      </c>
    </row>
    <row r="2302" spans="1:13" x14ac:dyDescent="0.25">
      <c r="A2302" s="25">
        <v>42423</v>
      </c>
      <c r="B2302">
        <v>133.13999999999999</v>
      </c>
      <c r="C2302">
        <v>94.69</v>
      </c>
      <c r="D2302">
        <v>28.8</v>
      </c>
      <c r="E2302">
        <v>695.85</v>
      </c>
      <c r="F2302">
        <v>161.02000000000001</v>
      </c>
      <c r="G2302">
        <v>51.18</v>
      </c>
      <c r="H2302">
        <v>552.94000000000005</v>
      </c>
      <c r="I2302">
        <v>105.46</v>
      </c>
      <c r="J2302">
        <v>52.24</v>
      </c>
      <c r="K2302">
        <v>12.91</v>
      </c>
      <c r="L2302">
        <v>60.7</v>
      </c>
      <c r="M2302">
        <v>66.48</v>
      </c>
    </row>
    <row r="2303" spans="1:13" x14ac:dyDescent="0.25">
      <c r="A2303" s="25">
        <v>42424</v>
      </c>
      <c r="B2303">
        <v>131.55000000000001</v>
      </c>
      <c r="C2303">
        <v>96.1</v>
      </c>
      <c r="D2303">
        <v>29.19</v>
      </c>
      <c r="E2303">
        <v>699.56</v>
      </c>
      <c r="F2303">
        <v>162.75</v>
      </c>
      <c r="G2303">
        <v>51.36</v>
      </c>
      <c r="H2303">
        <v>554.04</v>
      </c>
      <c r="I2303">
        <v>106.88</v>
      </c>
      <c r="J2303">
        <v>52.46</v>
      </c>
      <c r="K2303">
        <v>13.17</v>
      </c>
      <c r="L2303">
        <v>60.66</v>
      </c>
      <c r="M2303">
        <v>67.12</v>
      </c>
    </row>
    <row r="2304" spans="1:13" x14ac:dyDescent="0.25">
      <c r="A2304" s="25">
        <v>42425</v>
      </c>
      <c r="B2304">
        <v>133.29</v>
      </c>
      <c r="C2304">
        <v>96.76</v>
      </c>
      <c r="D2304">
        <v>29.62</v>
      </c>
      <c r="E2304">
        <v>705.75</v>
      </c>
      <c r="F2304">
        <v>158.22</v>
      </c>
      <c r="G2304">
        <v>52.1</v>
      </c>
      <c r="H2304">
        <v>555.15</v>
      </c>
      <c r="I2304">
        <v>108.07</v>
      </c>
      <c r="J2304">
        <v>53.11</v>
      </c>
      <c r="K2304">
        <v>12.88</v>
      </c>
      <c r="L2304">
        <v>62.05</v>
      </c>
      <c r="M2304">
        <v>68.040000000000006</v>
      </c>
    </row>
    <row r="2305" spans="1:13" x14ac:dyDescent="0.25">
      <c r="A2305" s="25">
        <v>42426</v>
      </c>
      <c r="B2305">
        <v>134.51</v>
      </c>
      <c r="C2305">
        <v>96.91</v>
      </c>
      <c r="D2305">
        <v>29.8</v>
      </c>
      <c r="E2305">
        <v>705.07</v>
      </c>
      <c r="F2305">
        <v>173.8</v>
      </c>
      <c r="G2305">
        <v>51.3</v>
      </c>
      <c r="H2305">
        <v>555.23</v>
      </c>
      <c r="I2305">
        <v>107.92</v>
      </c>
      <c r="J2305">
        <v>53.3</v>
      </c>
      <c r="K2305">
        <v>12.98</v>
      </c>
      <c r="L2305">
        <v>62.38</v>
      </c>
      <c r="M2305">
        <v>66.510000000000005</v>
      </c>
    </row>
    <row r="2306" spans="1:13" x14ac:dyDescent="0.25">
      <c r="A2306" s="25">
        <v>42429</v>
      </c>
      <c r="B2306">
        <v>132</v>
      </c>
      <c r="C2306">
        <v>96.69</v>
      </c>
      <c r="D2306">
        <v>29.59</v>
      </c>
      <c r="E2306">
        <v>697.77</v>
      </c>
      <c r="F2306">
        <v>173.42</v>
      </c>
      <c r="G2306">
        <v>50.88</v>
      </c>
      <c r="H2306">
        <v>552.52</v>
      </c>
      <c r="I2306">
        <v>106.92</v>
      </c>
      <c r="J2306">
        <v>53.02</v>
      </c>
      <c r="K2306">
        <v>12.92</v>
      </c>
      <c r="L2306">
        <v>62.6</v>
      </c>
      <c r="M2306">
        <v>66.34</v>
      </c>
    </row>
    <row r="2307" spans="1:13" x14ac:dyDescent="0.25">
      <c r="A2307" s="25">
        <v>42430</v>
      </c>
      <c r="B2307">
        <v>132.24</v>
      </c>
      <c r="C2307">
        <v>100.53</v>
      </c>
      <c r="D2307">
        <v>30.37</v>
      </c>
      <c r="E2307">
        <v>718.81</v>
      </c>
      <c r="F2307">
        <v>180.2</v>
      </c>
      <c r="G2307">
        <v>52.58</v>
      </c>
      <c r="H2307">
        <v>579.04</v>
      </c>
      <c r="I2307">
        <v>109.82</v>
      </c>
      <c r="J2307">
        <v>54.22</v>
      </c>
      <c r="K2307">
        <v>13.58</v>
      </c>
      <c r="L2307">
        <v>66.099999999999994</v>
      </c>
      <c r="M2307">
        <v>66.459999999999994</v>
      </c>
    </row>
    <row r="2308" spans="1:13" x14ac:dyDescent="0.25">
      <c r="A2308" s="25">
        <v>42431</v>
      </c>
      <c r="B2308">
        <v>133.69999999999999</v>
      </c>
      <c r="C2308">
        <v>100.75</v>
      </c>
      <c r="D2308">
        <v>30.54</v>
      </c>
      <c r="E2308">
        <v>718.85</v>
      </c>
      <c r="F2308">
        <v>176.94</v>
      </c>
      <c r="G2308">
        <v>52.95</v>
      </c>
      <c r="H2308">
        <v>580.21</v>
      </c>
      <c r="I2308">
        <v>109.95</v>
      </c>
      <c r="J2308">
        <v>54.42</v>
      </c>
      <c r="K2308">
        <v>14.18</v>
      </c>
      <c r="L2308">
        <v>65.319999999999993</v>
      </c>
      <c r="M2308">
        <v>66.209999999999994</v>
      </c>
    </row>
    <row r="2309" spans="1:13" x14ac:dyDescent="0.25">
      <c r="A2309" s="25">
        <v>42432</v>
      </c>
      <c r="B2309">
        <v>137.22</v>
      </c>
      <c r="C2309">
        <v>101.5</v>
      </c>
      <c r="D2309">
        <v>30.58</v>
      </c>
      <c r="E2309">
        <v>712.42</v>
      </c>
      <c r="F2309">
        <v>177.3</v>
      </c>
      <c r="G2309">
        <v>52.35</v>
      </c>
      <c r="H2309">
        <v>577.49</v>
      </c>
      <c r="I2309">
        <v>109.58</v>
      </c>
      <c r="J2309">
        <v>54.87</v>
      </c>
      <c r="K2309">
        <v>13.74</v>
      </c>
      <c r="L2309">
        <v>65.569999999999993</v>
      </c>
      <c r="M2309">
        <v>66.14</v>
      </c>
    </row>
    <row r="2310" spans="1:13" x14ac:dyDescent="0.25">
      <c r="A2310" s="25">
        <v>42433</v>
      </c>
      <c r="B2310">
        <v>137.54</v>
      </c>
      <c r="C2310">
        <v>103.01</v>
      </c>
      <c r="D2310">
        <v>30.63</v>
      </c>
      <c r="E2310">
        <v>710.89</v>
      </c>
      <c r="F2310">
        <v>178.55</v>
      </c>
      <c r="G2310">
        <v>52.03</v>
      </c>
      <c r="H2310">
        <v>575.14</v>
      </c>
      <c r="I2310">
        <v>108.39</v>
      </c>
      <c r="J2310">
        <v>54.89</v>
      </c>
      <c r="K2310">
        <v>14.48</v>
      </c>
      <c r="L2310">
        <v>65.099999999999994</v>
      </c>
      <c r="M2310">
        <v>66.78</v>
      </c>
    </row>
    <row r="2311" spans="1:13" x14ac:dyDescent="0.25">
      <c r="A2311" s="25">
        <v>42436</v>
      </c>
      <c r="B2311">
        <v>137.28</v>
      </c>
      <c r="C2311">
        <v>101.87</v>
      </c>
      <c r="D2311">
        <v>30.94</v>
      </c>
      <c r="E2311">
        <v>695.16</v>
      </c>
      <c r="F2311">
        <v>177.2</v>
      </c>
      <c r="G2311">
        <v>51.03</v>
      </c>
      <c r="H2311">
        <v>562.79999999999995</v>
      </c>
      <c r="I2311">
        <v>105.73</v>
      </c>
      <c r="J2311">
        <v>55.49</v>
      </c>
      <c r="K2311">
        <v>14.54</v>
      </c>
      <c r="L2311">
        <v>65.5</v>
      </c>
      <c r="M2311">
        <v>67.89</v>
      </c>
    </row>
    <row r="2312" spans="1:13" x14ac:dyDescent="0.25">
      <c r="A2312" s="25">
        <v>42437</v>
      </c>
      <c r="B2312">
        <v>139.71</v>
      </c>
      <c r="C2312">
        <v>101.03</v>
      </c>
      <c r="D2312">
        <v>30.56</v>
      </c>
      <c r="E2312">
        <v>693.97</v>
      </c>
      <c r="F2312">
        <v>172.81</v>
      </c>
      <c r="G2312">
        <v>51.65</v>
      </c>
      <c r="H2312">
        <v>560.26</v>
      </c>
      <c r="I2312">
        <v>105.93</v>
      </c>
      <c r="J2312">
        <v>54.53</v>
      </c>
      <c r="K2312">
        <v>13.72</v>
      </c>
      <c r="L2312">
        <v>62.57</v>
      </c>
      <c r="M2312">
        <v>68.040000000000006</v>
      </c>
    </row>
    <row r="2313" spans="1:13" x14ac:dyDescent="0.25">
      <c r="A2313" s="25">
        <v>42438</v>
      </c>
      <c r="B2313">
        <v>139.31</v>
      </c>
      <c r="C2313">
        <v>101.12</v>
      </c>
      <c r="D2313">
        <v>30.86</v>
      </c>
      <c r="E2313">
        <v>705.24</v>
      </c>
      <c r="F2313">
        <v>176.5</v>
      </c>
      <c r="G2313">
        <v>52.84</v>
      </c>
      <c r="H2313">
        <v>559.47</v>
      </c>
      <c r="I2313">
        <v>107.51</v>
      </c>
      <c r="J2313">
        <v>54.75</v>
      </c>
      <c r="K2313">
        <v>13.88</v>
      </c>
      <c r="L2313">
        <v>60.98</v>
      </c>
      <c r="M2313">
        <v>67.53</v>
      </c>
    </row>
    <row r="2314" spans="1:13" x14ac:dyDescent="0.25">
      <c r="A2314" s="25">
        <v>42439</v>
      </c>
      <c r="B2314">
        <v>141.24</v>
      </c>
      <c r="C2314">
        <v>101.17</v>
      </c>
      <c r="D2314">
        <v>31.25</v>
      </c>
      <c r="E2314">
        <v>712.82</v>
      </c>
      <c r="F2314">
        <v>176.08</v>
      </c>
      <c r="G2314">
        <v>52.05</v>
      </c>
      <c r="H2314">
        <v>558.92999999999995</v>
      </c>
      <c r="I2314">
        <v>107.32</v>
      </c>
      <c r="J2314">
        <v>55.49</v>
      </c>
      <c r="K2314">
        <v>13.63</v>
      </c>
      <c r="L2314">
        <v>61.02</v>
      </c>
      <c r="M2314">
        <v>67.41</v>
      </c>
    </row>
    <row r="2315" spans="1:13" x14ac:dyDescent="0.25">
      <c r="A2315" s="25">
        <v>42440</v>
      </c>
      <c r="B2315">
        <v>141.72999999999999</v>
      </c>
      <c r="C2315">
        <v>102.26</v>
      </c>
      <c r="D2315">
        <v>31.76</v>
      </c>
      <c r="E2315">
        <v>726.82</v>
      </c>
      <c r="F2315">
        <v>182.98</v>
      </c>
      <c r="G2315">
        <v>53.07</v>
      </c>
      <c r="H2315">
        <v>569.61</v>
      </c>
      <c r="I2315">
        <v>109.41</v>
      </c>
      <c r="J2315">
        <v>56.06</v>
      </c>
      <c r="K2315">
        <v>14.26</v>
      </c>
      <c r="L2315">
        <v>63.7</v>
      </c>
      <c r="M2315">
        <v>67.17</v>
      </c>
    </row>
    <row r="2316" spans="1:13" x14ac:dyDescent="0.25">
      <c r="A2316" s="25">
        <v>42443</v>
      </c>
      <c r="B2316">
        <v>142.01</v>
      </c>
      <c r="C2316">
        <v>102.52</v>
      </c>
      <c r="D2316">
        <v>31.43</v>
      </c>
      <c r="E2316">
        <v>730.49</v>
      </c>
      <c r="F2316">
        <v>182.02</v>
      </c>
      <c r="G2316">
        <v>53.17</v>
      </c>
      <c r="H2316">
        <v>573.37</v>
      </c>
      <c r="I2316">
        <v>109.89</v>
      </c>
      <c r="J2316">
        <v>55.61</v>
      </c>
      <c r="K2316">
        <v>14.74</v>
      </c>
      <c r="L2316">
        <v>66.540000000000006</v>
      </c>
      <c r="M2316">
        <v>67.36</v>
      </c>
    </row>
    <row r="2317" spans="1:13" x14ac:dyDescent="0.25">
      <c r="A2317" s="25">
        <v>42444</v>
      </c>
      <c r="B2317">
        <v>141.74</v>
      </c>
      <c r="C2317">
        <v>104.58</v>
      </c>
      <c r="D2317">
        <v>31.65</v>
      </c>
      <c r="E2317">
        <v>728.33</v>
      </c>
      <c r="F2317">
        <v>180.22</v>
      </c>
      <c r="G2317">
        <v>53.59</v>
      </c>
      <c r="H2317">
        <v>577.02</v>
      </c>
      <c r="I2317">
        <v>110.67</v>
      </c>
      <c r="J2317">
        <v>55.73</v>
      </c>
      <c r="K2317">
        <v>14.05</v>
      </c>
      <c r="L2317">
        <v>66.8</v>
      </c>
      <c r="M2317">
        <v>68.09</v>
      </c>
    </row>
    <row r="2318" spans="1:13" x14ac:dyDescent="0.25">
      <c r="A2318" s="25">
        <v>42445</v>
      </c>
      <c r="B2318">
        <v>142.62</v>
      </c>
      <c r="C2318">
        <v>105.97</v>
      </c>
      <c r="D2318">
        <v>31.69</v>
      </c>
      <c r="E2318">
        <v>736.09</v>
      </c>
      <c r="F2318">
        <v>183.05</v>
      </c>
      <c r="G2318">
        <v>54.35</v>
      </c>
      <c r="H2318">
        <v>574.27</v>
      </c>
      <c r="I2318">
        <v>112.18</v>
      </c>
      <c r="J2318">
        <v>56.14</v>
      </c>
      <c r="K2318">
        <v>15.06</v>
      </c>
      <c r="L2318">
        <v>67.48</v>
      </c>
      <c r="M2318">
        <v>67.989999999999995</v>
      </c>
    </row>
    <row r="2319" spans="1:13" x14ac:dyDescent="0.25">
      <c r="A2319" s="25">
        <v>42446</v>
      </c>
      <c r="B2319">
        <v>144.78</v>
      </c>
      <c r="C2319">
        <v>105.8</v>
      </c>
      <c r="D2319">
        <v>31.98</v>
      </c>
      <c r="E2319">
        <v>737.78</v>
      </c>
      <c r="F2319">
        <v>183.44</v>
      </c>
      <c r="G2319">
        <v>54.66</v>
      </c>
      <c r="H2319">
        <v>559.44000000000005</v>
      </c>
      <c r="I2319">
        <v>111.02</v>
      </c>
      <c r="J2319">
        <v>56.6</v>
      </c>
      <c r="K2319">
        <v>15.41</v>
      </c>
      <c r="L2319">
        <v>65.31</v>
      </c>
      <c r="M2319">
        <v>67.45</v>
      </c>
    </row>
    <row r="2320" spans="1:13" x14ac:dyDescent="0.25">
      <c r="A2320" s="25">
        <v>42447</v>
      </c>
      <c r="B2320">
        <v>147.4</v>
      </c>
      <c r="C2320">
        <v>105.92</v>
      </c>
      <c r="D2320">
        <v>32.68</v>
      </c>
      <c r="E2320">
        <v>737.6</v>
      </c>
      <c r="F2320">
        <v>187.92</v>
      </c>
      <c r="G2320">
        <v>53.49</v>
      </c>
      <c r="H2320">
        <v>552.08000000000004</v>
      </c>
      <c r="I2320">
        <v>111.45</v>
      </c>
      <c r="J2320">
        <v>57.09</v>
      </c>
      <c r="K2320">
        <v>15.19</v>
      </c>
      <c r="L2320">
        <v>64.31</v>
      </c>
      <c r="M2320">
        <v>66.95</v>
      </c>
    </row>
    <row r="2321" spans="1:13" x14ac:dyDescent="0.25">
      <c r="A2321" s="25">
        <v>42450</v>
      </c>
      <c r="B2321">
        <v>147.30000000000001</v>
      </c>
      <c r="C2321">
        <v>105.91</v>
      </c>
      <c r="D2321">
        <v>32.340000000000003</v>
      </c>
      <c r="E2321">
        <v>742.09</v>
      </c>
      <c r="F2321">
        <v>187.12</v>
      </c>
      <c r="G2321">
        <v>53.86</v>
      </c>
      <c r="H2321">
        <v>553.98</v>
      </c>
      <c r="I2321">
        <v>111.85</v>
      </c>
      <c r="J2321">
        <v>57.02</v>
      </c>
      <c r="K2321">
        <v>15.02</v>
      </c>
      <c r="L2321">
        <v>65.709999999999994</v>
      </c>
      <c r="M2321">
        <v>67.97</v>
      </c>
    </row>
    <row r="2322" spans="1:13" x14ac:dyDescent="0.25">
      <c r="A2322" s="25">
        <v>42451</v>
      </c>
      <c r="B2322">
        <v>148.06</v>
      </c>
      <c r="C2322">
        <v>106.72</v>
      </c>
      <c r="D2322">
        <v>32.32</v>
      </c>
      <c r="E2322">
        <v>740.75</v>
      </c>
      <c r="F2322">
        <v>188.4</v>
      </c>
      <c r="G2322">
        <v>54.07</v>
      </c>
      <c r="H2322">
        <v>560.48</v>
      </c>
      <c r="I2322">
        <v>112.25</v>
      </c>
      <c r="J2322">
        <v>56.9</v>
      </c>
      <c r="K2322">
        <v>15.27</v>
      </c>
      <c r="L2322">
        <v>64.040000000000006</v>
      </c>
      <c r="M2322">
        <v>67.87</v>
      </c>
    </row>
    <row r="2323" spans="1:13" x14ac:dyDescent="0.25">
      <c r="A2323" s="25">
        <v>42452</v>
      </c>
      <c r="B2323">
        <v>148</v>
      </c>
      <c r="C2323">
        <v>106.13</v>
      </c>
      <c r="D2323">
        <v>32</v>
      </c>
      <c r="E2323">
        <v>738.06</v>
      </c>
      <c r="F2323">
        <v>183.84</v>
      </c>
      <c r="G2323">
        <v>53.97</v>
      </c>
      <c r="H2323">
        <v>569.63</v>
      </c>
      <c r="I2323">
        <v>112.54</v>
      </c>
      <c r="J2323">
        <v>56.6</v>
      </c>
      <c r="K2323">
        <v>14.98</v>
      </c>
      <c r="L2323">
        <v>61.74</v>
      </c>
      <c r="M2323">
        <v>67.459999999999994</v>
      </c>
    </row>
    <row r="2324" spans="1:13" x14ac:dyDescent="0.25">
      <c r="A2324" s="25">
        <v>42453</v>
      </c>
      <c r="B2324">
        <v>144.97999999999999</v>
      </c>
      <c r="C2324">
        <v>105.67</v>
      </c>
      <c r="D2324">
        <v>31.88</v>
      </c>
      <c r="E2324">
        <v>735.3</v>
      </c>
      <c r="F2324">
        <v>184.86</v>
      </c>
      <c r="G2324">
        <v>54.21</v>
      </c>
      <c r="H2324">
        <v>582.95000000000005</v>
      </c>
      <c r="I2324">
        <v>113.05</v>
      </c>
      <c r="J2324">
        <v>56.7</v>
      </c>
      <c r="K2324">
        <v>15.08</v>
      </c>
      <c r="L2324">
        <v>62.23</v>
      </c>
      <c r="M2324">
        <v>68</v>
      </c>
    </row>
    <row r="2325" spans="1:13" x14ac:dyDescent="0.25">
      <c r="A2325" s="25">
        <v>42457</v>
      </c>
      <c r="B2325">
        <v>147.75</v>
      </c>
      <c r="C2325">
        <v>105.19</v>
      </c>
      <c r="D2325">
        <v>31.9</v>
      </c>
      <c r="E2325">
        <v>733.53</v>
      </c>
      <c r="F2325">
        <v>185.17</v>
      </c>
      <c r="G2325">
        <v>53.54</v>
      </c>
      <c r="H2325">
        <v>579.87</v>
      </c>
      <c r="I2325">
        <v>113.69</v>
      </c>
      <c r="J2325">
        <v>56.52</v>
      </c>
      <c r="K2325">
        <v>14.91</v>
      </c>
      <c r="L2325">
        <v>62.51</v>
      </c>
      <c r="M2325">
        <v>68.12</v>
      </c>
    </row>
    <row r="2326" spans="1:13" x14ac:dyDescent="0.25">
      <c r="A2326" s="25">
        <v>42458</v>
      </c>
      <c r="B2326">
        <v>147.59</v>
      </c>
      <c r="C2326">
        <v>107.68</v>
      </c>
      <c r="D2326">
        <v>32.380000000000003</v>
      </c>
      <c r="E2326">
        <v>744.77</v>
      </c>
      <c r="F2326">
        <v>189.84</v>
      </c>
      <c r="G2326">
        <v>54.71</v>
      </c>
      <c r="H2326">
        <v>593.86</v>
      </c>
      <c r="I2326">
        <v>116.14</v>
      </c>
      <c r="J2326">
        <v>57.41</v>
      </c>
      <c r="K2326">
        <v>15.29</v>
      </c>
      <c r="L2326">
        <v>65.58</v>
      </c>
      <c r="M2326">
        <v>68.03</v>
      </c>
    </row>
    <row r="2327" spans="1:13" x14ac:dyDescent="0.25">
      <c r="A2327" s="25">
        <v>42459</v>
      </c>
      <c r="B2327">
        <v>149.94999999999999</v>
      </c>
      <c r="C2327">
        <v>109.56</v>
      </c>
      <c r="D2327">
        <v>32.71</v>
      </c>
      <c r="E2327">
        <v>750.53</v>
      </c>
      <c r="F2327">
        <v>189.89</v>
      </c>
      <c r="G2327">
        <v>55.05</v>
      </c>
      <c r="H2327">
        <v>598.69000000000005</v>
      </c>
      <c r="I2327">
        <v>114.7</v>
      </c>
      <c r="J2327">
        <v>58.37</v>
      </c>
      <c r="K2327">
        <v>15.4</v>
      </c>
      <c r="L2327">
        <v>66.58</v>
      </c>
      <c r="M2327">
        <v>68.8</v>
      </c>
    </row>
    <row r="2328" spans="1:13" x14ac:dyDescent="0.25">
      <c r="A2328" s="25">
        <v>42460</v>
      </c>
      <c r="B2328">
        <v>149.79</v>
      </c>
      <c r="C2328">
        <v>108.99</v>
      </c>
      <c r="D2328">
        <v>32.35</v>
      </c>
      <c r="E2328">
        <v>744.95</v>
      </c>
      <c r="F2328">
        <v>190.88</v>
      </c>
      <c r="G2328">
        <v>55.23</v>
      </c>
      <c r="H2328">
        <v>593.64</v>
      </c>
      <c r="I2328">
        <v>114.1</v>
      </c>
      <c r="J2328">
        <v>57.42</v>
      </c>
      <c r="K2328">
        <v>15.32</v>
      </c>
      <c r="L2328">
        <v>66.5</v>
      </c>
      <c r="M2328">
        <v>68.489999999999995</v>
      </c>
    </row>
    <row r="2329" spans="1:13" x14ac:dyDescent="0.25">
      <c r="A2329" s="25">
        <v>42461</v>
      </c>
      <c r="B2329">
        <v>150.51</v>
      </c>
      <c r="C2329">
        <v>109.99</v>
      </c>
      <c r="D2329">
        <v>32.450000000000003</v>
      </c>
      <c r="E2329">
        <v>749.91</v>
      </c>
      <c r="F2329">
        <v>190.33</v>
      </c>
      <c r="G2329">
        <v>55.57</v>
      </c>
      <c r="H2329">
        <v>598.5</v>
      </c>
      <c r="I2329">
        <v>116.06</v>
      </c>
      <c r="J2329">
        <v>57.94</v>
      </c>
      <c r="K2329">
        <v>15.38</v>
      </c>
      <c r="L2329">
        <v>67.23</v>
      </c>
      <c r="M2329">
        <v>69.06</v>
      </c>
    </row>
    <row r="2330" spans="1:13" x14ac:dyDescent="0.25">
      <c r="A2330" s="25">
        <v>42464</v>
      </c>
      <c r="B2330">
        <v>152.34</v>
      </c>
      <c r="C2330">
        <v>111.12</v>
      </c>
      <c r="D2330">
        <v>32</v>
      </c>
      <c r="E2330">
        <v>745.29</v>
      </c>
      <c r="F2330">
        <v>188.97</v>
      </c>
      <c r="G2330">
        <v>55.43</v>
      </c>
      <c r="H2330">
        <v>593.19000000000005</v>
      </c>
      <c r="I2330">
        <v>112.55</v>
      </c>
      <c r="J2330">
        <v>57.72</v>
      </c>
      <c r="K2330">
        <v>15.06</v>
      </c>
      <c r="L2330">
        <v>65.09</v>
      </c>
      <c r="M2330">
        <v>69.099999999999994</v>
      </c>
    </row>
    <row r="2331" spans="1:13" x14ac:dyDescent="0.25">
      <c r="A2331" s="25">
        <v>42465</v>
      </c>
      <c r="B2331">
        <v>151.43</v>
      </c>
      <c r="C2331">
        <v>109.81</v>
      </c>
      <c r="D2331">
        <v>31.9</v>
      </c>
      <c r="E2331">
        <v>737.8</v>
      </c>
      <c r="F2331">
        <v>183.8</v>
      </c>
      <c r="G2331">
        <v>54.56</v>
      </c>
      <c r="H2331">
        <v>586.14</v>
      </c>
      <c r="I2331">
        <v>112.22</v>
      </c>
      <c r="J2331">
        <v>57.71</v>
      </c>
      <c r="K2331">
        <v>15.08</v>
      </c>
      <c r="L2331">
        <v>63.96</v>
      </c>
      <c r="M2331">
        <v>68.64</v>
      </c>
    </row>
    <row r="2332" spans="1:13" x14ac:dyDescent="0.25">
      <c r="A2332" s="25">
        <v>42466</v>
      </c>
      <c r="B2332">
        <v>149.9</v>
      </c>
      <c r="C2332">
        <v>110.96</v>
      </c>
      <c r="D2332">
        <v>32.08</v>
      </c>
      <c r="E2332">
        <v>745.69</v>
      </c>
      <c r="F2332">
        <v>186.82</v>
      </c>
      <c r="G2332">
        <v>55.12</v>
      </c>
      <c r="H2332">
        <v>602.08000000000004</v>
      </c>
      <c r="I2332">
        <v>113.71</v>
      </c>
      <c r="J2332">
        <v>58.36</v>
      </c>
      <c r="K2332">
        <v>15.45</v>
      </c>
      <c r="L2332">
        <v>65.53</v>
      </c>
      <c r="M2332">
        <v>69.040000000000006</v>
      </c>
    </row>
    <row r="2333" spans="1:13" x14ac:dyDescent="0.25">
      <c r="A2333" s="25">
        <v>42467</v>
      </c>
      <c r="B2333">
        <v>149.07</v>
      </c>
      <c r="C2333">
        <v>108.54</v>
      </c>
      <c r="D2333">
        <v>31.55</v>
      </c>
      <c r="E2333">
        <v>740.28</v>
      </c>
      <c r="F2333">
        <v>182.53</v>
      </c>
      <c r="G2333">
        <v>54.46</v>
      </c>
      <c r="H2333">
        <v>591.42999999999995</v>
      </c>
      <c r="I2333">
        <v>113.64</v>
      </c>
      <c r="J2333">
        <v>57.15</v>
      </c>
      <c r="K2333">
        <v>15.21</v>
      </c>
      <c r="L2333">
        <v>63.35</v>
      </c>
      <c r="M2333">
        <v>68.22</v>
      </c>
    </row>
    <row r="2334" spans="1:13" x14ac:dyDescent="0.25">
      <c r="A2334" s="25">
        <v>42468</v>
      </c>
      <c r="B2334">
        <v>149.06</v>
      </c>
      <c r="C2334">
        <v>108.66</v>
      </c>
      <c r="D2334">
        <v>31.63</v>
      </c>
      <c r="E2334">
        <v>739.15</v>
      </c>
      <c r="F2334">
        <v>183.98</v>
      </c>
      <c r="G2334">
        <v>54.42</v>
      </c>
      <c r="H2334">
        <v>594.6</v>
      </c>
      <c r="I2334">
        <v>110.63</v>
      </c>
      <c r="J2334">
        <v>57.89</v>
      </c>
      <c r="K2334">
        <v>15.05</v>
      </c>
      <c r="L2334">
        <v>62.24</v>
      </c>
      <c r="M2334">
        <v>68.06</v>
      </c>
    </row>
    <row r="2335" spans="1:13" x14ac:dyDescent="0.25">
      <c r="A2335" s="25">
        <v>42471</v>
      </c>
      <c r="B2335">
        <v>150.26</v>
      </c>
      <c r="C2335">
        <v>109.02</v>
      </c>
      <c r="D2335">
        <v>31.67</v>
      </c>
      <c r="E2335">
        <v>736.1</v>
      </c>
      <c r="F2335">
        <v>185.07</v>
      </c>
      <c r="G2335">
        <v>54.31</v>
      </c>
      <c r="H2335">
        <v>595.92999999999995</v>
      </c>
      <c r="I2335">
        <v>108.99</v>
      </c>
      <c r="J2335">
        <v>57.82</v>
      </c>
      <c r="K2335">
        <v>15.68</v>
      </c>
      <c r="L2335">
        <v>60.59</v>
      </c>
      <c r="M2335">
        <v>67.400000000000006</v>
      </c>
    </row>
    <row r="2336" spans="1:13" x14ac:dyDescent="0.25">
      <c r="A2336" s="25">
        <v>42472</v>
      </c>
      <c r="B2336">
        <v>149.61000000000001</v>
      </c>
      <c r="C2336">
        <v>110.44</v>
      </c>
      <c r="D2336">
        <v>31.86</v>
      </c>
      <c r="E2336">
        <v>743.09</v>
      </c>
      <c r="F2336">
        <v>187.4</v>
      </c>
      <c r="G2336">
        <v>54.65</v>
      </c>
      <c r="H2336">
        <v>603.16999999999996</v>
      </c>
      <c r="I2336">
        <v>110.61</v>
      </c>
      <c r="J2336">
        <v>58.44</v>
      </c>
      <c r="K2336">
        <v>16.760000000000002</v>
      </c>
      <c r="L2336">
        <v>61.44</v>
      </c>
      <c r="M2336">
        <v>68.8</v>
      </c>
    </row>
    <row r="2337" spans="1:13" x14ac:dyDescent="0.25">
      <c r="A2337" s="25">
        <v>42473</v>
      </c>
      <c r="B2337">
        <v>150.75</v>
      </c>
      <c r="C2337">
        <v>112.04</v>
      </c>
      <c r="D2337">
        <v>32.130000000000003</v>
      </c>
      <c r="E2337">
        <v>751.72</v>
      </c>
      <c r="F2337">
        <v>193.98</v>
      </c>
      <c r="G2337">
        <v>55.35</v>
      </c>
      <c r="H2337">
        <v>614.82000000000005</v>
      </c>
      <c r="I2337">
        <v>110.51</v>
      </c>
      <c r="J2337">
        <v>59.17</v>
      </c>
      <c r="K2337">
        <v>16.75</v>
      </c>
      <c r="L2337">
        <v>63.79</v>
      </c>
      <c r="M2337">
        <v>69.150000000000006</v>
      </c>
    </row>
    <row r="2338" spans="1:13" x14ac:dyDescent="0.25">
      <c r="A2338" s="25">
        <v>42474</v>
      </c>
      <c r="B2338">
        <v>151.5</v>
      </c>
      <c r="C2338">
        <v>112.1</v>
      </c>
      <c r="D2338">
        <v>31.8</v>
      </c>
      <c r="E2338">
        <v>753.2</v>
      </c>
      <c r="F2338">
        <v>195.72</v>
      </c>
      <c r="G2338">
        <v>55.36</v>
      </c>
      <c r="H2338">
        <v>620.75</v>
      </c>
      <c r="I2338">
        <v>110.84</v>
      </c>
      <c r="J2338">
        <v>59.22</v>
      </c>
      <c r="K2338">
        <v>16.84</v>
      </c>
      <c r="L2338">
        <v>63.51</v>
      </c>
      <c r="M2338">
        <v>68.8</v>
      </c>
    </row>
    <row r="2339" spans="1:13" x14ac:dyDescent="0.25">
      <c r="A2339" s="25">
        <v>42475</v>
      </c>
      <c r="B2339">
        <v>151.04</v>
      </c>
      <c r="C2339">
        <v>109.85</v>
      </c>
      <c r="D2339">
        <v>31.46</v>
      </c>
      <c r="E2339">
        <v>759</v>
      </c>
      <c r="F2339">
        <v>193.22</v>
      </c>
      <c r="G2339">
        <v>55.65</v>
      </c>
      <c r="H2339">
        <v>625.89</v>
      </c>
      <c r="I2339">
        <v>109.64</v>
      </c>
      <c r="J2339">
        <v>58.93</v>
      </c>
      <c r="K2339">
        <v>16.59</v>
      </c>
      <c r="L2339">
        <v>63</v>
      </c>
      <c r="M2339">
        <v>69.06</v>
      </c>
    </row>
    <row r="2340" spans="1:13" x14ac:dyDescent="0.25">
      <c r="A2340" s="25">
        <v>42478</v>
      </c>
      <c r="B2340">
        <v>151.75</v>
      </c>
      <c r="C2340">
        <v>107.48</v>
      </c>
      <c r="D2340">
        <v>31.65</v>
      </c>
      <c r="E2340">
        <v>766.61</v>
      </c>
      <c r="F2340">
        <v>192.94</v>
      </c>
      <c r="G2340">
        <v>56.46</v>
      </c>
      <c r="H2340">
        <v>635.35</v>
      </c>
      <c r="I2340">
        <v>110.45</v>
      </c>
      <c r="J2340">
        <v>58.95</v>
      </c>
      <c r="K2340">
        <v>17.170000000000002</v>
      </c>
      <c r="L2340">
        <v>65.44</v>
      </c>
      <c r="M2340">
        <v>69.86</v>
      </c>
    </row>
    <row r="2341" spans="1:13" x14ac:dyDescent="0.25">
      <c r="A2341" s="25">
        <v>42479</v>
      </c>
      <c r="B2341">
        <v>146.47</v>
      </c>
      <c r="C2341">
        <v>106.91</v>
      </c>
      <c r="D2341">
        <v>31.6</v>
      </c>
      <c r="E2341">
        <v>753.93</v>
      </c>
      <c r="F2341">
        <v>194.52</v>
      </c>
      <c r="G2341">
        <v>56.39</v>
      </c>
      <c r="H2341">
        <v>627.9</v>
      </c>
      <c r="I2341">
        <v>112.29</v>
      </c>
      <c r="J2341">
        <v>58.42</v>
      </c>
      <c r="K2341">
        <v>17.510000000000002</v>
      </c>
      <c r="L2341">
        <v>64.540000000000006</v>
      </c>
      <c r="M2341">
        <v>69.77</v>
      </c>
    </row>
    <row r="2342" spans="1:13" x14ac:dyDescent="0.25">
      <c r="A2342" s="25">
        <v>42480</v>
      </c>
      <c r="B2342">
        <v>144.24</v>
      </c>
      <c r="C2342">
        <v>107.13</v>
      </c>
      <c r="D2342">
        <v>32</v>
      </c>
      <c r="E2342">
        <v>752.67</v>
      </c>
      <c r="F2342">
        <v>193.67</v>
      </c>
      <c r="G2342">
        <v>55.59</v>
      </c>
      <c r="H2342">
        <v>632.99</v>
      </c>
      <c r="I2342">
        <v>112.42</v>
      </c>
      <c r="J2342">
        <v>59.05</v>
      </c>
      <c r="K2342">
        <v>18.21</v>
      </c>
      <c r="L2342">
        <v>64.39</v>
      </c>
      <c r="M2342">
        <v>69.209999999999994</v>
      </c>
    </row>
    <row r="2343" spans="1:13" x14ac:dyDescent="0.25">
      <c r="A2343" s="25">
        <v>42481</v>
      </c>
      <c r="B2343">
        <v>146.58000000000001</v>
      </c>
      <c r="C2343">
        <v>105.97</v>
      </c>
      <c r="D2343">
        <v>31.97</v>
      </c>
      <c r="E2343">
        <v>759.14</v>
      </c>
      <c r="F2343">
        <v>192.74</v>
      </c>
      <c r="G2343">
        <v>55.78</v>
      </c>
      <c r="H2343">
        <v>631</v>
      </c>
      <c r="I2343">
        <v>113.44</v>
      </c>
      <c r="J2343">
        <v>58.86</v>
      </c>
      <c r="K2343">
        <v>18.13</v>
      </c>
      <c r="L2343">
        <v>63.81</v>
      </c>
      <c r="M2343">
        <v>68.47</v>
      </c>
    </row>
    <row r="2344" spans="1:13" x14ac:dyDescent="0.25">
      <c r="A2344" s="25">
        <v>42482</v>
      </c>
      <c r="B2344">
        <v>149.44</v>
      </c>
      <c r="C2344">
        <v>105.68</v>
      </c>
      <c r="D2344">
        <v>31.64</v>
      </c>
      <c r="E2344">
        <v>718.77</v>
      </c>
      <c r="F2344">
        <v>190.76</v>
      </c>
      <c r="G2344">
        <v>51.78</v>
      </c>
      <c r="H2344">
        <v>620.5</v>
      </c>
      <c r="I2344">
        <v>110.56</v>
      </c>
      <c r="J2344">
        <v>58.68</v>
      </c>
      <c r="K2344">
        <v>18.079999999999998</v>
      </c>
      <c r="L2344">
        <v>63.34</v>
      </c>
      <c r="M2344">
        <v>68.72</v>
      </c>
    </row>
    <row r="2345" spans="1:13" x14ac:dyDescent="0.25">
      <c r="A2345" s="25">
        <v>42485</v>
      </c>
      <c r="B2345">
        <v>148.16</v>
      </c>
      <c r="C2345">
        <v>105.08</v>
      </c>
      <c r="D2345">
        <v>31.39</v>
      </c>
      <c r="E2345">
        <v>723.15</v>
      </c>
      <c r="F2345">
        <v>188.04</v>
      </c>
      <c r="G2345">
        <v>52.11</v>
      </c>
      <c r="H2345">
        <v>626.20000000000005</v>
      </c>
      <c r="I2345">
        <v>110.1</v>
      </c>
      <c r="J2345">
        <v>59.02</v>
      </c>
      <c r="K2345">
        <v>17.86</v>
      </c>
      <c r="L2345">
        <v>62.55</v>
      </c>
      <c r="M2345">
        <v>69.47</v>
      </c>
    </row>
    <row r="2346" spans="1:13" x14ac:dyDescent="0.25">
      <c r="A2346" s="25">
        <v>42486</v>
      </c>
      <c r="B2346">
        <v>148.65</v>
      </c>
      <c r="C2346">
        <v>104.35</v>
      </c>
      <c r="D2346">
        <v>31.4</v>
      </c>
      <c r="E2346">
        <v>708.14</v>
      </c>
      <c r="F2346">
        <v>188.25</v>
      </c>
      <c r="G2346">
        <v>51.44</v>
      </c>
      <c r="H2346">
        <v>616.88</v>
      </c>
      <c r="I2346">
        <v>108.76</v>
      </c>
      <c r="J2346">
        <v>59.4</v>
      </c>
      <c r="K2346">
        <v>18.11</v>
      </c>
      <c r="L2346">
        <v>62.5</v>
      </c>
      <c r="M2346">
        <v>69.3</v>
      </c>
    </row>
    <row r="2347" spans="1:13" x14ac:dyDescent="0.25">
      <c r="A2347" s="25">
        <v>42487</v>
      </c>
      <c r="B2347">
        <v>149.35</v>
      </c>
      <c r="C2347">
        <v>97.82</v>
      </c>
      <c r="D2347">
        <v>31.75</v>
      </c>
      <c r="E2347">
        <v>705.84</v>
      </c>
      <c r="F2347">
        <v>187.95</v>
      </c>
      <c r="G2347">
        <v>50.94</v>
      </c>
      <c r="H2347">
        <v>606.57000000000005</v>
      </c>
      <c r="I2347">
        <v>108.89</v>
      </c>
      <c r="J2347">
        <v>59.92</v>
      </c>
      <c r="K2347">
        <v>18.53</v>
      </c>
      <c r="L2347">
        <v>63.69</v>
      </c>
      <c r="M2347">
        <v>69.42</v>
      </c>
    </row>
    <row r="2348" spans="1:13" x14ac:dyDescent="0.25">
      <c r="A2348" s="25">
        <v>42488</v>
      </c>
      <c r="B2348">
        <v>149.75</v>
      </c>
      <c r="C2348">
        <v>94.83</v>
      </c>
      <c r="D2348">
        <v>31.11</v>
      </c>
      <c r="E2348">
        <v>691.02</v>
      </c>
      <c r="F2348">
        <v>186.02</v>
      </c>
      <c r="G2348">
        <v>49.9</v>
      </c>
      <c r="H2348">
        <v>602</v>
      </c>
      <c r="I2348">
        <v>116.73</v>
      </c>
      <c r="J2348">
        <v>58.69</v>
      </c>
      <c r="K2348">
        <v>19.87</v>
      </c>
      <c r="L2348">
        <v>63.6</v>
      </c>
      <c r="M2348">
        <v>68.91</v>
      </c>
    </row>
    <row r="2349" spans="1:13" x14ac:dyDescent="0.25">
      <c r="A2349" s="25">
        <v>42489</v>
      </c>
      <c r="B2349">
        <v>146.49</v>
      </c>
      <c r="C2349">
        <v>93.74</v>
      </c>
      <c r="D2349">
        <v>30.28</v>
      </c>
      <c r="E2349">
        <v>693.01</v>
      </c>
      <c r="F2349">
        <v>194.3</v>
      </c>
      <c r="G2349">
        <v>49.87</v>
      </c>
      <c r="H2349">
        <v>659.59</v>
      </c>
      <c r="I2349">
        <v>117.58</v>
      </c>
      <c r="J2349">
        <v>57.04</v>
      </c>
      <c r="K2349">
        <v>20.47</v>
      </c>
      <c r="L2349">
        <v>64.59</v>
      </c>
      <c r="M2349">
        <v>66.87</v>
      </c>
    </row>
    <row r="2350" spans="1:13" x14ac:dyDescent="0.25">
      <c r="A2350" s="25">
        <v>42492</v>
      </c>
      <c r="B2350">
        <v>146.56</v>
      </c>
      <c r="C2350">
        <v>93.64</v>
      </c>
      <c r="D2350">
        <v>30.61</v>
      </c>
      <c r="E2350">
        <v>698.21</v>
      </c>
      <c r="F2350">
        <v>178.91</v>
      </c>
      <c r="G2350">
        <v>50.61</v>
      </c>
      <c r="H2350">
        <v>683.85</v>
      </c>
      <c r="I2350">
        <v>118.57</v>
      </c>
      <c r="J2350">
        <v>57.85</v>
      </c>
      <c r="K2350">
        <v>20.68</v>
      </c>
      <c r="L2350">
        <v>64.89</v>
      </c>
      <c r="M2350">
        <v>67.59</v>
      </c>
    </row>
    <row r="2351" spans="1:13" x14ac:dyDescent="0.25">
      <c r="A2351" s="25">
        <v>42493</v>
      </c>
      <c r="B2351">
        <v>144.65</v>
      </c>
      <c r="C2351">
        <v>95.18</v>
      </c>
      <c r="D2351">
        <v>30.36</v>
      </c>
      <c r="E2351">
        <v>692.36</v>
      </c>
      <c r="F2351">
        <v>174.36</v>
      </c>
      <c r="G2351">
        <v>49.78</v>
      </c>
      <c r="H2351">
        <v>671.32</v>
      </c>
      <c r="I2351">
        <v>117.43</v>
      </c>
      <c r="J2351">
        <v>57.2</v>
      </c>
      <c r="K2351">
        <v>20.18</v>
      </c>
      <c r="L2351">
        <v>65.83</v>
      </c>
      <c r="M2351">
        <v>67</v>
      </c>
    </row>
    <row r="2352" spans="1:13" x14ac:dyDescent="0.25">
      <c r="A2352" s="25">
        <v>42494</v>
      </c>
      <c r="B2352">
        <v>143.36000000000001</v>
      </c>
      <c r="C2352">
        <v>94.19</v>
      </c>
      <c r="D2352">
        <v>29.85</v>
      </c>
      <c r="E2352">
        <v>695.7</v>
      </c>
      <c r="F2352">
        <v>177.28</v>
      </c>
      <c r="G2352">
        <v>49.87</v>
      </c>
      <c r="H2352">
        <v>670.9</v>
      </c>
      <c r="I2352">
        <v>118.06</v>
      </c>
      <c r="J2352">
        <v>56.43</v>
      </c>
      <c r="K2352">
        <v>19.97</v>
      </c>
      <c r="L2352">
        <v>63.13</v>
      </c>
      <c r="M2352">
        <v>67.19</v>
      </c>
    </row>
    <row r="2353" spans="1:13" x14ac:dyDescent="0.25">
      <c r="A2353" s="25">
        <v>42495</v>
      </c>
      <c r="B2353">
        <v>145.94999999999999</v>
      </c>
      <c r="C2353">
        <v>93.24</v>
      </c>
      <c r="D2353">
        <v>29.9</v>
      </c>
      <c r="E2353">
        <v>701.43</v>
      </c>
      <c r="F2353">
        <v>175.22</v>
      </c>
      <c r="G2353">
        <v>49.94</v>
      </c>
      <c r="H2353">
        <v>659.09</v>
      </c>
      <c r="I2353">
        <v>117.81</v>
      </c>
      <c r="J2353">
        <v>56.64</v>
      </c>
      <c r="K2353">
        <v>19.97</v>
      </c>
      <c r="L2353">
        <v>62.04</v>
      </c>
      <c r="M2353">
        <v>67.209999999999994</v>
      </c>
    </row>
    <row r="2354" spans="1:13" x14ac:dyDescent="0.25">
      <c r="A2354" s="25">
        <v>42496</v>
      </c>
      <c r="B2354">
        <v>144.86000000000001</v>
      </c>
      <c r="C2354">
        <v>92.72</v>
      </c>
      <c r="D2354">
        <v>30.04</v>
      </c>
      <c r="E2354">
        <v>711.12</v>
      </c>
      <c r="F2354">
        <v>173.94</v>
      </c>
      <c r="G2354">
        <v>50.39</v>
      </c>
      <c r="H2354">
        <v>673.95</v>
      </c>
      <c r="I2354">
        <v>119.49</v>
      </c>
      <c r="J2354">
        <v>57.2</v>
      </c>
      <c r="K2354">
        <v>19.88</v>
      </c>
      <c r="L2354">
        <v>62.07</v>
      </c>
      <c r="M2354">
        <v>68.25</v>
      </c>
    </row>
    <row r="2355" spans="1:13" x14ac:dyDescent="0.25">
      <c r="A2355" s="25">
        <v>42499</v>
      </c>
      <c r="B2355">
        <v>147.69999999999999</v>
      </c>
      <c r="C2355">
        <v>92.79</v>
      </c>
      <c r="D2355">
        <v>29.8</v>
      </c>
      <c r="E2355">
        <v>712.9</v>
      </c>
      <c r="F2355">
        <v>169.49</v>
      </c>
      <c r="G2355">
        <v>50.07</v>
      </c>
      <c r="H2355">
        <v>679.75</v>
      </c>
      <c r="I2355">
        <v>119.24</v>
      </c>
      <c r="J2355">
        <v>56.91</v>
      </c>
      <c r="K2355">
        <v>19.239999999999998</v>
      </c>
      <c r="L2355">
        <v>63.09</v>
      </c>
      <c r="M2355">
        <v>68.95</v>
      </c>
    </row>
    <row r="2356" spans="1:13" x14ac:dyDescent="0.25">
      <c r="A2356" s="25">
        <v>42500</v>
      </c>
      <c r="B2356">
        <v>148.24</v>
      </c>
      <c r="C2356">
        <v>93.42</v>
      </c>
      <c r="D2356">
        <v>30.14</v>
      </c>
      <c r="E2356">
        <v>723.18</v>
      </c>
      <c r="F2356">
        <v>166.21</v>
      </c>
      <c r="G2356">
        <v>51.02</v>
      </c>
      <c r="H2356">
        <v>703.07</v>
      </c>
      <c r="I2356">
        <v>120.5</v>
      </c>
      <c r="J2356">
        <v>57.63</v>
      </c>
      <c r="K2356">
        <v>19.59</v>
      </c>
      <c r="L2356">
        <v>66.099999999999994</v>
      </c>
      <c r="M2356">
        <v>68.790000000000006</v>
      </c>
    </row>
    <row r="2357" spans="1:13" x14ac:dyDescent="0.25">
      <c r="A2357" s="25">
        <v>42501</v>
      </c>
      <c r="B2357">
        <v>149.71</v>
      </c>
      <c r="C2357">
        <v>92.51</v>
      </c>
      <c r="D2357">
        <v>30.06</v>
      </c>
      <c r="E2357">
        <v>715.29</v>
      </c>
      <c r="F2357">
        <v>163.05000000000001</v>
      </c>
      <c r="G2357">
        <v>51.05</v>
      </c>
      <c r="H2357">
        <v>713.23</v>
      </c>
      <c r="I2357">
        <v>119.52</v>
      </c>
      <c r="J2357">
        <v>57.63</v>
      </c>
      <c r="K2357">
        <v>19.690000000000001</v>
      </c>
      <c r="L2357">
        <v>65.67</v>
      </c>
      <c r="M2357">
        <v>66.41</v>
      </c>
    </row>
    <row r="2358" spans="1:13" x14ac:dyDescent="0.25">
      <c r="A2358" s="25">
        <v>42502</v>
      </c>
      <c r="B2358">
        <v>149.21</v>
      </c>
      <c r="C2358">
        <v>90.34</v>
      </c>
      <c r="D2358">
        <v>29.76</v>
      </c>
      <c r="E2358">
        <v>713.31</v>
      </c>
      <c r="F2358">
        <v>161.28</v>
      </c>
      <c r="G2358">
        <v>51.51</v>
      </c>
      <c r="H2358">
        <v>717.93</v>
      </c>
      <c r="I2358">
        <v>120.28</v>
      </c>
      <c r="J2358">
        <v>57.16</v>
      </c>
      <c r="K2358">
        <v>19.579999999999998</v>
      </c>
      <c r="L2358">
        <v>63.78</v>
      </c>
      <c r="M2358">
        <v>66.849999999999994</v>
      </c>
    </row>
    <row r="2359" spans="1:13" x14ac:dyDescent="0.25">
      <c r="A2359" s="25">
        <v>42503</v>
      </c>
      <c r="B2359">
        <v>148.79</v>
      </c>
      <c r="C2359">
        <v>90.52</v>
      </c>
      <c r="D2359">
        <v>29.91</v>
      </c>
      <c r="E2359">
        <v>710.83</v>
      </c>
      <c r="F2359">
        <v>159.75</v>
      </c>
      <c r="G2359">
        <v>51.08</v>
      </c>
      <c r="H2359">
        <v>709.92</v>
      </c>
      <c r="I2359">
        <v>119.81</v>
      </c>
      <c r="J2359">
        <v>57.12</v>
      </c>
      <c r="K2359">
        <v>19.52</v>
      </c>
      <c r="L2359">
        <v>64.459999999999994</v>
      </c>
      <c r="M2359">
        <v>64.94</v>
      </c>
    </row>
    <row r="2360" spans="1:13" x14ac:dyDescent="0.25">
      <c r="A2360" s="25">
        <v>42506</v>
      </c>
      <c r="B2360">
        <v>147.65</v>
      </c>
      <c r="C2360">
        <v>93.88</v>
      </c>
      <c r="D2360">
        <v>30.39</v>
      </c>
      <c r="E2360">
        <v>716.49</v>
      </c>
      <c r="F2360">
        <v>167.96</v>
      </c>
      <c r="G2360">
        <v>51.83</v>
      </c>
      <c r="H2360">
        <v>710.66</v>
      </c>
      <c r="I2360">
        <v>118.67</v>
      </c>
      <c r="J2360">
        <v>58.02</v>
      </c>
      <c r="K2360">
        <v>19.809999999999999</v>
      </c>
      <c r="L2360">
        <v>64.900000000000006</v>
      </c>
      <c r="M2360">
        <v>66.02</v>
      </c>
    </row>
    <row r="2361" spans="1:13" x14ac:dyDescent="0.25">
      <c r="A2361" s="25">
        <v>42507</v>
      </c>
      <c r="B2361">
        <v>149.21</v>
      </c>
      <c r="C2361">
        <v>93.49</v>
      </c>
      <c r="D2361">
        <v>29.98</v>
      </c>
      <c r="E2361">
        <v>706.23</v>
      </c>
      <c r="F2361">
        <v>171.04</v>
      </c>
      <c r="G2361">
        <v>50.51</v>
      </c>
      <c r="H2361">
        <v>695.27</v>
      </c>
      <c r="I2361">
        <v>117.35</v>
      </c>
      <c r="J2361">
        <v>57.43</v>
      </c>
      <c r="K2361">
        <v>19.690000000000001</v>
      </c>
      <c r="L2361">
        <v>65.790000000000006</v>
      </c>
      <c r="M2361">
        <v>65.099999999999994</v>
      </c>
    </row>
    <row r="2362" spans="1:13" x14ac:dyDescent="0.25">
      <c r="A2362" s="25">
        <v>42508</v>
      </c>
      <c r="B2362">
        <v>147.99</v>
      </c>
      <c r="C2362">
        <v>94.56</v>
      </c>
      <c r="D2362">
        <v>29.99</v>
      </c>
      <c r="E2362">
        <v>706.63</v>
      </c>
      <c r="F2362">
        <v>169.45</v>
      </c>
      <c r="G2362">
        <v>50.81</v>
      </c>
      <c r="H2362">
        <v>697.45</v>
      </c>
      <c r="I2362">
        <v>117.65</v>
      </c>
      <c r="J2362">
        <v>58.01</v>
      </c>
      <c r="K2362">
        <v>19.12</v>
      </c>
      <c r="L2362">
        <v>64.17</v>
      </c>
      <c r="M2362">
        <v>63.15</v>
      </c>
    </row>
    <row r="2363" spans="1:13" x14ac:dyDescent="0.25">
      <c r="A2363" s="25">
        <v>42509</v>
      </c>
      <c r="B2363">
        <v>146.47999999999999</v>
      </c>
      <c r="C2363">
        <v>94.2</v>
      </c>
      <c r="D2363">
        <v>29.63</v>
      </c>
      <c r="E2363">
        <v>700.32</v>
      </c>
      <c r="F2363">
        <v>168.51</v>
      </c>
      <c r="G2363">
        <v>50.32</v>
      </c>
      <c r="H2363">
        <v>698.52</v>
      </c>
      <c r="I2363">
        <v>116.81</v>
      </c>
      <c r="J2363">
        <v>57.23</v>
      </c>
      <c r="K2363">
        <v>18.989999999999998</v>
      </c>
      <c r="L2363">
        <v>63.25</v>
      </c>
      <c r="M2363">
        <v>69.2</v>
      </c>
    </row>
    <row r="2364" spans="1:13" x14ac:dyDescent="0.25">
      <c r="A2364" s="25">
        <v>42510</v>
      </c>
      <c r="B2364">
        <v>145.71</v>
      </c>
      <c r="C2364">
        <v>95.22</v>
      </c>
      <c r="D2364">
        <v>30.15</v>
      </c>
      <c r="E2364">
        <v>709.74</v>
      </c>
      <c r="F2364">
        <v>170.05</v>
      </c>
      <c r="G2364">
        <v>50.62</v>
      </c>
      <c r="H2364">
        <v>702.8</v>
      </c>
      <c r="I2364">
        <v>117.35</v>
      </c>
      <c r="J2364">
        <v>58.53</v>
      </c>
      <c r="K2364">
        <v>19.22</v>
      </c>
      <c r="L2364">
        <v>64.53</v>
      </c>
      <c r="M2364">
        <v>69.86</v>
      </c>
    </row>
    <row r="2365" spans="1:13" x14ac:dyDescent="0.25">
      <c r="A2365" s="25">
        <v>42513</v>
      </c>
      <c r="B2365">
        <v>147.61000000000001</v>
      </c>
      <c r="C2365">
        <v>96.43</v>
      </c>
      <c r="D2365">
        <v>30.23</v>
      </c>
      <c r="E2365">
        <v>704.24</v>
      </c>
      <c r="F2365">
        <v>169.77</v>
      </c>
      <c r="G2365">
        <v>50.03</v>
      </c>
      <c r="H2365">
        <v>696.75</v>
      </c>
      <c r="I2365">
        <v>115.97</v>
      </c>
      <c r="J2365">
        <v>58.73</v>
      </c>
      <c r="K2365">
        <v>19.16</v>
      </c>
      <c r="L2365">
        <v>66.87</v>
      </c>
      <c r="M2365">
        <v>69.5</v>
      </c>
    </row>
    <row r="2366" spans="1:13" x14ac:dyDescent="0.25">
      <c r="A2366" s="25">
        <v>42514</v>
      </c>
      <c r="B2366">
        <v>146.88</v>
      </c>
      <c r="C2366">
        <v>97.9</v>
      </c>
      <c r="D2366">
        <v>31.06</v>
      </c>
      <c r="E2366">
        <v>720.09</v>
      </c>
      <c r="F2366">
        <v>175.91</v>
      </c>
      <c r="G2366">
        <v>51.59</v>
      </c>
      <c r="H2366">
        <v>704.2</v>
      </c>
      <c r="I2366">
        <v>117.7</v>
      </c>
      <c r="J2366">
        <v>60.09</v>
      </c>
      <c r="K2366">
        <v>19.48</v>
      </c>
      <c r="L2366">
        <v>66.069999999999993</v>
      </c>
      <c r="M2366">
        <v>70.239999999999995</v>
      </c>
    </row>
    <row r="2367" spans="1:13" x14ac:dyDescent="0.25">
      <c r="A2367" s="25">
        <v>42515</v>
      </c>
      <c r="B2367">
        <v>148.93</v>
      </c>
      <c r="C2367">
        <v>99.62</v>
      </c>
      <c r="D2367">
        <v>31.39</v>
      </c>
      <c r="E2367">
        <v>725.27</v>
      </c>
      <c r="F2367">
        <v>176.71</v>
      </c>
      <c r="G2367">
        <v>52.12</v>
      </c>
      <c r="H2367">
        <v>708.35</v>
      </c>
      <c r="I2367">
        <v>117.89</v>
      </c>
      <c r="J2367">
        <v>60.44</v>
      </c>
      <c r="K2367">
        <v>19.77</v>
      </c>
      <c r="L2367">
        <v>66.900000000000006</v>
      </c>
      <c r="M2367">
        <v>70.48</v>
      </c>
    </row>
    <row r="2368" spans="1:13" x14ac:dyDescent="0.25">
      <c r="A2368" s="25">
        <v>42516</v>
      </c>
      <c r="B2368">
        <v>151.55000000000001</v>
      </c>
      <c r="C2368">
        <v>100.41</v>
      </c>
      <c r="D2368">
        <v>31.49</v>
      </c>
      <c r="E2368">
        <v>724.12</v>
      </c>
      <c r="F2368">
        <v>177.67</v>
      </c>
      <c r="G2368">
        <v>51.89</v>
      </c>
      <c r="H2368">
        <v>714.91</v>
      </c>
      <c r="I2368">
        <v>119.47</v>
      </c>
      <c r="J2368">
        <v>60.77</v>
      </c>
      <c r="K2368">
        <v>19.850000000000001</v>
      </c>
      <c r="L2368">
        <v>66.599999999999994</v>
      </c>
      <c r="M2368">
        <v>70.849999999999994</v>
      </c>
    </row>
    <row r="2369" spans="1:13" x14ac:dyDescent="0.25">
      <c r="A2369" s="25">
        <v>42517</v>
      </c>
      <c r="B2369">
        <v>152.35</v>
      </c>
      <c r="C2369">
        <v>100.35</v>
      </c>
      <c r="D2369">
        <v>31.57</v>
      </c>
      <c r="E2369">
        <v>732.66</v>
      </c>
      <c r="F2369">
        <v>185.01</v>
      </c>
      <c r="G2369">
        <v>52.32</v>
      </c>
      <c r="H2369">
        <v>712.24</v>
      </c>
      <c r="I2369">
        <v>119.38</v>
      </c>
      <c r="J2369">
        <v>61.02</v>
      </c>
      <c r="K2369">
        <v>19.91</v>
      </c>
      <c r="L2369">
        <v>67.319999999999993</v>
      </c>
      <c r="M2369">
        <v>70.75</v>
      </c>
    </row>
    <row r="2370" spans="1:13" x14ac:dyDescent="0.25">
      <c r="A2370" s="25">
        <v>42521</v>
      </c>
      <c r="B2370">
        <v>152.56</v>
      </c>
      <c r="C2370">
        <v>99.86</v>
      </c>
      <c r="D2370">
        <v>31.59</v>
      </c>
      <c r="E2370">
        <v>735.72</v>
      </c>
      <c r="F2370">
        <v>178.54</v>
      </c>
      <c r="G2370">
        <v>53</v>
      </c>
      <c r="H2370">
        <v>722.79</v>
      </c>
      <c r="I2370">
        <v>118.81</v>
      </c>
      <c r="J2370">
        <v>60.6</v>
      </c>
      <c r="K2370">
        <v>20.6</v>
      </c>
      <c r="L2370">
        <v>67.739999999999995</v>
      </c>
      <c r="M2370">
        <v>70.78</v>
      </c>
    </row>
    <row r="2371" spans="1:13" x14ac:dyDescent="0.25">
      <c r="A2371" s="25">
        <v>42522</v>
      </c>
      <c r="B2371">
        <v>153</v>
      </c>
      <c r="C2371">
        <v>98.46</v>
      </c>
      <c r="D2371">
        <v>31.66</v>
      </c>
      <c r="E2371">
        <v>734.15</v>
      </c>
      <c r="F2371">
        <v>176.53</v>
      </c>
      <c r="G2371">
        <v>52.85</v>
      </c>
      <c r="H2371">
        <v>719.44</v>
      </c>
      <c r="I2371">
        <v>118.78</v>
      </c>
      <c r="J2371">
        <v>61.07</v>
      </c>
      <c r="K2371">
        <v>20.56</v>
      </c>
      <c r="L2371">
        <v>67.06</v>
      </c>
      <c r="M2371">
        <v>70.5</v>
      </c>
    </row>
    <row r="2372" spans="1:13" x14ac:dyDescent="0.25">
      <c r="A2372" s="25">
        <v>42523</v>
      </c>
      <c r="B2372">
        <v>152.59</v>
      </c>
      <c r="C2372">
        <v>97.72</v>
      </c>
      <c r="D2372">
        <v>31.76</v>
      </c>
      <c r="E2372">
        <v>730.4</v>
      </c>
      <c r="F2372">
        <v>175.64</v>
      </c>
      <c r="G2372">
        <v>52.48</v>
      </c>
      <c r="H2372">
        <v>728.24</v>
      </c>
      <c r="I2372">
        <v>118.93</v>
      </c>
      <c r="J2372">
        <v>60.76</v>
      </c>
      <c r="K2372">
        <v>20.63</v>
      </c>
      <c r="L2372">
        <v>68.63</v>
      </c>
      <c r="M2372">
        <v>70.95</v>
      </c>
    </row>
    <row r="2373" spans="1:13" x14ac:dyDescent="0.25">
      <c r="A2373" s="25">
        <v>42524</v>
      </c>
      <c r="B2373">
        <v>152.4</v>
      </c>
      <c r="C2373">
        <v>97.92</v>
      </c>
      <c r="D2373">
        <v>31.62</v>
      </c>
      <c r="E2373">
        <v>722.34</v>
      </c>
      <c r="F2373">
        <v>173.74</v>
      </c>
      <c r="G2373">
        <v>51.79</v>
      </c>
      <c r="H2373">
        <v>725.54</v>
      </c>
      <c r="I2373">
        <v>118.47</v>
      </c>
      <c r="J2373">
        <v>60.53</v>
      </c>
      <c r="K2373">
        <v>20.89</v>
      </c>
      <c r="L2373">
        <v>68.16</v>
      </c>
      <c r="M2373">
        <v>70.87</v>
      </c>
    </row>
    <row r="2374" spans="1:13" x14ac:dyDescent="0.25">
      <c r="A2374" s="25">
        <v>42527</v>
      </c>
      <c r="B2374">
        <v>153.09</v>
      </c>
      <c r="C2374">
        <v>98.63</v>
      </c>
      <c r="D2374">
        <v>31.68</v>
      </c>
      <c r="E2374">
        <v>716.55</v>
      </c>
      <c r="F2374">
        <v>174.62</v>
      </c>
      <c r="G2374">
        <v>52.13</v>
      </c>
      <c r="H2374">
        <v>726.73</v>
      </c>
      <c r="I2374">
        <v>118.79</v>
      </c>
      <c r="J2374">
        <v>61.29</v>
      </c>
      <c r="K2374">
        <v>21.46</v>
      </c>
      <c r="L2374">
        <v>71.459999999999994</v>
      </c>
      <c r="M2374">
        <v>71.05</v>
      </c>
    </row>
    <row r="2375" spans="1:13" x14ac:dyDescent="0.25">
      <c r="A2375" s="25">
        <v>42528</v>
      </c>
      <c r="B2375">
        <v>153.31</v>
      </c>
      <c r="C2375">
        <v>99.03</v>
      </c>
      <c r="D2375">
        <v>31.88</v>
      </c>
      <c r="E2375">
        <v>716.65</v>
      </c>
      <c r="F2375">
        <v>170.86</v>
      </c>
      <c r="G2375">
        <v>52.1</v>
      </c>
      <c r="H2375">
        <v>723.74</v>
      </c>
      <c r="I2375">
        <v>117.76</v>
      </c>
      <c r="J2375">
        <v>61.56</v>
      </c>
      <c r="K2375">
        <v>21.93</v>
      </c>
      <c r="L2375">
        <v>68.63</v>
      </c>
      <c r="M2375">
        <v>71.03</v>
      </c>
    </row>
    <row r="2376" spans="1:13" x14ac:dyDescent="0.25">
      <c r="A2376" s="25">
        <v>42529</v>
      </c>
      <c r="B2376">
        <v>153.53</v>
      </c>
      <c r="C2376">
        <v>98.94</v>
      </c>
      <c r="D2376">
        <v>31.89</v>
      </c>
      <c r="E2376">
        <v>728.28</v>
      </c>
      <c r="F2376">
        <v>168.71</v>
      </c>
      <c r="G2376">
        <v>52.04</v>
      </c>
      <c r="H2376">
        <v>726.64</v>
      </c>
      <c r="I2376">
        <v>118.39</v>
      </c>
      <c r="J2376">
        <v>62.08</v>
      </c>
      <c r="K2376">
        <v>23.08</v>
      </c>
      <c r="L2376">
        <v>69.239999999999995</v>
      </c>
      <c r="M2376">
        <v>71.28</v>
      </c>
    </row>
    <row r="2377" spans="1:13" x14ac:dyDescent="0.25">
      <c r="A2377" s="25">
        <v>42530</v>
      </c>
      <c r="B2377">
        <v>152.91999999999999</v>
      </c>
      <c r="C2377">
        <v>99.65</v>
      </c>
      <c r="D2377">
        <v>31.94</v>
      </c>
      <c r="E2377">
        <v>728.58</v>
      </c>
      <c r="F2377">
        <v>168.99</v>
      </c>
      <c r="G2377">
        <v>51.62</v>
      </c>
      <c r="H2377">
        <v>727.65</v>
      </c>
      <c r="I2377">
        <v>118.56</v>
      </c>
      <c r="J2377">
        <v>62.14</v>
      </c>
      <c r="K2377">
        <v>23.08</v>
      </c>
      <c r="L2377">
        <v>69.47</v>
      </c>
      <c r="M2377">
        <v>71.09</v>
      </c>
    </row>
    <row r="2378" spans="1:13" x14ac:dyDescent="0.25">
      <c r="A2378" s="25">
        <v>42531</v>
      </c>
      <c r="B2378">
        <v>152.79</v>
      </c>
      <c r="C2378">
        <v>98.83</v>
      </c>
      <c r="D2378">
        <v>32.04</v>
      </c>
      <c r="E2378">
        <v>719.41</v>
      </c>
      <c r="F2378">
        <v>164.28</v>
      </c>
      <c r="G2378">
        <v>51.48</v>
      </c>
      <c r="H2378">
        <v>717.91</v>
      </c>
      <c r="I2378">
        <v>116.62</v>
      </c>
      <c r="J2378">
        <v>61.91</v>
      </c>
      <c r="K2378">
        <v>21.84</v>
      </c>
      <c r="L2378">
        <v>67.22</v>
      </c>
      <c r="M2378">
        <v>71.14</v>
      </c>
    </row>
    <row r="2379" spans="1:13" x14ac:dyDescent="0.25">
      <c r="A2379" s="25">
        <v>42534</v>
      </c>
      <c r="B2379">
        <v>151.63</v>
      </c>
      <c r="C2379">
        <v>97.34</v>
      </c>
      <c r="D2379">
        <v>32.17</v>
      </c>
      <c r="E2379">
        <v>718.36</v>
      </c>
      <c r="F2379">
        <v>163.55000000000001</v>
      </c>
      <c r="G2379">
        <v>50.14</v>
      </c>
      <c r="H2379">
        <v>715.24</v>
      </c>
      <c r="I2379">
        <v>113.95</v>
      </c>
      <c r="J2379">
        <v>61.53</v>
      </c>
      <c r="K2379">
        <v>21.48</v>
      </c>
      <c r="L2379">
        <v>66.11</v>
      </c>
      <c r="M2379">
        <v>70.53</v>
      </c>
    </row>
    <row r="2380" spans="1:13" x14ac:dyDescent="0.25">
      <c r="A2380" s="25">
        <v>42535</v>
      </c>
      <c r="B2380">
        <v>151.28</v>
      </c>
      <c r="C2380">
        <v>97.46</v>
      </c>
      <c r="D2380">
        <v>32.14</v>
      </c>
      <c r="E2380">
        <v>718.27</v>
      </c>
      <c r="F2380">
        <v>160.84</v>
      </c>
      <c r="G2380">
        <v>49.83</v>
      </c>
      <c r="H2380">
        <v>719.3</v>
      </c>
      <c r="I2380">
        <v>114.94</v>
      </c>
      <c r="J2380">
        <v>61.9</v>
      </c>
      <c r="K2380">
        <v>21.11</v>
      </c>
      <c r="L2380">
        <v>65.069999999999993</v>
      </c>
      <c r="M2380">
        <v>70.95</v>
      </c>
    </row>
    <row r="2381" spans="1:13" x14ac:dyDescent="0.25">
      <c r="A2381" s="25">
        <v>42536</v>
      </c>
      <c r="B2381">
        <v>151.46</v>
      </c>
      <c r="C2381">
        <v>97.14</v>
      </c>
      <c r="D2381">
        <v>31.61</v>
      </c>
      <c r="E2381">
        <v>718.92</v>
      </c>
      <c r="F2381">
        <v>161.03</v>
      </c>
      <c r="G2381">
        <v>49.69</v>
      </c>
      <c r="H2381">
        <v>714.26</v>
      </c>
      <c r="I2381">
        <v>114.6</v>
      </c>
      <c r="J2381">
        <v>61.69</v>
      </c>
      <c r="K2381">
        <v>21.18</v>
      </c>
      <c r="L2381">
        <v>64.84</v>
      </c>
      <c r="M2381">
        <v>71.12</v>
      </c>
    </row>
    <row r="2382" spans="1:13" x14ac:dyDescent="0.25">
      <c r="A2382" s="25">
        <v>42537</v>
      </c>
      <c r="B2382">
        <v>150.19</v>
      </c>
      <c r="C2382">
        <v>97.55</v>
      </c>
      <c r="D2382">
        <v>31.69</v>
      </c>
      <c r="E2382">
        <v>710.36</v>
      </c>
      <c r="F2382">
        <v>165.52</v>
      </c>
      <c r="G2382">
        <v>50.39</v>
      </c>
      <c r="H2382">
        <v>717.51</v>
      </c>
      <c r="I2382">
        <v>114.39</v>
      </c>
      <c r="J2382">
        <v>62.06</v>
      </c>
      <c r="K2382">
        <v>21.09</v>
      </c>
      <c r="L2382">
        <v>64.39</v>
      </c>
      <c r="M2382">
        <v>71.3</v>
      </c>
    </row>
    <row r="2383" spans="1:13" x14ac:dyDescent="0.25">
      <c r="A2383" s="25">
        <v>42538</v>
      </c>
      <c r="B2383">
        <v>150.96</v>
      </c>
      <c r="C2383">
        <v>95.33</v>
      </c>
      <c r="D2383">
        <v>31.76</v>
      </c>
      <c r="E2383">
        <v>691.72</v>
      </c>
      <c r="F2383">
        <v>162.68</v>
      </c>
      <c r="G2383">
        <v>50.13</v>
      </c>
      <c r="H2383">
        <v>706.39</v>
      </c>
      <c r="I2383">
        <v>113.02</v>
      </c>
      <c r="J2383">
        <v>61.62</v>
      </c>
      <c r="K2383">
        <v>21.43</v>
      </c>
      <c r="L2383">
        <v>63.08</v>
      </c>
      <c r="M2383">
        <v>70.95</v>
      </c>
    </row>
    <row r="2384" spans="1:13" x14ac:dyDescent="0.25">
      <c r="A2384" s="25">
        <v>42541</v>
      </c>
      <c r="B2384">
        <v>152.6</v>
      </c>
      <c r="C2384">
        <v>95.1</v>
      </c>
      <c r="D2384">
        <v>32.17</v>
      </c>
      <c r="E2384">
        <v>693.71</v>
      </c>
      <c r="F2384">
        <v>166.53</v>
      </c>
      <c r="G2384">
        <v>50.07</v>
      </c>
      <c r="H2384">
        <v>714.01</v>
      </c>
      <c r="I2384">
        <v>113.37</v>
      </c>
      <c r="J2384">
        <v>62.01</v>
      </c>
      <c r="K2384">
        <v>21.81</v>
      </c>
      <c r="L2384">
        <v>64.66</v>
      </c>
      <c r="M2384">
        <v>71.099999999999994</v>
      </c>
    </row>
    <row r="2385" spans="1:13" x14ac:dyDescent="0.25">
      <c r="A2385" s="25">
        <v>42542</v>
      </c>
      <c r="B2385">
        <v>154.16</v>
      </c>
      <c r="C2385">
        <v>95.91</v>
      </c>
      <c r="D2385">
        <v>32.32</v>
      </c>
      <c r="E2385">
        <v>695.94</v>
      </c>
      <c r="F2385">
        <v>162.80000000000001</v>
      </c>
      <c r="G2385">
        <v>51.19</v>
      </c>
      <c r="H2385">
        <v>715.82</v>
      </c>
      <c r="I2385">
        <v>114.38</v>
      </c>
      <c r="J2385">
        <v>62.04</v>
      </c>
      <c r="K2385">
        <v>21.54</v>
      </c>
      <c r="L2385">
        <v>64.510000000000005</v>
      </c>
      <c r="M2385">
        <v>71.459999999999994</v>
      </c>
    </row>
    <row r="2386" spans="1:13" x14ac:dyDescent="0.25">
      <c r="A2386" s="25">
        <v>42543</v>
      </c>
      <c r="B2386">
        <v>153.75</v>
      </c>
      <c r="C2386">
        <v>95.55</v>
      </c>
      <c r="D2386">
        <v>32.29</v>
      </c>
      <c r="E2386">
        <v>697.46</v>
      </c>
      <c r="F2386">
        <v>162.22</v>
      </c>
      <c r="G2386">
        <v>50.99</v>
      </c>
      <c r="H2386">
        <v>710.6</v>
      </c>
      <c r="I2386">
        <v>113.91</v>
      </c>
      <c r="J2386">
        <v>62.06</v>
      </c>
      <c r="K2386">
        <v>21.8</v>
      </c>
      <c r="L2386">
        <v>64.739999999999995</v>
      </c>
      <c r="M2386">
        <v>71.75</v>
      </c>
    </row>
    <row r="2387" spans="1:13" x14ac:dyDescent="0.25">
      <c r="A2387" s="25">
        <v>42544</v>
      </c>
      <c r="B2387">
        <v>153.44999999999999</v>
      </c>
      <c r="C2387">
        <v>96.1</v>
      </c>
      <c r="D2387">
        <v>32.99</v>
      </c>
      <c r="E2387">
        <v>701.87</v>
      </c>
      <c r="F2387">
        <v>163.92</v>
      </c>
      <c r="G2387">
        <v>51.91</v>
      </c>
      <c r="H2387">
        <v>722.08</v>
      </c>
      <c r="I2387">
        <v>115.08</v>
      </c>
      <c r="J2387">
        <v>63.3</v>
      </c>
      <c r="K2387">
        <v>22.08</v>
      </c>
      <c r="L2387">
        <v>65.98</v>
      </c>
      <c r="M2387">
        <v>72.099999999999994</v>
      </c>
    </row>
    <row r="2388" spans="1:13" x14ac:dyDescent="0.25">
      <c r="A2388" s="25">
        <v>42545</v>
      </c>
      <c r="B2388">
        <v>149.97</v>
      </c>
      <c r="C2388">
        <v>93.4</v>
      </c>
      <c r="D2388">
        <v>31.55</v>
      </c>
      <c r="E2388">
        <v>675.22</v>
      </c>
      <c r="F2388">
        <v>159.12</v>
      </c>
      <c r="G2388">
        <v>49.83</v>
      </c>
      <c r="H2388">
        <v>698.96</v>
      </c>
      <c r="I2388">
        <v>112.08</v>
      </c>
      <c r="J2388">
        <v>60.54</v>
      </c>
      <c r="K2388">
        <v>21.39</v>
      </c>
      <c r="L2388">
        <v>61.87</v>
      </c>
      <c r="M2388">
        <v>71.959999999999994</v>
      </c>
    </row>
    <row r="2389" spans="1:13" x14ac:dyDescent="0.25">
      <c r="A2389" s="25">
        <v>42548</v>
      </c>
      <c r="B2389">
        <v>146.18</v>
      </c>
      <c r="C2389">
        <v>92.04</v>
      </c>
      <c r="D2389">
        <v>30.72</v>
      </c>
      <c r="E2389">
        <v>668.26</v>
      </c>
      <c r="F2389">
        <v>156.91999999999999</v>
      </c>
      <c r="G2389">
        <v>48.43</v>
      </c>
      <c r="H2389">
        <v>691.36</v>
      </c>
      <c r="I2389">
        <v>108.97</v>
      </c>
      <c r="J2389">
        <v>59.07</v>
      </c>
      <c r="K2389">
        <v>19.899999999999999</v>
      </c>
      <c r="L2389">
        <v>60.03</v>
      </c>
      <c r="M2389">
        <v>71.5</v>
      </c>
    </row>
    <row r="2390" spans="1:13" x14ac:dyDescent="0.25">
      <c r="A2390" s="25">
        <v>42549</v>
      </c>
      <c r="B2390">
        <v>144.78</v>
      </c>
      <c r="C2390">
        <v>93.59</v>
      </c>
      <c r="D2390">
        <v>31.19</v>
      </c>
      <c r="E2390">
        <v>680.04</v>
      </c>
      <c r="F2390">
        <v>160.41</v>
      </c>
      <c r="G2390">
        <v>49.44</v>
      </c>
      <c r="H2390">
        <v>707.95</v>
      </c>
      <c r="I2390">
        <v>112.7</v>
      </c>
      <c r="J2390">
        <v>60.27</v>
      </c>
      <c r="K2390">
        <v>20.93</v>
      </c>
      <c r="L2390">
        <v>61.15</v>
      </c>
      <c r="M2390">
        <v>71.510000000000005</v>
      </c>
    </row>
    <row r="2391" spans="1:13" x14ac:dyDescent="0.25">
      <c r="A2391" s="25">
        <v>42550</v>
      </c>
      <c r="B2391">
        <v>146.5</v>
      </c>
      <c r="C2391">
        <v>94.4</v>
      </c>
      <c r="D2391">
        <v>31.93</v>
      </c>
      <c r="E2391">
        <v>684.11</v>
      </c>
      <c r="F2391">
        <v>164.41</v>
      </c>
      <c r="G2391">
        <v>50.54</v>
      </c>
      <c r="H2391">
        <v>715.6</v>
      </c>
      <c r="I2391">
        <v>114.16</v>
      </c>
      <c r="J2391">
        <v>61.25</v>
      </c>
      <c r="K2391">
        <v>21.47</v>
      </c>
      <c r="L2391">
        <v>63.89</v>
      </c>
      <c r="M2391">
        <v>72.459999999999994</v>
      </c>
    </row>
    <row r="2392" spans="1:13" x14ac:dyDescent="0.25">
      <c r="A2392" s="25">
        <v>42551</v>
      </c>
      <c r="B2392">
        <v>148.86000000000001</v>
      </c>
      <c r="C2392">
        <v>95.6</v>
      </c>
      <c r="D2392">
        <v>32.799999999999997</v>
      </c>
      <c r="E2392">
        <v>692.1</v>
      </c>
      <c r="F2392">
        <v>165.15</v>
      </c>
      <c r="G2392">
        <v>51.17</v>
      </c>
      <c r="H2392">
        <v>715.62</v>
      </c>
      <c r="I2392">
        <v>114.28</v>
      </c>
      <c r="J2392">
        <v>62.65</v>
      </c>
      <c r="K2392">
        <v>21.85</v>
      </c>
      <c r="L2392">
        <v>64.3</v>
      </c>
      <c r="M2392">
        <v>73.02</v>
      </c>
    </row>
    <row r="2393" spans="1:13" x14ac:dyDescent="0.25">
      <c r="A2393" s="25">
        <v>42552</v>
      </c>
      <c r="B2393">
        <v>152.19</v>
      </c>
      <c r="C2393">
        <v>95.89</v>
      </c>
      <c r="D2393">
        <v>32.75</v>
      </c>
      <c r="E2393">
        <v>699.21</v>
      </c>
      <c r="F2393">
        <v>165.19</v>
      </c>
      <c r="G2393">
        <v>51.16</v>
      </c>
      <c r="H2393">
        <v>725.68</v>
      </c>
      <c r="I2393">
        <v>114.19</v>
      </c>
      <c r="J2393">
        <v>62.11</v>
      </c>
      <c r="K2393">
        <v>21.73</v>
      </c>
      <c r="L2393">
        <v>64.61</v>
      </c>
      <c r="M2393">
        <v>72.81</v>
      </c>
    </row>
    <row r="2394" spans="1:13" x14ac:dyDescent="0.25">
      <c r="A2394" s="25">
        <v>42556</v>
      </c>
      <c r="B2394">
        <v>151.19</v>
      </c>
      <c r="C2394">
        <v>94.99</v>
      </c>
      <c r="D2394">
        <v>32.68</v>
      </c>
      <c r="E2394">
        <v>694.49</v>
      </c>
      <c r="F2394">
        <v>161.87</v>
      </c>
      <c r="G2394">
        <v>51.17</v>
      </c>
      <c r="H2394">
        <v>728.1</v>
      </c>
      <c r="I2394">
        <v>114</v>
      </c>
      <c r="J2394">
        <v>61.25</v>
      </c>
      <c r="K2394">
        <v>21.65</v>
      </c>
      <c r="L2394">
        <v>64.3</v>
      </c>
      <c r="M2394">
        <v>73.14</v>
      </c>
    </row>
    <row r="2395" spans="1:13" x14ac:dyDescent="0.25">
      <c r="A2395" s="25">
        <v>42557</v>
      </c>
      <c r="B2395">
        <v>151.85</v>
      </c>
      <c r="C2395">
        <v>95.53</v>
      </c>
      <c r="D2395">
        <v>32.97</v>
      </c>
      <c r="E2395">
        <v>697.77</v>
      </c>
      <c r="F2395">
        <v>161.56</v>
      </c>
      <c r="G2395">
        <v>51.38</v>
      </c>
      <c r="H2395">
        <v>737.61</v>
      </c>
      <c r="I2395">
        <v>116.7</v>
      </c>
      <c r="J2395">
        <v>61.06</v>
      </c>
      <c r="K2395">
        <v>21.56</v>
      </c>
      <c r="L2395">
        <v>64.98</v>
      </c>
      <c r="M2395">
        <v>73.819999999999993</v>
      </c>
    </row>
    <row r="2396" spans="1:13" x14ac:dyDescent="0.25">
      <c r="A2396" s="25">
        <v>42558</v>
      </c>
      <c r="B2396">
        <v>152.75</v>
      </c>
      <c r="C2396">
        <v>95.94</v>
      </c>
      <c r="D2396">
        <v>33.200000000000003</v>
      </c>
      <c r="E2396">
        <v>695.36</v>
      </c>
      <c r="F2396">
        <v>163.41999999999999</v>
      </c>
      <c r="G2396">
        <v>51.38</v>
      </c>
      <c r="H2396">
        <v>736.57</v>
      </c>
      <c r="I2396">
        <v>115.85</v>
      </c>
      <c r="J2396">
        <v>61.77</v>
      </c>
      <c r="K2396">
        <v>21.68</v>
      </c>
      <c r="L2396">
        <v>65.61</v>
      </c>
      <c r="M2396">
        <v>73.53</v>
      </c>
    </row>
    <row r="2397" spans="1:13" x14ac:dyDescent="0.25">
      <c r="A2397" s="25">
        <v>42559</v>
      </c>
      <c r="B2397">
        <v>154</v>
      </c>
      <c r="C2397">
        <v>96.68</v>
      </c>
      <c r="D2397">
        <v>34</v>
      </c>
      <c r="E2397">
        <v>705.63</v>
      </c>
      <c r="F2397">
        <v>159.80000000000001</v>
      </c>
      <c r="G2397">
        <v>52.3</v>
      </c>
      <c r="H2397">
        <v>745.81</v>
      </c>
      <c r="I2397">
        <v>117.24</v>
      </c>
      <c r="J2397">
        <v>63.27</v>
      </c>
      <c r="K2397">
        <v>22.08</v>
      </c>
      <c r="L2397">
        <v>67.13</v>
      </c>
      <c r="M2397">
        <v>73.84</v>
      </c>
    </row>
    <row r="2398" spans="1:13" x14ac:dyDescent="0.25">
      <c r="A2398" s="25">
        <v>42562</v>
      </c>
      <c r="B2398">
        <v>154.6</v>
      </c>
      <c r="C2398">
        <v>96.98</v>
      </c>
      <c r="D2398">
        <v>34.380000000000003</v>
      </c>
      <c r="E2398">
        <v>715.09</v>
      </c>
      <c r="F2398">
        <v>167.03</v>
      </c>
      <c r="G2398">
        <v>52.59</v>
      </c>
      <c r="H2398">
        <v>753.78</v>
      </c>
      <c r="I2398">
        <v>117.87</v>
      </c>
      <c r="J2398">
        <v>63.4</v>
      </c>
      <c r="K2398">
        <v>22.07</v>
      </c>
      <c r="L2398">
        <v>68.2</v>
      </c>
      <c r="M2398">
        <v>74.06</v>
      </c>
    </row>
    <row r="2399" spans="1:13" x14ac:dyDescent="0.25">
      <c r="A2399" s="25">
        <v>42563</v>
      </c>
      <c r="B2399">
        <v>156</v>
      </c>
      <c r="C2399">
        <v>97.42</v>
      </c>
      <c r="D2399">
        <v>34.94</v>
      </c>
      <c r="E2399">
        <v>720.64</v>
      </c>
      <c r="F2399">
        <v>164.98</v>
      </c>
      <c r="G2399">
        <v>53.21</v>
      </c>
      <c r="H2399">
        <v>748.21</v>
      </c>
      <c r="I2399">
        <v>117.93</v>
      </c>
      <c r="J2399">
        <v>64.38</v>
      </c>
      <c r="K2399">
        <v>22.77</v>
      </c>
      <c r="L2399">
        <v>69.72</v>
      </c>
      <c r="M2399">
        <v>73.27</v>
      </c>
    </row>
    <row r="2400" spans="1:13" x14ac:dyDescent="0.25">
      <c r="A2400" s="25">
        <v>42564</v>
      </c>
      <c r="B2400">
        <v>157.75</v>
      </c>
      <c r="C2400">
        <v>96.87</v>
      </c>
      <c r="D2400">
        <v>35.01</v>
      </c>
      <c r="E2400">
        <v>716.98</v>
      </c>
      <c r="F2400">
        <v>164.16</v>
      </c>
      <c r="G2400">
        <v>53.51</v>
      </c>
      <c r="H2400">
        <v>742.63</v>
      </c>
      <c r="I2400">
        <v>116.78</v>
      </c>
      <c r="J2400">
        <v>64.540000000000006</v>
      </c>
      <c r="K2400">
        <v>22</v>
      </c>
      <c r="L2400">
        <v>68.59</v>
      </c>
      <c r="M2400">
        <v>73.62</v>
      </c>
    </row>
    <row r="2401" spans="1:13" x14ac:dyDescent="0.25">
      <c r="A2401" s="25">
        <v>42565</v>
      </c>
      <c r="B2401">
        <v>158.81</v>
      </c>
      <c r="C2401">
        <v>98.79</v>
      </c>
      <c r="D2401">
        <v>35.200000000000003</v>
      </c>
      <c r="E2401">
        <v>720.95</v>
      </c>
      <c r="F2401">
        <v>164.85</v>
      </c>
      <c r="G2401">
        <v>53.74</v>
      </c>
      <c r="H2401">
        <v>741.2</v>
      </c>
      <c r="I2401">
        <v>117.29</v>
      </c>
      <c r="J2401">
        <v>64.81</v>
      </c>
      <c r="K2401">
        <v>21.97</v>
      </c>
      <c r="L2401">
        <v>68.53</v>
      </c>
      <c r="M2401">
        <v>73.7</v>
      </c>
    </row>
    <row r="2402" spans="1:13" x14ac:dyDescent="0.25">
      <c r="A2402" s="25">
        <v>42566</v>
      </c>
      <c r="B2402">
        <v>159.9</v>
      </c>
      <c r="C2402">
        <v>98.78</v>
      </c>
      <c r="D2402">
        <v>35.07</v>
      </c>
      <c r="E2402">
        <v>719.85</v>
      </c>
      <c r="F2402">
        <v>162.74</v>
      </c>
      <c r="G2402">
        <v>53.7</v>
      </c>
      <c r="H2402">
        <v>735.44</v>
      </c>
      <c r="I2402">
        <v>116.86</v>
      </c>
      <c r="J2402">
        <v>64.849999999999994</v>
      </c>
      <c r="K2402">
        <v>21.43</v>
      </c>
      <c r="L2402">
        <v>68.260000000000005</v>
      </c>
      <c r="M2402">
        <v>73.67</v>
      </c>
    </row>
    <row r="2403" spans="1:13" x14ac:dyDescent="0.25">
      <c r="A2403" s="25">
        <v>42569</v>
      </c>
      <c r="B2403">
        <v>159.30000000000001</v>
      </c>
      <c r="C2403">
        <v>99.83</v>
      </c>
      <c r="D2403">
        <v>35.049999999999997</v>
      </c>
      <c r="E2403">
        <v>733.78</v>
      </c>
      <c r="F2403">
        <v>164.79</v>
      </c>
      <c r="G2403">
        <v>53.96</v>
      </c>
      <c r="H2403">
        <v>736.07</v>
      </c>
      <c r="I2403">
        <v>119.37</v>
      </c>
      <c r="J2403">
        <v>65.19</v>
      </c>
      <c r="K2403">
        <v>21.5</v>
      </c>
      <c r="L2403">
        <v>68.739999999999995</v>
      </c>
      <c r="M2403">
        <v>73.84</v>
      </c>
    </row>
    <row r="2404" spans="1:13" x14ac:dyDescent="0.25">
      <c r="A2404" s="25">
        <v>42570</v>
      </c>
      <c r="B2404">
        <v>161.78</v>
      </c>
      <c r="C2404">
        <v>99.87</v>
      </c>
      <c r="D2404">
        <v>35.15</v>
      </c>
      <c r="E2404">
        <v>736.96</v>
      </c>
      <c r="F2404">
        <v>161.19</v>
      </c>
      <c r="G2404">
        <v>53.09</v>
      </c>
      <c r="H2404">
        <v>739.95</v>
      </c>
      <c r="I2404">
        <v>120.61</v>
      </c>
      <c r="J2404">
        <v>64.94</v>
      </c>
      <c r="K2404">
        <v>21.05</v>
      </c>
      <c r="L2404">
        <v>68.55</v>
      </c>
      <c r="M2404">
        <v>73.66</v>
      </c>
    </row>
    <row r="2405" spans="1:13" x14ac:dyDescent="0.25">
      <c r="A2405" s="25">
        <v>42571</v>
      </c>
      <c r="B2405">
        <v>159.97</v>
      </c>
      <c r="C2405">
        <v>99.96</v>
      </c>
      <c r="D2405">
        <v>35.69</v>
      </c>
      <c r="E2405">
        <v>741.19</v>
      </c>
      <c r="F2405">
        <v>160.65</v>
      </c>
      <c r="G2405">
        <v>55.91</v>
      </c>
      <c r="H2405">
        <v>745.72</v>
      </c>
      <c r="I2405">
        <v>121.92</v>
      </c>
      <c r="J2405">
        <v>65.45</v>
      </c>
      <c r="K2405">
        <v>21.39</v>
      </c>
      <c r="L2405">
        <v>69.290000000000006</v>
      </c>
      <c r="M2405">
        <v>73.790000000000006</v>
      </c>
    </row>
    <row r="2406" spans="1:13" x14ac:dyDescent="0.25">
      <c r="A2406" s="25">
        <v>42572</v>
      </c>
      <c r="B2406">
        <v>160.75</v>
      </c>
      <c r="C2406">
        <v>99.43</v>
      </c>
      <c r="D2406">
        <v>34.270000000000003</v>
      </c>
      <c r="E2406">
        <v>738.63</v>
      </c>
      <c r="F2406">
        <v>161.4</v>
      </c>
      <c r="G2406">
        <v>55.8</v>
      </c>
      <c r="H2406">
        <v>744.43</v>
      </c>
      <c r="I2406">
        <v>120.61</v>
      </c>
      <c r="J2406">
        <v>64.91</v>
      </c>
      <c r="K2406">
        <v>21.26</v>
      </c>
      <c r="L2406">
        <v>68.69</v>
      </c>
      <c r="M2406">
        <v>73.52</v>
      </c>
    </row>
    <row r="2407" spans="1:13" x14ac:dyDescent="0.25">
      <c r="A2407" s="25">
        <v>42573</v>
      </c>
      <c r="B2407">
        <v>160.78</v>
      </c>
      <c r="C2407">
        <v>98.66</v>
      </c>
      <c r="D2407">
        <v>34.659999999999997</v>
      </c>
      <c r="E2407">
        <v>742.74</v>
      </c>
      <c r="F2407">
        <v>160.88</v>
      </c>
      <c r="G2407">
        <v>56.57</v>
      </c>
      <c r="H2407">
        <v>744.86</v>
      </c>
      <c r="I2407">
        <v>121</v>
      </c>
      <c r="J2407">
        <v>65.489999999999995</v>
      </c>
      <c r="K2407">
        <v>21.23</v>
      </c>
      <c r="L2407">
        <v>70.09</v>
      </c>
      <c r="M2407">
        <v>73.55</v>
      </c>
    </row>
    <row r="2408" spans="1:13" x14ac:dyDescent="0.25">
      <c r="A2408" s="25">
        <v>42576</v>
      </c>
      <c r="B2408">
        <v>162</v>
      </c>
      <c r="C2408">
        <v>97.34</v>
      </c>
      <c r="D2408">
        <v>34.69</v>
      </c>
      <c r="E2408">
        <v>739.77</v>
      </c>
      <c r="F2408">
        <v>160.25</v>
      </c>
      <c r="G2408">
        <v>56.73</v>
      </c>
      <c r="H2408">
        <v>739.61</v>
      </c>
      <c r="I2408">
        <v>121.63</v>
      </c>
      <c r="J2408">
        <v>66.22</v>
      </c>
      <c r="K2408">
        <v>21.02</v>
      </c>
      <c r="L2408">
        <v>70.06</v>
      </c>
      <c r="M2408">
        <v>73.75</v>
      </c>
    </row>
    <row r="2409" spans="1:13" x14ac:dyDescent="0.25">
      <c r="A2409" s="25">
        <v>42577</v>
      </c>
      <c r="B2409">
        <v>162.65</v>
      </c>
      <c r="C2409">
        <v>96.67</v>
      </c>
      <c r="D2409">
        <v>35.090000000000003</v>
      </c>
      <c r="E2409">
        <v>738.42</v>
      </c>
      <c r="F2409">
        <v>164.03</v>
      </c>
      <c r="G2409">
        <v>56.76</v>
      </c>
      <c r="H2409">
        <v>735.59</v>
      </c>
      <c r="I2409">
        <v>121.22</v>
      </c>
      <c r="J2409">
        <v>71.42</v>
      </c>
      <c r="K2409">
        <v>21.13</v>
      </c>
      <c r="L2409">
        <v>69.94</v>
      </c>
      <c r="M2409">
        <v>73.73</v>
      </c>
    </row>
    <row r="2410" spans="1:13" x14ac:dyDescent="0.25">
      <c r="A2410" s="25">
        <v>42578</v>
      </c>
      <c r="B2410">
        <v>162.12</v>
      </c>
      <c r="C2410">
        <v>102.95</v>
      </c>
      <c r="D2410">
        <v>34.83</v>
      </c>
      <c r="E2410">
        <v>741.77</v>
      </c>
      <c r="F2410">
        <v>165.5</v>
      </c>
      <c r="G2410">
        <v>56.19</v>
      </c>
      <c r="H2410">
        <v>736.67</v>
      </c>
      <c r="I2410">
        <v>123.34</v>
      </c>
      <c r="J2410">
        <v>71.27</v>
      </c>
      <c r="K2410">
        <v>21.71</v>
      </c>
      <c r="L2410">
        <v>69.849999999999994</v>
      </c>
      <c r="M2410">
        <v>73.319999999999993</v>
      </c>
    </row>
    <row r="2411" spans="1:13" x14ac:dyDescent="0.25">
      <c r="A2411" s="25">
        <v>42579</v>
      </c>
      <c r="B2411">
        <v>161.38</v>
      </c>
      <c r="C2411">
        <v>104.34</v>
      </c>
      <c r="D2411">
        <v>34.770000000000003</v>
      </c>
      <c r="E2411">
        <v>745.91</v>
      </c>
      <c r="F2411">
        <v>165.63</v>
      </c>
      <c r="G2411">
        <v>56.21</v>
      </c>
      <c r="H2411">
        <v>752.61</v>
      </c>
      <c r="I2411">
        <v>125</v>
      </c>
      <c r="J2411">
        <v>70.23</v>
      </c>
      <c r="K2411">
        <v>22.33</v>
      </c>
      <c r="L2411">
        <v>71.23</v>
      </c>
      <c r="M2411">
        <v>73.239999999999995</v>
      </c>
    </row>
    <row r="2412" spans="1:13" x14ac:dyDescent="0.25">
      <c r="A2412" s="25">
        <v>42580</v>
      </c>
      <c r="B2412">
        <v>161.36000000000001</v>
      </c>
      <c r="C2412">
        <v>104.21</v>
      </c>
      <c r="D2412">
        <v>34.86</v>
      </c>
      <c r="E2412">
        <v>768.79</v>
      </c>
      <c r="F2412">
        <v>159.6</v>
      </c>
      <c r="G2412">
        <v>56.68</v>
      </c>
      <c r="H2412">
        <v>758.81</v>
      </c>
      <c r="I2412">
        <v>123.94</v>
      </c>
      <c r="J2412">
        <v>69.75</v>
      </c>
      <c r="K2412">
        <v>21.65</v>
      </c>
      <c r="L2412">
        <v>69.97</v>
      </c>
      <c r="M2412">
        <v>72.97</v>
      </c>
    </row>
    <row r="2413" spans="1:13" x14ac:dyDescent="0.25">
      <c r="A2413" s="25">
        <v>42583</v>
      </c>
      <c r="B2413">
        <v>160.65</v>
      </c>
      <c r="C2413">
        <v>106.05</v>
      </c>
      <c r="D2413">
        <v>34.85</v>
      </c>
      <c r="E2413">
        <v>772.88</v>
      </c>
      <c r="F2413">
        <v>163.22999999999999</v>
      </c>
      <c r="G2413">
        <v>56.58</v>
      </c>
      <c r="H2413">
        <v>767.74</v>
      </c>
      <c r="I2413">
        <v>124.31</v>
      </c>
      <c r="J2413">
        <v>69.88</v>
      </c>
      <c r="K2413">
        <v>21.26</v>
      </c>
      <c r="L2413">
        <v>70.45</v>
      </c>
      <c r="M2413">
        <v>73.78</v>
      </c>
    </row>
    <row r="2414" spans="1:13" x14ac:dyDescent="0.25">
      <c r="A2414" s="25">
        <v>42584</v>
      </c>
      <c r="B2414">
        <v>161.27000000000001</v>
      </c>
      <c r="C2414">
        <v>104.48</v>
      </c>
      <c r="D2414">
        <v>34.56</v>
      </c>
      <c r="E2414">
        <v>771.07</v>
      </c>
      <c r="F2414">
        <v>160.75</v>
      </c>
      <c r="G2414">
        <v>56.58</v>
      </c>
      <c r="H2414">
        <v>760.58</v>
      </c>
      <c r="I2414">
        <v>123.09</v>
      </c>
      <c r="J2414">
        <v>68.849999999999994</v>
      </c>
      <c r="K2414">
        <v>21.14</v>
      </c>
      <c r="L2414">
        <v>69.41</v>
      </c>
      <c r="M2414">
        <v>73.13</v>
      </c>
    </row>
    <row r="2415" spans="1:13" x14ac:dyDescent="0.25">
      <c r="A2415" s="25">
        <v>42585</v>
      </c>
      <c r="B2415">
        <v>160.13</v>
      </c>
      <c r="C2415">
        <v>105.79</v>
      </c>
      <c r="D2415">
        <v>34.25</v>
      </c>
      <c r="E2415">
        <v>773.18</v>
      </c>
      <c r="F2415">
        <v>162.24</v>
      </c>
      <c r="G2415">
        <v>56.97</v>
      </c>
      <c r="H2415">
        <v>754.64</v>
      </c>
      <c r="I2415">
        <v>122.51</v>
      </c>
      <c r="J2415">
        <v>68.88</v>
      </c>
      <c r="K2415">
        <v>21.05</v>
      </c>
      <c r="L2415">
        <v>69.489999999999995</v>
      </c>
      <c r="M2415">
        <v>72.94</v>
      </c>
    </row>
    <row r="2416" spans="1:13" x14ac:dyDescent="0.25">
      <c r="A2416" s="25">
        <v>42586</v>
      </c>
      <c r="B2416">
        <v>160.86000000000001</v>
      </c>
      <c r="C2416">
        <v>105.87</v>
      </c>
      <c r="D2416">
        <v>34.58</v>
      </c>
      <c r="E2416">
        <v>771.61</v>
      </c>
      <c r="F2416">
        <v>162.56</v>
      </c>
      <c r="G2416">
        <v>57.39</v>
      </c>
      <c r="H2416">
        <v>760.77</v>
      </c>
      <c r="I2416">
        <v>124.36</v>
      </c>
      <c r="J2416">
        <v>69.61</v>
      </c>
      <c r="K2416">
        <v>21.46</v>
      </c>
      <c r="L2416">
        <v>63.59</v>
      </c>
      <c r="M2416">
        <v>73.3</v>
      </c>
    </row>
    <row r="2417" spans="1:13" x14ac:dyDescent="0.25">
      <c r="A2417" s="25">
        <v>42587</v>
      </c>
      <c r="B2417">
        <v>162</v>
      </c>
      <c r="C2417">
        <v>107.48</v>
      </c>
      <c r="D2417">
        <v>34.979999999999997</v>
      </c>
      <c r="E2417">
        <v>782.22</v>
      </c>
      <c r="F2417">
        <v>167.38</v>
      </c>
      <c r="G2417">
        <v>57.96</v>
      </c>
      <c r="H2417">
        <v>765.98</v>
      </c>
      <c r="I2417">
        <v>125.15</v>
      </c>
      <c r="J2417">
        <v>70.150000000000006</v>
      </c>
      <c r="K2417">
        <v>21.77</v>
      </c>
      <c r="L2417">
        <v>60.81</v>
      </c>
      <c r="M2417">
        <v>73.760000000000005</v>
      </c>
    </row>
    <row r="2418" spans="1:13" x14ac:dyDescent="0.25">
      <c r="A2418" s="25">
        <v>42590</v>
      </c>
      <c r="B2418">
        <v>162.72999999999999</v>
      </c>
      <c r="C2418">
        <v>108.37</v>
      </c>
      <c r="D2418">
        <v>35.04</v>
      </c>
      <c r="E2418">
        <v>781.76</v>
      </c>
      <c r="F2418">
        <v>166.45</v>
      </c>
      <c r="G2418">
        <v>58.06</v>
      </c>
      <c r="H2418">
        <v>766.56</v>
      </c>
      <c r="I2418">
        <v>125.26</v>
      </c>
      <c r="J2418">
        <v>70.14</v>
      </c>
      <c r="K2418">
        <v>21.89</v>
      </c>
      <c r="L2418">
        <v>61.84</v>
      </c>
      <c r="M2418">
        <v>73.34</v>
      </c>
    </row>
    <row r="2419" spans="1:13" x14ac:dyDescent="0.25">
      <c r="A2419" s="25">
        <v>42591</v>
      </c>
      <c r="B2419">
        <v>162.22</v>
      </c>
      <c r="C2419">
        <v>108.81</v>
      </c>
      <c r="D2419">
        <v>34.92</v>
      </c>
      <c r="E2419">
        <v>784.26</v>
      </c>
      <c r="F2419">
        <v>165.54</v>
      </c>
      <c r="G2419">
        <v>58.2</v>
      </c>
      <c r="H2419">
        <v>768.31</v>
      </c>
      <c r="I2419">
        <v>125.06</v>
      </c>
      <c r="J2419">
        <v>70.25</v>
      </c>
      <c r="K2419">
        <v>22.39</v>
      </c>
      <c r="L2419">
        <v>61.1</v>
      </c>
      <c r="M2419">
        <v>73.540000000000006</v>
      </c>
    </row>
    <row r="2420" spans="1:13" x14ac:dyDescent="0.25">
      <c r="A2420" s="25">
        <v>42592</v>
      </c>
      <c r="B2420">
        <v>162.19</v>
      </c>
      <c r="C2420">
        <v>108</v>
      </c>
      <c r="D2420">
        <v>34.53</v>
      </c>
      <c r="E2420">
        <v>784.68</v>
      </c>
      <c r="F2420">
        <v>165.63</v>
      </c>
      <c r="G2420">
        <v>58.02</v>
      </c>
      <c r="H2420">
        <v>768.56</v>
      </c>
      <c r="I2420">
        <v>124.88</v>
      </c>
      <c r="J2420">
        <v>69.89</v>
      </c>
      <c r="K2420">
        <v>22.36</v>
      </c>
      <c r="L2420">
        <v>61.25</v>
      </c>
      <c r="M2420">
        <v>73.95</v>
      </c>
    </row>
    <row r="2421" spans="1:13" x14ac:dyDescent="0.25">
      <c r="A2421" s="25">
        <v>42593</v>
      </c>
      <c r="B2421">
        <v>162.25</v>
      </c>
      <c r="C2421">
        <v>107.93</v>
      </c>
      <c r="D2421">
        <v>34.68</v>
      </c>
      <c r="E2421">
        <v>784.85</v>
      </c>
      <c r="F2421">
        <v>167.72</v>
      </c>
      <c r="G2421">
        <v>58.3</v>
      </c>
      <c r="H2421">
        <v>771.24</v>
      </c>
      <c r="I2421">
        <v>124.9</v>
      </c>
      <c r="J2421">
        <v>70</v>
      </c>
      <c r="K2421">
        <v>23.24</v>
      </c>
      <c r="L2421">
        <v>61.59</v>
      </c>
      <c r="M2421">
        <v>73.8</v>
      </c>
    </row>
    <row r="2422" spans="1:13" x14ac:dyDescent="0.25">
      <c r="A2422" s="25">
        <v>42594</v>
      </c>
      <c r="B2422">
        <v>163.19</v>
      </c>
      <c r="C2422">
        <v>108.18</v>
      </c>
      <c r="D2422">
        <v>34.57</v>
      </c>
      <c r="E2422">
        <v>783.22</v>
      </c>
      <c r="F2422">
        <v>167.98</v>
      </c>
      <c r="G2422">
        <v>57.94</v>
      </c>
      <c r="H2422">
        <v>772.56</v>
      </c>
      <c r="I2422">
        <v>124.88</v>
      </c>
      <c r="J2422">
        <v>69.84</v>
      </c>
      <c r="K2422">
        <v>23.21</v>
      </c>
      <c r="L2422">
        <v>61.7</v>
      </c>
      <c r="M2422">
        <v>73.89</v>
      </c>
    </row>
    <row r="2423" spans="1:13" x14ac:dyDescent="0.25">
      <c r="A2423" s="25">
        <v>42597</v>
      </c>
      <c r="B2423">
        <v>162.4</v>
      </c>
      <c r="C2423">
        <v>109.48</v>
      </c>
      <c r="D2423">
        <v>34.909999999999997</v>
      </c>
      <c r="E2423">
        <v>782.44</v>
      </c>
      <c r="F2423">
        <v>172.95</v>
      </c>
      <c r="G2423">
        <v>58.12</v>
      </c>
      <c r="H2423">
        <v>768.49</v>
      </c>
      <c r="I2423">
        <v>123.9</v>
      </c>
      <c r="J2423">
        <v>70.33</v>
      </c>
      <c r="K2423">
        <v>23.41</v>
      </c>
      <c r="L2423">
        <v>62.13</v>
      </c>
      <c r="M2423">
        <v>73.319999999999993</v>
      </c>
    </row>
    <row r="2424" spans="1:13" x14ac:dyDescent="0.25">
      <c r="A2424" s="25">
        <v>42598</v>
      </c>
      <c r="B2424">
        <v>161.11000000000001</v>
      </c>
      <c r="C2424">
        <v>109.38</v>
      </c>
      <c r="D2424">
        <v>35.21</v>
      </c>
      <c r="E2424">
        <v>777.14</v>
      </c>
      <c r="F2424">
        <v>173.3</v>
      </c>
      <c r="G2424">
        <v>57.44</v>
      </c>
      <c r="H2424">
        <v>764.04</v>
      </c>
      <c r="I2424">
        <v>123.3</v>
      </c>
      <c r="J2424">
        <v>69.819999999999993</v>
      </c>
      <c r="K2424">
        <v>23.35</v>
      </c>
      <c r="L2424">
        <v>62</v>
      </c>
      <c r="M2424">
        <v>72.89</v>
      </c>
    </row>
    <row r="2425" spans="1:13" x14ac:dyDescent="0.25">
      <c r="A2425" s="25">
        <v>42599</v>
      </c>
      <c r="B2425">
        <v>160.97</v>
      </c>
      <c r="C2425">
        <v>109.22</v>
      </c>
      <c r="D2425">
        <v>35.020000000000003</v>
      </c>
      <c r="E2425">
        <v>779.91</v>
      </c>
      <c r="F2425">
        <v>172.73</v>
      </c>
      <c r="G2425">
        <v>57.56</v>
      </c>
      <c r="H2425">
        <v>764.63</v>
      </c>
      <c r="I2425">
        <v>124.37</v>
      </c>
      <c r="J2425">
        <v>69.819999999999993</v>
      </c>
      <c r="K2425">
        <v>22.87</v>
      </c>
      <c r="L2425">
        <v>62.05</v>
      </c>
      <c r="M2425">
        <v>72.930000000000007</v>
      </c>
    </row>
    <row r="2426" spans="1:13" x14ac:dyDescent="0.25">
      <c r="A2426" s="25">
        <v>42600</v>
      </c>
      <c r="B2426">
        <v>160.88999999999999</v>
      </c>
      <c r="C2426">
        <v>109.08</v>
      </c>
      <c r="D2426">
        <v>34.97</v>
      </c>
      <c r="E2426">
        <v>777.5</v>
      </c>
      <c r="F2426">
        <v>175.4</v>
      </c>
      <c r="G2426">
        <v>57.6</v>
      </c>
      <c r="H2426">
        <v>764.46</v>
      </c>
      <c r="I2426">
        <v>123.91</v>
      </c>
      <c r="J2426">
        <v>70.13</v>
      </c>
      <c r="K2426">
        <v>22.77</v>
      </c>
      <c r="L2426">
        <v>62.23</v>
      </c>
      <c r="M2426">
        <v>74.3</v>
      </c>
    </row>
    <row r="2427" spans="1:13" x14ac:dyDescent="0.25">
      <c r="A2427" s="25">
        <v>42601</v>
      </c>
      <c r="B2427">
        <v>160.84</v>
      </c>
      <c r="C2427">
        <v>109.36</v>
      </c>
      <c r="D2427">
        <v>35.24</v>
      </c>
      <c r="E2427">
        <v>775.42</v>
      </c>
      <c r="F2427">
        <v>177.53</v>
      </c>
      <c r="G2427">
        <v>57.62</v>
      </c>
      <c r="H2427">
        <v>757.31</v>
      </c>
      <c r="I2427">
        <v>123.56</v>
      </c>
      <c r="J2427">
        <v>70.27</v>
      </c>
      <c r="K2427">
        <v>22.48</v>
      </c>
      <c r="L2427">
        <v>62</v>
      </c>
      <c r="M2427">
        <v>72.81</v>
      </c>
    </row>
    <row r="2428" spans="1:13" x14ac:dyDescent="0.25">
      <c r="A2428" s="25">
        <v>42604</v>
      </c>
      <c r="B2428">
        <v>160</v>
      </c>
      <c r="C2428">
        <v>108.51</v>
      </c>
      <c r="D2428">
        <v>35.36</v>
      </c>
      <c r="E2428">
        <v>772.15</v>
      </c>
      <c r="F2428">
        <v>173.85</v>
      </c>
      <c r="G2428">
        <v>57.67</v>
      </c>
      <c r="H2428">
        <v>759.48</v>
      </c>
      <c r="I2428">
        <v>124.15</v>
      </c>
      <c r="J2428">
        <v>70</v>
      </c>
      <c r="K2428">
        <v>22.13</v>
      </c>
      <c r="L2428">
        <v>61.8</v>
      </c>
      <c r="M2428">
        <v>72.7</v>
      </c>
    </row>
    <row r="2429" spans="1:13" x14ac:dyDescent="0.25">
      <c r="A2429" s="25">
        <v>42605</v>
      </c>
      <c r="B2429">
        <v>160.33000000000001</v>
      </c>
      <c r="C2429">
        <v>108.85</v>
      </c>
      <c r="D2429">
        <v>35.4</v>
      </c>
      <c r="E2429">
        <v>772.08</v>
      </c>
      <c r="F2429">
        <v>173.49</v>
      </c>
      <c r="G2429">
        <v>57.89</v>
      </c>
      <c r="H2429">
        <v>762.45</v>
      </c>
      <c r="I2429">
        <v>124.37</v>
      </c>
      <c r="J2429">
        <v>69.98</v>
      </c>
      <c r="K2429">
        <v>22.44</v>
      </c>
      <c r="L2429">
        <v>62.64</v>
      </c>
      <c r="M2429">
        <v>71.97</v>
      </c>
    </row>
    <row r="2430" spans="1:13" x14ac:dyDescent="0.25">
      <c r="A2430" s="25">
        <v>42606</v>
      </c>
      <c r="B2430">
        <v>159.88999999999999</v>
      </c>
      <c r="C2430">
        <v>108.03</v>
      </c>
      <c r="D2430">
        <v>35.15</v>
      </c>
      <c r="E2430">
        <v>769.64</v>
      </c>
      <c r="F2430">
        <v>171.49</v>
      </c>
      <c r="G2430">
        <v>57.95</v>
      </c>
      <c r="H2430">
        <v>757.25</v>
      </c>
      <c r="I2430">
        <v>123.48</v>
      </c>
      <c r="J2430">
        <v>69.900000000000006</v>
      </c>
      <c r="K2430">
        <v>22.37</v>
      </c>
      <c r="L2430">
        <v>61.93</v>
      </c>
      <c r="M2430">
        <v>72.23</v>
      </c>
    </row>
    <row r="2431" spans="1:13" x14ac:dyDescent="0.25">
      <c r="A2431" s="25">
        <v>42607</v>
      </c>
      <c r="B2431">
        <v>159</v>
      </c>
      <c r="C2431">
        <v>107.57</v>
      </c>
      <c r="D2431">
        <v>35.090000000000003</v>
      </c>
      <c r="E2431">
        <v>769.41</v>
      </c>
      <c r="F2431">
        <v>172.85</v>
      </c>
      <c r="G2431">
        <v>58.17</v>
      </c>
      <c r="H2431">
        <v>759.22</v>
      </c>
      <c r="I2431">
        <v>123.89</v>
      </c>
      <c r="J2431">
        <v>69.819999999999993</v>
      </c>
      <c r="K2431">
        <v>22.14</v>
      </c>
      <c r="L2431">
        <v>61.9</v>
      </c>
      <c r="M2431">
        <v>71.22</v>
      </c>
    </row>
    <row r="2432" spans="1:13" x14ac:dyDescent="0.25">
      <c r="A2432" s="25">
        <v>42608</v>
      </c>
      <c r="B2432">
        <v>158.88</v>
      </c>
      <c r="C2432">
        <v>106.94</v>
      </c>
      <c r="D2432">
        <v>35.26</v>
      </c>
      <c r="E2432">
        <v>769.54</v>
      </c>
      <c r="F2432">
        <v>173.47</v>
      </c>
      <c r="G2432">
        <v>58.03</v>
      </c>
      <c r="H2432">
        <v>769</v>
      </c>
      <c r="I2432">
        <v>124.96</v>
      </c>
      <c r="J2432">
        <v>69.75</v>
      </c>
      <c r="K2432">
        <v>22.14</v>
      </c>
      <c r="L2432">
        <v>62.37</v>
      </c>
      <c r="M2432">
        <v>71.14</v>
      </c>
    </row>
    <row r="2433" spans="1:13" x14ac:dyDescent="0.25">
      <c r="A2433" s="25">
        <v>42611</v>
      </c>
      <c r="B2433">
        <v>158.83000000000001</v>
      </c>
      <c r="C2433">
        <v>106.82</v>
      </c>
      <c r="D2433">
        <v>35.549999999999997</v>
      </c>
      <c r="E2433">
        <v>772.15</v>
      </c>
      <c r="F2433">
        <v>173.65</v>
      </c>
      <c r="G2433">
        <v>58.1</v>
      </c>
      <c r="H2433">
        <v>771.29</v>
      </c>
      <c r="I2433">
        <v>126.54</v>
      </c>
      <c r="J2433">
        <v>69.98</v>
      </c>
      <c r="K2433">
        <v>22.22</v>
      </c>
      <c r="L2433">
        <v>61.94</v>
      </c>
      <c r="M2433">
        <v>71.400000000000006</v>
      </c>
    </row>
    <row r="2434" spans="1:13" x14ac:dyDescent="0.25">
      <c r="A2434" s="25">
        <v>42612</v>
      </c>
      <c r="B2434">
        <v>159.76</v>
      </c>
      <c r="C2434">
        <v>106</v>
      </c>
      <c r="D2434">
        <v>35.700000000000003</v>
      </c>
      <c r="E2434">
        <v>769.09</v>
      </c>
      <c r="F2434">
        <v>175.45</v>
      </c>
      <c r="G2434">
        <v>57.89</v>
      </c>
      <c r="H2434">
        <v>767.58</v>
      </c>
      <c r="I2434">
        <v>125.84</v>
      </c>
      <c r="J2434">
        <v>69.31</v>
      </c>
      <c r="K2434">
        <v>22.11</v>
      </c>
      <c r="L2434">
        <v>61.25</v>
      </c>
      <c r="M2434">
        <v>71.31</v>
      </c>
    </row>
    <row r="2435" spans="1:13" x14ac:dyDescent="0.25">
      <c r="A2435" s="25">
        <v>42613</v>
      </c>
      <c r="B2435">
        <v>159.66</v>
      </c>
      <c r="C2435">
        <v>106.1</v>
      </c>
      <c r="D2435">
        <v>35.89</v>
      </c>
      <c r="E2435">
        <v>767.05</v>
      </c>
      <c r="F2435">
        <v>171.07</v>
      </c>
      <c r="G2435">
        <v>57.46</v>
      </c>
      <c r="H2435">
        <v>769.16</v>
      </c>
      <c r="I2435">
        <v>126.12</v>
      </c>
      <c r="J2435">
        <v>69.540000000000006</v>
      </c>
      <c r="K2435">
        <v>22.04</v>
      </c>
      <c r="L2435">
        <v>61</v>
      </c>
      <c r="M2435">
        <v>71.44</v>
      </c>
    </row>
    <row r="2436" spans="1:13" x14ac:dyDescent="0.25">
      <c r="A2436" s="25">
        <v>42614</v>
      </c>
      <c r="B2436">
        <v>158.32</v>
      </c>
      <c r="C2436">
        <v>106.73</v>
      </c>
      <c r="D2436">
        <v>36.020000000000003</v>
      </c>
      <c r="E2436">
        <v>768.78</v>
      </c>
      <c r="F2436">
        <v>176.55</v>
      </c>
      <c r="G2436">
        <v>57.59</v>
      </c>
      <c r="H2436">
        <v>770.62</v>
      </c>
      <c r="I2436">
        <v>126.17</v>
      </c>
      <c r="J2436">
        <v>69.7</v>
      </c>
      <c r="K2436">
        <v>22.19</v>
      </c>
      <c r="L2436">
        <v>61.32</v>
      </c>
      <c r="M2436">
        <v>72.84</v>
      </c>
    </row>
    <row r="2437" spans="1:13" x14ac:dyDescent="0.25">
      <c r="A2437" s="25">
        <v>42615</v>
      </c>
      <c r="B2437">
        <v>159.88</v>
      </c>
      <c r="C2437">
        <v>107.73</v>
      </c>
      <c r="D2437">
        <v>36.08</v>
      </c>
      <c r="E2437">
        <v>771.46</v>
      </c>
      <c r="F2437">
        <v>177.78</v>
      </c>
      <c r="G2437">
        <v>57.67</v>
      </c>
      <c r="H2437">
        <v>772.44</v>
      </c>
      <c r="I2437">
        <v>126.51</v>
      </c>
      <c r="J2437">
        <v>69.680000000000007</v>
      </c>
      <c r="K2437">
        <v>22.39</v>
      </c>
      <c r="L2437">
        <v>61.2</v>
      </c>
      <c r="M2437">
        <v>72.5</v>
      </c>
    </row>
    <row r="2438" spans="1:13" x14ac:dyDescent="0.25">
      <c r="A2438" s="25">
        <v>42619</v>
      </c>
      <c r="B2438">
        <v>159.88</v>
      </c>
      <c r="C2438">
        <v>107.7</v>
      </c>
      <c r="D2438">
        <v>36.57</v>
      </c>
      <c r="E2438">
        <v>780.08</v>
      </c>
      <c r="F2438">
        <v>189.06</v>
      </c>
      <c r="G2438">
        <v>57.61</v>
      </c>
      <c r="H2438">
        <v>788.87</v>
      </c>
      <c r="I2438">
        <v>129.72999999999999</v>
      </c>
      <c r="J2438">
        <v>69.790000000000006</v>
      </c>
      <c r="K2438">
        <v>22.06</v>
      </c>
      <c r="L2438">
        <v>61.52</v>
      </c>
      <c r="M2438">
        <v>73</v>
      </c>
    </row>
    <row r="2439" spans="1:13" x14ac:dyDescent="0.25">
      <c r="A2439" s="25">
        <v>42620</v>
      </c>
      <c r="B2439">
        <v>160.19</v>
      </c>
      <c r="C2439">
        <v>108.36</v>
      </c>
      <c r="D2439">
        <v>36.46</v>
      </c>
      <c r="E2439">
        <v>780.35</v>
      </c>
      <c r="F2439">
        <v>189.15</v>
      </c>
      <c r="G2439">
        <v>57.66</v>
      </c>
      <c r="H2439">
        <v>784.48</v>
      </c>
      <c r="I2439">
        <v>131.05000000000001</v>
      </c>
      <c r="J2439">
        <v>69.489999999999995</v>
      </c>
      <c r="K2439">
        <v>22.01</v>
      </c>
      <c r="L2439">
        <v>62.16</v>
      </c>
      <c r="M2439">
        <v>72.06</v>
      </c>
    </row>
    <row r="2440" spans="1:13" x14ac:dyDescent="0.25">
      <c r="A2440" s="25">
        <v>42621</v>
      </c>
      <c r="B2440">
        <v>160.55000000000001</v>
      </c>
      <c r="C2440">
        <v>105.52</v>
      </c>
      <c r="D2440">
        <v>36.44</v>
      </c>
      <c r="E2440">
        <v>775.32</v>
      </c>
      <c r="F2440">
        <v>187.5</v>
      </c>
      <c r="G2440">
        <v>57.43</v>
      </c>
      <c r="H2440">
        <v>784.06</v>
      </c>
      <c r="I2440">
        <v>130.27000000000001</v>
      </c>
      <c r="J2440">
        <v>68.989999999999995</v>
      </c>
      <c r="K2440">
        <v>21.85</v>
      </c>
      <c r="L2440">
        <v>61.8</v>
      </c>
      <c r="M2440">
        <v>71.83</v>
      </c>
    </row>
    <row r="2441" spans="1:13" x14ac:dyDescent="0.25">
      <c r="A2441" s="25">
        <v>42622</v>
      </c>
      <c r="B2441">
        <v>158.03</v>
      </c>
      <c r="C2441">
        <v>103.13</v>
      </c>
      <c r="D2441">
        <v>35.44</v>
      </c>
      <c r="E2441">
        <v>759.66</v>
      </c>
      <c r="F2441">
        <v>182.1</v>
      </c>
      <c r="G2441">
        <v>56.21</v>
      </c>
      <c r="H2441">
        <v>760.14</v>
      </c>
      <c r="I2441">
        <v>127.1</v>
      </c>
      <c r="J2441">
        <v>66.67</v>
      </c>
      <c r="K2441">
        <v>20.309999999999999</v>
      </c>
      <c r="L2441">
        <v>61.72</v>
      </c>
      <c r="M2441">
        <v>70.3</v>
      </c>
    </row>
    <row r="2442" spans="1:13" x14ac:dyDescent="0.25">
      <c r="A2442" s="25">
        <v>42625</v>
      </c>
      <c r="B2442">
        <v>155.26</v>
      </c>
      <c r="C2442">
        <v>105.44</v>
      </c>
      <c r="D2442">
        <v>36.08</v>
      </c>
      <c r="E2442">
        <v>769.02</v>
      </c>
      <c r="F2442">
        <v>184.13</v>
      </c>
      <c r="G2442">
        <v>57.05</v>
      </c>
      <c r="H2442">
        <v>771.49</v>
      </c>
      <c r="I2442">
        <v>128.69</v>
      </c>
      <c r="J2442">
        <v>67.94</v>
      </c>
      <c r="K2442">
        <v>20.83</v>
      </c>
      <c r="L2442">
        <v>63.61</v>
      </c>
      <c r="M2442">
        <v>71.94</v>
      </c>
    </row>
    <row r="2443" spans="1:13" x14ac:dyDescent="0.25">
      <c r="A2443" s="25">
        <v>42626</v>
      </c>
      <c r="B2443">
        <v>157.63</v>
      </c>
      <c r="C2443">
        <v>107.95</v>
      </c>
      <c r="D2443">
        <v>35.61</v>
      </c>
      <c r="E2443">
        <v>759.69</v>
      </c>
      <c r="F2443">
        <v>181.9</v>
      </c>
      <c r="G2443">
        <v>56.53</v>
      </c>
      <c r="H2443">
        <v>761.01</v>
      </c>
      <c r="I2443">
        <v>127.21</v>
      </c>
      <c r="J2443">
        <v>67.45</v>
      </c>
      <c r="K2443">
        <v>20.38</v>
      </c>
      <c r="L2443">
        <v>63.04</v>
      </c>
      <c r="M2443">
        <v>71.459999999999994</v>
      </c>
    </row>
    <row r="2444" spans="1:13" x14ac:dyDescent="0.25">
      <c r="A2444" s="25">
        <v>42627</v>
      </c>
      <c r="B2444">
        <v>155.69999999999999</v>
      </c>
      <c r="C2444">
        <v>111.77</v>
      </c>
      <c r="D2444">
        <v>35.619999999999997</v>
      </c>
      <c r="E2444">
        <v>762.49</v>
      </c>
      <c r="F2444">
        <v>182.18</v>
      </c>
      <c r="G2444">
        <v>56.26</v>
      </c>
      <c r="H2444">
        <v>761.09</v>
      </c>
      <c r="I2444">
        <v>127.77</v>
      </c>
      <c r="J2444">
        <v>67.790000000000006</v>
      </c>
      <c r="K2444">
        <v>20.32</v>
      </c>
      <c r="L2444">
        <v>61.81</v>
      </c>
      <c r="M2444">
        <v>71.52</v>
      </c>
    </row>
    <row r="2445" spans="1:13" x14ac:dyDescent="0.25">
      <c r="A2445" s="25">
        <v>42628</v>
      </c>
      <c r="B2445">
        <v>154.30000000000001</v>
      </c>
      <c r="C2445">
        <v>115.57</v>
      </c>
      <c r="D2445">
        <v>36.56</v>
      </c>
      <c r="E2445">
        <v>771.76</v>
      </c>
      <c r="F2445">
        <v>186.5</v>
      </c>
      <c r="G2445">
        <v>57.19</v>
      </c>
      <c r="H2445">
        <v>769.69</v>
      </c>
      <c r="I2445">
        <v>128.35</v>
      </c>
      <c r="J2445">
        <v>69.22</v>
      </c>
      <c r="K2445">
        <v>20.5</v>
      </c>
      <c r="L2445">
        <v>61.82</v>
      </c>
      <c r="M2445">
        <v>72.400000000000006</v>
      </c>
    </row>
    <row r="2446" spans="1:13" x14ac:dyDescent="0.25">
      <c r="A2446" s="25">
        <v>42629</v>
      </c>
      <c r="B2446">
        <v>155.04</v>
      </c>
      <c r="C2446">
        <v>114.92</v>
      </c>
      <c r="D2446">
        <v>37.67</v>
      </c>
      <c r="E2446">
        <v>768.88</v>
      </c>
      <c r="F2446">
        <v>185.01</v>
      </c>
      <c r="G2446">
        <v>57.25</v>
      </c>
      <c r="H2446">
        <v>778.52</v>
      </c>
      <c r="I2446">
        <v>129.07</v>
      </c>
      <c r="J2446">
        <v>69.36</v>
      </c>
      <c r="K2446">
        <v>20.64</v>
      </c>
      <c r="L2446">
        <v>61.29</v>
      </c>
      <c r="M2446">
        <v>72.87</v>
      </c>
    </row>
    <row r="2447" spans="1:13" x14ac:dyDescent="0.25">
      <c r="A2447" s="25">
        <v>42632</v>
      </c>
      <c r="B2447">
        <v>154.87</v>
      </c>
      <c r="C2447">
        <v>113.58</v>
      </c>
      <c r="D2447">
        <v>37.159999999999997</v>
      </c>
      <c r="E2447">
        <v>765.7</v>
      </c>
      <c r="F2447">
        <v>184.74</v>
      </c>
      <c r="G2447">
        <v>56.93</v>
      </c>
      <c r="H2447">
        <v>775.1</v>
      </c>
      <c r="I2447">
        <v>128.65</v>
      </c>
      <c r="J2447">
        <v>69.540000000000006</v>
      </c>
      <c r="K2447">
        <v>20.77</v>
      </c>
      <c r="L2447">
        <v>60</v>
      </c>
      <c r="M2447">
        <v>72.09</v>
      </c>
    </row>
    <row r="2448" spans="1:13" x14ac:dyDescent="0.25">
      <c r="A2448" s="25">
        <v>42633</v>
      </c>
      <c r="B2448">
        <v>155.87</v>
      </c>
      <c r="C2448">
        <v>113.57</v>
      </c>
      <c r="D2448">
        <v>37.14</v>
      </c>
      <c r="E2448">
        <v>771.41</v>
      </c>
      <c r="F2448">
        <v>186.37</v>
      </c>
      <c r="G2448">
        <v>56.81</v>
      </c>
      <c r="H2448">
        <v>780.22</v>
      </c>
      <c r="I2448">
        <v>128.63999999999999</v>
      </c>
      <c r="J2448">
        <v>69.180000000000007</v>
      </c>
      <c r="K2448">
        <v>20.7</v>
      </c>
      <c r="L2448">
        <v>60.25</v>
      </c>
      <c r="M2448">
        <v>71.97</v>
      </c>
    </row>
    <row r="2449" spans="1:13" x14ac:dyDescent="0.25">
      <c r="A2449" s="25">
        <v>42634</v>
      </c>
      <c r="B2449">
        <v>154.91</v>
      </c>
      <c r="C2449">
        <v>113.55</v>
      </c>
      <c r="D2449">
        <v>37.450000000000003</v>
      </c>
      <c r="E2449">
        <v>776.22</v>
      </c>
      <c r="F2449">
        <v>196.03</v>
      </c>
      <c r="G2449">
        <v>57.76</v>
      </c>
      <c r="H2449">
        <v>789.74</v>
      </c>
      <c r="I2449">
        <v>129.94</v>
      </c>
      <c r="J2449">
        <v>69.56</v>
      </c>
      <c r="K2449">
        <v>21.54</v>
      </c>
      <c r="L2449">
        <v>60.54</v>
      </c>
      <c r="M2449">
        <v>72.19</v>
      </c>
    </row>
    <row r="2450" spans="1:13" x14ac:dyDescent="0.25">
      <c r="A2450" s="25">
        <v>42635</v>
      </c>
      <c r="B2450">
        <v>156.15</v>
      </c>
      <c r="C2450">
        <v>114.62</v>
      </c>
      <c r="D2450">
        <v>37.549999999999997</v>
      </c>
      <c r="E2450">
        <v>787.21</v>
      </c>
      <c r="F2450">
        <v>195.45</v>
      </c>
      <c r="G2450">
        <v>57.82</v>
      </c>
      <c r="H2450">
        <v>804.7</v>
      </c>
      <c r="I2450">
        <v>130.08000000000001</v>
      </c>
      <c r="J2450">
        <v>69.760000000000005</v>
      </c>
      <c r="K2450">
        <v>22.07</v>
      </c>
      <c r="L2450">
        <v>61.36</v>
      </c>
      <c r="M2450">
        <v>72.27</v>
      </c>
    </row>
    <row r="2451" spans="1:13" x14ac:dyDescent="0.25">
      <c r="A2451" s="25">
        <v>42636</v>
      </c>
      <c r="B2451">
        <v>155.62</v>
      </c>
      <c r="C2451">
        <v>112.71</v>
      </c>
      <c r="D2451">
        <v>37.19</v>
      </c>
      <c r="E2451">
        <v>786.9</v>
      </c>
      <c r="F2451">
        <v>191.72</v>
      </c>
      <c r="G2451">
        <v>57.43</v>
      </c>
      <c r="H2451">
        <v>805.75</v>
      </c>
      <c r="I2451">
        <v>127.96</v>
      </c>
      <c r="J2451">
        <v>68.98</v>
      </c>
      <c r="K2451">
        <v>21.57</v>
      </c>
      <c r="L2451">
        <v>61.87</v>
      </c>
      <c r="M2451">
        <v>72.349999999999994</v>
      </c>
    </row>
    <row r="2452" spans="1:13" x14ac:dyDescent="0.25">
      <c r="A2452" s="25">
        <v>42639</v>
      </c>
      <c r="B2452">
        <v>154.46</v>
      </c>
      <c r="C2452">
        <v>112.88</v>
      </c>
      <c r="D2452">
        <v>36.65</v>
      </c>
      <c r="E2452">
        <v>774.21</v>
      </c>
      <c r="F2452">
        <v>188.86</v>
      </c>
      <c r="G2452">
        <v>56.9</v>
      </c>
      <c r="H2452">
        <v>799.16</v>
      </c>
      <c r="I2452">
        <v>127.31</v>
      </c>
      <c r="J2452">
        <v>68.42</v>
      </c>
      <c r="K2452">
        <v>21.36</v>
      </c>
      <c r="L2452">
        <v>61.89</v>
      </c>
      <c r="M2452">
        <v>71.62</v>
      </c>
    </row>
    <row r="2453" spans="1:13" x14ac:dyDescent="0.25">
      <c r="A2453" s="25">
        <v>42640</v>
      </c>
      <c r="B2453">
        <v>154.32</v>
      </c>
      <c r="C2453">
        <v>113.09</v>
      </c>
      <c r="D2453">
        <v>37.18</v>
      </c>
      <c r="E2453">
        <v>783.01</v>
      </c>
      <c r="F2453">
        <v>190.83</v>
      </c>
      <c r="G2453">
        <v>57.95</v>
      </c>
      <c r="H2453">
        <v>816.11</v>
      </c>
      <c r="I2453">
        <v>128.69</v>
      </c>
      <c r="J2453">
        <v>69.45</v>
      </c>
      <c r="K2453">
        <v>21.31</v>
      </c>
      <c r="L2453">
        <v>64.260000000000005</v>
      </c>
      <c r="M2453">
        <v>72.33</v>
      </c>
    </row>
    <row r="2454" spans="1:13" x14ac:dyDescent="0.25">
      <c r="A2454" s="25">
        <v>42641</v>
      </c>
      <c r="B2454">
        <v>156.99</v>
      </c>
      <c r="C2454">
        <v>113.95</v>
      </c>
      <c r="D2454">
        <v>37.44</v>
      </c>
      <c r="E2454">
        <v>781.56</v>
      </c>
      <c r="F2454">
        <v>187.74</v>
      </c>
      <c r="G2454">
        <v>58.03</v>
      </c>
      <c r="H2454">
        <v>828.72</v>
      </c>
      <c r="I2454">
        <v>129.22999999999999</v>
      </c>
      <c r="J2454">
        <v>69.739999999999995</v>
      </c>
      <c r="K2454">
        <v>21.45</v>
      </c>
      <c r="L2454">
        <v>64.08</v>
      </c>
      <c r="M2454">
        <v>71.790000000000006</v>
      </c>
    </row>
    <row r="2455" spans="1:13" x14ac:dyDescent="0.25">
      <c r="A2455" s="25">
        <v>42642</v>
      </c>
      <c r="B2455">
        <v>158.63</v>
      </c>
      <c r="C2455">
        <v>112.18</v>
      </c>
      <c r="D2455">
        <v>37.32</v>
      </c>
      <c r="E2455">
        <v>775.01</v>
      </c>
      <c r="F2455">
        <v>182.23</v>
      </c>
      <c r="G2455">
        <v>57.4</v>
      </c>
      <c r="H2455">
        <v>829.05</v>
      </c>
      <c r="I2455">
        <v>128.09</v>
      </c>
      <c r="J2455">
        <v>69.84</v>
      </c>
      <c r="K2455">
        <v>21.44</v>
      </c>
      <c r="L2455">
        <v>63</v>
      </c>
      <c r="M2455">
        <v>70.73</v>
      </c>
    </row>
    <row r="2456" spans="1:13" x14ac:dyDescent="0.25">
      <c r="A2456" s="25">
        <v>42643</v>
      </c>
      <c r="B2456">
        <v>158.9</v>
      </c>
      <c r="C2456">
        <v>113.05</v>
      </c>
      <c r="D2456">
        <v>37.75</v>
      </c>
      <c r="E2456">
        <v>777.29</v>
      </c>
      <c r="F2456">
        <v>182.07</v>
      </c>
      <c r="G2456">
        <v>57.6</v>
      </c>
      <c r="H2456">
        <v>837.31</v>
      </c>
      <c r="I2456">
        <v>128.27000000000001</v>
      </c>
      <c r="J2456">
        <v>70.180000000000007</v>
      </c>
      <c r="K2456">
        <v>21.05</v>
      </c>
      <c r="L2456">
        <v>63.18</v>
      </c>
      <c r="M2456">
        <v>72.12</v>
      </c>
    </row>
    <row r="2457" spans="1:13" x14ac:dyDescent="0.25">
      <c r="A2457" s="25">
        <v>42646</v>
      </c>
      <c r="B2457">
        <v>158.06</v>
      </c>
      <c r="C2457">
        <v>112.52</v>
      </c>
      <c r="D2457">
        <v>37.659999999999997</v>
      </c>
      <c r="E2457">
        <v>772.56</v>
      </c>
      <c r="F2457">
        <v>183.54</v>
      </c>
      <c r="G2457">
        <v>57.42</v>
      </c>
      <c r="H2457">
        <v>836.74</v>
      </c>
      <c r="I2457">
        <v>128.77000000000001</v>
      </c>
      <c r="J2457">
        <v>69.66</v>
      </c>
      <c r="K2457">
        <v>21.73</v>
      </c>
      <c r="L2457">
        <v>63.35</v>
      </c>
      <c r="M2457">
        <v>72.010000000000005</v>
      </c>
    </row>
    <row r="2458" spans="1:13" x14ac:dyDescent="0.25">
      <c r="A2458" s="25">
        <v>42647</v>
      </c>
      <c r="B2458">
        <v>157.66999999999999</v>
      </c>
      <c r="C2458">
        <v>113</v>
      </c>
      <c r="D2458">
        <v>37.54</v>
      </c>
      <c r="E2458">
        <v>776.43</v>
      </c>
      <c r="F2458">
        <v>184.08</v>
      </c>
      <c r="G2458">
        <v>57.24</v>
      </c>
      <c r="H2458">
        <v>834.03</v>
      </c>
      <c r="I2458">
        <v>128.19</v>
      </c>
      <c r="J2458">
        <v>69.59</v>
      </c>
      <c r="K2458">
        <v>21.44</v>
      </c>
      <c r="L2458">
        <v>64.42</v>
      </c>
      <c r="M2458">
        <v>71.75</v>
      </c>
    </row>
    <row r="2459" spans="1:13" x14ac:dyDescent="0.25">
      <c r="A2459" s="25">
        <v>42648</v>
      </c>
      <c r="B2459">
        <v>157.07</v>
      </c>
      <c r="C2459">
        <v>113.05</v>
      </c>
      <c r="D2459">
        <v>37.99</v>
      </c>
      <c r="E2459">
        <v>776.47</v>
      </c>
      <c r="F2459">
        <v>184.11</v>
      </c>
      <c r="G2459">
        <v>57.64</v>
      </c>
      <c r="H2459">
        <v>844.36</v>
      </c>
      <c r="I2459">
        <v>128.47</v>
      </c>
      <c r="J2459">
        <v>70.599999999999994</v>
      </c>
      <c r="K2459">
        <v>21.98</v>
      </c>
      <c r="L2459">
        <v>65.87</v>
      </c>
      <c r="M2459">
        <v>71.67</v>
      </c>
    </row>
    <row r="2460" spans="1:13" x14ac:dyDescent="0.25">
      <c r="A2460" s="25">
        <v>42649</v>
      </c>
      <c r="B2460">
        <v>156.84</v>
      </c>
      <c r="C2460">
        <v>113.89</v>
      </c>
      <c r="D2460">
        <v>38.07</v>
      </c>
      <c r="E2460">
        <v>776.86</v>
      </c>
      <c r="F2460">
        <v>181.52</v>
      </c>
      <c r="G2460">
        <v>57.74</v>
      </c>
      <c r="H2460">
        <v>841.66</v>
      </c>
      <c r="I2460">
        <v>128.74</v>
      </c>
      <c r="J2460">
        <v>70.959999999999994</v>
      </c>
      <c r="K2460">
        <v>22.13</v>
      </c>
      <c r="L2460">
        <v>64.84</v>
      </c>
      <c r="M2460">
        <v>69.36</v>
      </c>
    </row>
    <row r="2461" spans="1:13" x14ac:dyDescent="0.25">
      <c r="A2461" s="25">
        <v>42650</v>
      </c>
      <c r="B2461">
        <v>157.13999999999999</v>
      </c>
      <c r="C2461">
        <v>114.06</v>
      </c>
      <c r="D2461">
        <v>38.1</v>
      </c>
      <c r="E2461">
        <v>775.08</v>
      </c>
      <c r="F2461">
        <v>179.8</v>
      </c>
      <c r="G2461">
        <v>57.8</v>
      </c>
      <c r="H2461">
        <v>839.43</v>
      </c>
      <c r="I2461">
        <v>128.99</v>
      </c>
      <c r="J2461">
        <v>70.87</v>
      </c>
      <c r="K2461">
        <v>22</v>
      </c>
      <c r="L2461">
        <v>64</v>
      </c>
      <c r="M2461">
        <v>68.7</v>
      </c>
    </row>
    <row r="2462" spans="1:13" x14ac:dyDescent="0.25">
      <c r="A2462" s="25">
        <v>42653</v>
      </c>
      <c r="B2462">
        <v>156.71</v>
      </c>
      <c r="C2462">
        <v>116.05</v>
      </c>
      <c r="D2462">
        <v>38.020000000000003</v>
      </c>
      <c r="E2462">
        <v>785.94</v>
      </c>
      <c r="F2462">
        <v>181.49</v>
      </c>
      <c r="G2462">
        <v>58.04</v>
      </c>
      <c r="H2462">
        <v>841.71</v>
      </c>
      <c r="I2462">
        <v>130.24</v>
      </c>
      <c r="J2462">
        <v>69.930000000000007</v>
      </c>
      <c r="K2462">
        <v>21.76</v>
      </c>
      <c r="L2462">
        <v>64.599999999999994</v>
      </c>
      <c r="M2462">
        <v>67.98</v>
      </c>
    </row>
    <row r="2463" spans="1:13" x14ac:dyDescent="0.25">
      <c r="A2463" s="25">
        <v>42654</v>
      </c>
      <c r="B2463">
        <v>156.72999999999999</v>
      </c>
      <c r="C2463">
        <v>116.3</v>
      </c>
      <c r="D2463">
        <v>37.270000000000003</v>
      </c>
      <c r="E2463">
        <v>783.07</v>
      </c>
      <c r="F2463">
        <v>177.04</v>
      </c>
      <c r="G2463">
        <v>57.19</v>
      </c>
      <c r="H2463">
        <v>831</v>
      </c>
      <c r="I2463">
        <v>128.88</v>
      </c>
      <c r="J2463">
        <v>68.760000000000005</v>
      </c>
      <c r="K2463">
        <v>21.4</v>
      </c>
      <c r="L2463">
        <v>63.43</v>
      </c>
      <c r="M2463">
        <v>67.39</v>
      </c>
    </row>
    <row r="2464" spans="1:13" x14ac:dyDescent="0.25">
      <c r="A2464" s="25">
        <v>42655</v>
      </c>
      <c r="B2464">
        <v>154.97</v>
      </c>
      <c r="C2464">
        <v>117.34</v>
      </c>
      <c r="D2464">
        <v>37.130000000000003</v>
      </c>
      <c r="E2464">
        <v>786.14</v>
      </c>
      <c r="F2464">
        <v>175.41</v>
      </c>
      <c r="G2464">
        <v>57.11</v>
      </c>
      <c r="H2464">
        <v>834.09</v>
      </c>
      <c r="I2464">
        <v>129.05000000000001</v>
      </c>
      <c r="J2464">
        <v>68.459999999999994</v>
      </c>
      <c r="K2464">
        <v>20.16</v>
      </c>
      <c r="L2464">
        <v>62.99</v>
      </c>
      <c r="M2464">
        <v>67.459999999999994</v>
      </c>
    </row>
    <row r="2465" spans="1:13" x14ac:dyDescent="0.25">
      <c r="A2465" s="25">
        <v>42656</v>
      </c>
      <c r="B2465">
        <v>153.69999999999999</v>
      </c>
      <c r="C2465">
        <v>116.98</v>
      </c>
      <c r="D2465">
        <v>36.97</v>
      </c>
      <c r="E2465">
        <v>778.19</v>
      </c>
      <c r="F2465">
        <v>174.61</v>
      </c>
      <c r="G2465">
        <v>56.92</v>
      </c>
      <c r="H2465">
        <v>829.28</v>
      </c>
      <c r="I2465">
        <v>127.82</v>
      </c>
      <c r="J2465">
        <v>67.77</v>
      </c>
      <c r="K2465">
        <v>19.079999999999998</v>
      </c>
      <c r="L2465">
        <v>62.24</v>
      </c>
      <c r="M2465">
        <v>68.23</v>
      </c>
    </row>
    <row r="2466" spans="1:13" x14ac:dyDescent="0.25">
      <c r="A2466" s="25">
        <v>42657</v>
      </c>
      <c r="B2466">
        <v>154.47</v>
      </c>
      <c r="C2466">
        <v>117.63</v>
      </c>
      <c r="D2466">
        <v>37.450000000000003</v>
      </c>
      <c r="E2466">
        <v>778.53</v>
      </c>
      <c r="F2466">
        <v>175.51</v>
      </c>
      <c r="G2466">
        <v>57.42</v>
      </c>
      <c r="H2466">
        <v>822.96</v>
      </c>
      <c r="I2466">
        <v>127.88</v>
      </c>
      <c r="J2466">
        <v>68.489999999999995</v>
      </c>
      <c r="K2466">
        <v>18.93</v>
      </c>
      <c r="L2466">
        <v>61.31</v>
      </c>
      <c r="M2466">
        <v>68.45</v>
      </c>
    </row>
    <row r="2467" spans="1:13" x14ac:dyDescent="0.25">
      <c r="A2467" s="25">
        <v>42660</v>
      </c>
      <c r="B2467">
        <v>154.44999999999999</v>
      </c>
      <c r="C2467">
        <v>117.55</v>
      </c>
      <c r="D2467">
        <v>37.29</v>
      </c>
      <c r="E2467">
        <v>779.96</v>
      </c>
      <c r="F2467">
        <v>175.15</v>
      </c>
      <c r="G2467">
        <v>57.22</v>
      </c>
      <c r="H2467">
        <v>812.95</v>
      </c>
      <c r="I2467">
        <v>127.54</v>
      </c>
      <c r="J2467">
        <v>68.42</v>
      </c>
      <c r="K2467">
        <v>19.04</v>
      </c>
      <c r="L2467">
        <v>61.46</v>
      </c>
      <c r="M2467">
        <v>68.22</v>
      </c>
    </row>
    <row r="2468" spans="1:13" x14ac:dyDescent="0.25">
      <c r="A2468" s="25">
        <v>42661</v>
      </c>
      <c r="B2468">
        <v>150.02000000000001</v>
      </c>
      <c r="C2468">
        <v>117.47</v>
      </c>
      <c r="D2468">
        <v>37.75</v>
      </c>
      <c r="E2468">
        <v>795.26</v>
      </c>
      <c r="F2468">
        <v>175.65</v>
      </c>
      <c r="G2468">
        <v>57.66</v>
      </c>
      <c r="H2468">
        <v>817.65</v>
      </c>
      <c r="I2468">
        <v>128.57</v>
      </c>
      <c r="J2468">
        <v>69.25</v>
      </c>
      <c r="K2468">
        <v>19.739999999999998</v>
      </c>
      <c r="L2468">
        <v>63.19</v>
      </c>
      <c r="M2468">
        <v>68.87</v>
      </c>
    </row>
    <row r="2469" spans="1:13" x14ac:dyDescent="0.25">
      <c r="A2469" s="25">
        <v>42662</v>
      </c>
      <c r="B2469">
        <v>151.27000000000001</v>
      </c>
      <c r="C2469">
        <v>117.12</v>
      </c>
      <c r="D2469">
        <v>35.51</v>
      </c>
      <c r="E2469">
        <v>801.56</v>
      </c>
      <c r="F2469">
        <v>176.2</v>
      </c>
      <c r="G2469">
        <v>57.53</v>
      </c>
      <c r="H2469">
        <v>817.69</v>
      </c>
      <c r="I2469">
        <v>130.11000000000001</v>
      </c>
      <c r="J2469">
        <v>69.489999999999995</v>
      </c>
      <c r="K2469">
        <v>19.850000000000001</v>
      </c>
      <c r="L2469">
        <v>63.87</v>
      </c>
      <c r="M2469">
        <v>68.89</v>
      </c>
    </row>
    <row r="2470" spans="1:13" x14ac:dyDescent="0.25">
      <c r="A2470" s="25">
        <v>42663</v>
      </c>
      <c r="B2470">
        <v>151.28</v>
      </c>
      <c r="C2470">
        <v>117.06</v>
      </c>
      <c r="D2470">
        <v>35.43</v>
      </c>
      <c r="E2470">
        <v>796.97</v>
      </c>
      <c r="F2470">
        <v>175.17</v>
      </c>
      <c r="G2470">
        <v>57.25</v>
      </c>
      <c r="H2470">
        <v>810.32</v>
      </c>
      <c r="I2470">
        <v>130</v>
      </c>
      <c r="J2470">
        <v>69.75</v>
      </c>
      <c r="K2470">
        <v>19.7</v>
      </c>
      <c r="L2470">
        <v>62.03</v>
      </c>
      <c r="M2470">
        <v>68.73</v>
      </c>
    </row>
    <row r="2471" spans="1:13" x14ac:dyDescent="0.25">
      <c r="A2471" s="25">
        <v>42664</v>
      </c>
      <c r="B2471">
        <v>150.58000000000001</v>
      </c>
      <c r="C2471">
        <v>116.6</v>
      </c>
      <c r="D2471">
        <v>35.15</v>
      </c>
      <c r="E2471">
        <v>799.37</v>
      </c>
      <c r="F2471">
        <v>176.76</v>
      </c>
      <c r="G2471">
        <v>59.66</v>
      </c>
      <c r="H2471">
        <v>818.99</v>
      </c>
      <c r="I2471">
        <v>132.07</v>
      </c>
      <c r="J2471">
        <v>69.97</v>
      </c>
      <c r="K2471">
        <v>19.5</v>
      </c>
      <c r="L2471">
        <v>62.96</v>
      </c>
      <c r="M2471">
        <v>68.34</v>
      </c>
    </row>
    <row r="2472" spans="1:13" x14ac:dyDescent="0.25">
      <c r="A2472" s="25">
        <v>42667</v>
      </c>
      <c r="B2472">
        <v>150.4</v>
      </c>
      <c r="C2472">
        <v>117.65</v>
      </c>
      <c r="D2472">
        <v>35.26</v>
      </c>
      <c r="E2472">
        <v>813.11</v>
      </c>
      <c r="F2472">
        <v>180.86</v>
      </c>
      <c r="G2472">
        <v>61</v>
      </c>
      <c r="H2472">
        <v>838.09</v>
      </c>
      <c r="I2472">
        <v>133.28</v>
      </c>
      <c r="J2472">
        <v>71.680000000000007</v>
      </c>
      <c r="K2472">
        <v>19.64</v>
      </c>
      <c r="L2472">
        <v>63.83</v>
      </c>
      <c r="M2472">
        <v>69.19</v>
      </c>
    </row>
    <row r="2473" spans="1:13" x14ac:dyDescent="0.25">
      <c r="A2473" s="25">
        <v>42668</v>
      </c>
      <c r="B2473">
        <v>150.69</v>
      </c>
      <c r="C2473">
        <v>118.25</v>
      </c>
      <c r="D2473">
        <v>35.1</v>
      </c>
      <c r="E2473">
        <v>807.67</v>
      </c>
      <c r="F2473">
        <v>176.68</v>
      </c>
      <c r="G2473">
        <v>60.99</v>
      </c>
      <c r="H2473">
        <v>835.18</v>
      </c>
      <c r="I2473">
        <v>132.29</v>
      </c>
      <c r="J2473">
        <v>71.2</v>
      </c>
      <c r="K2473">
        <v>19.62</v>
      </c>
      <c r="L2473">
        <v>63.53</v>
      </c>
      <c r="M2473">
        <v>69.36</v>
      </c>
    </row>
    <row r="2474" spans="1:13" x14ac:dyDescent="0.25">
      <c r="A2474" s="25">
        <v>42669</v>
      </c>
      <c r="B2474">
        <v>150.71</v>
      </c>
      <c r="C2474">
        <v>115.59</v>
      </c>
      <c r="D2474">
        <v>34.92</v>
      </c>
      <c r="E2474">
        <v>799.07</v>
      </c>
      <c r="F2474">
        <v>172.82</v>
      </c>
      <c r="G2474">
        <v>60.63</v>
      </c>
      <c r="H2474">
        <v>822.59</v>
      </c>
      <c r="I2474">
        <v>131.04</v>
      </c>
      <c r="J2474">
        <v>71.709999999999994</v>
      </c>
      <c r="K2474">
        <v>18.95</v>
      </c>
      <c r="L2474">
        <v>61.75</v>
      </c>
      <c r="M2474">
        <v>69.59</v>
      </c>
    </row>
    <row r="2475" spans="1:13" x14ac:dyDescent="0.25">
      <c r="A2475" s="25">
        <v>42670</v>
      </c>
      <c r="B2475">
        <v>152.82</v>
      </c>
      <c r="C2475">
        <v>114.48</v>
      </c>
      <c r="D2475">
        <v>34.81</v>
      </c>
      <c r="E2475">
        <v>795.35</v>
      </c>
      <c r="F2475">
        <v>175.1</v>
      </c>
      <c r="G2475">
        <v>60.1</v>
      </c>
      <c r="H2475">
        <v>818.36</v>
      </c>
      <c r="I2475">
        <v>129.69</v>
      </c>
      <c r="J2475">
        <v>70.73</v>
      </c>
      <c r="K2475">
        <v>19.920000000000002</v>
      </c>
      <c r="L2475">
        <v>61.85</v>
      </c>
      <c r="M2475">
        <v>69.83</v>
      </c>
    </row>
    <row r="2476" spans="1:13" x14ac:dyDescent="0.25">
      <c r="A2476" s="25">
        <v>42671</v>
      </c>
      <c r="B2476">
        <v>154.05000000000001</v>
      </c>
      <c r="C2476">
        <v>113.72</v>
      </c>
      <c r="D2476">
        <v>34.74</v>
      </c>
      <c r="E2476">
        <v>795.37</v>
      </c>
      <c r="F2476">
        <v>179.59</v>
      </c>
      <c r="G2476">
        <v>59.87</v>
      </c>
      <c r="H2476">
        <v>776.32</v>
      </c>
      <c r="I2476">
        <v>131.29</v>
      </c>
      <c r="J2476">
        <v>70.8</v>
      </c>
      <c r="K2476">
        <v>20.059999999999999</v>
      </c>
      <c r="L2476">
        <v>64.34</v>
      </c>
      <c r="M2476">
        <v>69.989999999999995</v>
      </c>
    </row>
    <row r="2477" spans="1:13" x14ac:dyDescent="0.25">
      <c r="A2477" s="25">
        <v>42674</v>
      </c>
      <c r="B2477">
        <v>152.76</v>
      </c>
      <c r="C2477">
        <v>113.54</v>
      </c>
      <c r="D2477">
        <v>34.869999999999997</v>
      </c>
      <c r="E2477">
        <v>784.54</v>
      </c>
      <c r="F2477">
        <v>176.86</v>
      </c>
      <c r="G2477">
        <v>59.92</v>
      </c>
      <c r="H2477">
        <v>789.82</v>
      </c>
      <c r="I2477">
        <v>130.99</v>
      </c>
      <c r="J2477">
        <v>70.849999999999994</v>
      </c>
      <c r="K2477">
        <v>19.690000000000001</v>
      </c>
      <c r="L2477">
        <v>64.48</v>
      </c>
      <c r="M2477">
        <v>70.02</v>
      </c>
    </row>
    <row r="2478" spans="1:13" x14ac:dyDescent="0.25">
      <c r="A2478" s="25">
        <v>42675</v>
      </c>
      <c r="B2478">
        <v>153.5</v>
      </c>
      <c r="C2478">
        <v>111.49</v>
      </c>
      <c r="D2478">
        <v>34.520000000000003</v>
      </c>
      <c r="E2478">
        <v>783.61</v>
      </c>
      <c r="F2478">
        <v>173.49</v>
      </c>
      <c r="G2478">
        <v>59.8</v>
      </c>
      <c r="H2478">
        <v>785.41</v>
      </c>
      <c r="I2478">
        <v>129.5</v>
      </c>
      <c r="J2478">
        <v>69.44</v>
      </c>
      <c r="K2478">
        <v>19.52</v>
      </c>
      <c r="L2478">
        <v>63.47</v>
      </c>
      <c r="M2478">
        <v>69.3</v>
      </c>
    </row>
    <row r="2479" spans="1:13" x14ac:dyDescent="0.25">
      <c r="A2479" s="25">
        <v>42676</v>
      </c>
      <c r="B2479">
        <v>152.47999999999999</v>
      </c>
      <c r="C2479">
        <v>111.59</v>
      </c>
      <c r="D2479">
        <v>34.6</v>
      </c>
      <c r="E2479">
        <v>768.7</v>
      </c>
      <c r="F2479">
        <v>168.78</v>
      </c>
      <c r="G2479">
        <v>59.43</v>
      </c>
      <c r="H2479">
        <v>765.56</v>
      </c>
      <c r="I2479">
        <v>127.17</v>
      </c>
      <c r="J2479">
        <v>68.84</v>
      </c>
      <c r="K2479">
        <v>18.690000000000001</v>
      </c>
      <c r="L2479">
        <v>61.63</v>
      </c>
      <c r="M2479">
        <v>69.45</v>
      </c>
    </row>
    <row r="2480" spans="1:13" x14ac:dyDescent="0.25">
      <c r="A2480" s="25">
        <v>42677</v>
      </c>
      <c r="B2480">
        <v>152.51</v>
      </c>
      <c r="C2480">
        <v>109.83</v>
      </c>
      <c r="D2480">
        <v>33.93</v>
      </c>
      <c r="E2480">
        <v>762.13</v>
      </c>
      <c r="F2480">
        <v>168.57</v>
      </c>
      <c r="G2480">
        <v>59.21</v>
      </c>
      <c r="H2480">
        <v>767.03</v>
      </c>
      <c r="I2480">
        <v>120</v>
      </c>
      <c r="J2480">
        <v>67.900000000000006</v>
      </c>
      <c r="K2480">
        <v>18.5</v>
      </c>
      <c r="L2480">
        <v>62.74</v>
      </c>
      <c r="M2480">
        <v>69.63</v>
      </c>
    </row>
    <row r="2481" spans="1:13" x14ac:dyDescent="0.25">
      <c r="A2481" s="25">
        <v>42678</v>
      </c>
      <c r="B2481">
        <v>152.4</v>
      </c>
      <c r="C2481">
        <v>108.84</v>
      </c>
      <c r="D2481">
        <v>33.61</v>
      </c>
      <c r="E2481">
        <v>762.02</v>
      </c>
      <c r="F2481">
        <v>167.7</v>
      </c>
      <c r="G2481">
        <v>58.71</v>
      </c>
      <c r="H2481">
        <v>755.05</v>
      </c>
      <c r="I2481">
        <v>120.75</v>
      </c>
      <c r="J2481">
        <v>67.599999999999994</v>
      </c>
      <c r="K2481">
        <v>18.32</v>
      </c>
      <c r="L2481">
        <v>63.64</v>
      </c>
      <c r="M2481">
        <v>69.16</v>
      </c>
    </row>
    <row r="2482" spans="1:13" x14ac:dyDescent="0.25">
      <c r="A2482" s="25">
        <v>42681</v>
      </c>
      <c r="B2482">
        <v>153.99</v>
      </c>
      <c r="C2482">
        <v>110.41</v>
      </c>
      <c r="D2482">
        <v>34.69</v>
      </c>
      <c r="E2482">
        <v>782.52</v>
      </c>
      <c r="F2482">
        <v>171.56</v>
      </c>
      <c r="G2482">
        <v>60.42</v>
      </c>
      <c r="H2482">
        <v>784.93</v>
      </c>
      <c r="I2482">
        <v>122.15</v>
      </c>
      <c r="J2482">
        <v>69.010000000000005</v>
      </c>
      <c r="K2482">
        <v>18.649999999999999</v>
      </c>
      <c r="L2482">
        <v>63.43</v>
      </c>
      <c r="M2482">
        <v>69.78</v>
      </c>
    </row>
    <row r="2483" spans="1:13" x14ac:dyDescent="0.25">
      <c r="A2483" s="25">
        <v>42682</v>
      </c>
      <c r="B2483">
        <v>154.56</v>
      </c>
      <c r="C2483">
        <v>111.06</v>
      </c>
      <c r="D2483">
        <v>34.74</v>
      </c>
      <c r="E2483">
        <v>790.51</v>
      </c>
      <c r="F2483">
        <v>170.92</v>
      </c>
      <c r="G2483">
        <v>60.47</v>
      </c>
      <c r="H2483">
        <v>787.75</v>
      </c>
      <c r="I2483">
        <v>124.22</v>
      </c>
      <c r="J2483">
        <v>69.83</v>
      </c>
      <c r="K2483">
        <v>18.739999999999998</v>
      </c>
      <c r="L2483">
        <v>63.1</v>
      </c>
      <c r="M2483">
        <v>69.790000000000006</v>
      </c>
    </row>
    <row r="2484" spans="1:13" x14ac:dyDescent="0.25">
      <c r="A2484" s="25">
        <v>42683</v>
      </c>
      <c r="B2484">
        <v>152.96</v>
      </c>
      <c r="C2484">
        <v>110.88</v>
      </c>
      <c r="D2484">
        <v>34.75</v>
      </c>
      <c r="E2484">
        <v>785.31</v>
      </c>
      <c r="F2484">
        <v>168.66</v>
      </c>
      <c r="G2484">
        <v>60.17</v>
      </c>
      <c r="H2484">
        <v>771.88</v>
      </c>
      <c r="I2484">
        <v>123.18</v>
      </c>
      <c r="J2484">
        <v>69.790000000000006</v>
      </c>
      <c r="K2484">
        <v>20.03</v>
      </c>
      <c r="L2484">
        <v>52.63</v>
      </c>
      <c r="M2484">
        <v>71.099999999999994</v>
      </c>
    </row>
    <row r="2485" spans="1:13" x14ac:dyDescent="0.25">
      <c r="A2485" s="25">
        <v>42684</v>
      </c>
      <c r="B2485">
        <v>157.66</v>
      </c>
      <c r="C2485">
        <v>107.79</v>
      </c>
      <c r="D2485">
        <v>34.5</v>
      </c>
      <c r="E2485">
        <v>762.56</v>
      </c>
      <c r="F2485">
        <v>163.47</v>
      </c>
      <c r="G2485">
        <v>58.7</v>
      </c>
      <c r="H2485">
        <v>742.38</v>
      </c>
      <c r="I2485">
        <v>120.8</v>
      </c>
      <c r="J2485">
        <v>69.14</v>
      </c>
      <c r="K2485">
        <v>19.2</v>
      </c>
      <c r="L2485">
        <v>51.83</v>
      </c>
      <c r="M2485">
        <v>71.39</v>
      </c>
    </row>
    <row r="2486" spans="1:13" x14ac:dyDescent="0.25">
      <c r="A2486" s="25">
        <v>42685</v>
      </c>
      <c r="B2486">
        <v>159.97</v>
      </c>
      <c r="C2486">
        <v>108.43</v>
      </c>
      <c r="D2486">
        <v>34.61</v>
      </c>
      <c r="E2486">
        <v>754.02</v>
      </c>
      <c r="F2486">
        <v>162.94999999999999</v>
      </c>
      <c r="G2486">
        <v>59.02</v>
      </c>
      <c r="H2486">
        <v>739.01</v>
      </c>
      <c r="I2486">
        <v>119.02</v>
      </c>
      <c r="J2486">
        <v>69.849999999999994</v>
      </c>
      <c r="K2486">
        <v>18.71</v>
      </c>
      <c r="L2486">
        <v>51.01</v>
      </c>
      <c r="M2486">
        <v>71.23</v>
      </c>
    </row>
    <row r="2487" spans="1:13" x14ac:dyDescent="0.25">
      <c r="A2487" s="25">
        <v>42688</v>
      </c>
      <c r="B2487">
        <v>161.25</v>
      </c>
      <c r="C2487">
        <v>105.71</v>
      </c>
      <c r="D2487">
        <v>34.479999999999997</v>
      </c>
      <c r="E2487">
        <v>736.08</v>
      </c>
      <c r="F2487">
        <v>161.72999999999999</v>
      </c>
      <c r="G2487">
        <v>58.12</v>
      </c>
      <c r="H2487">
        <v>719.07</v>
      </c>
      <c r="I2487">
        <v>115.08</v>
      </c>
      <c r="J2487">
        <v>70.02</v>
      </c>
      <c r="K2487">
        <v>17.809999999999999</v>
      </c>
      <c r="L2487">
        <v>48.8</v>
      </c>
      <c r="M2487">
        <v>70.489999999999995</v>
      </c>
    </row>
    <row r="2488" spans="1:13" x14ac:dyDescent="0.25">
      <c r="A2488" s="25">
        <v>42689</v>
      </c>
      <c r="B2488">
        <v>158.41999999999999</v>
      </c>
      <c r="C2488">
        <v>107.11</v>
      </c>
      <c r="D2488">
        <v>34.909999999999997</v>
      </c>
      <c r="E2488">
        <v>758.49</v>
      </c>
      <c r="F2488">
        <v>164.44</v>
      </c>
      <c r="G2488">
        <v>58.87</v>
      </c>
      <c r="H2488">
        <v>743.24</v>
      </c>
      <c r="I2488">
        <v>117.2</v>
      </c>
      <c r="J2488">
        <v>71.03</v>
      </c>
      <c r="K2488">
        <v>18.27</v>
      </c>
      <c r="L2488">
        <v>50.02</v>
      </c>
      <c r="M2488">
        <v>71.42</v>
      </c>
    </row>
    <row r="2489" spans="1:13" x14ac:dyDescent="0.25">
      <c r="A2489" s="25">
        <v>42690</v>
      </c>
      <c r="B2489">
        <v>158.46</v>
      </c>
      <c r="C2489">
        <v>109.99</v>
      </c>
      <c r="D2489">
        <v>34.840000000000003</v>
      </c>
      <c r="E2489">
        <v>764.48</v>
      </c>
      <c r="F2489">
        <v>166.74</v>
      </c>
      <c r="G2489">
        <v>59.65</v>
      </c>
      <c r="H2489">
        <v>746.49</v>
      </c>
      <c r="I2489">
        <v>116.34</v>
      </c>
      <c r="J2489">
        <v>71.2</v>
      </c>
      <c r="K2489">
        <v>17.61</v>
      </c>
      <c r="L2489">
        <v>50.4</v>
      </c>
      <c r="M2489">
        <v>71.39</v>
      </c>
    </row>
    <row r="2490" spans="1:13" x14ac:dyDescent="0.25">
      <c r="A2490" s="25">
        <v>42691</v>
      </c>
      <c r="B2490">
        <v>159.22</v>
      </c>
      <c r="C2490">
        <v>109.95</v>
      </c>
      <c r="D2490">
        <v>35.020000000000003</v>
      </c>
      <c r="E2490">
        <v>771.23</v>
      </c>
      <c r="F2490">
        <v>166.21</v>
      </c>
      <c r="G2490">
        <v>60.64</v>
      </c>
      <c r="H2490">
        <v>756.4</v>
      </c>
      <c r="I2490">
        <v>117.79</v>
      </c>
      <c r="J2490">
        <v>72.08</v>
      </c>
      <c r="K2490">
        <v>17.96</v>
      </c>
      <c r="L2490">
        <v>50.97</v>
      </c>
      <c r="M2490">
        <v>69.19</v>
      </c>
    </row>
    <row r="2491" spans="1:13" x14ac:dyDescent="0.25">
      <c r="A2491" s="25">
        <v>42692</v>
      </c>
      <c r="B2491">
        <v>159.80000000000001</v>
      </c>
      <c r="C2491">
        <v>110.06</v>
      </c>
      <c r="D2491">
        <v>34.950000000000003</v>
      </c>
      <c r="E2491">
        <v>760.54</v>
      </c>
      <c r="F2491">
        <v>164.38</v>
      </c>
      <c r="G2491">
        <v>60.35</v>
      </c>
      <c r="H2491">
        <v>760.16</v>
      </c>
      <c r="I2491">
        <v>117.02</v>
      </c>
      <c r="J2491">
        <v>72.599999999999994</v>
      </c>
      <c r="K2491">
        <v>18.47</v>
      </c>
      <c r="L2491">
        <v>50.79</v>
      </c>
      <c r="M2491">
        <v>68.540000000000006</v>
      </c>
    </row>
    <row r="2492" spans="1:13" x14ac:dyDescent="0.25">
      <c r="A2492" s="25">
        <v>42695</v>
      </c>
      <c r="B2492">
        <v>160.69</v>
      </c>
      <c r="C2492">
        <v>111.73</v>
      </c>
      <c r="D2492">
        <v>34.979999999999997</v>
      </c>
      <c r="E2492">
        <v>769.2</v>
      </c>
      <c r="F2492">
        <v>165.69</v>
      </c>
      <c r="G2492">
        <v>60.86</v>
      </c>
      <c r="H2492">
        <v>780</v>
      </c>
      <c r="I2492">
        <v>121.77</v>
      </c>
      <c r="J2492">
        <v>73.680000000000007</v>
      </c>
      <c r="K2492">
        <v>18.600000000000001</v>
      </c>
      <c r="L2492">
        <v>51.68</v>
      </c>
      <c r="M2492">
        <v>69.37</v>
      </c>
    </row>
    <row r="2493" spans="1:13" x14ac:dyDescent="0.25">
      <c r="A2493" s="25">
        <v>42696</v>
      </c>
      <c r="B2493">
        <v>163</v>
      </c>
      <c r="C2493">
        <v>111.8</v>
      </c>
      <c r="D2493">
        <v>35.479999999999997</v>
      </c>
      <c r="E2493">
        <v>768.27</v>
      </c>
      <c r="F2493">
        <v>164.47</v>
      </c>
      <c r="G2493">
        <v>61.12</v>
      </c>
      <c r="H2493">
        <v>785.33</v>
      </c>
      <c r="I2493">
        <v>121.47</v>
      </c>
      <c r="J2493">
        <v>74.400000000000006</v>
      </c>
      <c r="K2493">
        <v>18.95</v>
      </c>
      <c r="L2493">
        <v>51.34</v>
      </c>
      <c r="M2493">
        <v>70.12</v>
      </c>
    </row>
    <row r="2494" spans="1:13" x14ac:dyDescent="0.25">
      <c r="A2494" s="25">
        <v>42697</v>
      </c>
      <c r="B2494">
        <v>161.94</v>
      </c>
      <c r="C2494">
        <v>111.23</v>
      </c>
      <c r="D2494">
        <v>35.200000000000003</v>
      </c>
      <c r="E2494">
        <v>760.99</v>
      </c>
      <c r="F2494">
        <v>163.63</v>
      </c>
      <c r="G2494">
        <v>60.4</v>
      </c>
      <c r="H2494">
        <v>780.12</v>
      </c>
      <c r="I2494">
        <v>120.84</v>
      </c>
      <c r="J2494">
        <v>74.06</v>
      </c>
      <c r="K2494">
        <v>19.03</v>
      </c>
      <c r="L2494">
        <v>50.79</v>
      </c>
      <c r="M2494">
        <v>70.83</v>
      </c>
    </row>
    <row r="2495" spans="1:13" x14ac:dyDescent="0.25">
      <c r="A2495" s="25">
        <v>42699</v>
      </c>
      <c r="B2495">
        <v>161.83000000000001</v>
      </c>
      <c r="C2495">
        <v>111.79</v>
      </c>
      <c r="D2495">
        <v>35.44</v>
      </c>
      <c r="E2495">
        <v>761.68</v>
      </c>
      <c r="F2495">
        <v>164.44</v>
      </c>
      <c r="G2495">
        <v>60.53</v>
      </c>
      <c r="H2495">
        <v>780.37</v>
      </c>
      <c r="I2495">
        <v>120.38</v>
      </c>
      <c r="J2495">
        <v>74.430000000000007</v>
      </c>
      <c r="K2495">
        <v>18.63</v>
      </c>
      <c r="L2495">
        <v>51.17</v>
      </c>
      <c r="M2495">
        <v>71.23</v>
      </c>
    </row>
    <row r="2496" spans="1:13" x14ac:dyDescent="0.25">
      <c r="A2496" s="25">
        <v>42702</v>
      </c>
      <c r="B2496">
        <v>163.19999999999999</v>
      </c>
      <c r="C2496">
        <v>111.57</v>
      </c>
      <c r="D2496">
        <v>35.51</v>
      </c>
      <c r="E2496">
        <v>768.24</v>
      </c>
      <c r="F2496">
        <v>167</v>
      </c>
      <c r="G2496">
        <v>60.61</v>
      </c>
      <c r="H2496">
        <v>766.77</v>
      </c>
      <c r="I2496">
        <v>120.41</v>
      </c>
      <c r="J2496">
        <v>74.53</v>
      </c>
      <c r="K2496">
        <v>18.48</v>
      </c>
      <c r="L2496">
        <v>50.18</v>
      </c>
      <c r="M2496">
        <v>71.19</v>
      </c>
    </row>
    <row r="2497" spans="1:13" x14ac:dyDescent="0.25">
      <c r="A2497" s="25">
        <v>42703</v>
      </c>
      <c r="B2497">
        <v>164</v>
      </c>
      <c r="C2497">
        <v>111.46</v>
      </c>
      <c r="D2497">
        <v>35.31</v>
      </c>
      <c r="E2497">
        <v>770.84</v>
      </c>
      <c r="F2497">
        <v>169.18</v>
      </c>
      <c r="G2497">
        <v>61.09</v>
      </c>
      <c r="H2497">
        <v>762.52</v>
      </c>
      <c r="I2497">
        <v>120.87</v>
      </c>
      <c r="J2497">
        <v>74.400000000000006</v>
      </c>
      <c r="K2497">
        <v>18.46</v>
      </c>
      <c r="L2497">
        <v>49.3</v>
      </c>
      <c r="M2497">
        <v>71.37</v>
      </c>
    </row>
    <row r="2498" spans="1:13" x14ac:dyDescent="0.25">
      <c r="A2498" s="25">
        <v>42704</v>
      </c>
      <c r="B2498">
        <v>163.35</v>
      </c>
      <c r="C2498">
        <v>110.52</v>
      </c>
      <c r="D2498">
        <v>34.700000000000003</v>
      </c>
      <c r="E2498">
        <v>758.04</v>
      </c>
      <c r="F2498">
        <v>166.95</v>
      </c>
      <c r="G2498">
        <v>60.26</v>
      </c>
      <c r="H2498">
        <v>750.57</v>
      </c>
      <c r="I2498">
        <v>118.42</v>
      </c>
      <c r="J2498">
        <v>73.930000000000007</v>
      </c>
      <c r="K2498">
        <v>19.010000000000002</v>
      </c>
      <c r="L2498">
        <v>48.28</v>
      </c>
      <c r="M2498">
        <v>70.430000000000007</v>
      </c>
    </row>
    <row r="2499" spans="1:13" x14ac:dyDescent="0.25">
      <c r="A2499" s="25">
        <v>42705</v>
      </c>
      <c r="B2499">
        <v>161.94999999999999</v>
      </c>
      <c r="C2499">
        <v>109.49</v>
      </c>
      <c r="D2499">
        <v>33.76</v>
      </c>
      <c r="E2499">
        <v>747.92</v>
      </c>
      <c r="F2499">
        <v>163.08000000000001</v>
      </c>
      <c r="G2499">
        <v>59.2</v>
      </c>
      <c r="H2499">
        <v>743.65</v>
      </c>
      <c r="I2499">
        <v>115.1</v>
      </c>
      <c r="J2499">
        <v>70.41</v>
      </c>
      <c r="K2499">
        <v>18.61</v>
      </c>
      <c r="L2499">
        <v>47.16</v>
      </c>
      <c r="M2499">
        <v>70.67</v>
      </c>
    </row>
    <row r="2500" spans="1:13" x14ac:dyDescent="0.25">
      <c r="A2500" s="25">
        <v>42706</v>
      </c>
      <c r="B2500">
        <v>159</v>
      </c>
      <c r="C2500">
        <v>109.9</v>
      </c>
      <c r="D2500">
        <v>34.159999999999997</v>
      </c>
      <c r="E2500">
        <v>750.5</v>
      </c>
      <c r="F2500">
        <v>161.66999999999999</v>
      </c>
      <c r="G2500">
        <v>59.25</v>
      </c>
      <c r="H2500">
        <v>740.34</v>
      </c>
      <c r="I2500">
        <v>115.4</v>
      </c>
      <c r="J2500">
        <v>70.72</v>
      </c>
      <c r="K2500">
        <v>18.420000000000002</v>
      </c>
      <c r="L2500">
        <v>46.46</v>
      </c>
      <c r="M2500">
        <v>70.88</v>
      </c>
    </row>
    <row r="2501" spans="1:13" x14ac:dyDescent="0.25">
      <c r="A2501" s="25">
        <v>42709</v>
      </c>
      <c r="B2501">
        <v>160.85</v>
      </c>
      <c r="C2501">
        <v>109.11</v>
      </c>
      <c r="D2501">
        <v>34.39</v>
      </c>
      <c r="E2501">
        <v>762.52</v>
      </c>
      <c r="F2501">
        <v>164.32</v>
      </c>
      <c r="G2501">
        <v>60.22</v>
      </c>
      <c r="H2501">
        <v>759.36</v>
      </c>
      <c r="I2501">
        <v>117.43</v>
      </c>
      <c r="J2501">
        <v>70.510000000000005</v>
      </c>
      <c r="K2501">
        <v>19.22</v>
      </c>
      <c r="L2501">
        <v>47.98</v>
      </c>
      <c r="M2501">
        <v>69.94</v>
      </c>
    </row>
    <row r="2502" spans="1:13" x14ac:dyDescent="0.25">
      <c r="A2502" s="25">
        <v>42710</v>
      </c>
      <c r="B2502">
        <v>160.13</v>
      </c>
      <c r="C2502">
        <v>109.95</v>
      </c>
      <c r="D2502">
        <v>34.72</v>
      </c>
      <c r="E2502">
        <v>759.11</v>
      </c>
      <c r="F2502">
        <v>165.17</v>
      </c>
      <c r="G2502">
        <v>59.95</v>
      </c>
      <c r="H2502">
        <v>764.72</v>
      </c>
      <c r="I2502">
        <v>117.31</v>
      </c>
      <c r="J2502">
        <v>71.37</v>
      </c>
      <c r="K2502">
        <v>19.239999999999998</v>
      </c>
      <c r="L2502">
        <v>48.17</v>
      </c>
      <c r="M2502">
        <v>70.36</v>
      </c>
    </row>
    <row r="2503" spans="1:13" x14ac:dyDescent="0.25">
      <c r="A2503" s="25">
        <v>42711</v>
      </c>
      <c r="B2503">
        <v>160.6</v>
      </c>
      <c r="C2503">
        <v>111.03</v>
      </c>
      <c r="D2503">
        <v>35.5</v>
      </c>
      <c r="E2503">
        <v>771.19</v>
      </c>
      <c r="F2503">
        <v>169.33</v>
      </c>
      <c r="G2503">
        <v>61.37</v>
      </c>
      <c r="H2503">
        <v>770.42</v>
      </c>
      <c r="I2503">
        <v>117.95</v>
      </c>
      <c r="J2503">
        <v>72.2</v>
      </c>
      <c r="K2503">
        <v>19.68</v>
      </c>
      <c r="L2503">
        <v>47.6</v>
      </c>
      <c r="M2503">
        <v>70.599999999999994</v>
      </c>
    </row>
    <row r="2504" spans="1:13" x14ac:dyDescent="0.25">
      <c r="A2504" s="25">
        <v>42712</v>
      </c>
      <c r="B2504">
        <v>164.87</v>
      </c>
      <c r="C2504">
        <v>112.12</v>
      </c>
      <c r="D2504">
        <v>35.700000000000003</v>
      </c>
      <c r="E2504">
        <v>776.42</v>
      </c>
      <c r="F2504">
        <v>167.75</v>
      </c>
      <c r="G2504">
        <v>61.01</v>
      </c>
      <c r="H2504">
        <v>767.33</v>
      </c>
      <c r="I2504">
        <v>118.91</v>
      </c>
      <c r="J2504">
        <v>72.13</v>
      </c>
      <c r="K2504">
        <v>19.95</v>
      </c>
      <c r="L2504">
        <v>48.06</v>
      </c>
      <c r="M2504">
        <v>70.34</v>
      </c>
    </row>
    <row r="2505" spans="1:13" x14ac:dyDescent="0.25">
      <c r="A2505" s="25">
        <v>42713</v>
      </c>
      <c r="B2505">
        <v>165.18</v>
      </c>
      <c r="C2505">
        <v>113.95</v>
      </c>
      <c r="D2505">
        <v>35.76</v>
      </c>
      <c r="E2505">
        <v>789.29</v>
      </c>
      <c r="F2505">
        <v>170.82</v>
      </c>
      <c r="G2505">
        <v>61.97</v>
      </c>
      <c r="H2505">
        <v>768.66</v>
      </c>
      <c r="I2505">
        <v>119.68</v>
      </c>
      <c r="J2505">
        <v>71.989999999999995</v>
      </c>
      <c r="K2505">
        <v>19.86</v>
      </c>
      <c r="L2505">
        <v>49.23</v>
      </c>
      <c r="M2505">
        <v>70.08</v>
      </c>
    </row>
    <row r="2506" spans="1:13" x14ac:dyDescent="0.25">
      <c r="A2506" s="25">
        <v>42716</v>
      </c>
      <c r="B2506">
        <v>166.72</v>
      </c>
      <c r="C2506">
        <v>113.3</v>
      </c>
      <c r="D2506">
        <v>35.97</v>
      </c>
      <c r="E2506">
        <v>789.27</v>
      </c>
      <c r="F2506">
        <v>168.48</v>
      </c>
      <c r="G2506">
        <v>62.17</v>
      </c>
      <c r="H2506">
        <v>760.12</v>
      </c>
      <c r="I2506">
        <v>117.77</v>
      </c>
      <c r="J2506">
        <v>71.73</v>
      </c>
      <c r="K2506">
        <v>20.29</v>
      </c>
      <c r="L2506">
        <v>48.71</v>
      </c>
      <c r="M2506">
        <v>71.67</v>
      </c>
    </row>
    <row r="2507" spans="1:13" x14ac:dyDescent="0.25">
      <c r="A2507" s="25">
        <v>42717</v>
      </c>
      <c r="B2507">
        <v>165.68</v>
      </c>
      <c r="C2507">
        <v>115.19</v>
      </c>
      <c r="D2507">
        <v>36.799999999999997</v>
      </c>
      <c r="E2507">
        <v>796.1</v>
      </c>
      <c r="F2507">
        <v>171.46</v>
      </c>
      <c r="G2507">
        <v>62.98</v>
      </c>
      <c r="H2507">
        <v>774.34</v>
      </c>
      <c r="I2507">
        <v>120.31</v>
      </c>
      <c r="J2507">
        <v>73.2</v>
      </c>
      <c r="K2507">
        <v>21.06</v>
      </c>
      <c r="L2507">
        <v>49.03</v>
      </c>
      <c r="M2507">
        <v>71.8</v>
      </c>
    </row>
    <row r="2508" spans="1:13" x14ac:dyDescent="0.25">
      <c r="A2508" s="25">
        <v>42718</v>
      </c>
      <c r="B2508">
        <v>168.37</v>
      </c>
      <c r="C2508">
        <v>115.19</v>
      </c>
      <c r="D2508">
        <v>36.549999999999997</v>
      </c>
      <c r="E2508">
        <v>797.07</v>
      </c>
      <c r="F2508">
        <v>169.83</v>
      </c>
      <c r="G2508">
        <v>62.68</v>
      </c>
      <c r="H2508">
        <v>768.82</v>
      </c>
      <c r="I2508">
        <v>120.21</v>
      </c>
      <c r="J2508">
        <v>72.5</v>
      </c>
      <c r="K2508">
        <v>20.78</v>
      </c>
      <c r="L2508">
        <v>47.62</v>
      </c>
      <c r="M2508">
        <v>71.34</v>
      </c>
    </row>
    <row r="2509" spans="1:13" x14ac:dyDescent="0.25">
      <c r="A2509" s="25">
        <v>42719</v>
      </c>
      <c r="B2509">
        <v>168.01</v>
      </c>
      <c r="C2509">
        <v>115.82</v>
      </c>
      <c r="D2509">
        <v>36.79</v>
      </c>
      <c r="E2509">
        <v>797.85</v>
      </c>
      <c r="F2509">
        <v>165.78</v>
      </c>
      <c r="G2509">
        <v>62.58</v>
      </c>
      <c r="H2509">
        <v>761</v>
      </c>
      <c r="I2509">
        <v>120.57</v>
      </c>
      <c r="J2509">
        <v>73.45</v>
      </c>
      <c r="K2509">
        <v>20.58</v>
      </c>
      <c r="L2509">
        <v>47.38</v>
      </c>
      <c r="M2509">
        <v>71.08</v>
      </c>
    </row>
    <row r="2510" spans="1:13" x14ac:dyDescent="0.25">
      <c r="A2510" s="25">
        <v>42720</v>
      </c>
      <c r="B2510">
        <v>168.97</v>
      </c>
      <c r="C2510">
        <v>115.97</v>
      </c>
      <c r="D2510">
        <v>36.31</v>
      </c>
      <c r="E2510">
        <v>790.8</v>
      </c>
      <c r="F2510">
        <v>164.93</v>
      </c>
      <c r="G2510">
        <v>62.3</v>
      </c>
      <c r="H2510">
        <v>757.77</v>
      </c>
      <c r="I2510">
        <v>119.87</v>
      </c>
      <c r="J2510">
        <v>72.89</v>
      </c>
      <c r="K2510">
        <v>20.25</v>
      </c>
      <c r="L2510">
        <v>47.37</v>
      </c>
      <c r="M2510">
        <v>70.98</v>
      </c>
    </row>
    <row r="2511" spans="1:13" x14ac:dyDescent="0.25">
      <c r="A2511" s="25">
        <v>42723</v>
      </c>
      <c r="B2511">
        <v>166.83</v>
      </c>
      <c r="C2511">
        <v>116.64</v>
      </c>
      <c r="D2511">
        <v>36.89</v>
      </c>
      <c r="E2511">
        <v>794.2</v>
      </c>
      <c r="F2511">
        <v>163.69</v>
      </c>
      <c r="G2511">
        <v>63.62</v>
      </c>
      <c r="H2511">
        <v>766</v>
      </c>
      <c r="I2511">
        <v>119.24</v>
      </c>
      <c r="J2511">
        <v>73.569999999999993</v>
      </c>
      <c r="K2511">
        <v>19.96</v>
      </c>
      <c r="L2511">
        <v>46.45</v>
      </c>
      <c r="M2511">
        <v>71.58</v>
      </c>
    </row>
    <row r="2512" spans="1:13" x14ac:dyDescent="0.25">
      <c r="A2512" s="25">
        <v>42724</v>
      </c>
      <c r="B2512">
        <v>167.49</v>
      </c>
      <c r="C2512">
        <v>116.95</v>
      </c>
      <c r="D2512">
        <v>37.21</v>
      </c>
      <c r="E2512">
        <v>796.42</v>
      </c>
      <c r="F2512">
        <v>165.28</v>
      </c>
      <c r="G2512">
        <v>63.54</v>
      </c>
      <c r="H2512">
        <v>771.22</v>
      </c>
      <c r="I2512">
        <v>119.09</v>
      </c>
      <c r="J2512">
        <v>74.040000000000006</v>
      </c>
      <c r="K2512">
        <v>20.89</v>
      </c>
      <c r="L2512">
        <v>48.79</v>
      </c>
      <c r="M2512">
        <v>71.819999999999993</v>
      </c>
    </row>
    <row r="2513" spans="1:13" x14ac:dyDescent="0.25">
      <c r="A2513" s="25">
        <v>42725</v>
      </c>
      <c r="B2513">
        <v>166.25</v>
      </c>
      <c r="C2513">
        <v>117.06</v>
      </c>
      <c r="D2513">
        <v>36.979999999999997</v>
      </c>
      <c r="E2513">
        <v>794.56</v>
      </c>
      <c r="F2513">
        <v>163.92</v>
      </c>
      <c r="G2513">
        <v>63.54</v>
      </c>
      <c r="H2513">
        <v>770.6</v>
      </c>
      <c r="I2513">
        <v>119.04</v>
      </c>
      <c r="J2513">
        <v>74.17</v>
      </c>
      <c r="K2513">
        <v>20.29</v>
      </c>
      <c r="L2513">
        <v>46.28</v>
      </c>
      <c r="M2513">
        <v>71.239999999999995</v>
      </c>
    </row>
    <row r="2514" spans="1:13" x14ac:dyDescent="0.25">
      <c r="A2514" s="25">
        <v>42726</v>
      </c>
      <c r="B2514">
        <v>167.36</v>
      </c>
      <c r="C2514">
        <v>116.29</v>
      </c>
      <c r="D2514">
        <v>36.93</v>
      </c>
      <c r="E2514">
        <v>791.26</v>
      </c>
      <c r="F2514">
        <v>162.88999999999999</v>
      </c>
      <c r="G2514">
        <v>63.55</v>
      </c>
      <c r="H2514">
        <v>766.34</v>
      </c>
      <c r="I2514">
        <v>117.4</v>
      </c>
      <c r="J2514">
        <v>74.2</v>
      </c>
      <c r="K2514">
        <v>20.5</v>
      </c>
      <c r="L2514">
        <v>46.39</v>
      </c>
      <c r="M2514">
        <v>69.59</v>
      </c>
    </row>
    <row r="2515" spans="1:13" x14ac:dyDescent="0.25">
      <c r="A2515" s="25">
        <v>42727</v>
      </c>
      <c r="B2515">
        <v>167</v>
      </c>
      <c r="C2515">
        <v>116.52</v>
      </c>
      <c r="D2515">
        <v>36.97</v>
      </c>
      <c r="E2515">
        <v>789.91</v>
      </c>
      <c r="F2515">
        <v>163.62</v>
      </c>
      <c r="G2515">
        <v>63.24</v>
      </c>
      <c r="H2515">
        <v>760.59</v>
      </c>
      <c r="I2515">
        <v>117.27</v>
      </c>
      <c r="J2515">
        <v>74.38</v>
      </c>
      <c r="K2515">
        <v>20.39</v>
      </c>
      <c r="L2515">
        <v>46.54</v>
      </c>
      <c r="M2515">
        <v>69.540000000000006</v>
      </c>
    </row>
    <row r="2516" spans="1:13" x14ac:dyDescent="0.25">
      <c r="A2516" s="25">
        <v>42731</v>
      </c>
      <c r="B2516">
        <v>166.98</v>
      </c>
      <c r="C2516">
        <v>117.26</v>
      </c>
      <c r="D2516">
        <v>37.07</v>
      </c>
      <c r="E2516">
        <v>791.55</v>
      </c>
      <c r="F2516">
        <v>164.77</v>
      </c>
      <c r="G2516">
        <v>63.28</v>
      </c>
      <c r="H2516">
        <v>771.4</v>
      </c>
      <c r="I2516">
        <v>118.01</v>
      </c>
      <c r="J2516">
        <v>74.87</v>
      </c>
      <c r="K2516">
        <v>20.37</v>
      </c>
      <c r="L2516">
        <v>47.29</v>
      </c>
      <c r="M2516">
        <v>69.7</v>
      </c>
    </row>
    <row r="2517" spans="1:13" x14ac:dyDescent="0.25">
      <c r="A2517" s="25">
        <v>42732</v>
      </c>
      <c r="B2517">
        <v>167.29</v>
      </c>
      <c r="C2517">
        <v>116.76</v>
      </c>
      <c r="D2517">
        <v>36.630000000000003</v>
      </c>
      <c r="E2517">
        <v>785.05</v>
      </c>
      <c r="F2517">
        <v>165.54</v>
      </c>
      <c r="G2517">
        <v>62.99</v>
      </c>
      <c r="H2517">
        <v>772.13</v>
      </c>
      <c r="I2517">
        <v>116.92</v>
      </c>
      <c r="J2517">
        <v>74.05</v>
      </c>
      <c r="K2517">
        <v>20.23</v>
      </c>
      <c r="L2517">
        <v>46.85</v>
      </c>
      <c r="M2517">
        <v>69.31</v>
      </c>
    </row>
    <row r="2518" spans="1:13" x14ac:dyDescent="0.25">
      <c r="A2518" s="25">
        <v>42733</v>
      </c>
      <c r="B2518">
        <v>166.02</v>
      </c>
      <c r="C2518">
        <v>116.73</v>
      </c>
      <c r="D2518">
        <v>36.659999999999997</v>
      </c>
      <c r="E2518">
        <v>782.79</v>
      </c>
      <c r="F2518">
        <v>166.5</v>
      </c>
      <c r="G2518">
        <v>62.9</v>
      </c>
      <c r="H2518">
        <v>765.15</v>
      </c>
      <c r="I2518">
        <v>116.35</v>
      </c>
      <c r="J2518">
        <v>74.150000000000006</v>
      </c>
      <c r="K2518">
        <v>20.350000000000001</v>
      </c>
      <c r="L2518">
        <v>46.95</v>
      </c>
      <c r="M2518">
        <v>69.260000000000005</v>
      </c>
    </row>
    <row r="2519" spans="1:13" x14ac:dyDescent="0.25">
      <c r="A2519" s="25">
        <v>42734</v>
      </c>
      <c r="B2519">
        <v>166.44</v>
      </c>
      <c r="C2519">
        <v>115.82</v>
      </c>
      <c r="D2519">
        <v>36.270000000000003</v>
      </c>
      <c r="E2519">
        <v>771.82</v>
      </c>
      <c r="F2519">
        <v>164.41</v>
      </c>
      <c r="G2519">
        <v>62.14</v>
      </c>
      <c r="H2519">
        <v>749.87</v>
      </c>
      <c r="I2519">
        <v>115.05</v>
      </c>
      <c r="J2519">
        <v>72.97</v>
      </c>
      <c r="K2519">
        <v>20.13</v>
      </c>
      <c r="L2519">
        <v>46.37</v>
      </c>
      <c r="M2519">
        <v>69.12</v>
      </c>
    </row>
    <row r="2520" spans="1:13" x14ac:dyDescent="0.25">
      <c r="A2520" s="25">
        <v>42738</v>
      </c>
      <c r="B2520">
        <v>167</v>
      </c>
      <c r="C2520">
        <v>116.15</v>
      </c>
      <c r="D2520">
        <v>36.6</v>
      </c>
      <c r="E2520">
        <v>786.14</v>
      </c>
      <c r="F2520">
        <v>168.3</v>
      </c>
      <c r="G2520">
        <v>62.58</v>
      </c>
      <c r="H2520">
        <v>753.67</v>
      </c>
      <c r="I2520">
        <v>116.86</v>
      </c>
      <c r="J2520">
        <v>73.58</v>
      </c>
      <c r="K2520">
        <v>20.43</v>
      </c>
      <c r="L2520">
        <v>47.51</v>
      </c>
      <c r="M2520">
        <v>68.66</v>
      </c>
    </row>
    <row r="2521" spans="1:13" x14ac:dyDescent="0.25">
      <c r="A2521" s="25">
        <v>42739</v>
      </c>
      <c r="B2521">
        <v>167.77</v>
      </c>
      <c r="C2521">
        <v>116.02</v>
      </c>
      <c r="D2521">
        <v>36.409999999999997</v>
      </c>
      <c r="E2521">
        <v>786.9</v>
      </c>
      <c r="F2521">
        <v>171.96</v>
      </c>
      <c r="G2521">
        <v>62.3</v>
      </c>
      <c r="H2521">
        <v>757.18</v>
      </c>
      <c r="I2521">
        <v>118.69</v>
      </c>
      <c r="J2521">
        <v>73.489999999999995</v>
      </c>
      <c r="K2521">
        <v>20.440000000000001</v>
      </c>
      <c r="L2521">
        <v>48.86</v>
      </c>
      <c r="M2521">
        <v>69.06</v>
      </c>
    </row>
    <row r="2522" spans="1:13" x14ac:dyDescent="0.25">
      <c r="A2522" s="25">
        <v>42740</v>
      </c>
      <c r="B2522">
        <v>169.25</v>
      </c>
      <c r="C2522">
        <v>116.61</v>
      </c>
      <c r="D2522">
        <v>36.35</v>
      </c>
      <c r="E2522">
        <v>794.02</v>
      </c>
      <c r="F2522">
        <v>177.47</v>
      </c>
      <c r="G2522">
        <v>62.3</v>
      </c>
      <c r="H2522">
        <v>780.45</v>
      </c>
      <c r="I2522">
        <v>120.67</v>
      </c>
      <c r="J2522">
        <v>72.92</v>
      </c>
      <c r="K2522">
        <v>21.88</v>
      </c>
      <c r="L2522">
        <v>49.2</v>
      </c>
      <c r="M2522">
        <v>69.209999999999994</v>
      </c>
    </row>
    <row r="2523" spans="1:13" x14ac:dyDescent="0.25">
      <c r="A2523" s="25">
        <v>42741</v>
      </c>
      <c r="B2523">
        <v>168.69</v>
      </c>
      <c r="C2523">
        <v>117.91</v>
      </c>
      <c r="D2523">
        <v>36.479999999999997</v>
      </c>
      <c r="E2523">
        <v>806.15</v>
      </c>
      <c r="F2523">
        <v>176.38</v>
      </c>
      <c r="G2523">
        <v>62.84</v>
      </c>
      <c r="H2523">
        <v>795.99</v>
      </c>
      <c r="I2523">
        <v>123.41</v>
      </c>
      <c r="J2523">
        <v>74.150000000000006</v>
      </c>
      <c r="K2523">
        <v>21.84</v>
      </c>
      <c r="L2523">
        <v>50.77</v>
      </c>
      <c r="M2523">
        <v>68.260000000000005</v>
      </c>
    </row>
    <row r="2524" spans="1:13" x14ac:dyDescent="0.25">
      <c r="A2524" s="25">
        <v>42744</v>
      </c>
      <c r="B2524">
        <v>169.47</v>
      </c>
      <c r="C2524">
        <v>118.99</v>
      </c>
      <c r="D2524">
        <v>36.61</v>
      </c>
      <c r="E2524">
        <v>806.65</v>
      </c>
      <c r="F2524">
        <v>177.16</v>
      </c>
      <c r="G2524">
        <v>62.64</v>
      </c>
      <c r="H2524">
        <v>796.92</v>
      </c>
      <c r="I2524">
        <v>124.9</v>
      </c>
      <c r="J2524">
        <v>74.34</v>
      </c>
      <c r="K2524">
        <v>21.95</v>
      </c>
      <c r="L2524">
        <v>50.92</v>
      </c>
      <c r="M2524">
        <v>68.709999999999994</v>
      </c>
    </row>
    <row r="2525" spans="1:13" x14ac:dyDescent="0.25">
      <c r="A2525" s="25">
        <v>42745</v>
      </c>
      <c r="B2525">
        <v>167.98</v>
      </c>
      <c r="C2525">
        <v>119.11</v>
      </c>
      <c r="D2525">
        <v>36.54</v>
      </c>
      <c r="E2525">
        <v>804.79</v>
      </c>
      <c r="F2525">
        <v>180.31</v>
      </c>
      <c r="G2525">
        <v>62.62</v>
      </c>
      <c r="H2525">
        <v>795.9</v>
      </c>
      <c r="I2525">
        <v>124.35</v>
      </c>
      <c r="J2525">
        <v>74.599999999999994</v>
      </c>
      <c r="K2525">
        <v>21.57</v>
      </c>
      <c r="L2525">
        <v>51.31</v>
      </c>
      <c r="M2525">
        <v>68.23</v>
      </c>
    </row>
    <row r="2526" spans="1:13" x14ac:dyDescent="0.25">
      <c r="A2526" s="25">
        <v>42746</v>
      </c>
      <c r="B2526">
        <v>166.05</v>
      </c>
      <c r="C2526">
        <v>119.75</v>
      </c>
      <c r="D2526">
        <v>36.950000000000003</v>
      </c>
      <c r="E2526">
        <v>807.91</v>
      </c>
      <c r="F2526">
        <v>179.32</v>
      </c>
      <c r="G2526">
        <v>63.19</v>
      </c>
      <c r="H2526">
        <v>799.02</v>
      </c>
      <c r="I2526">
        <v>126.09</v>
      </c>
      <c r="J2526">
        <v>75.2</v>
      </c>
      <c r="K2526">
        <v>21.49</v>
      </c>
      <c r="L2526">
        <v>51.66</v>
      </c>
      <c r="M2526">
        <v>68.53</v>
      </c>
    </row>
    <row r="2527" spans="1:13" x14ac:dyDescent="0.25">
      <c r="A2527" s="25">
        <v>42747</v>
      </c>
      <c r="B2527">
        <v>167.77</v>
      </c>
      <c r="C2527">
        <v>119.25</v>
      </c>
      <c r="D2527">
        <v>36.71</v>
      </c>
      <c r="E2527">
        <v>806.36</v>
      </c>
      <c r="F2527">
        <v>177.57</v>
      </c>
      <c r="G2527">
        <v>62.61</v>
      </c>
      <c r="H2527">
        <v>813.64</v>
      </c>
      <c r="I2527">
        <v>126.62</v>
      </c>
      <c r="J2527">
        <v>74.849999999999994</v>
      </c>
      <c r="K2527">
        <v>21.31</v>
      </c>
      <c r="L2527">
        <v>51.88</v>
      </c>
      <c r="M2527">
        <v>67.97</v>
      </c>
    </row>
    <row r="2528" spans="1:13" x14ac:dyDescent="0.25">
      <c r="A2528" s="25">
        <v>42748</v>
      </c>
      <c r="B2528">
        <v>167.97</v>
      </c>
      <c r="C2528">
        <v>119.04</v>
      </c>
      <c r="D2528">
        <v>36.79</v>
      </c>
      <c r="E2528">
        <v>807.88</v>
      </c>
      <c r="F2528">
        <v>176.48</v>
      </c>
      <c r="G2528">
        <v>62.7</v>
      </c>
      <c r="H2528">
        <v>817.14</v>
      </c>
      <c r="I2528">
        <v>128.34</v>
      </c>
      <c r="J2528">
        <v>75</v>
      </c>
      <c r="K2528">
        <v>21.5</v>
      </c>
      <c r="L2528">
        <v>52.92</v>
      </c>
      <c r="M2528">
        <v>67.13</v>
      </c>
    </row>
    <row r="2529" spans="1:13" x14ac:dyDescent="0.25">
      <c r="A2529" s="25">
        <v>42752</v>
      </c>
      <c r="B2529">
        <v>166.69</v>
      </c>
      <c r="C2529">
        <v>120</v>
      </c>
      <c r="D2529">
        <v>36.799999999999997</v>
      </c>
      <c r="E2529">
        <v>804.61</v>
      </c>
      <c r="F2529">
        <v>176.96</v>
      </c>
      <c r="G2529">
        <v>62.53</v>
      </c>
      <c r="H2529">
        <v>809.72</v>
      </c>
      <c r="I2529">
        <v>127.87</v>
      </c>
      <c r="J2529">
        <v>74.489999999999995</v>
      </c>
      <c r="K2529">
        <v>21.92</v>
      </c>
      <c r="L2529">
        <v>52.6</v>
      </c>
      <c r="M2529">
        <v>68.42</v>
      </c>
    </row>
    <row r="2530" spans="1:13" x14ac:dyDescent="0.25">
      <c r="A2530" s="25">
        <v>42753</v>
      </c>
      <c r="B2530">
        <v>167.45</v>
      </c>
      <c r="C2530">
        <v>119.99</v>
      </c>
      <c r="D2530">
        <v>36.76</v>
      </c>
      <c r="E2530">
        <v>806.07</v>
      </c>
      <c r="F2530">
        <v>176.54</v>
      </c>
      <c r="G2530">
        <v>62.5</v>
      </c>
      <c r="H2530">
        <v>807.48</v>
      </c>
      <c r="I2530">
        <v>127.92</v>
      </c>
      <c r="J2530">
        <v>74.38</v>
      </c>
      <c r="K2530">
        <v>21.96</v>
      </c>
      <c r="L2530">
        <v>52.88</v>
      </c>
      <c r="M2530">
        <v>68.11</v>
      </c>
    </row>
    <row r="2531" spans="1:13" x14ac:dyDescent="0.25">
      <c r="A2531" s="25">
        <v>42754</v>
      </c>
      <c r="B2531">
        <v>166.96</v>
      </c>
      <c r="C2531">
        <v>119.78</v>
      </c>
      <c r="D2531">
        <v>36.57</v>
      </c>
      <c r="E2531">
        <v>802.18</v>
      </c>
      <c r="F2531">
        <v>176.09</v>
      </c>
      <c r="G2531">
        <v>62.3</v>
      </c>
      <c r="H2531">
        <v>809.04</v>
      </c>
      <c r="I2531">
        <v>127.55</v>
      </c>
      <c r="J2531">
        <v>73.88</v>
      </c>
      <c r="K2531">
        <v>22.03</v>
      </c>
      <c r="L2531">
        <v>52.16</v>
      </c>
      <c r="M2531">
        <v>67.62</v>
      </c>
    </row>
    <row r="2532" spans="1:13" x14ac:dyDescent="0.25">
      <c r="A2532" s="25">
        <v>42755</v>
      </c>
      <c r="B2532">
        <v>167.81</v>
      </c>
      <c r="C2532">
        <v>120</v>
      </c>
      <c r="D2532">
        <v>36.94</v>
      </c>
      <c r="E2532">
        <v>805.02</v>
      </c>
      <c r="F2532">
        <v>173.44</v>
      </c>
      <c r="G2532">
        <v>62.74</v>
      </c>
      <c r="H2532">
        <v>808.33</v>
      </c>
      <c r="I2532">
        <v>127.04</v>
      </c>
      <c r="J2532">
        <v>74.75</v>
      </c>
      <c r="K2532">
        <v>21.87</v>
      </c>
      <c r="L2532">
        <v>51.85</v>
      </c>
      <c r="M2532">
        <v>67.180000000000007</v>
      </c>
    </row>
    <row r="2533" spans="1:13" x14ac:dyDescent="0.25">
      <c r="A2533" s="25">
        <v>42758</v>
      </c>
      <c r="B2533">
        <v>170.08</v>
      </c>
      <c r="C2533">
        <v>120.08</v>
      </c>
      <c r="D2533">
        <v>36.770000000000003</v>
      </c>
      <c r="E2533">
        <v>819.31</v>
      </c>
      <c r="F2533">
        <v>175.97</v>
      </c>
      <c r="G2533">
        <v>62.96</v>
      </c>
      <c r="H2533">
        <v>817.88</v>
      </c>
      <c r="I2533">
        <v>128.93</v>
      </c>
      <c r="J2533">
        <v>75.73</v>
      </c>
      <c r="K2533">
        <v>22.09</v>
      </c>
      <c r="L2533">
        <v>51.39</v>
      </c>
      <c r="M2533">
        <v>66.650000000000006</v>
      </c>
    </row>
    <row r="2534" spans="1:13" x14ac:dyDescent="0.25">
      <c r="A2534" s="25">
        <v>42759</v>
      </c>
      <c r="B2534">
        <v>171.36</v>
      </c>
      <c r="C2534">
        <v>119.97</v>
      </c>
      <c r="D2534">
        <v>37.619999999999997</v>
      </c>
      <c r="E2534">
        <v>823.87</v>
      </c>
      <c r="F2534">
        <v>176.05</v>
      </c>
      <c r="G2534">
        <v>63.52</v>
      </c>
      <c r="H2534">
        <v>822.44</v>
      </c>
      <c r="I2534">
        <v>129.37</v>
      </c>
      <c r="J2534">
        <v>77.08</v>
      </c>
      <c r="K2534">
        <v>23.19</v>
      </c>
      <c r="L2534">
        <v>52.13</v>
      </c>
      <c r="M2534">
        <v>67.400000000000006</v>
      </c>
    </row>
    <row r="2535" spans="1:13" x14ac:dyDescent="0.25">
      <c r="A2535" s="25">
        <v>42760</v>
      </c>
      <c r="B2535">
        <v>176.26</v>
      </c>
      <c r="C2535">
        <v>121.88</v>
      </c>
      <c r="D2535">
        <v>37.799999999999997</v>
      </c>
      <c r="E2535">
        <v>835.67</v>
      </c>
      <c r="F2535">
        <v>176.61</v>
      </c>
      <c r="G2535">
        <v>63.68</v>
      </c>
      <c r="H2535">
        <v>836.52</v>
      </c>
      <c r="I2535">
        <v>131.47999999999999</v>
      </c>
      <c r="J2535">
        <v>78.58</v>
      </c>
      <c r="K2535">
        <v>23.7</v>
      </c>
      <c r="L2535">
        <v>52.65</v>
      </c>
      <c r="M2535">
        <v>66.89</v>
      </c>
    </row>
    <row r="2536" spans="1:13" x14ac:dyDescent="0.25">
      <c r="A2536" s="25">
        <v>42761</v>
      </c>
      <c r="B2536">
        <v>178.06</v>
      </c>
      <c r="C2536">
        <v>121.94</v>
      </c>
      <c r="D2536">
        <v>37.56</v>
      </c>
      <c r="E2536">
        <v>832.15</v>
      </c>
      <c r="F2536">
        <v>174.95</v>
      </c>
      <c r="G2536">
        <v>64.27</v>
      </c>
      <c r="H2536">
        <v>839.15</v>
      </c>
      <c r="I2536">
        <v>132.78</v>
      </c>
      <c r="J2536">
        <v>79.260000000000005</v>
      </c>
      <c r="K2536">
        <v>23.28</v>
      </c>
      <c r="L2536">
        <v>52.18</v>
      </c>
      <c r="M2536">
        <v>66.73</v>
      </c>
    </row>
    <row r="2537" spans="1:13" x14ac:dyDescent="0.25">
      <c r="A2537" s="25">
        <v>42762</v>
      </c>
      <c r="B2537">
        <v>178.47</v>
      </c>
      <c r="C2537">
        <v>121.95</v>
      </c>
      <c r="D2537">
        <v>37.979999999999997</v>
      </c>
      <c r="E2537">
        <v>823.31</v>
      </c>
      <c r="F2537">
        <v>174.1</v>
      </c>
      <c r="G2537">
        <v>65.78</v>
      </c>
      <c r="H2537">
        <v>835.77</v>
      </c>
      <c r="I2537">
        <v>132.18</v>
      </c>
      <c r="J2537">
        <v>78.03</v>
      </c>
      <c r="K2537">
        <v>23.63</v>
      </c>
      <c r="L2537">
        <v>52</v>
      </c>
      <c r="M2537">
        <v>65.66</v>
      </c>
    </row>
    <row r="2538" spans="1:13" x14ac:dyDescent="0.25">
      <c r="A2538" s="25">
        <v>42765</v>
      </c>
      <c r="B2538">
        <v>176.98</v>
      </c>
      <c r="C2538">
        <v>121.63</v>
      </c>
      <c r="D2538">
        <v>37.42</v>
      </c>
      <c r="E2538">
        <v>802.32</v>
      </c>
      <c r="F2538">
        <v>174.72</v>
      </c>
      <c r="G2538">
        <v>65.13</v>
      </c>
      <c r="H2538">
        <v>830.38</v>
      </c>
      <c r="I2538">
        <v>130.97999999999999</v>
      </c>
      <c r="J2538">
        <v>77.900000000000006</v>
      </c>
      <c r="K2538">
        <v>23.1</v>
      </c>
      <c r="L2538">
        <v>52.25</v>
      </c>
      <c r="M2538">
        <v>66.42</v>
      </c>
    </row>
    <row r="2539" spans="1:13" x14ac:dyDescent="0.25">
      <c r="A2539" s="25">
        <v>42766</v>
      </c>
      <c r="B2539">
        <v>175.05</v>
      </c>
      <c r="C2539">
        <v>121.35</v>
      </c>
      <c r="D2539">
        <v>36.82</v>
      </c>
      <c r="E2539">
        <v>796.79</v>
      </c>
      <c r="F2539">
        <v>175.07</v>
      </c>
      <c r="G2539">
        <v>64.650000000000006</v>
      </c>
      <c r="H2539">
        <v>823.48</v>
      </c>
      <c r="I2539">
        <v>130.32</v>
      </c>
      <c r="J2539">
        <v>75.540000000000006</v>
      </c>
      <c r="K2539">
        <v>23.14</v>
      </c>
      <c r="L2539">
        <v>52.9</v>
      </c>
      <c r="M2539">
        <v>66.739999999999995</v>
      </c>
    </row>
    <row r="2540" spans="1:13" x14ac:dyDescent="0.25">
      <c r="A2540" s="25">
        <v>42767</v>
      </c>
      <c r="B2540">
        <v>175</v>
      </c>
      <c r="C2540">
        <v>128.75</v>
      </c>
      <c r="D2540">
        <v>36.520000000000003</v>
      </c>
      <c r="E2540">
        <v>795.7</v>
      </c>
      <c r="F2540">
        <v>173.82</v>
      </c>
      <c r="G2540">
        <v>63.58</v>
      </c>
      <c r="H2540">
        <v>832.35</v>
      </c>
      <c r="I2540">
        <v>133.22999999999999</v>
      </c>
      <c r="J2540">
        <v>76.27</v>
      </c>
      <c r="K2540">
        <v>23.36</v>
      </c>
      <c r="L2540">
        <v>51.87</v>
      </c>
      <c r="M2540">
        <v>66.23</v>
      </c>
    </row>
    <row r="2541" spans="1:13" x14ac:dyDescent="0.25">
      <c r="A2541" s="25">
        <v>42768</v>
      </c>
      <c r="B2541">
        <v>174.23</v>
      </c>
      <c r="C2541">
        <v>128.53</v>
      </c>
      <c r="D2541">
        <v>36.68</v>
      </c>
      <c r="E2541">
        <v>798.53</v>
      </c>
      <c r="F2541">
        <v>173.4</v>
      </c>
      <c r="G2541">
        <v>63.17</v>
      </c>
      <c r="H2541">
        <v>839.95</v>
      </c>
      <c r="I2541">
        <v>130.84</v>
      </c>
      <c r="J2541">
        <v>75.89</v>
      </c>
      <c r="K2541">
        <v>23.33</v>
      </c>
      <c r="L2541">
        <v>52.06</v>
      </c>
      <c r="M2541">
        <v>66.7</v>
      </c>
    </row>
    <row r="2542" spans="1:13" x14ac:dyDescent="0.25">
      <c r="A2542" s="25">
        <v>42769</v>
      </c>
      <c r="B2542">
        <v>175</v>
      </c>
      <c r="C2542">
        <v>129.08000000000001</v>
      </c>
      <c r="D2542">
        <v>36.520000000000003</v>
      </c>
      <c r="E2542">
        <v>801.49</v>
      </c>
      <c r="F2542">
        <v>175.17</v>
      </c>
      <c r="G2542">
        <v>63.68</v>
      </c>
      <c r="H2542">
        <v>810.2</v>
      </c>
      <c r="I2542">
        <v>130.97999999999999</v>
      </c>
      <c r="J2542">
        <v>76.5</v>
      </c>
      <c r="K2542">
        <v>23.08</v>
      </c>
      <c r="L2542">
        <v>52.61</v>
      </c>
      <c r="M2542">
        <v>66.5</v>
      </c>
    </row>
    <row r="2543" spans="1:13" x14ac:dyDescent="0.25">
      <c r="A2543" s="25">
        <v>42772</v>
      </c>
      <c r="B2543">
        <v>175.31</v>
      </c>
      <c r="C2543">
        <v>130.29</v>
      </c>
      <c r="D2543">
        <v>36.270000000000003</v>
      </c>
      <c r="E2543">
        <v>801.34</v>
      </c>
      <c r="F2543">
        <v>177.81</v>
      </c>
      <c r="G2543">
        <v>63.64</v>
      </c>
      <c r="H2543">
        <v>807.64</v>
      </c>
      <c r="I2543">
        <v>132.06</v>
      </c>
      <c r="J2543">
        <v>76.22</v>
      </c>
      <c r="K2543">
        <v>23.01</v>
      </c>
      <c r="L2543">
        <v>51.96</v>
      </c>
      <c r="M2543">
        <v>66.400000000000006</v>
      </c>
    </row>
    <row r="2544" spans="1:13" x14ac:dyDescent="0.25">
      <c r="A2544" s="25">
        <v>42773</v>
      </c>
      <c r="B2544">
        <v>176</v>
      </c>
      <c r="C2544">
        <v>131.53</v>
      </c>
      <c r="D2544">
        <v>36.35</v>
      </c>
      <c r="E2544">
        <v>806.97</v>
      </c>
      <c r="F2544">
        <v>178.17</v>
      </c>
      <c r="G2544">
        <v>63.43</v>
      </c>
      <c r="H2544">
        <v>812.5</v>
      </c>
      <c r="I2544">
        <v>131.84</v>
      </c>
      <c r="J2544">
        <v>76.180000000000007</v>
      </c>
      <c r="K2544">
        <v>23.15</v>
      </c>
      <c r="L2544">
        <v>51.96</v>
      </c>
      <c r="M2544">
        <v>66.89</v>
      </c>
    </row>
    <row r="2545" spans="1:13" x14ac:dyDescent="0.25">
      <c r="A2545" s="25">
        <v>42774</v>
      </c>
      <c r="B2545">
        <v>177.5</v>
      </c>
      <c r="C2545">
        <v>132.04</v>
      </c>
      <c r="D2545">
        <v>36.380000000000003</v>
      </c>
      <c r="E2545">
        <v>808.38</v>
      </c>
      <c r="F2545">
        <v>181.5</v>
      </c>
      <c r="G2545">
        <v>63.34</v>
      </c>
      <c r="H2545">
        <v>819.71</v>
      </c>
      <c r="I2545">
        <v>134.19999999999999</v>
      </c>
      <c r="J2545">
        <v>75.95</v>
      </c>
      <c r="K2545">
        <v>23.05</v>
      </c>
      <c r="L2545">
        <v>51.89</v>
      </c>
      <c r="M2545">
        <v>67.81</v>
      </c>
    </row>
    <row r="2546" spans="1:13" x14ac:dyDescent="0.25">
      <c r="A2546" s="25">
        <v>42775</v>
      </c>
      <c r="B2546">
        <v>176.17</v>
      </c>
      <c r="C2546">
        <v>132.41999999999999</v>
      </c>
      <c r="D2546">
        <v>35.46</v>
      </c>
      <c r="E2546">
        <v>809.56</v>
      </c>
      <c r="F2546">
        <v>181.5</v>
      </c>
      <c r="G2546">
        <v>64.06</v>
      </c>
      <c r="H2546">
        <v>821.36</v>
      </c>
      <c r="I2546">
        <v>134.13999999999999</v>
      </c>
      <c r="J2546">
        <v>75.3</v>
      </c>
      <c r="K2546">
        <v>22.96</v>
      </c>
      <c r="L2546">
        <v>52.51</v>
      </c>
      <c r="M2546">
        <v>69.08</v>
      </c>
    </row>
    <row r="2547" spans="1:13" x14ac:dyDescent="0.25">
      <c r="A2547" s="25">
        <v>42776</v>
      </c>
      <c r="B2547">
        <v>177.37</v>
      </c>
      <c r="C2547">
        <v>132.12</v>
      </c>
      <c r="D2547">
        <v>35.340000000000003</v>
      </c>
      <c r="E2547">
        <v>813.67</v>
      </c>
      <c r="F2547">
        <v>183.99</v>
      </c>
      <c r="G2547">
        <v>64</v>
      </c>
      <c r="H2547">
        <v>827.46</v>
      </c>
      <c r="I2547">
        <v>134.19</v>
      </c>
      <c r="J2547">
        <v>75.16</v>
      </c>
      <c r="K2547">
        <v>23.12</v>
      </c>
      <c r="L2547">
        <v>52</v>
      </c>
      <c r="M2547">
        <v>68.02</v>
      </c>
    </row>
    <row r="2548" spans="1:13" x14ac:dyDescent="0.25">
      <c r="A2548" s="25">
        <v>42779</v>
      </c>
      <c r="B2548">
        <v>179.24</v>
      </c>
      <c r="C2548">
        <v>133.29</v>
      </c>
      <c r="D2548">
        <v>35.799999999999997</v>
      </c>
      <c r="E2548">
        <v>819.24</v>
      </c>
      <c r="F2548">
        <v>184.31</v>
      </c>
      <c r="G2548">
        <v>64.72</v>
      </c>
      <c r="H2548">
        <v>836.53</v>
      </c>
      <c r="I2548">
        <v>134.05000000000001</v>
      </c>
      <c r="J2548">
        <v>75.52</v>
      </c>
      <c r="K2548">
        <v>22.97</v>
      </c>
      <c r="L2548">
        <v>51.39</v>
      </c>
      <c r="M2548">
        <v>67.77</v>
      </c>
    </row>
    <row r="2549" spans="1:13" x14ac:dyDescent="0.25">
      <c r="A2549" s="25">
        <v>42780</v>
      </c>
      <c r="B2549">
        <v>178.57</v>
      </c>
      <c r="C2549">
        <v>135.02000000000001</v>
      </c>
      <c r="D2549">
        <v>35.93</v>
      </c>
      <c r="E2549">
        <v>820.45</v>
      </c>
      <c r="F2549">
        <v>182.77</v>
      </c>
      <c r="G2549">
        <v>64.569999999999993</v>
      </c>
      <c r="H2549">
        <v>836.39</v>
      </c>
      <c r="I2549">
        <v>133.85</v>
      </c>
      <c r="J2549">
        <v>75.64</v>
      </c>
      <c r="K2549">
        <v>22.69</v>
      </c>
      <c r="L2549">
        <v>52.19</v>
      </c>
      <c r="M2549">
        <v>68.66</v>
      </c>
    </row>
    <row r="2550" spans="1:13" x14ac:dyDescent="0.25">
      <c r="A2550" s="25">
        <v>42781</v>
      </c>
      <c r="B2550">
        <v>180.2</v>
      </c>
      <c r="C2550">
        <v>135.51</v>
      </c>
      <c r="D2550">
        <v>36.049999999999997</v>
      </c>
      <c r="E2550">
        <v>818.98</v>
      </c>
      <c r="F2550">
        <v>183.58</v>
      </c>
      <c r="G2550">
        <v>64.53</v>
      </c>
      <c r="H2550">
        <v>842.7</v>
      </c>
      <c r="I2550">
        <v>133.44</v>
      </c>
      <c r="J2550">
        <v>75.67</v>
      </c>
      <c r="K2550">
        <v>23.14</v>
      </c>
      <c r="L2550">
        <v>52.7</v>
      </c>
      <c r="M2550">
        <v>68.69</v>
      </c>
    </row>
    <row r="2551" spans="1:13" x14ac:dyDescent="0.25">
      <c r="A2551" s="25">
        <v>42782</v>
      </c>
      <c r="B2551">
        <v>181.45</v>
      </c>
      <c r="C2551">
        <v>135.34</v>
      </c>
      <c r="D2551">
        <v>36.409999999999997</v>
      </c>
      <c r="E2551">
        <v>824.16</v>
      </c>
      <c r="F2551">
        <v>184.94</v>
      </c>
      <c r="G2551">
        <v>64.52</v>
      </c>
      <c r="H2551">
        <v>844.14</v>
      </c>
      <c r="I2551">
        <v>133.84</v>
      </c>
      <c r="J2551">
        <v>76.25</v>
      </c>
      <c r="K2551">
        <v>24.49</v>
      </c>
      <c r="L2551">
        <v>46.92</v>
      </c>
      <c r="M2551">
        <v>68.87</v>
      </c>
    </row>
    <row r="2552" spans="1:13" x14ac:dyDescent="0.25">
      <c r="A2552" s="25">
        <v>42783</v>
      </c>
      <c r="B2552">
        <v>181.25</v>
      </c>
      <c r="C2552">
        <v>135.72</v>
      </c>
      <c r="D2552">
        <v>36.479999999999997</v>
      </c>
      <c r="E2552">
        <v>828.07</v>
      </c>
      <c r="F2552">
        <v>185.17</v>
      </c>
      <c r="G2552">
        <v>64.62</v>
      </c>
      <c r="H2552">
        <v>845.07</v>
      </c>
      <c r="I2552">
        <v>133.53</v>
      </c>
      <c r="J2552">
        <v>76.44</v>
      </c>
      <c r="K2552">
        <v>24.66</v>
      </c>
      <c r="L2552">
        <v>47.06</v>
      </c>
      <c r="M2552">
        <v>69.37</v>
      </c>
    </row>
    <row r="2553" spans="1:13" x14ac:dyDescent="0.25">
      <c r="A2553" s="25">
        <v>42787</v>
      </c>
      <c r="B2553">
        <v>180.6</v>
      </c>
      <c r="C2553">
        <v>136.69999999999999</v>
      </c>
      <c r="D2553">
        <v>36.520000000000003</v>
      </c>
      <c r="E2553">
        <v>831.66</v>
      </c>
      <c r="F2553">
        <v>185.62</v>
      </c>
      <c r="G2553">
        <v>64.489999999999995</v>
      </c>
      <c r="H2553">
        <v>856.44</v>
      </c>
      <c r="I2553">
        <v>133.72</v>
      </c>
      <c r="J2553">
        <v>77.08</v>
      </c>
      <c r="K2553">
        <v>24.34</v>
      </c>
      <c r="L2553">
        <v>46.84</v>
      </c>
      <c r="M2553">
        <v>71.45</v>
      </c>
    </row>
    <row r="2554" spans="1:13" x14ac:dyDescent="0.25">
      <c r="A2554" s="25">
        <v>42788</v>
      </c>
      <c r="B2554">
        <v>180.09</v>
      </c>
      <c r="C2554">
        <v>137.11000000000001</v>
      </c>
      <c r="D2554">
        <v>36.07</v>
      </c>
      <c r="E2554">
        <v>830.76</v>
      </c>
      <c r="F2554">
        <v>186.01</v>
      </c>
      <c r="G2554">
        <v>64.36</v>
      </c>
      <c r="H2554">
        <v>855.61</v>
      </c>
      <c r="I2554">
        <v>136.12</v>
      </c>
      <c r="J2554">
        <v>77.23</v>
      </c>
      <c r="K2554">
        <v>24.17</v>
      </c>
      <c r="L2554">
        <v>45.55</v>
      </c>
      <c r="M2554">
        <v>71.709999999999994</v>
      </c>
    </row>
    <row r="2555" spans="1:13" x14ac:dyDescent="0.25">
      <c r="A2555" s="25">
        <v>42789</v>
      </c>
      <c r="B2555">
        <v>182</v>
      </c>
      <c r="C2555">
        <v>136.53</v>
      </c>
      <c r="D2555">
        <v>36.18</v>
      </c>
      <c r="E2555">
        <v>831.33</v>
      </c>
      <c r="F2555">
        <v>184.64</v>
      </c>
      <c r="G2555">
        <v>64.62</v>
      </c>
      <c r="H2555">
        <v>852.19</v>
      </c>
      <c r="I2555">
        <v>135.36000000000001</v>
      </c>
      <c r="J2555">
        <v>77.14</v>
      </c>
      <c r="K2555">
        <v>23.74</v>
      </c>
      <c r="L2555">
        <v>43.46</v>
      </c>
      <c r="M2555">
        <v>71.31</v>
      </c>
    </row>
    <row r="2556" spans="1:13" x14ac:dyDescent="0.25">
      <c r="A2556" s="25">
        <v>42790</v>
      </c>
      <c r="B2556">
        <v>180.21</v>
      </c>
      <c r="C2556">
        <v>136.66</v>
      </c>
      <c r="D2556">
        <v>36.53</v>
      </c>
      <c r="E2556">
        <v>828.64</v>
      </c>
      <c r="F2556">
        <v>175.17</v>
      </c>
      <c r="G2556">
        <v>64.62</v>
      </c>
      <c r="H2556">
        <v>845.24</v>
      </c>
      <c r="I2556">
        <v>135.44</v>
      </c>
      <c r="J2556">
        <v>77.239999999999995</v>
      </c>
      <c r="K2556">
        <v>23.58</v>
      </c>
      <c r="L2556">
        <v>42.62</v>
      </c>
      <c r="M2556">
        <v>72.39</v>
      </c>
    </row>
    <row r="2557" spans="1:13" x14ac:dyDescent="0.25">
      <c r="A2557" s="25">
        <v>42793</v>
      </c>
      <c r="B2557">
        <v>181.19</v>
      </c>
      <c r="C2557">
        <v>136.93</v>
      </c>
      <c r="D2557">
        <v>36.51</v>
      </c>
      <c r="E2557">
        <v>829.28</v>
      </c>
      <c r="F2557">
        <v>172.97</v>
      </c>
      <c r="G2557">
        <v>64.23</v>
      </c>
      <c r="H2557">
        <v>848.64</v>
      </c>
      <c r="I2557">
        <v>136.41</v>
      </c>
      <c r="J2557">
        <v>77.19</v>
      </c>
      <c r="K2557">
        <v>23.18</v>
      </c>
      <c r="L2557">
        <v>42.81</v>
      </c>
      <c r="M2557">
        <v>71.739999999999995</v>
      </c>
    </row>
    <row r="2558" spans="1:13" x14ac:dyDescent="0.25">
      <c r="A2558" s="25">
        <v>42794</v>
      </c>
      <c r="B2558">
        <v>179.38</v>
      </c>
      <c r="C2558">
        <v>136.99</v>
      </c>
      <c r="D2558">
        <v>36.200000000000003</v>
      </c>
      <c r="E2558">
        <v>823.21</v>
      </c>
      <c r="F2558">
        <v>174.13</v>
      </c>
      <c r="G2558">
        <v>63.98</v>
      </c>
      <c r="H2558">
        <v>845.04</v>
      </c>
      <c r="I2558">
        <v>135.54</v>
      </c>
      <c r="J2558">
        <v>76.62</v>
      </c>
      <c r="K2558">
        <v>22.5</v>
      </c>
      <c r="L2558">
        <v>41.47</v>
      </c>
      <c r="M2558">
        <v>70.930000000000007</v>
      </c>
    </row>
    <row r="2559" spans="1:13" x14ac:dyDescent="0.25">
      <c r="A2559" s="25">
        <v>42795</v>
      </c>
      <c r="B2559">
        <v>180.48</v>
      </c>
      <c r="C2559">
        <v>139.79</v>
      </c>
      <c r="D2559">
        <v>35.93</v>
      </c>
      <c r="E2559">
        <v>835.24</v>
      </c>
      <c r="F2559">
        <v>175.33</v>
      </c>
      <c r="G2559">
        <v>64.94</v>
      </c>
      <c r="H2559">
        <v>853.08</v>
      </c>
      <c r="I2559">
        <v>137.41999999999999</v>
      </c>
      <c r="J2559">
        <v>78.150000000000006</v>
      </c>
      <c r="K2559">
        <v>23.35</v>
      </c>
      <c r="L2559">
        <v>41.47</v>
      </c>
      <c r="M2559">
        <v>70.45</v>
      </c>
    </row>
    <row r="2560" spans="1:13" x14ac:dyDescent="0.25">
      <c r="A2560" s="25">
        <v>42796</v>
      </c>
      <c r="B2560">
        <v>181.88</v>
      </c>
      <c r="C2560">
        <v>138.96</v>
      </c>
      <c r="D2560">
        <v>35.909999999999997</v>
      </c>
      <c r="E2560">
        <v>830.63</v>
      </c>
      <c r="F2560">
        <v>174.48</v>
      </c>
      <c r="G2560">
        <v>64.010000000000005</v>
      </c>
      <c r="H2560">
        <v>848.91</v>
      </c>
      <c r="I2560">
        <v>136.76</v>
      </c>
      <c r="J2560">
        <v>78.08</v>
      </c>
      <c r="K2560">
        <v>23.23</v>
      </c>
      <c r="L2560">
        <v>40.82</v>
      </c>
      <c r="M2560">
        <v>70.760000000000005</v>
      </c>
    </row>
    <row r="2561" spans="1:13" x14ac:dyDescent="0.25">
      <c r="A2561" s="25">
        <v>42797</v>
      </c>
      <c r="B2561">
        <v>180.04</v>
      </c>
      <c r="C2561">
        <v>139.78</v>
      </c>
      <c r="D2561">
        <v>35.9</v>
      </c>
      <c r="E2561">
        <v>829.08</v>
      </c>
      <c r="F2561">
        <v>173.79</v>
      </c>
      <c r="G2561">
        <v>64.25</v>
      </c>
      <c r="H2561">
        <v>849.88</v>
      </c>
      <c r="I2561">
        <v>137.16999999999999</v>
      </c>
      <c r="J2561">
        <v>77.86</v>
      </c>
      <c r="K2561">
        <v>23.57</v>
      </c>
      <c r="L2561">
        <v>41.74</v>
      </c>
      <c r="M2561">
        <v>70.03</v>
      </c>
    </row>
    <row r="2562" spans="1:13" x14ac:dyDescent="0.25">
      <c r="A2562" s="25">
        <v>42800</v>
      </c>
      <c r="B2562">
        <v>179.72</v>
      </c>
      <c r="C2562">
        <v>139.34</v>
      </c>
      <c r="D2562">
        <v>35.57</v>
      </c>
      <c r="E2562">
        <v>827.78</v>
      </c>
      <c r="F2562">
        <v>173.3</v>
      </c>
      <c r="G2562">
        <v>64.27</v>
      </c>
      <c r="H2562">
        <v>846.61</v>
      </c>
      <c r="I2562">
        <v>137.41999999999999</v>
      </c>
      <c r="J2562">
        <v>78.31</v>
      </c>
      <c r="K2562">
        <v>23.57</v>
      </c>
      <c r="L2562">
        <v>41.6</v>
      </c>
      <c r="M2562">
        <v>69.88</v>
      </c>
    </row>
    <row r="2563" spans="1:13" x14ac:dyDescent="0.25">
      <c r="A2563" s="25">
        <v>42801</v>
      </c>
      <c r="B2563">
        <v>180.71</v>
      </c>
      <c r="C2563">
        <v>139.52000000000001</v>
      </c>
      <c r="D2563">
        <v>35.799999999999997</v>
      </c>
      <c r="E2563">
        <v>831.91</v>
      </c>
      <c r="F2563">
        <v>173.74</v>
      </c>
      <c r="G2563">
        <v>64.400000000000006</v>
      </c>
      <c r="H2563">
        <v>846.02</v>
      </c>
      <c r="I2563">
        <v>137.30000000000001</v>
      </c>
      <c r="J2563">
        <v>79.12</v>
      </c>
      <c r="K2563">
        <v>23.49</v>
      </c>
      <c r="L2563">
        <v>41.31</v>
      </c>
      <c r="M2563">
        <v>69.87</v>
      </c>
    </row>
    <row r="2564" spans="1:13" x14ac:dyDescent="0.25">
      <c r="A2564" s="25">
        <v>42802</v>
      </c>
      <c r="B2564">
        <v>180.75</v>
      </c>
      <c r="C2564">
        <v>139</v>
      </c>
      <c r="D2564">
        <v>35.619999999999997</v>
      </c>
      <c r="E2564">
        <v>835.37</v>
      </c>
      <c r="F2564">
        <v>173.87</v>
      </c>
      <c r="G2564">
        <v>64.989999999999995</v>
      </c>
      <c r="H2564">
        <v>850.5</v>
      </c>
      <c r="I2564">
        <v>137.72</v>
      </c>
      <c r="J2564">
        <v>79.34</v>
      </c>
      <c r="K2564">
        <v>23.43</v>
      </c>
      <c r="L2564">
        <v>43.83</v>
      </c>
      <c r="M2564">
        <v>69.8</v>
      </c>
    </row>
    <row r="2565" spans="1:13" x14ac:dyDescent="0.25">
      <c r="A2565" s="25">
        <v>42803</v>
      </c>
      <c r="B2565">
        <v>179.15</v>
      </c>
      <c r="C2565">
        <v>138.68</v>
      </c>
      <c r="D2565">
        <v>35.82</v>
      </c>
      <c r="E2565">
        <v>838.68</v>
      </c>
      <c r="F2565">
        <v>173.32</v>
      </c>
      <c r="G2565">
        <v>64.73</v>
      </c>
      <c r="H2565">
        <v>853</v>
      </c>
      <c r="I2565">
        <v>138.24</v>
      </c>
      <c r="J2565">
        <v>79.13</v>
      </c>
      <c r="K2565">
        <v>22.85</v>
      </c>
      <c r="L2565">
        <v>43.59</v>
      </c>
      <c r="M2565">
        <v>69.86</v>
      </c>
    </row>
    <row r="2566" spans="1:13" x14ac:dyDescent="0.25">
      <c r="A2566" s="25">
        <v>42804</v>
      </c>
      <c r="B2566">
        <v>178.21</v>
      </c>
      <c r="C2566">
        <v>139.13999999999999</v>
      </c>
      <c r="D2566">
        <v>35.909999999999997</v>
      </c>
      <c r="E2566">
        <v>843.25</v>
      </c>
      <c r="F2566">
        <v>172.74</v>
      </c>
      <c r="G2566">
        <v>64.930000000000007</v>
      </c>
      <c r="H2566">
        <v>852.46</v>
      </c>
      <c r="I2566">
        <v>138.79</v>
      </c>
      <c r="J2566">
        <v>80.33</v>
      </c>
      <c r="K2566">
        <v>23.03</v>
      </c>
      <c r="L2566">
        <v>43.6</v>
      </c>
      <c r="M2566">
        <v>70.099999999999994</v>
      </c>
    </row>
    <row r="2567" spans="1:13" x14ac:dyDescent="0.25">
      <c r="A2567" s="25">
        <v>42807</v>
      </c>
      <c r="B2567">
        <v>177.85</v>
      </c>
      <c r="C2567">
        <v>139.19999999999999</v>
      </c>
      <c r="D2567">
        <v>35.159999999999997</v>
      </c>
      <c r="E2567">
        <v>845.54</v>
      </c>
      <c r="F2567">
        <v>173.25</v>
      </c>
      <c r="G2567">
        <v>64.709999999999994</v>
      </c>
      <c r="H2567">
        <v>854.59</v>
      </c>
      <c r="I2567">
        <v>139.6</v>
      </c>
      <c r="J2567">
        <v>81.02</v>
      </c>
      <c r="K2567">
        <v>23.24</v>
      </c>
      <c r="L2567">
        <v>43.51</v>
      </c>
      <c r="M2567">
        <v>69.95</v>
      </c>
    </row>
    <row r="2568" spans="1:13" x14ac:dyDescent="0.25">
      <c r="A2568" s="25">
        <v>42808</v>
      </c>
      <c r="B2568">
        <v>176.18</v>
      </c>
      <c r="C2568">
        <v>138.99</v>
      </c>
      <c r="D2568">
        <v>35.18</v>
      </c>
      <c r="E2568">
        <v>845.62</v>
      </c>
      <c r="F2568">
        <v>172.84</v>
      </c>
      <c r="G2568">
        <v>64.41</v>
      </c>
      <c r="H2568">
        <v>852.53</v>
      </c>
      <c r="I2568">
        <v>139.32</v>
      </c>
      <c r="J2568">
        <v>81.09</v>
      </c>
      <c r="K2568">
        <v>22.8</v>
      </c>
      <c r="L2568">
        <v>42.26</v>
      </c>
      <c r="M2568">
        <v>70.72</v>
      </c>
    </row>
    <row r="2569" spans="1:13" x14ac:dyDescent="0.25">
      <c r="A2569" s="25">
        <v>42809</v>
      </c>
      <c r="B2569">
        <v>175.71</v>
      </c>
      <c r="C2569">
        <v>140.46</v>
      </c>
      <c r="D2569">
        <v>35.1</v>
      </c>
      <c r="E2569">
        <v>847.2</v>
      </c>
      <c r="F2569">
        <v>172.04</v>
      </c>
      <c r="G2569">
        <v>64.75</v>
      </c>
      <c r="H2569">
        <v>852.97</v>
      </c>
      <c r="I2569">
        <v>139.72</v>
      </c>
      <c r="J2569">
        <v>81.819999999999993</v>
      </c>
      <c r="K2569">
        <v>22.94</v>
      </c>
      <c r="L2569">
        <v>42.71</v>
      </c>
      <c r="M2569">
        <v>70.58</v>
      </c>
    </row>
    <row r="2570" spans="1:13" x14ac:dyDescent="0.25">
      <c r="A2570" s="25">
        <v>42810</v>
      </c>
      <c r="B2570">
        <v>178.46</v>
      </c>
      <c r="C2570">
        <v>140.69</v>
      </c>
      <c r="D2570">
        <v>35.14</v>
      </c>
      <c r="E2570">
        <v>848.78</v>
      </c>
      <c r="F2570">
        <v>176.57</v>
      </c>
      <c r="G2570">
        <v>64.64</v>
      </c>
      <c r="H2570">
        <v>853.42</v>
      </c>
      <c r="I2570">
        <v>139.99</v>
      </c>
      <c r="J2570">
        <v>81.709999999999994</v>
      </c>
      <c r="K2570">
        <v>23.74</v>
      </c>
      <c r="L2570">
        <v>43.07</v>
      </c>
      <c r="M2570">
        <v>70.44</v>
      </c>
    </row>
    <row r="2571" spans="1:13" x14ac:dyDescent="0.25">
      <c r="A2571" s="25">
        <v>42811</v>
      </c>
      <c r="B2571">
        <v>176.29</v>
      </c>
      <c r="C2571">
        <v>139.99</v>
      </c>
      <c r="D2571">
        <v>35.270000000000003</v>
      </c>
      <c r="E2571">
        <v>852.12</v>
      </c>
      <c r="F2571">
        <v>176.62</v>
      </c>
      <c r="G2571">
        <v>64.87</v>
      </c>
      <c r="H2571">
        <v>852.31</v>
      </c>
      <c r="I2571">
        <v>139.84</v>
      </c>
      <c r="J2571">
        <v>82.2</v>
      </c>
      <c r="K2571">
        <v>23.62</v>
      </c>
      <c r="L2571">
        <v>43.27</v>
      </c>
      <c r="M2571">
        <v>69.89</v>
      </c>
    </row>
    <row r="2572" spans="1:13" x14ac:dyDescent="0.25">
      <c r="A2572" s="25">
        <v>42814</v>
      </c>
      <c r="B2572">
        <v>175.65</v>
      </c>
      <c r="C2572">
        <v>141.46</v>
      </c>
      <c r="D2572">
        <v>35.43</v>
      </c>
      <c r="E2572">
        <v>848.4</v>
      </c>
      <c r="F2572">
        <v>176.13</v>
      </c>
      <c r="G2572">
        <v>64.930000000000007</v>
      </c>
      <c r="H2572">
        <v>856.97</v>
      </c>
      <c r="I2572">
        <v>139.94</v>
      </c>
      <c r="J2572">
        <v>81.59</v>
      </c>
      <c r="K2572">
        <v>23.48</v>
      </c>
      <c r="L2572">
        <v>43</v>
      </c>
      <c r="M2572">
        <v>69.98</v>
      </c>
    </row>
    <row r="2573" spans="1:13" x14ac:dyDescent="0.25">
      <c r="A2573" s="25">
        <v>42815</v>
      </c>
      <c r="B2573">
        <v>176.01</v>
      </c>
      <c r="C2573">
        <v>139.84</v>
      </c>
      <c r="D2573">
        <v>35.04</v>
      </c>
      <c r="E2573">
        <v>830.46</v>
      </c>
      <c r="F2573">
        <v>171.4</v>
      </c>
      <c r="G2573">
        <v>64.209999999999994</v>
      </c>
      <c r="H2573">
        <v>843.2</v>
      </c>
      <c r="I2573">
        <v>138.51</v>
      </c>
      <c r="J2573">
        <v>79.75</v>
      </c>
      <c r="K2573">
        <v>22.18</v>
      </c>
      <c r="L2573">
        <v>41.71</v>
      </c>
      <c r="M2573">
        <v>69.900000000000006</v>
      </c>
    </row>
    <row r="2574" spans="1:13" x14ac:dyDescent="0.25">
      <c r="A2574" s="25">
        <v>42816</v>
      </c>
      <c r="B2574">
        <v>174.04</v>
      </c>
      <c r="C2574">
        <v>141.41999999999999</v>
      </c>
      <c r="D2574">
        <v>35.369999999999997</v>
      </c>
      <c r="E2574">
        <v>829.59</v>
      </c>
      <c r="F2574">
        <v>169.56</v>
      </c>
      <c r="G2574">
        <v>65.03</v>
      </c>
      <c r="H2574">
        <v>848.06</v>
      </c>
      <c r="I2574">
        <v>139.59</v>
      </c>
      <c r="J2574">
        <v>80.69</v>
      </c>
      <c r="K2574">
        <v>22.42</v>
      </c>
      <c r="L2574">
        <v>41.4</v>
      </c>
      <c r="M2574">
        <v>70.25</v>
      </c>
    </row>
    <row r="2575" spans="1:13" x14ac:dyDescent="0.25">
      <c r="A2575" s="25">
        <v>42817</v>
      </c>
      <c r="B2575">
        <v>174.43</v>
      </c>
      <c r="C2575">
        <v>140.91999999999999</v>
      </c>
      <c r="D2575">
        <v>35.270000000000003</v>
      </c>
      <c r="E2575">
        <v>817.58</v>
      </c>
      <c r="F2575">
        <v>169.61</v>
      </c>
      <c r="G2575">
        <v>64.87</v>
      </c>
      <c r="H2575">
        <v>847.38</v>
      </c>
      <c r="I2575">
        <v>139.53</v>
      </c>
      <c r="J2575">
        <v>80.67</v>
      </c>
      <c r="K2575">
        <v>22.24</v>
      </c>
      <c r="L2575">
        <v>42.52</v>
      </c>
      <c r="M2575">
        <v>69.86</v>
      </c>
    </row>
    <row r="2576" spans="1:13" x14ac:dyDescent="0.25">
      <c r="A2576" s="25">
        <v>42818</v>
      </c>
      <c r="B2576">
        <v>175.12</v>
      </c>
      <c r="C2576">
        <v>140.63999999999999</v>
      </c>
      <c r="D2576">
        <v>35.159999999999997</v>
      </c>
      <c r="E2576">
        <v>814.43</v>
      </c>
      <c r="F2576">
        <v>168.26</v>
      </c>
      <c r="G2576">
        <v>64.98</v>
      </c>
      <c r="H2576">
        <v>845.61</v>
      </c>
      <c r="I2576">
        <v>140.34</v>
      </c>
      <c r="J2576">
        <v>80.59</v>
      </c>
      <c r="K2576">
        <v>22.41</v>
      </c>
      <c r="L2576">
        <v>42.69</v>
      </c>
      <c r="M2576">
        <v>69.61</v>
      </c>
    </row>
    <row r="2577" spans="1:13" x14ac:dyDescent="0.25">
      <c r="A2577" s="25">
        <v>42821</v>
      </c>
      <c r="B2577">
        <v>172.69</v>
      </c>
      <c r="C2577">
        <v>140.88</v>
      </c>
      <c r="D2577">
        <v>35.39</v>
      </c>
      <c r="E2577">
        <v>819.51</v>
      </c>
      <c r="F2577">
        <v>168.93</v>
      </c>
      <c r="G2577">
        <v>65.099999999999994</v>
      </c>
      <c r="H2577">
        <v>846.82</v>
      </c>
      <c r="I2577">
        <v>140.32</v>
      </c>
      <c r="J2577">
        <v>80.53</v>
      </c>
      <c r="K2577">
        <v>22.17</v>
      </c>
      <c r="L2577">
        <v>42.66</v>
      </c>
      <c r="M2577">
        <v>69.66</v>
      </c>
    </row>
    <row r="2578" spans="1:13" x14ac:dyDescent="0.25">
      <c r="A2578" s="25">
        <v>42822</v>
      </c>
      <c r="B2578">
        <v>173.94</v>
      </c>
      <c r="C2578">
        <v>143.80000000000001</v>
      </c>
      <c r="D2578">
        <v>35.6</v>
      </c>
      <c r="E2578">
        <v>820.92</v>
      </c>
      <c r="F2578">
        <v>169.79</v>
      </c>
      <c r="G2578">
        <v>65.290000000000006</v>
      </c>
      <c r="H2578">
        <v>856</v>
      </c>
      <c r="I2578">
        <v>141.76</v>
      </c>
      <c r="J2578">
        <v>80.61</v>
      </c>
      <c r="K2578">
        <v>22.43</v>
      </c>
      <c r="L2578">
        <v>43.13</v>
      </c>
      <c r="M2578">
        <v>70.319999999999993</v>
      </c>
    </row>
    <row r="2579" spans="1:13" x14ac:dyDescent="0.25">
      <c r="A2579" s="25">
        <v>42823</v>
      </c>
      <c r="B2579">
        <v>174.3</v>
      </c>
      <c r="C2579">
        <v>144.12</v>
      </c>
      <c r="D2579">
        <v>35.57</v>
      </c>
      <c r="E2579">
        <v>831.41</v>
      </c>
      <c r="F2579">
        <v>170.66</v>
      </c>
      <c r="G2579">
        <v>65.47</v>
      </c>
      <c r="H2579">
        <v>874.32</v>
      </c>
      <c r="I2579">
        <v>142.65</v>
      </c>
      <c r="J2579">
        <v>80.489999999999995</v>
      </c>
      <c r="K2579">
        <v>22.24</v>
      </c>
      <c r="L2579">
        <v>43.65</v>
      </c>
      <c r="M2579">
        <v>70.739999999999995</v>
      </c>
    </row>
    <row r="2580" spans="1:13" x14ac:dyDescent="0.25">
      <c r="A2580" s="25">
        <v>42824</v>
      </c>
      <c r="B2580">
        <v>173.86</v>
      </c>
      <c r="C2580">
        <v>143.93</v>
      </c>
      <c r="D2580">
        <v>35.75</v>
      </c>
      <c r="E2580">
        <v>831.5</v>
      </c>
      <c r="F2580">
        <v>172.36</v>
      </c>
      <c r="G2580">
        <v>65.709999999999994</v>
      </c>
      <c r="H2580">
        <v>876.34</v>
      </c>
      <c r="I2580">
        <v>142.41</v>
      </c>
      <c r="J2580">
        <v>81.040000000000006</v>
      </c>
      <c r="K2580">
        <v>22.06</v>
      </c>
      <c r="L2580">
        <v>43.31</v>
      </c>
      <c r="M2580">
        <v>71.59</v>
      </c>
    </row>
    <row r="2581" spans="1:13" x14ac:dyDescent="0.25">
      <c r="A2581" s="25">
        <v>42825</v>
      </c>
      <c r="B2581">
        <v>173.98</v>
      </c>
      <c r="C2581">
        <v>143.66</v>
      </c>
      <c r="D2581">
        <v>36.07</v>
      </c>
      <c r="E2581">
        <v>829.56</v>
      </c>
      <c r="F2581">
        <v>172.52</v>
      </c>
      <c r="G2581">
        <v>65.86</v>
      </c>
      <c r="H2581">
        <v>886.54</v>
      </c>
      <c r="I2581">
        <v>142.05000000000001</v>
      </c>
      <c r="J2581">
        <v>80.56</v>
      </c>
      <c r="K2581">
        <v>21.93</v>
      </c>
      <c r="L2581">
        <v>43.16</v>
      </c>
      <c r="M2581">
        <v>72.08</v>
      </c>
    </row>
    <row r="2582" spans="1:13" x14ac:dyDescent="0.25">
      <c r="A2582" s="25">
        <v>42828</v>
      </c>
      <c r="B2582">
        <v>173.82</v>
      </c>
      <c r="C2582">
        <v>143.69999999999999</v>
      </c>
      <c r="D2582">
        <v>36.159999999999997</v>
      </c>
      <c r="E2582">
        <v>838.55</v>
      </c>
      <c r="F2582">
        <v>175</v>
      </c>
      <c r="G2582">
        <v>65.55</v>
      </c>
      <c r="H2582">
        <v>891.51</v>
      </c>
      <c r="I2582">
        <v>142.28</v>
      </c>
      <c r="J2582">
        <v>80.36</v>
      </c>
      <c r="K2582">
        <v>22.13</v>
      </c>
      <c r="L2582">
        <v>42.77</v>
      </c>
      <c r="M2582">
        <v>71.83</v>
      </c>
    </row>
    <row r="2583" spans="1:13" x14ac:dyDescent="0.25">
      <c r="A2583" s="25">
        <v>42829</v>
      </c>
      <c r="B2583">
        <v>173.52</v>
      </c>
      <c r="C2583">
        <v>144.77000000000001</v>
      </c>
      <c r="D2583">
        <v>36.28</v>
      </c>
      <c r="E2583">
        <v>834.57</v>
      </c>
      <c r="F2583">
        <v>175.2</v>
      </c>
      <c r="G2583">
        <v>65.73</v>
      </c>
      <c r="H2583">
        <v>906.83</v>
      </c>
      <c r="I2583">
        <v>141.72999999999999</v>
      </c>
      <c r="J2583">
        <v>80.599999999999994</v>
      </c>
      <c r="K2583">
        <v>22.14</v>
      </c>
      <c r="L2583">
        <v>41.64</v>
      </c>
      <c r="M2583">
        <v>72.010000000000005</v>
      </c>
    </row>
    <row r="2584" spans="1:13" x14ac:dyDescent="0.25">
      <c r="A2584" s="25">
        <v>42830</v>
      </c>
      <c r="B2584">
        <v>174.7</v>
      </c>
      <c r="C2584">
        <v>144.02000000000001</v>
      </c>
      <c r="D2584">
        <v>36.22</v>
      </c>
      <c r="E2584">
        <v>831.41</v>
      </c>
      <c r="F2584">
        <v>172.92</v>
      </c>
      <c r="G2584">
        <v>65.56</v>
      </c>
      <c r="H2584">
        <v>909.28</v>
      </c>
      <c r="I2584">
        <v>141.85</v>
      </c>
      <c r="J2584">
        <v>80.08</v>
      </c>
      <c r="K2584">
        <v>22.61</v>
      </c>
      <c r="L2584">
        <v>41.76</v>
      </c>
      <c r="M2584">
        <v>71.650000000000006</v>
      </c>
    </row>
    <row r="2585" spans="1:13" x14ac:dyDescent="0.25">
      <c r="A2585" s="25">
        <v>42831</v>
      </c>
      <c r="B2585">
        <v>173.47</v>
      </c>
      <c r="C2585">
        <v>143.66</v>
      </c>
      <c r="D2585">
        <v>36.03</v>
      </c>
      <c r="E2585">
        <v>827.88</v>
      </c>
      <c r="F2585">
        <v>173.38</v>
      </c>
      <c r="G2585">
        <v>65.73</v>
      </c>
      <c r="H2585">
        <v>898.28</v>
      </c>
      <c r="I2585">
        <v>141.16999999999999</v>
      </c>
      <c r="J2585">
        <v>80.099999999999994</v>
      </c>
      <c r="K2585">
        <v>22.9</v>
      </c>
      <c r="L2585">
        <v>42.3</v>
      </c>
      <c r="M2585">
        <v>71.430000000000007</v>
      </c>
    </row>
    <row r="2586" spans="1:13" x14ac:dyDescent="0.25">
      <c r="A2586" s="25">
        <v>42832</v>
      </c>
      <c r="B2586">
        <v>172.08</v>
      </c>
      <c r="C2586">
        <v>143.34</v>
      </c>
      <c r="D2586">
        <v>36.03</v>
      </c>
      <c r="E2586">
        <v>824.67</v>
      </c>
      <c r="F2586">
        <v>172.44</v>
      </c>
      <c r="G2586">
        <v>65.680000000000007</v>
      </c>
      <c r="H2586">
        <v>894.88</v>
      </c>
      <c r="I2586">
        <v>140.78</v>
      </c>
      <c r="J2586">
        <v>80.53</v>
      </c>
      <c r="K2586">
        <v>21.82</v>
      </c>
      <c r="L2586">
        <v>42.06</v>
      </c>
      <c r="M2586">
        <v>72.900000000000006</v>
      </c>
    </row>
    <row r="2587" spans="1:13" x14ac:dyDescent="0.25">
      <c r="A2587" s="25">
        <v>42835</v>
      </c>
      <c r="B2587">
        <v>172.53</v>
      </c>
      <c r="C2587">
        <v>143.16999999999999</v>
      </c>
      <c r="D2587">
        <v>35.799999999999997</v>
      </c>
      <c r="E2587">
        <v>824.73</v>
      </c>
      <c r="F2587">
        <v>174.22</v>
      </c>
      <c r="G2587">
        <v>65.53</v>
      </c>
      <c r="H2587">
        <v>907.04</v>
      </c>
      <c r="I2587">
        <v>141.04</v>
      </c>
      <c r="J2587">
        <v>80.13</v>
      </c>
      <c r="K2587">
        <v>21.67</v>
      </c>
      <c r="L2587">
        <v>42.24</v>
      </c>
      <c r="M2587">
        <v>73.06</v>
      </c>
    </row>
    <row r="2588" spans="1:13" x14ac:dyDescent="0.25">
      <c r="A2588" s="25">
        <v>42836</v>
      </c>
      <c r="B2588">
        <v>170.65</v>
      </c>
      <c r="C2588">
        <v>141.63</v>
      </c>
      <c r="D2588">
        <v>35.74</v>
      </c>
      <c r="E2588">
        <v>823.35</v>
      </c>
      <c r="F2588">
        <v>173.01</v>
      </c>
      <c r="G2588">
        <v>65.48</v>
      </c>
      <c r="H2588">
        <v>902.36</v>
      </c>
      <c r="I2588">
        <v>139.91999999999999</v>
      </c>
      <c r="J2588">
        <v>79.41</v>
      </c>
      <c r="K2588">
        <v>22.33</v>
      </c>
      <c r="L2588">
        <v>41.45</v>
      </c>
      <c r="M2588">
        <v>73.430000000000007</v>
      </c>
    </row>
    <row r="2589" spans="1:13" x14ac:dyDescent="0.25">
      <c r="A2589" s="25">
        <v>42837</v>
      </c>
      <c r="B2589">
        <v>171.04</v>
      </c>
      <c r="C2589">
        <v>141.80000000000001</v>
      </c>
      <c r="D2589">
        <v>35.630000000000003</v>
      </c>
      <c r="E2589">
        <v>824.32</v>
      </c>
      <c r="F2589">
        <v>173.61</v>
      </c>
      <c r="G2589">
        <v>65.23</v>
      </c>
      <c r="H2589">
        <v>896.23</v>
      </c>
      <c r="I2589">
        <v>139.58000000000001</v>
      </c>
      <c r="J2589">
        <v>78.48</v>
      </c>
      <c r="K2589">
        <v>22.78</v>
      </c>
      <c r="L2589">
        <v>41.5</v>
      </c>
      <c r="M2589">
        <v>73.44</v>
      </c>
    </row>
    <row r="2590" spans="1:13" x14ac:dyDescent="0.25">
      <c r="A2590" s="25">
        <v>42838</v>
      </c>
      <c r="B2590">
        <v>169.92</v>
      </c>
      <c r="C2590">
        <v>141.05000000000001</v>
      </c>
      <c r="D2590">
        <v>35.25</v>
      </c>
      <c r="E2590">
        <v>823.56</v>
      </c>
      <c r="F2590">
        <v>172.61</v>
      </c>
      <c r="G2590">
        <v>64.95</v>
      </c>
      <c r="H2590">
        <v>884.67</v>
      </c>
      <c r="I2590">
        <v>139.38999999999999</v>
      </c>
      <c r="J2590">
        <v>77.84</v>
      </c>
      <c r="K2590">
        <v>22.75</v>
      </c>
      <c r="L2590">
        <v>41.36</v>
      </c>
      <c r="M2590">
        <v>73.150000000000006</v>
      </c>
    </row>
    <row r="2591" spans="1:13" x14ac:dyDescent="0.25">
      <c r="A2591" s="25">
        <v>42842</v>
      </c>
      <c r="B2591">
        <v>169.75</v>
      </c>
      <c r="C2591">
        <v>141.83000000000001</v>
      </c>
      <c r="D2591">
        <v>35.479999999999997</v>
      </c>
      <c r="E2591">
        <v>837.17</v>
      </c>
      <c r="F2591">
        <v>173.31</v>
      </c>
      <c r="G2591">
        <v>65.48</v>
      </c>
      <c r="H2591">
        <v>901.99</v>
      </c>
      <c r="I2591">
        <v>141.41999999999999</v>
      </c>
      <c r="J2591">
        <v>78.72</v>
      </c>
      <c r="K2591">
        <v>24.27</v>
      </c>
      <c r="L2591">
        <v>41.77</v>
      </c>
      <c r="M2591">
        <v>73.489999999999995</v>
      </c>
    </row>
    <row r="2592" spans="1:13" x14ac:dyDescent="0.25">
      <c r="A2592" s="25">
        <v>42843</v>
      </c>
      <c r="B2592">
        <v>170.79</v>
      </c>
      <c r="C2592">
        <v>141.19999999999999</v>
      </c>
      <c r="D2592">
        <v>35.76</v>
      </c>
      <c r="E2592">
        <v>836.82</v>
      </c>
      <c r="F2592">
        <v>174.47</v>
      </c>
      <c r="G2592">
        <v>65.39</v>
      </c>
      <c r="H2592">
        <v>903.78</v>
      </c>
      <c r="I2592">
        <v>140.96</v>
      </c>
      <c r="J2592">
        <v>79.61</v>
      </c>
      <c r="K2592">
        <v>24.01</v>
      </c>
      <c r="L2592">
        <v>41.97</v>
      </c>
      <c r="M2592">
        <v>73.89</v>
      </c>
    </row>
    <row r="2593" spans="1:13" x14ac:dyDescent="0.25">
      <c r="A2593" s="25">
        <v>42844</v>
      </c>
      <c r="B2593">
        <v>161.76</v>
      </c>
      <c r="C2593">
        <v>140.68</v>
      </c>
      <c r="D2593">
        <v>35.909999999999997</v>
      </c>
      <c r="E2593">
        <v>838.21</v>
      </c>
      <c r="F2593">
        <v>177.81</v>
      </c>
      <c r="G2593">
        <v>65.040000000000006</v>
      </c>
      <c r="H2593">
        <v>899.2</v>
      </c>
      <c r="I2593">
        <v>142.27000000000001</v>
      </c>
      <c r="J2593">
        <v>79.37</v>
      </c>
      <c r="K2593">
        <v>23.32</v>
      </c>
      <c r="L2593">
        <v>42.03</v>
      </c>
      <c r="M2593">
        <v>74.069999999999993</v>
      </c>
    </row>
    <row r="2594" spans="1:13" x14ac:dyDescent="0.25">
      <c r="A2594" s="25">
        <v>42845</v>
      </c>
      <c r="B2594">
        <v>161.32</v>
      </c>
      <c r="C2594">
        <v>142.44</v>
      </c>
      <c r="D2594">
        <v>36.18</v>
      </c>
      <c r="E2594">
        <v>841.65</v>
      </c>
      <c r="F2594">
        <v>178.64</v>
      </c>
      <c r="G2594">
        <v>65.5</v>
      </c>
      <c r="H2594">
        <v>902.06</v>
      </c>
      <c r="I2594">
        <v>143.80000000000001</v>
      </c>
      <c r="J2594">
        <v>80.760000000000005</v>
      </c>
      <c r="K2594">
        <v>23.31</v>
      </c>
      <c r="L2594">
        <v>42.71</v>
      </c>
      <c r="M2594">
        <v>74.8</v>
      </c>
    </row>
    <row r="2595" spans="1:13" x14ac:dyDescent="0.25">
      <c r="A2595" s="25">
        <v>42846</v>
      </c>
      <c r="B2595">
        <v>162.05000000000001</v>
      </c>
      <c r="C2595">
        <v>142.27000000000001</v>
      </c>
      <c r="D2595">
        <v>36.32</v>
      </c>
      <c r="E2595">
        <v>843.19</v>
      </c>
      <c r="F2595">
        <v>178.08</v>
      </c>
      <c r="G2595">
        <v>66.400000000000006</v>
      </c>
      <c r="H2595">
        <v>898.53</v>
      </c>
      <c r="I2595">
        <v>143.68</v>
      </c>
      <c r="J2595">
        <v>79.81</v>
      </c>
      <c r="K2595">
        <v>23.08</v>
      </c>
      <c r="L2595">
        <v>42.65</v>
      </c>
      <c r="M2595">
        <v>74.94</v>
      </c>
    </row>
    <row r="2596" spans="1:13" x14ac:dyDescent="0.25">
      <c r="A2596" s="25">
        <v>42849</v>
      </c>
      <c r="B2596">
        <v>161.29</v>
      </c>
      <c r="C2596">
        <v>143.63999999999999</v>
      </c>
      <c r="D2596">
        <v>36.75</v>
      </c>
      <c r="E2596">
        <v>862.76</v>
      </c>
      <c r="F2596">
        <v>180.03</v>
      </c>
      <c r="G2596">
        <v>67.53</v>
      </c>
      <c r="H2596">
        <v>907.41</v>
      </c>
      <c r="I2596">
        <v>145.47</v>
      </c>
      <c r="J2596">
        <v>81.08</v>
      </c>
      <c r="K2596">
        <v>23.38</v>
      </c>
      <c r="L2596">
        <v>43.34</v>
      </c>
      <c r="M2596">
        <v>74.78</v>
      </c>
    </row>
    <row r="2597" spans="1:13" x14ac:dyDescent="0.25">
      <c r="A2597" s="25">
        <v>42850</v>
      </c>
      <c r="B2597">
        <v>161.78</v>
      </c>
      <c r="C2597">
        <v>144.53</v>
      </c>
      <c r="D2597">
        <v>36.869999999999997</v>
      </c>
      <c r="E2597">
        <v>872.3</v>
      </c>
      <c r="F2597">
        <v>186.99</v>
      </c>
      <c r="G2597">
        <v>67.92</v>
      </c>
      <c r="H2597">
        <v>907.62</v>
      </c>
      <c r="I2597">
        <v>146.49</v>
      </c>
      <c r="J2597">
        <v>82.36</v>
      </c>
      <c r="K2597">
        <v>23.92</v>
      </c>
      <c r="L2597">
        <v>43.65</v>
      </c>
      <c r="M2597">
        <v>75.05</v>
      </c>
    </row>
    <row r="2598" spans="1:13" x14ac:dyDescent="0.25">
      <c r="A2598" s="25">
        <v>42851</v>
      </c>
      <c r="B2598">
        <v>160.53</v>
      </c>
      <c r="C2598">
        <v>143.68</v>
      </c>
      <c r="D2598">
        <v>36.93</v>
      </c>
      <c r="E2598">
        <v>871.73</v>
      </c>
      <c r="F2598">
        <v>186.67</v>
      </c>
      <c r="G2598">
        <v>67.83</v>
      </c>
      <c r="H2598">
        <v>909.29</v>
      </c>
      <c r="I2598">
        <v>146.56</v>
      </c>
      <c r="J2598">
        <v>81.11</v>
      </c>
      <c r="K2598">
        <v>24.86</v>
      </c>
      <c r="L2598">
        <v>44.5</v>
      </c>
      <c r="M2598">
        <v>75.430000000000007</v>
      </c>
    </row>
    <row r="2599" spans="1:13" x14ac:dyDescent="0.25">
      <c r="A2599" s="25">
        <v>42852</v>
      </c>
      <c r="B2599">
        <v>160.29</v>
      </c>
      <c r="C2599">
        <v>143.79</v>
      </c>
      <c r="D2599">
        <v>37.43</v>
      </c>
      <c r="E2599">
        <v>874.25</v>
      </c>
      <c r="F2599">
        <v>187.86</v>
      </c>
      <c r="G2599">
        <v>68.27</v>
      </c>
      <c r="H2599">
        <v>918.38</v>
      </c>
      <c r="I2599">
        <v>147.69999999999999</v>
      </c>
      <c r="J2599">
        <v>80.8</v>
      </c>
      <c r="K2599">
        <v>27.4</v>
      </c>
      <c r="L2599">
        <v>45.1</v>
      </c>
      <c r="M2599">
        <v>75.44</v>
      </c>
    </row>
    <row r="2600" spans="1:13" x14ac:dyDescent="0.25">
      <c r="A2600" s="25">
        <v>42853</v>
      </c>
      <c r="B2600">
        <v>160.5</v>
      </c>
      <c r="C2600">
        <v>143.65</v>
      </c>
      <c r="D2600">
        <v>36.15</v>
      </c>
      <c r="E2600">
        <v>905.96</v>
      </c>
      <c r="F2600">
        <v>180.23</v>
      </c>
      <c r="G2600">
        <v>68.459999999999994</v>
      </c>
      <c r="H2600">
        <v>924.99</v>
      </c>
      <c r="I2600">
        <v>150.25</v>
      </c>
      <c r="J2600">
        <v>79.180000000000007</v>
      </c>
      <c r="K2600">
        <v>27.26</v>
      </c>
      <c r="L2600">
        <v>45.01</v>
      </c>
      <c r="M2600">
        <v>75.180000000000007</v>
      </c>
    </row>
    <row r="2601" spans="1:13" x14ac:dyDescent="0.25">
      <c r="A2601" s="25">
        <v>42856</v>
      </c>
      <c r="B2601">
        <v>160.05000000000001</v>
      </c>
      <c r="C2601">
        <v>146.58000000000001</v>
      </c>
      <c r="D2601">
        <v>36.31</v>
      </c>
      <c r="E2601">
        <v>912.57</v>
      </c>
      <c r="F2601">
        <v>180.06</v>
      </c>
      <c r="G2601">
        <v>69.41</v>
      </c>
      <c r="H2601">
        <v>948.23</v>
      </c>
      <c r="I2601">
        <v>152.46</v>
      </c>
      <c r="J2601">
        <v>79.290000000000006</v>
      </c>
      <c r="K2601">
        <v>27.76</v>
      </c>
      <c r="L2601">
        <v>44.96</v>
      </c>
      <c r="M2601">
        <v>75.23</v>
      </c>
    </row>
    <row r="2602" spans="1:13" x14ac:dyDescent="0.25">
      <c r="A2602" s="25">
        <v>42857</v>
      </c>
      <c r="B2602">
        <v>159.44</v>
      </c>
      <c r="C2602">
        <v>147.51</v>
      </c>
      <c r="D2602">
        <v>36.97</v>
      </c>
      <c r="E2602">
        <v>916.44</v>
      </c>
      <c r="F2602">
        <v>178.64</v>
      </c>
      <c r="G2602">
        <v>69.3</v>
      </c>
      <c r="H2602">
        <v>946.94</v>
      </c>
      <c r="I2602">
        <v>152.78</v>
      </c>
      <c r="J2602">
        <v>79.25</v>
      </c>
      <c r="K2602">
        <v>26.79</v>
      </c>
      <c r="L2602">
        <v>46.1</v>
      </c>
      <c r="M2602">
        <v>75.52</v>
      </c>
    </row>
    <row r="2603" spans="1:13" x14ac:dyDescent="0.25">
      <c r="A2603" s="25">
        <v>42858</v>
      </c>
      <c r="B2603">
        <v>158.74</v>
      </c>
      <c r="C2603">
        <v>147.06</v>
      </c>
      <c r="D2603">
        <v>36.979999999999997</v>
      </c>
      <c r="E2603">
        <v>927.04</v>
      </c>
      <c r="F2603">
        <v>177.4</v>
      </c>
      <c r="G2603">
        <v>69.08</v>
      </c>
      <c r="H2603">
        <v>941.03</v>
      </c>
      <c r="I2603">
        <v>151.80000000000001</v>
      </c>
      <c r="J2603">
        <v>79.77</v>
      </c>
      <c r="K2603">
        <v>27.21</v>
      </c>
      <c r="L2603">
        <v>45.11</v>
      </c>
      <c r="M2603">
        <v>75.760000000000005</v>
      </c>
    </row>
    <row r="2604" spans="1:13" x14ac:dyDescent="0.25">
      <c r="A2604" s="25">
        <v>42859</v>
      </c>
      <c r="B2604">
        <v>158.88999999999999</v>
      </c>
      <c r="C2604">
        <v>146.53</v>
      </c>
      <c r="D2604">
        <v>36.85</v>
      </c>
      <c r="E2604">
        <v>931.66</v>
      </c>
      <c r="F2604">
        <v>176.71</v>
      </c>
      <c r="G2604">
        <v>68.81</v>
      </c>
      <c r="H2604">
        <v>937.53</v>
      </c>
      <c r="I2604">
        <v>150.85</v>
      </c>
      <c r="J2604">
        <v>79.3</v>
      </c>
      <c r="K2604">
        <v>26.84</v>
      </c>
      <c r="L2604">
        <v>45.89</v>
      </c>
      <c r="M2604">
        <v>76.34</v>
      </c>
    </row>
    <row r="2605" spans="1:13" x14ac:dyDescent="0.25">
      <c r="A2605" s="25">
        <v>42860</v>
      </c>
      <c r="B2605">
        <v>153.52000000000001</v>
      </c>
      <c r="C2605">
        <v>148.96</v>
      </c>
      <c r="D2605">
        <v>36.82</v>
      </c>
      <c r="E2605">
        <v>927.13</v>
      </c>
      <c r="F2605">
        <v>178.03</v>
      </c>
      <c r="G2605">
        <v>69</v>
      </c>
      <c r="H2605">
        <v>934.15</v>
      </c>
      <c r="I2605">
        <v>150.24</v>
      </c>
      <c r="J2605">
        <v>79.63</v>
      </c>
      <c r="K2605">
        <v>27.44</v>
      </c>
      <c r="L2605">
        <v>46.17</v>
      </c>
      <c r="M2605">
        <v>76.5</v>
      </c>
    </row>
    <row r="2606" spans="1:13" x14ac:dyDescent="0.25">
      <c r="A2606" s="25">
        <v>42863</v>
      </c>
      <c r="B2606">
        <v>152.80000000000001</v>
      </c>
      <c r="C2606">
        <v>153.01</v>
      </c>
      <c r="D2606">
        <v>36.54</v>
      </c>
      <c r="E2606">
        <v>934.3</v>
      </c>
      <c r="F2606">
        <v>177.47</v>
      </c>
      <c r="G2606">
        <v>68.94</v>
      </c>
      <c r="H2606">
        <v>949.04</v>
      </c>
      <c r="I2606">
        <v>151.06</v>
      </c>
      <c r="J2606">
        <v>79.459999999999994</v>
      </c>
      <c r="K2606">
        <v>27.66</v>
      </c>
      <c r="L2606">
        <v>47.03</v>
      </c>
      <c r="M2606">
        <v>76.12</v>
      </c>
    </row>
    <row r="2607" spans="1:13" x14ac:dyDescent="0.25">
      <c r="A2607" s="25">
        <v>42864</v>
      </c>
      <c r="B2607">
        <v>152.6</v>
      </c>
      <c r="C2607">
        <v>153.99</v>
      </c>
      <c r="D2607">
        <v>36.369999999999997</v>
      </c>
      <c r="E2607">
        <v>932.17</v>
      </c>
      <c r="F2607">
        <v>182.98</v>
      </c>
      <c r="G2607">
        <v>69.040000000000006</v>
      </c>
      <c r="H2607">
        <v>952.82</v>
      </c>
      <c r="I2607">
        <v>150.47999999999999</v>
      </c>
      <c r="J2607">
        <v>79.45</v>
      </c>
      <c r="K2607">
        <v>27.38</v>
      </c>
      <c r="L2607">
        <v>46.92</v>
      </c>
      <c r="M2607">
        <v>76.72</v>
      </c>
    </row>
    <row r="2608" spans="1:13" x14ac:dyDescent="0.25">
      <c r="A2608" s="25">
        <v>42865</v>
      </c>
      <c r="B2608">
        <v>151.65</v>
      </c>
      <c r="C2608">
        <v>153.26</v>
      </c>
      <c r="D2608">
        <v>36.01</v>
      </c>
      <c r="E2608">
        <v>928.78</v>
      </c>
      <c r="F2608">
        <v>183.57</v>
      </c>
      <c r="G2608">
        <v>69.31</v>
      </c>
      <c r="H2608">
        <v>948.95</v>
      </c>
      <c r="I2608">
        <v>150.29</v>
      </c>
      <c r="J2608">
        <v>80.489999999999995</v>
      </c>
      <c r="K2608">
        <v>27.51</v>
      </c>
      <c r="L2608">
        <v>47.99</v>
      </c>
      <c r="M2608">
        <v>76.7</v>
      </c>
    </row>
    <row r="2609" spans="1:13" x14ac:dyDescent="0.25">
      <c r="A2609" s="25">
        <v>42866</v>
      </c>
      <c r="B2609">
        <v>151.05000000000001</v>
      </c>
      <c r="C2609">
        <v>153.94999999999999</v>
      </c>
      <c r="D2609">
        <v>35.69</v>
      </c>
      <c r="E2609">
        <v>930.6</v>
      </c>
      <c r="F2609">
        <v>186.6</v>
      </c>
      <c r="G2609">
        <v>68.459999999999994</v>
      </c>
      <c r="H2609">
        <v>947.62</v>
      </c>
      <c r="I2609">
        <v>150.04</v>
      </c>
      <c r="J2609">
        <v>80.400000000000006</v>
      </c>
      <c r="K2609">
        <v>27.65</v>
      </c>
      <c r="L2609">
        <v>45.63</v>
      </c>
      <c r="M2609">
        <v>76.13</v>
      </c>
    </row>
    <row r="2610" spans="1:13" x14ac:dyDescent="0.25">
      <c r="A2610" s="25">
        <v>42867</v>
      </c>
      <c r="B2610">
        <v>150.30000000000001</v>
      </c>
      <c r="C2610">
        <v>156.1</v>
      </c>
      <c r="D2610">
        <v>35.53</v>
      </c>
      <c r="E2610">
        <v>932.22</v>
      </c>
      <c r="F2610">
        <v>186.83</v>
      </c>
      <c r="G2610">
        <v>68.38</v>
      </c>
      <c r="H2610">
        <v>961.35</v>
      </c>
      <c r="I2610">
        <v>150.33000000000001</v>
      </c>
      <c r="J2610">
        <v>80.69</v>
      </c>
      <c r="K2610">
        <v>28.06</v>
      </c>
      <c r="L2610">
        <v>46.25</v>
      </c>
      <c r="M2610">
        <v>75.709999999999994</v>
      </c>
    </row>
    <row r="2611" spans="1:13" x14ac:dyDescent="0.25">
      <c r="A2611" s="25">
        <v>42870</v>
      </c>
      <c r="B2611">
        <v>150.62</v>
      </c>
      <c r="C2611">
        <v>155.69999999999999</v>
      </c>
      <c r="D2611">
        <v>35.630000000000003</v>
      </c>
      <c r="E2611">
        <v>937.08</v>
      </c>
      <c r="F2611">
        <v>186.14</v>
      </c>
      <c r="G2611">
        <v>68.430000000000007</v>
      </c>
      <c r="H2611">
        <v>957.97</v>
      </c>
      <c r="I2611">
        <v>150.19</v>
      </c>
      <c r="J2611">
        <v>81.55</v>
      </c>
      <c r="K2611">
        <v>28.9</v>
      </c>
      <c r="L2611">
        <v>46.67</v>
      </c>
      <c r="M2611">
        <v>76.290000000000006</v>
      </c>
    </row>
    <row r="2612" spans="1:13" x14ac:dyDescent="0.25">
      <c r="A2612" s="25">
        <v>42871</v>
      </c>
      <c r="B2612">
        <v>151.66</v>
      </c>
      <c r="C2612">
        <v>155.47</v>
      </c>
      <c r="D2612">
        <v>35.82</v>
      </c>
      <c r="E2612">
        <v>943</v>
      </c>
      <c r="F2612">
        <v>190.64</v>
      </c>
      <c r="G2612">
        <v>69.41</v>
      </c>
      <c r="H2612">
        <v>966.07</v>
      </c>
      <c r="I2612">
        <v>149.78</v>
      </c>
      <c r="J2612">
        <v>82.27</v>
      </c>
      <c r="K2612">
        <v>28.99</v>
      </c>
      <c r="L2612">
        <v>45.62</v>
      </c>
      <c r="M2612">
        <v>75.11</v>
      </c>
    </row>
    <row r="2613" spans="1:13" x14ac:dyDescent="0.25">
      <c r="A2613" s="25">
        <v>42872</v>
      </c>
      <c r="B2613">
        <v>153.30000000000001</v>
      </c>
      <c r="C2613">
        <v>150.25</v>
      </c>
      <c r="D2613">
        <v>35.04</v>
      </c>
      <c r="E2613">
        <v>919.62</v>
      </c>
      <c r="F2613">
        <v>186.05</v>
      </c>
      <c r="G2613">
        <v>67.48</v>
      </c>
      <c r="H2613">
        <v>944.76</v>
      </c>
      <c r="I2613">
        <v>144.85</v>
      </c>
      <c r="J2613">
        <v>78.680000000000007</v>
      </c>
      <c r="K2613">
        <v>27.58</v>
      </c>
      <c r="L2613">
        <v>43.97</v>
      </c>
      <c r="M2613">
        <v>75.12</v>
      </c>
    </row>
    <row r="2614" spans="1:13" x14ac:dyDescent="0.25">
      <c r="A2614" s="25">
        <v>42873</v>
      </c>
      <c r="B2614">
        <v>150.86000000000001</v>
      </c>
      <c r="C2614">
        <v>152.54</v>
      </c>
      <c r="D2614">
        <v>35.22</v>
      </c>
      <c r="E2614">
        <v>930.24</v>
      </c>
      <c r="F2614">
        <v>182.43</v>
      </c>
      <c r="G2614">
        <v>67.709999999999994</v>
      </c>
      <c r="H2614">
        <v>958.49</v>
      </c>
      <c r="I2614">
        <v>147.66</v>
      </c>
      <c r="J2614">
        <v>79.23</v>
      </c>
      <c r="K2614">
        <v>27.77</v>
      </c>
      <c r="L2614">
        <v>44.61</v>
      </c>
      <c r="M2614">
        <v>77.540000000000006</v>
      </c>
    </row>
    <row r="2615" spans="1:13" x14ac:dyDescent="0.25">
      <c r="A2615" s="25">
        <v>42874</v>
      </c>
      <c r="B2615">
        <v>151.01</v>
      </c>
      <c r="C2615">
        <v>153.06</v>
      </c>
      <c r="D2615">
        <v>35.4</v>
      </c>
      <c r="E2615">
        <v>934.01</v>
      </c>
      <c r="F2615">
        <v>188.76</v>
      </c>
      <c r="G2615">
        <v>67.69</v>
      </c>
      <c r="H2615">
        <v>959.84</v>
      </c>
      <c r="I2615">
        <v>148.06</v>
      </c>
      <c r="J2615">
        <v>80.3</v>
      </c>
      <c r="K2615">
        <v>28.51</v>
      </c>
      <c r="L2615">
        <v>44.08</v>
      </c>
      <c r="M2615">
        <v>78.77</v>
      </c>
    </row>
    <row r="2616" spans="1:13" x14ac:dyDescent="0.25">
      <c r="A2616" s="25">
        <v>42877</v>
      </c>
      <c r="B2616">
        <v>152.1</v>
      </c>
      <c r="C2616">
        <v>153.99</v>
      </c>
      <c r="D2616">
        <v>35.770000000000003</v>
      </c>
      <c r="E2616">
        <v>941.86</v>
      </c>
      <c r="F2616">
        <v>191.69</v>
      </c>
      <c r="G2616">
        <v>68.45</v>
      </c>
      <c r="H2616">
        <v>970.67</v>
      </c>
      <c r="I2616">
        <v>148.24</v>
      </c>
      <c r="J2616">
        <v>80.37</v>
      </c>
      <c r="K2616">
        <v>28.63</v>
      </c>
      <c r="L2616">
        <v>42.97</v>
      </c>
      <c r="M2616">
        <v>78.55</v>
      </c>
    </row>
    <row r="2617" spans="1:13" x14ac:dyDescent="0.25">
      <c r="A2617" s="25">
        <v>42878</v>
      </c>
      <c r="B2617">
        <v>152.57</v>
      </c>
      <c r="C2617">
        <v>153.80000000000001</v>
      </c>
      <c r="D2617">
        <v>35.86</v>
      </c>
      <c r="E2617">
        <v>948.82</v>
      </c>
      <c r="F2617">
        <v>191.8</v>
      </c>
      <c r="G2617">
        <v>68.680000000000007</v>
      </c>
      <c r="H2617">
        <v>971.54</v>
      </c>
      <c r="I2617">
        <v>148.07</v>
      </c>
      <c r="J2617">
        <v>79.69</v>
      </c>
      <c r="K2617">
        <v>28.47</v>
      </c>
      <c r="L2617">
        <v>40.869999999999997</v>
      </c>
      <c r="M2617">
        <v>78.489999999999995</v>
      </c>
    </row>
    <row r="2618" spans="1:13" x14ac:dyDescent="0.25">
      <c r="A2618" s="25">
        <v>42879</v>
      </c>
      <c r="B2618">
        <v>152.21</v>
      </c>
      <c r="C2618">
        <v>153.34</v>
      </c>
      <c r="D2618">
        <v>36.119999999999997</v>
      </c>
      <c r="E2618">
        <v>954.96</v>
      </c>
      <c r="F2618">
        <v>190.63</v>
      </c>
      <c r="G2618">
        <v>68.77</v>
      </c>
      <c r="H2618">
        <v>980.35</v>
      </c>
      <c r="I2618">
        <v>150.04</v>
      </c>
      <c r="J2618">
        <v>80.05</v>
      </c>
      <c r="K2618">
        <v>28.47</v>
      </c>
      <c r="L2618">
        <v>40.799999999999997</v>
      </c>
      <c r="M2618">
        <v>78.150000000000006</v>
      </c>
    </row>
    <row r="2619" spans="1:13" x14ac:dyDescent="0.25">
      <c r="A2619" s="25">
        <v>42880</v>
      </c>
      <c r="B2619">
        <v>153.25</v>
      </c>
      <c r="C2619">
        <v>153.87</v>
      </c>
      <c r="D2619">
        <v>36.26</v>
      </c>
      <c r="E2619">
        <v>969.54</v>
      </c>
      <c r="F2619">
        <v>191.95</v>
      </c>
      <c r="G2619">
        <v>69.62</v>
      </c>
      <c r="H2619">
        <v>993.38</v>
      </c>
      <c r="I2619">
        <v>151.96</v>
      </c>
      <c r="J2619">
        <v>80.790000000000006</v>
      </c>
      <c r="K2619">
        <v>27.82</v>
      </c>
      <c r="L2619">
        <v>39.82</v>
      </c>
      <c r="M2619">
        <v>78.31</v>
      </c>
    </row>
    <row r="2620" spans="1:13" x14ac:dyDescent="0.25">
      <c r="A2620" s="25">
        <v>42881</v>
      </c>
      <c r="B2620">
        <v>152.85</v>
      </c>
      <c r="C2620">
        <v>153.61000000000001</v>
      </c>
      <c r="D2620">
        <v>36.26</v>
      </c>
      <c r="E2620">
        <v>971.47</v>
      </c>
      <c r="F2620">
        <v>190.39</v>
      </c>
      <c r="G2620">
        <v>69.959999999999994</v>
      </c>
      <c r="H2620">
        <v>995.78</v>
      </c>
      <c r="I2620">
        <v>152.13</v>
      </c>
      <c r="J2620">
        <v>81.12</v>
      </c>
      <c r="K2620">
        <v>27.66</v>
      </c>
      <c r="L2620">
        <v>39.07</v>
      </c>
      <c r="M2620">
        <v>78.13</v>
      </c>
    </row>
    <row r="2621" spans="1:13" x14ac:dyDescent="0.25">
      <c r="A2621" s="25">
        <v>42885</v>
      </c>
      <c r="B2621">
        <v>151.94999999999999</v>
      </c>
      <c r="C2621">
        <v>153.66999999999999</v>
      </c>
      <c r="D2621">
        <v>36.18</v>
      </c>
      <c r="E2621">
        <v>975.88</v>
      </c>
      <c r="F2621">
        <v>189.88</v>
      </c>
      <c r="G2621">
        <v>70.41</v>
      </c>
      <c r="H2621">
        <v>996.7</v>
      </c>
      <c r="I2621">
        <v>152.38</v>
      </c>
      <c r="J2621">
        <v>81.97</v>
      </c>
      <c r="K2621">
        <v>27.19</v>
      </c>
      <c r="L2621">
        <v>39.06</v>
      </c>
      <c r="M2621">
        <v>78.150000000000006</v>
      </c>
    </row>
    <row r="2622" spans="1:13" x14ac:dyDescent="0.25">
      <c r="A2622" s="25">
        <v>42886</v>
      </c>
      <c r="B2622">
        <v>152.03</v>
      </c>
      <c r="C2622">
        <v>152.76</v>
      </c>
      <c r="D2622">
        <v>36.11</v>
      </c>
      <c r="E2622">
        <v>964.86</v>
      </c>
      <c r="F2622">
        <v>186.1</v>
      </c>
      <c r="G2622">
        <v>69.84</v>
      </c>
      <c r="H2622">
        <v>994.62</v>
      </c>
      <c r="I2622">
        <v>151.46</v>
      </c>
      <c r="J2622">
        <v>82.49</v>
      </c>
      <c r="K2622">
        <v>26.48</v>
      </c>
      <c r="L2622">
        <v>38.51</v>
      </c>
      <c r="M2622">
        <v>78.599999999999994</v>
      </c>
    </row>
    <row r="2623" spans="1:13" x14ac:dyDescent="0.25">
      <c r="A2623" s="25">
        <v>42887</v>
      </c>
      <c r="B2623">
        <v>152.80000000000001</v>
      </c>
      <c r="C2623">
        <v>153.18</v>
      </c>
      <c r="D2623">
        <v>36.119999999999997</v>
      </c>
      <c r="E2623">
        <v>966.95</v>
      </c>
      <c r="F2623">
        <v>187.26</v>
      </c>
      <c r="G2623">
        <v>70.099999999999994</v>
      </c>
      <c r="H2623">
        <v>995.95</v>
      </c>
      <c r="I2623">
        <v>151.53</v>
      </c>
      <c r="J2623">
        <v>81.489999999999995</v>
      </c>
      <c r="K2623">
        <v>27.09</v>
      </c>
      <c r="L2623">
        <v>39.97</v>
      </c>
      <c r="M2623">
        <v>79.81</v>
      </c>
    </row>
    <row r="2624" spans="1:13" x14ac:dyDescent="0.25">
      <c r="A2624" s="25">
        <v>42888</v>
      </c>
      <c r="B2624">
        <v>153.07</v>
      </c>
      <c r="C2624">
        <v>155.44999999999999</v>
      </c>
      <c r="D2624">
        <v>36.32</v>
      </c>
      <c r="E2624">
        <v>975.6</v>
      </c>
      <c r="F2624">
        <v>187.6</v>
      </c>
      <c r="G2624">
        <v>71.760000000000005</v>
      </c>
      <c r="H2624">
        <v>1006.73</v>
      </c>
      <c r="I2624">
        <v>153.61000000000001</v>
      </c>
      <c r="J2624">
        <v>81.63</v>
      </c>
      <c r="K2624">
        <v>26.32</v>
      </c>
      <c r="L2624">
        <v>39.130000000000003</v>
      </c>
      <c r="M2624">
        <v>79.62</v>
      </c>
    </row>
    <row r="2625" spans="1:13" x14ac:dyDescent="0.25">
      <c r="A2625" s="25">
        <v>42891</v>
      </c>
      <c r="B2625">
        <v>151.82</v>
      </c>
      <c r="C2625">
        <v>153.93</v>
      </c>
      <c r="D2625">
        <v>36.340000000000003</v>
      </c>
      <c r="E2625">
        <v>983.68</v>
      </c>
      <c r="F2625">
        <v>187.31</v>
      </c>
      <c r="G2625">
        <v>72.28</v>
      </c>
      <c r="H2625">
        <v>1011.34</v>
      </c>
      <c r="I2625">
        <v>153.63</v>
      </c>
      <c r="J2625">
        <v>81.88</v>
      </c>
      <c r="K2625">
        <v>27.17</v>
      </c>
      <c r="L2625">
        <v>39.04</v>
      </c>
      <c r="M2625">
        <v>80.260000000000005</v>
      </c>
    </row>
    <row r="2626" spans="1:13" x14ac:dyDescent="0.25">
      <c r="A2626" s="25">
        <v>42892</v>
      </c>
      <c r="B2626">
        <v>152</v>
      </c>
      <c r="C2626">
        <v>154.44999999999999</v>
      </c>
      <c r="D2626">
        <v>36.130000000000003</v>
      </c>
      <c r="E2626">
        <v>976.57</v>
      </c>
      <c r="F2626">
        <v>185.75</v>
      </c>
      <c r="G2626">
        <v>72.52</v>
      </c>
      <c r="H2626">
        <v>1003</v>
      </c>
      <c r="I2626">
        <v>152.81</v>
      </c>
      <c r="J2626">
        <v>82.22</v>
      </c>
      <c r="K2626">
        <v>26.86</v>
      </c>
      <c r="L2626">
        <v>38.07</v>
      </c>
      <c r="M2626">
        <v>78.930000000000007</v>
      </c>
    </row>
    <row r="2627" spans="1:13" x14ac:dyDescent="0.25">
      <c r="A2627" s="25">
        <v>42893</v>
      </c>
      <c r="B2627">
        <v>153.05000000000001</v>
      </c>
      <c r="C2627">
        <v>155.37</v>
      </c>
      <c r="D2627">
        <v>36.26</v>
      </c>
      <c r="E2627">
        <v>981.08</v>
      </c>
      <c r="F2627">
        <v>187.53</v>
      </c>
      <c r="G2627">
        <v>72.39</v>
      </c>
      <c r="H2627">
        <v>1010.07</v>
      </c>
      <c r="I2627">
        <v>153.12</v>
      </c>
      <c r="J2627">
        <v>82.89</v>
      </c>
      <c r="K2627">
        <v>26.74</v>
      </c>
      <c r="L2627">
        <v>37.28</v>
      </c>
      <c r="M2627">
        <v>79.150000000000006</v>
      </c>
    </row>
    <row r="2628" spans="1:13" x14ac:dyDescent="0.25">
      <c r="A2628" s="25">
        <v>42894</v>
      </c>
      <c r="B2628">
        <v>151</v>
      </c>
      <c r="C2628">
        <v>154.99</v>
      </c>
      <c r="D2628">
        <v>36.479999999999997</v>
      </c>
      <c r="E2628">
        <v>983.41</v>
      </c>
      <c r="F2628">
        <v>185.75</v>
      </c>
      <c r="G2628">
        <v>71.95</v>
      </c>
      <c r="H2628">
        <v>1010.27</v>
      </c>
      <c r="I2628">
        <v>154.71</v>
      </c>
      <c r="J2628">
        <v>84.34</v>
      </c>
      <c r="K2628">
        <v>26.75</v>
      </c>
      <c r="L2628">
        <v>37.39</v>
      </c>
      <c r="M2628">
        <v>78.930000000000007</v>
      </c>
    </row>
    <row r="2629" spans="1:13" x14ac:dyDescent="0.25">
      <c r="A2629" s="25">
        <v>42895</v>
      </c>
      <c r="B2629">
        <v>152</v>
      </c>
      <c r="C2629">
        <v>148.97999999999999</v>
      </c>
      <c r="D2629">
        <v>35.71</v>
      </c>
      <c r="E2629">
        <v>949.83</v>
      </c>
      <c r="F2629">
        <v>181.07</v>
      </c>
      <c r="G2629">
        <v>70.319999999999993</v>
      </c>
      <c r="H2629">
        <v>978.31</v>
      </c>
      <c r="I2629">
        <v>149.6</v>
      </c>
      <c r="J2629">
        <v>80.900000000000006</v>
      </c>
      <c r="K2629">
        <v>26.25</v>
      </c>
      <c r="L2629">
        <v>37.479999999999997</v>
      </c>
      <c r="M2629">
        <v>79.42</v>
      </c>
    </row>
    <row r="2630" spans="1:13" x14ac:dyDescent="0.25">
      <c r="A2630" s="25">
        <v>42898</v>
      </c>
      <c r="B2630">
        <v>154.19</v>
      </c>
      <c r="C2630">
        <v>145.41999999999999</v>
      </c>
      <c r="D2630">
        <v>35.729999999999997</v>
      </c>
      <c r="E2630">
        <v>942.9</v>
      </c>
      <c r="F2630">
        <v>180.06</v>
      </c>
      <c r="G2630">
        <v>69.78</v>
      </c>
      <c r="H2630">
        <v>964.91</v>
      </c>
      <c r="I2630">
        <v>148.44</v>
      </c>
      <c r="J2630">
        <v>81.05</v>
      </c>
      <c r="K2630">
        <v>25.94</v>
      </c>
      <c r="L2630">
        <v>37.81</v>
      </c>
      <c r="M2630">
        <v>79.239999999999995</v>
      </c>
    </row>
    <row r="2631" spans="1:13" x14ac:dyDescent="0.25">
      <c r="A2631" s="25">
        <v>42899</v>
      </c>
      <c r="B2631">
        <v>155.44</v>
      </c>
      <c r="C2631">
        <v>146.59</v>
      </c>
      <c r="D2631">
        <v>35.880000000000003</v>
      </c>
      <c r="E2631">
        <v>953.4</v>
      </c>
      <c r="F2631">
        <v>179.19</v>
      </c>
      <c r="G2631">
        <v>70.650000000000006</v>
      </c>
      <c r="H2631">
        <v>980.79</v>
      </c>
      <c r="I2631">
        <v>150.68</v>
      </c>
      <c r="J2631">
        <v>80.989999999999995</v>
      </c>
      <c r="K2631">
        <v>26.28</v>
      </c>
      <c r="L2631">
        <v>38.78</v>
      </c>
      <c r="M2631">
        <v>79.52</v>
      </c>
    </row>
    <row r="2632" spans="1:13" x14ac:dyDescent="0.25">
      <c r="A2632" s="25">
        <v>42900</v>
      </c>
      <c r="B2632">
        <v>153.97</v>
      </c>
      <c r="C2632">
        <v>145.16</v>
      </c>
      <c r="D2632">
        <v>35.53</v>
      </c>
      <c r="E2632">
        <v>950.76</v>
      </c>
      <c r="F2632">
        <v>178.2</v>
      </c>
      <c r="G2632">
        <v>70.27</v>
      </c>
      <c r="H2632">
        <v>976.47</v>
      </c>
      <c r="I2632">
        <v>150.25</v>
      </c>
      <c r="J2632">
        <v>80.16</v>
      </c>
      <c r="K2632">
        <v>25.74</v>
      </c>
      <c r="L2632">
        <v>38.57</v>
      </c>
      <c r="M2632">
        <v>79.900000000000006</v>
      </c>
    </row>
    <row r="2633" spans="1:13" x14ac:dyDescent="0.25">
      <c r="A2633" s="25">
        <v>42901</v>
      </c>
      <c r="B2633">
        <v>153.29</v>
      </c>
      <c r="C2633">
        <v>144.29</v>
      </c>
      <c r="D2633">
        <v>35.31</v>
      </c>
      <c r="E2633">
        <v>942.31</v>
      </c>
      <c r="F2633">
        <v>176.33</v>
      </c>
      <c r="G2633">
        <v>69.900000000000006</v>
      </c>
      <c r="H2633">
        <v>964.17</v>
      </c>
      <c r="I2633">
        <v>149.80000000000001</v>
      </c>
      <c r="J2633">
        <v>80.08</v>
      </c>
      <c r="K2633">
        <v>25.77</v>
      </c>
      <c r="L2633">
        <v>37.909999999999997</v>
      </c>
      <c r="M2633">
        <v>78.91</v>
      </c>
    </row>
    <row r="2634" spans="1:13" x14ac:dyDescent="0.25">
      <c r="A2634" s="25">
        <v>42902</v>
      </c>
      <c r="B2634">
        <v>154.22999999999999</v>
      </c>
      <c r="C2634">
        <v>142.27000000000001</v>
      </c>
      <c r="D2634">
        <v>35.21</v>
      </c>
      <c r="E2634">
        <v>939.78</v>
      </c>
      <c r="F2634">
        <v>173.88</v>
      </c>
      <c r="G2634">
        <v>70</v>
      </c>
      <c r="H2634">
        <v>987.71</v>
      </c>
      <c r="I2634">
        <v>150.63999999999999</v>
      </c>
      <c r="J2634">
        <v>79.7</v>
      </c>
      <c r="K2634">
        <v>25.57</v>
      </c>
      <c r="L2634">
        <v>37.909999999999997</v>
      </c>
      <c r="M2634">
        <v>75.239999999999995</v>
      </c>
    </row>
    <row r="2635" spans="1:13" x14ac:dyDescent="0.25">
      <c r="A2635" s="25">
        <v>42905</v>
      </c>
      <c r="B2635">
        <v>155.51</v>
      </c>
      <c r="C2635">
        <v>146.34</v>
      </c>
      <c r="D2635">
        <v>35.51</v>
      </c>
      <c r="E2635">
        <v>957.37</v>
      </c>
      <c r="F2635">
        <v>176.93</v>
      </c>
      <c r="G2635">
        <v>70.87</v>
      </c>
      <c r="H2635">
        <v>995.17</v>
      </c>
      <c r="I2635">
        <v>152.87</v>
      </c>
      <c r="J2635">
        <v>81.42</v>
      </c>
      <c r="K2635">
        <v>26.6</v>
      </c>
      <c r="L2635">
        <v>36.1</v>
      </c>
      <c r="M2635">
        <v>75.5</v>
      </c>
    </row>
    <row r="2636" spans="1:13" x14ac:dyDescent="0.25">
      <c r="A2636" s="25">
        <v>42906</v>
      </c>
      <c r="B2636">
        <v>154.47999999999999</v>
      </c>
      <c r="C2636">
        <v>145.01</v>
      </c>
      <c r="D2636">
        <v>34.86</v>
      </c>
      <c r="E2636">
        <v>950.63</v>
      </c>
      <c r="F2636">
        <v>177.85</v>
      </c>
      <c r="G2636">
        <v>69.91</v>
      </c>
      <c r="H2636">
        <v>992.59</v>
      </c>
      <c r="I2636">
        <v>152.25</v>
      </c>
      <c r="J2636">
        <v>79.569999999999993</v>
      </c>
      <c r="K2636">
        <v>26.25</v>
      </c>
      <c r="L2636">
        <v>36.01</v>
      </c>
      <c r="M2636">
        <v>75.540000000000006</v>
      </c>
    </row>
    <row r="2637" spans="1:13" x14ac:dyDescent="0.25">
      <c r="A2637" s="25">
        <v>42907</v>
      </c>
      <c r="B2637">
        <v>155.79</v>
      </c>
      <c r="C2637">
        <v>145.87</v>
      </c>
      <c r="D2637">
        <v>34.58</v>
      </c>
      <c r="E2637">
        <v>959.45</v>
      </c>
      <c r="F2637">
        <v>180.17</v>
      </c>
      <c r="G2637">
        <v>70.27</v>
      </c>
      <c r="H2637">
        <v>1002.23</v>
      </c>
      <c r="I2637">
        <v>153.91</v>
      </c>
      <c r="J2637">
        <v>79.67</v>
      </c>
      <c r="K2637">
        <v>26.78</v>
      </c>
      <c r="L2637">
        <v>35.82</v>
      </c>
      <c r="M2637">
        <v>76.239999999999995</v>
      </c>
    </row>
    <row r="2638" spans="1:13" x14ac:dyDescent="0.25">
      <c r="A2638" s="25">
        <v>42908</v>
      </c>
      <c r="B2638">
        <v>154.55000000000001</v>
      </c>
      <c r="C2638">
        <v>145.63</v>
      </c>
      <c r="D2638">
        <v>34.36</v>
      </c>
      <c r="E2638">
        <v>957.09</v>
      </c>
      <c r="F2638">
        <v>179.33</v>
      </c>
      <c r="G2638">
        <v>70.260000000000005</v>
      </c>
      <c r="H2638">
        <v>1001.3</v>
      </c>
      <c r="I2638">
        <v>153.4</v>
      </c>
      <c r="J2638">
        <v>79.05</v>
      </c>
      <c r="K2638">
        <v>26.93</v>
      </c>
      <c r="L2638">
        <v>35.74</v>
      </c>
      <c r="M2638">
        <v>75.52</v>
      </c>
    </row>
    <row r="2639" spans="1:13" x14ac:dyDescent="0.25">
      <c r="A2639" s="25">
        <v>42909</v>
      </c>
      <c r="B2639">
        <v>154.34</v>
      </c>
      <c r="C2639">
        <v>146.28</v>
      </c>
      <c r="D2639">
        <v>34.19</v>
      </c>
      <c r="E2639">
        <v>965.59</v>
      </c>
      <c r="F2639">
        <v>178.14</v>
      </c>
      <c r="G2639">
        <v>71.209999999999994</v>
      </c>
      <c r="H2639">
        <v>1003.74</v>
      </c>
      <c r="I2639">
        <v>155.07</v>
      </c>
      <c r="J2639">
        <v>79.58</v>
      </c>
      <c r="K2639">
        <v>27.55</v>
      </c>
      <c r="L2639">
        <v>36.96</v>
      </c>
      <c r="M2639">
        <v>74.84</v>
      </c>
    </row>
    <row r="2640" spans="1:13" x14ac:dyDescent="0.25">
      <c r="A2640" s="25">
        <v>42912</v>
      </c>
      <c r="B2640">
        <v>154.71</v>
      </c>
      <c r="C2640">
        <v>145.82</v>
      </c>
      <c r="D2640">
        <v>34.07</v>
      </c>
      <c r="E2640">
        <v>952.27</v>
      </c>
      <c r="F2640">
        <v>178.46</v>
      </c>
      <c r="G2640">
        <v>70.53</v>
      </c>
      <c r="H2640">
        <v>993.98</v>
      </c>
      <c r="I2640">
        <v>153.59</v>
      </c>
      <c r="J2640">
        <v>78.31</v>
      </c>
      <c r="K2640">
        <v>27.17</v>
      </c>
      <c r="L2640">
        <v>36.67</v>
      </c>
      <c r="M2640">
        <v>75.5</v>
      </c>
    </row>
    <row r="2641" spans="1:13" x14ac:dyDescent="0.25">
      <c r="A2641" s="25">
        <v>42913</v>
      </c>
      <c r="B2641">
        <v>155</v>
      </c>
      <c r="C2641">
        <v>143.72999999999999</v>
      </c>
      <c r="D2641">
        <v>33.65</v>
      </c>
      <c r="E2641">
        <v>927.33</v>
      </c>
      <c r="F2641">
        <v>175.6</v>
      </c>
      <c r="G2641">
        <v>69.209999999999994</v>
      </c>
      <c r="H2641">
        <v>976.78</v>
      </c>
      <c r="I2641">
        <v>150.58000000000001</v>
      </c>
      <c r="J2641">
        <v>76.95</v>
      </c>
      <c r="K2641">
        <v>26.88</v>
      </c>
      <c r="L2641">
        <v>36.49</v>
      </c>
      <c r="M2641">
        <v>76.010000000000005</v>
      </c>
    </row>
    <row r="2642" spans="1:13" x14ac:dyDescent="0.25">
      <c r="A2642" s="25">
        <v>42914</v>
      </c>
      <c r="B2642">
        <v>155.15</v>
      </c>
      <c r="C2642">
        <v>145.83000000000001</v>
      </c>
      <c r="D2642">
        <v>34.200000000000003</v>
      </c>
      <c r="E2642">
        <v>940.49</v>
      </c>
      <c r="F2642">
        <v>178</v>
      </c>
      <c r="G2642">
        <v>69.8</v>
      </c>
      <c r="H2642">
        <v>990.33</v>
      </c>
      <c r="I2642">
        <v>153.24</v>
      </c>
      <c r="J2642">
        <v>78.06</v>
      </c>
      <c r="K2642">
        <v>27.62</v>
      </c>
      <c r="L2642">
        <v>38.14</v>
      </c>
      <c r="M2642">
        <v>76.510000000000005</v>
      </c>
    </row>
    <row r="2643" spans="1:13" x14ac:dyDescent="0.25">
      <c r="A2643" s="25">
        <v>42915</v>
      </c>
      <c r="B2643">
        <v>155.35</v>
      </c>
      <c r="C2643">
        <v>143.68</v>
      </c>
      <c r="D2643">
        <v>33.54</v>
      </c>
      <c r="E2643">
        <v>917.79</v>
      </c>
      <c r="F2643">
        <v>179.63</v>
      </c>
      <c r="G2643">
        <v>68.489999999999995</v>
      </c>
      <c r="H2643">
        <v>975.93</v>
      </c>
      <c r="I2643">
        <v>151.04</v>
      </c>
      <c r="J2643">
        <v>76.900000000000006</v>
      </c>
      <c r="K2643">
        <v>26.63</v>
      </c>
      <c r="L2643">
        <v>38</v>
      </c>
      <c r="M2643">
        <v>75.930000000000007</v>
      </c>
    </row>
    <row r="2644" spans="1:13" x14ac:dyDescent="0.25">
      <c r="A2644" s="25">
        <v>42916</v>
      </c>
      <c r="B2644">
        <v>154.28</v>
      </c>
      <c r="C2644">
        <v>144.02000000000001</v>
      </c>
      <c r="D2644">
        <v>33.74</v>
      </c>
      <c r="E2644">
        <v>908.73</v>
      </c>
      <c r="F2644">
        <v>178.86</v>
      </c>
      <c r="G2644">
        <v>68.930000000000007</v>
      </c>
      <c r="H2644">
        <v>968</v>
      </c>
      <c r="I2644">
        <v>150.97999999999999</v>
      </c>
      <c r="J2644">
        <v>76.930000000000007</v>
      </c>
      <c r="K2644">
        <v>26.24</v>
      </c>
      <c r="L2644">
        <v>38.200000000000003</v>
      </c>
      <c r="M2644">
        <v>75.680000000000007</v>
      </c>
    </row>
    <row r="2645" spans="1:13" x14ac:dyDescent="0.25">
      <c r="A2645" s="25">
        <v>42919</v>
      </c>
      <c r="B2645">
        <v>153.58000000000001</v>
      </c>
      <c r="C2645">
        <v>143.5</v>
      </c>
      <c r="D2645">
        <v>33.46</v>
      </c>
      <c r="E2645">
        <v>898.7</v>
      </c>
      <c r="F2645">
        <v>179.97</v>
      </c>
      <c r="G2645">
        <v>68.17</v>
      </c>
      <c r="H2645">
        <v>953.66</v>
      </c>
      <c r="I2645">
        <v>148.43</v>
      </c>
      <c r="J2645">
        <v>76.41</v>
      </c>
      <c r="K2645">
        <v>26.13</v>
      </c>
      <c r="L2645">
        <v>38.479999999999997</v>
      </c>
      <c r="M2645">
        <v>75.36</v>
      </c>
    </row>
    <row r="2646" spans="1:13" x14ac:dyDescent="0.25">
      <c r="A2646" s="25">
        <v>42921</v>
      </c>
      <c r="B2646">
        <v>155.77000000000001</v>
      </c>
      <c r="C2646">
        <v>144.09</v>
      </c>
      <c r="D2646">
        <v>34.340000000000003</v>
      </c>
      <c r="E2646">
        <v>911.71</v>
      </c>
      <c r="F2646">
        <v>183.83</v>
      </c>
      <c r="G2646">
        <v>69.08</v>
      </c>
      <c r="H2646">
        <v>971.4</v>
      </c>
      <c r="I2646">
        <v>150.34</v>
      </c>
      <c r="J2646">
        <v>76.91</v>
      </c>
      <c r="K2646">
        <v>25.97</v>
      </c>
      <c r="L2646">
        <v>37.78</v>
      </c>
      <c r="M2646">
        <v>75.319999999999993</v>
      </c>
    </row>
    <row r="2647" spans="1:13" x14ac:dyDescent="0.25">
      <c r="A2647" s="25">
        <v>42922</v>
      </c>
      <c r="B2647">
        <v>153.36000000000001</v>
      </c>
      <c r="C2647">
        <v>142.72999999999999</v>
      </c>
      <c r="D2647">
        <v>33.630000000000003</v>
      </c>
      <c r="E2647">
        <v>906.69</v>
      </c>
      <c r="F2647">
        <v>181.79</v>
      </c>
      <c r="G2647">
        <v>68.569999999999993</v>
      </c>
      <c r="H2647">
        <v>965.14</v>
      </c>
      <c r="I2647">
        <v>148.82</v>
      </c>
      <c r="J2647">
        <v>76.86</v>
      </c>
      <c r="K2647">
        <v>26.04</v>
      </c>
      <c r="L2647">
        <v>36.659999999999997</v>
      </c>
      <c r="M2647">
        <v>75.47</v>
      </c>
    </row>
    <row r="2648" spans="1:13" x14ac:dyDescent="0.25">
      <c r="A2648" s="25">
        <v>42923</v>
      </c>
      <c r="B2648">
        <v>152.62</v>
      </c>
      <c r="C2648">
        <v>144.18</v>
      </c>
      <c r="D2648">
        <v>33.880000000000003</v>
      </c>
      <c r="E2648">
        <v>918.59</v>
      </c>
      <c r="F2648">
        <v>181.4</v>
      </c>
      <c r="G2648">
        <v>69.459999999999994</v>
      </c>
      <c r="H2648">
        <v>978.76</v>
      </c>
      <c r="I2648">
        <v>151.44</v>
      </c>
      <c r="J2648">
        <v>78.48</v>
      </c>
      <c r="K2648">
        <v>26.25</v>
      </c>
      <c r="L2648">
        <v>36.64</v>
      </c>
      <c r="M2648">
        <v>75.33</v>
      </c>
    </row>
    <row r="2649" spans="1:13" x14ac:dyDescent="0.25">
      <c r="A2649" s="25">
        <v>42926</v>
      </c>
      <c r="B2649">
        <v>152.91</v>
      </c>
      <c r="C2649">
        <v>145.06</v>
      </c>
      <c r="D2649">
        <v>33.65</v>
      </c>
      <c r="E2649">
        <v>928.8</v>
      </c>
      <c r="F2649">
        <v>182.93</v>
      </c>
      <c r="G2649">
        <v>69.98</v>
      </c>
      <c r="H2649">
        <v>996.47</v>
      </c>
      <c r="I2649">
        <v>153.5</v>
      </c>
      <c r="J2649">
        <v>78.78</v>
      </c>
      <c r="K2649">
        <v>26.51</v>
      </c>
      <c r="L2649">
        <v>36.19</v>
      </c>
      <c r="M2649">
        <v>73.23</v>
      </c>
    </row>
    <row r="2650" spans="1:13" x14ac:dyDescent="0.25">
      <c r="A2650" s="25">
        <v>42927</v>
      </c>
      <c r="B2650">
        <v>153.26</v>
      </c>
      <c r="C2650">
        <v>145.53</v>
      </c>
      <c r="D2650">
        <v>33.92</v>
      </c>
      <c r="E2650">
        <v>930.09</v>
      </c>
      <c r="F2650">
        <v>184.41</v>
      </c>
      <c r="G2650">
        <v>69.989999999999995</v>
      </c>
      <c r="H2650">
        <v>994.13</v>
      </c>
      <c r="I2650">
        <v>155.27000000000001</v>
      </c>
      <c r="J2650">
        <v>79.040000000000006</v>
      </c>
      <c r="K2650">
        <v>26.5</v>
      </c>
      <c r="L2650">
        <v>36.409999999999997</v>
      </c>
      <c r="M2650">
        <v>73.47</v>
      </c>
    </row>
    <row r="2651" spans="1:13" x14ac:dyDescent="0.25">
      <c r="A2651" s="25">
        <v>42928</v>
      </c>
      <c r="B2651">
        <v>153.47999999999999</v>
      </c>
      <c r="C2651">
        <v>145.74</v>
      </c>
      <c r="D2651">
        <v>34.25</v>
      </c>
      <c r="E2651">
        <v>943.83</v>
      </c>
      <c r="F2651">
        <v>186.76</v>
      </c>
      <c r="G2651">
        <v>71.150000000000006</v>
      </c>
      <c r="H2651">
        <v>1006.51</v>
      </c>
      <c r="I2651">
        <v>158.9</v>
      </c>
      <c r="J2651">
        <v>80.52</v>
      </c>
      <c r="K2651">
        <v>27.33</v>
      </c>
      <c r="L2651">
        <v>37.31</v>
      </c>
      <c r="M2651">
        <v>73.94</v>
      </c>
    </row>
    <row r="2652" spans="1:13" x14ac:dyDescent="0.25">
      <c r="A2652" s="25">
        <v>42929</v>
      </c>
      <c r="B2652">
        <v>153.69999999999999</v>
      </c>
      <c r="C2652">
        <v>147.77000000000001</v>
      </c>
      <c r="D2652">
        <v>34.24</v>
      </c>
      <c r="E2652">
        <v>947.16</v>
      </c>
      <c r="F2652">
        <v>186.92</v>
      </c>
      <c r="G2652">
        <v>71.77</v>
      </c>
      <c r="H2652">
        <v>1000.63</v>
      </c>
      <c r="I2652">
        <v>159.26</v>
      </c>
      <c r="J2652">
        <v>80.540000000000006</v>
      </c>
      <c r="K2652">
        <v>31.68</v>
      </c>
      <c r="L2652">
        <v>38.03</v>
      </c>
      <c r="M2652">
        <v>75.05</v>
      </c>
    </row>
    <row r="2653" spans="1:13" x14ac:dyDescent="0.25">
      <c r="A2653" s="25">
        <v>42930</v>
      </c>
      <c r="B2653">
        <v>154.01</v>
      </c>
      <c r="C2653">
        <v>149.04</v>
      </c>
      <c r="D2653">
        <v>34.68</v>
      </c>
      <c r="E2653">
        <v>955.99</v>
      </c>
      <c r="F2653">
        <v>188.55</v>
      </c>
      <c r="G2653">
        <v>72.78</v>
      </c>
      <c r="H2653">
        <v>1001.81</v>
      </c>
      <c r="I2653">
        <v>159.97</v>
      </c>
      <c r="J2653">
        <v>82</v>
      </c>
      <c r="K2653">
        <v>31.62</v>
      </c>
      <c r="L2653">
        <v>38.130000000000003</v>
      </c>
      <c r="M2653">
        <v>76.34</v>
      </c>
    </row>
    <row r="2654" spans="1:13" x14ac:dyDescent="0.25">
      <c r="A2654" s="25">
        <v>42933</v>
      </c>
      <c r="B2654">
        <v>153.59</v>
      </c>
      <c r="C2654">
        <v>149.56</v>
      </c>
      <c r="D2654">
        <v>34.47</v>
      </c>
      <c r="E2654">
        <v>953.42</v>
      </c>
      <c r="F2654">
        <v>188.23</v>
      </c>
      <c r="G2654">
        <v>73.349999999999994</v>
      </c>
      <c r="H2654">
        <v>1010.04</v>
      </c>
      <c r="I2654">
        <v>159.72999999999999</v>
      </c>
      <c r="J2654">
        <v>81.66</v>
      </c>
      <c r="K2654">
        <v>31.34</v>
      </c>
      <c r="L2654">
        <v>38</v>
      </c>
      <c r="M2654">
        <v>76.37</v>
      </c>
    </row>
    <row r="2655" spans="1:13" x14ac:dyDescent="0.25">
      <c r="A2655" s="25">
        <v>42934</v>
      </c>
      <c r="B2655">
        <v>152.36000000000001</v>
      </c>
      <c r="C2655">
        <v>150.08000000000001</v>
      </c>
      <c r="D2655">
        <v>34.53</v>
      </c>
      <c r="E2655">
        <v>965.4</v>
      </c>
      <c r="F2655">
        <v>189.51</v>
      </c>
      <c r="G2655">
        <v>73.3</v>
      </c>
      <c r="H2655">
        <v>1024.45</v>
      </c>
      <c r="I2655">
        <v>162.86000000000001</v>
      </c>
      <c r="J2655">
        <v>82.16</v>
      </c>
      <c r="K2655">
        <v>31.55</v>
      </c>
      <c r="L2655">
        <v>38.28</v>
      </c>
      <c r="M2655">
        <v>76.2</v>
      </c>
    </row>
    <row r="2656" spans="1:13" x14ac:dyDescent="0.25">
      <c r="A2656" s="25">
        <v>42935</v>
      </c>
      <c r="B2656">
        <v>150.02000000000001</v>
      </c>
      <c r="C2656">
        <v>151.02000000000001</v>
      </c>
      <c r="D2656">
        <v>34.56</v>
      </c>
      <c r="E2656">
        <v>970.89</v>
      </c>
      <c r="F2656">
        <v>190.91</v>
      </c>
      <c r="G2656">
        <v>73.86</v>
      </c>
      <c r="H2656">
        <v>1026.8699999999999</v>
      </c>
      <c r="I2656">
        <v>164.14</v>
      </c>
      <c r="J2656">
        <v>82.16</v>
      </c>
      <c r="K2656">
        <v>31.1</v>
      </c>
      <c r="L2656">
        <v>39.6</v>
      </c>
      <c r="M2656">
        <v>75.87</v>
      </c>
    </row>
    <row r="2657" spans="1:13" x14ac:dyDescent="0.25">
      <c r="A2657" s="25">
        <v>42936</v>
      </c>
      <c r="B2657">
        <v>147.53</v>
      </c>
      <c r="C2657">
        <v>150.34</v>
      </c>
      <c r="D2657">
        <v>34.75</v>
      </c>
      <c r="E2657">
        <v>968.15</v>
      </c>
      <c r="F2657">
        <v>191.32</v>
      </c>
      <c r="G2657">
        <v>74.22</v>
      </c>
      <c r="H2657">
        <v>1028.7</v>
      </c>
      <c r="I2657">
        <v>164.53</v>
      </c>
      <c r="J2657">
        <v>82.69</v>
      </c>
      <c r="K2657">
        <v>31.36</v>
      </c>
      <c r="L2657">
        <v>37.89</v>
      </c>
      <c r="M2657">
        <v>76.02</v>
      </c>
    </row>
    <row r="2658" spans="1:13" x14ac:dyDescent="0.25">
      <c r="A2658" s="25">
        <v>42937</v>
      </c>
      <c r="B2658">
        <v>147.59</v>
      </c>
      <c r="C2658">
        <v>150.27000000000001</v>
      </c>
      <c r="D2658">
        <v>34.729999999999997</v>
      </c>
      <c r="E2658">
        <v>972.92</v>
      </c>
      <c r="F2658">
        <v>193.18</v>
      </c>
      <c r="G2658">
        <v>73.790000000000006</v>
      </c>
      <c r="H2658">
        <v>1025.67</v>
      </c>
      <c r="I2658">
        <v>164.43</v>
      </c>
      <c r="J2658">
        <v>81.7</v>
      </c>
      <c r="K2658">
        <v>31.41</v>
      </c>
      <c r="L2658">
        <v>37.54</v>
      </c>
      <c r="M2658">
        <v>76.150000000000006</v>
      </c>
    </row>
    <row r="2659" spans="1:13" x14ac:dyDescent="0.25">
      <c r="A2659" s="25">
        <v>42940</v>
      </c>
      <c r="B2659">
        <v>147</v>
      </c>
      <c r="C2659">
        <v>152.09</v>
      </c>
      <c r="D2659">
        <v>34.5</v>
      </c>
      <c r="E2659">
        <v>980.34</v>
      </c>
      <c r="F2659">
        <v>198.65</v>
      </c>
      <c r="G2659">
        <v>73.599999999999994</v>
      </c>
      <c r="H2659">
        <v>1038.95</v>
      </c>
      <c r="I2659">
        <v>166</v>
      </c>
      <c r="J2659">
        <v>80.92</v>
      </c>
      <c r="K2659">
        <v>31.84</v>
      </c>
      <c r="L2659">
        <v>37.270000000000003</v>
      </c>
      <c r="M2659">
        <v>76.89</v>
      </c>
    </row>
    <row r="2660" spans="1:13" x14ac:dyDescent="0.25">
      <c r="A2660" s="25">
        <v>42941</v>
      </c>
      <c r="B2660">
        <v>146.57</v>
      </c>
      <c r="C2660">
        <v>152.74</v>
      </c>
      <c r="D2660">
        <v>34.67</v>
      </c>
      <c r="E2660">
        <v>950.7</v>
      </c>
      <c r="F2660">
        <v>197.05</v>
      </c>
      <c r="G2660">
        <v>74.19</v>
      </c>
      <c r="H2660">
        <v>1039.8699999999999</v>
      </c>
      <c r="I2660">
        <v>165.28</v>
      </c>
      <c r="J2660">
        <v>81.39</v>
      </c>
      <c r="K2660">
        <v>31.74</v>
      </c>
      <c r="L2660">
        <v>38.82</v>
      </c>
      <c r="M2660">
        <v>78.52</v>
      </c>
    </row>
    <row r="2661" spans="1:13" x14ac:dyDescent="0.25">
      <c r="A2661" s="25">
        <v>42942</v>
      </c>
      <c r="B2661">
        <v>146.27000000000001</v>
      </c>
      <c r="C2661">
        <v>153.46</v>
      </c>
      <c r="D2661">
        <v>34.75</v>
      </c>
      <c r="E2661">
        <v>947.8</v>
      </c>
      <c r="F2661">
        <v>201.17</v>
      </c>
      <c r="G2661">
        <v>74.05</v>
      </c>
      <c r="H2661">
        <v>1052.8</v>
      </c>
      <c r="I2661">
        <v>165.61</v>
      </c>
      <c r="J2661">
        <v>82.53</v>
      </c>
      <c r="K2661">
        <v>31.84</v>
      </c>
      <c r="L2661">
        <v>39.06</v>
      </c>
      <c r="M2661">
        <v>78.900000000000006</v>
      </c>
    </row>
    <row r="2662" spans="1:13" x14ac:dyDescent="0.25">
      <c r="A2662" s="25">
        <v>42943</v>
      </c>
      <c r="B2662">
        <v>145</v>
      </c>
      <c r="C2662">
        <v>150.56</v>
      </c>
      <c r="D2662">
        <v>34.97</v>
      </c>
      <c r="E2662">
        <v>934.09</v>
      </c>
      <c r="F2662">
        <v>201</v>
      </c>
      <c r="G2662">
        <v>73.16</v>
      </c>
      <c r="H2662">
        <v>1046</v>
      </c>
      <c r="I2662">
        <v>170.44</v>
      </c>
      <c r="J2662">
        <v>80.97</v>
      </c>
      <c r="K2662">
        <v>30.76</v>
      </c>
      <c r="L2662">
        <v>38.53</v>
      </c>
      <c r="M2662">
        <v>79.78</v>
      </c>
    </row>
    <row r="2663" spans="1:13" x14ac:dyDescent="0.25">
      <c r="A2663" s="25">
        <v>42944</v>
      </c>
      <c r="B2663">
        <v>144.81</v>
      </c>
      <c r="C2663">
        <v>149.5</v>
      </c>
      <c r="D2663">
        <v>35.31</v>
      </c>
      <c r="E2663">
        <v>941.53</v>
      </c>
      <c r="F2663">
        <v>220</v>
      </c>
      <c r="G2663">
        <v>73.040000000000006</v>
      </c>
      <c r="H2663">
        <v>1020.04</v>
      </c>
      <c r="I2663">
        <v>172.45</v>
      </c>
      <c r="J2663">
        <v>80.709999999999994</v>
      </c>
      <c r="K2663">
        <v>29.53</v>
      </c>
      <c r="L2663">
        <v>39.380000000000003</v>
      </c>
      <c r="M2663">
        <v>79.81</v>
      </c>
    </row>
    <row r="2664" spans="1:13" x14ac:dyDescent="0.25">
      <c r="A2664" s="25">
        <v>42947</v>
      </c>
      <c r="B2664" t="s">
        <v>12385</v>
      </c>
      <c r="C2664">
        <v>148.72999999999999</v>
      </c>
      <c r="D2664">
        <v>35.47</v>
      </c>
      <c r="E2664">
        <v>930.5</v>
      </c>
      <c r="F2664">
        <v>226.35</v>
      </c>
      <c r="G2664">
        <v>72.7</v>
      </c>
      <c r="H2664">
        <v>987.78</v>
      </c>
      <c r="I2664">
        <v>169.25</v>
      </c>
      <c r="J2664">
        <v>81.38</v>
      </c>
      <c r="K2664">
        <v>28.98</v>
      </c>
      <c r="L2664">
        <v>39.020000000000003</v>
      </c>
      <c r="M2664">
        <v>79.989999999999995</v>
      </c>
    </row>
    <row r="2665" spans="1:13" x14ac:dyDescent="0.25">
      <c r="A2665" s="25">
        <v>42948</v>
      </c>
      <c r="B2665">
        <v>145</v>
      </c>
      <c r="C2665">
        <v>150.05000000000001</v>
      </c>
      <c r="D2665">
        <v>36.35</v>
      </c>
      <c r="E2665">
        <v>930.83</v>
      </c>
      <c r="F2665">
        <v>225.6</v>
      </c>
      <c r="G2665">
        <v>72.58</v>
      </c>
      <c r="H2665">
        <v>996.19</v>
      </c>
      <c r="I2665">
        <v>169.86</v>
      </c>
      <c r="J2665">
        <v>81.709999999999994</v>
      </c>
      <c r="K2665">
        <v>28.98</v>
      </c>
      <c r="L2665">
        <v>37.35</v>
      </c>
      <c r="M2665">
        <v>80.5</v>
      </c>
    </row>
    <row r="2666" spans="1:13" x14ac:dyDescent="0.25">
      <c r="A2666" s="25">
        <v>42949</v>
      </c>
      <c r="B2666">
        <v>145.12</v>
      </c>
      <c r="C2666">
        <v>157.13999999999999</v>
      </c>
      <c r="D2666">
        <v>36.64</v>
      </c>
      <c r="E2666">
        <v>930.39</v>
      </c>
      <c r="F2666">
        <v>221.96</v>
      </c>
      <c r="G2666">
        <v>72.260000000000005</v>
      </c>
      <c r="H2666">
        <v>995.89</v>
      </c>
      <c r="I2666">
        <v>169.3</v>
      </c>
      <c r="J2666">
        <v>81.31</v>
      </c>
      <c r="K2666">
        <v>28.36</v>
      </c>
      <c r="L2666">
        <v>37.57</v>
      </c>
      <c r="M2666">
        <v>80.53</v>
      </c>
    </row>
    <row r="2667" spans="1:13" x14ac:dyDescent="0.25">
      <c r="A2667" s="25">
        <v>42950</v>
      </c>
      <c r="B2667">
        <v>144.43</v>
      </c>
      <c r="C2667">
        <v>155.57</v>
      </c>
      <c r="D2667">
        <v>36.49</v>
      </c>
      <c r="E2667">
        <v>923.65</v>
      </c>
      <c r="F2667">
        <v>227.39</v>
      </c>
      <c r="G2667">
        <v>72.150000000000006</v>
      </c>
      <c r="H2667">
        <v>986.92</v>
      </c>
      <c r="I2667">
        <v>168.59</v>
      </c>
      <c r="J2667">
        <v>81.36</v>
      </c>
      <c r="K2667">
        <v>29.16</v>
      </c>
      <c r="L2667">
        <v>37.81</v>
      </c>
      <c r="M2667">
        <v>80.87</v>
      </c>
    </row>
    <row r="2668" spans="1:13" x14ac:dyDescent="0.25">
      <c r="A2668" s="25">
        <v>42951</v>
      </c>
      <c r="B2668">
        <v>145</v>
      </c>
      <c r="C2668">
        <v>156.38999999999999</v>
      </c>
      <c r="D2668">
        <v>36.299999999999997</v>
      </c>
      <c r="E2668">
        <v>927.96</v>
      </c>
      <c r="F2668">
        <v>226.05</v>
      </c>
      <c r="G2668">
        <v>72.680000000000007</v>
      </c>
      <c r="H2668">
        <v>987.58</v>
      </c>
      <c r="I2668">
        <v>169.62</v>
      </c>
      <c r="J2668">
        <v>81.430000000000007</v>
      </c>
      <c r="K2668">
        <v>29.61</v>
      </c>
      <c r="L2668">
        <v>39.51</v>
      </c>
      <c r="M2668">
        <v>80.48</v>
      </c>
    </row>
    <row r="2669" spans="1:13" x14ac:dyDescent="0.25">
      <c r="A2669" s="25">
        <v>42954</v>
      </c>
      <c r="B2669">
        <v>145</v>
      </c>
      <c r="C2669">
        <v>158.81</v>
      </c>
      <c r="D2669">
        <v>36.43</v>
      </c>
      <c r="E2669">
        <v>929.36</v>
      </c>
      <c r="F2669">
        <v>227.16</v>
      </c>
      <c r="G2669">
        <v>72.400000000000006</v>
      </c>
      <c r="H2669">
        <v>992.27</v>
      </c>
      <c r="I2669">
        <v>171.98</v>
      </c>
      <c r="J2669">
        <v>82.17</v>
      </c>
      <c r="K2669">
        <v>29.96</v>
      </c>
      <c r="L2669">
        <v>39.56</v>
      </c>
      <c r="M2669">
        <v>81.28</v>
      </c>
    </row>
    <row r="2670" spans="1:13" x14ac:dyDescent="0.25">
      <c r="A2670" s="25">
        <v>42955</v>
      </c>
      <c r="B2670">
        <v>142</v>
      </c>
      <c r="C2670">
        <v>160.08000000000001</v>
      </c>
      <c r="D2670">
        <v>36.409999999999997</v>
      </c>
      <c r="E2670">
        <v>926.79</v>
      </c>
      <c r="F2670">
        <v>229.45</v>
      </c>
      <c r="G2670">
        <v>72.790000000000006</v>
      </c>
      <c r="H2670">
        <v>989.84</v>
      </c>
      <c r="I2670">
        <v>171.23</v>
      </c>
      <c r="J2670">
        <v>82.45</v>
      </c>
      <c r="K2670">
        <v>29.84</v>
      </c>
      <c r="L2670">
        <v>39.549999999999997</v>
      </c>
      <c r="M2670">
        <v>81.59</v>
      </c>
    </row>
    <row r="2671" spans="1:13" x14ac:dyDescent="0.25">
      <c r="A2671" s="25">
        <v>42956</v>
      </c>
      <c r="B2671">
        <v>141.75</v>
      </c>
      <c r="C2671">
        <v>161.06</v>
      </c>
      <c r="D2671">
        <v>36.590000000000003</v>
      </c>
      <c r="E2671">
        <v>922.9</v>
      </c>
      <c r="F2671">
        <v>230.3</v>
      </c>
      <c r="G2671">
        <v>72.47</v>
      </c>
      <c r="H2671">
        <v>982.01</v>
      </c>
      <c r="I2671">
        <v>171.18</v>
      </c>
      <c r="J2671">
        <v>82.28</v>
      </c>
      <c r="K2671">
        <v>30.69</v>
      </c>
      <c r="L2671">
        <v>40.54</v>
      </c>
      <c r="M2671">
        <v>81.61</v>
      </c>
    </row>
    <row r="2672" spans="1:13" x14ac:dyDescent="0.25">
      <c r="A2672" s="25">
        <v>42957</v>
      </c>
      <c r="B2672">
        <v>141.63999999999999</v>
      </c>
      <c r="C2672">
        <v>155.32</v>
      </c>
      <c r="D2672">
        <v>36.14</v>
      </c>
      <c r="E2672">
        <v>907.24</v>
      </c>
      <c r="F2672">
        <v>222.57</v>
      </c>
      <c r="G2672">
        <v>71.41</v>
      </c>
      <c r="H2672">
        <v>956.92</v>
      </c>
      <c r="I2672">
        <v>167.4</v>
      </c>
      <c r="J2672">
        <v>80.36</v>
      </c>
      <c r="K2672">
        <v>29.28</v>
      </c>
      <c r="L2672">
        <v>39.71</v>
      </c>
      <c r="M2672">
        <v>80.66</v>
      </c>
    </row>
    <row r="2673" spans="1:13" x14ac:dyDescent="0.25">
      <c r="A2673" s="25">
        <v>42958</v>
      </c>
      <c r="B2673">
        <v>142.44999999999999</v>
      </c>
      <c r="C2673">
        <v>157.47999999999999</v>
      </c>
      <c r="D2673">
        <v>35.869999999999997</v>
      </c>
      <c r="E2673">
        <v>914.39</v>
      </c>
      <c r="F2673">
        <v>223.49</v>
      </c>
      <c r="G2673">
        <v>72.5</v>
      </c>
      <c r="H2673">
        <v>967.99</v>
      </c>
      <c r="I2673">
        <v>168.08</v>
      </c>
      <c r="J2673">
        <v>80.89</v>
      </c>
      <c r="K2673">
        <v>29.05</v>
      </c>
      <c r="L2673">
        <v>42.18</v>
      </c>
      <c r="M2673">
        <v>80.400000000000006</v>
      </c>
    </row>
    <row r="2674" spans="1:13" x14ac:dyDescent="0.25">
      <c r="A2674" s="25">
        <v>42961</v>
      </c>
      <c r="B2674">
        <v>142</v>
      </c>
      <c r="C2674">
        <v>159.85</v>
      </c>
      <c r="D2674">
        <v>36.340000000000003</v>
      </c>
      <c r="E2674">
        <v>922.67</v>
      </c>
      <c r="F2674">
        <v>223.69</v>
      </c>
      <c r="G2674">
        <v>73.59</v>
      </c>
      <c r="H2674">
        <v>983.3</v>
      </c>
      <c r="I2674">
        <v>170.75</v>
      </c>
      <c r="J2674">
        <v>82.05</v>
      </c>
      <c r="K2674">
        <v>29.73</v>
      </c>
      <c r="L2674">
        <v>41.48</v>
      </c>
      <c r="M2674">
        <v>80.7</v>
      </c>
    </row>
    <row r="2675" spans="1:13" x14ac:dyDescent="0.25">
      <c r="A2675" s="25">
        <v>42962</v>
      </c>
      <c r="B2675">
        <v>142.55000000000001</v>
      </c>
      <c r="C2675">
        <v>161.6</v>
      </c>
      <c r="D2675">
        <v>36</v>
      </c>
      <c r="E2675">
        <v>922.22</v>
      </c>
      <c r="F2675">
        <v>225.33</v>
      </c>
      <c r="G2675">
        <v>73.22</v>
      </c>
      <c r="H2675">
        <v>982.74</v>
      </c>
      <c r="I2675">
        <v>171</v>
      </c>
      <c r="J2675">
        <v>81.95</v>
      </c>
      <c r="K2675">
        <v>30.25</v>
      </c>
      <c r="L2675">
        <v>40.659999999999997</v>
      </c>
      <c r="M2675">
        <v>80.77</v>
      </c>
    </row>
    <row r="2676" spans="1:13" x14ac:dyDescent="0.25">
      <c r="A2676" s="25">
        <v>42963</v>
      </c>
      <c r="B2676">
        <v>141.79</v>
      </c>
      <c r="C2676">
        <v>160.94999999999999</v>
      </c>
      <c r="D2676">
        <v>35.81</v>
      </c>
      <c r="E2676">
        <v>926.96</v>
      </c>
      <c r="F2676">
        <v>226.14</v>
      </c>
      <c r="G2676">
        <v>73.650000000000006</v>
      </c>
      <c r="H2676">
        <v>978.18</v>
      </c>
      <c r="I2676">
        <v>170</v>
      </c>
      <c r="J2676">
        <v>82.46</v>
      </c>
      <c r="K2676">
        <v>30.95</v>
      </c>
      <c r="L2676">
        <v>40.17</v>
      </c>
      <c r="M2676">
        <v>80.98</v>
      </c>
    </row>
    <row r="2677" spans="1:13" x14ac:dyDescent="0.25">
      <c r="A2677" s="25">
        <v>42964</v>
      </c>
      <c r="B2677">
        <v>142.52000000000001</v>
      </c>
      <c r="C2677">
        <v>157.86000000000001</v>
      </c>
      <c r="D2677">
        <v>35.17</v>
      </c>
      <c r="E2677">
        <v>910.98</v>
      </c>
      <c r="F2677">
        <v>221.05</v>
      </c>
      <c r="G2677">
        <v>72.400000000000006</v>
      </c>
      <c r="H2677">
        <v>960.57</v>
      </c>
      <c r="I2677">
        <v>166.91</v>
      </c>
      <c r="J2677">
        <v>80.150000000000006</v>
      </c>
      <c r="K2677">
        <v>30.34</v>
      </c>
      <c r="L2677">
        <v>39.21</v>
      </c>
      <c r="M2677">
        <v>79.7</v>
      </c>
    </row>
    <row r="2678" spans="1:13" x14ac:dyDescent="0.25">
      <c r="A2678" s="25">
        <v>42965</v>
      </c>
      <c r="B2678">
        <v>140.87</v>
      </c>
      <c r="C2678">
        <v>157.5</v>
      </c>
      <c r="D2678">
        <v>35.01</v>
      </c>
      <c r="E2678">
        <v>910.67</v>
      </c>
      <c r="F2678">
        <v>220.69</v>
      </c>
      <c r="G2678">
        <v>72.489999999999995</v>
      </c>
      <c r="H2678">
        <v>958.47</v>
      </c>
      <c r="I2678">
        <v>167.41</v>
      </c>
      <c r="J2678">
        <v>79.97</v>
      </c>
      <c r="K2678">
        <v>29.81</v>
      </c>
      <c r="L2678">
        <v>39.92</v>
      </c>
      <c r="M2678">
        <v>79.31</v>
      </c>
    </row>
    <row r="2679" spans="1:13" x14ac:dyDescent="0.25">
      <c r="A2679" s="25">
        <v>42968</v>
      </c>
      <c r="B2679">
        <v>139.59</v>
      </c>
      <c r="C2679">
        <v>157.21</v>
      </c>
      <c r="D2679">
        <v>34.92</v>
      </c>
      <c r="E2679">
        <v>906.66</v>
      </c>
      <c r="F2679">
        <v>222.48</v>
      </c>
      <c r="G2679">
        <v>72.150000000000006</v>
      </c>
      <c r="H2679">
        <v>953.29</v>
      </c>
      <c r="I2679">
        <v>167.78</v>
      </c>
      <c r="J2679">
        <v>79.89</v>
      </c>
      <c r="K2679">
        <v>29.72</v>
      </c>
      <c r="L2679">
        <v>40.479999999999997</v>
      </c>
      <c r="M2679">
        <v>79.709999999999994</v>
      </c>
    </row>
    <row r="2680" spans="1:13" x14ac:dyDescent="0.25">
      <c r="A2680" s="25">
        <v>42969</v>
      </c>
      <c r="B2680">
        <v>140.63999999999999</v>
      </c>
      <c r="C2680">
        <v>159.78</v>
      </c>
      <c r="D2680">
        <v>34.65</v>
      </c>
      <c r="E2680">
        <v>924.69</v>
      </c>
      <c r="F2680">
        <v>226.11</v>
      </c>
      <c r="G2680">
        <v>73.16</v>
      </c>
      <c r="H2680">
        <v>966.9</v>
      </c>
      <c r="I2680">
        <v>169.64</v>
      </c>
      <c r="J2680">
        <v>80.75</v>
      </c>
      <c r="K2680">
        <v>30.08</v>
      </c>
      <c r="L2680">
        <v>41.09</v>
      </c>
      <c r="M2680">
        <v>80.02</v>
      </c>
    </row>
    <row r="2681" spans="1:13" x14ac:dyDescent="0.25">
      <c r="A2681" s="25">
        <v>42970</v>
      </c>
      <c r="B2681">
        <v>140.69999999999999</v>
      </c>
      <c r="C2681">
        <v>159.97999999999999</v>
      </c>
      <c r="D2681">
        <v>34.659999999999997</v>
      </c>
      <c r="E2681">
        <v>927</v>
      </c>
      <c r="F2681">
        <v>224.99</v>
      </c>
      <c r="G2681">
        <v>72.72</v>
      </c>
      <c r="H2681">
        <v>958</v>
      </c>
      <c r="I2681">
        <v>168.71</v>
      </c>
      <c r="J2681">
        <v>80.89</v>
      </c>
      <c r="K2681">
        <v>29.94</v>
      </c>
      <c r="L2681">
        <v>41.34</v>
      </c>
      <c r="M2681">
        <v>79.959999999999994</v>
      </c>
    </row>
    <row r="2682" spans="1:13" x14ac:dyDescent="0.25">
      <c r="A2682" s="25">
        <v>42971</v>
      </c>
      <c r="B2682">
        <v>142.5</v>
      </c>
      <c r="C2682">
        <v>159.27000000000001</v>
      </c>
      <c r="D2682">
        <v>34.71</v>
      </c>
      <c r="E2682">
        <v>921.28</v>
      </c>
      <c r="F2682">
        <v>224.86</v>
      </c>
      <c r="G2682">
        <v>72.69</v>
      </c>
      <c r="H2682">
        <v>952.45</v>
      </c>
      <c r="I2682">
        <v>167.74</v>
      </c>
      <c r="J2682">
        <v>81.25</v>
      </c>
      <c r="K2682">
        <v>29.88</v>
      </c>
      <c r="L2682">
        <v>43.32</v>
      </c>
      <c r="M2682">
        <v>78.34</v>
      </c>
    </row>
    <row r="2683" spans="1:13" x14ac:dyDescent="0.25">
      <c r="A2683" s="25">
        <v>42972</v>
      </c>
      <c r="B2683">
        <v>143.30000000000001</v>
      </c>
      <c r="C2683">
        <v>159.86000000000001</v>
      </c>
      <c r="D2683">
        <v>34.67</v>
      </c>
      <c r="E2683">
        <v>915.89</v>
      </c>
      <c r="F2683">
        <v>225.55</v>
      </c>
      <c r="G2683">
        <v>72.819999999999993</v>
      </c>
      <c r="H2683">
        <v>945.26</v>
      </c>
      <c r="I2683">
        <v>166.32</v>
      </c>
      <c r="J2683">
        <v>80.98</v>
      </c>
      <c r="K2683">
        <v>29.75</v>
      </c>
      <c r="L2683">
        <v>41.72</v>
      </c>
      <c r="M2683">
        <v>78.63</v>
      </c>
    </row>
    <row r="2684" spans="1:13" x14ac:dyDescent="0.25">
      <c r="A2684" s="25">
        <v>42975</v>
      </c>
      <c r="B2684">
        <v>144.11000000000001</v>
      </c>
      <c r="C2684">
        <v>161.47</v>
      </c>
      <c r="D2684">
        <v>34.65</v>
      </c>
      <c r="E2684">
        <v>913.81</v>
      </c>
      <c r="F2684">
        <v>219.99</v>
      </c>
      <c r="G2684">
        <v>72.83</v>
      </c>
      <c r="H2684">
        <v>946.02</v>
      </c>
      <c r="I2684">
        <v>167.24</v>
      </c>
      <c r="J2684">
        <v>80.760000000000005</v>
      </c>
      <c r="K2684">
        <v>29.47</v>
      </c>
      <c r="L2684">
        <v>41.98</v>
      </c>
      <c r="M2684">
        <v>78.03</v>
      </c>
    </row>
    <row r="2685" spans="1:13" x14ac:dyDescent="0.25">
      <c r="A2685" s="25">
        <v>42976</v>
      </c>
      <c r="B2685">
        <v>142.1</v>
      </c>
      <c r="C2685">
        <v>162.91</v>
      </c>
      <c r="D2685">
        <v>34.729999999999997</v>
      </c>
      <c r="E2685">
        <v>921.29</v>
      </c>
      <c r="F2685">
        <v>220.69</v>
      </c>
      <c r="G2685">
        <v>73.05</v>
      </c>
      <c r="H2685">
        <v>954.06</v>
      </c>
      <c r="I2685">
        <v>168.05</v>
      </c>
      <c r="J2685">
        <v>81.03</v>
      </c>
      <c r="K2685">
        <v>29.49</v>
      </c>
      <c r="L2685">
        <v>41.69</v>
      </c>
      <c r="M2685">
        <v>78.77</v>
      </c>
    </row>
    <row r="2686" spans="1:13" x14ac:dyDescent="0.25">
      <c r="A2686" s="25">
        <v>42977</v>
      </c>
      <c r="B2686">
        <v>143.26</v>
      </c>
      <c r="C2686">
        <v>163.35</v>
      </c>
      <c r="D2686">
        <v>34.89</v>
      </c>
      <c r="E2686">
        <v>929.57</v>
      </c>
      <c r="F2686">
        <v>223.88</v>
      </c>
      <c r="G2686">
        <v>74.010000000000005</v>
      </c>
      <c r="H2686">
        <v>967.59</v>
      </c>
      <c r="I2686">
        <v>169.92</v>
      </c>
      <c r="J2686">
        <v>82.31</v>
      </c>
      <c r="K2686">
        <v>29.85</v>
      </c>
      <c r="L2686">
        <v>42.57</v>
      </c>
      <c r="M2686">
        <v>78.540000000000006</v>
      </c>
    </row>
    <row r="2687" spans="1:13" x14ac:dyDescent="0.25">
      <c r="A2687" s="25">
        <v>42978</v>
      </c>
      <c r="B2687">
        <v>143.02000000000001</v>
      </c>
      <c r="C2687">
        <v>164</v>
      </c>
      <c r="D2687">
        <v>35.07</v>
      </c>
      <c r="E2687">
        <v>939.33</v>
      </c>
      <c r="F2687">
        <v>228.05</v>
      </c>
      <c r="G2687">
        <v>74.77</v>
      </c>
      <c r="H2687">
        <v>980.6</v>
      </c>
      <c r="I2687">
        <v>171.97</v>
      </c>
      <c r="J2687">
        <v>82.82</v>
      </c>
      <c r="K2687">
        <v>30.01</v>
      </c>
      <c r="L2687">
        <v>42.73</v>
      </c>
      <c r="M2687">
        <v>78.069999999999993</v>
      </c>
    </row>
    <row r="2688" spans="1:13" x14ac:dyDescent="0.25">
      <c r="A2688" s="25">
        <v>42979</v>
      </c>
      <c r="B2688">
        <v>142.97999999999999</v>
      </c>
      <c r="C2688">
        <v>164.05</v>
      </c>
      <c r="D2688">
        <v>35.090000000000003</v>
      </c>
      <c r="E2688">
        <v>937.34</v>
      </c>
      <c r="F2688">
        <v>232.64</v>
      </c>
      <c r="G2688">
        <v>73.94</v>
      </c>
      <c r="H2688">
        <v>978.25</v>
      </c>
      <c r="I2688">
        <v>172.02</v>
      </c>
      <c r="J2688">
        <v>82.54</v>
      </c>
      <c r="K2688">
        <v>32.21</v>
      </c>
      <c r="L2688">
        <v>42.74</v>
      </c>
      <c r="M2688">
        <v>78.37</v>
      </c>
    </row>
    <row r="2689" spans="1:13" x14ac:dyDescent="0.25">
      <c r="A2689" s="25">
        <v>42983</v>
      </c>
      <c r="B2689">
        <v>143.5</v>
      </c>
      <c r="C2689">
        <v>162.08000000000001</v>
      </c>
      <c r="D2689">
        <v>35.020000000000003</v>
      </c>
      <c r="E2689">
        <v>928.45</v>
      </c>
      <c r="F2689">
        <v>225.3</v>
      </c>
      <c r="G2689">
        <v>73.61</v>
      </c>
      <c r="H2689">
        <v>965.27</v>
      </c>
      <c r="I2689">
        <v>170.72</v>
      </c>
      <c r="J2689">
        <v>81.849999999999994</v>
      </c>
      <c r="K2689">
        <v>32.35</v>
      </c>
      <c r="L2689">
        <v>44.55</v>
      </c>
      <c r="M2689">
        <v>79.8</v>
      </c>
    </row>
    <row r="2690" spans="1:13" x14ac:dyDescent="0.25">
      <c r="A2690" s="25">
        <v>42984</v>
      </c>
      <c r="B2690">
        <v>143.88</v>
      </c>
      <c r="C2690">
        <v>161.91</v>
      </c>
      <c r="D2690">
        <v>35.76</v>
      </c>
      <c r="E2690">
        <v>927.81</v>
      </c>
      <c r="F2690">
        <v>226.97</v>
      </c>
      <c r="G2690">
        <v>73.400000000000006</v>
      </c>
      <c r="H2690">
        <v>967.8</v>
      </c>
      <c r="I2690">
        <v>172.09</v>
      </c>
      <c r="J2690">
        <v>82.07</v>
      </c>
      <c r="K2690">
        <v>32.1</v>
      </c>
      <c r="L2690">
        <v>44.31</v>
      </c>
      <c r="M2690">
        <v>80.08</v>
      </c>
    </row>
    <row r="2691" spans="1:13" x14ac:dyDescent="0.25">
      <c r="A2691" s="25">
        <v>42985</v>
      </c>
      <c r="B2691">
        <v>144.1</v>
      </c>
      <c r="C2691">
        <v>161.26</v>
      </c>
      <c r="D2691">
        <v>35.54</v>
      </c>
      <c r="E2691">
        <v>935.95</v>
      </c>
      <c r="F2691">
        <v>233.18</v>
      </c>
      <c r="G2691">
        <v>74.34</v>
      </c>
      <c r="H2691">
        <v>979.47</v>
      </c>
      <c r="I2691">
        <v>173.21</v>
      </c>
      <c r="J2691">
        <v>82</v>
      </c>
      <c r="K2691">
        <v>33.01</v>
      </c>
      <c r="L2691">
        <v>45.81</v>
      </c>
      <c r="M2691">
        <v>80.12</v>
      </c>
    </row>
    <row r="2692" spans="1:13" x14ac:dyDescent="0.25">
      <c r="A2692" s="25">
        <v>42986</v>
      </c>
      <c r="B2692">
        <v>143.15</v>
      </c>
      <c r="C2692">
        <v>158.63</v>
      </c>
      <c r="D2692">
        <v>35.19</v>
      </c>
      <c r="E2692">
        <v>926.5</v>
      </c>
      <c r="F2692">
        <v>229.23</v>
      </c>
      <c r="G2692">
        <v>73.98</v>
      </c>
      <c r="H2692">
        <v>965.9</v>
      </c>
      <c r="I2692">
        <v>170.95</v>
      </c>
      <c r="J2692">
        <v>81.38</v>
      </c>
      <c r="K2692">
        <v>31.87</v>
      </c>
      <c r="L2692">
        <v>45.06</v>
      </c>
      <c r="M2692">
        <v>78.88</v>
      </c>
    </row>
    <row r="2693" spans="1:13" x14ac:dyDescent="0.25">
      <c r="A2693" s="25">
        <v>42989</v>
      </c>
      <c r="B2693">
        <v>143.54</v>
      </c>
      <c r="C2693">
        <v>161.5</v>
      </c>
      <c r="D2693">
        <v>35.770000000000003</v>
      </c>
      <c r="E2693">
        <v>929.08</v>
      </c>
      <c r="F2693">
        <v>233.5</v>
      </c>
      <c r="G2693">
        <v>74.760000000000005</v>
      </c>
      <c r="H2693">
        <v>977.96</v>
      </c>
      <c r="I2693">
        <v>173.51</v>
      </c>
      <c r="J2693">
        <v>82.22</v>
      </c>
      <c r="K2693">
        <v>33.11</v>
      </c>
      <c r="L2693">
        <v>44.48</v>
      </c>
      <c r="M2693">
        <v>79.08</v>
      </c>
    </row>
    <row r="2694" spans="1:13" x14ac:dyDescent="0.25">
      <c r="A2694" s="25">
        <v>42990</v>
      </c>
      <c r="B2694">
        <v>145.11000000000001</v>
      </c>
      <c r="C2694">
        <v>160.86000000000001</v>
      </c>
      <c r="D2694">
        <v>36.090000000000003</v>
      </c>
      <c r="E2694">
        <v>932.07</v>
      </c>
      <c r="F2694">
        <v>237.6</v>
      </c>
      <c r="G2694">
        <v>74.680000000000007</v>
      </c>
      <c r="H2694">
        <v>982.58</v>
      </c>
      <c r="I2694">
        <v>172.96</v>
      </c>
      <c r="J2694">
        <v>82.89</v>
      </c>
      <c r="K2694">
        <v>33.08</v>
      </c>
      <c r="L2694">
        <v>44.82</v>
      </c>
      <c r="M2694">
        <v>79.61</v>
      </c>
    </row>
    <row r="2695" spans="1:13" x14ac:dyDescent="0.25">
      <c r="A2695" s="25">
        <v>42991</v>
      </c>
      <c r="B2695">
        <v>145.35</v>
      </c>
      <c r="C2695">
        <v>159.65</v>
      </c>
      <c r="D2695">
        <v>36.33</v>
      </c>
      <c r="E2695">
        <v>935.09</v>
      </c>
      <c r="F2695">
        <v>236.41</v>
      </c>
      <c r="G2695">
        <v>75.209999999999994</v>
      </c>
      <c r="H2695">
        <v>999.6</v>
      </c>
      <c r="I2695">
        <v>173.05</v>
      </c>
      <c r="J2695">
        <v>82.7</v>
      </c>
      <c r="K2695">
        <v>32.44</v>
      </c>
      <c r="L2695">
        <v>44.41</v>
      </c>
      <c r="M2695">
        <v>79.86</v>
      </c>
    </row>
    <row r="2696" spans="1:13" x14ac:dyDescent="0.25">
      <c r="A2696" s="25">
        <v>42992</v>
      </c>
      <c r="B2696">
        <v>145.86000000000001</v>
      </c>
      <c r="C2696">
        <v>158.28</v>
      </c>
      <c r="D2696">
        <v>36.479999999999997</v>
      </c>
      <c r="E2696">
        <v>925.11</v>
      </c>
      <c r="F2696">
        <v>237.33</v>
      </c>
      <c r="G2696">
        <v>74.77</v>
      </c>
      <c r="H2696">
        <v>992.21</v>
      </c>
      <c r="I2696">
        <v>170.96</v>
      </c>
      <c r="J2696">
        <v>83.29</v>
      </c>
      <c r="K2696">
        <v>32.200000000000003</v>
      </c>
      <c r="L2696">
        <v>42.97</v>
      </c>
      <c r="M2696">
        <v>79.680000000000007</v>
      </c>
    </row>
    <row r="2697" spans="1:13" x14ac:dyDescent="0.25">
      <c r="A2697" s="25">
        <v>42993</v>
      </c>
      <c r="B2697">
        <v>144.82</v>
      </c>
      <c r="C2697">
        <v>159.88</v>
      </c>
      <c r="D2697">
        <v>37</v>
      </c>
      <c r="E2697">
        <v>920.29</v>
      </c>
      <c r="F2697">
        <v>235.21</v>
      </c>
      <c r="G2697">
        <v>75.31</v>
      </c>
      <c r="H2697">
        <v>986.79</v>
      </c>
      <c r="I2697">
        <v>171.64</v>
      </c>
      <c r="J2697">
        <v>84.84</v>
      </c>
      <c r="K2697">
        <v>32.64</v>
      </c>
      <c r="L2697">
        <v>43.93</v>
      </c>
      <c r="M2697">
        <v>80.38</v>
      </c>
    </row>
    <row r="2698" spans="1:13" x14ac:dyDescent="0.25">
      <c r="A2698" s="25">
        <v>42996</v>
      </c>
      <c r="B2698">
        <v>144.81</v>
      </c>
      <c r="C2698">
        <v>158.66999999999999</v>
      </c>
      <c r="D2698">
        <v>37</v>
      </c>
      <c r="E2698">
        <v>915</v>
      </c>
      <c r="F2698">
        <v>239.07</v>
      </c>
      <c r="G2698">
        <v>75.16</v>
      </c>
      <c r="H2698">
        <v>974.19</v>
      </c>
      <c r="I2698">
        <v>170.01</v>
      </c>
      <c r="J2698">
        <v>86.14</v>
      </c>
      <c r="K2698">
        <v>32.32</v>
      </c>
      <c r="L2698">
        <v>43.59</v>
      </c>
      <c r="M2698">
        <v>80</v>
      </c>
    </row>
    <row r="2699" spans="1:13" x14ac:dyDescent="0.25">
      <c r="A2699" s="25">
        <v>42997</v>
      </c>
      <c r="B2699">
        <v>144.79</v>
      </c>
      <c r="C2699">
        <v>158.72999999999999</v>
      </c>
      <c r="D2699">
        <v>37.229999999999997</v>
      </c>
      <c r="E2699">
        <v>921.81</v>
      </c>
      <c r="F2699">
        <v>237.85</v>
      </c>
      <c r="G2699">
        <v>75.44</v>
      </c>
      <c r="H2699">
        <v>969.86</v>
      </c>
      <c r="I2699">
        <v>172.52</v>
      </c>
      <c r="J2699">
        <v>86.81</v>
      </c>
      <c r="K2699">
        <v>32.24</v>
      </c>
      <c r="L2699">
        <v>43.6</v>
      </c>
      <c r="M2699">
        <v>80.05</v>
      </c>
    </row>
    <row r="2700" spans="1:13" x14ac:dyDescent="0.25">
      <c r="A2700" s="25">
        <v>42998</v>
      </c>
      <c r="B2700">
        <v>144.93</v>
      </c>
      <c r="C2700">
        <v>156.07</v>
      </c>
      <c r="D2700">
        <v>37.07</v>
      </c>
      <c r="E2700">
        <v>931.58</v>
      </c>
      <c r="F2700">
        <v>237.96</v>
      </c>
      <c r="G2700">
        <v>74.94</v>
      </c>
      <c r="H2700">
        <v>973.21</v>
      </c>
      <c r="I2700">
        <v>172.17</v>
      </c>
      <c r="J2700">
        <v>85.83</v>
      </c>
      <c r="K2700">
        <v>32.03</v>
      </c>
      <c r="L2700">
        <v>43.92</v>
      </c>
      <c r="M2700">
        <v>80.5</v>
      </c>
    </row>
    <row r="2701" spans="1:13" x14ac:dyDescent="0.25">
      <c r="A2701" s="25">
        <v>42999</v>
      </c>
      <c r="B2701">
        <v>145.65</v>
      </c>
      <c r="C2701">
        <v>153.38999999999999</v>
      </c>
      <c r="D2701">
        <v>37.200000000000003</v>
      </c>
      <c r="E2701">
        <v>932.45</v>
      </c>
      <c r="F2701">
        <v>238.92</v>
      </c>
      <c r="G2701">
        <v>74.209999999999994</v>
      </c>
      <c r="H2701">
        <v>964.65</v>
      </c>
      <c r="I2701">
        <v>171.11</v>
      </c>
      <c r="J2701">
        <v>86.05</v>
      </c>
      <c r="K2701">
        <v>32.630000000000003</v>
      </c>
      <c r="L2701">
        <v>44.24</v>
      </c>
      <c r="M2701">
        <v>80.010000000000005</v>
      </c>
    </row>
    <row r="2702" spans="1:13" x14ac:dyDescent="0.25">
      <c r="A2702" s="25">
        <v>43000</v>
      </c>
      <c r="B2702">
        <v>145.59</v>
      </c>
      <c r="C2702">
        <v>151.88999999999999</v>
      </c>
      <c r="D2702">
        <v>37.18</v>
      </c>
      <c r="E2702">
        <v>928.53</v>
      </c>
      <c r="F2702">
        <v>240.57</v>
      </c>
      <c r="G2702">
        <v>74.41</v>
      </c>
      <c r="H2702">
        <v>955.1</v>
      </c>
      <c r="I2702">
        <v>170.54</v>
      </c>
      <c r="J2702">
        <v>88.27</v>
      </c>
      <c r="K2702">
        <v>33.200000000000003</v>
      </c>
      <c r="L2702">
        <v>44.36</v>
      </c>
      <c r="M2702">
        <v>79.53</v>
      </c>
    </row>
    <row r="2703" spans="1:13" x14ac:dyDescent="0.25">
      <c r="A2703" s="25">
        <v>43003</v>
      </c>
      <c r="B2703">
        <v>145.12</v>
      </c>
      <c r="C2703">
        <v>150.55000000000001</v>
      </c>
      <c r="D2703">
        <v>37.159999999999997</v>
      </c>
      <c r="E2703">
        <v>920.97</v>
      </c>
      <c r="F2703">
        <v>234.49</v>
      </c>
      <c r="G2703">
        <v>73.260000000000005</v>
      </c>
      <c r="H2703">
        <v>939.79</v>
      </c>
      <c r="I2703">
        <v>162.87</v>
      </c>
      <c r="J2703">
        <v>87.5</v>
      </c>
      <c r="K2703">
        <v>32.49</v>
      </c>
      <c r="L2703">
        <v>41.22</v>
      </c>
      <c r="M2703">
        <v>79.150000000000006</v>
      </c>
    </row>
    <row r="2704" spans="1:13" x14ac:dyDescent="0.25">
      <c r="A2704" s="25">
        <v>43004</v>
      </c>
      <c r="B2704">
        <v>146.36000000000001</v>
      </c>
      <c r="C2704">
        <v>153.13999999999999</v>
      </c>
      <c r="D2704">
        <v>37.47</v>
      </c>
      <c r="E2704">
        <v>924.86</v>
      </c>
      <c r="F2704">
        <v>236.19</v>
      </c>
      <c r="G2704">
        <v>73.260000000000005</v>
      </c>
      <c r="H2704">
        <v>938.6</v>
      </c>
      <c r="I2704">
        <v>164.21</v>
      </c>
      <c r="J2704">
        <v>87.7</v>
      </c>
      <c r="K2704">
        <v>31.71</v>
      </c>
      <c r="L2704">
        <v>41.13</v>
      </c>
      <c r="M2704">
        <v>79.39</v>
      </c>
    </row>
    <row r="2705" spans="1:13" x14ac:dyDescent="0.25">
      <c r="A2705" s="25">
        <v>43005</v>
      </c>
      <c r="B2705">
        <v>146.68</v>
      </c>
      <c r="C2705">
        <v>154.22999999999999</v>
      </c>
      <c r="D2705">
        <v>37.54</v>
      </c>
      <c r="E2705">
        <v>944.49</v>
      </c>
      <c r="F2705">
        <v>239.82</v>
      </c>
      <c r="G2705">
        <v>73.849999999999994</v>
      </c>
      <c r="H2705">
        <v>950.87</v>
      </c>
      <c r="I2705">
        <v>167.68</v>
      </c>
      <c r="J2705">
        <v>88.81</v>
      </c>
      <c r="K2705">
        <v>32.340000000000003</v>
      </c>
      <c r="L2705">
        <v>41.94</v>
      </c>
      <c r="M2705">
        <v>79.290000000000006</v>
      </c>
    </row>
    <row r="2706" spans="1:13" x14ac:dyDescent="0.25">
      <c r="A2706" s="25">
        <v>43006</v>
      </c>
      <c r="B2706">
        <v>145.33000000000001</v>
      </c>
      <c r="C2706">
        <v>153.28</v>
      </c>
      <c r="D2706">
        <v>37.83</v>
      </c>
      <c r="E2706">
        <v>949.5</v>
      </c>
      <c r="F2706">
        <v>241.28</v>
      </c>
      <c r="G2706">
        <v>73.87</v>
      </c>
      <c r="H2706">
        <v>956.4</v>
      </c>
      <c r="I2706">
        <v>168.73</v>
      </c>
      <c r="J2706">
        <v>89.65</v>
      </c>
      <c r="K2706">
        <v>32.369999999999997</v>
      </c>
      <c r="L2706">
        <v>40.46</v>
      </c>
      <c r="M2706">
        <v>78.95</v>
      </c>
    </row>
    <row r="2707" spans="1:13" x14ac:dyDescent="0.25">
      <c r="A2707" s="25">
        <v>43007</v>
      </c>
      <c r="B2707">
        <v>145.44999999999999</v>
      </c>
      <c r="C2707">
        <v>154.12</v>
      </c>
      <c r="D2707">
        <v>38.08</v>
      </c>
      <c r="E2707">
        <v>959.11</v>
      </c>
      <c r="F2707">
        <v>247.69</v>
      </c>
      <c r="G2707">
        <v>74.489999999999995</v>
      </c>
      <c r="H2707">
        <v>961.35</v>
      </c>
      <c r="I2707">
        <v>170.87</v>
      </c>
      <c r="J2707">
        <v>89.64</v>
      </c>
      <c r="K2707">
        <v>32.950000000000003</v>
      </c>
      <c r="L2707">
        <v>40.53</v>
      </c>
      <c r="M2707">
        <v>78.14</v>
      </c>
    </row>
    <row r="2708" spans="1:13" x14ac:dyDescent="0.25">
      <c r="A2708" s="25">
        <v>43010</v>
      </c>
      <c r="B2708">
        <v>145.35</v>
      </c>
      <c r="C2708">
        <v>153.81</v>
      </c>
      <c r="D2708">
        <v>39.04</v>
      </c>
      <c r="E2708">
        <v>953.27</v>
      </c>
      <c r="F2708">
        <v>248.67</v>
      </c>
      <c r="G2708">
        <v>74.61</v>
      </c>
      <c r="H2708">
        <v>959.19</v>
      </c>
      <c r="I2708">
        <v>169.47</v>
      </c>
      <c r="J2708">
        <v>89.65</v>
      </c>
      <c r="K2708">
        <v>32.96</v>
      </c>
      <c r="L2708">
        <v>40.98</v>
      </c>
      <c r="M2708">
        <v>78.45</v>
      </c>
    </row>
    <row r="2709" spans="1:13" x14ac:dyDescent="0.25">
      <c r="A2709" s="25">
        <v>43011</v>
      </c>
      <c r="B2709">
        <v>146.69</v>
      </c>
      <c r="C2709">
        <v>154.47999999999999</v>
      </c>
      <c r="D2709">
        <v>39.380000000000003</v>
      </c>
      <c r="E2709">
        <v>957.79</v>
      </c>
      <c r="F2709">
        <v>247</v>
      </c>
      <c r="G2709">
        <v>74.260000000000005</v>
      </c>
      <c r="H2709">
        <v>957.1</v>
      </c>
      <c r="I2709">
        <v>169.96</v>
      </c>
      <c r="J2709">
        <v>89.94</v>
      </c>
      <c r="K2709">
        <v>34.18</v>
      </c>
      <c r="L2709">
        <v>41.84</v>
      </c>
      <c r="M2709">
        <v>79.22</v>
      </c>
    </row>
    <row r="2710" spans="1:13" x14ac:dyDescent="0.25">
      <c r="A2710" s="25">
        <v>43012</v>
      </c>
      <c r="B2710">
        <v>147</v>
      </c>
      <c r="C2710">
        <v>153.47999999999999</v>
      </c>
      <c r="D2710">
        <v>39.340000000000003</v>
      </c>
      <c r="E2710">
        <v>951.68</v>
      </c>
      <c r="F2710">
        <v>243.97</v>
      </c>
      <c r="G2710">
        <v>74.69</v>
      </c>
      <c r="H2710">
        <v>965.45</v>
      </c>
      <c r="I2710">
        <v>168.42</v>
      </c>
      <c r="J2710">
        <v>90.49</v>
      </c>
      <c r="K2710">
        <v>33.43</v>
      </c>
      <c r="L2710">
        <v>43.4</v>
      </c>
      <c r="M2710">
        <v>79.09</v>
      </c>
    </row>
    <row r="2711" spans="1:13" x14ac:dyDescent="0.25">
      <c r="A2711" s="25">
        <v>43013</v>
      </c>
      <c r="B2711">
        <v>146.68</v>
      </c>
      <c r="C2711">
        <v>155.38999999999999</v>
      </c>
      <c r="D2711">
        <v>39.53</v>
      </c>
      <c r="E2711">
        <v>969.96</v>
      </c>
      <c r="F2711">
        <v>245.27</v>
      </c>
      <c r="G2711">
        <v>75.97</v>
      </c>
      <c r="H2711">
        <v>980.85</v>
      </c>
      <c r="I2711">
        <v>171.24</v>
      </c>
      <c r="J2711">
        <v>91.14</v>
      </c>
      <c r="K2711">
        <v>33.76</v>
      </c>
      <c r="L2711">
        <v>43.61</v>
      </c>
      <c r="M2711">
        <v>79.41</v>
      </c>
    </row>
    <row r="2712" spans="1:13" x14ac:dyDescent="0.25">
      <c r="A2712" s="25">
        <v>43014</v>
      </c>
      <c r="B2712">
        <v>146.63999999999999</v>
      </c>
      <c r="C2712">
        <v>155.30000000000001</v>
      </c>
      <c r="D2712">
        <v>39.630000000000003</v>
      </c>
      <c r="E2712">
        <v>978.89</v>
      </c>
      <c r="F2712">
        <v>247.69</v>
      </c>
      <c r="G2712">
        <v>76</v>
      </c>
      <c r="H2712">
        <v>989.58</v>
      </c>
      <c r="I2712">
        <v>172.23</v>
      </c>
      <c r="J2712">
        <v>91.35</v>
      </c>
      <c r="K2712">
        <v>32.51</v>
      </c>
      <c r="L2712">
        <v>41.61</v>
      </c>
      <c r="M2712">
        <v>79</v>
      </c>
    </row>
    <row r="2713" spans="1:13" x14ac:dyDescent="0.25">
      <c r="A2713" s="25">
        <v>43017</v>
      </c>
      <c r="B2713">
        <v>146.5</v>
      </c>
      <c r="C2713">
        <v>155.84</v>
      </c>
      <c r="D2713">
        <v>39.86</v>
      </c>
      <c r="E2713">
        <v>977</v>
      </c>
      <c r="F2713">
        <v>252.22</v>
      </c>
      <c r="G2713">
        <v>76.290000000000006</v>
      </c>
      <c r="H2713">
        <v>990.99</v>
      </c>
      <c r="I2713">
        <v>172.5</v>
      </c>
      <c r="J2713">
        <v>91.58</v>
      </c>
      <c r="K2713">
        <v>32.47</v>
      </c>
      <c r="L2713">
        <v>42.04</v>
      </c>
      <c r="M2713">
        <v>80.53</v>
      </c>
    </row>
    <row r="2714" spans="1:13" x14ac:dyDescent="0.25">
      <c r="A2714" s="25">
        <v>43018</v>
      </c>
      <c r="B2714">
        <v>147.71</v>
      </c>
      <c r="C2714">
        <v>155.9</v>
      </c>
      <c r="D2714">
        <v>39.65</v>
      </c>
      <c r="E2714">
        <v>972.6</v>
      </c>
      <c r="F2714">
        <v>262.41000000000003</v>
      </c>
      <c r="G2714">
        <v>76.290000000000006</v>
      </c>
      <c r="H2714">
        <v>987.2</v>
      </c>
      <c r="I2714">
        <v>171.59</v>
      </c>
      <c r="J2714">
        <v>92.38</v>
      </c>
      <c r="K2714">
        <v>31.71</v>
      </c>
      <c r="L2714">
        <v>40.99</v>
      </c>
      <c r="M2714">
        <v>84.13</v>
      </c>
    </row>
    <row r="2715" spans="1:13" x14ac:dyDescent="0.25">
      <c r="A2715" s="25">
        <v>43019</v>
      </c>
      <c r="B2715">
        <v>148.4</v>
      </c>
      <c r="C2715">
        <v>156.55000000000001</v>
      </c>
      <c r="D2715">
        <v>39.299999999999997</v>
      </c>
      <c r="E2715">
        <v>989.25</v>
      </c>
      <c r="F2715">
        <v>260.32</v>
      </c>
      <c r="G2715">
        <v>76.42</v>
      </c>
      <c r="H2715">
        <v>995</v>
      </c>
      <c r="I2715">
        <v>172.74</v>
      </c>
      <c r="J2715">
        <v>92.87</v>
      </c>
      <c r="K2715">
        <v>31.83</v>
      </c>
      <c r="L2715">
        <v>40.33</v>
      </c>
      <c r="M2715">
        <v>84.63</v>
      </c>
    </row>
    <row r="2716" spans="1:13" x14ac:dyDescent="0.25">
      <c r="A2716" s="25">
        <v>43020</v>
      </c>
      <c r="B2716">
        <v>147.56</v>
      </c>
      <c r="C2716">
        <v>156</v>
      </c>
      <c r="D2716">
        <v>39.19</v>
      </c>
      <c r="E2716">
        <v>987.83</v>
      </c>
      <c r="F2716">
        <v>259.33</v>
      </c>
      <c r="G2716">
        <v>77.12</v>
      </c>
      <c r="H2716">
        <v>1000.93</v>
      </c>
      <c r="I2716">
        <v>172.55</v>
      </c>
      <c r="J2716">
        <v>92.62</v>
      </c>
      <c r="K2716">
        <v>32.340000000000003</v>
      </c>
      <c r="L2716">
        <v>39.53</v>
      </c>
      <c r="M2716">
        <v>86.1</v>
      </c>
    </row>
    <row r="2717" spans="1:13" x14ac:dyDescent="0.25">
      <c r="A2717" s="25">
        <v>43021</v>
      </c>
      <c r="B2717">
        <v>147.47999999999999</v>
      </c>
      <c r="C2717">
        <v>156.99</v>
      </c>
      <c r="D2717">
        <v>39.67</v>
      </c>
      <c r="E2717">
        <v>989.68</v>
      </c>
      <c r="F2717">
        <v>262.68</v>
      </c>
      <c r="G2717">
        <v>77.489999999999995</v>
      </c>
      <c r="H2717">
        <v>1002.94</v>
      </c>
      <c r="I2717">
        <v>173.74</v>
      </c>
      <c r="J2717">
        <v>93.59</v>
      </c>
      <c r="K2717">
        <v>32.44</v>
      </c>
      <c r="L2717">
        <v>39.4</v>
      </c>
      <c r="M2717">
        <v>86.62</v>
      </c>
    </row>
    <row r="2718" spans="1:13" x14ac:dyDescent="0.25">
      <c r="A2718" s="25">
        <v>43024</v>
      </c>
      <c r="B2718">
        <v>147.22</v>
      </c>
      <c r="C2718">
        <v>159.88</v>
      </c>
      <c r="D2718">
        <v>39.76</v>
      </c>
      <c r="E2718">
        <v>992</v>
      </c>
      <c r="F2718">
        <v>272.82</v>
      </c>
      <c r="G2718">
        <v>77.650000000000006</v>
      </c>
      <c r="H2718">
        <v>1006.34</v>
      </c>
      <c r="I2718">
        <v>174.52</v>
      </c>
      <c r="J2718">
        <v>94.23</v>
      </c>
      <c r="K2718">
        <v>31.89</v>
      </c>
      <c r="L2718">
        <v>39.72</v>
      </c>
      <c r="M2718">
        <v>85.74</v>
      </c>
    </row>
    <row r="2719" spans="1:13" x14ac:dyDescent="0.25">
      <c r="A2719" s="25">
        <v>43025</v>
      </c>
      <c r="B2719">
        <v>146.63</v>
      </c>
      <c r="C2719">
        <v>160.47</v>
      </c>
      <c r="D2719">
        <v>39.79</v>
      </c>
      <c r="E2719">
        <v>992.18</v>
      </c>
      <c r="F2719">
        <v>270.32</v>
      </c>
      <c r="G2719">
        <v>77.59</v>
      </c>
      <c r="H2719">
        <v>1009.13</v>
      </c>
      <c r="I2719">
        <v>176.11</v>
      </c>
      <c r="J2719">
        <v>94.27</v>
      </c>
      <c r="K2719">
        <v>31.75</v>
      </c>
      <c r="L2719">
        <v>40.36</v>
      </c>
      <c r="M2719">
        <v>85.98</v>
      </c>
    </row>
    <row r="2720" spans="1:13" x14ac:dyDescent="0.25">
      <c r="A2720" s="25">
        <v>43026</v>
      </c>
      <c r="B2720">
        <v>157.12</v>
      </c>
      <c r="C2720">
        <v>159.76</v>
      </c>
      <c r="D2720">
        <v>40.25</v>
      </c>
      <c r="E2720">
        <v>992.81</v>
      </c>
      <c r="F2720">
        <v>268.97000000000003</v>
      </c>
      <c r="G2720">
        <v>77.61</v>
      </c>
      <c r="H2720">
        <v>997</v>
      </c>
      <c r="I2720">
        <v>176.03</v>
      </c>
      <c r="J2720">
        <v>93.43</v>
      </c>
      <c r="K2720">
        <v>32.32</v>
      </c>
      <c r="L2720">
        <v>40.01</v>
      </c>
      <c r="M2720">
        <v>86.22</v>
      </c>
    </row>
    <row r="2721" spans="1:13" x14ac:dyDescent="0.25">
      <c r="A2721" s="25">
        <v>43027</v>
      </c>
      <c r="B2721">
        <v>159.80000000000001</v>
      </c>
      <c r="C2721">
        <v>155.97999999999999</v>
      </c>
      <c r="D2721">
        <v>40.090000000000003</v>
      </c>
      <c r="E2721">
        <v>984.45</v>
      </c>
      <c r="F2721">
        <v>264.52</v>
      </c>
      <c r="G2721">
        <v>77.91</v>
      </c>
      <c r="H2721">
        <v>986.61</v>
      </c>
      <c r="I2721">
        <v>174.56</v>
      </c>
      <c r="J2721">
        <v>93.45</v>
      </c>
      <c r="K2721">
        <v>31.64</v>
      </c>
      <c r="L2721">
        <v>40.479999999999997</v>
      </c>
      <c r="M2721">
        <v>86.4</v>
      </c>
    </row>
    <row r="2722" spans="1:13" x14ac:dyDescent="0.25">
      <c r="A2722" s="25">
        <v>43028</v>
      </c>
      <c r="B2722">
        <v>161.07</v>
      </c>
      <c r="C2722">
        <v>156.25</v>
      </c>
      <c r="D2722">
        <v>40.43</v>
      </c>
      <c r="E2722">
        <v>988.2</v>
      </c>
      <c r="F2722">
        <v>264.89999999999998</v>
      </c>
      <c r="G2722">
        <v>78.81</v>
      </c>
      <c r="H2722">
        <v>982.91</v>
      </c>
      <c r="I2722">
        <v>174.98</v>
      </c>
      <c r="J2722">
        <v>95.18</v>
      </c>
      <c r="K2722">
        <v>31.16</v>
      </c>
      <c r="L2722">
        <v>40.299999999999997</v>
      </c>
      <c r="M2722">
        <v>87.44</v>
      </c>
    </row>
    <row r="2723" spans="1:13" x14ac:dyDescent="0.25">
      <c r="A2723" s="25">
        <v>43031</v>
      </c>
      <c r="B2723">
        <v>162.05000000000001</v>
      </c>
      <c r="C2723">
        <v>156.16999999999999</v>
      </c>
      <c r="D2723">
        <v>40.83</v>
      </c>
      <c r="E2723">
        <v>968.45</v>
      </c>
      <c r="F2723">
        <v>266.13</v>
      </c>
      <c r="G2723">
        <v>78.83</v>
      </c>
      <c r="H2723">
        <v>966.3</v>
      </c>
      <c r="I2723">
        <v>171.27</v>
      </c>
      <c r="J2723">
        <v>96.21</v>
      </c>
      <c r="K2723">
        <v>30.77</v>
      </c>
      <c r="L2723">
        <v>39.74</v>
      </c>
      <c r="M2723">
        <v>88.65</v>
      </c>
    </row>
    <row r="2724" spans="1:13" x14ac:dyDescent="0.25">
      <c r="A2724" s="25">
        <v>43032</v>
      </c>
      <c r="B2724">
        <v>159.65</v>
      </c>
      <c r="C2724">
        <v>157.1</v>
      </c>
      <c r="D2724">
        <v>40.950000000000003</v>
      </c>
      <c r="E2724">
        <v>970.54</v>
      </c>
      <c r="F2724">
        <v>264</v>
      </c>
      <c r="G2724">
        <v>78.86</v>
      </c>
      <c r="H2724">
        <v>975.9</v>
      </c>
      <c r="I2724">
        <v>171.8</v>
      </c>
      <c r="J2724">
        <v>96.44</v>
      </c>
      <c r="K2724">
        <v>32.82</v>
      </c>
      <c r="L2724">
        <v>39.299999999999997</v>
      </c>
      <c r="M2724">
        <v>87.98</v>
      </c>
    </row>
    <row r="2725" spans="1:13" x14ac:dyDescent="0.25">
      <c r="A2725" s="25">
        <v>43033</v>
      </c>
      <c r="B2725">
        <v>156.01</v>
      </c>
      <c r="C2725">
        <v>156.41</v>
      </c>
      <c r="D2725">
        <v>40.78</v>
      </c>
      <c r="E2725">
        <v>973.33</v>
      </c>
      <c r="F2725">
        <v>263.04000000000002</v>
      </c>
      <c r="G2725">
        <v>78.63</v>
      </c>
      <c r="H2725">
        <v>972.91</v>
      </c>
      <c r="I2725">
        <v>170.6</v>
      </c>
      <c r="J2725">
        <v>95.82</v>
      </c>
      <c r="K2725">
        <v>32.01</v>
      </c>
      <c r="L2725">
        <v>37.590000000000003</v>
      </c>
      <c r="M2725">
        <v>88.48</v>
      </c>
    </row>
    <row r="2726" spans="1:13" x14ac:dyDescent="0.25">
      <c r="A2726" s="25">
        <v>43034</v>
      </c>
      <c r="B2726">
        <v>154.31</v>
      </c>
      <c r="C2726">
        <v>157.41</v>
      </c>
      <c r="D2726">
        <v>41.35</v>
      </c>
      <c r="E2726">
        <v>972.56</v>
      </c>
      <c r="F2726">
        <v>260.62</v>
      </c>
      <c r="G2726">
        <v>78.760000000000005</v>
      </c>
      <c r="H2726">
        <v>972.43</v>
      </c>
      <c r="I2726">
        <v>170.63</v>
      </c>
      <c r="J2726">
        <v>96.15</v>
      </c>
      <c r="K2726">
        <v>32.68</v>
      </c>
      <c r="L2726">
        <v>37.75</v>
      </c>
      <c r="M2726">
        <v>88.62</v>
      </c>
    </row>
    <row r="2727" spans="1:13" x14ac:dyDescent="0.25">
      <c r="A2727" s="25">
        <v>43035</v>
      </c>
      <c r="B2727">
        <v>154.54</v>
      </c>
      <c r="C2727">
        <v>163.05000000000001</v>
      </c>
      <c r="D2727">
        <v>44.4</v>
      </c>
      <c r="E2727">
        <v>1019.27</v>
      </c>
      <c r="F2727">
        <v>239.37</v>
      </c>
      <c r="G2727">
        <v>83.81</v>
      </c>
      <c r="H2727">
        <v>1100.95</v>
      </c>
      <c r="I2727">
        <v>177.88</v>
      </c>
      <c r="J2727">
        <v>97.5</v>
      </c>
      <c r="K2727">
        <v>32.380000000000003</v>
      </c>
      <c r="L2727">
        <v>37.049999999999997</v>
      </c>
      <c r="M2727">
        <v>88.17</v>
      </c>
    </row>
    <row r="2728" spans="1:13" x14ac:dyDescent="0.25">
      <c r="A2728" s="25">
        <v>43038</v>
      </c>
      <c r="B2728">
        <v>153.76</v>
      </c>
      <c r="C2728">
        <v>166.72</v>
      </c>
      <c r="D2728">
        <v>44.37</v>
      </c>
      <c r="E2728">
        <v>1017.11</v>
      </c>
      <c r="F2728">
        <v>236.42</v>
      </c>
      <c r="G2728">
        <v>83.89</v>
      </c>
      <c r="H2728">
        <v>1110.8499999999999</v>
      </c>
      <c r="I2728">
        <v>179.87</v>
      </c>
      <c r="J2728">
        <v>96.06</v>
      </c>
      <c r="K2728">
        <v>33.1</v>
      </c>
      <c r="L2728">
        <v>37.35</v>
      </c>
      <c r="M2728">
        <v>86.95</v>
      </c>
    </row>
    <row r="2729" spans="1:13" x14ac:dyDescent="0.25">
      <c r="A2729" s="25">
        <v>43039</v>
      </c>
      <c r="B2729">
        <v>154.33000000000001</v>
      </c>
      <c r="C2729">
        <v>169.04</v>
      </c>
      <c r="D2729">
        <v>45.49</v>
      </c>
      <c r="E2729">
        <v>1016.64</v>
      </c>
      <c r="F2729">
        <v>243.94</v>
      </c>
      <c r="G2729">
        <v>83.18</v>
      </c>
      <c r="H2729">
        <v>1105.28</v>
      </c>
      <c r="I2729">
        <v>180.06</v>
      </c>
      <c r="J2729">
        <v>96.69</v>
      </c>
      <c r="K2729">
        <v>33.83</v>
      </c>
      <c r="L2729">
        <v>37.5</v>
      </c>
      <c r="M2729">
        <v>87.31</v>
      </c>
    </row>
    <row r="2730" spans="1:13" x14ac:dyDescent="0.25">
      <c r="A2730" s="25">
        <v>43040</v>
      </c>
      <c r="B2730">
        <v>154.1</v>
      </c>
      <c r="C2730">
        <v>166.89</v>
      </c>
      <c r="D2730">
        <v>46.71</v>
      </c>
      <c r="E2730">
        <v>1025.5</v>
      </c>
      <c r="F2730">
        <v>245.43</v>
      </c>
      <c r="G2730">
        <v>83.18</v>
      </c>
      <c r="H2730">
        <v>1103.68</v>
      </c>
      <c r="I2730">
        <v>182.66</v>
      </c>
      <c r="J2730">
        <v>96.35</v>
      </c>
      <c r="K2730">
        <v>34.03</v>
      </c>
      <c r="L2730">
        <v>37.869999999999997</v>
      </c>
      <c r="M2730">
        <v>87.94</v>
      </c>
    </row>
    <row r="2731" spans="1:13" x14ac:dyDescent="0.25">
      <c r="A2731" s="25">
        <v>43041</v>
      </c>
      <c r="B2731">
        <v>154.18</v>
      </c>
      <c r="C2731">
        <v>168.11</v>
      </c>
      <c r="D2731">
        <v>47.1</v>
      </c>
      <c r="E2731">
        <v>1025.58</v>
      </c>
      <c r="F2731">
        <v>242.09</v>
      </c>
      <c r="G2731">
        <v>84.05</v>
      </c>
      <c r="H2731">
        <v>1094.22</v>
      </c>
      <c r="I2731">
        <v>178.92</v>
      </c>
      <c r="J2731">
        <v>96.79</v>
      </c>
      <c r="K2731">
        <v>33.44</v>
      </c>
      <c r="L2731">
        <v>38.49</v>
      </c>
      <c r="M2731">
        <v>88.8</v>
      </c>
    </row>
    <row r="2732" spans="1:13" x14ac:dyDescent="0.25">
      <c r="A2732" s="25">
        <v>43042</v>
      </c>
      <c r="B2732">
        <v>153.41999999999999</v>
      </c>
      <c r="C2732">
        <v>172.5</v>
      </c>
      <c r="D2732">
        <v>46.34</v>
      </c>
      <c r="E2732">
        <v>1032.48</v>
      </c>
      <c r="F2732">
        <v>241.54</v>
      </c>
      <c r="G2732">
        <v>84.14</v>
      </c>
      <c r="H2732">
        <v>1111.5999999999999</v>
      </c>
      <c r="I2732">
        <v>178.92</v>
      </c>
      <c r="J2732">
        <v>97.98</v>
      </c>
      <c r="K2732">
        <v>33.01</v>
      </c>
      <c r="L2732">
        <v>38.880000000000003</v>
      </c>
      <c r="M2732">
        <v>89.68</v>
      </c>
    </row>
    <row r="2733" spans="1:13" x14ac:dyDescent="0.25">
      <c r="A2733" s="25">
        <v>43045</v>
      </c>
      <c r="B2733">
        <v>151.77000000000001</v>
      </c>
      <c r="C2733">
        <v>174.25</v>
      </c>
      <c r="D2733">
        <v>46.7</v>
      </c>
      <c r="E2733">
        <v>1025.9000000000001</v>
      </c>
      <c r="F2733">
        <v>244.53</v>
      </c>
      <c r="G2733">
        <v>84.47</v>
      </c>
      <c r="H2733">
        <v>1120.6600000000001</v>
      </c>
      <c r="I2733">
        <v>180.17</v>
      </c>
      <c r="J2733">
        <v>98.54</v>
      </c>
      <c r="K2733">
        <v>33.549999999999997</v>
      </c>
      <c r="L2733">
        <v>39.53</v>
      </c>
      <c r="M2733">
        <v>88.7</v>
      </c>
    </row>
    <row r="2734" spans="1:13" x14ac:dyDescent="0.25">
      <c r="A2734" s="25">
        <v>43046</v>
      </c>
      <c r="B2734">
        <v>151.37</v>
      </c>
      <c r="C2734">
        <v>174.81</v>
      </c>
      <c r="D2734">
        <v>46.78</v>
      </c>
      <c r="E2734">
        <v>1033.33</v>
      </c>
      <c r="F2734">
        <v>243.47</v>
      </c>
      <c r="G2734">
        <v>84.27</v>
      </c>
      <c r="H2734">
        <v>1123.17</v>
      </c>
      <c r="I2734">
        <v>180.25</v>
      </c>
      <c r="J2734">
        <v>98.4</v>
      </c>
      <c r="K2734">
        <v>32.58</v>
      </c>
      <c r="L2734">
        <v>30.35</v>
      </c>
      <c r="M2734">
        <v>88.95</v>
      </c>
    </row>
    <row r="2735" spans="1:13" x14ac:dyDescent="0.25">
      <c r="A2735" s="25">
        <v>43047</v>
      </c>
      <c r="B2735">
        <v>151.6</v>
      </c>
      <c r="C2735">
        <v>176.24</v>
      </c>
      <c r="D2735">
        <v>46.7</v>
      </c>
      <c r="E2735">
        <v>1039.8499999999999</v>
      </c>
      <c r="F2735">
        <v>241.18</v>
      </c>
      <c r="G2735">
        <v>84.56</v>
      </c>
      <c r="H2735">
        <v>1132.8800000000001</v>
      </c>
      <c r="I2735">
        <v>179.56</v>
      </c>
      <c r="J2735">
        <v>98.44</v>
      </c>
      <c r="K2735">
        <v>32.72</v>
      </c>
      <c r="L2735">
        <v>31.66</v>
      </c>
      <c r="M2735">
        <v>90.26</v>
      </c>
    </row>
    <row r="2736" spans="1:13" x14ac:dyDescent="0.25">
      <c r="A2736" s="25">
        <v>43048</v>
      </c>
      <c r="B2736">
        <v>149.93</v>
      </c>
      <c r="C2736">
        <v>175.88</v>
      </c>
      <c r="D2736">
        <v>46.3</v>
      </c>
      <c r="E2736">
        <v>1031.26</v>
      </c>
      <c r="F2736">
        <v>240.06</v>
      </c>
      <c r="G2736">
        <v>84.09</v>
      </c>
      <c r="H2736">
        <v>1129.1300000000001</v>
      </c>
      <c r="I2736">
        <v>179.3</v>
      </c>
      <c r="J2736">
        <v>97.05</v>
      </c>
      <c r="K2736">
        <v>31.92</v>
      </c>
      <c r="L2736">
        <v>31.56</v>
      </c>
      <c r="M2736">
        <v>90.3</v>
      </c>
    </row>
    <row r="2737" spans="1:13" x14ac:dyDescent="0.25">
      <c r="A2737" s="25">
        <v>43049</v>
      </c>
      <c r="B2737">
        <v>150.65</v>
      </c>
      <c r="C2737">
        <v>174.67</v>
      </c>
      <c r="D2737">
        <v>45.58</v>
      </c>
      <c r="E2737">
        <v>1028.07</v>
      </c>
      <c r="F2737">
        <v>237.4</v>
      </c>
      <c r="G2737">
        <v>83.87</v>
      </c>
      <c r="H2737">
        <v>1125.3499999999999</v>
      </c>
      <c r="I2737">
        <v>178.46</v>
      </c>
      <c r="J2737">
        <v>96.94</v>
      </c>
      <c r="K2737">
        <v>30.99</v>
      </c>
      <c r="L2737">
        <v>31.19</v>
      </c>
      <c r="M2737">
        <v>90.92</v>
      </c>
    </row>
    <row r="2738" spans="1:13" x14ac:dyDescent="0.25">
      <c r="A2738" s="25">
        <v>43052</v>
      </c>
      <c r="B2738">
        <v>148.88</v>
      </c>
      <c r="C2738">
        <v>173.97</v>
      </c>
      <c r="D2738">
        <v>45.75</v>
      </c>
      <c r="E2738">
        <v>1025.75</v>
      </c>
      <c r="F2738">
        <v>237.37</v>
      </c>
      <c r="G2738">
        <v>83.93</v>
      </c>
      <c r="H2738">
        <v>1129.17</v>
      </c>
      <c r="I2738">
        <v>178.77</v>
      </c>
      <c r="J2738">
        <v>97.03</v>
      </c>
      <c r="K2738">
        <v>31.62</v>
      </c>
      <c r="L2738">
        <v>30.75</v>
      </c>
      <c r="M2738">
        <v>90.99</v>
      </c>
    </row>
    <row r="2739" spans="1:13" x14ac:dyDescent="0.25">
      <c r="A2739" s="25">
        <v>43053</v>
      </c>
      <c r="B2739">
        <v>147.94999999999999</v>
      </c>
      <c r="C2739">
        <v>171.34</v>
      </c>
      <c r="D2739">
        <v>45.86</v>
      </c>
      <c r="E2739">
        <v>1026</v>
      </c>
      <c r="F2739">
        <v>234.92</v>
      </c>
      <c r="G2739">
        <v>84.05</v>
      </c>
      <c r="H2739">
        <v>1136.8399999999999</v>
      </c>
      <c r="I2739">
        <v>178.07</v>
      </c>
      <c r="J2739">
        <v>96.96</v>
      </c>
      <c r="K2739">
        <v>31.25</v>
      </c>
      <c r="L2739">
        <v>30.06</v>
      </c>
      <c r="M2739">
        <v>91.09</v>
      </c>
    </row>
    <row r="2740" spans="1:13" x14ac:dyDescent="0.25">
      <c r="A2740" s="25">
        <v>43054</v>
      </c>
      <c r="B2740">
        <v>148</v>
      </c>
      <c r="C2740">
        <v>169.08</v>
      </c>
      <c r="D2740">
        <v>45.46</v>
      </c>
      <c r="E2740">
        <v>1020.91</v>
      </c>
      <c r="F2740">
        <v>234.21</v>
      </c>
      <c r="G2740">
        <v>82.98</v>
      </c>
      <c r="H2740">
        <v>1126.69</v>
      </c>
      <c r="I2740">
        <v>177.95</v>
      </c>
      <c r="J2740">
        <v>96.77</v>
      </c>
      <c r="K2740">
        <v>31.24</v>
      </c>
      <c r="L2740">
        <v>30.53</v>
      </c>
      <c r="M2740">
        <v>89.83</v>
      </c>
    </row>
    <row r="2741" spans="1:13" x14ac:dyDescent="0.25">
      <c r="A2741" s="25">
        <v>43055</v>
      </c>
      <c r="B2741">
        <v>147.72999999999999</v>
      </c>
      <c r="C2741">
        <v>171.1</v>
      </c>
      <c r="D2741">
        <v>45.65</v>
      </c>
      <c r="E2741">
        <v>1032.5</v>
      </c>
      <c r="F2741">
        <v>239.32</v>
      </c>
      <c r="G2741">
        <v>83.2</v>
      </c>
      <c r="H2741">
        <v>1137.29</v>
      </c>
      <c r="I2741">
        <v>179.59</v>
      </c>
      <c r="J2741">
        <v>98.32</v>
      </c>
      <c r="K2741">
        <v>32.4</v>
      </c>
      <c r="L2741">
        <v>30.33</v>
      </c>
      <c r="M2741">
        <v>99.62</v>
      </c>
    </row>
    <row r="2742" spans="1:13" x14ac:dyDescent="0.25">
      <c r="A2742" s="25">
        <v>43056</v>
      </c>
      <c r="B2742">
        <v>149.34</v>
      </c>
      <c r="C2742">
        <v>170.15</v>
      </c>
      <c r="D2742">
        <v>44.63</v>
      </c>
      <c r="E2742">
        <v>1019.09</v>
      </c>
      <c r="F2742">
        <v>239.27</v>
      </c>
      <c r="G2742">
        <v>82.4</v>
      </c>
      <c r="H2742">
        <v>1129.8800000000001</v>
      </c>
      <c r="I2742">
        <v>179</v>
      </c>
      <c r="J2742">
        <v>97.74</v>
      </c>
      <c r="K2742">
        <v>33.19</v>
      </c>
      <c r="L2742">
        <v>30.59</v>
      </c>
      <c r="M2742">
        <v>97.47</v>
      </c>
    </row>
    <row r="2743" spans="1:13" x14ac:dyDescent="0.25">
      <c r="A2743" s="25">
        <v>43059</v>
      </c>
      <c r="B2743">
        <v>150.63999999999999</v>
      </c>
      <c r="C2743">
        <v>169.98</v>
      </c>
      <c r="D2743">
        <v>44.62</v>
      </c>
      <c r="E2743">
        <v>1018.38</v>
      </c>
      <c r="F2743">
        <v>238.54</v>
      </c>
      <c r="G2743">
        <v>82.53</v>
      </c>
      <c r="H2743">
        <v>1126.31</v>
      </c>
      <c r="I2743">
        <v>178.74</v>
      </c>
      <c r="J2743">
        <v>98.28</v>
      </c>
      <c r="K2743">
        <v>33.71</v>
      </c>
      <c r="L2743">
        <v>30.48</v>
      </c>
      <c r="M2743">
        <v>97.48</v>
      </c>
    </row>
    <row r="2744" spans="1:13" x14ac:dyDescent="0.25">
      <c r="A2744" s="25">
        <v>43060</v>
      </c>
      <c r="B2744">
        <v>151.30000000000001</v>
      </c>
      <c r="C2744">
        <v>173.14</v>
      </c>
      <c r="D2744">
        <v>44.94</v>
      </c>
      <c r="E2744">
        <v>1034.49</v>
      </c>
      <c r="F2744">
        <v>244.3</v>
      </c>
      <c r="G2744">
        <v>83.72</v>
      </c>
      <c r="H2744">
        <v>1139.49</v>
      </c>
      <c r="I2744">
        <v>181.86</v>
      </c>
      <c r="J2744">
        <v>99.19</v>
      </c>
      <c r="K2744">
        <v>34.28</v>
      </c>
      <c r="L2744">
        <v>32.81</v>
      </c>
      <c r="M2744">
        <v>96.52</v>
      </c>
    </row>
    <row r="2745" spans="1:13" x14ac:dyDescent="0.25">
      <c r="A2745" s="25">
        <v>43061</v>
      </c>
      <c r="B2745">
        <v>152</v>
      </c>
      <c r="C2745">
        <v>174.96</v>
      </c>
      <c r="D2745">
        <v>44.65</v>
      </c>
      <c r="E2745">
        <v>1035.96</v>
      </c>
      <c r="F2745">
        <v>249.65</v>
      </c>
      <c r="G2745">
        <v>83.11</v>
      </c>
      <c r="H2745">
        <v>1156.1600000000001</v>
      </c>
      <c r="I2745">
        <v>180.87</v>
      </c>
      <c r="J2745">
        <v>98.08</v>
      </c>
      <c r="K2745">
        <v>33.9</v>
      </c>
      <c r="L2745">
        <v>34.19</v>
      </c>
      <c r="M2745">
        <v>96.41</v>
      </c>
    </row>
    <row r="2746" spans="1:13" x14ac:dyDescent="0.25">
      <c r="A2746" s="25">
        <v>43063</v>
      </c>
      <c r="B2746">
        <v>151.94999999999999</v>
      </c>
      <c r="C2746">
        <v>174.97</v>
      </c>
      <c r="D2746">
        <v>44.75</v>
      </c>
      <c r="E2746">
        <v>1040.6099999999999</v>
      </c>
      <c r="F2746">
        <v>249.42</v>
      </c>
      <c r="G2746">
        <v>83.26</v>
      </c>
      <c r="H2746">
        <v>1186</v>
      </c>
      <c r="I2746">
        <v>182.78</v>
      </c>
      <c r="J2746">
        <v>99.3</v>
      </c>
      <c r="K2746">
        <v>35</v>
      </c>
      <c r="L2746">
        <v>34.17</v>
      </c>
      <c r="M2746">
        <v>96.62</v>
      </c>
    </row>
    <row r="2747" spans="1:13" x14ac:dyDescent="0.25">
      <c r="A2747" s="25">
        <v>43066</v>
      </c>
      <c r="B2747">
        <v>152.06</v>
      </c>
      <c r="C2747">
        <v>174.09</v>
      </c>
      <c r="D2747">
        <v>44.49</v>
      </c>
      <c r="E2747">
        <v>1054.21</v>
      </c>
      <c r="F2747">
        <v>247.02</v>
      </c>
      <c r="G2747">
        <v>83.87</v>
      </c>
      <c r="H2747">
        <v>1195.83</v>
      </c>
      <c r="I2747">
        <v>183.03</v>
      </c>
      <c r="J2747">
        <v>98.63</v>
      </c>
      <c r="K2747">
        <v>34.43</v>
      </c>
      <c r="L2747">
        <v>34.4</v>
      </c>
      <c r="M2747">
        <v>96.62</v>
      </c>
    </row>
    <row r="2748" spans="1:13" x14ac:dyDescent="0.25">
      <c r="A2748" s="25">
        <v>43067</v>
      </c>
      <c r="B2748">
        <v>152.35</v>
      </c>
      <c r="C2748">
        <v>173.07</v>
      </c>
      <c r="D2748">
        <v>44.73</v>
      </c>
      <c r="E2748">
        <v>1047.4100000000001</v>
      </c>
      <c r="F2748">
        <v>244.03</v>
      </c>
      <c r="G2748">
        <v>84.88</v>
      </c>
      <c r="H2748">
        <v>1193.5999999999999</v>
      </c>
      <c r="I2748">
        <v>182.42</v>
      </c>
      <c r="J2748">
        <v>99.48</v>
      </c>
      <c r="K2748">
        <v>34.49</v>
      </c>
      <c r="L2748">
        <v>34.71</v>
      </c>
      <c r="M2748">
        <v>96.77</v>
      </c>
    </row>
    <row r="2749" spans="1:13" x14ac:dyDescent="0.25">
      <c r="A2749" s="25">
        <v>43068</v>
      </c>
      <c r="B2749">
        <v>152.81</v>
      </c>
      <c r="C2749">
        <v>169.48</v>
      </c>
      <c r="D2749">
        <v>43.95</v>
      </c>
      <c r="E2749">
        <v>1021.66</v>
      </c>
      <c r="F2749">
        <v>235.49</v>
      </c>
      <c r="G2749">
        <v>83.34</v>
      </c>
      <c r="H2749">
        <v>1161.27</v>
      </c>
      <c r="I2749">
        <v>175.13</v>
      </c>
      <c r="J2749">
        <v>96.88</v>
      </c>
      <c r="K2749">
        <v>32.950000000000003</v>
      </c>
      <c r="L2749">
        <v>34.57</v>
      </c>
      <c r="M2749">
        <v>97.56</v>
      </c>
    </row>
    <row r="2750" spans="1:13" x14ac:dyDescent="0.25">
      <c r="A2750" s="25">
        <v>43069</v>
      </c>
      <c r="B2750">
        <v>153.65</v>
      </c>
      <c r="C2750">
        <v>171.85</v>
      </c>
      <c r="D2750">
        <v>44.84</v>
      </c>
      <c r="E2750">
        <v>1021.41</v>
      </c>
      <c r="F2750">
        <v>238.58</v>
      </c>
      <c r="G2750">
        <v>84.17</v>
      </c>
      <c r="H2750">
        <v>1176.75</v>
      </c>
      <c r="I2750">
        <v>177.18</v>
      </c>
      <c r="J2750">
        <v>97.29</v>
      </c>
      <c r="K2750">
        <v>33.11</v>
      </c>
      <c r="L2750">
        <v>34.619999999999997</v>
      </c>
      <c r="M2750">
        <v>97.23</v>
      </c>
    </row>
    <row r="2751" spans="1:13" x14ac:dyDescent="0.25">
      <c r="A2751" s="25">
        <v>43070</v>
      </c>
      <c r="B2751">
        <v>154.4</v>
      </c>
      <c r="C2751">
        <v>171.05</v>
      </c>
      <c r="D2751">
        <v>44.68</v>
      </c>
      <c r="E2751">
        <v>1010.17</v>
      </c>
      <c r="F2751">
        <v>235.07</v>
      </c>
      <c r="G2751">
        <v>84.26</v>
      </c>
      <c r="H2751">
        <v>1162.3499999999999</v>
      </c>
      <c r="I2751">
        <v>175.1</v>
      </c>
      <c r="J2751">
        <v>97.18</v>
      </c>
      <c r="K2751">
        <v>32.53</v>
      </c>
      <c r="L2751">
        <v>34.29</v>
      </c>
      <c r="M2751">
        <v>97.35</v>
      </c>
    </row>
    <row r="2752" spans="1:13" x14ac:dyDescent="0.25">
      <c r="A2752" s="25">
        <v>43073</v>
      </c>
      <c r="B2752">
        <v>155.96</v>
      </c>
      <c r="C2752">
        <v>169.8</v>
      </c>
      <c r="D2752">
        <v>44.49</v>
      </c>
      <c r="E2752">
        <v>998.68</v>
      </c>
      <c r="F2752">
        <v>229.66</v>
      </c>
      <c r="G2752">
        <v>81.08</v>
      </c>
      <c r="H2752">
        <v>1133.95</v>
      </c>
      <c r="I2752">
        <v>171.47</v>
      </c>
      <c r="J2752">
        <v>95.97</v>
      </c>
      <c r="K2752">
        <v>32.03</v>
      </c>
      <c r="L2752">
        <v>34.76</v>
      </c>
      <c r="M2752">
        <v>97.01</v>
      </c>
    </row>
    <row r="2753" spans="1:13" x14ac:dyDescent="0.25">
      <c r="A2753" s="25">
        <v>43074</v>
      </c>
      <c r="B2753">
        <v>156.44999999999999</v>
      </c>
      <c r="C2753">
        <v>169.64</v>
      </c>
      <c r="D2753">
        <v>43.44</v>
      </c>
      <c r="E2753">
        <v>1005.15</v>
      </c>
      <c r="F2753">
        <v>231.75</v>
      </c>
      <c r="G2753">
        <v>81.59</v>
      </c>
      <c r="H2753">
        <v>1141.57</v>
      </c>
      <c r="I2753">
        <v>172.83</v>
      </c>
      <c r="J2753">
        <v>96.9</v>
      </c>
      <c r="K2753">
        <v>32.369999999999997</v>
      </c>
      <c r="L2753">
        <v>34.39</v>
      </c>
      <c r="M2753">
        <v>97.83</v>
      </c>
    </row>
    <row r="2754" spans="1:13" x14ac:dyDescent="0.25">
      <c r="A2754" s="25">
        <v>43075</v>
      </c>
      <c r="B2754">
        <v>154.1</v>
      </c>
      <c r="C2754">
        <v>169.01</v>
      </c>
      <c r="D2754">
        <v>43.45</v>
      </c>
      <c r="E2754">
        <v>1018.38</v>
      </c>
      <c r="F2754">
        <v>231.15</v>
      </c>
      <c r="G2754">
        <v>82.78</v>
      </c>
      <c r="H2754">
        <v>1152.3499999999999</v>
      </c>
      <c r="I2754">
        <v>176.06</v>
      </c>
      <c r="J2754">
        <v>97.02</v>
      </c>
      <c r="K2754">
        <v>32.619999999999997</v>
      </c>
      <c r="L2754">
        <v>34.42</v>
      </c>
      <c r="M2754">
        <v>97.28</v>
      </c>
    </row>
    <row r="2755" spans="1:13" x14ac:dyDescent="0.25">
      <c r="A2755" s="25">
        <v>43076</v>
      </c>
      <c r="B2755">
        <v>153.59</v>
      </c>
      <c r="C2755">
        <v>169.32</v>
      </c>
      <c r="D2755">
        <v>43.08</v>
      </c>
      <c r="E2755">
        <v>1030.93</v>
      </c>
      <c r="F2755">
        <v>233.01</v>
      </c>
      <c r="G2755">
        <v>82.49</v>
      </c>
      <c r="H2755">
        <v>1159.79</v>
      </c>
      <c r="I2755">
        <v>180.14</v>
      </c>
      <c r="J2755">
        <v>97.78</v>
      </c>
      <c r="K2755">
        <v>33.020000000000003</v>
      </c>
      <c r="L2755">
        <v>34.450000000000003</v>
      </c>
      <c r="M2755">
        <v>96.78</v>
      </c>
    </row>
    <row r="2756" spans="1:13" x14ac:dyDescent="0.25">
      <c r="A2756" s="25">
        <v>43077</v>
      </c>
      <c r="B2756">
        <v>154.81</v>
      </c>
      <c r="C2756">
        <v>169.37</v>
      </c>
      <c r="D2756">
        <v>43.35</v>
      </c>
      <c r="E2756">
        <v>1037.05</v>
      </c>
      <c r="F2756">
        <v>234.59</v>
      </c>
      <c r="G2756">
        <v>84.16</v>
      </c>
      <c r="H2756">
        <v>1162</v>
      </c>
      <c r="I2756">
        <v>179</v>
      </c>
      <c r="J2756">
        <v>98.02</v>
      </c>
      <c r="K2756">
        <v>32.89</v>
      </c>
      <c r="L2756">
        <v>34.5</v>
      </c>
      <c r="M2756">
        <v>96.55</v>
      </c>
    </row>
    <row r="2757" spans="1:13" x14ac:dyDescent="0.25">
      <c r="A2757" s="25">
        <v>43080</v>
      </c>
      <c r="B2757">
        <v>155.46</v>
      </c>
      <c r="C2757">
        <v>172.67</v>
      </c>
      <c r="D2757">
        <v>43.66</v>
      </c>
      <c r="E2757">
        <v>1041.0999999999999</v>
      </c>
      <c r="F2757">
        <v>233.54</v>
      </c>
      <c r="G2757">
        <v>85.23</v>
      </c>
      <c r="H2757">
        <v>1168.92</v>
      </c>
      <c r="I2757">
        <v>179.04</v>
      </c>
      <c r="J2757">
        <v>98.83</v>
      </c>
      <c r="K2757">
        <v>33.29</v>
      </c>
      <c r="L2757">
        <v>35.32</v>
      </c>
      <c r="M2757">
        <v>96.93</v>
      </c>
    </row>
    <row r="2758" spans="1:13" x14ac:dyDescent="0.25">
      <c r="A2758" s="25">
        <v>43081</v>
      </c>
      <c r="B2758">
        <v>156.74</v>
      </c>
      <c r="C2758">
        <v>171.7</v>
      </c>
      <c r="D2758">
        <v>43.33</v>
      </c>
      <c r="E2758">
        <v>1040.48</v>
      </c>
      <c r="F2758">
        <v>232.73</v>
      </c>
      <c r="G2758">
        <v>85.58</v>
      </c>
      <c r="H2758">
        <v>1165.08</v>
      </c>
      <c r="I2758">
        <v>176.96</v>
      </c>
      <c r="J2758">
        <v>98.43</v>
      </c>
      <c r="K2758">
        <v>32.89</v>
      </c>
      <c r="L2758">
        <v>35.1</v>
      </c>
      <c r="M2758">
        <v>96.7</v>
      </c>
    </row>
    <row r="2759" spans="1:13" x14ac:dyDescent="0.25">
      <c r="A2759" s="25">
        <v>43082</v>
      </c>
      <c r="B2759">
        <v>156.6</v>
      </c>
      <c r="C2759">
        <v>172.27</v>
      </c>
      <c r="D2759">
        <v>43.34</v>
      </c>
      <c r="E2759">
        <v>1040.6099999999999</v>
      </c>
      <c r="F2759">
        <v>233.24</v>
      </c>
      <c r="G2759">
        <v>85.35</v>
      </c>
      <c r="H2759">
        <v>1164.1300000000001</v>
      </c>
      <c r="I2759">
        <v>178.3</v>
      </c>
      <c r="J2759">
        <v>98.86</v>
      </c>
      <c r="K2759">
        <v>32.72</v>
      </c>
      <c r="L2759">
        <v>34.71</v>
      </c>
      <c r="M2759">
        <v>97.76</v>
      </c>
    </row>
    <row r="2760" spans="1:13" x14ac:dyDescent="0.25">
      <c r="A2760" s="25">
        <v>43083</v>
      </c>
      <c r="B2760">
        <v>154.6</v>
      </c>
      <c r="C2760">
        <v>172.22</v>
      </c>
      <c r="D2760">
        <v>43.26</v>
      </c>
      <c r="E2760">
        <v>1049.1500000000001</v>
      </c>
      <c r="F2760">
        <v>231.82</v>
      </c>
      <c r="G2760">
        <v>84.69</v>
      </c>
      <c r="H2760">
        <v>1174.26</v>
      </c>
      <c r="I2760">
        <v>178.39</v>
      </c>
      <c r="J2760">
        <v>100.25</v>
      </c>
      <c r="K2760">
        <v>32.049999999999997</v>
      </c>
      <c r="L2760">
        <v>34.49</v>
      </c>
      <c r="M2760">
        <v>97.13</v>
      </c>
    </row>
    <row r="2761" spans="1:13" x14ac:dyDescent="0.25">
      <c r="A2761" s="25">
        <v>43084</v>
      </c>
      <c r="B2761">
        <v>153.61000000000001</v>
      </c>
      <c r="C2761">
        <v>173.97</v>
      </c>
      <c r="D2761">
        <v>44.56</v>
      </c>
      <c r="E2761">
        <v>1064.19</v>
      </c>
      <c r="F2761">
        <v>233.48</v>
      </c>
      <c r="G2761">
        <v>86.85</v>
      </c>
      <c r="H2761">
        <v>1179.1400000000001</v>
      </c>
      <c r="I2761">
        <v>180.18</v>
      </c>
      <c r="J2761">
        <v>101.22</v>
      </c>
      <c r="K2761">
        <v>32.049999999999997</v>
      </c>
      <c r="L2761">
        <v>35.03</v>
      </c>
      <c r="M2761">
        <v>97.11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2761"/>
  <sheetViews>
    <sheetView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12" style="57" bestFit="1" customWidth="1"/>
    <col min="2" max="16384" width="11.42578125" style="31"/>
  </cols>
  <sheetData>
    <row r="1" spans="1:13" x14ac:dyDescent="0.25">
      <c r="A1" s="119" t="s">
        <v>12023</v>
      </c>
      <c r="B1" s="56" t="s">
        <v>12032</v>
      </c>
      <c r="C1" s="56" t="s">
        <v>12025</v>
      </c>
      <c r="D1" s="56" t="s">
        <v>12026</v>
      </c>
      <c r="E1" s="56" t="s">
        <v>12027</v>
      </c>
      <c r="F1" s="56" t="s">
        <v>12028</v>
      </c>
      <c r="G1" s="56" t="s">
        <v>12029</v>
      </c>
      <c r="H1" s="56" t="s">
        <v>12030</v>
      </c>
      <c r="I1" s="56" t="s">
        <v>12031</v>
      </c>
      <c r="J1" s="56" t="s">
        <v>12033</v>
      </c>
      <c r="K1" s="56" t="s">
        <v>12034</v>
      </c>
      <c r="L1" s="56" t="s">
        <v>12035</v>
      </c>
      <c r="M1" s="56" t="s">
        <v>12036</v>
      </c>
    </row>
    <row r="2" spans="1:13" x14ac:dyDescent="0.25">
      <c r="A2" s="57">
        <v>39085</v>
      </c>
      <c r="B2" s="58">
        <v>0</v>
      </c>
      <c r="C2" s="58">
        <v>0</v>
      </c>
      <c r="D2" s="58">
        <v>0</v>
      </c>
      <c r="E2" s="58">
        <v>0</v>
      </c>
      <c r="F2" s="58">
        <v>0</v>
      </c>
      <c r="G2" s="58">
        <v>0</v>
      </c>
      <c r="H2" s="58">
        <v>0</v>
      </c>
      <c r="I2" s="58">
        <v>0</v>
      </c>
      <c r="J2" s="58">
        <v>0</v>
      </c>
      <c r="K2" s="58">
        <v>0</v>
      </c>
      <c r="L2" s="58">
        <v>0</v>
      </c>
      <c r="M2" s="58">
        <v>0</v>
      </c>
    </row>
    <row r="3" spans="1:13" x14ac:dyDescent="0.25">
      <c r="A3" s="57">
        <v>39086</v>
      </c>
      <c r="B3" s="58">
        <v>7.203128215682586E-4</v>
      </c>
      <c r="C3" s="58">
        <v>2.2556390977443552E-2</v>
      </c>
      <c r="D3" s="58">
        <v>4.0294840294840206E-2</v>
      </c>
      <c r="E3" s="58">
        <v>3.3524576126048977E-2</v>
      </c>
      <c r="F3" s="58">
        <v>2.9411764705882248E-2</v>
      </c>
      <c r="G3" s="58">
        <v>-1.6744809109175973E-3</v>
      </c>
      <c r="H3" s="58">
        <v>5.1679586563306845E-3</v>
      </c>
      <c r="I3" s="58">
        <v>0</v>
      </c>
      <c r="J3" s="58">
        <v>1.8907563025210239E-2</v>
      </c>
      <c r="K3" s="58">
        <v>0</v>
      </c>
      <c r="L3" s="58">
        <v>0</v>
      </c>
      <c r="M3" s="58">
        <v>4.8370136698212551E-3</v>
      </c>
    </row>
    <row r="4" spans="1:13" x14ac:dyDescent="0.25">
      <c r="A4" s="57">
        <v>39087</v>
      </c>
      <c r="B4" s="58">
        <v>3.5989717223650075E-3</v>
      </c>
      <c r="C4" s="58">
        <v>-7.3529411764705621E-3</v>
      </c>
      <c r="D4" s="58">
        <v>-3.3065658951346721E-3</v>
      </c>
      <c r="E4" s="58">
        <v>8.1196404159245006E-3</v>
      </c>
      <c r="F4" s="58">
        <v>-2.777777777777779E-2</v>
      </c>
      <c r="G4" s="58">
        <v>-5.7027843005702517E-3</v>
      </c>
      <c r="H4" s="58">
        <v>-1.3624678663239131E-2</v>
      </c>
      <c r="I4" s="58">
        <v>0</v>
      </c>
      <c r="J4" s="58">
        <v>-1.1683848797250818E-2</v>
      </c>
      <c r="K4" s="58">
        <v>0</v>
      </c>
      <c r="L4" s="58">
        <v>0</v>
      </c>
      <c r="M4" s="58">
        <v>-8.1624110506488545E-3</v>
      </c>
    </row>
    <row r="5" spans="1:13" x14ac:dyDescent="0.25">
      <c r="A5" s="57">
        <v>39090</v>
      </c>
      <c r="B5" s="58">
        <v>9.2213114754098324E-3</v>
      </c>
      <c r="C5" s="58">
        <v>4.9382716049382047E-3</v>
      </c>
      <c r="D5" s="58">
        <v>-4.2654028436018843E-3</v>
      </c>
      <c r="E5" s="58">
        <v>-7.3967536470104234E-3</v>
      </c>
      <c r="F5" s="58">
        <v>-4.0816326530612734E-3</v>
      </c>
      <c r="G5" s="58">
        <v>9.7840755735492113E-3</v>
      </c>
      <c r="H5" s="58">
        <v>-2.2673964034401806E-2</v>
      </c>
      <c r="I5" s="58">
        <v>0</v>
      </c>
      <c r="J5" s="58">
        <v>4.8678720445061163E-3</v>
      </c>
      <c r="K5" s="58">
        <v>0</v>
      </c>
      <c r="L5" s="58">
        <v>0</v>
      </c>
      <c r="M5" s="58">
        <v>-8.2295843004853708E-3</v>
      </c>
    </row>
    <row r="6" spans="1:13" x14ac:dyDescent="0.25">
      <c r="A6" s="57">
        <v>39091</v>
      </c>
      <c r="B6" s="58">
        <v>5.8883248730965398E-3</v>
      </c>
      <c r="C6" s="58">
        <v>8.2719082719082682E-2</v>
      </c>
      <c r="D6" s="58">
        <v>9.519276534983856E-4</v>
      </c>
      <c r="E6" s="58">
        <v>3.9743324363485932E-3</v>
      </c>
      <c r="F6" s="58">
        <v>1.3934426229508245E-2</v>
      </c>
      <c r="G6" s="58">
        <v>1.002338790511148E-3</v>
      </c>
      <c r="H6" s="58">
        <v>7.4666666666667325E-3</v>
      </c>
      <c r="I6" s="58">
        <v>0</v>
      </c>
      <c r="J6" s="58">
        <v>-2.0761245674739692E-3</v>
      </c>
      <c r="K6" s="58">
        <v>0</v>
      </c>
      <c r="L6" s="58">
        <v>0</v>
      </c>
      <c r="M6" s="58">
        <v>8.2978723404254495E-3</v>
      </c>
    </row>
    <row r="7" spans="1:13" x14ac:dyDescent="0.25">
      <c r="A7" s="57">
        <v>39092</v>
      </c>
      <c r="B7" s="58">
        <v>-5.8538554703270185E-3</v>
      </c>
      <c r="C7" s="58">
        <v>4.8411497730710851E-2</v>
      </c>
      <c r="D7" s="58">
        <v>2.3300047551117364E-2</v>
      </c>
      <c r="E7" s="58">
        <v>8.1646117685869601E-3</v>
      </c>
      <c r="F7" s="58">
        <v>3.4761519805982299E-2</v>
      </c>
      <c r="G7" s="58">
        <v>-1.0013351134846471E-2</v>
      </c>
      <c r="H7" s="58">
        <v>-1.6675489677077882E-2</v>
      </c>
      <c r="I7" s="58">
        <v>0</v>
      </c>
      <c r="J7" s="58">
        <v>1.6990291262135804E-2</v>
      </c>
      <c r="K7" s="58">
        <v>0</v>
      </c>
      <c r="L7" s="58">
        <v>0</v>
      </c>
      <c r="M7" s="58">
        <v>-2.3211648027009479E-3</v>
      </c>
    </row>
    <row r="8" spans="1:13" x14ac:dyDescent="0.25">
      <c r="A8" s="57">
        <v>39093</v>
      </c>
      <c r="B8" s="58">
        <v>5.0761421319795996E-3</v>
      </c>
      <c r="C8" s="58">
        <v>-1.2265512265512313E-2</v>
      </c>
      <c r="D8" s="58">
        <v>1.858736059479571E-2</v>
      </c>
      <c r="E8" s="58">
        <v>2.0941551801709757E-2</v>
      </c>
      <c r="F8" s="58">
        <v>2.4999999999999911E-2</v>
      </c>
      <c r="G8" s="58">
        <v>3.5064059339177334E-2</v>
      </c>
      <c r="H8" s="58">
        <v>6.7294751009421283E-3</v>
      </c>
      <c r="I8" s="58">
        <v>0</v>
      </c>
      <c r="J8" s="58">
        <v>-1.0228435049437379E-2</v>
      </c>
      <c r="K8" s="58">
        <v>0</v>
      </c>
      <c r="L8" s="58">
        <v>0</v>
      </c>
      <c r="M8" s="58">
        <v>6.7681895093063549E-3</v>
      </c>
    </row>
    <row r="9" spans="1:13" x14ac:dyDescent="0.25">
      <c r="A9" s="57">
        <v>39094</v>
      </c>
      <c r="B9" s="58">
        <v>-1.0101010101015717E-4</v>
      </c>
      <c r="C9" s="58">
        <v>-1.2417823228634051E-2</v>
      </c>
      <c r="D9" s="58">
        <v>9.58029197080279E-3</v>
      </c>
      <c r="E9" s="58">
        <v>1.0576499338968759E-2</v>
      </c>
      <c r="F9" s="58">
        <v>-4.9542682926829174E-2</v>
      </c>
      <c r="G9" s="58">
        <v>1.6612377850163007E-2</v>
      </c>
      <c r="H9" s="58">
        <v>2.1390374331550888E-2</v>
      </c>
      <c r="I9" s="58">
        <v>0</v>
      </c>
      <c r="J9" s="58">
        <v>1.0334137099552443E-3</v>
      </c>
      <c r="K9" s="58">
        <v>0</v>
      </c>
      <c r="L9" s="58">
        <v>0</v>
      </c>
      <c r="M9" s="58">
        <v>7.983193277310896E-3</v>
      </c>
    </row>
    <row r="10" spans="1:13" x14ac:dyDescent="0.25">
      <c r="A10" s="57">
        <v>39098</v>
      </c>
      <c r="B10" s="58">
        <v>4.14183250833422E-3</v>
      </c>
      <c r="C10" s="58">
        <v>2.5887573964497035E-2</v>
      </c>
      <c r="D10" s="58">
        <v>7.6818798011748513E-3</v>
      </c>
      <c r="E10" s="58">
        <v>-1.4271555996036023E-3</v>
      </c>
      <c r="F10" s="58">
        <v>2.1651964715316829E-2</v>
      </c>
      <c r="G10" s="58">
        <v>-1.602050624799789E-3</v>
      </c>
      <c r="H10" s="58">
        <v>1.2041884816753834E-2</v>
      </c>
      <c r="I10" s="58">
        <v>0</v>
      </c>
      <c r="J10" s="58">
        <v>-6.1940812112869503E-3</v>
      </c>
      <c r="K10" s="58">
        <v>0</v>
      </c>
      <c r="L10" s="58">
        <v>0</v>
      </c>
      <c r="M10" s="58">
        <v>6.8778657774073437E-3</v>
      </c>
    </row>
    <row r="11" spans="1:13" x14ac:dyDescent="0.25">
      <c r="A11" s="57">
        <v>39099</v>
      </c>
      <c r="B11" s="58">
        <v>1.2977867203219251E-2</v>
      </c>
      <c r="C11" s="58">
        <v>-2.2350396539293382E-2</v>
      </c>
      <c r="D11" s="58">
        <v>-5.6502242152466464E-2</v>
      </c>
      <c r="E11" s="58">
        <v>-1.3894954146651317E-2</v>
      </c>
      <c r="F11" s="58">
        <v>-1.4913657770800559E-2</v>
      </c>
      <c r="G11" s="58">
        <v>-1.9255455712451353E-3</v>
      </c>
      <c r="H11" s="58">
        <v>-2.0175892395240425E-2</v>
      </c>
      <c r="I11" s="58">
        <v>0</v>
      </c>
      <c r="J11" s="58">
        <v>8.6565096952908593E-3</v>
      </c>
      <c r="K11" s="58">
        <v>0</v>
      </c>
      <c r="L11" s="58">
        <v>0</v>
      </c>
      <c r="M11" s="58">
        <v>-2.2769612916579973E-3</v>
      </c>
    </row>
    <row r="12" spans="1:13" x14ac:dyDescent="0.25">
      <c r="A12" s="57">
        <v>39100</v>
      </c>
      <c r="B12" s="58">
        <v>-8.8390108253053601E-3</v>
      </c>
      <c r="C12" s="58">
        <v>-6.1946902654867242E-2</v>
      </c>
      <c r="D12" s="58">
        <v>-1.853612167300378E-2</v>
      </c>
      <c r="E12" s="58">
        <v>-1.9002375296912066E-2</v>
      </c>
      <c r="F12" s="58">
        <v>-3.266932270916334E-2</v>
      </c>
      <c r="G12" s="58">
        <v>-3.2154340836013651E-3</v>
      </c>
      <c r="H12" s="58">
        <v>-2.3759239704329582E-2</v>
      </c>
      <c r="I12" s="58">
        <v>0</v>
      </c>
      <c r="J12" s="58">
        <v>-2.7806385169927839E-2</v>
      </c>
      <c r="K12" s="58">
        <v>0</v>
      </c>
      <c r="L12" s="58">
        <v>0</v>
      </c>
      <c r="M12" s="58">
        <v>3.9419087136929321E-3</v>
      </c>
    </row>
    <row r="13" spans="1:13" x14ac:dyDescent="0.25">
      <c r="A13" s="57">
        <v>39101</v>
      </c>
      <c r="B13" s="58">
        <v>-4.8096192384769476E-2</v>
      </c>
      <c r="C13" s="58">
        <v>-6.2893081761006275E-3</v>
      </c>
      <c r="D13" s="58">
        <v>8.2324455205811109E-3</v>
      </c>
      <c r="E13" s="58">
        <v>3.939754586120614E-3</v>
      </c>
      <c r="F13" s="58">
        <v>0</v>
      </c>
      <c r="G13" s="58">
        <v>3.5483870967740749E-3</v>
      </c>
      <c r="H13" s="58">
        <v>1.0816657652787942E-3</v>
      </c>
      <c r="I13" s="58">
        <v>0</v>
      </c>
      <c r="J13" s="58">
        <v>2.4717514124292794E-3</v>
      </c>
      <c r="K13" s="58">
        <v>0</v>
      </c>
      <c r="L13" s="58">
        <v>0</v>
      </c>
      <c r="M13" s="58">
        <v>-1.6532341392849759E-3</v>
      </c>
    </row>
    <row r="14" spans="1:13" x14ac:dyDescent="0.25">
      <c r="A14" s="57">
        <v>39104</v>
      </c>
      <c r="B14" s="58">
        <v>1.4947368421052598E-2</v>
      </c>
      <c r="C14" s="58">
        <v>-1.8987341772151889E-2</v>
      </c>
      <c r="D14" s="58">
        <v>-1.4409221902017544E-3</v>
      </c>
      <c r="E14" s="58">
        <v>-1.8190737031435145E-2</v>
      </c>
      <c r="F14" s="58">
        <v>8.2372322899506578E-3</v>
      </c>
      <c r="G14" s="58">
        <v>-1.2536162005785889E-2</v>
      </c>
      <c r="H14" s="58">
        <v>-1.8908698001081081E-3</v>
      </c>
      <c r="I14" s="58">
        <v>0</v>
      </c>
      <c r="J14" s="58">
        <v>7.0447340612891374E-3</v>
      </c>
      <c r="K14" s="58">
        <v>0</v>
      </c>
      <c r="L14" s="58">
        <v>0</v>
      </c>
      <c r="M14" s="58">
        <v>-7.2448768370938499E-3</v>
      </c>
    </row>
    <row r="15" spans="1:13" x14ac:dyDescent="0.25">
      <c r="A15" s="57">
        <v>39105</v>
      </c>
      <c r="B15" s="58">
        <v>5.0819332088778424E-3</v>
      </c>
      <c r="C15" s="58">
        <v>-1.2903225806451646E-2</v>
      </c>
      <c r="D15" s="58">
        <v>-1.1544011544011523E-2</v>
      </c>
      <c r="E15" s="58">
        <v>-3.7055541677075698E-3</v>
      </c>
      <c r="F15" s="58">
        <v>1.7973856209150485E-2</v>
      </c>
      <c r="G15" s="58">
        <v>6.5104166666674068E-4</v>
      </c>
      <c r="H15" s="58">
        <v>-1.4073071718538666E-2</v>
      </c>
      <c r="I15" s="58">
        <v>0</v>
      </c>
      <c r="J15" s="58">
        <v>3.5327037425673335E-2</v>
      </c>
      <c r="K15" s="58">
        <v>0</v>
      </c>
      <c r="L15" s="58">
        <v>0</v>
      </c>
      <c r="M15" s="58">
        <v>-3.1276063386155295E-3</v>
      </c>
    </row>
    <row r="16" spans="1:13" x14ac:dyDescent="0.25">
      <c r="A16" s="57">
        <v>39106</v>
      </c>
      <c r="B16" s="58">
        <v>1.7542049324115183E-3</v>
      </c>
      <c r="C16" s="58">
        <v>1.225490196078427E-2</v>
      </c>
      <c r="D16" s="58">
        <v>1.4111922141119226E-2</v>
      </c>
      <c r="E16" s="58">
        <v>4.1748505996907603E-2</v>
      </c>
      <c r="F16" s="58">
        <v>2.4077046548955927E-3</v>
      </c>
      <c r="G16" s="58">
        <v>1.1385816525699477E-2</v>
      </c>
      <c r="H16" s="58">
        <v>2.2783420258029041E-2</v>
      </c>
      <c r="I16" s="58">
        <v>0</v>
      </c>
      <c r="J16" s="58">
        <v>1.3513513513513375E-2</v>
      </c>
      <c r="K16" s="58">
        <v>0</v>
      </c>
      <c r="L16" s="58">
        <v>0</v>
      </c>
      <c r="M16" s="58">
        <v>1.6732901066722317E-2</v>
      </c>
    </row>
    <row r="17" spans="1:13" x14ac:dyDescent="0.25">
      <c r="A17" s="57">
        <v>39107</v>
      </c>
      <c r="B17" s="58">
        <v>1.4421096003296441E-3</v>
      </c>
      <c r="C17" s="58">
        <v>-5.6497175141243527E-3</v>
      </c>
      <c r="D17" s="58">
        <v>-1.1516314779270509E-2</v>
      </c>
      <c r="E17" s="58">
        <v>-2.1983311938382544E-2</v>
      </c>
      <c r="F17" s="58">
        <v>-9.60768614891927E-3</v>
      </c>
      <c r="G17" s="58">
        <v>-2.0585397233837233E-2</v>
      </c>
      <c r="H17" s="58">
        <v>-4.8309178743961567E-3</v>
      </c>
      <c r="I17" s="58">
        <v>0</v>
      </c>
      <c r="J17" s="58">
        <v>1.5666666666666718E-2</v>
      </c>
      <c r="K17" s="58">
        <v>0</v>
      </c>
      <c r="L17" s="58">
        <v>0</v>
      </c>
      <c r="M17" s="58">
        <v>-9.4630734416787377E-3</v>
      </c>
    </row>
    <row r="18" spans="1:13" x14ac:dyDescent="0.25">
      <c r="A18" s="57">
        <v>39108</v>
      </c>
      <c r="B18" s="58">
        <v>3.0857848179386416E-3</v>
      </c>
      <c r="C18" s="58">
        <v>-9.7402597402598268E-3</v>
      </c>
      <c r="D18" s="58">
        <v>-3.3980582524272274E-3</v>
      </c>
      <c r="E18" s="58">
        <v>1.5873666940114717E-2</v>
      </c>
      <c r="F18" s="58">
        <v>-2.4252223120452276E-3</v>
      </c>
      <c r="G18" s="58">
        <v>4.9261083743843415E-3</v>
      </c>
      <c r="H18" s="58">
        <v>-6.2028047464939284E-3</v>
      </c>
      <c r="I18" s="58">
        <v>0</v>
      </c>
      <c r="J18" s="58">
        <v>1.8050541516245522E-2</v>
      </c>
      <c r="K18" s="58">
        <v>0</v>
      </c>
      <c r="L18" s="58">
        <v>0</v>
      </c>
      <c r="M18" s="58">
        <v>-9.9688473520248566E-3</v>
      </c>
    </row>
    <row r="19" spans="1:13" x14ac:dyDescent="0.25">
      <c r="A19" s="57">
        <v>39111</v>
      </c>
      <c r="B19" s="58">
        <v>1.8457752255949256E-3</v>
      </c>
      <c r="C19" s="58">
        <v>6.5573770491802463E-3</v>
      </c>
      <c r="D19" s="58">
        <v>1.7535314174379035E-2</v>
      </c>
      <c r="E19" s="58">
        <v>-6.7832196067346695E-3</v>
      </c>
      <c r="F19" s="58">
        <v>0</v>
      </c>
      <c r="G19" s="58">
        <v>-2.2875816993463971E-3</v>
      </c>
      <c r="H19" s="58">
        <v>1.5739484396200876E-2</v>
      </c>
      <c r="I19" s="58">
        <v>0</v>
      </c>
      <c r="J19" s="58">
        <v>-2.5789813023855412E-3</v>
      </c>
      <c r="K19" s="58">
        <v>0</v>
      </c>
      <c r="L19" s="58">
        <v>0</v>
      </c>
      <c r="M19" s="58">
        <v>-8.3910216068805443E-4</v>
      </c>
    </row>
    <row r="20" spans="1:13" x14ac:dyDescent="0.25">
      <c r="A20" s="57">
        <v>39112</v>
      </c>
      <c r="B20" s="58">
        <v>8.9048106448310627E-3</v>
      </c>
      <c r="C20" s="58">
        <v>-4.8859934853419107E-3</v>
      </c>
      <c r="D20" s="58">
        <v>1.9147917663953073E-3</v>
      </c>
      <c r="E20" s="58">
        <v>3.7399894304646075E-3</v>
      </c>
      <c r="F20" s="58">
        <v>5.6726094003241023E-3</v>
      </c>
      <c r="G20" s="58">
        <v>-1.6377333770062341E-3</v>
      </c>
      <c r="H20" s="58">
        <v>-1.0152284263959421E-2</v>
      </c>
      <c r="I20" s="58">
        <v>0</v>
      </c>
      <c r="J20" s="58">
        <v>-3.2320620555915669E-3</v>
      </c>
      <c r="K20" s="58">
        <v>0</v>
      </c>
      <c r="L20" s="58">
        <v>0</v>
      </c>
      <c r="M20" s="58">
        <v>-7.3483098887255904E-3</v>
      </c>
    </row>
    <row r="21" spans="1:13" x14ac:dyDescent="0.25">
      <c r="A21" s="57">
        <v>39113</v>
      </c>
      <c r="B21" s="58">
        <v>2.3333671502485664E-3</v>
      </c>
      <c r="C21" s="58">
        <v>2.4549918166938411E-3</v>
      </c>
      <c r="D21" s="58">
        <v>1.4333492594362784E-3</v>
      </c>
      <c r="E21" s="58">
        <v>1.4539710825806962E-2</v>
      </c>
      <c r="F21" s="58">
        <v>6.4464141821112264E-3</v>
      </c>
      <c r="G21" s="58">
        <v>1.2467191601049921E-2</v>
      </c>
      <c r="H21" s="58">
        <v>1.6734143049932593E-2</v>
      </c>
      <c r="I21" s="58">
        <v>0</v>
      </c>
      <c r="J21" s="58">
        <v>1.1348897535667923E-2</v>
      </c>
      <c r="K21" s="58">
        <v>0</v>
      </c>
      <c r="L21" s="58">
        <v>0</v>
      </c>
      <c r="M21" s="58">
        <v>8.671742808798566E-3</v>
      </c>
    </row>
    <row r="22" spans="1:13" x14ac:dyDescent="0.25">
      <c r="A22" s="57">
        <v>39114</v>
      </c>
      <c r="B22" s="58">
        <v>1.7206477732794045E-3</v>
      </c>
      <c r="C22" s="58">
        <v>-1.1428571428571455E-2</v>
      </c>
      <c r="D22" s="58">
        <v>7.1564885496182562E-3</v>
      </c>
      <c r="E22" s="58">
        <v>-3.9401197604790439E-2</v>
      </c>
      <c r="F22" s="58">
        <v>-4.0032025620496348E-2</v>
      </c>
      <c r="G22" s="58">
        <v>-9.7213220998055849E-3</v>
      </c>
      <c r="H22" s="58">
        <v>2.7342713034244737E-2</v>
      </c>
      <c r="I22" s="58">
        <v>0</v>
      </c>
      <c r="J22" s="58">
        <v>5.7710804745110256E-3</v>
      </c>
      <c r="K22" s="58">
        <v>0</v>
      </c>
      <c r="L22" s="58">
        <v>0</v>
      </c>
      <c r="M22" s="58">
        <v>1.8871880897464166E-3</v>
      </c>
    </row>
    <row r="23" spans="1:13" x14ac:dyDescent="0.25">
      <c r="A23" s="57">
        <v>39115</v>
      </c>
      <c r="B23" s="58">
        <v>1.3135293523289793E-3</v>
      </c>
      <c r="C23" s="58">
        <v>0</v>
      </c>
      <c r="D23" s="58">
        <v>5.6845097110373999E-3</v>
      </c>
      <c r="E23" s="58">
        <v>-4.9869093629228978E-4</v>
      </c>
      <c r="F23" s="58">
        <v>-2.5020850708923348E-3</v>
      </c>
      <c r="G23" s="58">
        <v>-1.2107329842931835E-2</v>
      </c>
      <c r="H23" s="58">
        <v>-3.3850129198966461E-2</v>
      </c>
      <c r="I23" s="58">
        <v>0</v>
      </c>
      <c r="J23" s="58">
        <v>6.3755180108393539E-4</v>
      </c>
      <c r="K23" s="58">
        <v>0</v>
      </c>
      <c r="L23" s="58">
        <v>0</v>
      </c>
      <c r="M23" s="58">
        <v>6.2787777312682813E-3</v>
      </c>
    </row>
    <row r="24" spans="1:13" x14ac:dyDescent="0.25">
      <c r="A24" s="57">
        <v>39118</v>
      </c>
      <c r="B24" s="58">
        <v>7.0635721493439441E-4</v>
      </c>
      <c r="C24" s="58">
        <v>-9.9091659785300878E-3</v>
      </c>
      <c r="D24" s="58">
        <v>2.3551577955722713E-3</v>
      </c>
      <c r="E24" s="58">
        <v>-2.977007193048109E-2</v>
      </c>
      <c r="F24" s="58">
        <v>-3.0100334448160626E-2</v>
      </c>
      <c r="G24" s="58">
        <v>-1.9211659489897337E-2</v>
      </c>
      <c r="H24" s="58">
        <v>-6.1513773736294741E-3</v>
      </c>
      <c r="I24" s="58">
        <v>0</v>
      </c>
      <c r="J24" s="58">
        <v>6.3714558776679642E-3</v>
      </c>
      <c r="K24" s="58">
        <v>0</v>
      </c>
      <c r="L24" s="58">
        <v>0</v>
      </c>
      <c r="M24" s="58">
        <v>9.1514143094841849E-3</v>
      </c>
    </row>
    <row r="25" spans="1:13" x14ac:dyDescent="0.25">
      <c r="A25" s="57">
        <v>39119</v>
      </c>
      <c r="B25" s="58">
        <v>8.3694665725522199E-3</v>
      </c>
      <c r="C25" s="58">
        <v>2.5020850708923348E-3</v>
      </c>
      <c r="D25" s="58">
        <v>1.4097744360901387E-3</v>
      </c>
      <c r="E25" s="58">
        <v>9.2136275980287952E-3</v>
      </c>
      <c r="F25" s="58">
        <v>8.6206896551723755E-3</v>
      </c>
      <c r="G25" s="58">
        <v>-3.3772374197905686E-3</v>
      </c>
      <c r="H25" s="58">
        <v>2.9870828848224118E-2</v>
      </c>
      <c r="I25" s="58">
        <v>0</v>
      </c>
      <c r="J25" s="58">
        <v>-1.1712567268122864E-2</v>
      </c>
      <c r="K25" s="58">
        <v>0</v>
      </c>
      <c r="L25" s="58">
        <v>0</v>
      </c>
      <c r="M25" s="58">
        <v>1.2366034624895494E-3</v>
      </c>
    </row>
    <row r="26" spans="1:13" x14ac:dyDescent="0.25">
      <c r="A26" s="57">
        <v>39120</v>
      </c>
      <c r="B26" s="58">
        <v>-2.0000000000000018E-3</v>
      </c>
      <c r="C26" s="58">
        <v>2.4126455906821942E-2</v>
      </c>
      <c r="D26" s="58">
        <v>9.3852651337402726E-3</v>
      </c>
      <c r="E26" s="58">
        <v>-3.0997876857749018E-3</v>
      </c>
      <c r="F26" s="58">
        <v>1.1965811965811923E-2</v>
      </c>
      <c r="G26" s="58">
        <v>-4.7441545238902094E-3</v>
      </c>
      <c r="H26" s="58">
        <v>1.8552390906715344E-2</v>
      </c>
      <c r="I26" s="58">
        <v>0</v>
      </c>
      <c r="J26" s="58">
        <v>-5.7655349135169454E-3</v>
      </c>
      <c r="K26" s="58">
        <v>0</v>
      </c>
      <c r="L26" s="58">
        <v>0</v>
      </c>
      <c r="M26" s="58">
        <v>0</v>
      </c>
    </row>
    <row r="27" spans="1:13" x14ac:dyDescent="0.25">
      <c r="A27" s="57">
        <v>39121</v>
      </c>
      <c r="B27" s="58">
        <v>-9.0180360721442421E-3</v>
      </c>
      <c r="C27" s="58">
        <v>0</v>
      </c>
      <c r="D27" s="58">
        <v>-6.9735006973501434E-3</v>
      </c>
      <c r="E27" s="58">
        <v>2.1723388848660097E-3</v>
      </c>
      <c r="F27" s="58">
        <v>1.1824324324324342E-2</v>
      </c>
      <c r="G27" s="58">
        <v>-3.7453183520599342E-3</v>
      </c>
      <c r="H27" s="58">
        <v>3.0785017957928318E-3</v>
      </c>
      <c r="I27" s="58">
        <v>0</v>
      </c>
      <c r="J27" s="58">
        <v>1.2886597938144284E-3</v>
      </c>
      <c r="K27" s="58">
        <v>0</v>
      </c>
      <c r="L27" s="58">
        <v>0</v>
      </c>
      <c r="M27" s="58">
        <v>-5.5578427336351321E-3</v>
      </c>
    </row>
    <row r="28" spans="1:13" x14ac:dyDescent="0.25">
      <c r="A28" s="57">
        <v>39122</v>
      </c>
      <c r="B28" s="58">
        <v>6.2689585439836826E-3</v>
      </c>
      <c r="C28" s="58">
        <v>-3.3306255077172997E-2</v>
      </c>
      <c r="D28" s="58">
        <v>-1.544943820224709E-2</v>
      </c>
      <c r="E28" s="58">
        <v>-1.9423665419925129E-2</v>
      </c>
      <c r="F28" s="58">
        <v>-1.9198664440734592E-2</v>
      </c>
      <c r="G28" s="58">
        <v>-9.5693779904306719E-3</v>
      </c>
      <c r="H28" s="58">
        <v>-9.7186700767264433E-3</v>
      </c>
      <c r="I28" s="58">
        <v>0</v>
      </c>
      <c r="J28" s="58">
        <v>-5.1480051480050637E-3</v>
      </c>
      <c r="K28" s="58">
        <v>0</v>
      </c>
      <c r="L28" s="58">
        <v>0</v>
      </c>
      <c r="M28" s="58">
        <v>-7.0378803560340319E-3</v>
      </c>
    </row>
    <row r="29" spans="1:13" x14ac:dyDescent="0.25">
      <c r="A29" s="57">
        <v>39125</v>
      </c>
      <c r="B29" s="58">
        <v>-7.2347266881028771E-3</v>
      </c>
      <c r="C29" s="58">
        <v>1.9327731092436906E-2</v>
      </c>
      <c r="D29" s="58">
        <v>-1.0936757013789822E-2</v>
      </c>
      <c r="E29" s="58">
        <v>-7.7586580555676354E-3</v>
      </c>
      <c r="F29" s="58">
        <v>-5.9574468085106247E-3</v>
      </c>
      <c r="G29" s="58">
        <v>-1.3802622498274575E-3</v>
      </c>
      <c r="H29" s="58">
        <v>3.3574380165291018E-3</v>
      </c>
      <c r="I29" s="58">
        <v>0</v>
      </c>
      <c r="J29" s="58">
        <v>-1.3260025873221171E-2</v>
      </c>
      <c r="K29" s="58">
        <v>0</v>
      </c>
      <c r="L29" s="58">
        <v>0</v>
      </c>
      <c r="M29" s="58">
        <v>-4.7946633312486719E-3</v>
      </c>
    </row>
    <row r="30" spans="1:13" x14ac:dyDescent="0.25">
      <c r="A30" s="57">
        <v>39126</v>
      </c>
      <c r="B30" s="58">
        <v>-2.0242914979757831E-3</v>
      </c>
      <c r="C30" s="58">
        <v>-3.2976092333059093E-3</v>
      </c>
      <c r="D30" s="58">
        <v>4.8076923076922906E-3</v>
      </c>
      <c r="E30" s="58">
        <v>1.7473353136467917E-3</v>
      </c>
      <c r="F30" s="58">
        <v>-2.996575342465746E-2</v>
      </c>
      <c r="G30" s="58">
        <v>3.1098825155493337E-3</v>
      </c>
      <c r="H30" s="58">
        <v>1.1840411840411846E-2</v>
      </c>
      <c r="I30" s="58">
        <v>0</v>
      </c>
      <c r="J30" s="58">
        <v>-7.8662733529990536E-3</v>
      </c>
      <c r="K30" s="58">
        <v>0</v>
      </c>
      <c r="L30" s="58">
        <v>0</v>
      </c>
      <c r="M30" s="58">
        <v>5.0272308336822835E-3</v>
      </c>
    </row>
    <row r="31" spans="1:13" x14ac:dyDescent="0.25">
      <c r="A31" s="57">
        <v>39127</v>
      </c>
      <c r="B31" s="58">
        <v>-1.0141987829613841E-3</v>
      </c>
      <c r="C31" s="58">
        <v>8.2712985938793171E-3</v>
      </c>
      <c r="D31" s="58">
        <v>1.1483253588516762E-2</v>
      </c>
      <c r="E31" s="58">
        <v>1.4870050584336214E-2</v>
      </c>
      <c r="F31" s="58">
        <v>1.5004413062665423E-2</v>
      </c>
      <c r="G31" s="58">
        <v>1.2745435756114309E-2</v>
      </c>
      <c r="H31" s="58">
        <v>2.1114220300177955E-2</v>
      </c>
      <c r="I31" s="58">
        <v>0</v>
      </c>
      <c r="J31" s="58">
        <v>2.2464486290056263E-2</v>
      </c>
      <c r="K31" s="58">
        <v>0</v>
      </c>
      <c r="L31" s="58">
        <v>0</v>
      </c>
      <c r="M31" s="58">
        <v>-2.2926219258023739E-3</v>
      </c>
    </row>
    <row r="32" spans="1:13" x14ac:dyDescent="0.25">
      <c r="A32" s="57">
        <v>39128</v>
      </c>
      <c r="B32" s="58">
        <v>5.6852791878172493E-3</v>
      </c>
      <c r="C32" s="58">
        <v>-1.6406890894175019E-3</v>
      </c>
      <c r="D32" s="58">
        <v>8.0416272469252537E-3</v>
      </c>
      <c r="E32" s="58">
        <v>-9.5819189618870926E-3</v>
      </c>
      <c r="F32" s="58">
        <v>-7.6521739130434807E-2</v>
      </c>
      <c r="G32" s="58">
        <v>2.0408163265306367E-3</v>
      </c>
      <c r="H32" s="58">
        <v>-1.9930244145490716E-3</v>
      </c>
      <c r="I32" s="58">
        <v>0</v>
      </c>
      <c r="J32" s="58">
        <v>6.7851373182552521E-3</v>
      </c>
      <c r="K32" s="58">
        <v>0</v>
      </c>
      <c r="L32" s="58">
        <v>0</v>
      </c>
      <c r="M32" s="58">
        <v>1.0236055984959247E-2</v>
      </c>
    </row>
    <row r="33" spans="1:13" x14ac:dyDescent="0.25">
      <c r="A33" s="57">
        <v>39129</v>
      </c>
      <c r="B33" s="58">
        <v>6.0569351907946434E-4</v>
      </c>
      <c r="C33" s="58">
        <v>-4.1084634346755244E-3</v>
      </c>
      <c r="D33" s="58">
        <v>-3.7541060534959092E-3</v>
      </c>
      <c r="E33" s="58">
        <v>1.8394793926247432E-2</v>
      </c>
      <c r="F33" s="58">
        <v>-9.4161958568738102E-3</v>
      </c>
      <c r="G33" s="58">
        <v>-2.4439918533604943E-2</v>
      </c>
      <c r="H33" s="58">
        <v>6.7398901647528486E-3</v>
      </c>
      <c r="I33" s="58">
        <v>0</v>
      </c>
      <c r="J33" s="58">
        <v>-1.2195121951219523E-2</v>
      </c>
      <c r="K33" s="58">
        <v>0</v>
      </c>
      <c r="L33" s="58">
        <v>0</v>
      </c>
      <c r="M33" s="58">
        <v>2.4813895781636841E-3</v>
      </c>
    </row>
    <row r="34" spans="1:13" x14ac:dyDescent="0.25">
      <c r="A34" s="57">
        <v>39133</v>
      </c>
      <c r="B34" s="58">
        <v>-4.6408393866022024E-3</v>
      </c>
      <c r="C34" s="58">
        <v>1.2376237623762387E-2</v>
      </c>
      <c r="D34" s="58">
        <v>-2.3551577955723824E-3</v>
      </c>
      <c r="E34" s="58">
        <v>4.5582346425832032E-3</v>
      </c>
      <c r="F34" s="58">
        <v>1.0456273764258617E-2</v>
      </c>
      <c r="G34" s="58">
        <v>3.1315240083507057E-3</v>
      </c>
      <c r="H34" s="58">
        <v>2.9258616414579608E-2</v>
      </c>
      <c r="I34" s="58">
        <v>0</v>
      </c>
      <c r="J34" s="58">
        <v>8.7719298245614308E-3</v>
      </c>
      <c r="K34" s="58">
        <v>0</v>
      </c>
      <c r="L34" s="58">
        <v>0</v>
      </c>
      <c r="M34" s="58">
        <v>3.6716171617161786E-2</v>
      </c>
    </row>
    <row r="35" spans="1:13" x14ac:dyDescent="0.25">
      <c r="A35" s="57">
        <v>39134</v>
      </c>
      <c r="B35" s="58">
        <v>6.9937157916075687E-3</v>
      </c>
      <c r="C35" s="58">
        <v>3.830480847595763E-2</v>
      </c>
      <c r="D35" s="58">
        <v>-1.4164305949008527E-2</v>
      </c>
      <c r="E35" s="58">
        <v>7.9725202493532432E-3</v>
      </c>
      <c r="F35" s="58">
        <v>6.5851364063969076E-3</v>
      </c>
      <c r="G35" s="58">
        <v>1.803676725633041E-2</v>
      </c>
      <c r="H35" s="58">
        <v>-6.0226451457480179E-3</v>
      </c>
      <c r="I35" s="58">
        <v>0</v>
      </c>
      <c r="J35" s="58">
        <v>-2.2544283413848953E-3</v>
      </c>
      <c r="K35" s="58">
        <v>0</v>
      </c>
      <c r="L35" s="58">
        <v>0</v>
      </c>
      <c r="M35" s="58">
        <v>-5.7699960206923917E-3</v>
      </c>
    </row>
    <row r="36" spans="1:13" x14ac:dyDescent="0.25">
      <c r="A36" s="57">
        <v>39135</v>
      </c>
      <c r="B36" s="58">
        <v>-5.5359838953195073E-3</v>
      </c>
      <c r="C36" s="58">
        <v>3.9246467817894981E-3</v>
      </c>
      <c r="D36" s="58">
        <v>4.3103448275862988E-3</v>
      </c>
      <c r="E36" s="58">
        <v>0</v>
      </c>
      <c r="F36" s="58">
        <v>3.7383177570093906E-3</v>
      </c>
      <c r="G36" s="58">
        <v>1.3628620102215105E-3</v>
      </c>
      <c r="H36" s="58">
        <v>-6.3015026660203644E-3</v>
      </c>
      <c r="I36" s="58">
        <v>0</v>
      </c>
      <c r="J36" s="58">
        <v>3.5829567462879464E-2</v>
      </c>
      <c r="K36" s="58">
        <v>0</v>
      </c>
      <c r="L36" s="58">
        <v>0</v>
      </c>
      <c r="M36" s="58">
        <v>-5.6033620172103449E-3</v>
      </c>
    </row>
    <row r="37" spans="1:13" x14ac:dyDescent="0.25">
      <c r="A37" s="57">
        <v>39136</v>
      </c>
      <c r="B37" s="58">
        <v>-4.0485829959513442E-3</v>
      </c>
      <c r="C37" s="58">
        <v>-5.4730258014071831E-3</v>
      </c>
      <c r="D37" s="58">
        <v>-1.0014306151645114E-2</v>
      </c>
      <c r="E37" s="58">
        <v>-1.1022760738777393E-2</v>
      </c>
      <c r="F37" s="58">
        <v>2.7932960893854553E-2</v>
      </c>
      <c r="G37" s="58">
        <v>-1.6672337529772152E-2</v>
      </c>
      <c r="H37" s="58">
        <v>-5.3658536585365901E-3</v>
      </c>
      <c r="I37" s="58">
        <v>0</v>
      </c>
      <c r="J37" s="58">
        <v>3.7394827048924384E-3</v>
      </c>
      <c r="K37" s="58">
        <v>0</v>
      </c>
      <c r="L37" s="58">
        <v>0</v>
      </c>
      <c r="M37" s="58">
        <v>-2.4149728315555619E-3</v>
      </c>
    </row>
    <row r="38" spans="1:13" x14ac:dyDescent="0.25">
      <c r="A38" s="57">
        <v>39139</v>
      </c>
      <c r="B38" s="58">
        <v>-5.4878048780488964E-3</v>
      </c>
      <c r="C38" s="58">
        <v>-4.7169811320755262E-3</v>
      </c>
      <c r="D38" s="58">
        <v>4.3352601156070314E-3</v>
      </c>
      <c r="E38" s="58">
        <v>-1.2081507636023336E-2</v>
      </c>
      <c r="F38" s="58">
        <v>1.1775362318840576E-2</v>
      </c>
      <c r="G38" s="58">
        <v>5.8823529411764497E-3</v>
      </c>
      <c r="H38" s="58">
        <v>2.4521824423737737E-3</v>
      </c>
      <c r="I38" s="58">
        <v>0</v>
      </c>
      <c r="J38" s="58">
        <v>-1.3660353927351765E-2</v>
      </c>
      <c r="K38" s="58">
        <v>0</v>
      </c>
      <c r="L38" s="58">
        <v>0</v>
      </c>
      <c r="M38" s="58">
        <v>8.2711317329029477E-3</v>
      </c>
    </row>
    <row r="39" spans="1:13" x14ac:dyDescent="0.25">
      <c r="A39" s="57">
        <v>39140</v>
      </c>
      <c r="B39" s="58">
        <v>-1.9006744328632696E-2</v>
      </c>
      <c r="C39" s="58">
        <v>-5.292259083728279E-2</v>
      </c>
      <c r="D39" s="58">
        <v>-3.9328537170263855E-2</v>
      </c>
      <c r="E39" s="58">
        <v>-3.4750032295569055E-2</v>
      </c>
      <c r="F39" s="58">
        <v>-6.1772605192479846E-2</v>
      </c>
      <c r="G39" s="58">
        <v>-4.1279669762641857E-2</v>
      </c>
      <c r="H39" s="58">
        <v>-5.0146771037182125E-2</v>
      </c>
      <c r="I39" s="58">
        <v>0</v>
      </c>
      <c r="J39" s="58">
        <v>-3.4623858986465139E-2</v>
      </c>
      <c r="K39" s="58">
        <v>0</v>
      </c>
      <c r="L39" s="58">
        <v>0</v>
      </c>
      <c r="M39" s="58">
        <v>-3.5614245698279201E-2</v>
      </c>
    </row>
    <row r="40" spans="1:13" x14ac:dyDescent="0.25">
      <c r="A40" s="57">
        <v>39141</v>
      </c>
      <c r="B40" s="58">
        <v>-2.3854166666666732E-2</v>
      </c>
      <c r="C40" s="58">
        <v>8.340283569641338E-3</v>
      </c>
      <c r="D40" s="58">
        <v>-8.4872690963555542E-3</v>
      </c>
      <c r="E40" s="58">
        <v>1.516773733047927E-3</v>
      </c>
      <c r="F40" s="58">
        <v>1.8129770992366456E-2</v>
      </c>
      <c r="G40" s="58">
        <v>1.0764262648008671E-2</v>
      </c>
      <c r="H40" s="58">
        <v>7.9835178985321331E-3</v>
      </c>
      <c r="I40" s="58">
        <v>0</v>
      </c>
      <c r="J40" s="58">
        <v>9.4554939680469019E-3</v>
      </c>
      <c r="K40" s="58">
        <v>0</v>
      </c>
      <c r="L40" s="58">
        <v>0</v>
      </c>
      <c r="M40" s="58">
        <v>2.2821576763485396E-3</v>
      </c>
    </row>
    <row r="41" spans="1:13" x14ac:dyDescent="0.25">
      <c r="A41" s="57">
        <v>39142</v>
      </c>
      <c r="B41" s="58">
        <v>-3.692242023263248E-2</v>
      </c>
      <c r="C41" s="58">
        <v>2.8949545078577277E-2</v>
      </c>
      <c r="D41" s="58">
        <v>-1.3595166163141936E-2</v>
      </c>
      <c r="E41" s="58">
        <v>-2.7171492204900449E-3</v>
      </c>
      <c r="F41" s="58">
        <v>-4.6860356138707093E-3</v>
      </c>
      <c r="G41" s="58">
        <v>-2.8399006034789398E-3</v>
      </c>
      <c r="H41" s="58">
        <v>-7.4092999489013822E-3</v>
      </c>
      <c r="I41" s="58">
        <v>0</v>
      </c>
      <c r="J41" s="58">
        <v>-5.490956072351505E-3</v>
      </c>
      <c r="K41" s="58">
        <v>0</v>
      </c>
      <c r="L41" s="58">
        <v>0</v>
      </c>
      <c r="M41" s="58">
        <v>-8.6938522045125755E-3</v>
      </c>
    </row>
    <row r="42" spans="1:13" x14ac:dyDescent="0.25">
      <c r="A42" s="57">
        <v>39143</v>
      </c>
      <c r="B42" s="58">
        <v>1.939058171745156E-2</v>
      </c>
      <c r="C42" s="58">
        <v>-1.9292604501607746E-2</v>
      </c>
      <c r="D42" s="58">
        <v>-1.8887187340479894E-2</v>
      </c>
      <c r="E42" s="58">
        <v>-2.1305105185582152E-2</v>
      </c>
      <c r="F42" s="58">
        <v>-3.8606403013182522E-2</v>
      </c>
      <c r="G42" s="58">
        <v>-1.1747953008187872E-2</v>
      </c>
      <c r="H42" s="58">
        <v>-2.9858429858429902E-2</v>
      </c>
      <c r="I42" s="58">
        <v>0</v>
      </c>
      <c r="J42" s="58">
        <v>-9.7434231893467338E-4</v>
      </c>
      <c r="K42" s="58">
        <v>0</v>
      </c>
      <c r="L42" s="58">
        <v>0</v>
      </c>
      <c r="M42" s="58">
        <v>-1.6704948841094192E-3</v>
      </c>
    </row>
    <row r="43" spans="1:13" x14ac:dyDescent="0.25">
      <c r="A43" s="57">
        <v>39146</v>
      </c>
      <c r="B43" s="58">
        <v>-1.9021739130434812E-2</v>
      </c>
      <c r="C43" s="58">
        <v>1.0655737704918122E-2</v>
      </c>
      <c r="D43" s="58">
        <v>-5.7232049947970598E-3</v>
      </c>
      <c r="E43" s="58">
        <v>5.1569916027747187E-3</v>
      </c>
      <c r="F43" s="58">
        <v>-2.350636630754166E-2</v>
      </c>
      <c r="G43" s="58">
        <v>-7.5648414985590717E-3</v>
      </c>
      <c r="H43" s="58">
        <v>-1.6980631467232721E-2</v>
      </c>
      <c r="I43" s="58">
        <v>0</v>
      </c>
      <c r="J43" s="58">
        <v>4.551365409622754E-3</v>
      </c>
      <c r="K43" s="58">
        <v>0</v>
      </c>
      <c r="L43" s="58">
        <v>0</v>
      </c>
      <c r="M43" s="58">
        <v>5.6473541100188207E-3</v>
      </c>
    </row>
    <row r="44" spans="1:13" x14ac:dyDescent="0.25">
      <c r="A44" s="57">
        <v>39147</v>
      </c>
      <c r="B44" s="58">
        <v>1.7285318559556728E-2</v>
      </c>
      <c r="C44" s="58">
        <v>2.1897810218977964E-2</v>
      </c>
      <c r="D44" s="58">
        <v>1.5175300889586518E-2</v>
      </c>
      <c r="E44" s="58">
        <v>3.7684449489216787E-2</v>
      </c>
      <c r="F44" s="58">
        <v>4.6138415245737141E-2</v>
      </c>
      <c r="G44" s="58">
        <v>1.0163339382940118E-2</v>
      </c>
      <c r="H44" s="58">
        <v>4.1295546558704377E-2</v>
      </c>
      <c r="I44" s="58">
        <v>0</v>
      </c>
      <c r="J44" s="58">
        <v>1.4563106796116498E-2</v>
      </c>
      <c r="K44" s="58">
        <v>0</v>
      </c>
      <c r="L44" s="58">
        <v>0</v>
      </c>
      <c r="M44" s="58">
        <v>-8.3194675540765317E-4</v>
      </c>
    </row>
    <row r="45" spans="1:13" x14ac:dyDescent="0.25">
      <c r="A45" s="57">
        <v>39148</v>
      </c>
      <c r="B45" s="58">
        <v>2.1675198780089167E-2</v>
      </c>
      <c r="C45" s="58">
        <v>-5.5555555555555358E-3</v>
      </c>
      <c r="D45" s="58">
        <v>-1.4432989690721487E-2</v>
      </c>
      <c r="E45" s="58">
        <v>-4.2003937869176111E-3</v>
      </c>
      <c r="F45" s="58">
        <v>-7.6701821668264669E-3</v>
      </c>
      <c r="G45" s="58">
        <v>-7.905138339920903E-3</v>
      </c>
      <c r="H45" s="58">
        <v>-5.7024364955935436E-3</v>
      </c>
      <c r="I45" s="58">
        <v>0</v>
      </c>
      <c r="J45" s="58">
        <v>-6.698564593301426E-3</v>
      </c>
      <c r="K45" s="58">
        <v>0</v>
      </c>
      <c r="L45" s="58">
        <v>0</v>
      </c>
      <c r="M45" s="58">
        <v>-2.2897585345544869E-3</v>
      </c>
    </row>
    <row r="46" spans="1:13" x14ac:dyDescent="0.25">
      <c r="A46" s="57">
        <v>39149</v>
      </c>
      <c r="B46" s="58">
        <v>7.4626865671643117E-3</v>
      </c>
      <c r="C46" s="58">
        <v>3.1923383878691425E-3</v>
      </c>
      <c r="D46" s="58">
        <v>5.7531380753137462E-3</v>
      </c>
      <c r="E46" s="58">
        <v>-2.0211784349049022E-3</v>
      </c>
      <c r="F46" s="58">
        <v>1.6425120772946888E-2</v>
      </c>
      <c r="G46" s="58">
        <v>-1.0503440782325235E-2</v>
      </c>
      <c r="H46" s="58">
        <v>-6.777893639207444E-3</v>
      </c>
      <c r="I46" s="58">
        <v>0</v>
      </c>
      <c r="J46" s="58">
        <v>1.7983301220295456E-2</v>
      </c>
      <c r="K46" s="58">
        <v>0</v>
      </c>
      <c r="L46" s="58">
        <v>0</v>
      </c>
      <c r="M46" s="58">
        <v>-1.0431879824743806E-3</v>
      </c>
    </row>
    <row r="47" spans="1:13" x14ac:dyDescent="0.25">
      <c r="A47" s="57">
        <v>39150</v>
      </c>
      <c r="B47" s="58">
        <v>-1.07936507936508E-2</v>
      </c>
      <c r="C47" s="58">
        <v>0</v>
      </c>
      <c r="D47" s="58">
        <v>-6.7602704108163936E-3</v>
      </c>
      <c r="E47" s="58">
        <v>-3.8744331440143664E-3</v>
      </c>
      <c r="F47" s="58">
        <v>-2.6615969581748944E-2</v>
      </c>
      <c r="G47" s="58">
        <v>-1.0980966325037089E-3</v>
      </c>
      <c r="H47" s="58">
        <v>1.9422572178477759E-2</v>
      </c>
      <c r="I47" s="58">
        <v>0</v>
      </c>
      <c r="J47" s="58">
        <v>2.3974763406940047E-2</v>
      </c>
      <c r="K47" s="58">
        <v>0</v>
      </c>
      <c r="L47" s="58">
        <v>0</v>
      </c>
      <c r="M47" s="58">
        <v>-9.6073517126148422E-3</v>
      </c>
    </row>
    <row r="48" spans="1:13" x14ac:dyDescent="0.25">
      <c r="A48" s="57">
        <v>39153</v>
      </c>
      <c r="B48" s="58">
        <v>2.1394950791613354E-3</v>
      </c>
      <c r="C48" s="58">
        <v>2.1479713603818507E-2</v>
      </c>
      <c r="D48" s="58">
        <v>1.9895287958115127E-2</v>
      </c>
      <c r="E48" s="58">
        <v>3.9779005524862576E-3</v>
      </c>
      <c r="F48" s="58">
        <v>9.765625E-4</v>
      </c>
      <c r="G48" s="58">
        <v>5.4965188713815838E-3</v>
      </c>
      <c r="H48" s="58">
        <v>-7.7239958805352948E-4</v>
      </c>
      <c r="I48" s="58">
        <v>0</v>
      </c>
      <c r="J48" s="58">
        <v>4.0049291435613199E-3</v>
      </c>
      <c r="K48" s="58">
        <v>0</v>
      </c>
      <c r="L48" s="58">
        <v>0</v>
      </c>
      <c r="M48" s="58">
        <v>-3.3741037536905161E-3</v>
      </c>
    </row>
    <row r="49" spans="1:13" x14ac:dyDescent="0.25">
      <c r="A49" s="57">
        <v>39154</v>
      </c>
      <c r="B49" s="58">
        <v>1.9214346712210784E-3</v>
      </c>
      <c r="C49" s="58">
        <v>-1.6355140186915862E-2</v>
      </c>
      <c r="D49" s="58">
        <v>-1.848049281314168E-2</v>
      </c>
      <c r="E49" s="58">
        <v>-2.5797930882676678E-2</v>
      </c>
      <c r="F49" s="58">
        <v>-3.5121951219512115E-2</v>
      </c>
      <c r="G49" s="58">
        <v>-2.6239067055393694E-2</v>
      </c>
      <c r="H49" s="58">
        <v>-2.5508889461479001E-2</v>
      </c>
      <c r="I49" s="58">
        <v>0</v>
      </c>
      <c r="J49" s="58">
        <v>-2.608162012887405E-2</v>
      </c>
      <c r="K49" s="58">
        <v>0</v>
      </c>
      <c r="L49" s="58">
        <v>0</v>
      </c>
      <c r="M49" s="58">
        <v>-2.2852306390181987E-2</v>
      </c>
    </row>
    <row r="50" spans="1:13" x14ac:dyDescent="0.25">
      <c r="A50" s="57">
        <v>39155</v>
      </c>
      <c r="B50" s="58">
        <v>2.663541444704931E-3</v>
      </c>
      <c r="C50" s="58">
        <v>1.8210609659540689E-2</v>
      </c>
      <c r="D50" s="58">
        <v>5.7531380753137462E-3</v>
      </c>
      <c r="E50" s="58">
        <v>1.1252202991549609E-2</v>
      </c>
      <c r="F50" s="58">
        <v>-1.5166835187057637E-2</v>
      </c>
      <c r="G50" s="58">
        <v>2.5449101796407136E-2</v>
      </c>
      <c r="H50" s="58">
        <v>6.8746694870438496E-3</v>
      </c>
      <c r="I50" s="58">
        <v>0</v>
      </c>
      <c r="J50" s="58">
        <v>-2.205419029615574E-3</v>
      </c>
      <c r="K50" s="58">
        <v>0</v>
      </c>
      <c r="L50" s="58">
        <v>0</v>
      </c>
      <c r="M50" s="58">
        <v>-9.7444781290602078E-3</v>
      </c>
    </row>
    <row r="51" spans="1:13" x14ac:dyDescent="0.25">
      <c r="A51" s="57">
        <v>39156</v>
      </c>
      <c r="B51" s="58">
        <v>-7.5443629794920142E-3</v>
      </c>
      <c r="C51" s="58">
        <v>-4.6656298600310508E-3</v>
      </c>
      <c r="D51" s="58">
        <v>-4.6801872074883066E-3</v>
      </c>
      <c r="E51" s="58">
        <v>-4.0664938779158E-3</v>
      </c>
      <c r="F51" s="58">
        <v>-1.2320328542094527E-2</v>
      </c>
      <c r="G51" s="58">
        <v>-4.3795620437955263E-3</v>
      </c>
      <c r="H51" s="58">
        <v>-7.8781512605041737E-3</v>
      </c>
      <c r="I51" s="58">
        <v>0</v>
      </c>
      <c r="J51" s="58">
        <v>-3.1575623618567139E-3</v>
      </c>
      <c r="K51" s="58">
        <v>0</v>
      </c>
      <c r="L51" s="58">
        <v>0</v>
      </c>
      <c r="M51" s="58">
        <v>5.9042204242292229E-3</v>
      </c>
    </row>
    <row r="52" spans="1:13" x14ac:dyDescent="0.25">
      <c r="A52" s="57">
        <v>39157</v>
      </c>
      <c r="B52" s="58">
        <v>1.124197002141325E-2</v>
      </c>
      <c r="C52" s="58">
        <v>0</v>
      </c>
      <c r="D52" s="58">
        <v>5.2246603970740324E-4</v>
      </c>
      <c r="E52" s="58">
        <v>-1.1980078072418965E-2</v>
      </c>
      <c r="F52" s="58">
        <v>-4.1580041580040472E-3</v>
      </c>
      <c r="G52" s="58">
        <v>1.832844574779946E-3</v>
      </c>
      <c r="H52" s="58">
        <v>1.8528321863420238E-3</v>
      </c>
      <c r="I52" s="58">
        <v>0</v>
      </c>
      <c r="J52" s="58">
        <v>-9.1859360152042324E-3</v>
      </c>
      <c r="K52" s="58">
        <v>0</v>
      </c>
      <c r="L52" s="58">
        <v>0</v>
      </c>
      <c r="M52" s="58">
        <v>4.5652173913044436E-3</v>
      </c>
    </row>
    <row r="53" spans="1:13" x14ac:dyDescent="0.25">
      <c r="A53" s="57">
        <v>39160</v>
      </c>
      <c r="B53" s="58">
        <v>-5.2938062466914015E-3</v>
      </c>
      <c r="C53" s="58">
        <v>1.7187499999999911E-2</v>
      </c>
      <c r="D53" s="58">
        <v>-2.0887728459529908E-3</v>
      </c>
      <c r="E53" s="58">
        <v>1.4486830154404995E-2</v>
      </c>
      <c r="F53" s="58">
        <v>8.3507306889352151E-3</v>
      </c>
      <c r="G53" s="58">
        <v>1.8294914013904151E-2</v>
      </c>
      <c r="H53" s="58">
        <v>1.5852047556142779E-2</v>
      </c>
      <c r="I53" s="58">
        <v>0</v>
      </c>
      <c r="J53" s="58">
        <v>-1.9181585677749968E-3</v>
      </c>
      <c r="K53" s="58">
        <v>0</v>
      </c>
      <c r="L53" s="58">
        <v>0</v>
      </c>
      <c r="M53" s="58">
        <v>8.2233282839212496E-3</v>
      </c>
    </row>
    <row r="54" spans="1:13" x14ac:dyDescent="0.25">
      <c r="A54" s="57">
        <v>39161</v>
      </c>
      <c r="B54" s="58">
        <v>5.3219797764758603E-4</v>
      </c>
      <c r="C54" s="58">
        <v>3.8402457757296116E-3</v>
      </c>
      <c r="D54" s="58">
        <v>-6.2794348508634634E-3</v>
      </c>
      <c r="E54" s="58">
        <v>-4.3421818344598906E-3</v>
      </c>
      <c r="F54" s="58">
        <v>2.0703933747412417E-3</v>
      </c>
      <c r="G54" s="58">
        <v>3.5932446999642487E-4</v>
      </c>
      <c r="H54" s="58">
        <v>3.3810143042911633E-3</v>
      </c>
      <c r="I54" s="58">
        <v>0</v>
      </c>
      <c r="J54" s="58">
        <v>4.1639974375400346E-3</v>
      </c>
      <c r="K54" s="58">
        <v>0</v>
      </c>
      <c r="L54" s="58">
        <v>0</v>
      </c>
      <c r="M54" s="58">
        <v>1.5239321742863243E-2</v>
      </c>
    </row>
    <row r="55" spans="1:13" x14ac:dyDescent="0.25">
      <c r="A55" s="57">
        <v>39162</v>
      </c>
      <c r="B55" s="58">
        <v>5.3191489361701372E-3</v>
      </c>
      <c r="C55" s="58">
        <v>2.601377199693955E-2</v>
      </c>
      <c r="D55" s="58">
        <v>1.843075302790953E-2</v>
      </c>
      <c r="E55" s="58">
        <v>2.531247190000907E-2</v>
      </c>
      <c r="F55" s="58">
        <v>4.3388429752066138E-2</v>
      </c>
      <c r="G55" s="58">
        <v>2.4425287356321768E-2</v>
      </c>
      <c r="H55" s="58">
        <v>3.1622602384655307E-2</v>
      </c>
      <c r="I55" s="58">
        <v>0</v>
      </c>
      <c r="J55" s="58">
        <v>1.1164274322168932E-2</v>
      </c>
      <c r="K55" s="58">
        <v>0</v>
      </c>
      <c r="L55" s="58">
        <v>0</v>
      </c>
      <c r="M55" s="58">
        <v>9.9365750528541685E-3</v>
      </c>
    </row>
    <row r="56" spans="1:13" x14ac:dyDescent="0.25">
      <c r="A56" s="57">
        <v>39163</v>
      </c>
      <c r="B56" s="58">
        <v>6.3492063492063266E-3</v>
      </c>
      <c r="C56" s="58">
        <v>7.4571215510821354E-4</v>
      </c>
      <c r="D56" s="58">
        <v>-9.3071354705274167E-3</v>
      </c>
      <c r="E56" s="58">
        <v>1.2014909011181629E-2</v>
      </c>
      <c r="F56" s="58">
        <v>1.5841584158415856E-2</v>
      </c>
      <c r="G56" s="58">
        <v>-8.7657784011220263E-3</v>
      </c>
      <c r="H56" s="58">
        <v>-7.7889447236180187E-3</v>
      </c>
      <c r="I56" s="58">
        <v>0</v>
      </c>
      <c r="J56" s="58">
        <v>-1.4195583596214534E-2</v>
      </c>
      <c r="K56" s="58">
        <v>0</v>
      </c>
      <c r="L56" s="58">
        <v>0</v>
      </c>
      <c r="M56" s="58">
        <v>5.024073686413999E-3</v>
      </c>
    </row>
    <row r="57" spans="1:13" x14ac:dyDescent="0.25">
      <c r="A57" s="57">
        <v>39164</v>
      </c>
      <c r="B57" s="58">
        <v>-2.9442691903259766E-3</v>
      </c>
      <c r="C57" s="58">
        <v>-4.4709388971684305E-3</v>
      </c>
      <c r="D57" s="58">
        <v>5.7411273486429604E-3</v>
      </c>
      <c r="E57" s="58">
        <v>-4.7662377052726246E-4</v>
      </c>
      <c r="F57" s="58">
        <v>0</v>
      </c>
      <c r="G57" s="58">
        <v>-8.8432967810400109E-3</v>
      </c>
      <c r="H57" s="58">
        <v>-1.2914661939731675E-2</v>
      </c>
      <c r="I57" s="58">
        <v>0</v>
      </c>
      <c r="J57" s="58">
        <v>3.5199999999999676E-3</v>
      </c>
      <c r="K57" s="58">
        <v>0</v>
      </c>
      <c r="L57" s="58">
        <v>0</v>
      </c>
      <c r="M57" s="58">
        <v>-2.0828993959591813E-3</v>
      </c>
    </row>
    <row r="58" spans="1:13" x14ac:dyDescent="0.25">
      <c r="A58" s="57">
        <v>39167</v>
      </c>
      <c r="B58" s="58">
        <v>1.8983336848765742E-3</v>
      </c>
      <c r="C58" s="58">
        <v>2.4700598802395168E-2</v>
      </c>
      <c r="D58" s="58">
        <v>1.0378827192527584E-3</v>
      </c>
      <c r="E58" s="58">
        <v>6.8926651638634429E-3</v>
      </c>
      <c r="F58" s="58">
        <v>-1.2670565302144166E-2</v>
      </c>
      <c r="G58" s="58">
        <v>7.137758743754441E-3</v>
      </c>
      <c r="H58" s="58">
        <v>7.6962544894820795E-4</v>
      </c>
      <c r="I58" s="58">
        <v>0</v>
      </c>
      <c r="J58" s="58">
        <v>-6.6964285714286031E-3</v>
      </c>
      <c r="K58" s="58">
        <v>0</v>
      </c>
      <c r="L58" s="58">
        <v>0</v>
      </c>
      <c r="M58" s="58">
        <v>-1.461072844917366E-3</v>
      </c>
    </row>
    <row r="59" spans="1:13" x14ac:dyDescent="0.25">
      <c r="A59" s="57">
        <v>39168</v>
      </c>
      <c r="B59" s="58">
        <v>-3.0526315789474179E-3</v>
      </c>
      <c r="C59" s="58">
        <v>-3.6523009495981196E-3</v>
      </c>
      <c r="D59" s="58">
        <v>-1.1923276308968389E-2</v>
      </c>
      <c r="E59" s="58">
        <v>-2.9706806733542646E-3</v>
      </c>
      <c r="F59" s="58">
        <v>0</v>
      </c>
      <c r="G59" s="58">
        <v>-1.7717930545712246E-2</v>
      </c>
      <c r="H59" s="58">
        <v>9.2284029735965056E-3</v>
      </c>
      <c r="I59" s="58">
        <v>0</v>
      </c>
      <c r="J59" s="58">
        <v>2.2471910112360494E-3</v>
      </c>
      <c r="K59" s="58">
        <v>0</v>
      </c>
      <c r="L59" s="58">
        <v>0</v>
      </c>
      <c r="M59" s="58">
        <v>-7.3160535117057224E-3</v>
      </c>
    </row>
    <row r="60" spans="1:13" x14ac:dyDescent="0.25">
      <c r="A60" s="57">
        <v>39169</v>
      </c>
      <c r="B60" s="58">
        <v>-8.5524231865694578E-3</v>
      </c>
      <c r="C60" s="58">
        <v>-2.346041055718473E-2</v>
      </c>
      <c r="D60" s="58">
        <v>-1.0493179433368249E-2</v>
      </c>
      <c r="E60" s="58">
        <v>-3.7568011054495143E-3</v>
      </c>
      <c r="F60" s="58">
        <v>-2.0730503455083982E-2</v>
      </c>
      <c r="G60" s="58">
        <v>-2.8860028860028253E-3</v>
      </c>
      <c r="H60" s="58">
        <v>-7.6200152400285326E-4</v>
      </c>
      <c r="I60" s="58">
        <v>0</v>
      </c>
      <c r="J60" s="58">
        <v>-1.6655989750160138E-2</v>
      </c>
      <c r="K60" s="58">
        <v>0</v>
      </c>
      <c r="L60" s="58">
        <v>0</v>
      </c>
      <c r="M60" s="58">
        <v>-1.7898504948410165E-2</v>
      </c>
    </row>
    <row r="61" spans="1:13" x14ac:dyDescent="0.25">
      <c r="A61" s="57">
        <v>39170</v>
      </c>
      <c r="B61" s="58">
        <v>8.0937167199146565E-3</v>
      </c>
      <c r="C61" s="58">
        <v>5.2552552552553866E-3</v>
      </c>
      <c r="D61" s="58">
        <v>1.2195121951219523E-2</v>
      </c>
      <c r="E61" s="58">
        <v>-2.0805340037276521E-3</v>
      </c>
      <c r="F61" s="58">
        <v>-2.1169354838709631E-2</v>
      </c>
      <c r="G61" s="58">
        <v>3.9797395079594899E-3</v>
      </c>
      <c r="H61" s="58">
        <v>1.1947127605490548E-2</v>
      </c>
      <c r="I61" s="58">
        <v>0</v>
      </c>
      <c r="J61" s="58">
        <v>-1.0097719869706756E-2</v>
      </c>
      <c r="K61" s="58">
        <v>0</v>
      </c>
      <c r="L61" s="58">
        <v>0</v>
      </c>
      <c r="M61" s="58">
        <v>1.7152658662091813E-3</v>
      </c>
    </row>
    <row r="62" spans="1:13" x14ac:dyDescent="0.25">
      <c r="A62" s="57">
        <v>39171</v>
      </c>
      <c r="B62" s="58">
        <v>-4.4369321783224169E-3</v>
      </c>
      <c r="C62" s="58">
        <v>-8.9619118745333237E-3</v>
      </c>
      <c r="D62" s="58">
        <v>2.0953378732320171E-3</v>
      </c>
      <c r="E62" s="58">
        <v>-5.9940059940060131E-3</v>
      </c>
      <c r="F62" s="58">
        <v>-5.1493305870237149E-3</v>
      </c>
      <c r="G62" s="58">
        <v>4.3243243243242802E-3</v>
      </c>
      <c r="H62" s="58">
        <v>-5.0238633509180897E-4</v>
      </c>
      <c r="I62" s="58">
        <v>0</v>
      </c>
      <c r="J62" s="58">
        <v>-9.5426127015465489E-3</v>
      </c>
      <c r="K62" s="58">
        <v>0</v>
      </c>
      <c r="L62" s="58">
        <v>0</v>
      </c>
      <c r="M62" s="58">
        <v>4.9229452054795342E-3</v>
      </c>
    </row>
    <row r="63" spans="1:13" x14ac:dyDescent="0.25">
      <c r="A63" s="57">
        <v>39174</v>
      </c>
      <c r="B63" s="58">
        <v>2.1222410865884278E-4</v>
      </c>
      <c r="C63" s="58">
        <v>8.2893745290129051E-3</v>
      </c>
      <c r="D63" s="58">
        <v>0</v>
      </c>
      <c r="E63" s="58">
        <v>8.3023814725802225E-4</v>
      </c>
      <c r="F63" s="58">
        <v>-3.2091097308488692E-2</v>
      </c>
      <c r="G63" s="58">
        <v>-4.6645138141371278E-3</v>
      </c>
      <c r="H63" s="58">
        <v>1.5833123900477641E-2</v>
      </c>
      <c r="I63" s="58">
        <v>0</v>
      </c>
      <c r="J63" s="58">
        <v>-6.6445182724252927E-3</v>
      </c>
      <c r="K63" s="58">
        <v>0</v>
      </c>
      <c r="L63" s="58">
        <v>0</v>
      </c>
      <c r="M63" s="58">
        <v>9.5846645367412275E-3</v>
      </c>
    </row>
    <row r="64" spans="1:13" x14ac:dyDescent="0.25">
      <c r="A64" s="57">
        <v>39175</v>
      </c>
      <c r="B64" s="58">
        <v>1.262465520899636E-2</v>
      </c>
      <c r="C64" s="58">
        <v>8.9686098654708779E-3</v>
      </c>
      <c r="D64" s="58">
        <v>9.4093047569263621E-3</v>
      </c>
      <c r="E64" s="58">
        <v>3.0649668180230627E-2</v>
      </c>
      <c r="F64" s="58">
        <v>1.8181818181818077E-2</v>
      </c>
      <c r="G64" s="58">
        <v>4.6863734679165603E-3</v>
      </c>
      <c r="H64" s="58">
        <v>1.9049975259772367E-2</v>
      </c>
      <c r="I64" s="58">
        <v>0</v>
      </c>
      <c r="J64" s="58">
        <v>5.6856187290970084E-3</v>
      </c>
      <c r="K64" s="58">
        <v>0</v>
      </c>
      <c r="L64" s="58">
        <v>0</v>
      </c>
      <c r="M64" s="58">
        <v>1.476793248945163E-2</v>
      </c>
    </row>
    <row r="65" spans="1:13" x14ac:dyDescent="0.25">
      <c r="A65" s="57">
        <v>39176</v>
      </c>
      <c r="B65" s="58">
        <v>3.6668412781559745E-3</v>
      </c>
      <c r="C65" s="58">
        <v>-2.2222222222221255E-3</v>
      </c>
      <c r="D65" s="58">
        <v>3.6250647332989328E-3</v>
      </c>
      <c r="E65" s="58">
        <v>-3.3466067948826339E-3</v>
      </c>
      <c r="F65" s="58">
        <v>-6.3025210084032279E-3</v>
      </c>
      <c r="G65" s="58">
        <v>2.2604951560817987E-2</v>
      </c>
      <c r="H65" s="58">
        <v>8.2544306870599993E-3</v>
      </c>
      <c r="I65" s="58">
        <v>0</v>
      </c>
      <c r="J65" s="58">
        <v>1.7625540405719953E-2</v>
      </c>
      <c r="K65" s="58">
        <v>0</v>
      </c>
      <c r="L65" s="58">
        <v>0</v>
      </c>
      <c r="M65" s="58">
        <v>-1.0395010395011228E-3</v>
      </c>
    </row>
    <row r="66" spans="1:13" x14ac:dyDescent="0.25">
      <c r="A66" s="57">
        <v>39177</v>
      </c>
      <c r="B66" s="58">
        <v>1.8789144050104234E-3</v>
      </c>
      <c r="C66" s="58">
        <v>4.4543429844097204E-3</v>
      </c>
      <c r="D66" s="58">
        <v>1.031991744066052E-2</v>
      </c>
      <c r="E66" s="58">
        <v>1.062608917413943E-3</v>
      </c>
      <c r="F66" s="58">
        <v>0</v>
      </c>
      <c r="G66" s="58">
        <v>1.7543859649122862E-3</v>
      </c>
      <c r="H66" s="58">
        <v>3.6118468576931129E-3</v>
      </c>
      <c r="I66" s="58">
        <v>0</v>
      </c>
      <c r="J66" s="58">
        <v>7.1895424836601052E-3</v>
      </c>
      <c r="K66" s="58">
        <v>0</v>
      </c>
      <c r="L66" s="58">
        <v>0</v>
      </c>
      <c r="M66" s="58">
        <v>4.5785639958377811E-3</v>
      </c>
    </row>
    <row r="67" spans="1:13" x14ac:dyDescent="0.25">
      <c r="A67" s="57">
        <v>39181</v>
      </c>
      <c r="B67" s="58">
        <v>4.6884767659929327E-3</v>
      </c>
      <c r="C67" s="58">
        <v>-1.1086474501108556E-2</v>
      </c>
      <c r="D67" s="58">
        <v>2.6557711950970564E-2</v>
      </c>
      <c r="E67" s="58">
        <v>-7.0057744565217295E-3</v>
      </c>
      <c r="F67" s="58">
        <v>2.1141649048626032E-3</v>
      </c>
      <c r="G67" s="58">
        <v>7.0052539404552583E-4</v>
      </c>
      <c r="H67" s="58">
        <v>-4.7984644913634522E-4</v>
      </c>
      <c r="I67" s="58">
        <v>0</v>
      </c>
      <c r="J67" s="58">
        <v>0</v>
      </c>
      <c r="K67" s="58">
        <v>0</v>
      </c>
      <c r="L67" s="58">
        <v>0</v>
      </c>
      <c r="M67" s="58">
        <v>4.1433602651750334E-3</v>
      </c>
    </row>
    <row r="68" spans="1:13" x14ac:dyDescent="0.25">
      <c r="A68" s="57">
        <v>39182</v>
      </c>
      <c r="B68" s="58">
        <v>-3.1110650212595736E-4</v>
      </c>
      <c r="C68" s="58">
        <v>5.979073243647326E-3</v>
      </c>
      <c r="D68" s="58">
        <v>2.8855721393034717E-2</v>
      </c>
      <c r="E68" s="58">
        <v>-3.6344977979219095E-3</v>
      </c>
      <c r="F68" s="58">
        <v>3.1645569620253111E-2</v>
      </c>
      <c r="G68" s="58">
        <v>-5.9502975148758575E-3</v>
      </c>
      <c r="H68" s="58">
        <v>4.8007681228996457E-3</v>
      </c>
      <c r="I68" s="58">
        <v>0</v>
      </c>
      <c r="J68" s="58">
        <v>1.4276443867618394E-2</v>
      </c>
      <c r="K68" s="58">
        <v>0</v>
      </c>
      <c r="L68" s="58">
        <v>0</v>
      </c>
      <c r="M68" s="58">
        <v>-1.0934598720858335E-2</v>
      </c>
    </row>
    <row r="69" spans="1:13" x14ac:dyDescent="0.25">
      <c r="A69" s="57">
        <v>39183</v>
      </c>
      <c r="B69" s="58">
        <v>1.1410788381742698E-3</v>
      </c>
      <c r="C69" s="58">
        <v>-1.7087667161961417E-2</v>
      </c>
      <c r="D69" s="58">
        <v>-1.0154738878143221E-2</v>
      </c>
      <c r="E69" s="58">
        <v>-4.2485623551626883E-3</v>
      </c>
      <c r="F69" s="58">
        <v>8.1799591002045258E-3</v>
      </c>
      <c r="G69" s="58">
        <v>-1.0211267605633734E-2</v>
      </c>
      <c r="H69" s="58">
        <v>-4.3000477783086133E-3</v>
      </c>
      <c r="I69" s="58">
        <v>0</v>
      </c>
      <c r="J69" s="58">
        <v>-1.5355086372360827E-2</v>
      </c>
      <c r="K69" s="58">
        <v>0</v>
      </c>
      <c r="L69" s="58">
        <v>0</v>
      </c>
      <c r="M69" s="58">
        <v>-1.3975803087192262E-2</v>
      </c>
    </row>
    <row r="70" spans="1:13" x14ac:dyDescent="0.25">
      <c r="A70" s="57">
        <v>39184</v>
      </c>
      <c r="B70" s="58">
        <v>-1.3988187752564607E-2</v>
      </c>
      <c r="C70" s="58">
        <v>-4.5351473922903285E-3</v>
      </c>
      <c r="D70" s="58">
        <v>1.4655593551540225E-3</v>
      </c>
      <c r="E70" s="58">
        <v>6.1629961642890585E-3</v>
      </c>
      <c r="F70" s="58">
        <v>-9.1277890466531231E-3</v>
      </c>
      <c r="G70" s="58">
        <v>1.529704731412318E-2</v>
      </c>
      <c r="H70" s="58">
        <v>1.415547024952013E-2</v>
      </c>
      <c r="I70" s="58">
        <v>0</v>
      </c>
      <c r="J70" s="58">
        <v>7.1474983755686061E-3</v>
      </c>
      <c r="K70" s="58">
        <v>0</v>
      </c>
      <c r="L70" s="58">
        <v>0</v>
      </c>
      <c r="M70" s="58">
        <v>-2.1155066638467446E-4</v>
      </c>
    </row>
    <row r="71" spans="1:13" x14ac:dyDescent="0.25">
      <c r="A71" s="57">
        <v>39185</v>
      </c>
      <c r="B71" s="58">
        <v>6.2000840689364622E-3</v>
      </c>
      <c r="C71" s="58">
        <v>-2.1260440394836655E-2</v>
      </c>
      <c r="D71" s="58">
        <v>-1.9512195121951237E-3</v>
      </c>
      <c r="E71" s="58">
        <v>-2.3558639595648856E-3</v>
      </c>
      <c r="F71" s="58">
        <v>-3.0706243602864891E-3</v>
      </c>
      <c r="G71" s="58">
        <v>2.4526979677645944E-3</v>
      </c>
      <c r="H71" s="58">
        <v>3.3120416370946426E-3</v>
      </c>
      <c r="I71" s="58">
        <v>0</v>
      </c>
      <c r="J71" s="58">
        <v>-5.4838709677419439E-3</v>
      </c>
      <c r="K71" s="58">
        <v>0</v>
      </c>
      <c r="L71" s="58">
        <v>0</v>
      </c>
      <c r="M71" s="58">
        <v>3.1739314430807575E-3</v>
      </c>
    </row>
    <row r="72" spans="1:13" x14ac:dyDescent="0.25">
      <c r="A72" s="57">
        <v>39188</v>
      </c>
      <c r="B72" s="58">
        <v>-7.9373368146214984E-3</v>
      </c>
      <c r="C72" s="58">
        <v>1.3188518231187052E-2</v>
      </c>
      <c r="D72" s="58">
        <v>1.1241446725317683E-2</v>
      </c>
      <c r="E72" s="58">
        <v>1.7131080674938959E-2</v>
      </c>
      <c r="F72" s="58">
        <v>1.3347022587268942E-2</v>
      </c>
      <c r="G72" s="58">
        <v>4.1943376441804237E-3</v>
      </c>
      <c r="H72" s="58">
        <v>6.5786371138882416E-2</v>
      </c>
      <c r="I72" s="58">
        <v>0</v>
      </c>
      <c r="J72" s="58">
        <v>2.2056438533895717E-2</v>
      </c>
      <c r="K72" s="58">
        <v>0</v>
      </c>
      <c r="L72" s="58">
        <v>0</v>
      </c>
      <c r="M72" s="58">
        <v>1.3921113689095099E-2</v>
      </c>
    </row>
    <row r="73" spans="1:13" x14ac:dyDescent="0.25">
      <c r="A73" s="57">
        <v>39189</v>
      </c>
      <c r="B73" s="58">
        <v>1.3790925360564366E-2</v>
      </c>
      <c r="C73" s="58">
        <v>-1.1485451761102605E-2</v>
      </c>
      <c r="D73" s="58">
        <v>1.4016433059448996E-2</v>
      </c>
      <c r="E73" s="58">
        <v>-3.1236808780076286E-3</v>
      </c>
      <c r="F73" s="58">
        <v>6.0790273556230456E-3</v>
      </c>
      <c r="G73" s="58">
        <v>4.1768186564568044E-3</v>
      </c>
      <c r="H73" s="58">
        <v>-2.8761061946903643E-3</v>
      </c>
      <c r="I73" s="58">
        <v>0</v>
      </c>
      <c r="J73" s="58">
        <v>-6.3471913678198044E-3</v>
      </c>
      <c r="K73" s="58">
        <v>0</v>
      </c>
      <c r="L73" s="58">
        <v>0</v>
      </c>
      <c r="M73" s="58">
        <v>2.0802995631370447E-3</v>
      </c>
    </row>
    <row r="74" spans="1:13" x14ac:dyDescent="0.25">
      <c r="A74" s="57">
        <v>39190</v>
      </c>
      <c r="B74" s="58">
        <v>-1.5576323987538943E-2</v>
      </c>
      <c r="C74" s="58">
        <v>0</v>
      </c>
      <c r="D74" s="58">
        <v>1.7635843660629202E-2</v>
      </c>
      <c r="E74" s="58">
        <v>6.8174119241193321E-3</v>
      </c>
      <c r="F74" s="58">
        <v>-2.0140986908357972E-3</v>
      </c>
      <c r="G74" s="58">
        <v>-8.6655112651646826E-3</v>
      </c>
      <c r="H74" s="58">
        <v>-1.7750166407809465E-3</v>
      </c>
      <c r="I74" s="58">
        <v>0</v>
      </c>
      <c r="J74" s="58">
        <v>2.0440753752794638E-2</v>
      </c>
      <c r="K74" s="58">
        <v>0</v>
      </c>
      <c r="L74" s="58">
        <v>0</v>
      </c>
      <c r="M74" s="58">
        <v>-4.1519618019514315E-3</v>
      </c>
    </row>
    <row r="75" spans="1:13" x14ac:dyDescent="0.25">
      <c r="A75" s="57">
        <v>39191</v>
      </c>
      <c r="B75" s="58">
        <v>-3.1645569620253333E-3</v>
      </c>
      <c r="C75" s="58">
        <v>-7.7459333849727585E-4</v>
      </c>
      <c r="D75" s="58">
        <v>2.1545667447306682E-2</v>
      </c>
      <c r="E75" s="58">
        <v>-9.1685242040627779E-3</v>
      </c>
      <c r="F75" s="58">
        <v>-2.2199798183652919E-2</v>
      </c>
      <c r="G75" s="58">
        <v>3.1468531468530347E-3</v>
      </c>
      <c r="H75" s="58">
        <v>-7.7795065570126498E-3</v>
      </c>
      <c r="I75" s="58">
        <v>0</v>
      </c>
      <c r="J75" s="58">
        <v>1.6901408450704203E-2</v>
      </c>
      <c r="K75" s="58">
        <v>0</v>
      </c>
      <c r="L75" s="58">
        <v>0</v>
      </c>
      <c r="M75" s="58">
        <v>7.7131540546175881E-3</v>
      </c>
    </row>
    <row r="76" spans="1:13" x14ac:dyDescent="0.25">
      <c r="A76" s="57">
        <v>39192</v>
      </c>
      <c r="B76" s="58">
        <v>5.5026455026454535E-3</v>
      </c>
      <c r="C76" s="58">
        <v>7.7519379844961378E-3</v>
      </c>
      <c r="D76" s="58">
        <v>1.6047684548372354E-2</v>
      </c>
      <c r="E76" s="58">
        <v>2.2963623243770881E-2</v>
      </c>
      <c r="F76" s="58">
        <v>2.7863777089783381E-2</v>
      </c>
      <c r="G76" s="58">
        <v>1.1502265597769235E-2</v>
      </c>
      <c r="H76" s="58">
        <v>6.9444444444444198E-3</v>
      </c>
      <c r="I76" s="58">
        <v>0</v>
      </c>
      <c r="J76" s="58">
        <v>3.0778701138811648E-4</v>
      </c>
      <c r="K76" s="58">
        <v>0</v>
      </c>
      <c r="L76" s="58">
        <v>0</v>
      </c>
      <c r="M76" s="58">
        <v>2.9375258585022657E-2</v>
      </c>
    </row>
    <row r="77" spans="1:13" x14ac:dyDescent="0.25">
      <c r="A77" s="57">
        <v>39195</v>
      </c>
      <c r="B77" s="58">
        <v>1.4733740265207018E-3</v>
      </c>
      <c r="C77" s="58">
        <v>2.7692307692307683E-2</v>
      </c>
      <c r="D77" s="58">
        <v>-1.1281588447653479E-2</v>
      </c>
      <c r="E77" s="58">
        <v>-7.0539419087136679E-3</v>
      </c>
      <c r="F77" s="58">
        <v>0</v>
      </c>
      <c r="G77" s="58">
        <v>-8.2701585113713616E-3</v>
      </c>
      <c r="H77" s="58">
        <v>-4.004449388209097E-3</v>
      </c>
      <c r="I77" s="58">
        <v>0</v>
      </c>
      <c r="J77" s="58">
        <v>-2.7692307692308571E-3</v>
      </c>
      <c r="K77" s="58">
        <v>0</v>
      </c>
      <c r="L77" s="58">
        <v>0</v>
      </c>
      <c r="M77" s="58">
        <v>-1.668006430868163E-2</v>
      </c>
    </row>
    <row r="78" spans="1:13" x14ac:dyDescent="0.25">
      <c r="A78" s="57">
        <v>39196</v>
      </c>
      <c r="B78" s="58">
        <v>2.1752837326607821E-2</v>
      </c>
      <c r="C78" s="58">
        <v>-2.9940119760478723E-3</v>
      </c>
      <c r="D78" s="58">
        <v>1.3692377909630959E-3</v>
      </c>
      <c r="E78" s="58">
        <v>-3.2177183451734814E-3</v>
      </c>
      <c r="F78" s="58">
        <v>3.9156626506023917E-2</v>
      </c>
      <c r="G78" s="58">
        <v>3.4746351633074823E-4</v>
      </c>
      <c r="H78" s="58">
        <v>-4.4672771945508671E-4</v>
      </c>
      <c r="I78" s="58">
        <v>0</v>
      </c>
      <c r="J78" s="58">
        <v>7.7445232952792598E-2</v>
      </c>
      <c r="K78" s="58">
        <v>0</v>
      </c>
      <c r="L78" s="58">
        <v>0</v>
      </c>
      <c r="M78" s="58">
        <v>-4.9049662783569037E-3</v>
      </c>
    </row>
    <row r="79" spans="1:13" x14ac:dyDescent="0.25">
      <c r="A79" s="57">
        <v>39197</v>
      </c>
      <c r="B79" s="58">
        <v>1.5530186156536008E-2</v>
      </c>
      <c r="C79" s="58">
        <v>2.2522522522522515E-2</v>
      </c>
      <c r="D79" s="58">
        <v>1.4585232452142272E-2</v>
      </c>
      <c r="E79" s="58">
        <v>9.6423929903988181E-4</v>
      </c>
      <c r="F79" s="58">
        <v>1.1594202898550732E-2</v>
      </c>
      <c r="G79" s="58">
        <v>6.9468565474122279E-3</v>
      </c>
      <c r="H79" s="58">
        <v>0.26949720670391075</v>
      </c>
      <c r="I79" s="58">
        <v>0</v>
      </c>
      <c r="J79" s="58">
        <v>1.2027491408934665E-2</v>
      </c>
      <c r="K79" s="58">
        <v>0</v>
      </c>
      <c r="L79" s="58">
        <v>0</v>
      </c>
      <c r="M79" s="58">
        <v>2.4645717806532907E-3</v>
      </c>
    </row>
    <row r="80" spans="1:13" x14ac:dyDescent="0.25">
      <c r="A80" s="57">
        <v>39198</v>
      </c>
      <c r="B80" s="58">
        <v>2.2888393761393511E-2</v>
      </c>
      <c r="C80" s="58">
        <v>3.6710719530102853E-2</v>
      </c>
      <c r="D80" s="58">
        <v>-7.6370170709794127E-3</v>
      </c>
      <c r="E80" s="58">
        <v>6.6594069358352215E-3</v>
      </c>
      <c r="F80" s="58">
        <v>4.4890162368672382E-2</v>
      </c>
      <c r="G80" s="58">
        <v>3.7944118661608073E-3</v>
      </c>
      <c r="H80" s="58">
        <v>0.10508713254708679</v>
      </c>
      <c r="I80" s="58">
        <v>0</v>
      </c>
      <c r="J80" s="58">
        <v>-5.0933786078100063E-3</v>
      </c>
      <c r="K80" s="58">
        <v>0</v>
      </c>
      <c r="L80" s="58">
        <v>0</v>
      </c>
      <c r="M80" s="58">
        <v>-2.2536365498873057E-3</v>
      </c>
    </row>
    <row r="81" spans="1:13" x14ac:dyDescent="0.25">
      <c r="A81" s="57">
        <v>39199</v>
      </c>
      <c r="B81" s="58">
        <v>-6.9306930693069368E-3</v>
      </c>
      <c r="C81" s="58">
        <v>1.0623229461756312E-2</v>
      </c>
      <c r="D81" s="58">
        <v>-9.9592575826165097E-3</v>
      </c>
      <c r="E81" s="58">
        <v>-4.4934470563759987E-3</v>
      </c>
      <c r="F81" s="58">
        <v>0.13893967093235848</v>
      </c>
      <c r="G81" s="58">
        <v>3.5051546391752453E-2</v>
      </c>
      <c r="H81" s="58">
        <v>-2.8671551449506172E-3</v>
      </c>
      <c r="I81" s="58">
        <v>0</v>
      </c>
      <c r="J81" s="58">
        <v>-9.385665529010212E-3</v>
      </c>
      <c r="K81" s="58">
        <v>0</v>
      </c>
      <c r="L81" s="58">
        <v>0</v>
      </c>
      <c r="M81" s="58">
        <v>-7.3921971252566276E-3</v>
      </c>
    </row>
    <row r="82" spans="1:13" x14ac:dyDescent="0.25">
      <c r="A82" s="57">
        <v>39202</v>
      </c>
      <c r="B82" s="58">
        <v>8.0757726819542519E-3</v>
      </c>
      <c r="C82" s="58">
        <v>-7.0077084793274125E-4</v>
      </c>
      <c r="D82" s="58">
        <v>-1.6918152720621915E-2</v>
      </c>
      <c r="E82" s="58">
        <v>-1.596522756718366E-2</v>
      </c>
      <c r="F82" s="58">
        <v>-2.4077046548956704E-2</v>
      </c>
      <c r="G82" s="58">
        <v>-5.9760956175298752E-3</v>
      </c>
      <c r="H82" s="58">
        <v>-2.0287539936102328E-2</v>
      </c>
      <c r="I82" s="58">
        <v>0</v>
      </c>
      <c r="J82" s="58">
        <v>-1.3207005455067478E-2</v>
      </c>
      <c r="K82" s="58">
        <v>0</v>
      </c>
      <c r="L82" s="58">
        <v>0</v>
      </c>
      <c r="M82" s="58">
        <v>-8.6884567645841848E-3</v>
      </c>
    </row>
    <row r="83" spans="1:13" x14ac:dyDescent="0.25">
      <c r="A83" s="57">
        <v>39203</v>
      </c>
      <c r="B83" s="58">
        <v>9.3957076451389732E-3</v>
      </c>
      <c r="C83" s="58">
        <v>-3.5063113604487661E-3</v>
      </c>
      <c r="D83" s="58">
        <v>1.3953488372093092E-2</v>
      </c>
      <c r="E83" s="58">
        <v>-5.0116797621574394E-3</v>
      </c>
      <c r="F83" s="58">
        <v>-1.6447368421051989E-3</v>
      </c>
      <c r="G83" s="58">
        <v>1.5364061456245803E-2</v>
      </c>
      <c r="H83" s="58">
        <v>1.1576716125876407E-2</v>
      </c>
      <c r="I83" s="58">
        <v>0</v>
      </c>
      <c r="J83" s="58">
        <v>1.367471632237427E-2</v>
      </c>
      <c r="K83" s="58">
        <v>0</v>
      </c>
      <c r="L83" s="58">
        <v>0</v>
      </c>
      <c r="M83" s="58">
        <v>8.555926544240311E-3</v>
      </c>
    </row>
    <row r="84" spans="1:13" x14ac:dyDescent="0.25">
      <c r="A84" s="57">
        <v>39204</v>
      </c>
      <c r="B84" s="58">
        <v>7.2506368802665033E-3</v>
      </c>
      <c r="C84" s="58">
        <v>9.1484869809992375E-3</v>
      </c>
      <c r="D84" s="58">
        <v>5.9633027522936199E-3</v>
      </c>
      <c r="E84" s="58">
        <v>-6.8724121739873745E-3</v>
      </c>
      <c r="F84" s="58">
        <v>1.3179571663920919E-2</v>
      </c>
      <c r="G84" s="58">
        <v>6.9078947368421684E-3</v>
      </c>
      <c r="H84" s="58">
        <v>-1.3862024500322367E-2</v>
      </c>
      <c r="I84" s="58">
        <v>0</v>
      </c>
      <c r="J84" s="58">
        <v>7.7497129735935033E-3</v>
      </c>
      <c r="K84" s="58">
        <v>0</v>
      </c>
      <c r="L84" s="58">
        <v>0</v>
      </c>
      <c r="M84" s="58">
        <v>-1.0345541071797859E-3</v>
      </c>
    </row>
    <row r="85" spans="1:13" x14ac:dyDescent="0.25">
      <c r="A85" s="57">
        <v>39205</v>
      </c>
      <c r="B85" s="58">
        <v>-1.0214007782101131E-2</v>
      </c>
      <c r="C85" s="58">
        <v>0</v>
      </c>
      <c r="D85" s="58">
        <v>-8.6639306885545331E-3</v>
      </c>
      <c r="E85" s="58">
        <v>1.5988996819393142E-2</v>
      </c>
      <c r="F85" s="58">
        <v>1.8699186991869787E-2</v>
      </c>
      <c r="G85" s="58">
        <v>1.1760862463247257E-2</v>
      </c>
      <c r="H85" s="58">
        <v>1.650866296175213E-2</v>
      </c>
      <c r="I85" s="58">
        <v>0</v>
      </c>
      <c r="J85" s="58">
        <v>-5.6963827969225278E-4</v>
      </c>
      <c r="K85" s="58">
        <v>0</v>
      </c>
      <c r="L85" s="58">
        <v>0</v>
      </c>
      <c r="M85" s="58">
        <v>1.657000828500399E-3</v>
      </c>
    </row>
    <row r="86" spans="1:13" x14ac:dyDescent="0.25">
      <c r="A86" s="57">
        <v>39206</v>
      </c>
      <c r="B86" s="58">
        <v>9.8280098280099093E-3</v>
      </c>
      <c r="C86" s="58">
        <v>4.1841004184099972E-3</v>
      </c>
      <c r="D86" s="58">
        <v>7.3597056117755688E-3</v>
      </c>
      <c r="E86" s="58">
        <v>-4.484304932735439E-3</v>
      </c>
      <c r="F86" s="58">
        <v>1.3567438148443633E-2</v>
      </c>
      <c r="G86" s="58">
        <v>-1.3238618017436199E-2</v>
      </c>
      <c r="H86" s="58">
        <v>1.6722945811223688E-2</v>
      </c>
      <c r="I86" s="58">
        <v>0</v>
      </c>
      <c r="J86" s="58">
        <v>1.9948703334280449E-3</v>
      </c>
      <c r="K86" s="58">
        <v>0</v>
      </c>
      <c r="L86" s="58">
        <v>0</v>
      </c>
      <c r="M86" s="58">
        <v>-1.8610421836227076E-3</v>
      </c>
    </row>
    <row r="87" spans="1:13" x14ac:dyDescent="0.25">
      <c r="A87" s="57">
        <v>39209</v>
      </c>
      <c r="B87" s="58">
        <v>9.7323600973364677E-5</v>
      </c>
      <c r="C87" s="58">
        <v>3.125E-2</v>
      </c>
      <c r="D87" s="58">
        <v>2.73972602739736E-3</v>
      </c>
      <c r="E87" s="58">
        <v>-8.1591024987250904E-3</v>
      </c>
      <c r="F87" s="58">
        <v>-8.6614173228346525E-3</v>
      </c>
      <c r="G87" s="58">
        <v>4.9083769633508911E-3</v>
      </c>
      <c r="H87" s="58">
        <v>-3.8114818915071957E-2</v>
      </c>
      <c r="I87" s="58">
        <v>0</v>
      </c>
      <c r="J87" s="58">
        <v>1.1376564277589818E-3</v>
      </c>
      <c r="K87" s="58">
        <v>0</v>
      </c>
      <c r="L87" s="58">
        <v>0</v>
      </c>
      <c r="M87" s="58">
        <v>7.0437124507976012E-3</v>
      </c>
    </row>
    <row r="88" spans="1:13" x14ac:dyDescent="0.25">
      <c r="A88" s="57">
        <v>39210</v>
      </c>
      <c r="B88" s="58">
        <v>-3.3086804203971143E-3</v>
      </c>
      <c r="C88" s="58">
        <v>1.077441077441077E-2</v>
      </c>
      <c r="D88" s="58">
        <v>8.6520947176684793E-3</v>
      </c>
      <c r="E88" s="58">
        <v>-9.8543273350482075E-4</v>
      </c>
      <c r="F88" s="58">
        <v>-5.5599682287530428E-3</v>
      </c>
      <c r="G88" s="58">
        <v>1.3025073266037523E-3</v>
      </c>
      <c r="H88" s="58">
        <v>1.6606379480434086E-2</v>
      </c>
      <c r="I88" s="58">
        <v>0</v>
      </c>
      <c r="J88" s="58">
        <v>-8.5227272727272929E-4</v>
      </c>
      <c r="K88" s="58">
        <v>0</v>
      </c>
      <c r="L88" s="58">
        <v>0</v>
      </c>
      <c r="M88" s="58">
        <v>-1.049166838099147E-2</v>
      </c>
    </row>
    <row r="89" spans="1:13" x14ac:dyDescent="0.25">
      <c r="A89" s="57">
        <v>39211</v>
      </c>
      <c r="B89" s="58">
        <v>1.4743214215973577E-2</v>
      </c>
      <c r="C89" s="58">
        <v>1.7321785476348994E-2</v>
      </c>
      <c r="D89" s="58">
        <v>1.4446952595936757E-2</v>
      </c>
      <c r="E89" s="58">
        <v>5.2322339923660532E-3</v>
      </c>
      <c r="F89" s="58">
        <v>1.5175718849840258E-2</v>
      </c>
      <c r="G89" s="58">
        <v>9.7560975609756184E-4</v>
      </c>
      <c r="H89" s="58">
        <v>1.6496846191169423E-2</v>
      </c>
      <c r="I89" s="58">
        <v>0</v>
      </c>
      <c r="J89" s="58">
        <v>4.7199317600227442E-2</v>
      </c>
      <c r="K89" s="58">
        <v>0</v>
      </c>
      <c r="L89" s="58">
        <v>0</v>
      </c>
      <c r="M89" s="58">
        <v>-3.5343035343036178E-3</v>
      </c>
    </row>
    <row r="90" spans="1:13" x14ac:dyDescent="0.25">
      <c r="A90" s="57">
        <v>39212</v>
      </c>
      <c r="B90" s="58">
        <v>-1.0584046954682513E-3</v>
      </c>
      <c r="C90" s="58">
        <v>3.9292730844793233E-3</v>
      </c>
      <c r="D90" s="58">
        <v>-1.157098353360031E-2</v>
      </c>
      <c r="E90" s="58">
        <v>-1.6596271171978261E-2</v>
      </c>
      <c r="F90" s="58">
        <v>-1.730920535011804E-2</v>
      </c>
      <c r="G90" s="58">
        <v>-6.4977257959715207E-3</v>
      </c>
      <c r="H90" s="58">
        <v>-3.0708035003977674E-2</v>
      </c>
      <c r="I90" s="58">
        <v>0</v>
      </c>
      <c r="J90" s="58">
        <v>-5.7018734727124487E-3</v>
      </c>
      <c r="K90" s="58">
        <v>0</v>
      </c>
      <c r="L90" s="58">
        <v>0</v>
      </c>
      <c r="M90" s="58">
        <v>-3.7554767369080144E-3</v>
      </c>
    </row>
    <row r="91" spans="1:13" x14ac:dyDescent="0.25">
      <c r="A91" s="57">
        <v>39213</v>
      </c>
      <c r="B91" s="58">
        <v>8.379888268156499E-3</v>
      </c>
      <c r="C91" s="58">
        <v>1.3046314416177429E-2</v>
      </c>
      <c r="D91" s="58">
        <v>3.1517334533994745E-3</v>
      </c>
      <c r="E91" s="58">
        <v>1.145336225596516E-2</v>
      </c>
      <c r="F91" s="58">
        <v>2.5620496397117609E-2</v>
      </c>
      <c r="G91" s="58">
        <v>1.0137344669718829E-2</v>
      </c>
      <c r="H91" s="58">
        <v>1.0505581089954141E-2</v>
      </c>
      <c r="I91" s="58">
        <v>0</v>
      </c>
      <c r="J91" s="58">
        <v>2.1845985800110768E-3</v>
      </c>
      <c r="K91" s="58">
        <v>0</v>
      </c>
      <c r="L91" s="58">
        <v>0</v>
      </c>
      <c r="M91" s="58">
        <v>6.2827225130890341E-4</v>
      </c>
    </row>
    <row r="92" spans="1:13" x14ac:dyDescent="0.25">
      <c r="A92" s="57">
        <v>39216</v>
      </c>
      <c r="B92" s="58">
        <v>1.0698251982042217E-2</v>
      </c>
      <c r="C92" s="58">
        <v>5.7952350289762755E-3</v>
      </c>
      <c r="D92" s="58">
        <v>-7.1813285457810183E-3</v>
      </c>
      <c r="E92" s="58">
        <v>-1.063738526207425E-2</v>
      </c>
      <c r="F92" s="58">
        <v>3.0444964871194191E-2</v>
      </c>
      <c r="G92" s="58">
        <v>2.5898348980251118E-3</v>
      </c>
      <c r="H92" s="58">
        <v>2.2742040285899101E-3</v>
      </c>
      <c r="I92" s="58">
        <v>0</v>
      </c>
      <c r="J92" s="58">
        <v>6.2670299727518586E-3</v>
      </c>
      <c r="K92" s="58">
        <v>0</v>
      </c>
      <c r="L92" s="58">
        <v>0</v>
      </c>
      <c r="M92" s="58">
        <v>1.2557555462537895E-3</v>
      </c>
    </row>
    <row r="93" spans="1:13" x14ac:dyDescent="0.25">
      <c r="A93" s="57">
        <v>39217</v>
      </c>
      <c r="B93" s="58">
        <v>-3.8748700500897959E-3</v>
      </c>
      <c r="C93" s="58">
        <v>-1.6645326504481472E-2</v>
      </c>
      <c r="D93" s="58">
        <v>-4.9728752260397302E-3</v>
      </c>
      <c r="E93" s="58">
        <v>-8.1938784357928895E-3</v>
      </c>
      <c r="F93" s="58">
        <v>-2.2727272727272596E-2</v>
      </c>
      <c r="G93" s="58">
        <v>-2.2602518566354757E-3</v>
      </c>
      <c r="H93" s="58">
        <v>-1.8152350081037327E-2</v>
      </c>
      <c r="I93" s="58">
        <v>0</v>
      </c>
      <c r="J93" s="58">
        <v>-7.0403466016788485E-3</v>
      </c>
      <c r="K93" s="58">
        <v>0</v>
      </c>
      <c r="L93" s="58">
        <v>0</v>
      </c>
      <c r="M93" s="58">
        <v>0</v>
      </c>
    </row>
    <row r="94" spans="1:13" x14ac:dyDescent="0.25">
      <c r="A94" s="57">
        <v>39218</v>
      </c>
      <c r="B94" s="58">
        <v>-2.8462998102467552E-3</v>
      </c>
      <c r="C94" s="58">
        <v>-1.953125E-3</v>
      </c>
      <c r="D94" s="58">
        <v>7.7237619263970103E-3</v>
      </c>
      <c r="E94" s="58">
        <v>3.1909778380032172E-2</v>
      </c>
      <c r="F94" s="58">
        <v>6.2015503875969546E-3</v>
      </c>
      <c r="G94" s="58">
        <v>5.5016181229774475E-3</v>
      </c>
      <c r="H94" s="58">
        <v>4.357873885770891E-2</v>
      </c>
      <c r="I94" s="58">
        <v>0</v>
      </c>
      <c r="J94" s="58">
        <v>-7.0902645214072635E-3</v>
      </c>
      <c r="K94" s="58">
        <v>0</v>
      </c>
      <c r="L94" s="58">
        <v>0</v>
      </c>
      <c r="M94" s="58">
        <v>-1.3795986622073708E-2</v>
      </c>
    </row>
    <row r="95" spans="1:13" x14ac:dyDescent="0.25">
      <c r="A95" s="57">
        <v>39219</v>
      </c>
      <c r="B95" s="58">
        <v>4.8525214081827084E-3</v>
      </c>
      <c r="C95" s="58">
        <v>1.9569471624266255E-2</v>
      </c>
      <c r="D95" s="58">
        <v>2.2542831379621653E-3</v>
      </c>
      <c r="E95" s="58">
        <v>-3.5159062989790213E-3</v>
      </c>
      <c r="F95" s="58">
        <v>8.4745762711864181E-3</v>
      </c>
      <c r="G95" s="58">
        <v>-2.8966849050531263E-3</v>
      </c>
      <c r="H95" s="58">
        <v>-1.6608668142992666E-2</v>
      </c>
      <c r="I95" s="58">
        <v>0</v>
      </c>
      <c r="J95" s="58">
        <v>-1.2908541609447877E-2</v>
      </c>
      <c r="K95" s="58">
        <v>0</v>
      </c>
      <c r="L95" s="58">
        <v>0</v>
      </c>
      <c r="M95" s="58">
        <v>-1.4836795252225476E-3</v>
      </c>
    </row>
    <row r="96" spans="1:13" x14ac:dyDescent="0.25">
      <c r="A96" s="57">
        <v>39220</v>
      </c>
      <c r="B96" s="58">
        <v>2.1778240696903595E-3</v>
      </c>
      <c r="C96" s="58">
        <v>5.7581573896352545E-3</v>
      </c>
      <c r="D96" s="58">
        <v>2.1142600089968377E-2</v>
      </c>
      <c r="E96" s="58">
        <v>-1.3603128719605895E-3</v>
      </c>
      <c r="F96" s="58">
        <v>7.6394194041240482E-4</v>
      </c>
      <c r="G96" s="58">
        <v>-4.8418334409296993E-3</v>
      </c>
      <c r="H96" s="58">
        <v>1.8175969116937418E-2</v>
      </c>
      <c r="I96" s="58">
        <v>0</v>
      </c>
      <c r="J96" s="58">
        <v>-1.9476905954368684E-3</v>
      </c>
      <c r="K96" s="58">
        <v>0</v>
      </c>
      <c r="L96" s="58">
        <v>0</v>
      </c>
      <c r="M96" s="58">
        <v>3.3963065166631168E-3</v>
      </c>
    </row>
    <row r="97" spans="1:13" x14ac:dyDescent="0.25">
      <c r="A97" s="57">
        <v>39223</v>
      </c>
      <c r="B97" s="58">
        <v>1.7290249433106641E-2</v>
      </c>
      <c r="C97" s="58">
        <v>1.7811704834605591E-2</v>
      </c>
      <c r="D97" s="58">
        <v>-3.0837004405286361E-3</v>
      </c>
      <c r="E97" s="58">
        <v>5.9594755661507293E-4</v>
      </c>
      <c r="F97" s="58">
        <v>2.8244274809160475E-2</v>
      </c>
      <c r="G97" s="58">
        <v>7.1359065844958103E-3</v>
      </c>
      <c r="H97" s="58">
        <v>7.8988941548183256E-2</v>
      </c>
      <c r="I97" s="58">
        <v>0</v>
      </c>
      <c r="J97" s="58">
        <v>-8.9211039866183839E-3</v>
      </c>
      <c r="K97" s="58">
        <v>0</v>
      </c>
      <c r="L97" s="58">
        <v>0</v>
      </c>
      <c r="M97" s="58">
        <v>-1.3750793314999066E-2</v>
      </c>
    </row>
    <row r="98" spans="1:13" x14ac:dyDescent="0.25">
      <c r="A98" s="57">
        <v>39224</v>
      </c>
      <c r="B98" s="58">
        <v>-6.6870994706046405E-3</v>
      </c>
      <c r="C98" s="58">
        <v>1.3749999999999929E-2</v>
      </c>
      <c r="D98" s="58">
        <v>1.5908086610693761E-2</v>
      </c>
      <c r="E98" s="58">
        <v>1.1188632689526079E-2</v>
      </c>
      <c r="F98" s="58">
        <v>2.9695619896064063E-3</v>
      </c>
      <c r="G98" s="58">
        <v>-1.1594202898550732E-2</v>
      </c>
      <c r="H98" s="58">
        <v>8.4919472913616012E-3</v>
      </c>
      <c r="I98" s="58">
        <v>0</v>
      </c>
      <c r="J98" s="58">
        <v>-1.6877637130799927E-3</v>
      </c>
      <c r="K98" s="58">
        <v>0</v>
      </c>
      <c r="L98" s="58">
        <v>0</v>
      </c>
      <c r="M98" s="58">
        <v>-1.7160017160017249E-3</v>
      </c>
    </row>
    <row r="99" spans="1:13" x14ac:dyDescent="0.25">
      <c r="A99" s="57">
        <v>39225</v>
      </c>
      <c r="B99" s="58">
        <v>-1.4025245441795509E-3</v>
      </c>
      <c r="C99" s="58">
        <v>-5.5487053020961685E-3</v>
      </c>
      <c r="D99" s="58">
        <v>-1.3919095258808079E-2</v>
      </c>
      <c r="E99" s="58">
        <v>-3.9547309520804319E-3</v>
      </c>
      <c r="F99" s="58">
        <v>-3.2568467801628365E-2</v>
      </c>
      <c r="G99" s="58">
        <v>-3.5842293906811484E-3</v>
      </c>
      <c r="H99" s="58">
        <v>1.7421602787457413E-3</v>
      </c>
      <c r="I99" s="58">
        <v>0</v>
      </c>
      <c r="J99" s="58">
        <v>-1.3524936601859827E-2</v>
      </c>
      <c r="K99" s="58">
        <v>0</v>
      </c>
      <c r="L99" s="58">
        <v>0</v>
      </c>
      <c r="M99" s="58">
        <v>-4.5122475290073627E-3</v>
      </c>
    </row>
    <row r="100" spans="1:13" x14ac:dyDescent="0.25">
      <c r="A100" s="57">
        <v>39226</v>
      </c>
      <c r="B100" s="58">
        <v>-1.2640449438202195E-2</v>
      </c>
      <c r="C100" s="58">
        <v>-1.9838809671419599E-2</v>
      </c>
      <c r="D100" s="58">
        <v>-3.0877812086458012E-2</v>
      </c>
      <c r="E100" s="58">
        <v>7.6029567053859104E-4</v>
      </c>
      <c r="F100" s="58">
        <v>-1.8362662586074996E-2</v>
      </c>
      <c r="G100" s="58">
        <v>-1.3407455853498895E-2</v>
      </c>
      <c r="H100" s="58">
        <v>5.0724637681158757E-3</v>
      </c>
      <c r="I100" s="58">
        <v>0</v>
      </c>
      <c r="J100" s="58">
        <v>-1.1425307055127121E-2</v>
      </c>
      <c r="K100" s="58">
        <v>0</v>
      </c>
      <c r="L100" s="58">
        <v>0</v>
      </c>
      <c r="M100" s="58">
        <v>6.906971724584432E-3</v>
      </c>
    </row>
    <row r="101" spans="1:13" x14ac:dyDescent="0.25">
      <c r="A101" s="57">
        <v>39227</v>
      </c>
      <c r="B101" s="58">
        <v>-1.4698909435751473E-2</v>
      </c>
      <c r="C101" s="58">
        <v>2.6565464895635715E-2</v>
      </c>
      <c r="D101" s="58">
        <v>8.6481565771507896E-3</v>
      </c>
      <c r="E101" s="58">
        <v>1.9372810534757035E-2</v>
      </c>
      <c r="F101" s="58">
        <v>1.8706157443491911E-2</v>
      </c>
      <c r="G101" s="58">
        <v>1.027510772290352E-2</v>
      </c>
      <c r="H101" s="58">
        <v>-1.1535688536409516E-2</v>
      </c>
      <c r="I101" s="58">
        <v>0</v>
      </c>
      <c r="J101" s="58">
        <v>8.0901473562553505E-3</v>
      </c>
      <c r="K101" s="58">
        <v>0</v>
      </c>
      <c r="L101" s="58">
        <v>0</v>
      </c>
      <c r="M101" s="58">
        <v>5.5734190782421589E-3</v>
      </c>
    </row>
    <row r="102" spans="1:13" x14ac:dyDescent="0.25">
      <c r="A102" s="57">
        <v>39231</v>
      </c>
      <c r="B102" s="58">
        <v>1.6073147256977727E-2</v>
      </c>
      <c r="C102" s="58">
        <v>6.7775723967959944E-3</v>
      </c>
      <c r="D102" s="58">
        <v>6.3176895306860104E-3</v>
      </c>
      <c r="E102" s="58">
        <v>7.4113945014904203E-3</v>
      </c>
      <c r="F102" s="58">
        <v>1.9127773527161329E-2</v>
      </c>
      <c r="G102" s="58">
        <v>1.017060367454059E-2</v>
      </c>
      <c r="H102" s="58">
        <v>1.5754923413566768E-2</v>
      </c>
      <c r="I102" s="58">
        <v>0</v>
      </c>
      <c r="J102" s="58">
        <v>1.7196904557179593E-3</v>
      </c>
      <c r="K102" s="58">
        <v>0</v>
      </c>
      <c r="L102" s="58">
        <v>0</v>
      </c>
      <c r="M102" s="58">
        <v>6.3952248987431126E-4</v>
      </c>
    </row>
    <row r="103" spans="1:13" x14ac:dyDescent="0.25">
      <c r="A103" s="57">
        <v>39232</v>
      </c>
      <c r="B103" s="58">
        <v>-1.6103059581319412E-3</v>
      </c>
      <c r="C103" s="58">
        <v>3.8555691554467586E-2</v>
      </c>
      <c r="D103" s="58">
        <v>-9.8654708520180545E-3</v>
      </c>
      <c r="E103" s="58">
        <v>2.3591303275656506E-2</v>
      </c>
      <c r="F103" s="58">
        <v>1.8768768768768762E-2</v>
      </c>
      <c r="G103" s="58">
        <v>1.0392984735303701E-2</v>
      </c>
      <c r="H103" s="58">
        <v>3.3031739192876941E-3</v>
      </c>
      <c r="I103" s="58">
        <v>0</v>
      </c>
      <c r="J103" s="58">
        <v>1.7167381974247942E-3</v>
      </c>
      <c r="K103" s="58">
        <v>0</v>
      </c>
      <c r="L103" s="58">
        <v>0</v>
      </c>
      <c r="M103" s="58">
        <v>3.8346825734980605E-3</v>
      </c>
    </row>
    <row r="104" spans="1:13" x14ac:dyDescent="0.25">
      <c r="A104" s="57">
        <v>39233</v>
      </c>
      <c r="B104" s="58">
        <v>1.7647058823529349E-2</v>
      </c>
      <c r="C104" s="58">
        <v>2.0035356511490798E-2</v>
      </c>
      <c r="D104" s="58">
        <v>4.5289855072463414E-3</v>
      </c>
      <c r="E104" s="58">
        <v>-1.3651877133106227E-3</v>
      </c>
      <c r="F104" s="58">
        <v>3.537214443625647E-2</v>
      </c>
      <c r="G104" s="58">
        <v>-1.3500482160077043E-2</v>
      </c>
      <c r="H104" s="58">
        <v>-1.0306326939593435E-2</v>
      </c>
      <c r="I104" s="58">
        <v>0</v>
      </c>
      <c r="J104" s="58">
        <v>9.9971436732362307E-3</v>
      </c>
      <c r="K104" s="58">
        <v>0</v>
      </c>
      <c r="L104" s="58">
        <v>0</v>
      </c>
      <c r="M104" s="58">
        <v>1.0186757215619791E-2</v>
      </c>
    </row>
    <row r="105" spans="1:13" x14ac:dyDescent="0.25">
      <c r="A105" s="57">
        <v>39234</v>
      </c>
      <c r="B105" s="58">
        <v>-6.1532724221519119E-3</v>
      </c>
      <c r="C105" s="58">
        <v>-2.3108030040438932E-2</v>
      </c>
      <c r="D105" s="58">
        <v>8.1154192966637062E-3</v>
      </c>
      <c r="E105" s="58">
        <v>4.9857263479553549E-3</v>
      </c>
      <c r="F105" s="58">
        <v>-1.42348754448407E-3</v>
      </c>
      <c r="G105" s="58">
        <v>-3.2583903551646198E-3</v>
      </c>
      <c r="H105" s="58">
        <v>-8.099508244142406E-3</v>
      </c>
      <c r="I105" s="58">
        <v>0</v>
      </c>
      <c r="J105" s="58">
        <v>1.5837104072398356E-2</v>
      </c>
      <c r="K105" s="58">
        <v>0</v>
      </c>
      <c r="L105" s="58">
        <v>0</v>
      </c>
      <c r="M105" s="58">
        <v>3.9285714285714146E-2</v>
      </c>
    </row>
    <row r="106" spans="1:13" x14ac:dyDescent="0.25">
      <c r="A106" s="57">
        <v>39237</v>
      </c>
      <c r="B106" s="58">
        <v>-9.3808630393987791E-4</v>
      </c>
      <c r="C106" s="58">
        <v>2.4837374334713003E-2</v>
      </c>
      <c r="D106" s="58">
        <v>-8.9445438282647061E-3</v>
      </c>
      <c r="E106" s="58">
        <v>1.3322664532906536E-2</v>
      </c>
      <c r="F106" s="58">
        <v>9.9786172487528191E-3</v>
      </c>
      <c r="G106" s="58">
        <v>4.2497548218372039E-3</v>
      </c>
      <c r="H106" s="58">
        <v>2.6829979585885066E-2</v>
      </c>
      <c r="I106" s="58">
        <v>0</v>
      </c>
      <c r="J106" s="58">
        <v>-6.1247216035634766E-3</v>
      </c>
      <c r="K106" s="58">
        <v>0</v>
      </c>
      <c r="L106" s="58">
        <v>0</v>
      </c>
      <c r="M106" s="58">
        <v>3.5172832019405798E-2</v>
      </c>
    </row>
    <row r="107" spans="1:13" x14ac:dyDescent="0.25">
      <c r="A107" s="57">
        <v>39238</v>
      </c>
      <c r="B107" s="58">
        <v>4.6948356807519076E-4</v>
      </c>
      <c r="C107" s="58">
        <v>1.0963646855164599E-2</v>
      </c>
      <c r="D107" s="58">
        <v>-9.0252707581227609E-3</v>
      </c>
      <c r="E107" s="58">
        <v>2.3215413771320303E-2</v>
      </c>
      <c r="F107" s="58">
        <v>2.0465772759350909E-2</v>
      </c>
      <c r="G107" s="58">
        <v>-4.5572916666667407E-3</v>
      </c>
      <c r="H107" s="58">
        <v>4.5867651235444562E-2</v>
      </c>
      <c r="I107" s="58">
        <v>0</v>
      </c>
      <c r="J107" s="58">
        <v>-1.3725490196078494E-2</v>
      </c>
      <c r="K107" s="58">
        <v>0</v>
      </c>
      <c r="L107" s="58">
        <v>0</v>
      </c>
      <c r="M107" s="58">
        <v>-1.3473930872876294E-2</v>
      </c>
    </row>
    <row r="108" spans="1:13" x14ac:dyDescent="0.25">
      <c r="A108" s="57">
        <v>39239</v>
      </c>
      <c r="B108" s="58">
        <v>-6.6635382449553582E-3</v>
      </c>
      <c r="C108" s="58">
        <v>7.9908675799087447E-3</v>
      </c>
      <c r="D108" s="58">
        <v>-2.1402550091074835E-2</v>
      </c>
      <c r="E108" s="58">
        <v>-1.1189998456552219E-3</v>
      </c>
      <c r="F108" s="58">
        <v>-2.1438450899031847E-2</v>
      </c>
      <c r="G108" s="58">
        <v>-9.483322432962682E-3</v>
      </c>
      <c r="H108" s="58">
        <v>-1.8465716225390394E-2</v>
      </c>
      <c r="I108" s="58">
        <v>0</v>
      </c>
      <c r="J108" s="58">
        <v>-4.8281738142573749E-3</v>
      </c>
      <c r="K108" s="58">
        <v>0</v>
      </c>
      <c r="L108" s="58">
        <v>0</v>
      </c>
      <c r="M108" s="58">
        <v>4.5526524148851166E-3</v>
      </c>
    </row>
    <row r="109" spans="1:13" x14ac:dyDescent="0.25">
      <c r="A109" s="57">
        <v>39240</v>
      </c>
      <c r="B109" s="58">
        <v>-3.193499622071061E-2</v>
      </c>
      <c r="C109" s="58">
        <v>3.3975084937711841E-3</v>
      </c>
      <c r="D109" s="58">
        <v>-8.3759888320148468E-3</v>
      </c>
      <c r="E109" s="58">
        <v>-6.1807084637077736E-3</v>
      </c>
      <c r="F109" s="58">
        <v>-3.0388692579505272E-2</v>
      </c>
      <c r="G109" s="58">
        <v>-2.211951138989765E-2</v>
      </c>
      <c r="H109" s="58">
        <v>-3.4582929865818457E-3</v>
      </c>
      <c r="I109" s="58">
        <v>0</v>
      </c>
      <c r="J109" s="58">
        <v>-1.8550228310502237E-2</v>
      </c>
      <c r="K109" s="58">
        <v>0</v>
      </c>
      <c r="L109" s="58">
        <v>0</v>
      </c>
      <c r="M109" s="58">
        <v>-1.9507389162561561E-2</v>
      </c>
    </row>
    <row r="110" spans="1:13" x14ac:dyDescent="0.25">
      <c r="A110" s="57">
        <v>39241</v>
      </c>
      <c r="B110" s="58">
        <v>-6.4415381612336065E-3</v>
      </c>
      <c r="C110" s="58">
        <v>3.3860045146727469E-3</v>
      </c>
      <c r="D110" s="58">
        <v>2.4401689347724131E-2</v>
      </c>
      <c r="E110" s="58">
        <v>8.5513273992310346E-4</v>
      </c>
      <c r="F110" s="58">
        <v>-1.4577259475219151E-3</v>
      </c>
      <c r="G110" s="58">
        <v>1.4517218095881246E-2</v>
      </c>
      <c r="H110" s="58">
        <v>1.6657412548583883E-2</v>
      </c>
      <c r="I110" s="58">
        <v>0</v>
      </c>
      <c r="J110" s="58">
        <v>4.5943588252398859E-2</v>
      </c>
      <c r="K110" s="58">
        <v>0</v>
      </c>
      <c r="L110" s="58">
        <v>0</v>
      </c>
      <c r="M110" s="58">
        <v>6.4308681672025081E-3</v>
      </c>
    </row>
    <row r="111" spans="1:13" x14ac:dyDescent="0.25">
      <c r="A111" s="57">
        <v>39244</v>
      </c>
      <c r="B111" s="58">
        <v>1.0510805500982379E-2</v>
      </c>
      <c r="C111" s="58">
        <v>-3.4308211473565775E-2</v>
      </c>
      <c r="D111" s="58">
        <v>4.5808520384791329E-3</v>
      </c>
      <c r="E111" s="58">
        <v>-8.0779836110140835E-3</v>
      </c>
      <c r="F111" s="58">
        <v>7.299270072993469E-4</v>
      </c>
      <c r="G111" s="58">
        <v>-9.9833610648925042E-4</v>
      </c>
      <c r="H111" s="58">
        <v>-2.8263244128891252E-2</v>
      </c>
      <c r="I111" s="58">
        <v>0</v>
      </c>
      <c r="J111" s="58">
        <v>-5.0041701417847806E-3</v>
      </c>
      <c r="K111" s="58">
        <v>0</v>
      </c>
      <c r="L111" s="58">
        <v>0</v>
      </c>
      <c r="M111" s="58">
        <v>-5.3913738019168989E-3</v>
      </c>
    </row>
    <row r="112" spans="1:13" x14ac:dyDescent="0.25">
      <c r="A112" s="57">
        <v>39245</v>
      </c>
      <c r="B112" s="58">
        <v>2.3330417031204309E-3</v>
      </c>
      <c r="C112" s="58">
        <v>1.7472335468839972E-3</v>
      </c>
      <c r="D112" s="58">
        <v>1.2311901504787892E-2</v>
      </c>
      <c r="E112" s="58">
        <v>-1.2842097020476895E-2</v>
      </c>
      <c r="F112" s="58">
        <v>-1.0940919037199182E-2</v>
      </c>
      <c r="G112" s="58">
        <v>-5.6628914057293978E-3</v>
      </c>
      <c r="H112" s="58">
        <v>-1.5455950540958385E-2</v>
      </c>
      <c r="I112" s="58">
        <v>0</v>
      </c>
      <c r="J112" s="58">
        <v>-2.0955574182732639E-2</v>
      </c>
      <c r="K112" s="58">
        <v>0</v>
      </c>
      <c r="L112" s="58">
        <v>0</v>
      </c>
      <c r="M112" s="58">
        <v>-1.8068660911463641E-2</v>
      </c>
    </row>
    <row r="113" spans="1:13" x14ac:dyDescent="0.25">
      <c r="A113" s="57">
        <v>39246</v>
      </c>
      <c r="B113" s="58">
        <v>-2.5215788963243169E-3</v>
      </c>
      <c r="C113" s="58">
        <v>-2.3837209302325579E-2</v>
      </c>
      <c r="D113" s="58">
        <v>2.1171171171171288E-2</v>
      </c>
      <c r="E113" s="58">
        <v>9.51889898068492E-4</v>
      </c>
      <c r="F113" s="58">
        <v>1.9174041297935096E-2</v>
      </c>
      <c r="G113" s="58">
        <v>1.8090452261306567E-2</v>
      </c>
      <c r="H113" s="58">
        <v>1.1702583131154576E-2</v>
      </c>
      <c r="I113" s="58">
        <v>0</v>
      </c>
      <c r="J113" s="58">
        <v>2.2831050228310668E-2</v>
      </c>
      <c r="K113" s="58">
        <v>0</v>
      </c>
      <c r="L113" s="58">
        <v>0</v>
      </c>
      <c r="M113" s="58">
        <v>1.2062972807197037E-2</v>
      </c>
    </row>
    <row r="114" spans="1:13" x14ac:dyDescent="0.25">
      <c r="A114" s="57">
        <v>39247</v>
      </c>
      <c r="B114" s="58">
        <v>2.430724355858116E-3</v>
      </c>
      <c r="C114" s="58">
        <v>1.0125074449076843E-2</v>
      </c>
      <c r="D114" s="58">
        <v>2.4702249669166232E-2</v>
      </c>
      <c r="E114" s="58">
        <v>-4.7549233268614488E-3</v>
      </c>
      <c r="F114" s="58">
        <v>1.4471780028943559E-2</v>
      </c>
      <c r="G114" s="58">
        <v>4.2777229351760315E-3</v>
      </c>
      <c r="H114" s="58">
        <v>1.4811680067710498E-2</v>
      </c>
      <c r="I114" s="58">
        <v>0</v>
      </c>
      <c r="J114" s="58">
        <v>2.2042410714285587E-2</v>
      </c>
      <c r="K114" s="58">
        <v>0</v>
      </c>
      <c r="L114" s="58">
        <v>0</v>
      </c>
      <c r="M114" s="58">
        <v>-4.4444444444444731E-3</v>
      </c>
    </row>
    <row r="115" spans="1:13" x14ac:dyDescent="0.25">
      <c r="A115" s="57">
        <v>39248</v>
      </c>
      <c r="B115" s="58">
        <v>1.0863239573229988E-2</v>
      </c>
      <c r="C115" s="58">
        <v>1.4740566037735769E-2</v>
      </c>
      <c r="D115" s="58">
        <v>4.3478260869565188E-2</v>
      </c>
      <c r="E115" s="58">
        <v>6.0516781462753855E-3</v>
      </c>
      <c r="F115" s="58">
        <v>2.0684736091298284E-2</v>
      </c>
      <c r="G115" s="58">
        <v>-9.8296199213632196E-4</v>
      </c>
      <c r="H115" s="58">
        <v>6.3942174033917443E-3</v>
      </c>
      <c r="I115" s="58">
        <v>0</v>
      </c>
      <c r="J115" s="58">
        <v>6.2790062790061274E-3</v>
      </c>
      <c r="K115" s="58">
        <v>0</v>
      </c>
      <c r="L115" s="58">
        <v>0</v>
      </c>
      <c r="M115" s="58">
        <v>1.2175324675325339E-3</v>
      </c>
    </row>
    <row r="116" spans="1:13" x14ac:dyDescent="0.25">
      <c r="A116" s="57">
        <v>39251</v>
      </c>
      <c r="B116" s="58">
        <v>1.007484168105921E-2</v>
      </c>
      <c r="C116" s="58">
        <v>3.8349796629866262E-2</v>
      </c>
      <c r="D116" s="58">
        <v>-2.8877887788777423E-3</v>
      </c>
      <c r="E116" s="58">
        <v>1.8401994538762789E-2</v>
      </c>
      <c r="F116" s="58">
        <v>4.1229909154437472E-2</v>
      </c>
      <c r="G116" s="58">
        <v>6.5595277140051422E-4</v>
      </c>
      <c r="H116" s="58">
        <v>-7.8729281767956349E-3</v>
      </c>
      <c r="I116" s="58">
        <v>0</v>
      </c>
      <c r="J116" s="58">
        <v>1.736299511665762E-2</v>
      </c>
      <c r="K116" s="58">
        <v>0</v>
      </c>
      <c r="L116" s="58">
        <v>0</v>
      </c>
      <c r="M116" s="58">
        <v>-4.6615322253750202E-3</v>
      </c>
    </row>
    <row r="117" spans="1:13" x14ac:dyDescent="0.25">
      <c r="A117" s="57">
        <v>39252</v>
      </c>
      <c r="B117" s="58">
        <v>-3.2297900636457655E-3</v>
      </c>
      <c r="C117" s="58">
        <v>-1.1191941801902638E-2</v>
      </c>
      <c r="D117" s="58">
        <v>-2.8961522548613949E-3</v>
      </c>
      <c r="E117" s="58">
        <v>-1.7098002642418342E-3</v>
      </c>
      <c r="F117" s="58">
        <v>3.5570469798657633E-2</v>
      </c>
      <c r="G117" s="58">
        <v>-1.6388069485414603E-3</v>
      </c>
      <c r="H117" s="58">
        <v>-2.8121954615063283E-2</v>
      </c>
      <c r="I117" s="58">
        <v>0</v>
      </c>
      <c r="J117" s="58">
        <v>-1.4133333333333331E-2</v>
      </c>
      <c r="K117" s="58">
        <v>0</v>
      </c>
      <c r="L117" s="58">
        <v>0</v>
      </c>
      <c r="M117" s="58">
        <v>-6.10873549175317E-3</v>
      </c>
    </row>
    <row r="118" spans="1:13" x14ac:dyDescent="0.25">
      <c r="A118" s="57">
        <v>39253</v>
      </c>
      <c r="B118" s="58">
        <v>1.4962355856285026E-2</v>
      </c>
      <c r="C118" s="58">
        <v>-1.7543859649122973E-2</v>
      </c>
      <c r="D118" s="58">
        <v>-6.6390041493775698E-3</v>
      </c>
      <c r="E118" s="58">
        <v>-8.4468664850135822E-3</v>
      </c>
      <c r="F118" s="58">
        <v>-1.2313674659753748E-2</v>
      </c>
      <c r="G118" s="58">
        <v>-1.4773473407747817E-2</v>
      </c>
      <c r="H118" s="58">
        <v>-1.0170462684429227E-2</v>
      </c>
      <c r="I118" s="58">
        <v>0</v>
      </c>
      <c r="J118" s="58">
        <v>-5.9507708953204785E-3</v>
      </c>
      <c r="K118" s="58">
        <v>0</v>
      </c>
      <c r="L118" s="58">
        <v>0</v>
      </c>
      <c r="M118" s="58">
        <v>-4.5072730997746113E-3</v>
      </c>
    </row>
    <row r="119" spans="1:13" x14ac:dyDescent="0.25">
      <c r="A119" s="57">
        <v>39254</v>
      </c>
      <c r="B119" s="58">
        <v>-6.8544600938967859E-3</v>
      </c>
      <c r="C119" s="58">
        <v>1.9585253456221086E-2</v>
      </c>
      <c r="D119" s="58">
        <v>1.4619883040935644E-2</v>
      </c>
      <c r="E119" s="58">
        <v>8.1262513249322765E-3</v>
      </c>
      <c r="F119" s="58">
        <v>1.049868766404205E-2</v>
      </c>
      <c r="G119" s="58">
        <v>6.9976674441851738E-3</v>
      </c>
      <c r="H119" s="58">
        <v>8.2489146164979044E-3</v>
      </c>
      <c r="I119" s="58">
        <v>0</v>
      </c>
      <c r="J119" s="58">
        <v>1.9863945578231235E-2</v>
      </c>
      <c r="K119" s="58">
        <v>0</v>
      </c>
      <c r="L119" s="58">
        <v>0</v>
      </c>
      <c r="M119" s="58">
        <v>-4.1160732661041921E-3</v>
      </c>
    </row>
    <row r="120" spans="1:13" x14ac:dyDescent="0.25">
      <c r="A120" s="57">
        <v>39255</v>
      </c>
      <c r="B120" s="58">
        <v>1.7963505719957862E-3</v>
      </c>
      <c r="C120" s="58">
        <v>-7.3446327683615031E-3</v>
      </c>
      <c r="D120" s="58">
        <v>-2.4289831206257717E-2</v>
      </c>
      <c r="E120" s="58">
        <v>2.1144859813084116E-2</v>
      </c>
      <c r="F120" s="58">
        <v>1.6233766233766156E-2</v>
      </c>
      <c r="G120" s="58">
        <v>-2.4156187954996744E-2</v>
      </c>
      <c r="H120" s="58">
        <v>-1.1626237979044052E-2</v>
      </c>
      <c r="I120" s="58">
        <v>0</v>
      </c>
      <c r="J120" s="58">
        <v>-9.8719316969049231E-3</v>
      </c>
      <c r="K120" s="58">
        <v>0</v>
      </c>
      <c r="L120" s="58">
        <v>0</v>
      </c>
      <c r="M120" s="58">
        <v>-1.1572638974994831E-2</v>
      </c>
    </row>
    <row r="121" spans="1:13" x14ac:dyDescent="0.25">
      <c r="A121" s="57">
        <v>39258</v>
      </c>
      <c r="B121" s="58">
        <v>-1.1608154020384953E-2</v>
      </c>
      <c r="C121" s="58">
        <v>-5.1223676721684486E-3</v>
      </c>
      <c r="D121" s="58">
        <v>-9.2827004219409037E-3</v>
      </c>
      <c r="E121" s="58">
        <v>4.6524043778362056E-3</v>
      </c>
      <c r="F121" s="58">
        <v>-1.5335463258785986E-2</v>
      </c>
      <c r="G121" s="58">
        <v>0</v>
      </c>
      <c r="H121" s="58">
        <v>-2.9044437990125571E-3</v>
      </c>
      <c r="I121" s="58">
        <v>0</v>
      </c>
      <c r="J121" s="58">
        <v>-1.0778765831311876E-3</v>
      </c>
      <c r="K121" s="58">
        <v>0</v>
      </c>
      <c r="L121" s="58">
        <v>0</v>
      </c>
      <c r="M121" s="58">
        <v>-2.0907380305246193E-4</v>
      </c>
    </row>
    <row r="122" spans="1:13" x14ac:dyDescent="0.25">
      <c r="A122" s="57">
        <v>39259</v>
      </c>
      <c r="B122" s="58">
        <v>3.5328941086603116E-3</v>
      </c>
      <c r="C122" s="58">
        <v>-2.231121281464532E-2</v>
      </c>
      <c r="D122" s="58">
        <v>-4.2589437819421372E-3</v>
      </c>
      <c r="E122" s="58">
        <v>5.3520592142721757E-3</v>
      </c>
      <c r="F122" s="58">
        <v>7.1382219338091968E-3</v>
      </c>
      <c r="G122" s="58">
        <v>1.0172939979653517E-3</v>
      </c>
      <c r="H122" s="58">
        <v>-1.7186134576172352E-2</v>
      </c>
      <c r="I122" s="58">
        <v>0</v>
      </c>
      <c r="J122" s="58">
        <v>-8.0927974103051081E-4</v>
      </c>
      <c r="K122" s="58">
        <v>0</v>
      </c>
      <c r="L122" s="58">
        <v>0</v>
      </c>
      <c r="M122" s="58">
        <v>3.1367628607277265E-3</v>
      </c>
    </row>
    <row r="123" spans="1:13" x14ac:dyDescent="0.25">
      <c r="A123" s="57">
        <v>39260</v>
      </c>
      <c r="B123" s="58">
        <v>-3.330161750713545E-3</v>
      </c>
      <c r="C123" s="58">
        <v>1.8724400234054972E-2</v>
      </c>
      <c r="D123" s="58">
        <v>1.7536355859709252E-2</v>
      </c>
      <c r="E123" s="58">
        <v>-7.4756475118931132E-3</v>
      </c>
      <c r="F123" s="58">
        <v>1.2242268041237292E-2</v>
      </c>
      <c r="G123" s="58">
        <v>1.185636856368566E-2</v>
      </c>
      <c r="H123" s="58">
        <v>9.7806757557794555E-3</v>
      </c>
      <c r="I123" s="58">
        <v>0</v>
      </c>
      <c r="J123" s="58">
        <v>1.9978401727861916E-2</v>
      </c>
      <c r="K123" s="58">
        <v>0</v>
      </c>
      <c r="L123" s="58">
        <v>0</v>
      </c>
      <c r="M123" s="58">
        <v>1.0214717531790818E-2</v>
      </c>
    </row>
    <row r="124" spans="1:13" x14ac:dyDescent="0.25">
      <c r="A124" s="57">
        <v>39261</v>
      </c>
      <c r="B124" s="58">
        <v>7.3508353221956035E-3</v>
      </c>
      <c r="C124" s="58">
        <v>-1.0913268236645735E-2</v>
      </c>
      <c r="D124" s="58">
        <v>5.464480874316946E-3</v>
      </c>
      <c r="E124" s="58">
        <v>-2.4345709068775978E-3</v>
      </c>
      <c r="F124" s="58">
        <v>3.2463399108847657E-2</v>
      </c>
      <c r="G124" s="58">
        <v>-1.3391362571142373E-3</v>
      </c>
      <c r="H124" s="58">
        <v>1.1006750807161625E-2</v>
      </c>
      <c r="I124" s="58">
        <v>0</v>
      </c>
      <c r="J124" s="58">
        <v>-1.0587612493382359E-3</v>
      </c>
      <c r="K124" s="58">
        <v>0</v>
      </c>
      <c r="L124" s="58">
        <v>0</v>
      </c>
      <c r="M124" s="58">
        <v>-5.1588939331407291E-3</v>
      </c>
    </row>
    <row r="125" spans="1:13" x14ac:dyDescent="0.25">
      <c r="A125" s="57">
        <v>39262</v>
      </c>
      <c r="B125" s="58">
        <v>4.1698256254738553E-3</v>
      </c>
      <c r="C125" s="58">
        <v>1.2195121951219523E-2</v>
      </c>
      <c r="D125" s="58">
        <v>-7.5250836120402953E-3</v>
      </c>
      <c r="E125" s="58">
        <v>-4.3852959121416513E-3</v>
      </c>
      <c r="F125" s="58">
        <v>3.5758323057953234E-2</v>
      </c>
      <c r="G125" s="58">
        <v>-1.2068387529332814E-2</v>
      </c>
      <c r="H125" s="58">
        <v>-6.9676295543620315E-3</v>
      </c>
      <c r="I125" s="58">
        <v>0</v>
      </c>
      <c r="J125" s="58">
        <v>-2.9146793852675712E-3</v>
      </c>
      <c r="K125" s="58">
        <v>0</v>
      </c>
      <c r="L125" s="58">
        <v>0</v>
      </c>
      <c r="M125" s="58">
        <v>-2.0742584526032282E-3</v>
      </c>
    </row>
    <row r="126" spans="1:13" x14ac:dyDescent="0.25">
      <c r="A126" s="57">
        <v>39265</v>
      </c>
      <c r="B126" s="58">
        <v>-5.3793884484710786E-3</v>
      </c>
      <c r="C126" s="58">
        <v>-6.3109581181870489E-3</v>
      </c>
      <c r="D126" s="58">
        <v>2.2325189553496161E-2</v>
      </c>
      <c r="E126" s="58">
        <v>1.466927113255978E-2</v>
      </c>
      <c r="F126" s="58">
        <v>0.10952380952380958</v>
      </c>
      <c r="G126" s="58">
        <v>9.1618595181539586E-3</v>
      </c>
      <c r="H126" s="58">
        <v>1.7541295132290635E-2</v>
      </c>
      <c r="I126" s="58">
        <v>0</v>
      </c>
      <c r="J126" s="58">
        <v>1.1427052883337785E-2</v>
      </c>
      <c r="K126" s="58">
        <v>0</v>
      </c>
      <c r="L126" s="58">
        <v>0</v>
      </c>
      <c r="M126" s="58">
        <v>4.5728538765328341E-3</v>
      </c>
    </row>
    <row r="127" spans="1:13" x14ac:dyDescent="0.25">
      <c r="A127" s="57">
        <v>39266</v>
      </c>
      <c r="B127" s="58">
        <v>-3.6056551855013774E-3</v>
      </c>
      <c r="C127" s="58">
        <v>4.9076212471131697E-2</v>
      </c>
      <c r="D127" s="58">
        <v>1.3185002060156492E-2</v>
      </c>
      <c r="E127" s="58">
        <v>7.4739544013284753E-3</v>
      </c>
      <c r="F127" s="58">
        <v>-2.8969957081545039E-2</v>
      </c>
      <c r="G127" s="58">
        <v>9.4149293880296803E-3</v>
      </c>
      <c r="H127" s="58">
        <v>-2.2985203275390775E-3</v>
      </c>
      <c r="I127" s="58">
        <v>0</v>
      </c>
      <c r="J127" s="58">
        <v>3.6784025223330907E-3</v>
      </c>
      <c r="K127" s="58">
        <v>0</v>
      </c>
      <c r="L127" s="58">
        <v>0</v>
      </c>
      <c r="M127" s="58">
        <v>2.8967515001034894E-3</v>
      </c>
    </row>
    <row r="128" spans="1:13" x14ac:dyDescent="0.25">
      <c r="A128" s="57">
        <v>39268</v>
      </c>
      <c r="B128" s="58">
        <v>1.2379773354918466E-2</v>
      </c>
      <c r="C128" s="58">
        <v>4.3478260869565188E-2</v>
      </c>
      <c r="D128" s="58">
        <v>4.0666937779598733E-4</v>
      </c>
      <c r="E128" s="58">
        <v>1.3638066691644912E-2</v>
      </c>
      <c r="F128" s="58">
        <v>2.2099447513812098E-2</v>
      </c>
      <c r="G128" s="58">
        <v>-9.993337774817368E-4</v>
      </c>
      <c r="H128" s="58">
        <v>-1.0367170626349842E-2</v>
      </c>
      <c r="I128" s="58">
        <v>0</v>
      </c>
      <c r="J128" s="58">
        <v>-2.0942408376964927E-3</v>
      </c>
      <c r="K128" s="58">
        <v>0</v>
      </c>
      <c r="L128" s="58">
        <v>0</v>
      </c>
      <c r="M128" s="58">
        <v>-7.8399009696719091E-3</v>
      </c>
    </row>
    <row r="129" spans="1:13" x14ac:dyDescent="0.25">
      <c r="A129" s="57">
        <v>39269</v>
      </c>
      <c r="B129" s="58">
        <v>1.3921550183425779E-2</v>
      </c>
      <c r="C129" s="58">
        <v>-3.1645569620254443E-3</v>
      </c>
      <c r="D129" s="58">
        <v>3.2520325203251321E-3</v>
      </c>
      <c r="E129" s="58">
        <v>-4.1029053005101623E-3</v>
      </c>
      <c r="F129" s="58">
        <v>6.8108108108108301E-2</v>
      </c>
      <c r="G129" s="58">
        <v>-6.6688896298761069E-4</v>
      </c>
      <c r="H129" s="58">
        <v>3.4919249236140537E-3</v>
      </c>
      <c r="I129" s="58">
        <v>0</v>
      </c>
      <c r="J129" s="58">
        <v>5.7712486883527703E-3</v>
      </c>
      <c r="K129" s="58">
        <v>0</v>
      </c>
      <c r="L129" s="58">
        <v>0</v>
      </c>
      <c r="M129" s="58">
        <v>6.2383031815345102E-3</v>
      </c>
    </row>
    <row r="130" spans="1:13" x14ac:dyDescent="0.25">
      <c r="A130" s="57">
        <v>39272</v>
      </c>
      <c r="B130" s="58">
        <v>8.7206605436496165E-3</v>
      </c>
      <c r="C130" s="58">
        <v>-1.4814814814814725E-2</v>
      </c>
      <c r="D130" s="58">
        <v>1.1345218800648427E-2</v>
      </c>
      <c r="E130" s="58">
        <v>5.8642318969677198E-3</v>
      </c>
      <c r="F130" s="58">
        <v>-1.8724696356275383E-2</v>
      </c>
      <c r="G130" s="58">
        <v>-3.3366700033365948E-3</v>
      </c>
      <c r="H130" s="58">
        <v>4.4947078439901311E-2</v>
      </c>
      <c r="I130" s="58">
        <v>0</v>
      </c>
      <c r="J130" s="58">
        <v>-2.3474178403756207E-3</v>
      </c>
      <c r="K130" s="58">
        <v>0</v>
      </c>
      <c r="L130" s="58">
        <v>0</v>
      </c>
      <c r="M130" s="58">
        <v>2.2731969415168418E-3</v>
      </c>
    </row>
    <row r="131" spans="1:13" x14ac:dyDescent="0.25">
      <c r="A131" s="57">
        <v>39273</v>
      </c>
      <c r="B131" s="58">
        <v>-1.6554768693093358E-3</v>
      </c>
      <c r="C131" s="58">
        <v>1.5574650912996812E-2</v>
      </c>
      <c r="D131" s="58">
        <v>4.0064102564096871E-4</v>
      </c>
      <c r="E131" s="58">
        <v>1.4390612892511978E-3</v>
      </c>
      <c r="F131" s="58">
        <v>5.1572975760701301E-2</v>
      </c>
      <c r="G131" s="58">
        <v>-1.8078339471041316E-2</v>
      </c>
      <c r="H131" s="58">
        <v>-2.4836964062716738E-2</v>
      </c>
      <c r="I131" s="58">
        <v>0</v>
      </c>
      <c r="J131" s="58">
        <v>-3.6601307189542132E-3</v>
      </c>
      <c r="K131" s="58">
        <v>0</v>
      </c>
      <c r="L131" s="58">
        <v>0</v>
      </c>
      <c r="M131" s="58">
        <v>-1.8969072164948475E-2</v>
      </c>
    </row>
    <row r="132" spans="1:13" x14ac:dyDescent="0.25">
      <c r="A132" s="57">
        <v>39274</v>
      </c>
      <c r="B132" s="58">
        <v>-2.3030861354215171E-3</v>
      </c>
      <c r="C132" s="58">
        <v>0</v>
      </c>
      <c r="D132" s="58">
        <v>-1.601922306768111E-2</v>
      </c>
      <c r="E132" s="58">
        <v>2.0633750921150718E-3</v>
      </c>
      <c r="F132" s="58">
        <v>7.8469838155958982E-3</v>
      </c>
      <c r="G132" s="58">
        <v>5.4551653596999206E-3</v>
      </c>
      <c r="H132" s="58">
        <v>6.402959590210644E-3</v>
      </c>
      <c r="I132" s="58">
        <v>0</v>
      </c>
      <c r="J132" s="58">
        <v>0</v>
      </c>
      <c r="K132" s="58">
        <v>0</v>
      </c>
      <c r="L132" s="58">
        <v>0</v>
      </c>
      <c r="M132" s="58">
        <v>2.1017234131988083E-3</v>
      </c>
    </row>
    <row r="133" spans="1:13" x14ac:dyDescent="0.25">
      <c r="A133" s="57">
        <v>39275</v>
      </c>
      <c r="B133" s="58">
        <v>9.6952908587257802E-3</v>
      </c>
      <c r="C133" s="58">
        <v>1.2691697514542577E-2</v>
      </c>
      <c r="D133" s="58">
        <v>5.8201058201058142E-2</v>
      </c>
      <c r="E133" s="58">
        <v>1.5811148698339217E-3</v>
      </c>
      <c r="F133" s="58">
        <v>3.4063260340633228E-3</v>
      </c>
      <c r="G133" s="58">
        <v>1.966768396066465E-2</v>
      </c>
      <c r="H133" s="58">
        <v>2.9124840944436681E-2</v>
      </c>
      <c r="I133" s="58">
        <v>0</v>
      </c>
      <c r="J133" s="58">
        <v>1.6793492521647968E-2</v>
      </c>
      <c r="K133" s="58">
        <v>0</v>
      </c>
      <c r="L133" s="58">
        <v>0</v>
      </c>
      <c r="M133" s="58">
        <v>2.4119127516778471E-2</v>
      </c>
    </row>
    <row r="134" spans="1:13" x14ac:dyDescent="0.25">
      <c r="A134" s="57">
        <v>39276</v>
      </c>
      <c r="B134" s="58">
        <v>-5.4869684499313509E-3</v>
      </c>
      <c r="C134" s="58">
        <v>2.7676240208877267E-2</v>
      </c>
      <c r="D134" s="58">
        <v>-1.153846153846172E-3</v>
      </c>
      <c r="E134" s="58">
        <v>1.2518814934469047E-2</v>
      </c>
      <c r="F134" s="58">
        <v>3.2007759456837981E-2</v>
      </c>
      <c r="G134" s="58">
        <v>-8.3139341536414557E-3</v>
      </c>
      <c r="H134" s="58">
        <v>3.1735128451710226E-2</v>
      </c>
      <c r="I134" s="58">
        <v>0</v>
      </c>
      <c r="J134" s="58">
        <v>-1.290322580645098E-3</v>
      </c>
      <c r="K134" s="58">
        <v>0</v>
      </c>
      <c r="L134" s="58">
        <v>0</v>
      </c>
      <c r="M134" s="58">
        <v>6.5533483514232937E-3</v>
      </c>
    </row>
    <row r="135" spans="1:13" x14ac:dyDescent="0.25">
      <c r="A135" s="57">
        <v>39279</v>
      </c>
      <c r="B135" s="58">
        <v>-1.6551724137932045E-3</v>
      </c>
      <c r="C135" s="58">
        <v>2.5406504065041968E-3</v>
      </c>
      <c r="D135" s="58">
        <v>-7.7011936850213125E-4</v>
      </c>
      <c r="E135" s="58">
        <v>1.5228426395939021E-3</v>
      </c>
      <c r="F135" s="58">
        <v>-2.2556390977443663E-2</v>
      </c>
      <c r="G135" s="58">
        <v>7.0422535211267512E-3</v>
      </c>
      <c r="H135" s="58">
        <v>-1.8774966711051833E-2</v>
      </c>
      <c r="I135" s="58">
        <v>0</v>
      </c>
      <c r="J135" s="58">
        <v>9.5607235142118885E-3</v>
      </c>
      <c r="K135" s="58">
        <v>0</v>
      </c>
      <c r="L135" s="58">
        <v>0</v>
      </c>
      <c r="M135" s="58">
        <v>-4.272634791454788E-3</v>
      </c>
    </row>
    <row r="136" spans="1:13" x14ac:dyDescent="0.25">
      <c r="A136" s="57">
        <v>39280</v>
      </c>
      <c r="B136" s="58">
        <v>1.0039605784286643E-2</v>
      </c>
      <c r="C136" s="58">
        <v>5.5752660922452346E-3</v>
      </c>
      <c r="D136" s="58">
        <v>1.4643545279383385E-2</v>
      </c>
      <c r="E136" s="58">
        <v>3.6203026573020658E-3</v>
      </c>
      <c r="F136" s="58">
        <v>2.0673076923076961E-2</v>
      </c>
      <c r="G136" s="58">
        <v>2.4975024975024906E-2</v>
      </c>
      <c r="H136" s="58">
        <v>1.3570362328674257E-3</v>
      </c>
      <c r="I136" s="58">
        <v>0</v>
      </c>
      <c r="J136" s="58">
        <v>2.8154594317890691E-3</v>
      </c>
      <c r="K136" s="58">
        <v>0</v>
      </c>
      <c r="L136" s="58">
        <v>0</v>
      </c>
      <c r="M136" s="58">
        <v>-1.2055578259092647E-2</v>
      </c>
    </row>
    <row r="137" spans="1:13" x14ac:dyDescent="0.25">
      <c r="A137" s="57">
        <v>39281</v>
      </c>
      <c r="B137" s="58">
        <v>5.380266277585255E-3</v>
      </c>
      <c r="C137" s="58">
        <v>-5.5443548387096309E-3</v>
      </c>
      <c r="D137" s="58">
        <v>-4.8233953665020923E-2</v>
      </c>
      <c r="E137" s="58">
        <v>-9.8838467643027617E-3</v>
      </c>
      <c r="F137" s="58">
        <v>-5.840791333019324E-2</v>
      </c>
      <c r="G137" s="58">
        <v>4.5484080571800423E-3</v>
      </c>
      <c r="H137" s="58">
        <v>-6.3694267515925773E-3</v>
      </c>
      <c r="I137" s="58">
        <v>0</v>
      </c>
      <c r="J137" s="58">
        <v>-1.6845329249617014E-2</v>
      </c>
      <c r="K137" s="58">
        <v>0</v>
      </c>
      <c r="L137" s="58">
        <v>0</v>
      </c>
      <c r="M137" s="58">
        <v>-6.4115822130300648E-3</v>
      </c>
    </row>
    <row r="138" spans="1:13" x14ac:dyDescent="0.25">
      <c r="A138" s="57">
        <v>39282</v>
      </c>
      <c r="B138" s="58">
        <v>4.3083900226757343E-2</v>
      </c>
      <c r="C138" s="58">
        <v>1.3684744044602182E-2</v>
      </c>
      <c r="D138" s="58">
        <v>7.9808459696728562E-3</v>
      </c>
      <c r="E138" s="58">
        <v>-1.6758962401633992E-3</v>
      </c>
      <c r="F138" s="58">
        <v>-8.5042521260629833E-3</v>
      </c>
      <c r="G138" s="58">
        <v>1.9081500646830563E-2</v>
      </c>
      <c r="H138" s="58">
        <v>4.0916530278223284E-4</v>
      </c>
      <c r="I138" s="58">
        <v>0</v>
      </c>
      <c r="J138" s="58">
        <v>-3.1152647975078995E-3</v>
      </c>
      <c r="K138" s="58">
        <v>0</v>
      </c>
      <c r="L138" s="58">
        <v>0</v>
      </c>
      <c r="M138" s="58">
        <v>1.5611990008326471E-2</v>
      </c>
    </row>
    <row r="139" spans="1:13" x14ac:dyDescent="0.25">
      <c r="A139" s="57">
        <v>39283</v>
      </c>
      <c r="B139" s="58">
        <v>-1.3043478260870156E-3</v>
      </c>
      <c r="C139" s="58">
        <v>2.6999999999999913E-2</v>
      </c>
      <c r="D139" s="58">
        <v>-2.8107680126682522E-2</v>
      </c>
      <c r="E139" s="58">
        <v>-5.1894022334136092E-2</v>
      </c>
      <c r="F139" s="58">
        <v>-4.3895055499495461E-2</v>
      </c>
      <c r="G139" s="58">
        <v>-1.1107584893684574E-2</v>
      </c>
      <c r="H139" s="58">
        <v>-2.3449216087252922E-2</v>
      </c>
      <c r="I139" s="58">
        <v>0</v>
      </c>
      <c r="J139" s="58">
        <v>-1.0156249999999978E-2</v>
      </c>
      <c r="K139" s="58">
        <v>0</v>
      </c>
      <c r="L139" s="58">
        <v>0</v>
      </c>
      <c r="M139" s="58">
        <v>-1.4962082393933152E-2</v>
      </c>
    </row>
    <row r="140" spans="1:13" x14ac:dyDescent="0.25">
      <c r="A140" s="57">
        <v>39286</v>
      </c>
      <c r="B140" s="58">
        <v>2.6121027427072896E-4</v>
      </c>
      <c r="C140" s="58">
        <v>-4.868549172345471E-4</v>
      </c>
      <c r="D140" s="58">
        <v>6.9246435845213838E-3</v>
      </c>
      <c r="E140" s="58">
        <v>-1.4626635873749128E-2</v>
      </c>
      <c r="F140" s="58">
        <v>-4.9604221635883738E-2</v>
      </c>
      <c r="G140" s="58">
        <v>9.6277278562273416E-4</v>
      </c>
      <c r="H140" s="58">
        <v>1.5356694122574677E-3</v>
      </c>
      <c r="I140" s="58">
        <v>0</v>
      </c>
      <c r="J140" s="58">
        <v>4.4725072349383055E-3</v>
      </c>
      <c r="K140" s="58">
        <v>0</v>
      </c>
      <c r="L140" s="58">
        <v>0</v>
      </c>
      <c r="M140" s="58">
        <v>1.0403662089055743E-3</v>
      </c>
    </row>
    <row r="141" spans="1:13" x14ac:dyDescent="0.25">
      <c r="A141" s="57">
        <v>39287</v>
      </c>
      <c r="B141" s="58">
        <v>3.8300835654596632E-3</v>
      </c>
      <c r="C141" s="58">
        <v>-6.1373599610326401E-2</v>
      </c>
      <c r="D141" s="58">
        <v>-7.6860841423946891E-3</v>
      </c>
      <c r="E141" s="58">
        <v>2.8906250000000355E-3</v>
      </c>
      <c r="F141" s="58">
        <v>-2.831760133259309E-2</v>
      </c>
      <c r="G141" s="58">
        <v>-1.2504007694774E-2</v>
      </c>
      <c r="H141" s="58">
        <v>-3.4708670197936886E-2</v>
      </c>
      <c r="I141" s="58">
        <v>0</v>
      </c>
      <c r="J141" s="58">
        <v>-4.5049764274489257E-2</v>
      </c>
      <c r="K141" s="58">
        <v>0</v>
      </c>
      <c r="L141" s="58">
        <v>0</v>
      </c>
      <c r="M141" s="58">
        <v>-1.8707129494907049E-3</v>
      </c>
    </row>
    <row r="142" spans="1:13" x14ac:dyDescent="0.25">
      <c r="A142" s="57">
        <v>39288</v>
      </c>
      <c r="B142" s="58">
        <v>7.5442247658690231E-3</v>
      </c>
      <c r="C142" s="58">
        <v>1.7644006227296227E-2</v>
      </c>
      <c r="D142" s="58">
        <v>-1.2229922543823823E-3</v>
      </c>
      <c r="E142" s="58">
        <v>-8.2184310976085584E-3</v>
      </c>
      <c r="F142" s="58">
        <v>4.685714285714293E-2</v>
      </c>
      <c r="G142" s="58">
        <v>-2.9220779220778814E-3</v>
      </c>
      <c r="H142" s="58">
        <v>0.24447653429602889</v>
      </c>
      <c r="I142" s="58">
        <v>0</v>
      </c>
      <c r="J142" s="58">
        <v>9.0510148107514343E-3</v>
      </c>
      <c r="K142" s="58">
        <v>0</v>
      </c>
      <c r="L142" s="58">
        <v>0</v>
      </c>
      <c r="M142" s="58">
        <v>-3.1236984589755323E-3</v>
      </c>
    </row>
    <row r="143" spans="1:13" x14ac:dyDescent="0.25">
      <c r="A143" s="57">
        <v>39289</v>
      </c>
      <c r="B143" s="58">
        <v>7.057405972975328E-3</v>
      </c>
      <c r="C143" s="58">
        <v>6.3742988271290102E-2</v>
      </c>
      <c r="D143" s="58">
        <v>-2.0408163265306145E-2</v>
      </c>
      <c r="E143" s="58">
        <v>-3.4559949730982309E-3</v>
      </c>
      <c r="F143" s="58">
        <v>0.14137554585152845</v>
      </c>
      <c r="G143" s="58">
        <v>-2.3770758710517814E-2</v>
      </c>
      <c r="H143" s="58">
        <v>-2.5179856115107979E-2</v>
      </c>
      <c r="I143" s="58">
        <v>0</v>
      </c>
      <c r="J143" s="58">
        <v>-2.2288665398206065E-2</v>
      </c>
      <c r="K143" s="58">
        <v>0</v>
      </c>
      <c r="L143" s="58">
        <v>0</v>
      </c>
      <c r="M143" s="58">
        <v>-2.1934405682055513E-2</v>
      </c>
    </row>
    <row r="144" spans="1:13" x14ac:dyDescent="0.25">
      <c r="A144" s="57">
        <v>39290</v>
      </c>
      <c r="B144" s="58">
        <v>-3.3330484573967922E-3</v>
      </c>
      <c r="C144" s="58">
        <v>-1.4860977948226162E-2</v>
      </c>
      <c r="D144" s="58">
        <v>-1.9166666666666665E-2</v>
      </c>
      <c r="E144" s="58">
        <v>7.6453201970443363E-3</v>
      </c>
      <c r="F144" s="58">
        <v>-2.0564323290291675E-2</v>
      </c>
      <c r="G144" s="58">
        <v>-1.9679786524349541E-2</v>
      </c>
      <c r="H144" s="58">
        <v>3.5710034519698119E-4</v>
      </c>
      <c r="I144" s="58">
        <v>0</v>
      </c>
      <c r="J144" s="58">
        <v>-2.335279399499568E-2</v>
      </c>
      <c r="K144" s="58">
        <v>0</v>
      </c>
      <c r="L144" s="58">
        <v>0</v>
      </c>
      <c r="M144" s="58">
        <v>-1.8795386586928697E-2</v>
      </c>
    </row>
    <row r="145" spans="1:13" x14ac:dyDescent="0.25">
      <c r="A145" s="57">
        <v>39293</v>
      </c>
      <c r="B145" s="58">
        <v>-1.3891270794031962E-2</v>
      </c>
      <c r="C145" s="58">
        <v>-1.7031630170316392E-2</v>
      </c>
      <c r="D145" s="58">
        <v>1.3169073916737606E-2</v>
      </c>
      <c r="E145" s="58">
        <v>8.2521803746724576E-3</v>
      </c>
      <c r="F145" s="58">
        <v>2.1484375E-2</v>
      </c>
      <c r="G145" s="58">
        <v>3.4025178632179909E-4</v>
      </c>
      <c r="H145" s="58">
        <v>-1.5944788196097126E-2</v>
      </c>
      <c r="I145" s="58">
        <v>0</v>
      </c>
      <c r="J145" s="58">
        <v>2.3341873042983297E-2</v>
      </c>
      <c r="K145" s="58">
        <v>0</v>
      </c>
      <c r="L145" s="58">
        <v>0</v>
      </c>
      <c r="M145" s="58">
        <v>5.8772311710928449E-3</v>
      </c>
    </row>
    <row r="146" spans="1:13" x14ac:dyDescent="0.25">
      <c r="A146" s="57">
        <v>39294</v>
      </c>
      <c r="B146" s="58">
        <v>-2.4347826086956736E-3</v>
      </c>
      <c r="C146" s="58">
        <v>-6.8316831683168266E-2</v>
      </c>
      <c r="D146" s="58">
        <v>-9.6436058700209992E-3</v>
      </c>
      <c r="E146" s="58">
        <v>-1.1869666408068302E-2</v>
      </c>
      <c r="F146" s="58">
        <v>-3.441682600382423E-2</v>
      </c>
      <c r="G146" s="58">
        <v>-1.3945578231292499E-2</v>
      </c>
      <c r="H146" s="58">
        <v>-5.0302297460701251E-2</v>
      </c>
      <c r="I146" s="58">
        <v>0</v>
      </c>
      <c r="J146" s="58">
        <v>-2.1140472878998784E-2</v>
      </c>
      <c r="K146" s="58">
        <v>0</v>
      </c>
      <c r="L146" s="58">
        <v>0</v>
      </c>
      <c r="M146" s="58">
        <v>-5.6264877732091767E-3</v>
      </c>
    </row>
    <row r="147" spans="1:13" x14ac:dyDescent="0.25">
      <c r="A147" s="57">
        <v>39295</v>
      </c>
      <c r="B147" s="58">
        <v>-3.7744072524407257E-2</v>
      </c>
      <c r="C147" s="58">
        <v>2.4973432518597072E-2</v>
      </c>
      <c r="D147" s="58">
        <v>7.6206604572395253E-3</v>
      </c>
      <c r="E147" s="58">
        <v>5.7705896207898011E-3</v>
      </c>
      <c r="F147" s="58">
        <v>-6.4356435643564414E-3</v>
      </c>
      <c r="G147" s="58">
        <v>1.0693342531907568E-2</v>
      </c>
      <c r="H147" s="58">
        <v>-1.5660809778456852E-2</v>
      </c>
      <c r="I147" s="58">
        <v>0</v>
      </c>
      <c r="J147" s="58">
        <v>-2.2733731173628646E-3</v>
      </c>
      <c r="K147" s="58">
        <v>0</v>
      </c>
      <c r="L147" s="58">
        <v>0</v>
      </c>
      <c r="M147" s="58">
        <v>5.8759521218714195E-3</v>
      </c>
    </row>
    <row r="148" spans="1:13" x14ac:dyDescent="0.25">
      <c r="A148" s="57">
        <v>39296</v>
      </c>
      <c r="B148" s="58">
        <v>1.5490533562822595E-2</v>
      </c>
      <c r="C148" s="58">
        <v>1.0886469673405896E-2</v>
      </c>
      <c r="D148" s="58">
        <v>2.1008403361344463E-2</v>
      </c>
      <c r="E148" s="58">
        <v>-3.7469263494788185E-3</v>
      </c>
      <c r="F148" s="58">
        <v>9.9651220727452472E-3</v>
      </c>
      <c r="G148" s="58">
        <v>7.5085324232082584E-3</v>
      </c>
      <c r="H148" s="58">
        <v>3.1043849437330184E-2</v>
      </c>
      <c r="I148" s="58">
        <v>0</v>
      </c>
      <c r="J148" s="58">
        <v>-8.2597550555396637E-3</v>
      </c>
      <c r="K148" s="58">
        <v>0</v>
      </c>
      <c r="L148" s="58">
        <v>0</v>
      </c>
      <c r="M148" s="58">
        <v>1.1034184335785291E-2</v>
      </c>
    </row>
    <row r="149" spans="1:13" x14ac:dyDescent="0.25">
      <c r="A149" s="57">
        <v>39297</v>
      </c>
      <c r="B149" s="58">
        <v>1.0169491525423791E-2</v>
      </c>
      <c r="C149" s="58">
        <v>-3.3846153846153859E-2</v>
      </c>
      <c r="D149" s="58">
        <v>-1.6049382716049387E-2</v>
      </c>
      <c r="E149" s="58">
        <v>-1.5670910871694366E-2</v>
      </c>
      <c r="F149" s="58">
        <v>-2.0720276270350224E-2</v>
      </c>
      <c r="G149" s="58">
        <v>-1.8970189701897011E-2</v>
      </c>
      <c r="H149" s="58">
        <v>-3.6507339104252856E-2</v>
      </c>
      <c r="I149" s="58">
        <v>0</v>
      </c>
      <c r="J149" s="58">
        <v>-3.1016657093624334E-2</v>
      </c>
      <c r="K149" s="58">
        <v>0</v>
      </c>
      <c r="L149" s="58">
        <v>0</v>
      </c>
      <c r="M149" s="58">
        <v>-2.5893430344532287E-2</v>
      </c>
    </row>
    <row r="150" spans="1:13" x14ac:dyDescent="0.25">
      <c r="A150" s="57">
        <v>39300</v>
      </c>
      <c r="B150" s="58">
        <v>-1.1215118332744578E-2</v>
      </c>
      <c r="C150" s="58">
        <v>2.5477707006369421E-2</v>
      </c>
      <c r="D150" s="58">
        <v>9.2011710581345607E-3</v>
      </c>
      <c r="E150" s="58">
        <v>1.3890547263681663E-2</v>
      </c>
      <c r="F150" s="58">
        <v>-2.5692695214105887E-2</v>
      </c>
      <c r="G150" s="58">
        <v>2.00276243093922E-2</v>
      </c>
      <c r="H150" s="58">
        <v>2.8645833333333481E-2</v>
      </c>
      <c r="I150" s="58">
        <v>0</v>
      </c>
      <c r="J150" s="58">
        <v>8.0023710729104636E-3</v>
      </c>
      <c r="K150" s="58">
        <v>0</v>
      </c>
      <c r="L150" s="58">
        <v>0</v>
      </c>
      <c r="M150" s="58">
        <v>3.2952548330404285E-2</v>
      </c>
    </row>
    <row r="151" spans="1:13" x14ac:dyDescent="0.25">
      <c r="A151" s="57">
        <v>39301</v>
      </c>
      <c r="B151" s="58">
        <v>9.3775118335268637E-3</v>
      </c>
      <c r="C151" s="58">
        <v>-1.5527950310559868E-3</v>
      </c>
      <c r="D151" s="58">
        <v>0</v>
      </c>
      <c r="E151" s="58">
        <v>1.1815969223522016E-2</v>
      </c>
      <c r="F151" s="58">
        <v>2.9989658738366121E-2</v>
      </c>
      <c r="G151" s="58">
        <v>3.3852403520651109E-4</v>
      </c>
      <c r="H151" s="58">
        <v>1.7721518987341423E-3</v>
      </c>
      <c r="I151" s="58">
        <v>0</v>
      </c>
      <c r="J151" s="58">
        <v>0</v>
      </c>
      <c r="K151" s="58">
        <v>0</v>
      </c>
      <c r="L151" s="58">
        <v>0</v>
      </c>
      <c r="M151" s="58">
        <v>8.5070182900892632E-4</v>
      </c>
    </row>
    <row r="152" spans="1:13" x14ac:dyDescent="0.25">
      <c r="A152" s="57">
        <v>39302</v>
      </c>
      <c r="B152" s="58">
        <v>1.1325429127587938E-2</v>
      </c>
      <c r="C152" s="58">
        <v>-7.7760497667184181E-3</v>
      </c>
      <c r="D152" s="58">
        <v>2.2793203481143776E-2</v>
      </c>
      <c r="E152" s="58">
        <v>1.8933074684772011E-2</v>
      </c>
      <c r="F152" s="58">
        <v>2.2590361445783191E-2</v>
      </c>
      <c r="G152" s="58">
        <v>1.5228426395939021E-2</v>
      </c>
      <c r="H152" s="58">
        <v>-1.7184735911043747E-2</v>
      </c>
      <c r="I152" s="58">
        <v>0</v>
      </c>
      <c r="J152" s="58">
        <v>-8.2328726845045663E-3</v>
      </c>
      <c r="K152" s="58">
        <v>0</v>
      </c>
      <c r="L152" s="58">
        <v>0</v>
      </c>
      <c r="M152" s="58">
        <v>2.8899277518062094E-2</v>
      </c>
    </row>
    <row r="153" spans="1:13" x14ac:dyDescent="0.25">
      <c r="A153" s="57">
        <v>39303</v>
      </c>
      <c r="B153" s="58">
        <v>-3.0883639545056907E-2</v>
      </c>
      <c r="C153" s="58">
        <v>-5.6426332288401326E-2</v>
      </c>
      <c r="D153" s="58">
        <v>-3.0794165316045286E-2</v>
      </c>
      <c r="E153" s="58">
        <v>-2.1018162433842247E-2</v>
      </c>
      <c r="F153" s="58">
        <v>-4.2709867452135564E-2</v>
      </c>
      <c r="G153" s="58">
        <v>-2.3333333333333317E-2</v>
      </c>
      <c r="H153" s="58">
        <v>-4.7184366160966884E-2</v>
      </c>
      <c r="I153" s="58">
        <v>0</v>
      </c>
      <c r="J153" s="58">
        <v>-1.7788319003853914E-2</v>
      </c>
      <c r="K153" s="58">
        <v>0</v>
      </c>
      <c r="L153" s="58">
        <v>0</v>
      </c>
      <c r="M153" s="58">
        <v>-4.0685667079719101E-2</v>
      </c>
    </row>
    <row r="154" spans="1:13" x14ac:dyDescent="0.25">
      <c r="A154" s="57">
        <v>39304</v>
      </c>
      <c r="B154" s="58">
        <v>-9.2082693870181309E-3</v>
      </c>
      <c r="C154" s="58">
        <v>-1.1074197120708673E-2</v>
      </c>
      <c r="D154" s="58">
        <v>2.5083612040133207E-3</v>
      </c>
      <c r="E154" s="58">
        <v>1.9835867916455641E-3</v>
      </c>
      <c r="F154" s="58">
        <v>-2.8717948717948638E-2</v>
      </c>
      <c r="G154" s="58">
        <v>-2.0136518771331047E-2</v>
      </c>
      <c r="H154" s="58">
        <v>9.0406153015787361E-3</v>
      </c>
      <c r="I154" s="58">
        <v>0</v>
      </c>
      <c r="J154" s="58">
        <v>-1.2073649260488928E-3</v>
      </c>
      <c r="K154" s="58">
        <v>0</v>
      </c>
      <c r="L154" s="58">
        <v>0</v>
      </c>
      <c r="M154" s="58">
        <v>-8.1808396124866123E-3</v>
      </c>
    </row>
    <row r="155" spans="1:13" x14ac:dyDescent="0.25">
      <c r="A155" s="57">
        <v>39307</v>
      </c>
      <c r="B155" s="58">
        <v>2.9521640091116019E-2</v>
      </c>
      <c r="C155" s="58">
        <v>2.2396416573348343E-2</v>
      </c>
      <c r="D155" s="58">
        <v>1.6680567139282232E-3</v>
      </c>
      <c r="E155" s="58">
        <v>-5.0461920658328996E-4</v>
      </c>
      <c r="F155" s="58">
        <v>1.7951425554382228E-2</v>
      </c>
      <c r="G155" s="58">
        <v>-2.7864855451062986E-3</v>
      </c>
      <c r="H155" s="58">
        <v>1.2035303557100807E-3</v>
      </c>
      <c r="I155" s="58">
        <v>0</v>
      </c>
      <c r="J155" s="58">
        <v>2.4176488365064142E-3</v>
      </c>
      <c r="K155" s="58">
        <v>0</v>
      </c>
      <c r="L155" s="58">
        <v>0</v>
      </c>
      <c r="M155" s="58">
        <v>2.1706099413936197E-3</v>
      </c>
    </row>
    <row r="156" spans="1:13" x14ac:dyDescent="0.25">
      <c r="A156" s="57">
        <v>39308</v>
      </c>
      <c r="B156" s="58">
        <v>-1.416054518098897E-3</v>
      </c>
      <c r="C156" s="58">
        <v>-2.95728368017526E-2</v>
      </c>
      <c r="D156" s="58">
        <v>-9.1590341382180585E-3</v>
      </c>
      <c r="E156" s="58">
        <v>-1.3359742125907847E-2</v>
      </c>
      <c r="F156" s="58">
        <v>-1.556016597510379E-2</v>
      </c>
      <c r="G156" s="58">
        <v>-1.2574222843171445E-2</v>
      </c>
      <c r="H156" s="58">
        <v>-1.8966208094029713E-2</v>
      </c>
      <c r="I156" s="58">
        <v>0</v>
      </c>
      <c r="J156" s="58">
        <v>-6.3310220078384161E-3</v>
      </c>
      <c r="K156" s="58">
        <v>0</v>
      </c>
      <c r="L156" s="58">
        <v>0</v>
      </c>
      <c r="M156" s="58">
        <v>-5.089885206844269E-2</v>
      </c>
    </row>
    <row r="157" spans="1:13" x14ac:dyDescent="0.25">
      <c r="A157" s="57">
        <v>39309</v>
      </c>
      <c r="B157" s="58">
        <v>-1.6219090667375702E-2</v>
      </c>
      <c r="C157" s="58">
        <v>-3.3295711060948086E-2</v>
      </c>
      <c r="D157" s="58">
        <v>-2.4369747899159688E-2</v>
      </c>
      <c r="E157" s="58">
        <v>-2.1728006297972891E-2</v>
      </c>
      <c r="F157" s="58">
        <v>-5.2160168598524903E-2</v>
      </c>
      <c r="G157" s="58">
        <v>-6.0134418111070786E-3</v>
      </c>
      <c r="H157" s="58">
        <v>-1.4567733151804041E-2</v>
      </c>
      <c r="I157" s="58">
        <v>0</v>
      </c>
      <c r="J157" s="58">
        <v>-1.9417475728155331E-2</v>
      </c>
      <c r="K157" s="58">
        <v>0</v>
      </c>
      <c r="L157" s="58">
        <v>0</v>
      </c>
      <c r="M157" s="58">
        <v>-1.2323140118667308E-2</v>
      </c>
    </row>
    <row r="158" spans="1:13" x14ac:dyDescent="0.25">
      <c r="A158" s="57">
        <v>39310</v>
      </c>
      <c r="B158" s="58">
        <v>2.0720720720721619E-3</v>
      </c>
      <c r="C158" s="58">
        <v>-2.3934617629889132E-2</v>
      </c>
      <c r="D158" s="58">
        <v>-5.1679586563306845E-3</v>
      </c>
      <c r="E158" s="58">
        <v>-1.2151450529111263E-2</v>
      </c>
      <c r="F158" s="58">
        <v>-6.1145080600333412E-2</v>
      </c>
      <c r="G158" s="58">
        <v>-1.0320284697509008E-2</v>
      </c>
      <c r="H158" s="58">
        <v>5.6645482177397621E-3</v>
      </c>
      <c r="I158" s="58">
        <v>0</v>
      </c>
      <c r="J158" s="58">
        <v>6.4975247524752255E-3</v>
      </c>
      <c r="K158" s="58">
        <v>0</v>
      </c>
      <c r="L158" s="58">
        <v>0</v>
      </c>
      <c r="M158" s="58">
        <v>5.0831792975969403E-3</v>
      </c>
    </row>
    <row r="159" spans="1:13" x14ac:dyDescent="0.25">
      <c r="A159" s="57">
        <v>39311</v>
      </c>
      <c r="B159" s="58">
        <v>5.7538433875752304E-3</v>
      </c>
      <c r="C159" s="58">
        <v>4.3062200956937913E-2</v>
      </c>
      <c r="D159" s="58">
        <v>2.5974025974025983E-2</v>
      </c>
      <c r="E159" s="58">
        <v>1.7351635371268159E-2</v>
      </c>
      <c r="F159" s="58">
        <v>4.4997039668442707E-2</v>
      </c>
      <c r="G159" s="58">
        <v>1.5821646889608187E-2</v>
      </c>
      <c r="H159" s="58">
        <v>3.0636076384118471E-2</v>
      </c>
      <c r="I159" s="58">
        <v>0</v>
      </c>
      <c r="J159" s="58">
        <v>1.7214878573624359E-2</v>
      </c>
      <c r="K159" s="58">
        <v>0</v>
      </c>
      <c r="L159" s="58">
        <v>0</v>
      </c>
      <c r="M159" s="58">
        <v>-2.2988505747123522E-4</v>
      </c>
    </row>
    <row r="160" spans="1:13" x14ac:dyDescent="0.25">
      <c r="A160" s="57">
        <v>39314</v>
      </c>
      <c r="B160" s="58">
        <v>-8.6707785822830452E-3</v>
      </c>
      <c r="C160" s="58">
        <v>1.1467889908256534E-3</v>
      </c>
      <c r="D160" s="58">
        <v>1.7299578059071674E-2</v>
      </c>
      <c r="E160" s="58">
        <v>-4.2439043920406982E-3</v>
      </c>
      <c r="F160" s="58">
        <v>6.28895184135978E-2</v>
      </c>
      <c r="G160" s="58">
        <v>3.5398230088490301E-4</v>
      </c>
      <c r="H160" s="58">
        <v>-4.2655291922153449E-3</v>
      </c>
      <c r="I160" s="58">
        <v>0</v>
      </c>
      <c r="J160" s="58">
        <v>1.1483831973405634E-2</v>
      </c>
      <c r="K160" s="58">
        <v>0</v>
      </c>
      <c r="L160" s="58">
        <v>0</v>
      </c>
      <c r="M160" s="58">
        <v>2.2993791676246822E-3</v>
      </c>
    </row>
    <row r="161" spans="1:13" x14ac:dyDescent="0.25">
      <c r="A161" s="57">
        <v>39315</v>
      </c>
      <c r="B161" s="58">
        <v>-1.8034265103696989E-2</v>
      </c>
      <c r="C161" s="58">
        <v>4.3528064146620693E-2</v>
      </c>
      <c r="D161" s="58">
        <v>-9.1248444628784231E-3</v>
      </c>
      <c r="E161" s="58">
        <v>1.7450042217844075E-2</v>
      </c>
      <c r="F161" s="58">
        <v>5.277185501066084E-2</v>
      </c>
      <c r="G161" s="58">
        <v>-6.7232837933475231E-3</v>
      </c>
      <c r="H161" s="58">
        <v>3.7349397590361377E-2</v>
      </c>
      <c r="I161" s="58">
        <v>0</v>
      </c>
      <c r="J161" s="58">
        <v>6.2742754705706894E-3</v>
      </c>
      <c r="K161" s="58">
        <v>0</v>
      </c>
      <c r="L161" s="58">
        <v>0</v>
      </c>
      <c r="M161" s="58">
        <v>2.5235145675612802E-3</v>
      </c>
    </row>
    <row r="162" spans="1:13" x14ac:dyDescent="0.25">
      <c r="A162" s="57">
        <v>39316</v>
      </c>
      <c r="B162" s="58">
        <v>1.0927456382001877E-2</v>
      </c>
      <c r="C162" s="58">
        <v>3.8968166849615793E-2</v>
      </c>
      <c r="D162" s="58">
        <v>1.0883214734198399E-2</v>
      </c>
      <c r="E162" s="58">
        <v>1.2131989725350678E-2</v>
      </c>
      <c r="F162" s="58">
        <v>3.696202531645576E-2</v>
      </c>
      <c r="G162" s="58">
        <v>5.3437833986462735E-3</v>
      </c>
      <c r="H162" s="58">
        <v>1.3033939863208222E-2</v>
      </c>
      <c r="I162" s="58">
        <v>0</v>
      </c>
      <c r="J162" s="58">
        <v>1.3361045130641402E-2</v>
      </c>
      <c r="K162" s="58">
        <v>0</v>
      </c>
      <c r="L162" s="58">
        <v>0</v>
      </c>
      <c r="M162" s="58">
        <v>1.1441647597252302E-3</v>
      </c>
    </row>
    <row r="163" spans="1:13" x14ac:dyDescent="0.25">
      <c r="A163" s="57">
        <v>39317</v>
      </c>
      <c r="B163" s="58">
        <v>2.8158779180671445E-3</v>
      </c>
      <c r="C163" s="58">
        <v>-1.1093502377179099E-2</v>
      </c>
      <c r="D163" s="58">
        <v>3.3126293995859868E-3</v>
      </c>
      <c r="E163" s="58">
        <v>-1.0932375449008713E-3</v>
      </c>
      <c r="F163" s="58">
        <v>-7.8125E-3</v>
      </c>
      <c r="G163" s="58">
        <v>2.8348688873141015E-3</v>
      </c>
      <c r="H163" s="58">
        <v>-1.5286624203821653E-2</v>
      </c>
      <c r="I163" s="58">
        <v>0</v>
      </c>
      <c r="J163" s="58">
        <v>5.8599472604736746E-4</v>
      </c>
      <c r="K163" s="58">
        <v>0</v>
      </c>
      <c r="L163" s="58">
        <v>0</v>
      </c>
      <c r="M163" s="58">
        <v>-1.3257142857142856E-2</v>
      </c>
    </row>
    <row r="164" spans="1:13" x14ac:dyDescent="0.25">
      <c r="A164" s="57">
        <v>39318</v>
      </c>
      <c r="B164" s="58">
        <v>9.5108695652172948E-3</v>
      </c>
      <c r="C164" s="58">
        <v>3.258547008546997E-2</v>
      </c>
      <c r="D164" s="58">
        <v>2.3111844820470351E-2</v>
      </c>
      <c r="E164" s="58">
        <v>5.4721701063165096E-3</v>
      </c>
      <c r="F164" s="58">
        <v>0</v>
      </c>
      <c r="G164" s="58">
        <v>1.8021201413427557E-2</v>
      </c>
      <c r="H164" s="58">
        <v>2.5226390685640476E-2</v>
      </c>
      <c r="I164" s="58">
        <v>0</v>
      </c>
      <c r="J164" s="58">
        <v>2.6354319180087904E-2</v>
      </c>
      <c r="K164" s="58">
        <v>0</v>
      </c>
      <c r="L164" s="58">
        <v>0</v>
      </c>
      <c r="M164" s="58">
        <v>1.3203613620569765E-2</v>
      </c>
    </row>
    <row r="165" spans="1:13" x14ac:dyDescent="0.25">
      <c r="A165" s="57">
        <v>39321</v>
      </c>
      <c r="B165" s="58">
        <v>1.3907581875280295E-2</v>
      </c>
      <c r="C165" s="58">
        <v>-2.2762545266425183E-2</v>
      </c>
      <c r="D165" s="58">
        <v>-1.3715207745058522E-2</v>
      </c>
      <c r="E165" s="58">
        <v>-3.3820556678588742E-3</v>
      </c>
      <c r="F165" s="58">
        <v>4.3307086614173151E-2</v>
      </c>
      <c r="G165" s="58">
        <v>-1.110725442554672E-2</v>
      </c>
      <c r="H165" s="58">
        <v>-7.5709779179810033E-3</v>
      </c>
      <c r="I165" s="58">
        <v>0</v>
      </c>
      <c r="J165" s="58">
        <v>-1.6833095577745927E-2</v>
      </c>
      <c r="K165" s="58">
        <v>0</v>
      </c>
      <c r="L165" s="58">
        <v>0</v>
      </c>
      <c r="M165" s="58">
        <v>1.8289894833103393E-3</v>
      </c>
    </row>
    <row r="166" spans="1:13" x14ac:dyDescent="0.25">
      <c r="A166" s="57">
        <v>39322</v>
      </c>
      <c r="B166" s="58">
        <v>-8.8495575221236855E-4</v>
      </c>
      <c r="C166" s="58">
        <v>-4.0762308099523525E-2</v>
      </c>
      <c r="D166" s="58">
        <v>-2.0040899795500944E-2</v>
      </c>
      <c r="E166" s="58">
        <v>-1.334009439482009E-2</v>
      </c>
      <c r="F166" s="58">
        <v>-5.8018867924528372E-2</v>
      </c>
      <c r="G166" s="58">
        <v>-1.9656019656019597E-2</v>
      </c>
      <c r="H166" s="58">
        <v>-3.0896376350921906E-2</v>
      </c>
      <c r="I166" s="58">
        <v>0</v>
      </c>
      <c r="J166" s="58">
        <v>-3.0179918746372603E-2</v>
      </c>
      <c r="K166" s="58">
        <v>0</v>
      </c>
      <c r="L166" s="58">
        <v>0</v>
      </c>
      <c r="M166" s="58">
        <v>-9.5846645367412275E-3</v>
      </c>
    </row>
    <row r="167" spans="1:13" x14ac:dyDescent="0.25">
      <c r="A167" s="57">
        <v>39323</v>
      </c>
      <c r="B167" s="58">
        <v>-1.7714791851208833E-4</v>
      </c>
      <c r="C167" s="58">
        <v>5.6843267108167561E-2</v>
      </c>
      <c r="D167" s="58">
        <v>4.7161936560934814E-2</v>
      </c>
      <c r="E167" s="58">
        <v>1.2769322000395489E-2</v>
      </c>
      <c r="F167" s="58">
        <v>3.405107661492246E-2</v>
      </c>
      <c r="G167" s="58">
        <v>2.3630504833512367E-2</v>
      </c>
      <c r="H167" s="58">
        <v>3.7129362372080754E-2</v>
      </c>
      <c r="I167" s="58">
        <v>0</v>
      </c>
      <c r="J167" s="58">
        <v>2.60323159784559E-2</v>
      </c>
      <c r="K167" s="58">
        <v>0</v>
      </c>
      <c r="L167" s="58">
        <v>0</v>
      </c>
      <c r="M167" s="58">
        <v>1.8202764976958496E-2</v>
      </c>
    </row>
    <row r="168" spans="1:13" x14ac:dyDescent="0.25">
      <c r="A168" s="57">
        <v>39324</v>
      </c>
      <c r="B168" s="58">
        <v>1.4971651311126877E-2</v>
      </c>
      <c r="C168" s="58">
        <v>1.6187989556135873E-2</v>
      </c>
      <c r="D168" s="58">
        <v>7.5727381426864415E-3</v>
      </c>
      <c r="E168" s="58">
        <v>-2.8885939573737307E-3</v>
      </c>
      <c r="F168" s="58">
        <v>-3.8740920096851372E-3</v>
      </c>
      <c r="G168" s="58">
        <v>-4.8968170689052126E-3</v>
      </c>
      <c r="H168" s="58">
        <v>-4.6805819101832791E-3</v>
      </c>
      <c r="I168" s="58">
        <v>0</v>
      </c>
      <c r="J168" s="58">
        <v>-6.1242344706912144E-3</v>
      </c>
      <c r="K168" s="58">
        <v>0</v>
      </c>
      <c r="L168" s="58">
        <v>0</v>
      </c>
      <c r="M168" s="58">
        <v>-1.9687712152070547E-2</v>
      </c>
    </row>
    <row r="169" spans="1:13" x14ac:dyDescent="0.25">
      <c r="A169" s="57">
        <v>39325</v>
      </c>
      <c r="B169" s="58">
        <v>1.2394169503360475E-2</v>
      </c>
      <c r="C169" s="58">
        <v>1.6443987667009274E-2</v>
      </c>
      <c r="D169" s="58">
        <v>1.8591772151898667E-2</v>
      </c>
      <c r="E169" s="58">
        <v>7.5555903538990776E-3</v>
      </c>
      <c r="F169" s="58">
        <v>1.2153621779290136E-2</v>
      </c>
      <c r="G169" s="58">
        <v>9.841827768014122E-3</v>
      </c>
      <c r="H169" s="58">
        <v>1.5632943568886448E-2</v>
      </c>
      <c r="I169" s="58">
        <v>0</v>
      </c>
      <c r="J169" s="58">
        <v>4.6948356807512415E-3</v>
      </c>
      <c r="K169" s="58">
        <v>0</v>
      </c>
      <c r="L169" s="58">
        <v>0</v>
      </c>
      <c r="M169" s="58">
        <v>7.1560480147738748E-3</v>
      </c>
    </row>
    <row r="170" spans="1:13" x14ac:dyDescent="0.25">
      <c r="A170" s="57">
        <v>39329</v>
      </c>
      <c r="B170" s="58">
        <v>3.0175015087507973E-3</v>
      </c>
      <c r="C170" s="58">
        <v>4.0950455005055453E-2</v>
      </c>
      <c r="D170" s="58">
        <v>1.6699029126213683E-2</v>
      </c>
      <c r="E170" s="58">
        <v>1.9194156273069973E-2</v>
      </c>
      <c r="F170" s="58">
        <v>4.2267050912583981E-2</v>
      </c>
      <c r="G170" s="58">
        <v>2.7845457709709809E-3</v>
      </c>
      <c r="H170" s="58">
        <v>3.4914278563383805E-2</v>
      </c>
      <c r="I170" s="58">
        <v>0</v>
      </c>
      <c r="J170" s="58">
        <v>2.891355140186902E-2</v>
      </c>
      <c r="K170" s="58">
        <v>0</v>
      </c>
      <c r="L170" s="58">
        <v>0</v>
      </c>
      <c r="M170" s="58">
        <v>-7.5636030254413456E-3</v>
      </c>
    </row>
    <row r="171" spans="1:13" x14ac:dyDescent="0.25">
      <c r="A171" s="57">
        <v>39330</v>
      </c>
      <c r="B171" s="58">
        <v>9.7988653945333404E-3</v>
      </c>
      <c r="C171" s="58">
        <v>-5.0995628946090332E-2</v>
      </c>
      <c r="D171" s="58">
        <v>-7.257448433919067E-3</v>
      </c>
      <c r="E171" s="58">
        <v>5.0703366246043213E-3</v>
      </c>
      <c r="F171" s="58">
        <v>1.2442396313363968E-2</v>
      </c>
      <c r="G171" s="58">
        <v>-1.1454356126344933E-2</v>
      </c>
      <c r="H171" s="58">
        <v>1.2696493349455773E-2</v>
      </c>
      <c r="I171" s="58">
        <v>0</v>
      </c>
      <c r="J171" s="58">
        <v>4.8254328697132642E-3</v>
      </c>
      <c r="K171" s="58">
        <v>0</v>
      </c>
      <c r="L171" s="58">
        <v>0</v>
      </c>
      <c r="M171" s="58">
        <v>-1.9630484988452546E-2</v>
      </c>
    </row>
    <row r="172" spans="1:13" x14ac:dyDescent="0.25">
      <c r="A172" s="57">
        <v>39331</v>
      </c>
      <c r="B172" s="58">
        <v>3.40483486550891E-3</v>
      </c>
      <c r="C172" s="58">
        <v>-1.2794268167860778E-2</v>
      </c>
      <c r="D172" s="58">
        <v>6.1562139284341288E-3</v>
      </c>
      <c r="E172" s="58">
        <v>-8.1171294189045229E-3</v>
      </c>
      <c r="F172" s="58">
        <v>2.2758306781975879E-3</v>
      </c>
      <c r="G172" s="58">
        <v>1.5098314606741603E-2</v>
      </c>
      <c r="H172" s="58">
        <v>2.9373134328358086E-2</v>
      </c>
      <c r="I172" s="58">
        <v>0</v>
      </c>
      <c r="J172" s="58">
        <v>1.836158192090398E-2</v>
      </c>
      <c r="K172" s="58">
        <v>0</v>
      </c>
      <c r="L172" s="58">
        <v>0</v>
      </c>
      <c r="M172" s="58">
        <v>7.3027090694934849E-3</v>
      </c>
    </row>
    <row r="173" spans="1:13" x14ac:dyDescent="0.25">
      <c r="A173" s="57">
        <v>39332</v>
      </c>
      <c r="B173" s="58">
        <v>-1.4251781472684022E-2</v>
      </c>
      <c r="C173" s="58">
        <v>-2.4364955935717969E-2</v>
      </c>
      <c r="D173" s="58">
        <v>-2.6003824091778149E-2</v>
      </c>
      <c r="E173" s="58">
        <v>-7.9541108986614928E-3</v>
      </c>
      <c r="F173" s="58">
        <v>-2.9972752043596729E-2</v>
      </c>
      <c r="G173" s="58">
        <v>-1.6257350397786197E-2</v>
      </c>
      <c r="H173" s="58">
        <v>-1.9603294281405836E-2</v>
      </c>
      <c r="I173" s="58">
        <v>0</v>
      </c>
      <c r="J173" s="58">
        <v>-2.0804438280166426E-2</v>
      </c>
      <c r="K173" s="58">
        <v>0</v>
      </c>
      <c r="L173" s="58">
        <v>0</v>
      </c>
      <c r="M173" s="58">
        <v>-8.652946679139295E-3</v>
      </c>
    </row>
    <row r="174" spans="1:13" x14ac:dyDescent="0.25">
      <c r="A174" s="57">
        <v>39335</v>
      </c>
      <c r="B174" s="58">
        <v>-4.3029259896731897E-4</v>
      </c>
      <c r="C174" s="58">
        <v>3.7725823591923557E-2</v>
      </c>
      <c r="D174" s="58">
        <v>-4.7114252061247752E-3</v>
      </c>
      <c r="E174" s="58">
        <v>-9.4055971012257933E-3</v>
      </c>
      <c r="F174" s="58">
        <v>2.1067415730336991E-2</v>
      </c>
      <c r="G174" s="58">
        <v>1.4064697609001975E-3</v>
      </c>
      <c r="H174" s="58">
        <v>-1.3961192617131912E-2</v>
      </c>
      <c r="I174" s="58">
        <v>0</v>
      </c>
      <c r="J174" s="58">
        <v>-2.2662889518413332E-3</v>
      </c>
      <c r="K174" s="58">
        <v>0</v>
      </c>
      <c r="L174" s="58">
        <v>0</v>
      </c>
      <c r="M174" s="58">
        <v>-2.8308563340410098E-3</v>
      </c>
    </row>
    <row r="175" spans="1:13" x14ac:dyDescent="0.25">
      <c r="A175" s="57">
        <v>39336</v>
      </c>
      <c r="B175" s="58">
        <v>1.7219113215667381E-3</v>
      </c>
      <c r="C175" s="58">
        <v>-8.7045570916539639E-3</v>
      </c>
      <c r="D175" s="58">
        <v>1.2228796844181433E-2</v>
      </c>
      <c r="E175" s="58">
        <v>1.3308428671491734E-2</v>
      </c>
      <c r="F175" s="58">
        <v>4.080696928014671E-2</v>
      </c>
      <c r="G175" s="58">
        <v>1.5800561797752799E-2</v>
      </c>
      <c r="H175" s="58">
        <v>3.5277177825773887E-2</v>
      </c>
      <c r="I175" s="58">
        <v>0</v>
      </c>
      <c r="J175" s="58">
        <v>1.4196479273140161E-2</v>
      </c>
      <c r="K175" s="58">
        <v>0</v>
      </c>
      <c r="L175" s="58">
        <v>0</v>
      </c>
      <c r="M175" s="58">
        <v>1.5850484977525392E-2</v>
      </c>
    </row>
    <row r="176" spans="1:13" x14ac:dyDescent="0.25">
      <c r="A176" s="57">
        <v>39337</v>
      </c>
      <c r="B176" s="58">
        <v>5.1568543188655891E-3</v>
      </c>
      <c r="C176" s="58">
        <v>9.8140495867768962E-3</v>
      </c>
      <c r="D176" s="58">
        <v>-7.7942322681215925E-3</v>
      </c>
      <c r="E176" s="58">
        <v>2.5345622119816724E-3</v>
      </c>
      <c r="F176" s="58">
        <v>1.3656387665198277E-2</v>
      </c>
      <c r="G176" s="58">
        <v>0</v>
      </c>
      <c r="H176" s="58">
        <v>1.182197496522952E-2</v>
      </c>
      <c r="I176" s="58">
        <v>0</v>
      </c>
      <c r="J176" s="58">
        <v>-1.6797312430011258E-2</v>
      </c>
      <c r="K176" s="58">
        <v>0</v>
      </c>
      <c r="L176" s="58">
        <v>0</v>
      </c>
      <c r="M176" s="58">
        <v>-5.3563111318117862E-3</v>
      </c>
    </row>
    <row r="177" spans="1:13" x14ac:dyDescent="0.25">
      <c r="A177" s="57">
        <v>39338</v>
      </c>
      <c r="B177" s="58">
        <v>-5.5579307396323996E-3</v>
      </c>
      <c r="C177" s="58">
        <v>2.5575447570331811E-3</v>
      </c>
      <c r="D177" s="58">
        <v>-4.3205027494108705E-3</v>
      </c>
      <c r="E177" s="58">
        <v>4.0986746341837854E-3</v>
      </c>
      <c r="F177" s="58">
        <v>1.0430247718383301E-2</v>
      </c>
      <c r="G177" s="58">
        <v>7.9502246802627408E-3</v>
      </c>
      <c r="H177" s="58">
        <v>-4.5819014891168575E-4</v>
      </c>
      <c r="I177" s="58">
        <v>0</v>
      </c>
      <c r="J177" s="58">
        <v>-6.2642369020501354E-3</v>
      </c>
      <c r="K177" s="58">
        <v>0</v>
      </c>
      <c r="L177" s="58">
        <v>0</v>
      </c>
      <c r="M177" s="58">
        <v>8.1948021540623195E-3</v>
      </c>
    </row>
    <row r="178" spans="1:13" x14ac:dyDescent="0.25">
      <c r="A178" s="57">
        <v>39339</v>
      </c>
      <c r="B178" s="58">
        <v>-1.0748065348237357E-2</v>
      </c>
      <c r="C178" s="58">
        <v>1.1734693877550884E-2</v>
      </c>
      <c r="D178" s="58">
        <v>-1.6568047337278125E-2</v>
      </c>
      <c r="E178" s="58">
        <v>7.5535039865715081E-3</v>
      </c>
      <c r="F178" s="58">
        <v>1.0322580645161228E-2</v>
      </c>
      <c r="G178" s="58">
        <v>-4.1152263374485409E-3</v>
      </c>
      <c r="H178" s="58">
        <v>5.8446023378408984E-3</v>
      </c>
      <c r="I178" s="58">
        <v>0</v>
      </c>
      <c r="J178" s="58">
        <v>-6.3037249283667274E-3</v>
      </c>
      <c r="K178" s="58">
        <v>0</v>
      </c>
      <c r="L178" s="58">
        <v>0</v>
      </c>
      <c r="M178" s="58">
        <v>6.0380863910820537E-3</v>
      </c>
    </row>
    <row r="179" spans="1:13" x14ac:dyDescent="0.25">
      <c r="A179" s="57">
        <v>39342</v>
      </c>
      <c r="B179" s="58">
        <v>-3.042155584528472E-3</v>
      </c>
      <c r="C179" s="58">
        <v>-3.0257186081693588E-3</v>
      </c>
      <c r="D179" s="58">
        <v>-3.2089851584435891E-3</v>
      </c>
      <c r="E179" s="58">
        <v>-6.5124379993185544E-3</v>
      </c>
      <c r="F179" s="58">
        <v>7.6628352490421436E-2</v>
      </c>
      <c r="G179" s="58">
        <v>-1.1019283746556474E-2</v>
      </c>
      <c r="H179" s="58">
        <v>-9.7983365614674467E-3</v>
      </c>
      <c r="I179" s="58">
        <v>0</v>
      </c>
      <c r="J179" s="58">
        <v>-2.8835063437140374E-3</v>
      </c>
      <c r="K179" s="58">
        <v>0</v>
      </c>
      <c r="L179" s="58">
        <v>0</v>
      </c>
      <c r="M179" s="58">
        <v>0</v>
      </c>
    </row>
    <row r="180" spans="1:13" x14ac:dyDescent="0.25">
      <c r="A180" s="57">
        <v>39343</v>
      </c>
      <c r="B180" s="58">
        <v>2.6155187445509043E-3</v>
      </c>
      <c r="C180" s="58">
        <v>1.8209408194233667E-2</v>
      </c>
      <c r="D180" s="58">
        <v>2.2535211267605604E-2</v>
      </c>
      <c r="E180" s="58">
        <v>1.8979381836198073E-2</v>
      </c>
      <c r="F180" s="58">
        <v>6.2870699881375947E-2</v>
      </c>
      <c r="G180" s="58">
        <v>7.3119777158774379E-3</v>
      </c>
      <c r="H180" s="58">
        <v>2.1171326659763068E-2</v>
      </c>
      <c r="I180" s="58">
        <v>0</v>
      </c>
      <c r="J180" s="58">
        <v>4.6269519953732186E-3</v>
      </c>
      <c r="K180" s="58">
        <v>0</v>
      </c>
      <c r="L180" s="58">
        <v>0</v>
      </c>
      <c r="M180" s="58">
        <v>2.5854108956602007E-2</v>
      </c>
    </row>
    <row r="181" spans="1:13" x14ac:dyDescent="0.25">
      <c r="A181" s="57">
        <v>39344</v>
      </c>
      <c r="B181" s="58">
        <v>1.6521739130434865E-2</v>
      </c>
      <c r="C181" s="58">
        <v>-9.9354197714851544E-4</v>
      </c>
      <c r="D181" s="58">
        <v>1.0625737898465104E-2</v>
      </c>
      <c r="E181" s="58">
        <v>2.161798257096903E-2</v>
      </c>
      <c r="F181" s="58">
        <v>2.6785714285714413E-2</v>
      </c>
      <c r="G181" s="58">
        <v>-8.9872105081230114E-3</v>
      </c>
      <c r="H181" s="58">
        <v>2.8169014084507005E-3</v>
      </c>
      <c r="I181" s="58">
        <v>0</v>
      </c>
      <c r="J181" s="58">
        <v>1.3816925734024155E-2</v>
      </c>
      <c r="K181" s="58">
        <v>0</v>
      </c>
      <c r="L181" s="58">
        <v>0</v>
      </c>
      <c r="M181" s="58">
        <v>6.9756975697570223E-3</v>
      </c>
    </row>
    <row r="182" spans="1:13" x14ac:dyDescent="0.25">
      <c r="A182" s="57">
        <v>39345</v>
      </c>
      <c r="B182" s="58">
        <v>-5.3892215568862589E-3</v>
      </c>
      <c r="C182" s="58">
        <v>-3.4808552958727201E-3</v>
      </c>
      <c r="D182" s="58">
        <v>5.062305295950198E-3</v>
      </c>
      <c r="E182" s="58">
        <v>1.0946366465312218E-2</v>
      </c>
      <c r="F182" s="58">
        <v>3.6231884057968955E-4</v>
      </c>
      <c r="G182" s="58">
        <v>-8.7199162888036419E-3</v>
      </c>
      <c r="H182" s="58">
        <v>7.3033707865168829E-3</v>
      </c>
      <c r="I182" s="58">
        <v>0</v>
      </c>
      <c r="J182" s="58">
        <v>1.5616127200454466E-2</v>
      </c>
      <c r="K182" s="58">
        <v>0</v>
      </c>
      <c r="L182" s="58">
        <v>0</v>
      </c>
      <c r="M182" s="58">
        <v>-9.6089385474860123E-3</v>
      </c>
    </row>
    <row r="183" spans="1:13" x14ac:dyDescent="0.25">
      <c r="A183" s="57">
        <v>39346</v>
      </c>
      <c r="B183" s="58">
        <v>1.3933086780768988E-2</v>
      </c>
      <c r="C183" s="58">
        <v>2.7445109780439125E-2</v>
      </c>
      <c r="D183" s="58">
        <v>2.3246803564511698E-3</v>
      </c>
      <c r="E183" s="58">
        <v>1.3145505902802945E-2</v>
      </c>
      <c r="F183" s="58">
        <v>3.0785947120608448E-2</v>
      </c>
      <c r="G183" s="58">
        <v>8.0928923293455135E-3</v>
      </c>
      <c r="H183" s="58">
        <v>1.8404907975460016E-2</v>
      </c>
      <c r="I183" s="58">
        <v>0</v>
      </c>
      <c r="J183" s="58">
        <v>2.3762929829465929E-2</v>
      </c>
      <c r="K183" s="58">
        <v>0</v>
      </c>
      <c r="L183" s="58">
        <v>0</v>
      </c>
      <c r="M183" s="58">
        <v>-2.0306859205776462E-3</v>
      </c>
    </row>
    <row r="184" spans="1:13" x14ac:dyDescent="0.25">
      <c r="A184" s="57">
        <v>39349</v>
      </c>
      <c r="B184" s="58">
        <v>-8.397658834506716E-3</v>
      </c>
      <c r="C184" s="58">
        <v>2.8654686741136359E-2</v>
      </c>
      <c r="D184" s="58">
        <v>4.2520293776575624E-3</v>
      </c>
      <c r="E184" s="58">
        <v>1.4154484040461934E-2</v>
      </c>
      <c r="F184" s="58">
        <v>6.6057624736472143E-2</v>
      </c>
      <c r="G184" s="58">
        <v>1.5008726003490347E-2</v>
      </c>
      <c r="H184" s="58">
        <v>1.412924424972628E-2</v>
      </c>
      <c r="I184" s="58">
        <v>0</v>
      </c>
      <c r="J184" s="58">
        <v>-4.3691971600217094E-3</v>
      </c>
      <c r="K184" s="58">
        <v>0</v>
      </c>
      <c r="L184" s="58">
        <v>0</v>
      </c>
      <c r="M184" s="58">
        <v>-5.878363101966988E-3</v>
      </c>
    </row>
    <row r="185" spans="1:13" x14ac:dyDescent="0.25">
      <c r="A185" s="57">
        <v>39350</v>
      </c>
      <c r="B185" s="58">
        <v>-7.5278015397777231E-3</v>
      </c>
      <c r="C185" s="58">
        <v>3.3050047214353118E-2</v>
      </c>
      <c r="D185" s="58">
        <v>-3.4642032332563577E-3</v>
      </c>
      <c r="E185" s="58">
        <v>1.7269939731434647E-3</v>
      </c>
      <c r="F185" s="58">
        <v>-1.1535926170072597E-2</v>
      </c>
      <c r="G185" s="58">
        <v>1.6506189821182904E-2</v>
      </c>
      <c r="H185" s="58">
        <v>9.6122691435360785E-3</v>
      </c>
      <c r="I185" s="58">
        <v>0</v>
      </c>
      <c r="J185" s="58">
        <v>-6.0340098738342896E-3</v>
      </c>
      <c r="K185" s="58">
        <v>0</v>
      </c>
      <c r="L185" s="58">
        <v>0</v>
      </c>
      <c r="M185" s="58">
        <v>-1.8421651125767657E-2</v>
      </c>
    </row>
    <row r="186" spans="1:13" x14ac:dyDescent="0.25">
      <c r="A186" s="57">
        <v>39351</v>
      </c>
      <c r="B186" s="58">
        <v>7.9296672987416716E-3</v>
      </c>
      <c r="C186" s="58">
        <v>-2.7422303473491061E-3</v>
      </c>
      <c r="D186" s="58">
        <v>7.7249903437626166E-4</v>
      </c>
      <c r="E186" s="58">
        <v>-1.4777285201604817E-3</v>
      </c>
      <c r="F186" s="58">
        <v>-4.001333777925975E-2</v>
      </c>
      <c r="G186" s="58">
        <v>-2.0297699594045149E-3</v>
      </c>
      <c r="H186" s="58">
        <v>-5.3487376979033385E-4</v>
      </c>
      <c r="I186" s="58">
        <v>0</v>
      </c>
      <c r="J186" s="58">
        <v>1.6556291390728006E-3</v>
      </c>
      <c r="K186" s="58">
        <v>0</v>
      </c>
      <c r="L186" s="58">
        <v>0</v>
      </c>
      <c r="M186" s="58">
        <v>3.2437442075996525E-3</v>
      </c>
    </row>
    <row r="187" spans="1:13" x14ac:dyDescent="0.25">
      <c r="A187" s="57">
        <v>39352</v>
      </c>
      <c r="B187" s="58">
        <v>4.7887805712332199E-3</v>
      </c>
      <c r="C187" s="58">
        <v>1.1457378551787301E-2</v>
      </c>
      <c r="D187" s="58">
        <v>-5.7892705519103638E-3</v>
      </c>
      <c r="E187" s="58">
        <v>-1.1627906976743319E-3</v>
      </c>
      <c r="F187" s="58">
        <v>1.4241055922195267E-2</v>
      </c>
      <c r="G187" s="58">
        <v>-3.3898305084756331E-4</v>
      </c>
      <c r="H187" s="58">
        <v>-5.3516001284392711E-4</v>
      </c>
      <c r="I187" s="58">
        <v>0</v>
      </c>
      <c r="J187" s="58">
        <v>1.3498622589531717E-2</v>
      </c>
      <c r="K187" s="58">
        <v>0</v>
      </c>
      <c r="L187" s="58">
        <v>0</v>
      </c>
      <c r="M187" s="58">
        <v>7.1593533487297467E-3</v>
      </c>
    </row>
    <row r="188" spans="1:13" x14ac:dyDescent="0.25">
      <c r="A188" s="57">
        <v>39353</v>
      </c>
      <c r="B188" s="58">
        <v>-3.0638297872340736E-3</v>
      </c>
      <c r="C188" s="58">
        <v>-6.7965564114181864E-3</v>
      </c>
      <c r="D188" s="58">
        <v>3.8819875776396895E-3</v>
      </c>
      <c r="E188" s="58">
        <v>-4.2332521959997926E-4</v>
      </c>
      <c r="F188" s="58">
        <v>-8.2191780821917471E-3</v>
      </c>
      <c r="G188" s="58">
        <v>-1.0172939979653517E-3</v>
      </c>
      <c r="H188" s="58">
        <v>-2.4630541871920597E-3</v>
      </c>
      <c r="I188" s="58">
        <v>0</v>
      </c>
      <c r="J188" s="58">
        <v>-5.4362598532208262E-3</v>
      </c>
      <c r="K188" s="58">
        <v>0</v>
      </c>
      <c r="L188" s="58">
        <v>0</v>
      </c>
      <c r="M188" s="58">
        <v>9.1722082091272306E-4</v>
      </c>
    </row>
    <row r="189" spans="1:13" x14ac:dyDescent="0.25">
      <c r="A189" s="57">
        <v>39356</v>
      </c>
      <c r="B189" s="58">
        <v>4.0122929827557385E-3</v>
      </c>
      <c r="C189" s="58">
        <v>1.8704379562043627E-2</v>
      </c>
      <c r="D189" s="58">
        <v>1.9721577726218076E-2</v>
      </c>
      <c r="E189" s="58">
        <v>2.6927827774836821E-2</v>
      </c>
      <c r="F189" s="58">
        <v>-1.6574585635359185E-2</v>
      </c>
      <c r="G189" s="58">
        <v>1.0522742701968735E-2</v>
      </c>
      <c r="H189" s="58">
        <v>2.7911969940954684E-3</v>
      </c>
      <c r="I189" s="58">
        <v>0</v>
      </c>
      <c r="J189" s="58">
        <v>6.0125717409127422E-3</v>
      </c>
      <c r="K189" s="58">
        <v>0</v>
      </c>
      <c r="L189" s="58">
        <v>0</v>
      </c>
      <c r="M189" s="58">
        <v>1.8785796105383668E-2</v>
      </c>
    </row>
    <row r="190" spans="1:13" x14ac:dyDescent="0.25">
      <c r="A190" s="57">
        <v>39357</v>
      </c>
      <c r="B190" s="58">
        <v>1.4454553184253038E-2</v>
      </c>
      <c r="C190" s="58">
        <v>1.3882669055082841E-2</v>
      </c>
      <c r="D190" s="58">
        <v>3.792188092528459E-4</v>
      </c>
      <c r="E190" s="58">
        <v>3.1617293284760262E-3</v>
      </c>
      <c r="F190" s="58">
        <v>0.1257022471910112</v>
      </c>
      <c r="G190" s="58">
        <v>-2.3513604299630897E-3</v>
      </c>
      <c r="H190" s="58">
        <v>-1.1240766513221256E-2</v>
      </c>
      <c r="I190" s="58">
        <v>0</v>
      </c>
      <c r="J190" s="58">
        <v>-4.8899755501222719E-3</v>
      </c>
      <c r="K190" s="58">
        <v>0</v>
      </c>
      <c r="L190" s="58">
        <v>0</v>
      </c>
      <c r="M190" s="58">
        <v>8.9948279739149317E-3</v>
      </c>
    </row>
    <row r="191" spans="1:13" x14ac:dyDescent="0.25">
      <c r="A191" s="57">
        <v>39358</v>
      </c>
      <c r="B191" s="58">
        <v>-1.3913335009638761E-2</v>
      </c>
      <c r="C191" s="58">
        <v>-3.5335689045937757E-3</v>
      </c>
      <c r="D191" s="58">
        <v>-2.1607278241091765E-2</v>
      </c>
      <c r="E191" s="58">
        <v>-6.1664953751272567E-4</v>
      </c>
      <c r="F191" s="58">
        <v>-1.9962570180910855E-2</v>
      </c>
      <c r="G191" s="58">
        <v>-8.4175084175084347E-3</v>
      </c>
      <c r="H191" s="58">
        <v>1.0827197921177145E-3</v>
      </c>
      <c r="I191" s="58">
        <v>0</v>
      </c>
      <c r="J191" s="58">
        <v>-1.4196014196014239E-2</v>
      </c>
      <c r="K191" s="58">
        <v>0</v>
      </c>
      <c r="L191" s="58">
        <v>0</v>
      </c>
      <c r="M191" s="58">
        <v>5.7945174949856071E-3</v>
      </c>
    </row>
    <row r="192" spans="1:13" x14ac:dyDescent="0.25">
      <c r="A192" s="57">
        <v>39359</v>
      </c>
      <c r="B192" s="58">
        <v>-1.2324691882702909E-2</v>
      </c>
      <c r="C192" s="58">
        <v>-1.0638297872340385E-2</v>
      </c>
      <c r="D192" s="58">
        <v>-8.136381247578317E-3</v>
      </c>
      <c r="E192" s="58">
        <v>-8.5355820649938297E-3</v>
      </c>
      <c r="F192" s="58">
        <v>2.5461489497136114E-3</v>
      </c>
      <c r="G192" s="58">
        <v>8.8285229202038629E-3</v>
      </c>
      <c r="H192" s="58">
        <v>-2.1630975556996557E-3</v>
      </c>
      <c r="I192" s="58">
        <v>0</v>
      </c>
      <c r="J192" s="58">
        <v>2.4923843810580326E-3</v>
      </c>
      <c r="K192" s="58">
        <v>0</v>
      </c>
      <c r="L192" s="58">
        <v>0</v>
      </c>
      <c r="M192" s="58">
        <v>-2.8805672501662771E-3</v>
      </c>
    </row>
    <row r="193" spans="1:13" x14ac:dyDescent="0.25">
      <c r="A193" s="57">
        <v>39360</v>
      </c>
      <c r="B193" s="58">
        <v>-2.5817555938034698E-4</v>
      </c>
      <c r="C193" s="58">
        <v>3.315412186379918E-2</v>
      </c>
      <c r="D193" s="58">
        <v>-2.3437500000000888E-3</v>
      </c>
      <c r="E193" s="58">
        <v>2.5930920029042737E-2</v>
      </c>
      <c r="F193" s="58">
        <v>2.0952380952380834E-2</v>
      </c>
      <c r="G193" s="58">
        <v>4.3756311006395432E-3</v>
      </c>
      <c r="H193" s="58">
        <v>1.2681552135269891E-2</v>
      </c>
      <c r="I193" s="58">
        <v>0</v>
      </c>
      <c r="J193" s="58">
        <v>9.3922651933699974E-3</v>
      </c>
      <c r="K193" s="58">
        <v>0</v>
      </c>
      <c r="L193" s="58">
        <v>0</v>
      </c>
      <c r="M193" s="58">
        <v>8.2222222222221308E-3</v>
      </c>
    </row>
    <row r="194" spans="1:13" x14ac:dyDescent="0.25">
      <c r="A194" s="57">
        <v>39363</v>
      </c>
      <c r="B194" s="58">
        <v>-6.0256520616341902E-4</v>
      </c>
      <c r="C194" s="58">
        <v>4.0329575021682551E-2</v>
      </c>
      <c r="D194" s="58">
        <v>4.6985121378231298E-3</v>
      </c>
      <c r="E194" s="58">
        <v>2.621912176052299E-2</v>
      </c>
      <c r="F194" s="58">
        <v>2.4253731343283569E-2</v>
      </c>
      <c r="G194" s="58">
        <v>0</v>
      </c>
      <c r="H194" s="58">
        <v>2.5901744621641631E-2</v>
      </c>
      <c r="I194" s="58">
        <v>0</v>
      </c>
      <c r="J194" s="58">
        <v>-3.5577449370554071E-3</v>
      </c>
      <c r="K194" s="58">
        <v>0</v>
      </c>
      <c r="L194" s="58">
        <v>0</v>
      </c>
      <c r="M194" s="58">
        <v>-2.204099625302991E-3</v>
      </c>
    </row>
    <row r="195" spans="1:13" x14ac:dyDescent="0.25">
      <c r="A195" s="57">
        <v>39364</v>
      </c>
      <c r="B195" s="58">
        <v>1.5073212747631404E-2</v>
      </c>
      <c r="C195" s="58">
        <v>-4.1684035014577514E-4</v>
      </c>
      <c r="D195" s="58">
        <v>7.0148090413093556E-3</v>
      </c>
      <c r="E195" s="58">
        <v>9.09658139305769E-3</v>
      </c>
      <c r="F195" s="58">
        <v>-1.8214936247721303E-3</v>
      </c>
      <c r="G195" s="58">
        <v>8.7131367292225814E-3</v>
      </c>
      <c r="H195" s="58">
        <v>-5.5294731351069881E-3</v>
      </c>
      <c r="I195" s="58">
        <v>0</v>
      </c>
      <c r="J195" s="58">
        <v>4.9436967865972292E-3</v>
      </c>
      <c r="K195" s="58">
        <v>0</v>
      </c>
      <c r="L195" s="58">
        <v>0</v>
      </c>
      <c r="M195" s="58">
        <v>-1.3253810470510441E-3</v>
      </c>
    </row>
    <row r="196" spans="1:13" x14ac:dyDescent="0.25">
      <c r="A196" s="57">
        <v>39365</v>
      </c>
      <c r="B196" s="58">
        <v>1.2728044123886395E-3</v>
      </c>
      <c r="C196" s="58">
        <v>-6.25521267723117E-3</v>
      </c>
      <c r="D196" s="58">
        <v>1.5479876160990891E-3</v>
      </c>
      <c r="E196" s="58">
        <v>1.6597240302004712E-2</v>
      </c>
      <c r="F196" s="58">
        <v>4.3795620437956151E-2</v>
      </c>
      <c r="G196" s="58">
        <v>4.3189368770764069E-3</v>
      </c>
      <c r="H196" s="58">
        <v>-6.9240453210238639E-3</v>
      </c>
      <c r="I196" s="58">
        <v>0</v>
      </c>
      <c r="J196" s="58">
        <v>-5.4659743099207958E-3</v>
      </c>
      <c r="K196" s="58">
        <v>0</v>
      </c>
      <c r="L196" s="58">
        <v>0</v>
      </c>
      <c r="M196" s="58">
        <v>8.4052200840523117E-3</v>
      </c>
    </row>
    <row r="197" spans="1:13" x14ac:dyDescent="0.25">
      <c r="A197" s="57">
        <v>39366</v>
      </c>
      <c r="B197" s="58">
        <v>8.3898305084746383E-3</v>
      </c>
      <c r="C197" s="58">
        <v>-2.7276542173730545E-2</v>
      </c>
      <c r="D197" s="58">
        <v>-1.7387944358578045E-2</v>
      </c>
      <c r="E197" s="58">
        <v>-5.41007746974842E-3</v>
      </c>
      <c r="F197" s="58">
        <v>-0.10023310023310028</v>
      </c>
      <c r="G197" s="58">
        <v>-1.0585511081706911E-2</v>
      </c>
      <c r="H197" s="58">
        <v>-5.620114092541717E-2</v>
      </c>
      <c r="I197" s="58">
        <v>0</v>
      </c>
      <c r="J197" s="58">
        <v>-3.1876889255289975E-2</v>
      </c>
      <c r="K197" s="58">
        <v>0</v>
      </c>
      <c r="L197" s="58">
        <v>0</v>
      </c>
      <c r="M197" s="58">
        <v>2.8734371572713302E-2</v>
      </c>
    </row>
    <row r="198" spans="1:13" x14ac:dyDescent="0.25">
      <c r="A198" s="57">
        <v>39367</v>
      </c>
      <c r="B198" s="58">
        <v>-4.1179931086645638E-3</v>
      </c>
      <c r="C198" s="58">
        <v>3.0629853321829215E-2</v>
      </c>
      <c r="D198" s="58">
        <v>4.7188360204484248E-3</v>
      </c>
      <c r="E198" s="58">
        <v>2.47513598764042E-2</v>
      </c>
      <c r="F198" s="58">
        <v>4.5984455958549164E-2</v>
      </c>
      <c r="G198" s="58">
        <v>8.6927449013707303E-3</v>
      </c>
      <c r="H198" s="58">
        <v>3.3915379449294791E-2</v>
      </c>
      <c r="I198" s="58">
        <v>0</v>
      </c>
      <c r="J198" s="58">
        <v>4.5415838773772421E-3</v>
      </c>
      <c r="K198" s="58">
        <v>0</v>
      </c>
      <c r="L198" s="58">
        <v>0</v>
      </c>
      <c r="M198" s="58">
        <v>3.4115138592751837E-3</v>
      </c>
    </row>
    <row r="199" spans="1:13" x14ac:dyDescent="0.25">
      <c r="A199" s="57">
        <v>39370</v>
      </c>
      <c r="B199" s="58">
        <v>-4.6413502109704519E-3</v>
      </c>
      <c r="C199" s="58">
        <v>-1.6743407283381639E-3</v>
      </c>
      <c r="D199" s="58">
        <v>7.8277886497064575E-3</v>
      </c>
      <c r="E199" s="58">
        <v>-2.7137383001444748E-2</v>
      </c>
      <c r="F199" s="58">
        <v>-2.4767801857585092E-2</v>
      </c>
      <c r="G199" s="58">
        <v>-4.3089161418629063E-3</v>
      </c>
      <c r="H199" s="58">
        <v>-1.9919887409332038E-2</v>
      </c>
      <c r="I199" s="58">
        <v>0</v>
      </c>
      <c r="J199" s="58">
        <v>-2.7408872562870834E-2</v>
      </c>
      <c r="K199" s="58">
        <v>0</v>
      </c>
      <c r="L199" s="58">
        <v>0</v>
      </c>
      <c r="M199" s="58">
        <v>-1.296217594560134E-2</v>
      </c>
    </row>
    <row r="200" spans="1:13" x14ac:dyDescent="0.25">
      <c r="A200" s="57">
        <v>39371</v>
      </c>
      <c r="B200" s="58">
        <v>5.9347181008906347E-4</v>
      </c>
      <c r="C200" s="58">
        <v>1.5932914046121516E-2</v>
      </c>
      <c r="D200" s="58">
        <v>-1.0485436893203914E-2</v>
      </c>
      <c r="E200" s="58">
        <v>-6.6184541873830494E-3</v>
      </c>
      <c r="F200" s="58">
        <v>-2.3809523809523836E-2</v>
      </c>
      <c r="G200" s="58">
        <v>9.320905459387463E-3</v>
      </c>
      <c r="H200" s="58">
        <v>-1.1046062078868935E-2</v>
      </c>
      <c r="I200" s="58">
        <v>0</v>
      </c>
      <c r="J200" s="58">
        <v>-2.9052876234758607E-4</v>
      </c>
      <c r="K200" s="58">
        <v>0</v>
      </c>
      <c r="L200" s="58">
        <v>0</v>
      </c>
      <c r="M200" s="58">
        <v>-1.2701829924650188E-2</v>
      </c>
    </row>
    <row r="201" spans="1:13" x14ac:dyDescent="0.25">
      <c r="A201" s="57">
        <v>39372</v>
      </c>
      <c r="B201" s="58">
        <v>-8.473140145726088E-5</v>
      </c>
      <c r="C201" s="58">
        <v>1.8572018159306536E-2</v>
      </c>
      <c r="D201" s="58">
        <v>4.8665620094191508E-2</v>
      </c>
      <c r="E201" s="58">
        <v>2.8372712795345922E-2</v>
      </c>
      <c r="F201" s="58">
        <v>2.8292682926829293E-2</v>
      </c>
      <c r="G201" s="58">
        <v>2.5065963060685981E-2</v>
      </c>
      <c r="H201" s="58">
        <v>1.1392829219255995E-2</v>
      </c>
      <c r="I201" s="58">
        <v>0</v>
      </c>
      <c r="J201" s="58">
        <v>1.8018018018018056E-2</v>
      </c>
      <c r="K201" s="58">
        <v>0</v>
      </c>
      <c r="L201" s="58">
        <v>0</v>
      </c>
      <c r="M201" s="58">
        <v>2.8347143480158543E-3</v>
      </c>
    </row>
    <row r="202" spans="1:13" x14ac:dyDescent="0.25">
      <c r="A202" s="57">
        <v>39373</v>
      </c>
      <c r="B202" s="58">
        <v>-2.703160749089073E-2</v>
      </c>
      <c r="C202" s="58">
        <v>4.4570502431118264E-3</v>
      </c>
      <c r="D202" s="58">
        <v>9.3562874251496009E-3</v>
      </c>
      <c r="E202" s="58">
        <v>9.70229441881032E-3</v>
      </c>
      <c r="F202" s="58">
        <v>1.2017710309930374E-2</v>
      </c>
      <c r="G202" s="58">
        <v>2.5740025740026429E-3</v>
      </c>
      <c r="H202" s="58">
        <v>-7.7305356156819327E-3</v>
      </c>
      <c r="I202" s="58">
        <v>0</v>
      </c>
      <c r="J202" s="58">
        <v>-1.798458464173569E-2</v>
      </c>
      <c r="K202" s="58">
        <v>0</v>
      </c>
      <c r="L202" s="58">
        <v>0</v>
      </c>
      <c r="M202" s="58">
        <v>-2.1743857360295715E-3</v>
      </c>
    </row>
    <row r="203" spans="1:13" x14ac:dyDescent="0.25">
      <c r="A203" s="57">
        <v>39374</v>
      </c>
      <c r="B203" s="58">
        <v>-7.3157986413515674E-3</v>
      </c>
      <c r="C203" s="58">
        <v>-1.7749092375958009E-2</v>
      </c>
      <c r="D203" s="58">
        <v>-2.4842417500926861E-2</v>
      </c>
      <c r="E203" s="58">
        <v>7.9501705843687542E-3</v>
      </c>
      <c r="F203" s="58">
        <v>-1.2187500000000018E-2</v>
      </c>
      <c r="G203" s="58">
        <v>-3.1771501925545564E-2</v>
      </c>
      <c r="H203" s="58">
        <v>-1.0016694490816436E-3</v>
      </c>
      <c r="I203" s="58">
        <v>0</v>
      </c>
      <c r="J203" s="58">
        <v>-1.3953488372092981E-2</v>
      </c>
      <c r="K203" s="58">
        <v>0</v>
      </c>
      <c r="L203" s="58">
        <v>0</v>
      </c>
      <c r="M203" s="58">
        <v>-1.9830028328612026E-2</v>
      </c>
    </row>
    <row r="204" spans="1:13" x14ac:dyDescent="0.25">
      <c r="A204" s="57">
        <v>39377</v>
      </c>
      <c r="B204" s="58">
        <v>-2.6408141779259542E-2</v>
      </c>
      <c r="C204" s="58">
        <v>2.2997946611909681E-2</v>
      </c>
      <c r="D204" s="58">
        <v>1.2927756653992484E-2</v>
      </c>
      <c r="E204" s="58">
        <v>9.3780082601000458E-3</v>
      </c>
      <c r="F204" s="58">
        <v>6.3271116735208466E-4</v>
      </c>
      <c r="G204" s="58">
        <v>1.1269472986410234E-2</v>
      </c>
      <c r="H204" s="58">
        <v>1.7045454545454586E-2</v>
      </c>
      <c r="I204" s="58">
        <v>0</v>
      </c>
      <c r="J204" s="58">
        <v>1.0318396226415061E-2</v>
      </c>
      <c r="K204" s="58">
        <v>0</v>
      </c>
      <c r="L204" s="58">
        <v>0</v>
      </c>
      <c r="M204" s="58">
        <v>6.0026678523787957E-3</v>
      </c>
    </row>
    <row r="205" spans="1:13" x14ac:dyDescent="0.25">
      <c r="A205" s="57">
        <v>39378</v>
      </c>
      <c r="B205" s="58">
        <v>2.5322159142110445E-2</v>
      </c>
      <c r="C205" s="58">
        <v>6.7442794058611089E-2</v>
      </c>
      <c r="D205" s="58">
        <v>6.0060060060060927E-3</v>
      </c>
      <c r="E205" s="58">
        <v>3.8455622211967411E-2</v>
      </c>
      <c r="F205" s="58">
        <v>0.1062282643060386</v>
      </c>
      <c r="G205" s="58">
        <v>1.2782694198623323E-2</v>
      </c>
      <c r="H205" s="58">
        <v>0.1043925950268374</v>
      </c>
      <c r="I205" s="58">
        <v>0</v>
      </c>
      <c r="J205" s="58">
        <v>-8.2871316019842545E-2</v>
      </c>
      <c r="K205" s="58">
        <v>0</v>
      </c>
      <c r="L205" s="58">
        <v>0</v>
      </c>
      <c r="M205" s="58">
        <v>-2.9171270718232001E-2</v>
      </c>
    </row>
    <row r="206" spans="1:13" x14ac:dyDescent="0.25">
      <c r="A206" s="57">
        <v>39379</v>
      </c>
      <c r="B206" s="58">
        <v>3.6913341536297661E-3</v>
      </c>
      <c r="C206" s="58">
        <v>-1.1282437006393531E-3</v>
      </c>
      <c r="D206" s="58">
        <v>-2.947761194029852E-2</v>
      </c>
      <c r="E206" s="58">
        <v>5.9250481410089151E-5</v>
      </c>
      <c r="F206" s="58">
        <v>-3.9725635895970335E-2</v>
      </c>
      <c r="G206" s="58">
        <v>1.1326860841424091E-2</v>
      </c>
      <c r="H206" s="58">
        <v>-0.11991668319777815</v>
      </c>
      <c r="I206" s="58">
        <v>0</v>
      </c>
      <c r="J206" s="58">
        <v>3.1816735602927526E-3</v>
      </c>
      <c r="K206" s="58">
        <v>0</v>
      </c>
      <c r="L206" s="58">
        <v>0</v>
      </c>
      <c r="M206" s="58">
        <v>-1.3658092419759349E-3</v>
      </c>
    </row>
    <row r="207" spans="1:13" x14ac:dyDescent="0.25">
      <c r="A207" s="57">
        <v>39380</v>
      </c>
      <c r="B207" s="58">
        <v>-7.7057793345010062E-3</v>
      </c>
      <c r="C207" s="58">
        <v>-1.6942771084337283E-2</v>
      </c>
      <c r="D207" s="58">
        <v>-4.6136101499423265E-3</v>
      </c>
      <c r="E207" s="58">
        <v>-1.0812572207245852E-2</v>
      </c>
      <c r="F207" s="58">
        <v>-5.0595238095239026E-3</v>
      </c>
      <c r="G207" s="58">
        <v>2.3679999999999923E-2</v>
      </c>
      <c r="H207" s="58">
        <v>-5.860475600135362E-3</v>
      </c>
      <c r="I207" s="58">
        <v>0</v>
      </c>
      <c r="J207" s="58">
        <v>-6.3431652394545512E-3</v>
      </c>
      <c r="K207" s="58">
        <v>0</v>
      </c>
      <c r="L207" s="58">
        <v>0</v>
      </c>
      <c r="M207" s="58">
        <v>2.2794620469590576E-4</v>
      </c>
    </row>
    <row r="208" spans="1:13" x14ac:dyDescent="0.25">
      <c r="A208" s="57">
        <v>39381</v>
      </c>
      <c r="B208" s="58">
        <v>-2.8238616307800779E-3</v>
      </c>
      <c r="C208" s="58">
        <v>1.072386058981234E-2</v>
      </c>
      <c r="D208" s="58">
        <v>1.9312475859405431E-3</v>
      </c>
      <c r="E208" s="58">
        <v>9.1039770004790466E-3</v>
      </c>
      <c r="F208" s="58">
        <v>5.7134310499551422E-2</v>
      </c>
      <c r="G208" s="58">
        <v>9.5029696780243977E-2</v>
      </c>
      <c r="H208" s="58">
        <v>2.029248384536908E-2</v>
      </c>
      <c r="I208" s="58">
        <v>0</v>
      </c>
      <c r="J208" s="58">
        <v>1.2448132780082943E-2</v>
      </c>
      <c r="K208" s="58">
        <v>0</v>
      </c>
      <c r="L208" s="58">
        <v>0</v>
      </c>
      <c r="M208" s="58">
        <v>1.7319963536918781E-2</v>
      </c>
    </row>
    <row r="209" spans="1:13" x14ac:dyDescent="0.25">
      <c r="A209" s="57">
        <v>39384</v>
      </c>
      <c r="B209" s="58">
        <v>7.964601769911539E-3</v>
      </c>
      <c r="C209" s="58">
        <v>1.8946570670708152E-3</v>
      </c>
      <c r="D209" s="58">
        <v>1.2336160370084892E-2</v>
      </c>
      <c r="E209" s="58">
        <v>6.8850902184234286E-3</v>
      </c>
      <c r="F209" s="58">
        <v>3.4238822863610352E-2</v>
      </c>
      <c r="G209" s="58">
        <v>-1.3131601484441924E-2</v>
      </c>
      <c r="H209" s="58">
        <v>1.1111111111110628E-3</v>
      </c>
      <c r="I209" s="58">
        <v>0</v>
      </c>
      <c r="J209" s="58">
        <v>1.4817150063051621E-2</v>
      </c>
      <c r="K209" s="58">
        <v>0</v>
      </c>
      <c r="L209" s="58">
        <v>0</v>
      </c>
      <c r="M209" s="58">
        <v>8.2885304659496839E-3</v>
      </c>
    </row>
    <row r="210" spans="1:13" x14ac:dyDescent="0.25">
      <c r="A210" s="57">
        <v>39385</v>
      </c>
      <c r="B210" s="58">
        <v>5.2677787532922071E-3</v>
      </c>
      <c r="C210" s="58">
        <v>1.0211800302571739E-2</v>
      </c>
      <c r="D210" s="58">
        <v>3.8080731150036407E-4</v>
      </c>
      <c r="E210" s="58">
        <v>2.2871964159396407E-2</v>
      </c>
      <c r="F210" s="58">
        <v>1.5047879616963078E-2</v>
      </c>
      <c r="G210" s="58">
        <v>2.8926815157651165E-2</v>
      </c>
      <c r="H210" s="58">
        <v>-2.0643729189789073E-2</v>
      </c>
      <c r="I210" s="58">
        <v>0</v>
      </c>
      <c r="J210" s="58">
        <v>-9.3196644920789939E-4</v>
      </c>
      <c r="K210" s="58">
        <v>0</v>
      </c>
      <c r="L210" s="58">
        <v>0</v>
      </c>
      <c r="M210" s="58">
        <v>7.9982226171961823E-3</v>
      </c>
    </row>
    <row r="211" spans="1:13" x14ac:dyDescent="0.25">
      <c r="A211" s="57">
        <v>39386</v>
      </c>
      <c r="B211" s="58">
        <v>2.1834061135370675E-3</v>
      </c>
      <c r="C211" s="58">
        <v>1.6098839385997765E-2</v>
      </c>
      <c r="D211" s="58">
        <v>2.3981728207080222E-2</v>
      </c>
      <c r="E211" s="58">
        <v>1.7606039649608052E-2</v>
      </c>
      <c r="F211" s="58">
        <v>3.0997304582210283E-2</v>
      </c>
      <c r="G211" s="58">
        <v>3.486083778464999E-2</v>
      </c>
      <c r="H211" s="58">
        <v>1.0312783318223051E-2</v>
      </c>
      <c r="I211" s="58">
        <v>0</v>
      </c>
      <c r="J211" s="58">
        <v>1.3681592039801238E-2</v>
      </c>
      <c r="K211" s="58">
        <v>0</v>
      </c>
      <c r="L211" s="58">
        <v>0</v>
      </c>
      <c r="M211" s="58">
        <v>-3.5265594004848522E-3</v>
      </c>
    </row>
    <row r="212" spans="1:13" x14ac:dyDescent="0.25">
      <c r="A212" s="57">
        <v>39387</v>
      </c>
      <c r="B212" s="58">
        <v>6.5359477124182774E-3</v>
      </c>
      <c r="C212" s="58">
        <v>-1.3264554163596176E-2</v>
      </c>
      <c r="D212" s="58">
        <v>-1.4869888475836368E-2</v>
      </c>
      <c r="E212" s="58">
        <v>-5.3801500778705158E-3</v>
      </c>
      <c r="F212" s="58">
        <v>9.1503267973855884E-3</v>
      </c>
      <c r="G212" s="58">
        <v>6.7916327085031369E-3</v>
      </c>
      <c r="H212" s="58">
        <v>-1.6825574873808202E-2</v>
      </c>
      <c r="I212" s="58">
        <v>0</v>
      </c>
      <c r="J212" s="58">
        <v>-1.5337423312883458E-2</v>
      </c>
      <c r="K212" s="58">
        <v>0</v>
      </c>
      <c r="L212" s="58">
        <v>0</v>
      </c>
      <c r="M212" s="58">
        <v>-2.6100420261004231E-2</v>
      </c>
    </row>
    <row r="213" spans="1:13" x14ac:dyDescent="0.25">
      <c r="A213" s="57">
        <v>39388</v>
      </c>
      <c r="B213" s="58">
        <v>-9.3506493506493316E-3</v>
      </c>
      <c r="C213" s="58">
        <v>2.2404779686333587E-3</v>
      </c>
      <c r="D213" s="58">
        <v>1.132075471698113E-2</v>
      </c>
      <c r="E213" s="58">
        <v>1.1444839857651212E-2</v>
      </c>
      <c r="F213" s="58">
        <v>5.9585492227979264E-2</v>
      </c>
      <c r="G213" s="58">
        <v>0</v>
      </c>
      <c r="H213" s="58">
        <v>-1.90530519110097E-2</v>
      </c>
      <c r="I213" s="58">
        <v>0</v>
      </c>
      <c r="J213" s="58">
        <v>3.1152647975063452E-4</v>
      </c>
      <c r="K213" s="58">
        <v>0</v>
      </c>
      <c r="L213" s="58">
        <v>0</v>
      </c>
      <c r="M213" s="58">
        <v>3.6338859868270124E-3</v>
      </c>
    </row>
    <row r="214" spans="1:13" x14ac:dyDescent="0.25">
      <c r="A214" s="57">
        <v>39391</v>
      </c>
      <c r="B214" s="58">
        <v>6.0304142632405799E-3</v>
      </c>
      <c r="C214" s="58">
        <v>-8.94187779433675E-3</v>
      </c>
      <c r="D214" s="58">
        <v>1.4925373134329067E-3</v>
      </c>
      <c r="E214" s="58">
        <v>2.023812874715003E-2</v>
      </c>
      <c r="F214" s="58">
        <v>1.9315403422982769E-2</v>
      </c>
      <c r="G214" s="58">
        <v>-8.9044792228819558E-3</v>
      </c>
      <c r="H214" s="58">
        <v>-1.8725284949988374E-2</v>
      </c>
      <c r="I214" s="58">
        <v>0</v>
      </c>
      <c r="J214" s="58">
        <v>2.1800062285892707E-3</v>
      </c>
      <c r="K214" s="58">
        <v>0</v>
      </c>
      <c r="L214" s="58">
        <v>0</v>
      </c>
      <c r="M214" s="58">
        <v>-3.6207286716450904E-3</v>
      </c>
    </row>
    <row r="215" spans="1:13" x14ac:dyDescent="0.25">
      <c r="A215" s="57">
        <v>39392</v>
      </c>
      <c r="B215" s="58">
        <v>-1.4073494917904661E-2</v>
      </c>
      <c r="C215" s="58">
        <v>3.007518796992481E-2</v>
      </c>
      <c r="D215" s="58">
        <v>2.4217585692995369E-2</v>
      </c>
      <c r="E215" s="58">
        <v>2.2236936489543613E-2</v>
      </c>
      <c r="F215" s="58">
        <v>-2.2067642120412456E-2</v>
      </c>
      <c r="G215" s="58">
        <v>-8.7122243397768084E-3</v>
      </c>
      <c r="H215" s="58">
        <v>3.4372407253763004E-2</v>
      </c>
      <c r="I215" s="58">
        <v>0</v>
      </c>
      <c r="J215" s="58">
        <v>3.2318210068365438E-2</v>
      </c>
      <c r="K215" s="58">
        <v>0</v>
      </c>
      <c r="L215" s="58">
        <v>0</v>
      </c>
      <c r="M215" s="58">
        <v>5.9050647285940894E-3</v>
      </c>
    </row>
    <row r="216" spans="1:13" x14ac:dyDescent="0.25">
      <c r="A216" s="57">
        <v>39393</v>
      </c>
      <c r="B216" s="58">
        <v>6.1679443122741873E-4</v>
      </c>
      <c r="C216" s="58">
        <v>-2.8832116788321094E-2</v>
      </c>
      <c r="D216" s="58">
        <v>-2.1462349945434722E-2</v>
      </c>
      <c r="E216" s="58">
        <v>-1.1929180611032986E-2</v>
      </c>
      <c r="F216" s="58">
        <v>-3.1150355653666972E-2</v>
      </c>
      <c r="G216" s="58">
        <v>-2.4443834111507634E-2</v>
      </c>
      <c r="H216" s="58">
        <v>-2.6354990260111233E-3</v>
      </c>
      <c r="I216" s="58">
        <v>0</v>
      </c>
      <c r="J216" s="58">
        <v>-2.8597230583985445E-2</v>
      </c>
      <c r="K216" s="58">
        <v>0</v>
      </c>
      <c r="L216" s="58">
        <v>0</v>
      </c>
      <c r="M216" s="58">
        <v>-8.1282456536464487E-3</v>
      </c>
    </row>
    <row r="217" spans="1:13" x14ac:dyDescent="0.25">
      <c r="A217" s="57">
        <v>39394</v>
      </c>
      <c r="B217" s="58">
        <v>-3.0468474815075752E-2</v>
      </c>
      <c r="C217" s="58">
        <v>-5.7872980082675607E-2</v>
      </c>
      <c r="D217" s="58">
        <v>-3.6059479553903317E-2</v>
      </c>
      <c r="E217" s="58">
        <v>-5.3346080305927468E-2</v>
      </c>
      <c r="F217" s="58">
        <v>-9.3924050632911427E-2</v>
      </c>
      <c r="G217" s="58">
        <v>-2.195945945945954E-2</v>
      </c>
      <c r="H217" s="58">
        <v>-3.9751838235294157E-2</v>
      </c>
      <c r="I217" s="58">
        <v>0</v>
      </c>
      <c r="J217" s="58">
        <v>-8.9866749302758286E-3</v>
      </c>
      <c r="K217" s="58">
        <v>0</v>
      </c>
      <c r="L217" s="58">
        <v>0</v>
      </c>
      <c r="M217" s="58">
        <v>-7.0566810835420712E-3</v>
      </c>
    </row>
    <row r="218" spans="1:13" x14ac:dyDescent="0.25">
      <c r="A218" s="57">
        <v>39395</v>
      </c>
      <c r="B218" s="58">
        <v>-4.7048138056312361E-2</v>
      </c>
      <c r="C218" s="58">
        <v>-5.7838053450338989E-2</v>
      </c>
      <c r="D218" s="58">
        <v>-3.008098727342845E-2</v>
      </c>
      <c r="E218" s="58">
        <v>-4.3050465995325693E-2</v>
      </c>
      <c r="F218" s="58">
        <v>-4.1631740709695553E-2</v>
      </c>
      <c r="G218" s="58">
        <v>-2.9073114565342673E-2</v>
      </c>
      <c r="H218" s="58">
        <v>-5.6113902847571118E-2</v>
      </c>
      <c r="I218" s="58">
        <v>0</v>
      </c>
      <c r="J218" s="58">
        <v>-6.5666041275798115E-3</v>
      </c>
      <c r="K218" s="58">
        <v>0</v>
      </c>
      <c r="L218" s="58">
        <v>0</v>
      </c>
      <c r="M218" s="58">
        <v>-1.6506189821182904E-2</v>
      </c>
    </row>
    <row r="219" spans="1:13" x14ac:dyDescent="0.25">
      <c r="A219" s="57">
        <v>39398</v>
      </c>
      <c r="B219" s="58">
        <v>-2.8879146016012158E-2</v>
      </c>
      <c r="C219" s="58">
        <v>-6.9856054191363315E-2</v>
      </c>
      <c r="D219" s="58">
        <v>5.566600397614252E-3</v>
      </c>
      <c r="E219" s="58">
        <v>-4.8032564450474768E-2</v>
      </c>
      <c r="F219" s="58">
        <v>-0.12099125364431484</v>
      </c>
      <c r="G219" s="58">
        <v>-1.0376519418914709E-2</v>
      </c>
      <c r="H219" s="58">
        <v>-2.395740905057675E-2</v>
      </c>
      <c r="I219" s="58">
        <v>0</v>
      </c>
      <c r="J219" s="58">
        <v>-1.1960969468051585E-2</v>
      </c>
      <c r="K219" s="58">
        <v>0</v>
      </c>
      <c r="L219" s="58">
        <v>0</v>
      </c>
      <c r="M219" s="58">
        <v>9.7902097902098362E-3</v>
      </c>
    </row>
    <row r="220" spans="1:13" x14ac:dyDescent="0.25">
      <c r="A220" s="57">
        <v>39399</v>
      </c>
      <c r="B220" s="58">
        <v>8.2441849052901084E-3</v>
      </c>
      <c r="C220" s="58">
        <v>0.10514337733272661</v>
      </c>
      <c r="D220" s="58">
        <v>3.3610122578094259E-2</v>
      </c>
      <c r="E220" s="58">
        <v>4.5039908779931581E-2</v>
      </c>
      <c r="F220" s="58">
        <v>0.13233830845771144</v>
      </c>
      <c r="G220" s="58">
        <v>3.2354703415218733E-2</v>
      </c>
      <c r="H220" s="58">
        <v>3.7142857142857144E-2</v>
      </c>
      <c r="I220" s="58">
        <v>0</v>
      </c>
      <c r="J220" s="58">
        <v>1.4654348518636562E-2</v>
      </c>
      <c r="K220" s="58">
        <v>0</v>
      </c>
      <c r="L220" s="58">
        <v>0</v>
      </c>
      <c r="M220" s="58">
        <v>6.1172668513388651E-2</v>
      </c>
    </row>
    <row r="221" spans="1:13" x14ac:dyDescent="0.25">
      <c r="A221" s="57">
        <v>39400</v>
      </c>
      <c r="B221" s="58">
        <v>3.2999123917064166E-2</v>
      </c>
      <c r="C221" s="58">
        <v>-2.2652388797364087E-2</v>
      </c>
      <c r="D221" s="58">
        <v>-1.1094108645753553E-2</v>
      </c>
      <c r="E221" s="58">
        <v>-2.8550645571922217E-2</v>
      </c>
      <c r="F221" s="58">
        <v>7.6157000585821422E-3</v>
      </c>
      <c r="G221" s="58">
        <v>-1.538015089959377E-2</v>
      </c>
      <c r="H221" s="58">
        <v>-1.6904583020285413E-2</v>
      </c>
      <c r="I221" s="58">
        <v>0</v>
      </c>
      <c r="J221" s="58">
        <v>-2.4489795918367419E-2</v>
      </c>
      <c r="K221" s="58">
        <v>0</v>
      </c>
      <c r="L221" s="58">
        <v>0</v>
      </c>
      <c r="M221" s="58">
        <v>1.174679138568635E-2</v>
      </c>
    </row>
    <row r="222" spans="1:13" x14ac:dyDescent="0.25">
      <c r="A222" s="57">
        <v>39401</v>
      </c>
      <c r="B222" s="58">
        <v>-2.7139087825103769E-2</v>
      </c>
      <c r="C222" s="58">
        <v>-1.0956595027391547E-2</v>
      </c>
      <c r="D222" s="58">
        <v>-1.2379110251450665E-2</v>
      </c>
      <c r="E222" s="58">
        <v>-1.8750779982528387E-2</v>
      </c>
      <c r="F222" s="58">
        <v>-4.7383720930232465E-2</v>
      </c>
      <c r="G222" s="58">
        <v>-5.010315355142958E-3</v>
      </c>
      <c r="H222" s="58">
        <v>-8.4065724111579421E-3</v>
      </c>
      <c r="I222" s="58">
        <v>0</v>
      </c>
      <c r="J222" s="58">
        <v>-5.7933698101062525E-3</v>
      </c>
      <c r="K222" s="58">
        <v>0</v>
      </c>
      <c r="L222" s="58">
        <v>0</v>
      </c>
      <c r="M222" s="58">
        <v>-6.6652332831648176E-3</v>
      </c>
    </row>
    <row r="223" spans="1:13" x14ac:dyDescent="0.25">
      <c r="A223" s="57">
        <v>39402</v>
      </c>
      <c r="B223" s="58">
        <v>1.2301433552886598E-2</v>
      </c>
      <c r="C223" s="58">
        <v>1.2782275244993535E-2</v>
      </c>
      <c r="D223" s="58">
        <v>-7.8339208773992031E-4</v>
      </c>
      <c r="E223" s="58">
        <v>6.3273027884647171E-3</v>
      </c>
      <c r="F223" s="58">
        <v>-3.875495880378399E-2</v>
      </c>
      <c r="G223" s="58">
        <v>9.7748815165878966E-3</v>
      </c>
      <c r="H223" s="58">
        <v>9.633911368015502E-3</v>
      </c>
      <c r="I223" s="58">
        <v>0</v>
      </c>
      <c r="J223" s="58">
        <v>2.7516995791518228E-2</v>
      </c>
      <c r="K223" s="58">
        <v>0</v>
      </c>
      <c r="L223" s="58">
        <v>0</v>
      </c>
      <c r="M223" s="58">
        <v>3.0303030303029388E-3</v>
      </c>
    </row>
    <row r="224" spans="1:13" x14ac:dyDescent="0.25">
      <c r="A224" s="57">
        <v>39405</v>
      </c>
      <c r="B224" s="58">
        <v>-1.6266385991771104E-3</v>
      </c>
      <c r="C224" s="58">
        <v>-1.4724442574673868E-2</v>
      </c>
      <c r="D224" s="58">
        <v>-1.3328106624852953E-2</v>
      </c>
      <c r="E224" s="58">
        <v>-1.2290679304897245E-2</v>
      </c>
      <c r="F224" s="58">
        <v>-2.3809523809523836E-2</v>
      </c>
      <c r="G224" s="58">
        <v>-3.813435024934031E-3</v>
      </c>
      <c r="H224" s="58">
        <v>7.3791348600511508E-3</v>
      </c>
      <c r="I224" s="58">
        <v>0</v>
      </c>
      <c r="J224" s="58">
        <v>-2.6149968494013853E-2</v>
      </c>
      <c r="K224" s="58">
        <v>0</v>
      </c>
      <c r="L224" s="58">
        <v>0</v>
      </c>
      <c r="M224" s="58">
        <v>-1.8774277082434288E-2</v>
      </c>
    </row>
    <row r="225" spans="1:13" x14ac:dyDescent="0.25">
      <c r="A225" s="57">
        <v>39406</v>
      </c>
      <c r="B225" s="58">
        <v>-1.6772091240176312E-2</v>
      </c>
      <c r="C225" s="58">
        <v>2.9888983774551736E-2</v>
      </c>
      <c r="D225" s="58">
        <v>1.3905442987683703E-2</v>
      </c>
      <c r="E225" s="58">
        <v>3.6275231118646056E-2</v>
      </c>
      <c r="F225" s="58">
        <v>1.9512195121951237E-2</v>
      </c>
      <c r="G225" s="58">
        <v>1.8256772673733712E-2</v>
      </c>
      <c r="H225" s="58">
        <v>1.5281636776963703E-2</v>
      </c>
      <c r="I225" s="58">
        <v>0</v>
      </c>
      <c r="J225" s="58">
        <v>1.6175994823681705E-3</v>
      </c>
      <c r="K225" s="58">
        <v>0</v>
      </c>
      <c r="L225" s="58">
        <v>0</v>
      </c>
      <c r="M225" s="58">
        <v>6.5977567627006906E-4</v>
      </c>
    </row>
    <row r="226" spans="1:13" x14ac:dyDescent="0.25">
      <c r="A226" s="57">
        <v>39407</v>
      </c>
      <c r="B226" s="58">
        <v>-1.1502095720830607E-2</v>
      </c>
      <c r="C226" s="58">
        <v>-2.0729684908790125E-3</v>
      </c>
      <c r="D226" s="58">
        <v>-3.4874608150470277E-2</v>
      </c>
      <c r="E226" s="58">
        <v>1.8459638833153269E-2</v>
      </c>
      <c r="F226" s="58">
        <v>-1.786283891547058E-2</v>
      </c>
      <c r="G226" s="58">
        <v>-1.0121457489878583E-2</v>
      </c>
      <c r="H226" s="58">
        <v>-7.8367956213458712E-3</v>
      </c>
      <c r="I226" s="58">
        <v>0</v>
      </c>
      <c r="J226" s="58">
        <v>-1.033591731266148E-2</v>
      </c>
      <c r="K226" s="58">
        <v>0</v>
      </c>
      <c r="L226" s="58">
        <v>0</v>
      </c>
      <c r="M226" s="58">
        <v>-1.4065934065934038E-2</v>
      </c>
    </row>
    <row r="227" spans="1:13" x14ac:dyDescent="0.25">
      <c r="A227" s="57">
        <v>39409</v>
      </c>
      <c r="B227" s="58">
        <v>1.6665023173257021E-2</v>
      </c>
      <c r="C227" s="58">
        <v>1.8280016618196893E-2</v>
      </c>
      <c r="D227" s="58">
        <v>1.786439301664644E-2</v>
      </c>
      <c r="E227" s="58">
        <v>2.4490043342527246E-2</v>
      </c>
      <c r="F227" s="58">
        <v>3.2478077297823926E-3</v>
      </c>
      <c r="G227" s="58">
        <v>-3.5056967572304476E-3</v>
      </c>
      <c r="H227" s="58">
        <v>2.0937813440321085E-2</v>
      </c>
      <c r="I227" s="58">
        <v>0</v>
      </c>
      <c r="J227" s="58">
        <v>8.8120104438642599E-3</v>
      </c>
      <c r="K227" s="58">
        <v>0</v>
      </c>
      <c r="L227" s="58">
        <v>0</v>
      </c>
      <c r="M227" s="58">
        <v>1.9393669193044971E-2</v>
      </c>
    </row>
    <row r="228" spans="1:13" x14ac:dyDescent="0.25">
      <c r="A228" s="57">
        <v>39412</v>
      </c>
      <c r="B228" s="58">
        <v>1.125121241513094E-2</v>
      </c>
      <c r="C228" s="58">
        <v>5.7119543043655518E-3</v>
      </c>
      <c r="D228" s="58">
        <v>-2.7921818907060247E-2</v>
      </c>
      <c r="E228" s="58">
        <v>-1.5709594390698522E-2</v>
      </c>
      <c r="F228" s="58">
        <v>5.5681450307542901E-2</v>
      </c>
      <c r="G228" s="58">
        <v>-3.3421284080914715E-2</v>
      </c>
      <c r="H228" s="58">
        <v>-1.5964632199436668E-3</v>
      </c>
      <c r="I228" s="58">
        <v>0</v>
      </c>
      <c r="J228" s="58">
        <v>-1.6175994823681705E-2</v>
      </c>
      <c r="K228" s="58">
        <v>0</v>
      </c>
      <c r="L228" s="58">
        <v>0</v>
      </c>
      <c r="M228" s="58">
        <v>-1.5307238136890389E-2</v>
      </c>
    </row>
    <row r="229" spans="1:13" x14ac:dyDescent="0.25">
      <c r="A229" s="57">
        <v>39413</v>
      </c>
      <c r="B229" s="58">
        <v>-1.4962593516209544E-2</v>
      </c>
      <c r="C229" s="58">
        <v>1.2981744421906694E-2</v>
      </c>
      <c r="D229" s="58">
        <v>3.0365203118588369E-2</v>
      </c>
      <c r="E229" s="58">
        <v>1.1271415689810604E-2</v>
      </c>
      <c r="F229" s="58">
        <v>4.6611468874578454E-2</v>
      </c>
      <c r="G229" s="58">
        <v>2.7297543221111997E-3</v>
      </c>
      <c r="H229" s="58">
        <v>5.2767527675276815E-2</v>
      </c>
      <c r="I229" s="58">
        <v>0</v>
      </c>
      <c r="J229" s="58">
        <v>9.8651759289707375E-3</v>
      </c>
      <c r="K229" s="58">
        <v>0</v>
      </c>
      <c r="L229" s="58">
        <v>0</v>
      </c>
      <c r="M229" s="58">
        <v>1.7765933821896507E-2</v>
      </c>
    </row>
    <row r="230" spans="1:13" x14ac:dyDescent="0.25">
      <c r="A230" s="57">
        <v>39414</v>
      </c>
      <c r="B230" s="58">
        <v>2.0642648490749593E-2</v>
      </c>
      <c r="C230" s="58">
        <v>3.1237484981978314E-2</v>
      </c>
      <c r="D230" s="58">
        <v>4.3010752688172227E-2</v>
      </c>
      <c r="E230" s="58">
        <v>2.7730717788675863E-2</v>
      </c>
      <c r="F230" s="58">
        <v>7.5886317023146743E-2</v>
      </c>
      <c r="G230" s="58">
        <v>1.9358741681790637E-2</v>
      </c>
      <c r="H230" s="58">
        <v>5.5029793200140231E-2</v>
      </c>
      <c r="I230" s="58">
        <v>0</v>
      </c>
      <c r="J230" s="58">
        <v>3.8423966134809584E-2</v>
      </c>
      <c r="K230" s="58">
        <v>0</v>
      </c>
      <c r="L230" s="58">
        <v>0</v>
      </c>
      <c r="M230" s="58">
        <v>3.0547676194632389E-2</v>
      </c>
    </row>
    <row r="231" spans="1:13" x14ac:dyDescent="0.25">
      <c r="A231" s="57">
        <v>39415</v>
      </c>
      <c r="B231" s="58">
        <v>2.3087197099790124E-2</v>
      </c>
      <c r="C231" s="58">
        <v>2.2524271844660104E-2</v>
      </c>
      <c r="D231" s="58">
        <v>5.7273768613974596E-3</v>
      </c>
      <c r="E231" s="58">
        <v>6.8540690612528543E-3</v>
      </c>
      <c r="F231" s="58">
        <v>3.3496732026143894E-2</v>
      </c>
      <c r="G231" s="58">
        <v>-3.264094955489627E-3</v>
      </c>
      <c r="H231" s="58">
        <v>-1.2735326688814941E-2</v>
      </c>
      <c r="I231" s="58">
        <v>0</v>
      </c>
      <c r="J231" s="58">
        <v>-9.4073377234249467E-4</v>
      </c>
      <c r="K231" s="58">
        <v>0</v>
      </c>
      <c r="L231" s="58">
        <v>0</v>
      </c>
      <c r="M231" s="58">
        <v>6.5636248147364906E-3</v>
      </c>
    </row>
    <row r="232" spans="1:13" x14ac:dyDescent="0.25">
      <c r="A232" s="57">
        <v>39416</v>
      </c>
      <c r="B232" s="58">
        <v>1.2402088772845987E-2</v>
      </c>
      <c r="C232" s="58">
        <v>-1.1393847322445749E-2</v>
      </c>
      <c r="D232" s="58">
        <v>-9.8709187547456612E-3</v>
      </c>
      <c r="E232" s="58">
        <v>-5.7446502944132893E-3</v>
      </c>
      <c r="F232" s="58">
        <v>6.5876152832675672E-3</v>
      </c>
      <c r="G232" s="58">
        <v>2.9770765108660946E-4</v>
      </c>
      <c r="H232" s="58">
        <v>1.5816040381379626E-2</v>
      </c>
      <c r="I232" s="58">
        <v>0</v>
      </c>
      <c r="J232" s="58">
        <v>-9.1023226616446795E-3</v>
      </c>
      <c r="K232" s="58">
        <v>0</v>
      </c>
      <c r="L232" s="58">
        <v>0</v>
      </c>
      <c r="M232" s="58">
        <v>7.5725704669751259E-3</v>
      </c>
    </row>
    <row r="233" spans="1:13" x14ac:dyDescent="0.25">
      <c r="A233" s="57">
        <v>39419</v>
      </c>
      <c r="B233" s="58">
        <v>-2.7816155475729909E-2</v>
      </c>
      <c r="C233" s="58">
        <v>-1.8440261237034239E-2</v>
      </c>
      <c r="D233" s="58">
        <v>6.5184049079756168E-3</v>
      </c>
      <c r="E233" s="58">
        <v>-1.655351726130283E-2</v>
      </c>
      <c r="F233" s="58">
        <v>8.3769633507853047E-3</v>
      </c>
      <c r="G233" s="58">
        <v>-2.0238095238095277E-2</v>
      </c>
      <c r="H233" s="58">
        <v>3.8648409893993207E-3</v>
      </c>
      <c r="I233" s="58">
        <v>0</v>
      </c>
      <c r="J233" s="58">
        <v>0</v>
      </c>
      <c r="K233" s="58">
        <v>0</v>
      </c>
      <c r="L233" s="58">
        <v>0</v>
      </c>
      <c r="M233" s="58">
        <v>-6.2630480167014113E-4</v>
      </c>
    </row>
    <row r="234" spans="1:13" x14ac:dyDescent="0.25">
      <c r="A234" s="57">
        <v>39420</v>
      </c>
      <c r="B234" s="58">
        <v>-1.3263855992420304E-3</v>
      </c>
      <c r="C234" s="58">
        <v>5.479452054794498E-3</v>
      </c>
      <c r="D234" s="58">
        <v>2.2857142857142243E-3</v>
      </c>
      <c r="E234" s="58">
        <v>3.8775630103988767E-3</v>
      </c>
      <c r="F234" s="58">
        <v>6.4901349948078835E-3</v>
      </c>
      <c r="G234" s="58">
        <v>-4.5565006075333203E-3</v>
      </c>
      <c r="H234" s="58">
        <v>3.8499615003849907E-2</v>
      </c>
      <c r="I234" s="58">
        <v>0</v>
      </c>
      <c r="J234" s="58">
        <v>4.1178333861260352E-3</v>
      </c>
      <c r="K234" s="58">
        <v>0</v>
      </c>
      <c r="L234" s="58">
        <v>0</v>
      </c>
      <c r="M234" s="58">
        <v>6.6847712554836125E-3</v>
      </c>
    </row>
    <row r="235" spans="1:13" x14ac:dyDescent="0.25">
      <c r="A235" s="57">
        <v>39421</v>
      </c>
      <c r="B235" s="58">
        <v>2.295797362679064E-2</v>
      </c>
      <c r="C235" s="58">
        <v>3.1529778123783547E-2</v>
      </c>
      <c r="D235" s="58">
        <v>3.4587609274040254E-2</v>
      </c>
      <c r="E235" s="58">
        <v>2.0980862644115472E-2</v>
      </c>
      <c r="F235" s="58">
        <v>1.1606912561258564E-2</v>
      </c>
      <c r="G235" s="58">
        <v>4.2111687519072127E-2</v>
      </c>
      <c r="H235" s="58">
        <v>-1.2922359919500082E-2</v>
      </c>
      <c r="I235" s="58">
        <v>0</v>
      </c>
      <c r="J235" s="58">
        <v>2.1451104100946417E-2</v>
      </c>
      <c r="K235" s="58">
        <v>0</v>
      </c>
      <c r="L235" s="58">
        <v>0</v>
      </c>
      <c r="M235" s="58">
        <v>1.4733347167462219E-2</v>
      </c>
    </row>
    <row r="236" spans="1:13" x14ac:dyDescent="0.25">
      <c r="A236" s="57">
        <v>39422</v>
      </c>
      <c r="B236" s="58">
        <v>1.5765556895113164E-3</v>
      </c>
      <c r="C236" s="58">
        <v>2.4150943396226365E-2</v>
      </c>
      <c r="D236" s="58">
        <v>2.7920646583394548E-2</v>
      </c>
      <c r="E236" s="58">
        <v>2.3960333610386408E-2</v>
      </c>
      <c r="F236" s="58">
        <v>1.784803671596169E-3</v>
      </c>
      <c r="G236" s="58">
        <v>1.171303074670571E-2</v>
      </c>
      <c r="H236" s="58">
        <v>1.0945380405622984E-2</v>
      </c>
      <c r="I236" s="58">
        <v>0</v>
      </c>
      <c r="J236" s="58">
        <v>-3.3971587399629355E-3</v>
      </c>
      <c r="K236" s="58">
        <v>0</v>
      </c>
      <c r="L236" s="58">
        <v>0</v>
      </c>
      <c r="M236" s="58">
        <v>7.5664621676891919E-3</v>
      </c>
    </row>
    <row r="237" spans="1:13" x14ac:dyDescent="0.25">
      <c r="A237" s="57">
        <v>39423</v>
      </c>
      <c r="B237" s="58">
        <v>1.5555555555555545E-2</v>
      </c>
      <c r="C237" s="58">
        <v>2.2844509948415581E-2</v>
      </c>
      <c r="D237" s="58">
        <v>-8.9349535382415857E-3</v>
      </c>
      <c r="E237" s="58">
        <v>-5.3181067539953553E-4</v>
      </c>
      <c r="F237" s="58">
        <v>-7.3810129804021685E-3</v>
      </c>
      <c r="G237" s="58">
        <v>-5.7887120115762691E-4</v>
      </c>
      <c r="H237" s="58">
        <v>1.0614584439019303E-3</v>
      </c>
      <c r="I237" s="58">
        <v>0</v>
      </c>
      <c r="J237" s="58">
        <v>6.5075921908892553E-3</v>
      </c>
      <c r="K237" s="58">
        <v>0</v>
      </c>
      <c r="L237" s="58">
        <v>0</v>
      </c>
      <c r="M237" s="58">
        <v>-5.0740815912320159E-3</v>
      </c>
    </row>
    <row r="238" spans="1:13" x14ac:dyDescent="0.25">
      <c r="A238" s="57">
        <v>39426</v>
      </c>
      <c r="B238" s="58">
        <v>-2.7352297592998509E-3</v>
      </c>
      <c r="C238" s="58">
        <v>-7.204610951009327E-4</v>
      </c>
      <c r="D238" s="58">
        <v>1.8031013342949542E-3</v>
      </c>
      <c r="E238" s="58">
        <v>4.9568724095441219E-3</v>
      </c>
      <c r="F238" s="58">
        <v>1.871794871794874E-2</v>
      </c>
      <c r="G238" s="58">
        <v>6.6608746017955411E-3</v>
      </c>
      <c r="H238" s="58">
        <v>-1.367829498462525E-2</v>
      </c>
      <c r="I238" s="58">
        <v>0</v>
      </c>
      <c r="J238" s="58">
        <v>5.8497536945814055E-3</v>
      </c>
      <c r="K238" s="58">
        <v>0</v>
      </c>
      <c r="L238" s="58">
        <v>0</v>
      </c>
      <c r="M238" s="58">
        <v>8.3639330885352248E-3</v>
      </c>
    </row>
    <row r="239" spans="1:13" x14ac:dyDescent="0.25">
      <c r="A239" s="57">
        <v>39427</v>
      </c>
      <c r="B239" s="58">
        <v>-3.6569756811111187E-4</v>
      </c>
      <c r="C239" s="58">
        <v>-2.919971160778656E-2</v>
      </c>
      <c r="D239" s="58">
        <v>-3.0597552195824385E-2</v>
      </c>
      <c r="E239" s="58">
        <v>-2.6752124843249292E-2</v>
      </c>
      <c r="F239" s="58">
        <v>-4.7571104958469501E-2</v>
      </c>
      <c r="G239" s="58">
        <v>-1.8987341772151778E-2</v>
      </c>
      <c r="H239" s="58">
        <v>-2.4403354117394027E-2</v>
      </c>
      <c r="I239" s="58">
        <v>0</v>
      </c>
      <c r="J239" s="58">
        <v>7.9583715947351141E-3</v>
      </c>
      <c r="K239" s="58">
        <v>0</v>
      </c>
      <c r="L239" s="58">
        <v>0</v>
      </c>
      <c r="M239" s="58">
        <v>-8.0922516690268287E-3</v>
      </c>
    </row>
    <row r="240" spans="1:13" x14ac:dyDescent="0.25">
      <c r="A240" s="57">
        <v>39428</v>
      </c>
      <c r="B240" s="58">
        <v>-1.554783244924085E-3</v>
      </c>
      <c r="C240" s="58">
        <v>1.2625324916450076E-2</v>
      </c>
      <c r="D240" s="58">
        <v>1.2996658002228045E-2</v>
      </c>
      <c r="E240" s="58">
        <v>2.2906227630636877E-4</v>
      </c>
      <c r="F240" s="58">
        <v>2.8012684989429104E-2</v>
      </c>
      <c r="G240" s="58">
        <v>1.0850439882697849E-2</v>
      </c>
      <c r="H240" s="58">
        <v>5.840220385674888E-3</v>
      </c>
      <c r="I240" s="58">
        <v>0</v>
      </c>
      <c r="J240" s="58">
        <v>1.3361676283024426E-2</v>
      </c>
      <c r="K240" s="58">
        <v>0</v>
      </c>
      <c r="L240" s="58">
        <v>0</v>
      </c>
      <c r="M240" s="58">
        <v>-1.6316540893330678E-2</v>
      </c>
    </row>
    <row r="241" spans="1:13" x14ac:dyDescent="0.25">
      <c r="A241" s="57">
        <v>39429</v>
      </c>
      <c r="B241" s="58">
        <v>-1.0717230008243983E-2</v>
      </c>
      <c r="C241" s="58">
        <v>4.7671433810048125E-3</v>
      </c>
      <c r="D241" s="58">
        <v>-4.3988269794721369E-3</v>
      </c>
      <c r="E241" s="58">
        <v>-7.5859502476167684E-3</v>
      </c>
      <c r="F241" s="58">
        <v>-5.1413881748071377E-3</v>
      </c>
      <c r="G241" s="58">
        <v>2.1758050478677182E-2</v>
      </c>
      <c r="H241" s="58">
        <v>1.22699386503069E-2</v>
      </c>
      <c r="I241" s="58">
        <v>0</v>
      </c>
      <c r="J241" s="58">
        <v>3.5960443512137452E-3</v>
      </c>
      <c r="K241" s="58">
        <v>0</v>
      </c>
      <c r="L241" s="58">
        <v>0</v>
      </c>
      <c r="M241" s="58">
        <v>2.0733982998133449E-3</v>
      </c>
    </row>
    <row r="242" spans="1:13" x14ac:dyDescent="0.25">
      <c r="A242" s="57">
        <v>39430</v>
      </c>
      <c r="B242" s="58">
        <v>-6.3888888888888884E-3</v>
      </c>
      <c r="C242" s="58">
        <v>-7.2992700729926918E-3</v>
      </c>
      <c r="D242" s="58">
        <v>-3.2032400589101617E-2</v>
      </c>
      <c r="E242" s="58">
        <v>-5.8843890619592054E-3</v>
      </c>
      <c r="F242" s="58">
        <v>1.5245478036175708E-2</v>
      </c>
      <c r="G242" s="58">
        <v>2.5553662691653045E-3</v>
      </c>
      <c r="H242" s="58">
        <v>-3.5930735930736035E-2</v>
      </c>
      <c r="I242" s="58">
        <v>0</v>
      </c>
      <c r="J242" s="58">
        <v>-5.9719319199762477E-3</v>
      </c>
      <c r="K242" s="58">
        <v>0</v>
      </c>
      <c r="L242" s="58">
        <v>0</v>
      </c>
      <c r="M242" s="58">
        <v>-1.4483757500517225E-2</v>
      </c>
    </row>
    <row r="243" spans="1:13" x14ac:dyDescent="0.25">
      <c r="A243" s="57">
        <v>39433</v>
      </c>
      <c r="B243" s="58">
        <v>-1.8078464262417326E-2</v>
      </c>
      <c r="C243" s="58">
        <v>-3.1617647058823528E-2</v>
      </c>
      <c r="D243" s="58">
        <v>-2.1681247622670208E-2</v>
      </c>
      <c r="E243" s="58">
        <v>-3.006035283194064E-2</v>
      </c>
      <c r="F243" s="58">
        <v>-9.391702723339268E-2</v>
      </c>
      <c r="G243" s="58">
        <v>-2.6054941942792453E-2</v>
      </c>
      <c r="H243" s="58">
        <v>-4.4791198922316977E-2</v>
      </c>
      <c r="I243" s="58">
        <v>0</v>
      </c>
      <c r="J243" s="58">
        <v>-2.4031240612796267E-3</v>
      </c>
      <c r="K243" s="58">
        <v>0</v>
      </c>
      <c r="L243" s="58">
        <v>0</v>
      </c>
      <c r="M243" s="58">
        <v>4.1990342221287502E-3</v>
      </c>
    </row>
    <row r="244" spans="1:13" x14ac:dyDescent="0.25">
      <c r="A244" s="57">
        <v>39434</v>
      </c>
      <c r="B244" s="58">
        <v>-2.7522065103919857E-3</v>
      </c>
      <c r="C244" s="58">
        <v>-7.5930144267273292E-3</v>
      </c>
      <c r="D244" s="58">
        <v>7.3872472783826915E-3</v>
      </c>
      <c r="E244" s="58">
        <v>6.1624985042478819E-3</v>
      </c>
      <c r="F244" s="58">
        <v>4.7752808988763995E-2</v>
      </c>
      <c r="G244" s="58">
        <v>1.0177377144518829E-2</v>
      </c>
      <c r="H244" s="58">
        <v>2.1154072158890536E-2</v>
      </c>
      <c r="I244" s="58">
        <v>0</v>
      </c>
      <c r="J244" s="58">
        <v>0</v>
      </c>
      <c r="K244" s="58">
        <v>0</v>
      </c>
      <c r="L244" s="58">
        <v>0</v>
      </c>
      <c r="M244" s="58">
        <v>8.5720259251516051E-3</v>
      </c>
    </row>
    <row r="245" spans="1:13" x14ac:dyDescent="0.25">
      <c r="A245" s="57">
        <v>39435</v>
      </c>
      <c r="B245" s="58">
        <v>1.3894175866006941E-2</v>
      </c>
      <c r="C245" s="58">
        <v>7.6511094108644429E-4</v>
      </c>
      <c r="D245" s="58">
        <v>1.0806638363566323E-2</v>
      </c>
      <c r="E245" s="58">
        <v>5.9760956175300972E-3</v>
      </c>
      <c r="F245" s="58">
        <v>5.3619302949061698E-3</v>
      </c>
      <c r="G245" s="58">
        <v>1.4392630972941411E-3</v>
      </c>
      <c r="H245" s="58">
        <v>2.8656922545747365E-2</v>
      </c>
      <c r="I245" s="58">
        <v>0</v>
      </c>
      <c r="J245" s="58">
        <v>-5.1189400782897243E-3</v>
      </c>
      <c r="K245" s="58">
        <v>0</v>
      </c>
      <c r="L245" s="58">
        <v>0</v>
      </c>
      <c r="M245" s="58">
        <v>-3.3167495854063977E-3</v>
      </c>
    </row>
    <row r="246" spans="1:13" x14ac:dyDescent="0.25">
      <c r="A246" s="57">
        <v>39436</v>
      </c>
      <c r="B246" s="58">
        <v>1.1638821100056207E-2</v>
      </c>
      <c r="C246" s="58">
        <v>2.2171253822629966E-2</v>
      </c>
      <c r="D246" s="58">
        <v>8.4001527300496814E-3</v>
      </c>
      <c r="E246" s="58">
        <v>1.817644451012268E-2</v>
      </c>
      <c r="F246" s="58">
        <v>1.3866666666666694E-2</v>
      </c>
      <c r="G246" s="58">
        <v>2.0983041103765476E-2</v>
      </c>
      <c r="H246" s="58">
        <v>1.3425822331617931E-2</v>
      </c>
      <c r="I246" s="58">
        <v>0</v>
      </c>
      <c r="J246" s="58">
        <v>1.2409200968523049E-2</v>
      </c>
      <c r="K246" s="58">
        <v>0</v>
      </c>
      <c r="L246" s="58">
        <v>0</v>
      </c>
      <c r="M246" s="58">
        <v>-4.7836938435938947E-3</v>
      </c>
    </row>
    <row r="247" spans="1:13" x14ac:dyDescent="0.25">
      <c r="A247" s="57">
        <v>39437</v>
      </c>
      <c r="B247" s="58">
        <v>1.9669697532009645E-2</v>
      </c>
      <c r="C247" s="58">
        <v>3.590127150336575E-2</v>
      </c>
      <c r="D247" s="58">
        <v>2.0825444907232038E-2</v>
      </c>
      <c r="E247" s="58">
        <v>1.0159651669085612E-2</v>
      </c>
      <c r="F247" s="58">
        <v>5.2603892688041221E-4</v>
      </c>
      <c r="G247" s="58">
        <v>1.5202702702702631E-2</v>
      </c>
      <c r="H247" s="58">
        <v>7.5071759770368729E-3</v>
      </c>
      <c r="I247" s="58">
        <v>0</v>
      </c>
      <c r="J247" s="58">
        <v>1.0463378176382543E-2</v>
      </c>
      <c r="K247" s="58">
        <v>0</v>
      </c>
      <c r="L247" s="58">
        <v>0</v>
      </c>
      <c r="M247" s="58">
        <v>7.5235109717868287E-3</v>
      </c>
    </row>
    <row r="248" spans="1:13" x14ac:dyDescent="0.25">
      <c r="A248" s="57">
        <v>39440</v>
      </c>
      <c r="B248" s="58">
        <v>1.1828935395814311E-2</v>
      </c>
      <c r="C248" s="58">
        <v>2.5270758122743597E-2</v>
      </c>
      <c r="D248" s="58">
        <v>1.2982195845697264E-2</v>
      </c>
      <c r="E248" s="58">
        <v>5.7758620689654094E-3</v>
      </c>
      <c r="F248" s="58">
        <v>5.2576235541534899E-4</v>
      </c>
      <c r="G248" s="58">
        <v>1.4420410427065988E-2</v>
      </c>
      <c r="H248" s="58">
        <v>-2.7394258163488949E-3</v>
      </c>
      <c r="I248" s="58">
        <v>0</v>
      </c>
      <c r="J248" s="58">
        <v>9.4674556213016903E-3</v>
      </c>
      <c r="K248" s="58">
        <v>0</v>
      </c>
      <c r="L248" s="58">
        <v>0</v>
      </c>
      <c r="M248" s="58">
        <v>1.0993569798796843E-2</v>
      </c>
    </row>
    <row r="249" spans="1:13" x14ac:dyDescent="0.25">
      <c r="A249" s="57">
        <v>39442</v>
      </c>
      <c r="B249" s="58">
        <v>-2.6978417266186883E-3</v>
      </c>
      <c r="C249" s="58">
        <v>7.0422535211278614E-4</v>
      </c>
      <c r="D249" s="58">
        <v>5.1263273526180875E-3</v>
      </c>
      <c r="E249" s="58">
        <v>1.4428159195451595E-2</v>
      </c>
      <c r="F249" s="58">
        <v>5.0183920126116499E-2</v>
      </c>
      <c r="G249" s="58">
        <v>8.2012028430833439E-4</v>
      </c>
      <c r="H249" s="58">
        <v>2.021755851005369E-2</v>
      </c>
      <c r="I249" s="58">
        <v>0</v>
      </c>
      <c r="J249" s="58">
        <v>-5.8616647127773813E-4</v>
      </c>
      <c r="K249" s="58">
        <v>0</v>
      </c>
      <c r="L249" s="58">
        <v>0</v>
      </c>
      <c r="M249" s="58">
        <v>-7.3861304883052759E-3</v>
      </c>
    </row>
    <row r="250" spans="1:13" x14ac:dyDescent="0.25">
      <c r="A250" s="57">
        <v>39443</v>
      </c>
      <c r="B250" s="58">
        <v>-3.3363390441839558E-3</v>
      </c>
      <c r="C250" s="58">
        <v>-1.7593244194229474E-3</v>
      </c>
      <c r="D250" s="58">
        <v>-2.2586520947176725E-2</v>
      </c>
      <c r="E250" s="58">
        <v>-1.4194783980172376E-2</v>
      </c>
      <c r="F250" s="58">
        <v>2.3767825869402071E-2</v>
      </c>
      <c r="G250" s="58">
        <v>-1.7481562414640828E-2</v>
      </c>
      <c r="H250" s="58">
        <v>1.5078082929456116E-2</v>
      </c>
      <c r="I250" s="58">
        <v>0</v>
      </c>
      <c r="J250" s="58">
        <v>-1.3489736070381286E-2</v>
      </c>
      <c r="K250" s="58">
        <v>0</v>
      </c>
      <c r="L250" s="58">
        <v>0</v>
      </c>
      <c r="M250" s="58">
        <v>-1.2608515915667584E-2</v>
      </c>
    </row>
    <row r="251" spans="1:13" x14ac:dyDescent="0.25">
      <c r="A251" s="57">
        <v>39444</v>
      </c>
      <c r="B251" s="58">
        <v>2.0808830181850979E-3</v>
      </c>
      <c r="C251" s="58">
        <v>6.3447303489601037E-3</v>
      </c>
      <c r="D251" s="58">
        <v>-2.6090197540066251E-3</v>
      </c>
      <c r="E251" s="58">
        <v>2.5427118450376263E-3</v>
      </c>
      <c r="F251" s="58">
        <v>-2.5171065493646116E-2</v>
      </c>
      <c r="G251" s="58">
        <v>4.170141784820558E-3</v>
      </c>
      <c r="H251" s="58">
        <v>2.1220159151194018E-3</v>
      </c>
      <c r="I251" s="58">
        <v>0</v>
      </c>
      <c r="J251" s="58">
        <v>-4.4589774078477307E-3</v>
      </c>
      <c r="K251" s="58">
        <v>0</v>
      </c>
      <c r="L251" s="58">
        <v>0</v>
      </c>
      <c r="M251" s="58">
        <v>6.489428511618156E-3</v>
      </c>
    </row>
    <row r="252" spans="1:13" x14ac:dyDescent="0.25">
      <c r="A252" s="57">
        <v>39447</v>
      </c>
      <c r="B252" s="58">
        <v>-1.1285662694113352E-2</v>
      </c>
      <c r="C252" s="58">
        <v>-8.7565674255691839E-3</v>
      </c>
      <c r="D252" s="58">
        <v>-3.7369207772796065E-3</v>
      </c>
      <c r="E252" s="58">
        <v>-1.5730529195520315E-2</v>
      </c>
      <c r="F252" s="58">
        <v>-2.281273502130865E-2</v>
      </c>
      <c r="G252" s="58">
        <v>-1.4396456256921319E-2</v>
      </c>
      <c r="H252" s="58">
        <v>-1.9163578613022758E-2</v>
      </c>
      <c r="I252" s="58">
        <v>0</v>
      </c>
      <c r="J252" s="58">
        <v>-2.6873693639893892E-3</v>
      </c>
      <c r="K252" s="58">
        <v>0</v>
      </c>
      <c r="L252" s="58">
        <v>0</v>
      </c>
      <c r="M252" s="58">
        <v>-1.1439267886855231E-2</v>
      </c>
    </row>
    <row r="253" spans="1:13" x14ac:dyDescent="0.25">
      <c r="A253" s="57">
        <v>39449</v>
      </c>
      <c r="B253" s="58">
        <v>-4.7484248013880404E-3</v>
      </c>
      <c r="C253" s="58">
        <v>-1.660777385159018E-2</v>
      </c>
      <c r="D253" s="58">
        <v>-4.9137284321080221E-2</v>
      </c>
      <c r="E253" s="58">
        <v>-9.0911722979819531E-3</v>
      </c>
      <c r="F253" s="58">
        <v>-2.0266803488968699E-2</v>
      </c>
      <c r="G253" s="58">
        <v>-1.0674157303370846E-2</v>
      </c>
      <c r="H253" s="58">
        <v>3.8968048359240059E-2</v>
      </c>
      <c r="I253" s="58">
        <v>0</v>
      </c>
      <c r="J253" s="58">
        <v>-3.1437125748502881E-2</v>
      </c>
      <c r="K253" s="58">
        <v>0</v>
      </c>
      <c r="L253" s="58">
        <v>0</v>
      </c>
      <c r="M253" s="58">
        <v>-1.3254786450662803E-2</v>
      </c>
    </row>
    <row r="254" spans="1:13" x14ac:dyDescent="0.25">
      <c r="A254" s="57">
        <v>39450</v>
      </c>
      <c r="B254" s="58">
        <v>-3.8168639324708709E-2</v>
      </c>
      <c r="C254" s="58">
        <v>7.1864893999284973E-4</v>
      </c>
      <c r="D254" s="58">
        <v>-2.6824457593688344E-2</v>
      </c>
      <c r="E254" s="58">
        <v>2.0452885317756575E-4</v>
      </c>
      <c r="F254" s="58">
        <v>-1.7805708300602241E-2</v>
      </c>
      <c r="G254" s="58">
        <v>4.2589437819420262E-3</v>
      </c>
      <c r="H254" s="58">
        <v>-1.0805194805194818E-2</v>
      </c>
      <c r="I254" s="58">
        <v>0</v>
      </c>
      <c r="J254" s="58">
        <v>-2.1947449768160765E-2</v>
      </c>
      <c r="K254" s="58">
        <v>0</v>
      </c>
      <c r="L254" s="58">
        <v>0</v>
      </c>
      <c r="M254" s="58">
        <v>-1.1087420042643847E-2</v>
      </c>
    </row>
    <row r="255" spans="1:13" x14ac:dyDescent="0.25">
      <c r="A255" s="57">
        <v>39451</v>
      </c>
      <c r="B255" s="58">
        <v>-8.394543546694555E-3</v>
      </c>
      <c r="C255" s="58">
        <v>-7.6481149012567418E-2</v>
      </c>
      <c r="D255" s="58">
        <v>-8.1070125658694758E-2</v>
      </c>
      <c r="E255" s="58">
        <v>-4.1335592428137335E-2</v>
      </c>
      <c r="F255" s="58">
        <v>-3.758997600639824E-2</v>
      </c>
      <c r="G255" s="58">
        <v>-2.7989821882951516E-2</v>
      </c>
      <c r="H255" s="58">
        <v>-6.7429891818086229E-2</v>
      </c>
      <c r="I255" s="58">
        <v>0</v>
      </c>
      <c r="J255" s="58">
        <v>-3.5082174462705451E-2</v>
      </c>
      <c r="K255" s="58">
        <v>0</v>
      </c>
      <c r="L255" s="58">
        <v>0</v>
      </c>
      <c r="M255" s="58">
        <v>-1.4230271668822847E-2</v>
      </c>
    </row>
    <row r="256" spans="1:13" x14ac:dyDescent="0.25">
      <c r="A256" s="57">
        <v>39454</v>
      </c>
      <c r="B256" s="58">
        <v>-3.5594035594035622E-2</v>
      </c>
      <c r="C256" s="58">
        <v>-1.3219284603421477E-2</v>
      </c>
      <c r="D256" s="58">
        <v>9.2633436259372814E-3</v>
      </c>
      <c r="E256" s="58">
        <v>-1.1792668434043363E-2</v>
      </c>
      <c r="F256" s="58">
        <v>-4.626038781163444E-2</v>
      </c>
      <c r="G256" s="58">
        <v>6.6899360093075622E-3</v>
      </c>
      <c r="H256" s="58">
        <v>3.3787588692413273E-4</v>
      </c>
      <c r="I256" s="58">
        <v>0</v>
      </c>
      <c r="J256" s="58">
        <v>-1.3101867016050983E-3</v>
      </c>
      <c r="K256" s="58">
        <v>0</v>
      </c>
      <c r="L256" s="58">
        <v>0</v>
      </c>
      <c r="M256" s="58">
        <v>1.8372703412073532E-2</v>
      </c>
    </row>
    <row r="257" spans="1:13" x14ac:dyDescent="0.25">
      <c r="A257" s="57">
        <v>39455</v>
      </c>
      <c r="B257" s="58">
        <v>-1.9950124688279391E-3</v>
      </c>
      <c r="C257" s="58">
        <v>-3.6249014972419169E-2</v>
      </c>
      <c r="D257" s="58">
        <v>-2.7097902097901971E-2</v>
      </c>
      <c r="E257" s="58">
        <v>-2.7073697193956359E-2</v>
      </c>
      <c r="F257" s="58">
        <v>2.6139994191114457E-3</v>
      </c>
      <c r="G257" s="58">
        <v>-3.3516324761629468E-2</v>
      </c>
      <c r="H257" s="58">
        <v>-1.0583201981535617E-2</v>
      </c>
      <c r="I257" s="58">
        <v>0</v>
      </c>
      <c r="J257" s="58">
        <v>3.2797638570025711E-4</v>
      </c>
      <c r="K257" s="58">
        <v>0</v>
      </c>
      <c r="L257" s="58">
        <v>0</v>
      </c>
      <c r="M257" s="58">
        <v>-1.267182130584199E-2</v>
      </c>
    </row>
    <row r="258" spans="1:13" x14ac:dyDescent="0.25">
      <c r="A258" s="57">
        <v>39456</v>
      </c>
      <c r="B258" s="58">
        <v>-2.2888555722138881E-2</v>
      </c>
      <c r="C258" s="58">
        <v>4.6606704824202705E-2</v>
      </c>
      <c r="D258" s="58">
        <v>2.2012578616352085E-2</v>
      </c>
      <c r="E258" s="58">
        <v>3.4070740365111485E-2</v>
      </c>
      <c r="F258" s="58">
        <v>-3.1865585168020516E-3</v>
      </c>
      <c r="G258" s="58">
        <v>2.9596412556053719E-2</v>
      </c>
      <c r="H258" s="58">
        <v>-3.0268548020027319E-2</v>
      </c>
      <c r="I258" s="58">
        <v>0</v>
      </c>
      <c r="J258" s="58">
        <v>-6.5573770491800243E-4</v>
      </c>
      <c r="K258" s="58">
        <v>0</v>
      </c>
      <c r="L258" s="58">
        <v>0</v>
      </c>
      <c r="M258" s="58">
        <v>2.023058516423748E-2</v>
      </c>
    </row>
    <row r="259" spans="1:13" x14ac:dyDescent="0.25">
      <c r="A259" s="57">
        <v>39457</v>
      </c>
      <c r="B259" s="58">
        <v>-3.7847790507365975E-3</v>
      </c>
      <c r="C259" s="58">
        <v>-6.6406250000000666E-3</v>
      </c>
      <c r="D259" s="58">
        <v>-9.2307692307692646E-3</v>
      </c>
      <c r="E259" s="58">
        <v>-9.8997762589265736E-3</v>
      </c>
      <c r="F259" s="58">
        <v>-1.3368206916593794E-2</v>
      </c>
      <c r="G259" s="58">
        <v>-3.193960511033711E-3</v>
      </c>
      <c r="H259" s="58">
        <v>-1.1264961276695518E-2</v>
      </c>
      <c r="I259" s="58">
        <v>0</v>
      </c>
      <c r="J259" s="58">
        <v>-1.6404199475066328E-3</v>
      </c>
      <c r="K259" s="58">
        <v>0</v>
      </c>
      <c r="L259" s="58">
        <v>0</v>
      </c>
      <c r="M259" s="58">
        <v>3.1982942430703654E-2</v>
      </c>
    </row>
    <row r="260" spans="1:13" x14ac:dyDescent="0.25">
      <c r="A260" s="57">
        <v>39458</v>
      </c>
      <c r="B260" s="58">
        <v>1.8585070335763509E-2</v>
      </c>
      <c r="C260" s="58">
        <v>-2.9885961462839061E-2</v>
      </c>
      <c r="D260" s="58">
        <v>-2.4401064773735603E-2</v>
      </c>
      <c r="E260" s="58">
        <v>-1.3094353640416112E-2</v>
      </c>
      <c r="F260" s="58">
        <v>-3.033873343151694E-2</v>
      </c>
      <c r="G260" s="58">
        <v>-1.223419749490251E-2</v>
      </c>
      <c r="H260" s="58">
        <v>-3.7740327557559961E-2</v>
      </c>
      <c r="I260" s="58">
        <v>0</v>
      </c>
      <c r="J260" s="58">
        <v>-1.7417022674991789E-2</v>
      </c>
      <c r="K260" s="58">
        <v>0</v>
      </c>
      <c r="L260" s="58">
        <v>0</v>
      </c>
      <c r="M260" s="58">
        <v>-1.4049586776859524E-2</v>
      </c>
    </row>
    <row r="261" spans="1:13" x14ac:dyDescent="0.25">
      <c r="A261" s="57">
        <v>39461</v>
      </c>
      <c r="B261" s="58">
        <v>5.8568548387096797E-2</v>
      </c>
      <c r="C261" s="58">
        <v>3.5265504661532221E-2</v>
      </c>
      <c r="D261" s="58">
        <v>4.9567985447930951E-2</v>
      </c>
      <c r="E261" s="58">
        <v>2.4371882939681955E-2</v>
      </c>
      <c r="F261" s="58">
        <v>3.402187120291611E-2</v>
      </c>
      <c r="G261" s="58">
        <v>1.4155116484812824E-2</v>
      </c>
      <c r="H261" s="58">
        <v>2.2076961026147091E-2</v>
      </c>
      <c r="I261" s="58">
        <v>0</v>
      </c>
      <c r="J261" s="58">
        <v>1.6722408026755842E-2</v>
      </c>
      <c r="K261" s="58">
        <v>0</v>
      </c>
      <c r="L261" s="58">
        <v>0</v>
      </c>
      <c r="M261" s="58">
        <v>-1.0477787091365265E-3</v>
      </c>
    </row>
    <row r="262" spans="1:13" x14ac:dyDescent="0.25">
      <c r="A262" s="57">
        <v>39462</v>
      </c>
      <c r="B262" s="58">
        <v>-2.837824969050573E-2</v>
      </c>
      <c r="C262" s="58">
        <v>-5.4424432263116662E-2</v>
      </c>
      <c r="D262" s="58">
        <v>-1.6897746967070915E-2</v>
      </c>
      <c r="E262" s="58">
        <v>-2.4710637516075717E-2</v>
      </c>
      <c r="F262" s="58">
        <v>-6.5217391304347783E-2</v>
      </c>
      <c r="G262" s="58">
        <v>-1.1340505961035197E-2</v>
      </c>
      <c r="H262" s="58">
        <v>-3.1736454688065741E-2</v>
      </c>
      <c r="I262" s="58">
        <v>0</v>
      </c>
      <c r="J262" s="58">
        <v>-2.2368421052631593E-2</v>
      </c>
      <c r="K262" s="58">
        <v>0</v>
      </c>
      <c r="L262" s="58">
        <v>0</v>
      </c>
      <c r="M262" s="58">
        <v>-1.4264736731697036E-2</v>
      </c>
    </row>
    <row r="263" spans="1:13" x14ac:dyDescent="0.25">
      <c r="A263" s="57">
        <v>39463</v>
      </c>
      <c r="B263" s="58">
        <v>-1.8523963540135302E-2</v>
      </c>
      <c r="C263" s="58">
        <v>-5.5486542443064168E-2</v>
      </c>
      <c r="D263" s="58">
        <v>-0.12384310268840903</v>
      </c>
      <c r="E263" s="58">
        <v>-3.4033468336943873E-2</v>
      </c>
      <c r="F263" s="58">
        <v>-7.8252671275927166E-2</v>
      </c>
      <c r="G263" s="58">
        <v>-2.2647058823529465E-2</v>
      </c>
      <c r="H263" s="58">
        <v>1.3708873379860709E-3</v>
      </c>
      <c r="I263" s="58">
        <v>0</v>
      </c>
      <c r="J263" s="58">
        <v>-7.4024226110362967E-3</v>
      </c>
      <c r="K263" s="58">
        <v>0</v>
      </c>
      <c r="L263" s="58">
        <v>0</v>
      </c>
      <c r="M263" s="58">
        <v>1.0640561821664285E-2</v>
      </c>
    </row>
    <row r="264" spans="1:13" x14ac:dyDescent="0.25">
      <c r="A264" s="57">
        <v>39464</v>
      </c>
      <c r="B264" s="58">
        <v>1.8573996405032878E-2</v>
      </c>
      <c r="C264" s="58">
        <v>7.4528715475670193E-3</v>
      </c>
      <c r="D264" s="58">
        <v>-2.7665995975855173E-2</v>
      </c>
      <c r="E264" s="58">
        <v>-2.4636786166997271E-2</v>
      </c>
      <c r="F264" s="58">
        <v>-9.6488237299693136E-2</v>
      </c>
      <c r="G264" s="58">
        <v>-3.6111947035810665E-3</v>
      </c>
      <c r="H264" s="58">
        <v>-2.8624766645922728E-3</v>
      </c>
      <c r="I264" s="58">
        <v>0</v>
      </c>
      <c r="J264" s="58">
        <v>-7.118644067796609E-3</v>
      </c>
      <c r="K264" s="58">
        <v>0</v>
      </c>
      <c r="L264" s="58">
        <v>0</v>
      </c>
      <c r="M264" s="58">
        <v>-2.1057064645202406E-4</v>
      </c>
    </row>
    <row r="265" spans="1:13" x14ac:dyDescent="0.25">
      <c r="A265" s="57">
        <v>39465</v>
      </c>
      <c r="B265" s="58">
        <v>4.6274509803921449E-2</v>
      </c>
      <c r="C265" s="58">
        <v>3.0461270670147922E-3</v>
      </c>
      <c r="D265" s="58">
        <v>-1.7071908949818804E-2</v>
      </c>
      <c r="E265" s="58">
        <v>-8.997300809756581E-4</v>
      </c>
      <c r="F265" s="58">
        <v>3.0188679245283012E-2</v>
      </c>
      <c r="G265" s="58">
        <v>-3.0202355783751633E-3</v>
      </c>
      <c r="H265" s="58">
        <v>-4.4932601098351954E-3</v>
      </c>
      <c r="I265" s="58">
        <v>0</v>
      </c>
      <c r="J265" s="58">
        <v>5.8040286787299777E-3</v>
      </c>
      <c r="K265" s="58">
        <v>0</v>
      </c>
      <c r="L265" s="58">
        <v>0</v>
      </c>
      <c r="M265" s="58">
        <v>2.106149957876946E-3</v>
      </c>
    </row>
    <row r="266" spans="1:13" x14ac:dyDescent="0.25">
      <c r="A266" s="57">
        <v>39469</v>
      </c>
      <c r="B266" s="58">
        <v>-7.6555472263868052E-2</v>
      </c>
      <c r="C266" s="58">
        <v>-3.5574837310195284E-2</v>
      </c>
      <c r="D266" s="58">
        <v>-1.9473684210526421E-2</v>
      </c>
      <c r="E266" s="58">
        <v>-2.6482556200386864E-2</v>
      </c>
      <c r="F266" s="58">
        <v>1.098901098901095E-3</v>
      </c>
      <c r="G266" s="58">
        <v>-3.0899727355346851E-2</v>
      </c>
      <c r="H266" s="58">
        <v>-1.6048144433299938E-2</v>
      </c>
      <c r="I266" s="58">
        <v>0</v>
      </c>
      <c r="J266" s="58">
        <v>-1.6293279022403295E-2</v>
      </c>
      <c r="K266" s="58">
        <v>0</v>
      </c>
      <c r="L266" s="58">
        <v>0</v>
      </c>
      <c r="M266" s="58">
        <v>3.4047919293821005E-2</v>
      </c>
    </row>
    <row r="267" spans="1:13" x14ac:dyDescent="0.25">
      <c r="A267" s="57">
        <v>39470</v>
      </c>
      <c r="B267" s="58">
        <v>1.0958904109588996E-2</v>
      </c>
      <c r="C267" s="58">
        <v>-0.10616284300494827</v>
      </c>
      <c r="D267" s="58">
        <v>7.2463768115942129E-2</v>
      </c>
      <c r="E267" s="58">
        <v>-6.112100863368497E-2</v>
      </c>
      <c r="F267" s="58">
        <v>-1.1342846688620511E-2</v>
      </c>
      <c r="G267" s="58">
        <v>-1.8755861206626312E-3</v>
      </c>
      <c r="H267" s="58">
        <v>-5.7466870540265114E-2</v>
      </c>
      <c r="I267" s="58">
        <v>0</v>
      </c>
      <c r="J267" s="58">
        <v>4.554865424430643E-2</v>
      </c>
      <c r="K267" s="58">
        <v>0</v>
      </c>
      <c r="L267" s="58">
        <v>0</v>
      </c>
      <c r="M267" s="58">
        <v>1.9512195121951015E-2</v>
      </c>
    </row>
    <row r="268" spans="1:13" x14ac:dyDescent="0.25">
      <c r="A268" s="57">
        <v>39471</v>
      </c>
      <c r="B268" s="58">
        <v>6.7750677506775103E-2</v>
      </c>
      <c r="C268" s="58">
        <v>-2.5163563160543578E-2</v>
      </c>
      <c r="D268" s="58">
        <v>3.5535535535535567E-2</v>
      </c>
      <c r="E268" s="58">
        <v>4.7146401985111552E-2</v>
      </c>
      <c r="F268" s="58">
        <v>0.13693560325684673</v>
      </c>
      <c r="G268" s="58">
        <v>4.1340432195427601E-2</v>
      </c>
      <c r="H268" s="58">
        <v>5.0020278491280212E-2</v>
      </c>
      <c r="I268" s="58">
        <v>0</v>
      </c>
      <c r="J268" s="58">
        <v>3.9603960396039639E-3</v>
      </c>
      <c r="K268" s="58">
        <v>0</v>
      </c>
      <c r="L268" s="58">
        <v>0</v>
      </c>
      <c r="M268" s="58">
        <v>-2.492025518341312E-2</v>
      </c>
    </row>
    <row r="269" spans="1:13" x14ac:dyDescent="0.25">
      <c r="A269" s="57">
        <v>39472</v>
      </c>
      <c r="B269" s="58">
        <v>1.3254371122391584E-2</v>
      </c>
      <c r="C269" s="58">
        <v>-4.1300980898296369E-2</v>
      </c>
      <c r="D269" s="58">
        <v>-3.3349444175930443E-2</v>
      </c>
      <c r="E269" s="58">
        <v>-1.4078617228881929E-2</v>
      </c>
      <c r="F269" s="58">
        <v>-2.506510416666663E-2</v>
      </c>
      <c r="G269" s="58">
        <v>-9.3233082706767334E-3</v>
      </c>
      <c r="H269" s="58">
        <v>-9.0124887343900895E-4</v>
      </c>
      <c r="I269" s="58">
        <v>0</v>
      </c>
      <c r="J269" s="58">
        <v>-2.0710059171597739E-2</v>
      </c>
      <c r="K269" s="58">
        <v>0</v>
      </c>
      <c r="L269" s="58">
        <v>0</v>
      </c>
      <c r="M269" s="58">
        <v>-1.6765487630341358E-2</v>
      </c>
    </row>
    <row r="270" spans="1:13" x14ac:dyDescent="0.25">
      <c r="A270" s="57">
        <v>39475</v>
      </c>
      <c r="B270" s="58">
        <v>-3.1078949809815404E-2</v>
      </c>
      <c r="C270" s="58">
        <v>0</v>
      </c>
      <c r="D270" s="58">
        <v>1.4499999999999957E-2</v>
      </c>
      <c r="E270" s="58">
        <v>-1.8415099674819913E-2</v>
      </c>
      <c r="F270" s="58">
        <v>-2.7378964941569328E-2</v>
      </c>
      <c r="G270" s="58">
        <v>-6.6788099574984772E-3</v>
      </c>
      <c r="H270" s="58">
        <v>-2.2938144329896937E-2</v>
      </c>
      <c r="I270" s="58">
        <v>0</v>
      </c>
      <c r="J270" s="58">
        <v>1.7791205102383412E-2</v>
      </c>
      <c r="K270" s="58">
        <v>0</v>
      </c>
      <c r="L270" s="58">
        <v>0</v>
      </c>
      <c r="M270" s="58">
        <v>1.2892493241838165E-2</v>
      </c>
    </row>
    <row r="271" spans="1:13" x14ac:dyDescent="0.25">
      <c r="A271" s="57">
        <v>39476</v>
      </c>
      <c r="B271" s="58">
        <v>1.0149368058215202E-2</v>
      </c>
      <c r="C271" s="58">
        <v>1.184706515885825E-2</v>
      </c>
      <c r="D271" s="58">
        <v>1.0349926071956617E-2</v>
      </c>
      <c r="E271" s="58">
        <v>-9.8303986172624258E-3</v>
      </c>
      <c r="F271" s="58">
        <v>-7.0717473395125241E-2</v>
      </c>
      <c r="G271" s="58">
        <v>-3.6674816625915652E-3</v>
      </c>
      <c r="H271" s="58">
        <v>-2.4663677130044692E-2</v>
      </c>
      <c r="I271" s="58">
        <v>0</v>
      </c>
      <c r="J271" s="58">
        <v>1.6490765171504052E-3</v>
      </c>
      <c r="K271" s="58">
        <v>0</v>
      </c>
      <c r="L271" s="58">
        <v>0</v>
      </c>
      <c r="M271" s="58">
        <v>6.1588996099362081E-3</v>
      </c>
    </row>
    <row r="272" spans="1:13" x14ac:dyDescent="0.25">
      <c r="A272" s="57">
        <v>39477</v>
      </c>
      <c r="B272" s="58">
        <v>3.3175355450236754E-3</v>
      </c>
      <c r="C272" s="58">
        <v>4.7897817988291624E-3</v>
      </c>
      <c r="D272" s="58">
        <v>9.2682926829268375E-3</v>
      </c>
      <c r="E272" s="58">
        <v>-4.0730234926176223E-3</v>
      </c>
      <c r="F272" s="58">
        <v>-4.1743627632064961E-2</v>
      </c>
      <c r="G272" s="58">
        <v>-1.2269938650306678E-2</v>
      </c>
      <c r="H272" s="58">
        <v>3.5158891142663684E-3</v>
      </c>
      <c r="I272" s="58">
        <v>0</v>
      </c>
      <c r="J272" s="58">
        <v>1.5805070793546205E-2</v>
      </c>
      <c r="K272" s="58">
        <v>0</v>
      </c>
      <c r="L272" s="58">
        <v>0</v>
      </c>
      <c r="M272" s="58">
        <v>3.060599877575898E-3</v>
      </c>
    </row>
    <row r="273" spans="1:13" x14ac:dyDescent="0.25">
      <c r="A273" s="57">
        <v>39478</v>
      </c>
      <c r="B273" s="58">
        <v>-1.5493623051487937E-2</v>
      </c>
      <c r="C273" s="58">
        <v>2.4364406779661119E-2</v>
      </c>
      <c r="D273" s="58">
        <v>1.9816336394393508E-2</v>
      </c>
      <c r="E273" s="58">
        <v>2.9248521142189343E-2</v>
      </c>
      <c r="F273" s="58">
        <v>7.9414032382420841E-2</v>
      </c>
      <c r="G273" s="58">
        <v>1.2422360248447228E-2</v>
      </c>
      <c r="H273" s="58">
        <v>4.7028702331222361E-2</v>
      </c>
      <c r="I273" s="58">
        <v>0</v>
      </c>
      <c r="J273" s="58">
        <v>3.2414910858995505E-3</v>
      </c>
      <c r="K273" s="58">
        <v>0</v>
      </c>
      <c r="L273" s="58">
        <v>0</v>
      </c>
      <c r="M273" s="58">
        <v>3.2139951179821047E-2</v>
      </c>
    </row>
    <row r="274" spans="1:13" x14ac:dyDescent="0.25">
      <c r="A274" s="57">
        <v>39479</v>
      </c>
      <c r="B274" s="58">
        <v>2.830822377890807E-2</v>
      </c>
      <c r="C274" s="58">
        <v>-1.1892450879007255E-2</v>
      </c>
      <c r="D274" s="58">
        <v>3.1753554502369497E-2</v>
      </c>
      <c r="E274" s="58">
        <v>-8.5784226771206562E-2</v>
      </c>
      <c r="F274" s="58">
        <v>-3.7142857142857144E-2</v>
      </c>
      <c r="G274" s="58">
        <v>-6.5950920245398836E-2</v>
      </c>
      <c r="H274" s="58">
        <v>-3.9510939510939647E-2</v>
      </c>
      <c r="I274" s="58">
        <v>0</v>
      </c>
      <c r="J274" s="58">
        <v>1.8416801292407081E-2</v>
      </c>
      <c r="K274" s="58">
        <v>0</v>
      </c>
      <c r="L274" s="58">
        <v>0</v>
      </c>
      <c r="M274" s="58">
        <v>8.6716594402838076E-3</v>
      </c>
    </row>
    <row r="275" spans="1:13" x14ac:dyDescent="0.25">
      <c r="A275" s="57">
        <v>39482</v>
      </c>
      <c r="B275" s="58">
        <v>1.4091078760731568E-2</v>
      </c>
      <c r="C275" s="58">
        <v>-1.5698587127158548E-2</v>
      </c>
      <c r="D275" s="58">
        <v>-2.6182820395039053E-2</v>
      </c>
      <c r="E275" s="58">
        <v>-3.966005665722383E-2</v>
      </c>
      <c r="F275" s="58">
        <v>1.0014836795252169E-2</v>
      </c>
      <c r="G275" s="58">
        <v>-8.5385878489325773E-3</v>
      </c>
      <c r="H275" s="58">
        <v>-9.1116173120727728E-3</v>
      </c>
      <c r="I275" s="58">
        <v>0</v>
      </c>
      <c r="J275" s="58">
        <v>-1.1421319796954266E-2</v>
      </c>
      <c r="K275" s="58">
        <v>0</v>
      </c>
      <c r="L275" s="58">
        <v>0</v>
      </c>
      <c r="M275" s="58">
        <v>-2.1688159437280197E-2</v>
      </c>
    </row>
    <row r="276" spans="1:13" x14ac:dyDescent="0.25">
      <c r="A276" s="57">
        <v>39483</v>
      </c>
      <c r="B276" s="58">
        <v>-1.4815496457163846E-2</v>
      </c>
      <c r="C276" s="58">
        <v>-1.7543859649122751E-2</v>
      </c>
      <c r="D276" s="58">
        <v>-5.0943396226414972E-2</v>
      </c>
      <c r="E276" s="58">
        <v>2.2952277043682079E-2</v>
      </c>
      <c r="F276" s="58">
        <v>-6.9041498347410912E-2</v>
      </c>
      <c r="G276" s="58">
        <v>-3.7098376946008593E-2</v>
      </c>
      <c r="H276" s="58">
        <v>-2.5152129817444191E-2</v>
      </c>
      <c r="I276" s="58">
        <v>0</v>
      </c>
      <c r="J276" s="58">
        <v>-4.5571245186136089E-2</v>
      </c>
      <c r="K276" s="58">
        <v>0</v>
      </c>
      <c r="L276" s="58">
        <v>0</v>
      </c>
      <c r="M276" s="58">
        <v>-1.0185739964050256E-2</v>
      </c>
    </row>
    <row r="277" spans="1:13" x14ac:dyDescent="0.25">
      <c r="A277" s="57">
        <v>39484</v>
      </c>
      <c r="B277" s="58">
        <v>-1.8774518961330089E-2</v>
      </c>
      <c r="C277" s="58">
        <v>-5.6818181818181879E-2</v>
      </c>
      <c r="D277" s="58">
        <v>-9.9403578528827197E-3</v>
      </c>
      <c r="E277" s="58">
        <v>-1.0073079202054136E-2</v>
      </c>
      <c r="F277" s="58">
        <v>-9.2702169625246578E-2</v>
      </c>
      <c r="G277" s="58">
        <v>-1.8919848641210879E-2</v>
      </c>
      <c r="H277" s="58">
        <v>-4.993757802746579E-2</v>
      </c>
      <c r="I277" s="58">
        <v>0</v>
      </c>
      <c r="J277" s="58">
        <v>-8.4061869535978495E-3</v>
      </c>
      <c r="K277" s="58">
        <v>0</v>
      </c>
      <c r="L277" s="58">
        <v>0</v>
      </c>
      <c r="M277" s="58">
        <v>-1.472962066182415E-2</v>
      </c>
    </row>
    <row r="278" spans="1:13" x14ac:dyDescent="0.25">
      <c r="A278" s="57">
        <v>39485</v>
      </c>
      <c r="B278" s="58">
        <v>-2.056163731556393E-2</v>
      </c>
      <c r="C278" s="58">
        <v>-6.3109581181870489E-3</v>
      </c>
      <c r="D278" s="58">
        <v>6.5261044176705418E-3</v>
      </c>
      <c r="E278" s="58">
        <v>6.4644852354349691E-3</v>
      </c>
      <c r="F278" s="58">
        <v>1.0000000000000009E-2</v>
      </c>
      <c r="G278" s="58">
        <v>-1.4025245441795176E-2</v>
      </c>
      <c r="H278" s="58">
        <v>3.5333625346765984E-2</v>
      </c>
      <c r="I278" s="58">
        <v>0</v>
      </c>
      <c r="J278" s="58">
        <v>-9.4947439810104672E-3</v>
      </c>
      <c r="K278" s="58">
        <v>0</v>
      </c>
      <c r="L278" s="58">
        <v>0</v>
      </c>
      <c r="M278" s="58">
        <v>2.0684005734179944E-2</v>
      </c>
    </row>
    <row r="279" spans="1:13" x14ac:dyDescent="0.25">
      <c r="A279" s="57">
        <v>39486</v>
      </c>
      <c r="B279" s="58">
        <v>-6.8033822528914545E-3</v>
      </c>
      <c r="C279" s="58">
        <v>3.5219399538106266E-2</v>
      </c>
      <c r="D279" s="58">
        <v>1.0972568578553554E-2</v>
      </c>
      <c r="E279" s="58">
        <v>2.3273332804694125E-2</v>
      </c>
      <c r="F279" s="58">
        <v>6.8876452862678406E-3</v>
      </c>
      <c r="G279" s="58">
        <v>1.5647226173541862E-2</v>
      </c>
      <c r="H279" s="58">
        <v>3.6525172754195534E-2</v>
      </c>
      <c r="I279" s="58">
        <v>0</v>
      </c>
      <c r="J279" s="58">
        <v>1.3351591920575112E-2</v>
      </c>
      <c r="K279" s="58">
        <v>0</v>
      </c>
      <c r="L279" s="58">
        <v>0</v>
      </c>
      <c r="M279" s="58">
        <v>-2.1669341894061112E-2</v>
      </c>
    </row>
    <row r="280" spans="1:13" x14ac:dyDescent="0.25">
      <c r="A280" s="57">
        <v>39489</v>
      </c>
      <c r="B280" s="58">
        <v>8.4156962520793854E-3</v>
      </c>
      <c r="C280" s="58">
        <v>3.1232571109871543E-2</v>
      </c>
      <c r="D280" s="58">
        <v>2.0226936359151404E-2</v>
      </c>
      <c r="E280" s="58">
        <v>8.6403967608199572E-3</v>
      </c>
      <c r="F280" s="58">
        <v>5.4724241128687456E-2</v>
      </c>
      <c r="G280" s="58">
        <v>-1.225490196078427E-2</v>
      </c>
      <c r="H280" s="58">
        <v>2.299319727891147E-2</v>
      </c>
      <c r="I280" s="58">
        <v>0</v>
      </c>
      <c r="J280" s="58">
        <v>1.8918918918918948E-2</v>
      </c>
      <c r="K280" s="58">
        <v>0</v>
      </c>
      <c r="L280" s="58">
        <v>0</v>
      </c>
      <c r="M280" s="58">
        <v>1.7227235438884492E-2</v>
      </c>
    </row>
    <row r="281" spans="1:13" x14ac:dyDescent="0.25">
      <c r="A281" s="57">
        <v>39490</v>
      </c>
      <c r="B281" s="58">
        <v>2.0475497331392534E-2</v>
      </c>
      <c r="C281" s="58">
        <v>-3.5154137371552152E-2</v>
      </c>
      <c r="D281" s="58">
        <v>1.0638297872340274E-2</v>
      </c>
      <c r="E281" s="58">
        <v>-5.8773816840810289E-3</v>
      </c>
      <c r="F281" s="58">
        <v>-5.2695581678152692E-3</v>
      </c>
      <c r="G281" s="58">
        <v>4.6082949308754451E-3</v>
      </c>
      <c r="H281" s="58">
        <v>-9.8417342731745849E-3</v>
      </c>
      <c r="I281" s="58">
        <v>0</v>
      </c>
      <c r="J281" s="58">
        <v>4.9734748010610286E-3</v>
      </c>
      <c r="K281" s="58">
        <v>0</v>
      </c>
      <c r="L281" s="58">
        <v>0</v>
      </c>
      <c r="M281" s="58">
        <v>1.3104838709677491E-2</v>
      </c>
    </row>
    <row r="282" spans="1:13" x14ac:dyDescent="0.25">
      <c r="A282" s="57">
        <v>39491</v>
      </c>
      <c r="B282" s="58">
        <v>1.873335869151771E-2</v>
      </c>
      <c r="C282" s="58">
        <v>3.6434977578475358E-2</v>
      </c>
      <c r="D282" s="58">
        <v>1.483253588516753E-2</v>
      </c>
      <c r="E282" s="58">
        <v>3.1879129796359873E-2</v>
      </c>
      <c r="F282" s="58">
        <v>6.3977180114099363E-2</v>
      </c>
      <c r="G282" s="58">
        <v>2.1877205363443952E-2</v>
      </c>
      <c r="H282" s="58">
        <v>4.4056413700470198E-2</v>
      </c>
      <c r="I282" s="58">
        <v>0</v>
      </c>
      <c r="J282" s="58">
        <v>1.7815902342461332E-2</v>
      </c>
      <c r="K282" s="58">
        <v>0</v>
      </c>
      <c r="L282" s="58">
        <v>0</v>
      </c>
      <c r="M282" s="58">
        <v>8.1592039800995053E-3</v>
      </c>
    </row>
    <row r="283" spans="1:13" x14ac:dyDescent="0.25">
      <c r="A283" s="57">
        <v>39492</v>
      </c>
      <c r="B283" s="58">
        <v>7.5609073088771517E-3</v>
      </c>
      <c r="C283" s="58">
        <v>-1.5143320713899233E-2</v>
      </c>
      <c r="D283" s="58">
        <v>-3.536067892503536E-2</v>
      </c>
      <c r="E283" s="58">
        <v>-4.4188136608748207E-3</v>
      </c>
      <c r="F283" s="58">
        <v>1.3021830716200666E-2</v>
      </c>
      <c r="G283" s="58">
        <v>-1.5883977900552515E-2</v>
      </c>
      <c r="H283" s="58">
        <v>-2.4829538144860552E-2</v>
      </c>
      <c r="I283" s="58">
        <v>0</v>
      </c>
      <c r="J283" s="58">
        <v>-2.0421393841167035E-2</v>
      </c>
      <c r="K283" s="58">
        <v>0</v>
      </c>
      <c r="L283" s="58">
        <v>0</v>
      </c>
      <c r="M283" s="58">
        <v>-1.3620213185945529E-2</v>
      </c>
    </row>
    <row r="284" spans="1:13" x14ac:dyDescent="0.25">
      <c r="A284" s="57">
        <v>39493</v>
      </c>
      <c r="B284" s="58">
        <v>-2.4735964424680401E-2</v>
      </c>
      <c r="C284" s="58">
        <v>-2.2515101592531561E-2</v>
      </c>
      <c r="D284" s="58">
        <v>-1.7106549364613977E-2</v>
      </c>
      <c r="E284" s="58">
        <v>-4.8897916196495306E-3</v>
      </c>
      <c r="F284" s="58">
        <v>-2.041587901701325E-2</v>
      </c>
      <c r="G284" s="58">
        <v>-2.8070175438595912E-3</v>
      </c>
      <c r="H284" s="58">
        <v>-3.7467018469657054E-2</v>
      </c>
      <c r="I284" s="58">
        <v>0</v>
      </c>
      <c r="J284" s="58">
        <v>-2.9781601588352302E-3</v>
      </c>
      <c r="K284" s="58">
        <v>0</v>
      </c>
      <c r="L284" s="58">
        <v>0</v>
      </c>
      <c r="M284" s="58">
        <v>-1.0606363818290943E-2</v>
      </c>
    </row>
    <row r="285" spans="1:13" x14ac:dyDescent="0.25">
      <c r="A285" s="57">
        <v>39497</v>
      </c>
      <c r="B285" s="58">
        <v>1.5863968842025233E-2</v>
      </c>
      <c r="C285" s="58">
        <v>-1.966292134831471E-2</v>
      </c>
      <c r="D285" s="58">
        <v>2.4863252113376255E-3</v>
      </c>
      <c r="E285" s="58">
        <v>-3.9083761717568777E-2</v>
      </c>
      <c r="F285" s="58">
        <v>-4.7472018525665738E-2</v>
      </c>
      <c r="G285" s="58">
        <v>-8.7966220971147369E-3</v>
      </c>
      <c r="H285" s="58">
        <v>-1.2061403508771829E-2</v>
      </c>
      <c r="I285" s="58">
        <v>0</v>
      </c>
      <c r="J285" s="58">
        <v>-1.0952538997676675E-2</v>
      </c>
      <c r="K285" s="58">
        <v>0</v>
      </c>
      <c r="L285" s="58">
        <v>0</v>
      </c>
      <c r="M285" s="58">
        <v>4.4498381877022819E-3</v>
      </c>
    </row>
    <row r="286" spans="1:13" x14ac:dyDescent="0.25">
      <c r="A286" s="57">
        <v>39498</v>
      </c>
      <c r="B286" s="58">
        <v>-1.4120067327473285E-2</v>
      </c>
      <c r="C286" s="58">
        <v>1.3753581661891223E-2</v>
      </c>
      <c r="D286" s="58">
        <v>1.0912698412698374E-2</v>
      </c>
      <c r="E286" s="58">
        <v>1.180080245457571E-4</v>
      </c>
      <c r="F286" s="58">
        <v>1.6207455429497752E-3</v>
      </c>
      <c r="G286" s="58">
        <v>1.7749378771740876E-3</v>
      </c>
      <c r="H286" s="58">
        <v>2.1642619311875722E-2</v>
      </c>
      <c r="I286" s="58">
        <v>0</v>
      </c>
      <c r="J286" s="58">
        <v>1.7114093959731402E-2</v>
      </c>
      <c r="K286" s="58">
        <v>0</v>
      </c>
      <c r="L286" s="58">
        <v>0</v>
      </c>
      <c r="M286" s="58">
        <v>8.0547724526791598E-4</v>
      </c>
    </row>
    <row r="287" spans="1:13" x14ac:dyDescent="0.25">
      <c r="A287" s="57">
        <v>39499</v>
      </c>
      <c r="B287" s="58">
        <v>2.5324860096746615E-2</v>
      </c>
      <c r="C287" s="58">
        <v>-1.865460712266831E-2</v>
      </c>
      <c r="D287" s="58">
        <v>-3.9254170755641526E-3</v>
      </c>
      <c r="E287" s="58">
        <v>-1.2074729596853517E-2</v>
      </c>
      <c r="F287" s="58">
        <v>-1.8203883495145567E-2</v>
      </c>
      <c r="G287" s="58">
        <v>-4.2523033309708191E-3</v>
      </c>
      <c r="H287" s="58">
        <v>-5.0787615426398647E-2</v>
      </c>
      <c r="I287" s="58">
        <v>0</v>
      </c>
      <c r="J287" s="58">
        <v>-1.1547344110854452E-2</v>
      </c>
      <c r="K287" s="58">
        <v>0</v>
      </c>
      <c r="L287" s="58">
        <v>0</v>
      </c>
      <c r="M287" s="58">
        <v>1.8108651911468154E-3</v>
      </c>
    </row>
    <row r="288" spans="1:13" x14ac:dyDescent="0.25">
      <c r="A288" s="57">
        <v>39500</v>
      </c>
      <c r="B288" s="58">
        <v>-8.8806660499536338E-3</v>
      </c>
      <c r="C288" s="58">
        <v>-1.6705069124423932E-2</v>
      </c>
      <c r="D288" s="58">
        <v>-2.3645320197044351E-2</v>
      </c>
      <c r="E288" s="58">
        <v>9.8335854765507769E-3</v>
      </c>
      <c r="F288" s="58">
        <v>7.004532344458303E-3</v>
      </c>
      <c r="G288" s="58">
        <v>-1.4946619217081958E-2</v>
      </c>
      <c r="H288" s="58">
        <v>3.1187410586552167E-2</v>
      </c>
      <c r="I288" s="58">
        <v>0</v>
      </c>
      <c r="J288" s="58">
        <v>7.0093457943924964E-3</v>
      </c>
      <c r="K288" s="58">
        <v>0</v>
      </c>
      <c r="L288" s="58">
        <v>0</v>
      </c>
      <c r="M288" s="58">
        <v>3.6151837718416679E-3</v>
      </c>
    </row>
    <row r="289" spans="1:13" x14ac:dyDescent="0.25">
      <c r="A289" s="57">
        <v>39503</v>
      </c>
      <c r="B289" s="58">
        <v>2.7067388463692943E-3</v>
      </c>
      <c r="C289" s="58">
        <v>2.3432923257176164E-3</v>
      </c>
      <c r="D289" s="58">
        <v>6.0544904137236344E-3</v>
      </c>
      <c r="E289" s="58">
        <v>-4.20658387541889E-2</v>
      </c>
      <c r="F289" s="58">
        <v>-1.3911620294599025E-2</v>
      </c>
      <c r="G289" s="58">
        <v>5.7803468208093012E-3</v>
      </c>
      <c r="H289" s="58">
        <v>1.6509433962264231E-2</v>
      </c>
      <c r="I289" s="58">
        <v>0</v>
      </c>
      <c r="J289" s="58">
        <v>6.9605568445474386E-3</v>
      </c>
      <c r="K289" s="58">
        <v>0</v>
      </c>
      <c r="L289" s="58">
        <v>0</v>
      </c>
      <c r="M289" s="58">
        <v>7.2043225935560784E-3</v>
      </c>
    </row>
    <row r="290" spans="1:13" x14ac:dyDescent="0.25">
      <c r="A290" s="57">
        <v>39504</v>
      </c>
      <c r="B290" s="58">
        <v>1.9454528530205684E-2</v>
      </c>
      <c r="C290" s="58">
        <v>-5.260081823495022E-3</v>
      </c>
      <c r="D290" s="58">
        <v>3.7612838515546532E-2</v>
      </c>
      <c r="E290" s="58">
        <v>-4.5765083545970753E-2</v>
      </c>
      <c r="F290" s="58">
        <v>-1.3278008298755251E-2</v>
      </c>
      <c r="G290" s="58">
        <v>1.93965517241379E-2</v>
      </c>
      <c r="H290" s="58">
        <v>-2.1564078067421888E-2</v>
      </c>
      <c r="I290" s="58">
        <v>0</v>
      </c>
      <c r="J290" s="58">
        <v>2.5345622119815614E-2</v>
      </c>
      <c r="K290" s="58">
        <v>0</v>
      </c>
      <c r="L290" s="58">
        <v>0</v>
      </c>
      <c r="M290" s="58">
        <v>2.125968607192541E-2</v>
      </c>
    </row>
    <row r="291" spans="1:13" x14ac:dyDescent="0.25">
      <c r="A291" s="57">
        <v>39505</v>
      </c>
      <c r="B291" s="58">
        <v>3.9444850255661246E-2</v>
      </c>
      <c r="C291" s="58">
        <v>3.2314923619271463E-2</v>
      </c>
      <c r="D291" s="58">
        <v>3.8666022232962671E-3</v>
      </c>
      <c r="E291" s="58">
        <v>1.8675062537738318E-2</v>
      </c>
      <c r="F291" s="58">
        <v>8.8309503784692822E-2</v>
      </c>
      <c r="G291" s="58">
        <v>-4.2283298097250954E-3</v>
      </c>
      <c r="H291" s="58">
        <v>-1.1438136420700129E-2</v>
      </c>
      <c r="I291" s="58">
        <v>0</v>
      </c>
      <c r="J291" s="58">
        <v>8.6677367576244446E-3</v>
      </c>
      <c r="K291" s="58">
        <v>0</v>
      </c>
      <c r="L291" s="58">
        <v>0</v>
      </c>
      <c r="M291" s="58">
        <v>5.8365758754863606E-4</v>
      </c>
    </row>
    <row r="292" spans="1:13" x14ac:dyDescent="0.25">
      <c r="A292" s="57">
        <v>39506</v>
      </c>
      <c r="B292" s="58">
        <v>1.5460295151089154E-2</v>
      </c>
      <c r="C292" s="58">
        <v>5.6346044393853045E-2</v>
      </c>
      <c r="D292" s="58">
        <v>-1.3480982185845036E-2</v>
      </c>
      <c r="E292" s="58">
        <v>5.3770269698125706E-3</v>
      </c>
      <c r="F292" s="58">
        <v>-2.2411128284389403E-2</v>
      </c>
      <c r="G292" s="58">
        <v>-1.1677282377919429E-2</v>
      </c>
      <c r="H292" s="58">
        <v>-4.2613235501622881E-2</v>
      </c>
      <c r="I292" s="58">
        <v>0</v>
      </c>
      <c r="J292" s="58">
        <v>-1.2730744748567835E-2</v>
      </c>
      <c r="K292" s="58">
        <v>0</v>
      </c>
      <c r="L292" s="58">
        <v>0</v>
      </c>
      <c r="M292" s="58">
        <v>-1.4194050165273087E-2</v>
      </c>
    </row>
    <row r="293" spans="1:13" x14ac:dyDescent="0.25">
      <c r="A293" s="57">
        <v>39507</v>
      </c>
      <c r="B293" s="58">
        <v>-1.3494809688581189E-2</v>
      </c>
      <c r="C293" s="58">
        <v>-3.7715517241379226E-2</v>
      </c>
      <c r="D293" s="58">
        <v>-2.5378233284529039E-2</v>
      </c>
      <c r="E293" s="58">
        <v>-8.8857070664533078E-3</v>
      </c>
      <c r="F293" s="58">
        <v>-6.7193675889328786E-3</v>
      </c>
      <c r="G293" s="58">
        <v>-2.6136770497672823E-2</v>
      </c>
      <c r="H293" s="58">
        <v>-4.9815770081061084E-2</v>
      </c>
      <c r="I293" s="58">
        <v>0</v>
      </c>
      <c r="J293" s="58">
        <v>-3.4171502256608588E-2</v>
      </c>
      <c r="K293" s="58">
        <v>0</v>
      </c>
      <c r="L293" s="58">
        <v>0</v>
      </c>
      <c r="M293" s="58">
        <v>-2.1893491124260311E-2</v>
      </c>
    </row>
    <row r="294" spans="1:13" x14ac:dyDescent="0.25">
      <c r="A294" s="57">
        <v>39510</v>
      </c>
      <c r="B294" s="58">
        <v>-1.5783935461242127E-3</v>
      </c>
      <c r="C294" s="58">
        <v>-2.6315789473684181E-2</v>
      </c>
      <c r="D294" s="58">
        <v>2.0030045067602753E-3</v>
      </c>
      <c r="E294" s="58">
        <v>-3.0040365413214309E-2</v>
      </c>
      <c r="F294" s="58">
        <v>-4.2976522085157121E-2</v>
      </c>
      <c r="G294" s="58">
        <v>-7.7205882352942012E-3</v>
      </c>
      <c r="H294" s="58">
        <v>-3.164262447650068E-2</v>
      </c>
      <c r="I294" s="58">
        <v>0</v>
      </c>
      <c r="J294" s="58">
        <v>-1.0013351134846582E-3</v>
      </c>
      <c r="K294" s="58">
        <v>0</v>
      </c>
      <c r="L294" s="58">
        <v>0</v>
      </c>
      <c r="M294" s="58">
        <v>6.0496067755595462E-3</v>
      </c>
    </row>
    <row r="295" spans="1:13" x14ac:dyDescent="0.25">
      <c r="A295" s="57">
        <v>39511</v>
      </c>
      <c r="B295" s="58">
        <v>-4.0400491832074392E-3</v>
      </c>
      <c r="C295" s="58">
        <v>2.357676825761934E-2</v>
      </c>
      <c r="D295" s="58">
        <v>-4.9975012493763682E-4</v>
      </c>
      <c r="E295" s="58">
        <v>-2.7159628526371105E-2</v>
      </c>
      <c r="F295" s="58">
        <v>2.3700623700623646E-2</v>
      </c>
      <c r="G295" s="58">
        <v>2.2230455724342457E-2</v>
      </c>
      <c r="H295" s="58">
        <v>4.6612205670350848E-2</v>
      </c>
      <c r="I295" s="58">
        <v>0</v>
      </c>
      <c r="J295" s="58">
        <v>-2.2051453391246256E-2</v>
      </c>
      <c r="K295" s="58">
        <v>0</v>
      </c>
      <c r="L295" s="58">
        <v>0</v>
      </c>
      <c r="M295" s="58">
        <v>-4.0088194026866031E-4</v>
      </c>
    </row>
    <row r="296" spans="1:13" x14ac:dyDescent="0.25">
      <c r="A296" s="57">
        <v>39512</v>
      </c>
      <c r="B296" s="58">
        <v>2.6543209876543239E-2</v>
      </c>
      <c r="C296" s="58">
        <v>-1.1235955056179137E-3</v>
      </c>
      <c r="D296" s="58">
        <v>1.0000000000000009E-2</v>
      </c>
      <c r="E296" s="58">
        <v>6.9794668587894737E-3</v>
      </c>
      <c r="F296" s="58">
        <v>-1.6246953696182009E-2</v>
      </c>
      <c r="G296" s="58">
        <v>1.9209858644436473E-2</v>
      </c>
      <c r="H296" s="58">
        <v>-5.3565962656872967E-3</v>
      </c>
      <c r="I296" s="58">
        <v>0</v>
      </c>
      <c r="J296" s="58">
        <v>1.639904338913567E-2</v>
      </c>
      <c r="K296" s="58">
        <v>0</v>
      </c>
      <c r="L296" s="58">
        <v>0</v>
      </c>
      <c r="M296" s="58">
        <v>-6.4166833767795861E-3</v>
      </c>
    </row>
    <row r="297" spans="1:13" x14ac:dyDescent="0.25">
      <c r="A297" s="57">
        <v>39513</v>
      </c>
      <c r="B297" s="58">
        <v>-1.1596941843484143E-2</v>
      </c>
      <c r="C297" s="58">
        <v>-2.8121484814398245E-2</v>
      </c>
      <c r="D297" s="58">
        <v>-1.633663366336624E-2</v>
      </c>
      <c r="E297" s="58">
        <v>-3.3537539686088635E-2</v>
      </c>
      <c r="F297" s="58">
        <v>8.2576383154409072E-4</v>
      </c>
      <c r="G297" s="58">
        <v>-1.9559032716927494E-2</v>
      </c>
      <c r="H297" s="58">
        <v>-3.4620710878596639E-2</v>
      </c>
      <c r="I297" s="58">
        <v>0</v>
      </c>
      <c r="J297" s="58">
        <v>-1.8487394957983239E-2</v>
      </c>
      <c r="K297" s="58">
        <v>0</v>
      </c>
      <c r="L297" s="58">
        <v>0</v>
      </c>
      <c r="M297" s="58">
        <v>8.6781029263369724E-3</v>
      </c>
    </row>
    <row r="298" spans="1:13" x14ac:dyDescent="0.25">
      <c r="A298" s="57">
        <v>39514</v>
      </c>
      <c r="B298" s="58">
        <v>-2.789848774552417E-2</v>
      </c>
      <c r="C298" s="58">
        <v>1.0416666666666741E-2</v>
      </c>
      <c r="D298" s="58">
        <v>1.0065425264217387E-2</v>
      </c>
      <c r="E298" s="58">
        <v>1.5268588349603984E-3</v>
      </c>
      <c r="F298" s="58">
        <v>2.0627062706271015E-3</v>
      </c>
      <c r="G298" s="58">
        <v>1.0881392818280711E-2</v>
      </c>
      <c r="H298" s="58">
        <v>2.1517373286579655E-2</v>
      </c>
      <c r="I298" s="58">
        <v>0</v>
      </c>
      <c r="J298" s="58">
        <v>3.4246575342467001E-3</v>
      </c>
      <c r="K298" s="58">
        <v>0</v>
      </c>
      <c r="L298" s="58">
        <v>0</v>
      </c>
      <c r="M298" s="58">
        <v>-1.6006402561024036E-3</v>
      </c>
    </row>
    <row r="299" spans="1:13" x14ac:dyDescent="0.25">
      <c r="A299" s="57">
        <v>39517</v>
      </c>
      <c r="B299" s="58">
        <v>1.1354492624050083E-2</v>
      </c>
      <c r="C299" s="58">
        <v>-2.0618556701030855E-2</v>
      </c>
      <c r="D299" s="58">
        <v>2.4912805181864783E-3</v>
      </c>
      <c r="E299" s="58">
        <v>-4.5551141088422842E-2</v>
      </c>
      <c r="F299" s="58">
        <v>-6.5870728694936709E-3</v>
      </c>
      <c r="G299" s="58">
        <v>6.4585575888052027E-3</v>
      </c>
      <c r="H299" s="58">
        <v>-9.6738960836324495E-3</v>
      </c>
      <c r="I299" s="58">
        <v>0</v>
      </c>
      <c r="J299" s="58">
        <v>1.1945392491467421E-2</v>
      </c>
      <c r="K299" s="58">
        <v>0</v>
      </c>
      <c r="L299" s="58">
        <v>0</v>
      </c>
      <c r="M299" s="58">
        <v>-2.1042084168336639E-2</v>
      </c>
    </row>
    <row r="300" spans="1:13" x14ac:dyDescent="0.25">
      <c r="A300" s="57">
        <v>39518</v>
      </c>
      <c r="B300" s="58">
        <v>2.3691654879773649E-2</v>
      </c>
      <c r="C300" s="58">
        <v>6.3742690058479434E-2</v>
      </c>
      <c r="D300" s="58">
        <v>5.3677932405566509E-2</v>
      </c>
      <c r="E300" s="58">
        <v>6.3407550822845993E-2</v>
      </c>
      <c r="F300" s="58">
        <v>7.9154579361790267E-2</v>
      </c>
      <c r="G300" s="58">
        <v>4.3850267379679231E-2</v>
      </c>
      <c r="H300" s="58">
        <v>5.7980148101465456E-2</v>
      </c>
      <c r="I300" s="58">
        <v>0</v>
      </c>
      <c r="J300" s="58">
        <v>-3.0016863406407968E-2</v>
      </c>
      <c r="K300" s="58">
        <v>0</v>
      </c>
      <c r="L300" s="58">
        <v>0</v>
      </c>
      <c r="M300" s="58">
        <v>2.8659160696008268E-2</v>
      </c>
    </row>
    <row r="301" spans="1:13" x14ac:dyDescent="0.25">
      <c r="A301" s="57">
        <v>39519</v>
      </c>
      <c r="B301" s="58">
        <v>5.5267702936097063E-3</v>
      </c>
      <c r="C301" s="58">
        <v>-1.0445299615173265E-2</v>
      </c>
      <c r="D301" s="58">
        <v>-3.7735849056602655E-3</v>
      </c>
      <c r="E301" s="58">
        <v>7.7378243058734419E-4</v>
      </c>
      <c r="F301" s="58">
        <v>5.069124423963145E-2</v>
      </c>
      <c r="G301" s="58">
        <v>-2.2199453551912662E-2</v>
      </c>
      <c r="H301" s="58">
        <v>-9.5309009679821477E-3</v>
      </c>
      <c r="I301" s="58">
        <v>0</v>
      </c>
      <c r="J301" s="58">
        <v>-1.3212795549374268E-2</v>
      </c>
      <c r="K301" s="58">
        <v>0</v>
      </c>
      <c r="L301" s="58">
        <v>0</v>
      </c>
      <c r="M301" s="58">
        <v>7.9601990049749105E-4</v>
      </c>
    </row>
    <row r="302" spans="1:13" x14ac:dyDescent="0.25">
      <c r="A302" s="57">
        <v>39520</v>
      </c>
      <c r="B302" s="58">
        <v>-6.4410855376159093E-3</v>
      </c>
      <c r="C302" s="58">
        <v>1.5555555555555545E-2</v>
      </c>
      <c r="D302" s="58">
        <v>7.575757575757569E-3</v>
      </c>
      <c r="E302" s="58">
        <v>6.4128803383818322E-3</v>
      </c>
      <c r="F302" s="58">
        <v>-2.0102339181286566E-2</v>
      </c>
      <c r="G302" s="58">
        <v>-3.4928396786582105E-4</v>
      </c>
      <c r="H302" s="58">
        <v>2.721395278905403E-2</v>
      </c>
      <c r="I302" s="58">
        <v>0</v>
      </c>
      <c r="J302" s="58">
        <v>2.2551092318534138E-2</v>
      </c>
      <c r="K302" s="58">
        <v>0</v>
      </c>
      <c r="L302" s="58">
        <v>0</v>
      </c>
      <c r="M302" s="58">
        <v>6.1642473652814278E-3</v>
      </c>
    </row>
    <row r="303" spans="1:13" x14ac:dyDescent="0.25">
      <c r="A303" s="57">
        <v>39521</v>
      </c>
      <c r="B303" s="58">
        <v>3.2846399861699016E-3</v>
      </c>
      <c r="C303" s="58">
        <v>-1.0393873085339234E-2</v>
      </c>
      <c r="D303" s="58">
        <v>-2.9135338345864681E-2</v>
      </c>
      <c r="E303" s="58">
        <v>-1.1478669558929844E-2</v>
      </c>
      <c r="F303" s="58">
        <v>-3.7299515106292702E-4</v>
      </c>
      <c r="G303" s="58">
        <v>-2.3060796645702264E-2</v>
      </c>
      <c r="H303" s="58">
        <v>-1.4637002341919558E-3</v>
      </c>
      <c r="I303" s="58">
        <v>0</v>
      </c>
      <c r="J303" s="58">
        <v>-2.7911784975878651E-2</v>
      </c>
      <c r="K303" s="58">
        <v>0</v>
      </c>
      <c r="L303" s="58">
        <v>0</v>
      </c>
      <c r="M303" s="58">
        <v>-1.5415019762845872E-2</v>
      </c>
    </row>
    <row r="304" spans="1:13" x14ac:dyDescent="0.25">
      <c r="A304" s="57">
        <v>39524</v>
      </c>
      <c r="B304" s="58">
        <v>-2.6449556302231336E-2</v>
      </c>
      <c r="C304" s="58">
        <v>5.5279159756782548E-4</v>
      </c>
      <c r="D304" s="58">
        <v>9.196515004840311E-3</v>
      </c>
      <c r="E304" s="58">
        <v>-4.1190454420773626E-2</v>
      </c>
      <c r="F304" s="58">
        <v>-7.7985074626865658E-2</v>
      </c>
      <c r="G304" s="58">
        <v>1.2160228898426384E-2</v>
      </c>
      <c r="H304" s="58">
        <v>-2.4772793902081425E-2</v>
      </c>
      <c r="I304" s="58">
        <v>0</v>
      </c>
      <c r="J304" s="58">
        <v>1.6660758596242387E-2</v>
      </c>
      <c r="K304" s="58">
        <v>0</v>
      </c>
      <c r="L304" s="58">
        <v>0</v>
      </c>
      <c r="M304" s="58">
        <v>2.6093938177438325E-3</v>
      </c>
    </row>
    <row r="305" spans="1:13" x14ac:dyDescent="0.25">
      <c r="A305" s="57">
        <v>39525</v>
      </c>
      <c r="B305" s="58">
        <v>3.1858407079645934E-2</v>
      </c>
      <c r="C305" s="58">
        <v>4.806629834254128E-2</v>
      </c>
      <c r="D305" s="58">
        <v>4.3165467625899234E-2</v>
      </c>
      <c r="E305" s="58">
        <v>4.591617794306968E-2</v>
      </c>
      <c r="F305" s="58">
        <v>-2.4281667341158331E-3</v>
      </c>
      <c r="G305" s="58">
        <v>3.9575971731448778E-2</v>
      </c>
      <c r="H305" s="58">
        <v>7.7709304073350305E-2</v>
      </c>
      <c r="I305" s="58">
        <v>0</v>
      </c>
      <c r="J305" s="58">
        <v>2.7894002789400352E-2</v>
      </c>
      <c r="K305" s="58">
        <v>0</v>
      </c>
      <c r="L305" s="58">
        <v>0</v>
      </c>
      <c r="M305" s="58">
        <v>2.0620620620620533E-2</v>
      </c>
    </row>
    <row r="306" spans="1:13" x14ac:dyDescent="0.25">
      <c r="A306" s="57">
        <v>39526</v>
      </c>
      <c r="B306" s="58">
        <v>1.449399656946837E-2</v>
      </c>
      <c r="C306" s="58">
        <v>-2.3721665788086432E-2</v>
      </c>
      <c r="D306" s="58">
        <v>-3.0344827586206935E-2</v>
      </c>
      <c r="E306" s="58">
        <v>-1.6320204230488744E-2</v>
      </c>
      <c r="F306" s="58">
        <v>-0.10669371196754562</v>
      </c>
      <c r="G306" s="58">
        <v>-2.7192386131883128E-2</v>
      </c>
      <c r="H306" s="58">
        <v>-2.1338912133891275E-2</v>
      </c>
      <c r="I306" s="58">
        <v>0</v>
      </c>
      <c r="J306" s="58">
        <v>-4.6472184531886063E-2</v>
      </c>
      <c r="K306" s="58">
        <v>0</v>
      </c>
      <c r="L306" s="58">
        <v>0</v>
      </c>
      <c r="M306" s="58">
        <v>-3.923107100823775E-3</v>
      </c>
    </row>
    <row r="307" spans="1:13" x14ac:dyDescent="0.25">
      <c r="A307" s="57">
        <v>39527</v>
      </c>
      <c r="B307" s="58">
        <v>-1.0144559979710865E-2</v>
      </c>
      <c r="C307" s="58">
        <v>2.8077753779697678E-2</v>
      </c>
      <c r="D307" s="58">
        <v>3.1294452347083945E-2</v>
      </c>
      <c r="E307" s="58">
        <v>3.6147928445640076E-3</v>
      </c>
      <c r="F307" s="58">
        <v>-5.5858310626702989E-2</v>
      </c>
      <c r="G307" s="58">
        <v>1.9566736547868668E-2</v>
      </c>
      <c r="H307" s="58">
        <v>4.303833547099889E-2</v>
      </c>
      <c r="I307" s="58">
        <v>0</v>
      </c>
      <c r="J307" s="58">
        <v>6.0476698683742391E-3</v>
      </c>
      <c r="K307" s="58">
        <v>0</v>
      </c>
      <c r="L307" s="58">
        <v>0</v>
      </c>
      <c r="M307" s="58">
        <v>4.8247341473020899E-2</v>
      </c>
    </row>
    <row r="308" spans="1:13" x14ac:dyDescent="0.25">
      <c r="A308" s="57">
        <v>39531</v>
      </c>
      <c r="B308" s="58">
        <v>1.2639849688273808E-2</v>
      </c>
      <c r="C308" s="58">
        <v>4.6743697478991653E-2</v>
      </c>
      <c r="D308" s="58">
        <v>1.7471264367816097E-2</v>
      </c>
      <c r="E308" s="58">
        <v>6.2292205393424505E-2</v>
      </c>
      <c r="F308" s="58">
        <v>0.15440115440115454</v>
      </c>
      <c r="G308" s="58">
        <v>-3.4270047978057772E-4</v>
      </c>
      <c r="H308" s="58">
        <v>3.7710069681650582E-2</v>
      </c>
      <c r="I308" s="58">
        <v>0</v>
      </c>
      <c r="J308" s="58">
        <v>2.7934936350777928E-2</v>
      </c>
      <c r="K308" s="58">
        <v>0</v>
      </c>
      <c r="L308" s="58">
        <v>0</v>
      </c>
      <c r="M308" s="58">
        <v>7.5145594589518527E-3</v>
      </c>
    </row>
    <row r="309" spans="1:13" x14ac:dyDescent="0.25">
      <c r="A309" s="57">
        <v>39532</v>
      </c>
      <c r="B309" s="58">
        <v>4.4699333726911927E-3</v>
      </c>
      <c r="C309" s="58">
        <v>1.0536879076768813E-2</v>
      </c>
      <c r="D309" s="58">
        <v>6.3262539539088447E-3</v>
      </c>
      <c r="E309" s="58">
        <v>-2.1256248641599695E-2</v>
      </c>
      <c r="F309" s="58">
        <v>-1.8333333333333424E-2</v>
      </c>
      <c r="G309" s="58">
        <v>-1.028453890983938E-3</v>
      </c>
      <c r="H309" s="58">
        <v>-1.02699144173799E-2</v>
      </c>
      <c r="I309" s="58">
        <v>0</v>
      </c>
      <c r="J309" s="58">
        <v>7.5679394564842628E-3</v>
      </c>
      <c r="K309" s="58">
        <v>0</v>
      </c>
      <c r="L309" s="58">
        <v>0</v>
      </c>
      <c r="M309" s="58">
        <v>-1.0814842438933492E-2</v>
      </c>
    </row>
    <row r="310" spans="1:13" x14ac:dyDescent="0.25">
      <c r="A310" s="57">
        <v>39533</v>
      </c>
      <c r="B310" s="58">
        <v>-1.2678421494542347E-2</v>
      </c>
      <c r="C310" s="58">
        <v>2.8798411122144874E-2</v>
      </c>
      <c r="D310" s="58">
        <v>-1.8410417602155338E-2</v>
      </c>
      <c r="E310" s="58">
        <v>1.6477171788950029E-2</v>
      </c>
      <c r="F310" s="58">
        <v>2.504244482173168E-2</v>
      </c>
      <c r="G310" s="58">
        <v>-1.9903912148249936E-2</v>
      </c>
      <c r="H310" s="58">
        <v>-1.8225355860050585E-2</v>
      </c>
      <c r="I310" s="58">
        <v>0</v>
      </c>
      <c r="J310" s="58">
        <v>-1.1608057357459844E-2</v>
      </c>
      <c r="K310" s="58">
        <v>0</v>
      </c>
      <c r="L310" s="58">
        <v>0</v>
      </c>
      <c r="M310" s="58">
        <v>-2.827521206409056E-3</v>
      </c>
    </row>
    <row r="311" spans="1:13" x14ac:dyDescent="0.25">
      <c r="A311" s="57">
        <v>39534</v>
      </c>
      <c r="B311" s="58">
        <v>-1.3351475465600893E-2</v>
      </c>
      <c r="C311" s="58">
        <v>-3.2818532818532753E-2</v>
      </c>
      <c r="D311" s="58">
        <v>-3.5224153705397998E-2</v>
      </c>
      <c r="E311" s="58">
        <v>-3.0803512911259712E-2</v>
      </c>
      <c r="F311" s="58">
        <v>-1.6149068322981242E-2</v>
      </c>
      <c r="G311" s="58">
        <v>-1.7857142857142794E-2</v>
      </c>
      <c r="H311" s="58">
        <v>-4.065040650406504E-2</v>
      </c>
      <c r="I311" s="58">
        <v>0</v>
      </c>
      <c r="J311" s="58">
        <v>-1.2435233160621784E-2</v>
      </c>
      <c r="K311" s="58">
        <v>0</v>
      </c>
      <c r="L311" s="58">
        <v>0</v>
      </c>
      <c r="M311" s="58">
        <v>-1.0018903591682449E-2</v>
      </c>
    </row>
    <row r="312" spans="1:13" x14ac:dyDescent="0.25">
      <c r="A312" s="57">
        <v>39535</v>
      </c>
      <c r="B312" s="58">
        <v>-1.3790725736941845E-3</v>
      </c>
      <c r="C312" s="58">
        <v>1.9461077844311392E-2</v>
      </c>
      <c r="D312" s="58">
        <v>-1.4224751066856389E-2</v>
      </c>
      <c r="E312" s="58">
        <v>-1.3524479307546633E-2</v>
      </c>
      <c r="F312" s="58">
        <v>4.040404040404022E-2</v>
      </c>
      <c r="G312" s="58">
        <v>-4.991087344028533E-3</v>
      </c>
      <c r="H312" s="58">
        <v>-1.4689265536723006E-2</v>
      </c>
      <c r="I312" s="58">
        <v>0</v>
      </c>
      <c r="J312" s="58">
        <v>-8.7443161944735781E-3</v>
      </c>
      <c r="K312" s="58">
        <v>0</v>
      </c>
      <c r="L312" s="58">
        <v>0</v>
      </c>
      <c r="M312" s="58">
        <v>-4.7737254153140674E-3</v>
      </c>
    </row>
    <row r="313" spans="1:13" x14ac:dyDescent="0.25">
      <c r="A313" s="57">
        <v>39538</v>
      </c>
      <c r="B313" s="58">
        <v>-1.4759192128430798E-2</v>
      </c>
      <c r="C313" s="58">
        <v>3.4263338228095463E-3</v>
      </c>
      <c r="D313" s="58">
        <v>1.8759018759018753E-2</v>
      </c>
      <c r="E313" s="58">
        <v>5.438259756877839E-3</v>
      </c>
      <c r="F313" s="58">
        <v>-3.07443365695792E-2</v>
      </c>
      <c r="G313" s="58">
        <v>1.6839842350411915E-2</v>
      </c>
      <c r="H313" s="58">
        <v>2.2075688073394328E-2</v>
      </c>
      <c r="I313" s="58">
        <v>0</v>
      </c>
      <c r="J313" s="58">
        <v>-2.4700070571630484E-3</v>
      </c>
      <c r="K313" s="58">
        <v>0</v>
      </c>
      <c r="L313" s="58">
        <v>0</v>
      </c>
      <c r="M313" s="58">
        <v>1.0744435917114492E-2</v>
      </c>
    </row>
    <row r="314" spans="1:13" x14ac:dyDescent="0.25">
      <c r="A314" s="57">
        <v>39539</v>
      </c>
      <c r="B314" s="58">
        <v>9.1984231274637729E-3</v>
      </c>
      <c r="C314" s="58">
        <v>4.1951219512195159E-2</v>
      </c>
      <c r="D314" s="58">
        <v>3.7299338999055687E-2</v>
      </c>
      <c r="E314" s="58">
        <v>5.7315576564701765E-2</v>
      </c>
      <c r="F314" s="58">
        <v>0.1402337228714523</v>
      </c>
      <c r="G314" s="58">
        <v>3.9464411557434742E-2</v>
      </c>
      <c r="H314" s="58">
        <v>7.5736325385694414E-2</v>
      </c>
      <c r="I314" s="58">
        <v>0</v>
      </c>
      <c r="J314" s="58">
        <v>3.714184648036789E-2</v>
      </c>
      <c r="K314" s="58">
        <v>0</v>
      </c>
      <c r="L314" s="58">
        <v>0</v>
      </c>
      <c r="M314" s="58">
        <v>2.6575550493545874E-2</v>
      </c>
    </row>
    <row r="315" spans="1:13" x14ac:dyDescent="0.25">
      <c r="A315" s="57">
        <v>39540</v>
      </c>
      <c r="B315" s="58">
        <v>1.4236111111111116E-2</v>
      </c>
      <c r="C315" s="58">
        <v>-1.3576779026217234E-2</v>
      </c>
      <c r="D315" s="58">
        <v>-5.4619936276739667E-3</v>
      </c>
      <c r="E315" s="58">
        <v>0</v>
      </c>
      <c r="F315" s="58">
        <v>3.0380673499267763E-2</v>
      </c>
      <c r="G315" s="58">
        <v>-1.15254237288136E-2</v>
      </c>
      <c r="H315" s="58">
        <v>8.7353324641461505E-3</v>
      </c>
      <c r="I315" s="58">
        <v>0</v>
      </c>
      <c r="J315" s="58">
        <v>7.5034106412004142E-3</v>
      </c>
      <c r="K315" s="58">
        <v>0</v>
      </c>
      <c r="L315" s="58">
        <v>0</v>
      </c>
      <c r="M315" s="58">
        <v>7.0266272189349888E-3</v>
      </c>
    </row>
    <row r="316" spans="1:13" x14ac:dyDescent="0.25">
      <c r="A316" s="57">
        <v>39541</v>
      </c>
      <c r="B316" s="58">
        <v>-2.1311194796302724E-2</v>
      </c>
      <c r="C316" s="58">
        <v>2.8001898433792194E-2</v>
      </c>
      <c r="D316" s="58">
        <v>3.6613272311212253E-3</v>
      </c>
      <c r="E316" s="58">
        <v>-2.2740950907058632E-2</v>
      </c>
      <c r="F316" s="58">
        <v>1.8117229129662515E-2</v>
      </c>
      <c r="G316" s="58">
        <v>-5.4869684499314619E-3</v>
      </c>
      <c r="H316" s="58">
        <v>-3.1407522295463397E-2</v>
      </c>
      <c r="I316" s="58">
        <v>0</v>
      </c>
      <c r="J316" s="58">
        <v>1.9972918077183488E-2</v>
      </c>
      <c r="K316" s="58">
        <v>0</v>
      </c>
      <c r="L316" s="58">
        <v>0</v>
      </c>
      <c r="M316" s="58">
        <v>8.6301872934262391E-3</v>
      </c>
    </row>
    <row r="317" spans="1:13" x14ac:dyDescent="0.25">
      <c r="A317" s="57">
        <v>39542</v>
      </c>
      <c r="B317" s="58">
        <v>1.4866637516397052E-2</v>
      </c>
      <c r="C317" s="58">
        <v>9.6952908587257802E-3</v>
      </c>
      <c r="D317" s="58">
        <v>-2.7359781121750748E-3</v>
      </c>
      <c r="E317" s="58">
        <v>3.5103154005190706E-2</v>
      </c>
      <c r="F317" s="58">
        <v>2.5471039776692184E-2</v>
      </c>
      <c r="G317" s="58">
        <v>5.5172413793103114E-3</v>
      </c>
      <c r="H317" s="58">
        <v>2.5753936482519446E-2</v>
      </c>
      <c r="I317" s="58">
        <v>0</v>
      </c>
      <c r="J317" s="58">
        <v>-7.9654829074011779E-3</v>
      </c>
      <c r="K317" s="58">
        <v>0</v>
      </c>
      <c r="L317" s="58">
        <v>0</v>
      </c>
      <c r="M317" s="58">
        <v>-9.6486437283815896E-3</v>
      </c>
    </row>
    <row r="318" spans="1:13" x14ac:dyDescent="0.25">
      <c r="A318" s="57">
        <v>39545</v>
      </c>
      <c r="B318" s="58">
        <v>2.7574321413184055E-3</v>
      </c>
      <c r="C318" s="58">
        <v>1.8289894833104725E-2</v>
      </c>
      <c r="D318" s="58">
        <v>-5.4869684499314619E-3</v>
      </c>
      <c r="E318" s="58">
        <v>1.2154179592877457E-2</v>
      </c>
      <c r="F318" s="58">
        <v>2.0755358965634629E-2</v>
      </c>
      <c r="G318" s="58">
        <v>0</v>
      </c>
      <c r="H318" s="58">
        <v>3.902692858073209E-4</v>
      </c>
      <c r="I318" s="58">
        <v>0</v>
      </c>
      <c r="J318" s="58">
        <v>5.6875209100033519E-3</v>
      </c>
      <c r="K318" s="58">
        <v>0</v>
      </c>
      <c r="L318" s="58">
        <v>0</v>
      </c>
      <c r="M318" s="58">
        <v>-3.1250000000000444E-3</v>
      </c>
    </row>
    <row r="319" spans="1:13" x14ac:dyDescent="0.25">
      <c r="A319" s="57">
        <v>39546</v>
      </c>
      <c r="B319" s="58">
        <v>-5.5856320357481337E-3</v>
      </c>
      <c r="C319" s="58">
        <v>-1.9757521329142436E-2</v>
      </c>
      <c r="D319" s="58">
        <v>-3.0804597701149516E-2</v>
      </c>
      <c r="E319" s="58">
        <v>-1.8894067262879455E-2</v>
      </c>
      <c r="F319" s="58">
        <v>-1.3333333333333308E-2</v>
      </c>
      <c r="G319" s="58">
        <v>-1.4060356652949246E-2</v>
      </c>
      <c r="H319" s="58">
        <v>5.2015604681403538E-3</v>
      </c>
      <c r="I319" s="58">
        <v>0</v>
      </c>
      <c r="J319" s="58">
        <v>-2.8276779773785732E-2</v>
      </c>
      <c r="K319" s="58">
        <v>0</v>
      </c>
      <c r="L319" s="58">
        <v>0</v>
      </c>
      <c r="M319" s="58">
        <v>4.0567951318459805E-3</v>
      </c>
    </row>
    <row r="320" spans="1:13" x14ac:dyDescent="0.25">
      <c r="A320" s="57">
        <v>39547</v>
      </c>
      <c r="B320" s="58">
        <v>6.740407881092203E-3</v>
      </c>
      <c r="C320" s="58">
        <v>-9.1617040769582658E-3</v>
      </c>
      <c r="D320" s="58">
        <v>1.6129032258064724E-2</v>
      </c>
      <c r="E320" s="58">
        <v>-7.7459665340008366E-3</v>
      </c>
      <c r="F320" s="58">
        <v>-2.4324324324324409E-2</v>
      </c>
      <c r="G320" s="58">
        <v>4.8695652173913473E-3</v>
      </c>
      <c r="H320" s="58">
        <v>-3.7645536869340135E-2</v>
      </c>
      <c r="I320" s="58">
        <v>0</v>
      </c>
      <c r="J320" s="58">
        <v>1.0612803834303186E-2</v>
      </c>
      <c r="K320" s="58">
        <v>0</v>
      </c>
      <c r="L320" s="58">
        <v>0</v>
      </c>
      <c r="M320" s="58">
        <v>-5.6932966023875986E-3</v>
      </c>
    </row>
    <row r="321" spans="1:13" x14ac:dyDescent="0.25">
      <c r="A321" s="57">
        <v>39548</v>
      </c>
      <c r="B321" s="58">
        <v>3.690987124463474E-3</v>
      </c>
      <c r="C321" s="58">
        <v>2.0804438280166426E-2</v>
      </c>
      <c r="D321" s="58">
        <v>3.0812324929971879E-2</v>
      </c>
      <c r="E321" s="58">
        <v>1.0523591822651612E-2</v>
      </c>
      <c r="F321" s="58">
        <v>1.1080332409972415E-2</v>
      </c>
      <c r="G321" s="58">
        <v>7.6150917272412855E-3</v>
      </c>
      <c r="H321" s="58">
        <v>5.9147734910605099E-3</v>
      </c>
      <c r="I321" s="58">
        <v>0</v>
      </c>
      <c r="J321" s="58">
        <v>1.8631436314363148E-2</v>
      </c>
      <c r="K321" s="58">
        <v>0</v>
      </c>
      <c r="L321" s="58">
        <v>0</v>
      </c>
      <c r="M321" s="58">
        <v>9.6047284817140088E-3</v>
      </c>
    </row>
    <row r="322" spans="1:13" x14ac:dyDescent="0.25">
      <c r="A322" s="57">
        <v>39549</v>
      </c>
      <c r="B322" s="58">
        <v>3.2498075771829615E-3</v>
      </c>
      <c r="C322" s="58">
        <v>-4.800724637681153E-2</v>
      </c>
      <c r="D322" s="58">
        <v>-3.8043478260869512E-2</v>
      </c>
      <c r="E322" s="58">
        <v>-2.4754588134869859E-2</v>
      </c>
      <c r="F322" s="58">
        <v>-2.671232876712315E-2</v>
      </c>
      <c r="G322" s="58">
        <v>-2.8512538646513153E-2</v>
      </c>
      <c r="H322" s="58">
        <v>-3.795269277027935E-2</v>
      </c>
      <c r="I322" s="58">
        <v>0</v>
      </c>
      <c r="J322" s="58">
        <v>-2.1616228799467896E-2</v>
      </c>
      <c r="K322" s="58">
        <v>0</v>
      </c>
      <c r="L322" s="58">
        <v>0</v>
      </c>
      <c r="M322" s="58">
        <v>2.5612879619465456E-3</v>
      </c>
    </row>
    <row r="323" spans="1:13" x14ac:dyDescent="0.25">
      <c r="A323" s="57">
        <v>39552</v>
      </c>
      <c r="B323" s="58">
        <v>-9.4621089421191851E-3</v>
      </c>
      <c r="C323" s="58">
        <v>4.2816365366318276E-3</v>
      </c>
      <c r="D323" s="58">
        <v>-2.5894538606402895E-2</v>
      </c>
      <c r="E323" s="58">
        <v>-1.2691466083150971E-2</v>
      </c>
      <c r="F323" s="58">
        <v>1.7593244194229474E-2</v>
      </c>
      <c r="G323" s="58">
        <v>-7.7793493635078814E-3</v>
      </c>
      <c r="H323" s="58">
        <v>8.6123072648980337E-3</v>
      </c>
      <c r="I323" s="58">
        <v>0</v>
      </c>
      <c r="J323" s="58">
        <v>-2.3793337865397834E-2</v>
      </c>
      <c r="K323" s="58">
        <v>0</v>
      </c>
      <c r="L323" s="58">
        <v>0</v>
      </c>
      <c r="M323" s="58">
        <v>6.3868613138686747E-3</v>
      </c>
    </row>
    <row r="324" spans="1:13" x14ac:dyDescent="0.25">
      <c r="A324" s="57">
        <v>39553</v>
      </c>
      <c r="B324" s="58">
        <v>7.7452667814112974E-3</v>
      </c>
      <c r="C324" s="58">
        <v>4.2633822832780499E-3</v>
      </c>
      <c r="D324" s="58">
        <v>1.0633156114064679E-2</v>
      </c>
      <c r="E324" s="58">
        <v>-1.0638297872340496E-2</v>
      </c>
      <c r="F324" s="58">
        <v>-2.7662517289074318E-3</v>
      </c>
      <c r="G324" s="58">
        <v>6.7712045616536987E-3</v>
      </c>
      <c r="H324" s="58">
        <v>-1.5149428453381519E-3</v>
      </c>
      <c r="I324" s="58">
        <v>0</v>
      </c>
      <c r="J324" s="58">
        <v>0</v>
      </c>
      <c r="K324" s="58">
        <v>0</v>
      </c>
      <c r="L324" s="58">
        <v>0</v>
      </c>
      <c r="M324" s="58">
        <v>2.0308250226654723E-2</v>
      </c>
    </row>
    <row r="325" spans="1:13" x14ac:dyDescent="0.25">
      <c r="A325" s="57">
        <v>39554</v>
      </c>
      <c r="B325" s="58">
        <v>8.9666951323656985E-3</v>
      </c>
      <c r="C325" s="58">
        <v>3.5849056603773688E-2</v>
      </c>
      <c r="D325" s="58">
        <v>5.8345289335246298E-2</v>
      </c>
      <c r="E325" s="58">
        <v>1.8324372759856544E-2</v>
      </c>
      <c r="F325" s="58">
        <v>0.10194174757281549</v>
      </c>
      <c r="G325" s="58">
        <v>2.4778761061946986E-2</v>
      </c>
      <c r="H325" s="58">
        <v>2.8827586206896516E-2</v>
      </c>
      <c r="I325" s="58">
        <v>0</v>
      </c>
      <c r="J325" s="58">
        <v>3.098885793871875E-2</v>
      </c>
      <c r="K325" s="58">
        <v>0</v>
      </c>
      <c r="L325" s="58">
        <v>0</v>
      </c>
      <c r="M325" s="58">
        <v>1.4217167229429561E-2</v>
      </c>
    </row>
    <row r="326" spans="1:13" x14ac:dyDescent="0.25">
      <c r="A326" s="57">
        <v>39555</v>
      </c>
      <c r="B326" s="58">
        <v>3.5886584849767145E-2</v>
      </c>
      <c r="C326" s="58">
        <v>5.0091074681237746E-3</v>
      </c>
      <c r="D326" s="58">
        <v>-9.0375056484404137E-4</v>
      </c>
      <c r="E326" s="58">
        <v>-1.2055083813630074E-2</v>
      </c>
      <c r="F326" s="58">
        <v>-2.5173064820641966E-2</v>
      </c>
      <c r="G326" s="58">
        <v>9.32642487046631E-3</v>
      </c>
      <c r="H326" s="58">
        <v>-7.3736425794341809E-3</v>
      </c>
      <c r="I326" s="58">
        <v>0</v>
      </c>
      <c r="J326" s="58">
        <v>-2.7693346842282973E-2</v>
      </c>
      <c r="K326" s="58">
        <v>0</v>
      </c>
      <c r="L326" s="58">
        <v>0</v>
      </c>
      <c r="M326" s="58">
        <v>-7.0089363939022098E-3</v>
      </c>
    </row>
    <row r="327" spans="1:13" x14ac:dyDescent="0.25">
      <c r="A327" s="57">
        <v>39556</v>
      </c>
      <c r="B327" s="58">
        <v>1.2501021325271644E-2</v>
      </c>
      <c r="C327" s="58">
        <v>4.2591753511554309E-2</v>
      </c>
      <c r="D327" s="58">
        <v>1.9900497512437942E-2</v>
      </c>
      <c r="E327" s="58">
        <v>0.19991093297706519</v>
      </c>
      <c r="F327" s="58">
        <v>0.10071013557133646</v>
      </c>
      <c r="G327" s="58">
        <v>2.6694045174538106E-2</v>
      </c>
      <c r="H327" s="58">
        <v>8.1847649918962651E-2</v>
      </c>
      <c r="I327" s="58">
        <v>0</v>
      </c>
      <c r="J327" s="58">
        <v>2.8134769017019945E-2</v>
      </c>
      <c r="K327" s="58">
        <v>0</v>
      </c>
      <c r="L327" s="58">
        <v>0</v>
      </c>
      <c r="M327" s="58">
        <v>-6.3525674960296374E-3</v>
      </c>
    </row>
    <row r="328" spans="1:13" x14ac:dyDescent="0.25">
      <c r="A328" s="57">
        <v>39559</v>
      </c>
      <c r="B328" s="58">
        <v>-2.4209167204647386E-3</v>
      </c>
      <c r="C328" s="58">
        <v>4.3893959148196382E-2</v>
      </c>
      <c r="D328" s="58">
        <v>-3.9911308203991469E-3</v>
      </c>
      <c r="E328" s="58">
        <v>-3.0062351543943544E-3</v>
      </c>
      <c r="F328" s="58">
        <v>4.8387096774193505E-2</v>
      </c>
      <c r="G328" s="58">
        <v>1.4000000000000012E-2</v>
      </c>
      <c r="H328" s="58">
        <v>9.9875156054940462E-4</v>
      </c>
      <c r="I328" s="58">
        <v>0</v>
      </c>
      <c r="J328" s="58">
        <v>3.3445945945945965E-2</v>
      </c>
      <c r="K328" s="58">
        <v>0</v>
      </c>
      <c r="L328" s="58">
        <v>0</v>
      </c>
      <c r="M328" s="58">
        <v>1.2431184514296589E-3</v>
      </c>
    </row>
    <row r="329" spans="1:13" x14ac:dyDescent="0.25">
      <c r="A329" s="57">
        <v>39560</v>
      </c>
      <c r="B329" s="58">
        <v>2.0223264843877153E-3</v>
      </c>
      <c r="C329" s="58">
        <v>-4.7044129891756881E-2</v>
      </c>
      <c r="D329" s="58">
        <v>-2.092609082813901E-2</v>
      </c>
      <c r="E329" s="58">
        <v>3.1977068830733923E-2</v>
      </c>
      <c r="F329" s="58">
        <v>-2.0699300699300704E-2</v>
      </c>
      <c r="G329" s="58">
        <v>-5.5884286653518078E-3</v>
      </c>
      <c r="H329" s="58">
        <v>-7.2337241207285352E-3</v>
      </c>
      <c r="I329" s="58">
        <v>0</v>
      </c>
      <c r="J329" s="58">
        <v>-5.7862046420398827E-2</v>
      </c>
      <c r="K329" s="58">
        <v>0</v>
      </c>
      <c r="L329" s="58">
        <v>0</v>
      </c>
      <c r="M329" s="58">
        <v>3.0152536360410487E-3</v>
      </c>
    </row>
    <row r="330" spans="1:13" x14ac:dyDescent="0.25">
      <c r="A330" s="57">
        <v>39561</v>
      </c>
      <c r="B330" s="58">
        <v>-1.4531363526277818E-3</v>
      </c>
      <c r="C330" s="58">
        <v>1.6601135867190919E-2</v>
      </c>
      <c r="D330" s="58">
        <v>2.592087312414737E-2</v>
      </c>
      <c r="E330" s="58">
        <v>-1.533078421470313E-2</v>
      </c>
      <c r="F330" s="58">
        <v>-1.1425307055127343E-3</v>
      </c>
      <c r="G330" s="58">
        <v>3.9669421487603218E-2</v>
      </c>
      <c r="H330" s="58">
        <v>1.7587939698492594E-2</v>
      </c>
      <c r="I330" s="58">
        <v>0</v>
      </c>
      <c r="J330" s="58">
        <v>8.3275503122830496E-3</v>
      </c>
      <c r="K330" s="58">
        <v>0</v>
      </c>
      <c r="L330" s="58">
        <v>0</v>
      </c>
      <c r="M330" s="58">
        <v>6.5428824049513779E-3</v>
      </c>
    </row>
    <row r="331" spans="1:13" x14ac:dyDescent="0.25">
      <c r="A331" s="57">
        <v>39562</v>
      </c>
      <c r="B331" s="58">
        <v>-2.5062656641604564E-3</v>
      </c>
      <c r="C331" s="58">
        <v>3.6957455951869278E-2</v>
      </c>
      <c r="D331" s="58">
        <v>5.7624113475178707E-3</v>
      </c>
      <c r="E331" s="58">
        <v>-6.3010587244020089E-3</v>
      </c>
      <c r="F331" s="58">
        <v>-2.2018873319988419E-2</v>
      </c>
      <c r="G331" s="58">
        <v>1.1128775834658322E-2</v>
      </c>
      <c r="H331" s="58">
        <v>-4.0864197530864232E-2</v>
      </c>
      <c r="I331" s="58">
        <v>0</v>
      </c>
      <c r="J331" s="58">
        <v>1.8582243633860962E-2</v>
      </c>
      <c r="K331" s="58">
        <v>0</v>
      </c>
      <c r="L331" s="58">
        <v>0</v>
      </c>
      <c r="M331" s="58">
        <v>9.3113141250877884E-3</v>
      </c>
    </row>
    <row r="332" spans="1:13" x14ac:dyDescent="0.25">
      <c r="A332" s="57">
        <v>39563</v>
      </c>
      <c r="B332" s="58">
        <v>9.0776462959960558E-3</v>
      </c>
      <c r="C332" s="58">
        <v>4.9730625777042459E-3</v>
      </c>
      <c r="D332" s="58">
        <v>-5.7293962097841877E-3</v>
      </c>
      <c r="E332" s="58">
        <v>1.8801843317972633E-3</v>
      </c>
      <c r="F332" s="58">
        <v>6.3450292397660757E-2</v>
      </c>
      <c r="G332" s="58">
        <v>-6.1949685534591237E-2</v>
      </c>
      <c r="H332" s="58">
        <v>4.080319217402506E-2</v>
      </c>
      <c r="I332" s="58">
        <v>0</v>
      </c>
      <c r="J332" s="58">
        <v>-1.3513513513514486E-3</v>
      </c>
      <c r="K332" s="58">
        <v>0</v>
      </c>
      <c r="L332" s="58">
        <v>0</v>
      </c>
      <c r="M332" s="58">
        <v>3.481288076588207E-3</v>
      </c>
    </row>
    <row r="333" spans="1:13" x14ac:dyDescent="0.25">
      <c r="A333" s="57">
        <v>39566</v>
      </c>
      <c r="B333" s="58">
        <v>-1.5180722891566245E-2</v>
      </c>
      <c r="C333" s="58">
        <v>1.4845360824742304E-2</v>
      </c>
      <c r="D333" s="58">
        <v>6.6489361702128935E-3</v>
      </c>
      <c r="E333" s="58">
        <v>1.479246393876954E-2</v>
      </c>
      <c r="F333" s="58">
        <v>-9.0734121528731615E-3</v>
      </c>
      <c r="G333" s="58">
        <v>-2.8159570901776787E-2</v>
      </c>
      <c r="H333" s="58">
        <v>1.3727430126143858E-2</v>
      </c>
      <c r="I333" s="58">
        <v>0</v>
      </c>
      <c r="J333" s="58">
        <v>-6.7658998646820123E-3</v>
      </c>
      <c r="K333" s="58">
        <v>0</v>
      </c>
      <c r="L333" s="58">
        <v>0</v>
      </c>
      <c r="M333" s="58">
        <v>-5.2038161318299636E-3</v>
      </c>
    </row>
    <row r="334" spans="1:13" x14ac:dyDescent="0.25">
      <c r="A334" s="57">
        <v>39567</v>
      </c>
      <c r="B334" s="58">
        <v>-4.6488867139711232E-3</v>
      </c>
      <c r="C334" s="58">
        <v>1.6253555465258085E-2</v>
      </c>
      <c r="D334" s="58">
        <v>-3.9630118890356947E-3</v>
      </c>
      <c r="E334" s="58">
        <v>1.1530930451809418E-2</v>
      </c>
      <c r="F334" s="58">
        <v>3.7180910099888997E-2</v>
      </c>
      <c r="G334" s="58">
        <v>-1.2073128665056831E-2</v>
      </c>
      <c r="H334" s="58">
        <v>-1.5005489813346373E-2</v>
      </c>
      <c r="I334" s="58">
        <v>0</v>
      </c>
      <c r="J334" s="58">
        <v>1.021798365122617E-2</v>
      </c>
      <c r="K334" s="58">
        <v>0</v>
      </c>
      <c r="L334" s="58">
        <v>0</v>
      </c>
      <c r="M334" s="58">
        <v>2.1970357454228484E-2</v>
      </c>
    </row>
    <row r="335" spans="1:13" x14ac:dyDescent="0.25">
      <c r="A335" s="57">
        <v>39568</v>
      </c>
      <c r="B335" s="58">
        <v>1.0652245165519547E-2</v>
      </c>
      <c r="C335" s="58">
        <v>-6.3974410235905221E-3</v>
      </c>
      <c r="D335" s="58">
        <v>-1.591511936339518E-2</v>
      </c>
      <c r="E335" s="58">
        <v>2.8319472325781581E-2</v>
      </c>
      <c r="F335" s="58">
        <v>-2.1936864633493869E-2</v>
      </c>
      <c r="G335" s="58">
        <v>-4.1899441340782495E-3</v>
      </c>
      <c r="H335" s="58">
        <v>-2.6133267277681393E-2</v>
      </c>
      <c r="I335" s="58">
        <v>0</v>
      </c>
      <c r="J335" s="58">
        <v>-1.6857720836143009E-2</v>
      </c>
      <c r="K335" s="58">
        <v>0</v>
      </c>
      <c r="L335" s="58">
        <v>0</v>
      </c>
      <c r="M335" s="58">
        <v>-1.074901893874769E-2</v>
      </c>
    </row>
    <row r="336" spans="1:13" x14ac:dyDescent="0.25">
      <c r="A336" s="57">
        <v>39569</v>
      </c>
      <c r="B336" s="58">
        <v>-1.8485487270958334E-2</v>
      </c>
      <c r="C336" s="58">
        <v>3.4607645875251558E-2</v>
      </c>
      <c r="D336" s="58">
        <v>4.6271338724168887E-2</v>
      </c>
      <c r="E336" s="58">
        <v>3.2698877501220025E-2</v>
      </c>
      <c r="F336" s="58">
        <v>1.2035010940919078E-2</v>
      </c>
      <c r="G336" s="58">
        <v>3.0855539971949453E-2</v>
      </c>
      <c r="H336" s="58">
        <v>9.283988299631174E-3</v>
      </c>
      <c r="I336" s="58">
        <v>0</v>
      </c>
      <c r="J336" s="58">
        <v>1.5089163237311354E-2</v>
      </c>
      <c r="K336" s="58">
        <v>0</v>
      </c>
      <c r="L336" s="58">
        <v>0</v>
      </c>
      <c r="M336" s="58">
        <v>1.5522593997931988E-3</v>
      </c>
    </row>
    <row r="337" spans="1:13" x14ac:dyDescent="0.25">
      <c r="A337" s="57">
        <v>39570</v>
      </c>
      <c r="B337" s="58">
        <v>1.8503221543036519E-2</v>
      </c>
      <c r="C337" s="58">
        <v>5.445352003111692E-3</v>
      </c>
      <c r="D337" s="58">
        <v>1.2451696006869906E-2</v>
      </c>
      <c r="E337" s="58">
        <v>-1.9882527680259221E-2</v>
      </c>
      <c r="F337" s="58">
        <v>-2.297297297297296E-2</v>
      </c>
      <c r="G337" s="58">
        <v>-5.4421768707483276E-3</v>
      </c>
      <c r="H337" s="58">
        <v>-2.5831653225806384E-2</v>
      </c>
      <c r="I337" s="58">
        <v>0</v>
      </c>
      <c r="J337" s="58">
        <v>3.3783783783782884E-3</v>
      </c>
      <c r="K337" s="58">
        <v>0</v>
      </c>
      <c r="L337" s="58">
        <v>0</v>
      </c>
      <c r="M337" s="58">
        <v>-9.8157396245910356E-3</v>
      </c>
    </row>
    <row r="338" spans="1:13" x14ac:dyDescent="0.25">
      <c r="A338" s="57">
        <v>39573</v>
      </c>
      <c r="B338" s="58">
        <v>-8.1914030819139061E-3</v>
      </c>
      <c r="C338" s="58">
        <v>2.0889748549322906E-2</v>
      </c>
      <c r="D338" s="58">
        <v>-1.3994910941475758E-2</v>
      </c>
      <c r="E338" s="58">
        <v>2.342001033235741E-2</v>
      </c>
      <c r="F338" s="58">
        <v>3.4024896265560267E-2</v>
      </c>
      <c r="G338" s="58">
        <v>-5.4719562243502606E-3</v>
      </c>
      <c r="H338" s="58">
        <v>-1.7979562799120385E-2</v>
      </c>
      <c r="I338" s="58">
        <v>0</v>
      </c>
      <c r="J338" s="58">
        <v>-1.4478114478114423E-2</v>
      </c>
      <c r="K338" s="58">
        <v>0</v>
      </c>
      <c r="L338" s="58">
        <v>0</v>
      </c>
      <c r="M338" s="58">
        <v>-9.2173913043478439E-3</v>
      </c>
    </row>
    <row r="339" spans="1:13" x14ac:dyDescent="0.25">
      <c r="A339" s="57">
        <v>39574</v>
      </c>
      <c r="B339" s="58">
        <v>-6.4600539700712112E-3</v>
      </c>
      <c r="C339" s="58">
        <v>1.0610079575596787E-2</v>
      </c>
      <c r="D339" s="58">
        <v>1.4193548387096744E-2</v>
      </c>
      <c r="E339" s="58">
        <v>-1.4336193841494205E-2</v>
      </c>
      <c r="F339" s="58">
        <v>-9.0957731407170783E-3</v>
      </c>
      <c r="G339" s="58">
        <v>2.1320495185694677E-2</v>
      </c>
      <c r="H339" s="58">
        <v>-2.7660695468915142E-3</v>
      </c>
      <c r="I339" s="58">
        <v>0</v>
      </c>
      <c r="J339" s="58">
        <v>1.2640929279125412E-2</v>
      </c>
      <c r="K339" s="58">
        <v>0</v>
      </c>
      <c r="L339" s="58">
        <v>0</v>
      </c>
      <c r="M339" s="58">
        <v>-1.0882920835527443E-2</v>
      </c>
    </row>
    <row r="340" spans="1:13" x14ac:dyDescent="0.25">
      <c r="A340" s="57">
        <v>39575</v>
      </c>
      <c r="B340" s="58">
        <v>1.0534979423868274E-2</v>
      </c>
      <c r="C340" s="58">
        <v>-2.2122234720659995E-2</v>
      </c>
      <c r="D340" s="58">
        <v>-1.7387616624257696E-2</v>
      </c>
      <c r="E340" s="58">
        <v>-1.2564443989210972E-2</v>
      </c>
      <c r="F340" s="58">
        <v>-3.0507559395248407E-2</v>
      </c>
      <c r="G340" s="58">
        <v>-1.6498316498316457E-2</v>
      </c>
      <c r="H340" s="58">
        <v>-3.3416985867124382E-2</v>
      </c>
      <c r="I340" s="58">
        <v>0</v>
      </c>
      <c r="J340" s="58">
        <v>-4.0485829959514552E-3</v>
      </c>
      <c r="K340" s="58">
        <v>0</v>
      </c>
      <c r="L340" s="58">
        <v>0</v>
      </c>
      <c r="M340" s="58">
        <v>8.5181898846493631E-3</v>
      </c>
    </row>
    <row r="341" spans="1:13" x14ac:dyDescent="0.25">
      <c r="A341" s="57">
        <v>39576</v>
      </c>
      <c r="B341" s="58">
        <v>1.1565401531194119E-2</v>
      </c>
      <c r="C341" s="58">
        <v>1.3803680981595123E-2</v>
      </c>
      <c r="D341" s="58">
        <v>9.9266292619766272E-3</v>
      </c>
      <c r="E341" s="58">
        <v>6.9153902008920465E-3</v>
      </c>
      <c r="F341" s="58">
        <v>-1.0860484544694904E-2</v>
      </c>
      <c r="G341" s="58">
        <v>2.054091064703778E-3</v>
      </c>
      <c r="H341" s="58">
        <v>-5.3293249521727537E-3</v>
      </c>
      <c r="I341" s="58">
        <v>0</v>
      </c>
      <c r="J341" s="58">
        <v>8.4688346883468046E-3</v>
      </c>
      <c r="K341" s="58">
        <v>0</v>
      </c>
      <c r="L341" s="58">
        <v>0</v>
      </c>
      <c r="M341" s="58">
        <v>5.8067921872251294E-3</v>
      </c>
    </row>
    <row r="342" spans="1:13" x14ac:dyDescent="0.25">
      <c r="A342" s="57">
        <v>39577</v>
      </c>
      <c r="B342" s="58">
        <v>1.3687600644123332E-3</v>
      </c>
      <c r="C342" s="58">
        <v>-8.6989409984871147E-3</v>
      </c>
      <c r="D342" s="58">
        <v>-1.2820512820511665E-3</v>
      </c>
      <c r="E342" s="58">
        <v>-1.6860684729233077E-2</v>
      </c>
      <c r="F342" s="58">
        <v>-2.5056306306306286E-2</v>
      </c>
      <c r="G342" s="58">
        <v>4.0997608472839175E-3</v>
      </c>
      <c r="H342" s="58">
        <v>-5.2204973210606687E-3</v>
      </c>
      <c r="I342" s="58">
        <v>0</v>
      </c>
      <c r="J342" s="58">
        <v>1.3436345314075115E-3</v>
      </c>
      <c r="K342" s="58">
        <v>0</v>
      </c>
      <c r="L342" s="58">
        <v>0</v>
      </c>
      <c r="M342" s="58">
        <v>3.4989503149063239E-4</v>
      </c>
    </row>
    <row r="343" spans="1:13" x14ac:dyDescent="0.25">
      <c r="A343" s="57">
        <v>39580</v>
      </c>
      <c r="B343" s="58">
        <v>-4.4222883331994645E-3</v>
      </c>
      <c r="C343" s="58">
        <v>2.556276230446386E-2</v>
      </c>
      <c r="D343" s="58">
        <v>1.1553273427471034E-2</v>
      </c>
      <c r="E343" s="58">
        <v>2.0537897310513475E-2</v>
      </c>
      <c r="F343" s="58">
        <v>5.9485994802194408E-2</v>
      </c>
      <c r="G343" s="58">
        <v>2.0415107179312608E-2</v>
      </c>
      <c r="H343" s="58">
        <v>2.9277724071260947E-2</v>
      </c>
      <c r="I343" s="58">
        <v>0</v>
      </c>
      <c r="J343" s="58">
        <v>4.0254948004025959E-3</v>
      </c>
      <c r="K343" s="58">
        <v>0</v>
      </c>
      <c r="L343" s="58">
        <v>0</v>
      </c>
      <c r="M343" s="58">
        <v>1.4690451206715638E-2</v>
      </c>
    </row>
    <row r="344" spans="1:13" x14ac:dyDescent="0.25">
      <c r="A344" s="57">
        <v>39581</v>
      </c>
      <c r="B344" s="58">
        <v>1.0499111613632817E-2</v>
      </c>
      <c r="C344" s="58">
        <v>9.6726190476190688E-3</v>
      </c>
      <c r="D344" s="58">
        <v>5.0761421319798217E-3</v>
      </c>
      <c r="E344" s="58">
        <v>-3.3198713122049028E-3</v>
      </c>
      <c r="F344" s="58">
        <v>4.0883074407196407E-3</v>
      </c>
      <c r="G344" s="58">
        <v>-7.0023341113704118E-3</v>
      </c>
      <c r="H344" s="58">
        <v>4.0252247417149611E-4</v>
      </c>
      <c r="I344" s="58">
        <v>0</v>
      </c>
      <c r="J344" s="58">
        <v>-1.6705646508520244E-3</v>
      </c>
      <c r="K344" s="58">
        <v>0</v>
      </c>
      <c r="L344" s="58">
        <v>0</v>
      </c>
      <c r="M344" s="58">
        <v>-2.3612547397449224E-2</v>
      </c>
    </row>
    <row r="345" spans="1:13" x14ac:dyDescent="0.25">
      <c r="A345" s="57">
        <v>39582</v>
      </c>
      <c r="B345" s="58">
        <v>1.1189258312020334E-2</v>
      </c>
      <c r="C345" s="58">
        <v>-1.952837140751662E-2</v>
      </c>
      <c r="D345" s="58">
        <v>3.3670033670032407E-3</v>
      </c>
      <c r="E345" s="58">
        <v>-1.1503725833590717E-2</v>
      </c>
      <c r="F345" s="58">
        <v>-1.9543973941368198E-2</v>
      </c>
      <c r="G345" s="58">
        <v>5.0369375419745399E-3</v>
      </c>
      <c r="H345" s="58">
        <v>-4.828326180257525E-3</v>
      </c>
      <c r="I345" s="58">
        <v>0</v>
      </c>
      <c r="J345" s="58">
        <v>1.9076305220883549E-2</v>
      </c>
      <c r="K345" s="58">
        <v>0</v>
      </c>
      <c r="L345" s="58">
        <v>0</v>
      </c>
      <c r="M345" s="58">
        <v>1.4121800529567574E-2</v>
      </c>
    </row>
    <row r="346" spans="1:13" x14ac:dyDescent="0.25">
      <c r="A346" s="57">
        <v>39583</v>
      </c>
      <c r="B346" s="58">
        <v>6.4021498577300218E-3</v>
      </c>
      <c r="C346" s="58">
        <v>1.8414130026305875E-2</v>
      </c>
      <c r="D346" s="58">
        <v>4.7399328859060397E-2</v>
      </c>
      <c r="E346" s="58">
        <v>8.1636906829707367E-3</v>
      </c>
      <c r="F346" s="58">
        <v>8.5825027685493271E-3</v>
      </c>
      <c r="G346" s="58">
        <v>1.7373872368860566E-2</v>
      </c>
      <c r="H346" s="58">
        <v>2.5876010781671122E-2</v>
      </c>
      <c r="I346" s="58">
        <v>0</v>
      </c>
      <c r="J346" s="58">
        <v>2.9885057471264354E-2</v>
      </c>
      <c r="K346" s="58">
        <v>0</v>
      </c>
      <c r="L346" s="58">
        <v>0</v>
      </c>
      <c r="M346" s="58">
        <v>-5.7441253263708081E-3</v>
      </c>
    </row>
    <row r="347" spans="1:13" x14ac:dyDescent="0.25">
      <c r="A347" s="57">
        <v>39584</v>
      </c>
      <c r="B347" s="58">
        <v>8.8745778685306309E-3</v>
      </c>
      <c r="C347" s="58">
        <v>-1.1070110701107083E-2</v>
      </c>
      <c r="D347" s="58">
        <v>1.2014417300760805E-3</v>
      </c>
      <c r="E347" s="58">
        <v>-1.6195169015539301E-3</v>
      </c>
      <c r="F347" s="58">
        <v>8.2349711776008583E-4</v>
      </c>
      <c r="G347" s="58">
        <v>-1.5106732348111662E-2</v>
      </c>
      <c r="H347" s="58">
        <v>4.4666316342616419E-3</v>
      </c>
      <c r="I347" s="58">
        <v>0</v>
      </c>
      <c r="J347" s="58">
        <v>1.3711734693877542E-2</v>
      </c>
      <c r="K347" s="58">
        <v>0</v>
      </c>
      <c r="L347" s="58">
        <v>0</v>
      </c>
      <c r="M347" s="58">
        <v>-1.4005602240896309E-3</v>
      </c>
    </row>
    <row r="348" spans="1:13" x14ac:dyDescent="0.25">
      <c r="A348" s="57">
        <v>39587</v>
      </c>
      <c r="B348" s="58">
        <v>-6.071929005137755E-3</v>
      </c>
      <c r="C348" s="58">
        <v>-2.1268656716417866E-2</v>
      </c>
      <c r="D348" s="58">
        <v>-4.8000000000000265E-3</v>
      </c>
      <c r="E348" s="58">
        <v>-4.3832401463380632E-3</v>
      </c>
      <c r="F348" s="58">
        <v>1.7553483269336256E-2</v>
      </c>
      <c r="G348" s="58">
        <v>-1.767255751917296E-2</v>
      </c>
      <c r="H348" s="58">
        <v>7.6249019094951853E-2</v>
      </c>
      <c r="I348" s="58">
        <v>0</v>
      </c>
      <c r="J348" s="58">
        <v>2.3277760301981809E-2</v>
      </c>
      <c r="K348" s="58">
        <v>0</v>
      </c>
      <c r="L348" s="58">
        <v>0</v>
      </c>
      <c r="M348" s="58">
        <v>-1.1220196353436185E-2</v>
      </c>
    </row>
    <row r="349" spans="1:13" x14ac:dyDescent="0.25">
      <c r="A349" s="57">
        <v>39588</v>
      </c>
      <c r="B349" s="58">
        <v>-1.276629072681712E-2</v>
      </c>
      <c r="C349" s="58">
        <v>1.2581014105985444E-2</v>
      </c>
      <c r="D349" s="58">
        <v>-3.1752411575562633E-2</v>
      </c>
      <c r="E349" s="58">
        <v>1.8719450896105272E-3</v>
      </c>
      <c r="F349" s="58">
        <v>2.9649595687331054E-3</v>
      </c>
      <c r="G349" s="58">
        <v>-2.3761031907671426E-2</v>
      </c>
      <c r="H349" s="58">
        <v>-1.9078867420099788E-2</v>
      </c>
      <c r="I349" s="58">
        <v>0</v>
      </c>
      <c r="J349" s="58">
        <v>-1.1066707654472818E-2</v>
      </c>
      <c r="K349" s="58">
        <v>0</v>
      </c>
      <c r="L349" s="58">
        <v>0</v>
      </c>
      <c r="M349" s="58">
        <v>-7.9787234042552058E-3</v>
      </c>
    </row>
    <row r="350" spans="1:13" x14ac:dyDescent="0.25">
      <c r="A350" s="57">
        <v>39589</v>
      </c>
      <c r="B350" s="58">
        <v>-7.9333597778659115E-3</v>
      </c>
      <c r="C350" s="58">
        <v>-4.141566265060237E-2</v>
      </c>
      <c r="D350" s="58">
        <v>-1.7849730178497336E-2</v>
      </c>
      <c r="E350" s="58">
        <v>-4.9444655894259615E-2</v>
      </c>
      <c r="F350" s="58">
        <v>-4.5955388336468728E-2</v>
      </c>
      <c r="G350" s="58">
        <v>-1.773296244784428E-2</v>
      </c>
      <c r="H350" s="58">
        <v>-2.9980178394449997E-2</v>
      </c>
      <c r="I350" s="58">
        <v>0</v>
      </c>
      <c r="J350" s="58">
        <v>-1.2433944668945873E-3</v>
      </c>
      <c r="K350" s="58">
        <v>0</v>
      </c>
      <c r="L350" s="58">
        <v>0</v>
      </c>
      <c r="M350" s="58">
        <v>-1.2868632707774941E-2</v>
      </c>
    </row>
    <row r="351" spans="1:13" x14ac:dyDescent="0.25">
      <c r="A351" s="57">
        <v>39590</v>
      </c>
      <c r="B351" s="58">
        <v>-1.1995201919232312E-2</v>
      </c>
      <c r="C351" s="58">
        <v>-6.6771406127259514E-3</v>
      </c>
      <c r="D351" s="58">
        <v>9.2983939137785132E-3</v>
      </c>
      <c r="E351" s="58">
        <v>-9.4641817122909089E-4</v>
      </c>
      <c r="F351" s="58">
        <v>-5.633802816901412E-2</v>
      </c>
      <c r="G351" s="58">
        <v>7.7876106194689765E-3</v>
      </c>
      <c r="H351" s="58">
        <v>1.2260536398467581E-2</v>
      </c>
      <c r="I351" s="58">
        <v>0</v>
      </c>
      <c r="J351" s="58">
        <v>-9.3370681605976502E-3</v>
      </c>
      <c r="K351" s="58">
        <v>0</v>
      </c>
      <c r="L351" s="58">
        <v>0</v>
      </c>
      <c r="M351" s="58">
        <v>1.4847003440159323E-2</v>
      </c>
    </row>
    <row r="352" spans="1:13" x14ac:dyDescent="0.25">
      <c r="A352" s="57">
        <v>39591</v>
      </c>
      <c r="B352" s="58">
        <v>6.4751112909753328E-3</v>
      </c>
      <c r="C352" s="58">
        <v>2.332937920126521E-2</v>
      </c>
      <c r="D352" s="58">
        <v>-1.9681742043550998E-2</v>
      </c>
      <c r="E352" s="58">
        <v>-8.8173139983966919E-3</v>
      </c>
      <c r="F352" s="58">
        <v>-1.8805970149253781E-2</v>
      </c>
      <c r="G352" s="58">
        <v>-1.4752370916754409E-2</v>
      </c>
      <c r="H352" s="58">
        <v>-1.1481201110270178E-2</v>
      </c>
      <c r="I352" s="58">
        <v>0</v>
      </c>
      <c r="J352" s="58">
        <v>-2.5133521834747041E-3</v>
      </c>
      <c r="K352" s="58">
        <v>0</v>
      </c>
      <c r="L352" s="58">
        <v>0</v>
      </c>
      <c r="M352" s="58">
        <v>-5.352363960749229E-3</v>
      </c>
    </row>
    <row r="353" spans="1:13" x14ac:dyDescent="0.25">
      <c r="A353" s="57">
        <v>39595</v>
      </c>
      <c r="B353" s="58">
        <v>-2.7342179332527916E-3</v>
      </c>
      <c r="C353" s="58">
        <v>2.8979907264296667E-2</v>
      </c>
      <c r="D353" s="58">
        <v>8.1161896625374652E-3</v>
      </c>
      <c r="E353" s="58">
        <v>2.9885310983678748E-2</v>
      </c>
      <c r="F353" s="58">
        <v>2.3729844843322301E-2</v>
      </c>
      <c r="G353" s="58">
        <v>1.3903743315508033E-2</v>
      </c>
      <c r="H353" s="58">
        <v>2.897255902999385E-2</v>
      </c>
      <c r="I353" s="58">
        <v>0</v>
      </c>
      <c r="J353" s="58">
        <v>1.8582677165354333E-2</v>
      </c>
      <c r="K353" s="58">
        <v>0</v>
      </c>
      <c r="L353" s="58">
        <v>0</v>
      </c>
      <c r="M353" s="58">
        <v>1.1659192825112186E-2</v>
      </c>
    </row>
    <row r="354" spans="1:13" x14ac:dyDescent="0.25">
      <c r="A354" s="57">
        <v>39596</v>
      </c>
      <c r="B354" s="58">
        <v>2.8142891702282125E-2</v>
      </c>
      <c r="C354" s="58">
        <v>3.3796470146452151E-3</v>
      </c>
      <c r="D354" s="58">
        <v>-5.5084745762713494E-3</v>
      </c>
      <c r="E354" s="58">
        <v>1.3099189777634912E-2</v>
      </c>
      <c r="F354" s="58">
        <v>2.496285289747413E-2</v>
      </c>
      <c r="G354" s="58">
        <v>-9.1420534458509506E-3</v>
      </c>
      <c r="H354" s="58">
        <v>-6.6980898040189807E-3</v>
      </c>
      <c r="I354" s="58">
        <v>0</v>
      </c>
      <c r="J354" s="58">
        <v>4.638218923933124E-3</v>
      </c>
      <c r="K354" s="58">
        <v>0</v>
      </c>
      <c r="L354" s="58">
        <v>0</v>
      </c>
      <c r="M354" s="58">
        <v>1.2234042553191493E-2</v>
      </c>
    </row>
    <row r="355" spans="1:13" x14ac:dyDescent="0.25">
      <c r="A355" s="57">
        <v>39597</v>
      </c>
      <c r="B355" s="58">
        <v>9.8823529411764532E-3</v>
      </c>
      <c r="C355" s="58">
        <v>-1.8712574850298092E-3</v>
      </c>
      <c r="D355" s="58">
        <v>-1.4060502769492889E-2</v>
      </c>
      <c r="E355" s="58">
        <v>2.5965332581736167E-2</v>
      </c>
      <c r="F355" s="58">
        <v>0</v>
      </c>
      <c r="G355" s="58">
        <v>4.6132008516677203E-3</v>
      </c>
      <c r="H355" s="58">
        <v>3.3716283716282991E-3</v>
      </c>
      <c r="I355" s="58">
        <v>0</v>
      </c>
      <c r="J355" s="58">
        <v>6.4635272391504461E-3</v>
      </c>
      <c r="K355" s="58">
        <v>0</v>
      </c>
      <c r="L355" s="58">
        <v>0</v>
      </c>
      <c r="M355" s="58">
        <v>1.4888772114205473E-2</v>
      </c>
    </row>
    <row r="356" spans="1:13" x14ac:dyDescent="0.25">
      <c r="A356" s="57">
        <v>39598</v>
      </c>
      <c r="B356" s="58">
        <v>3.5725380552966701E-3</v>
      </c>
      <c r="C356" s="58">
        <v>1.0873640794900608E-2</v>
      </c>
      <c r="D356" s="58">
        <v>1.7286084701815252E-3</v>
      </c>
      <c r="E356" s="58">
        <v>4.8075272140379877E-3</v>
      </c>
      <c r="F356" s="58">
        <v>5.7987822557259427E-4</v>
      </c>
      <c r="G356" s="58">
        <v>3.5323207347226493E-4</v>
      </c>
      <c r="H356" s="58">
        <v>1.5805849408836448E-2</v>
      </c>
      <c r="I356" s="58">
        <v>0</v>
      </c>
      <c r="J356" s="58">
        <v>-6.7278287461774999E-3</v>
      </c>
      <c r="K356" s="58">
        <v>0</v>
      </c>
      <c r="L356" s="58">
        <v>0</v>
      </c>
      <c r="M356" s="58">
        <v>-3.4518467380048046E-3</v>
      </c>
    </row>
    <row r="357" spans="1:13" x14ac:dyDescent="0.25">
      <c r="A357" s="57">
        <v>39601</v>
      </c>
      <c r="B357" s="58">
        <v>-5.6492802971674916E-3</v>
      </c>
      <c r="C357" s="58">
        <v>-1.3724035608308593E-2</v>
      </c>
      <c r="D357" s="58">
        <v>8.6281276962907327E-4</v>
      </c>
      <c r="E357" s="58">
        <v>-1.8454598270735922E-2</v>
      </c>
      <c r="F357" s="58">
        <v>-2.1153288901767486E-2</v>
      </c>
      <c r="G357" s="58">
        <v>-1.836158192090398E-2</v>
      </c>
      <c r="H357" s="58">
        <v>-1.7030139671649125E-2</v>
      </c>
      <c r="I357" s="58">
        <v>0</v>
      </c>
      <c r="J357" s="58">
        <v>-1.1083743842364546E-2</v>
      </c>
      <c r="K357" s="58">
        <v>0</v>
      </c>
      <c r="L357" s="58">
        <v>0</v>
      </c>
      <c r="M357" s="58">
        <v>-9.3522687911326008E-3</v>
      </c>
    </row>
    <row r="358" spans="1:13" x14ac:dyDescent="0.25">
      <c r="A358" s="57">
        <v>39602</v>
      </c>
      <c r="B358" s="58">
        <v>-7.9383609619426698E-3</v>
      </c>
      <c r="C358" s="58">
        <v>-4.1368935690109243E-3</v>
      </c>
      <c r="D358" s="58">
        <v>-1.1206896551724022E-2</v>
      </c>
      <c r="E358" s="58">
        <v>-1.3370008008077638E-2</v>
      </c>
      <c r="F358" s="58">
        <v>1.272942569567781E-2</v>
      </c>
      <c r="G358" s="58">
        <v>-1.7625899280575563E-2</v>
      </c>
      <c r="H358" s="58">
        <v>-1.4956998628942175E-3</v>
      </c>
      <c r="I358" s="58">
        <v>0</v>
      </c>
      <c r="J358" s="58">
        <v>-1.7123287671232834E-2</v>
      </c>
      <c r="K358" s="58">
        <v>0</v>
      </c>
      <c r="L358" s="58">
        <v>0</v>
      </c>
      <c r="M358" s="58">
        <v>9.9650349650348691E-3</v>
      </c>
    </row>
    <row r="359" spans="1:13" x14ac:dyDescent="0.25">
      <c r="A359" s="57">
        <v>39603</v>
      </c>
      <c r="B359" s="58">
        <v>3.1379932533146526E-3</v>
      </c>
      <c r="C359" s="58">
        <v>-7.5528700906346558E-4</v>
      </c>
      <c r="D359" s="58">
        <v>2.3539668700959027E-2</v>
      </c>
      <c r="E359" s="58">
        <v>8.6459399371845436E-3</v>
      </c>
      <c r="F359" s="58">
        <v>7.0154925460392814E-3</v>
      </c>
      <c r="G359" s="58">
        <v>8.4218235078725723E-3</v>
      </c>
      <c r="H359" s="58">
        <v>1.7351142179503176E-2</v>
      </c>
      <c r="I359" s="58">
        <v>0</v>
      </c>
      <c r="J359" s="58">
        <v>1.2670256572695493E-2</v>
      </c>
      <c r="K359" s="58">
        <v>0</v>
      </c>
      <c r="L359" s="58">
        <v>0</v>
      </c>
      <c r="M359" s="58">
        <v>-1.5579020252727283E-3</v>
      </c>
    </row>
    <row r="360" spans="1:13" x14ac:dyDescent="0.25">
      <c r="A360" s="57">
        <v>39604</v>
      </c>
      <c r="B360" s="58">
        <v>-3.5974036130446141E-3</v>
      </c>
      <c r="C360" s="58">
        <v>2.2675736961451198E-2</v>
      </c>
      <c r="D360" s="58">
        <v>1.6609880749574035E-2</v>
      </c>
      <c r="E360" s="58">
        <v>2.4630886571968436E-2</v>
      </c>
      <c r="F360" s="58">
        <v>5.0217706821480412E-2</v>
      </c>
      <c r="G360" s="58">
        <v>2.7596223674655196E-2</v>
      </c>
      <c r="H360" s="58">
        <v>3.6932515337423366E-2</v>
      </c>
      <c r="I360" s="58">
        <v>0</v>
      </c>
      <c r="J360" s="58">
        <v>1.8767594619957251E-3</v>
      </c>
      <c r="K360" s="58">
        <v>0</v>
      </c>
      <c r="L360" s="58">
        <v>0</v>
      </c>
      <c r="M360" s="58">
        <v>3.675450762829402E-2</v>
      </c>
    </row>
    <row r="361" spans="1:13" x14ac:dyDescent="0.25">
      <c r="A361" s="57">
        <v>39605</v>
      </c>
      <c r="B361" s="58">
        <v>2.8255238992229703E-3</v>
      </c>
      <c r="C361" s="58">
        <v>-1.9955654101995512E-2</v>
      </c>
      <c r="D361" s="58">
        <v>-4.063678257226655E-2</v>
      </c>
      <c r="E361" s="58">
        <v>-3.2916752031687424E-2</v>
      </c>
      <c r="F361" s="58">
        <v>-4.6434494195688236E-2</v>
      </c>
      <c r="G361" s="58">
        <v>-2.8621908127208551E-2</v>
      </c>
      <c r="H361" s="58">
        <v>-4.5911726422908639E-2</v>
      </c>
      <c r="I361" s="58">
        <v>0</v>
      </c>
      <c r="J361" s="58">
        <v>-2.4664377146425331E-2</v>
      </c>
      <c r="K361" s="58">
        <v>0</v>
      </c>
      <c r="L361" s="58">
        <v>0</v>
      </c>
      <c r="M361" s="58">
        <v>-2.3913043478260843E-2</v>
      </c>
    </row>
    <row r="362" spans="1:13" x14ac:dyDescent="0.25">
      <c r="A362" s="57">
        <v>39608</v>
      </c>
      <c r="B362" s="58">
        <v>-1.8705486420912631E-2</v>
      </c>
      <c r="C362" s="58">
        <v>-2.1870286576168851E-2</v>
      </c>
      <c r="D362" s="58">
        <v>-6.1135371179038556E-3</v>
      </c>
      <c r="E362" s="58">
        <v>-1.6100557870206922E-2</v>
      </c>
      <c r="F362" s="58">
        <v>-3.7681159420289823E-2</v>
      </c>
      <c r="G362" s="58">
        <v>8.0029101491452259E-3</v>
      </c>
      <c r="H362" s="58">
        <v>-1.4882797966017436E-2</v>
      </c>
      <c r="I362" s="58">
        <v>0</v>
      </c>
      <c r="J362" s="58">
        <v>2.8809218950063276E-3</v>
      </c>
      <c r="K362" s="58">
        <v>0</v>
      </c>
      <c r="L362" s="58">
        <v>0</v>
      </c>
      <c r="M362" s="58">
        <v>2.0558506081891359E-2</v>
      </c>
    </row>
    <row r="363" spans="1:13" x14ac:dyDescent="0.25">
      <c r="A363" s="57">
        <v>39609</v>
      </c>
      <c r="B363" s="58">
        <v>-3.9878768543627485E-3</v>
      </c>
      <c r="C363" s="58">
        <v>2.2359290670778575E-2</v>
      </c>
      <c r="D363" s="58">
        <v>-3.5149384885765356E-3</v>
      </c>
      <c r="E363" s="58">
        <v>-6.6389148065744141E-3</v>
      </c>
      <c r="F363" s="58">
        <v>-1.7168674698795239E-2</v>
      </c>
      <c r="G363" s="58">
        <v>6.4958498736917836E-3</v>
      </c>
      <c r="H363" s="58">
        <v>2.392043308573566E-3</v>
      </c>
      <c r="I363" s="58">
        <v>0</v>
      </c>
      <c r="J363" s="58">
        <v>-2.9045643153526868E-2</v>
      </c>
      <c r="K363" s="58">
        <v>0</v>
      </c>
      <c r="L363" s="58">
        <v>0</v>
      </c>
      <c r="M363" s="58">
        <v>3.5252643948295859E-3</v>
      </c>
    </row>
    <row r="364" spans="1:13" x14ac:dyDescent="0.25">
      <c r="A364" s="57">
        <v>39610</v>
      </c>
      <c r="B364" s="58">
        <v>8.167841127482367E-3</v>
      </c>
      <c r="C364" s="58">
        <v>-2.6018099547511331E-2</v>
      </c>
      <c r="D364" s="58">
        <v>-3.8359788359788372E-2</v>
      </c>
      <c r="E364" s="58">
        <v>-1.6184386402225415E-2</v>
      </c>
      <c r="F364" s="58">
        <v>-2.2372050260496601E-2</v>
      </c>
      <c r="G364" s="58">
        <v>-2.7608461814270346E-2</v>
      </c>
      <c r="H364" s="58">
        <v>-2.9389600602863664E-2</v>
      </c>
      <c r="I364" s="58">
        <v>0</v>
      </c>
      <c r="J364" s="58">
        <v>-2.1696252465483234E-2</v>
      </c>
      <c r="K364" s="58">
        <v>0</v>
      </c>
      <c r="L364" s="58">
        <v>0</v>
      </c>
      <c r="M364" s="58">
        <v>-2.1077283372365252E-2</v>
      </c>
    </row>
    <row r="365" spans="1:13" x14ac:dyDescent="0.25">
      <c r="A365" s="57">
        <v>39611</v>
      </c>
      <c r="B365" s="58">
        <v>-1.6282764098490943E-2</v>
      </c>
      <c r="C365" s="58">
        <v>-4.181184668989546E-2</v>
      </c>
      <c r="D365" s="58">
        <v>1.1004126547455417E-2</v>
      </c>
      <c r="E365" s="58">
        <v>1.4210700253369124E-2</v>
      </c>
      <c r="F365" s="58">
        <v>-1.1285266457680243E-2</v>
      </c>
      <c r="G365" s="58">
        <v>4.1297935103244754E-2</v>
      </c>
      <c r="H365" s="58">
        <v>-1.4622153209109645E-2</v>
      </c>
      <c r="I365" s="58">
        <v>0</v>
      </c>
      <c r="J365" s="58">
        <v>-7.0564516129032473E-3</v>
      </c>
      <c r="K365" s="58">
        <v>0</v>
      </c>
      <c r="L365" s="58">
        <v>0</v>
      </c>
      <c r="M365" s="58">
        <v>1.0082023239917914E-2</v>
      </c>
    </row>
    <row r="366" spans="1:13" x14ac:dyDescent="0.25">
      <c r="A366" s="57">
        <v>39612</v>
      </c>
      <c r="B366" s="58">
        <v>4.602341542188082E-3</v>
      </c>
      <c r="C366" s="58">
        <v>-5.2525252525251753E-3</v>
      </c>
      <c r="D366" s="58">
        <v>2.7664399092970582E-2</v>
      </c>
      <c r="E366" s="58">
        <v>3.356263577118046E-2</v>
      </c>
      <c r="F366" s="58">
        <v>3.6144578313253017E-2</v>
      </c>
      <c r="G366" s="58">
        <v>2.9390934844192751E-2</v>
      </c>
      <c r="H366" s="58">
        <v>3.9658568614576506E-2</v>
      </c>
      <c r="I366" s="58">
        <v>0</v>
      </c>
      <c r="J366" s="58">
        <v>2.0981387478849367E-2</v>
      </c>
      <c r="K366" s="58">
        <v>0</v>
      </c>
      <c r="L366" s="58">
        <v>0</v>
      </c>
      <c r="M366" s="58">
        <v>1.184232786330508E-3</v>
      </c>
    </row>
    <row r="367" spans="1:13" x14ac:dyDescent="0.25">
      <c r="A367" s="57">
        <v>39615</v>
      </c>
      <c r="B367" s="58">
        <v>8.3587847612922594E-3</v>
      </c>
      <c r="C367" s="58">
        <v>2.5995125913891082E-2</v>
      </c>
      <c r="D367" s="58">
        <v>8.8261253309795951E-3</v>
      </c>
      <c r="E367" s="58">
        <v>2.2769467895049633E-3</v>
      </c>
      <c r="F367" s="58">
        <v>2.7845777233782343E-2</v>
      </c>
      <c r="G367" s="58">
        <v>-4.8159614723082278E-3</v>
      </c>
      <c r="H367" s="58">
        <v>3.1956549197928563E-2</v>
      </c>
      <c r="I367" s="58">
        <v>0</v>
      </c>
      <c r="J367" s="58">
        <v>3.3145508783549715E-4</v>
      </c>
      <c r="K367" s="58">
        <v>0</v>
      </c>
      <c r="L367" s="58">
        <v>0</v>
      </c>
      <c r="M367" s="58">
        <v>2.1966880702941616E-3</v>
      </c>
    </row>
    <row r="368" spans="1:13" x14ac:dyDescent="0.25">
      <c r="A368" s="57">
        <v>39616</v>
      </c>
      <c r="B368" s="58">
        <v>1.3071895424836555E-2</v>
      </c>
      <c r="C368" s="58">
        <v>2.6128266033254244E-2</v>
      </c>
      <c r="D368" s="58">
        <v>-1.2248468941382429E-2</v>
      </c>
      <c r="E368" s="58">
        <v>-5.8367118691459163E-3</v>
      </c>
      <c r="F368" s="58">
        <v>-9.8243524858590003E-3</v>
      </c>
      <c r="G368" s="58">
        <v>-4.4936052540615057E-3</v>
      </c>
      <c r="H368" s="58">
        <v>1.5544675642594763E-2</v>
      </c>
      <c r="I368" s="58">
        <v>0</v>
      </c>
      <c r="J368" s="58">
        <v>-7.9522862823061535E-3</v>
      </c>
      <c r="K368" s="58">
        <v>0</v>
      </c>
      <c r="L368" s="58">
        <v>0</v>
      </c>
      <c r="M368" s="58">
        <v>-1.0453549148541685E-2</v>
      </c>
    </row>
    <row r="369" spans="1:13" x14ac:dyDescent="0.25">
      <c r="A369" s="57">
        <v>39617</v>
      </c>
      <c r="B369" s="58">
        <v>-2.0062942564909481E-2</v>
      </c>
      <c r="C369" s="58">
        <v>-1.4660493827160614E-2</v>
      </c>
      <c r="D369" s="58">
        <v>-1.3286093888396633E-2</v>
      </c>
      <c r="E369" s="58">
        <v>-1.2445069432237554E-2</v>
      </c>
      <c r="F369" s="58">
        <v>-3.0066145520135645E-4</v>
      </c>
      <c r="G369" s="58">
        <v>-1.1805555555555514E-2</v>
      </c>
      <c r="H369" s="58">
        <v>-5.4236471013620058E-3</v>
      </c>
      <c r="I369" s="58">
        <v>0</v>
      </c>
      <c r="J369" s="58">
        <v>-1.8704074816299321E-2</v>
      </c>
      <c r="K369" s="58">
        <v>0</v>
      </c>
      <c r="L369" s="58">
        <v>0</v>
      </c>
      <c r="M369" s="58">
        <v>-1.737945135457486E-2</v>
      </c>
    </row>
    <row r="370" spans="1:13" x14ac:dyDescent="0.25">
      <c r="A370" s="57">
        <v>39618</v>
      </c>
      <c r="B370" s="58">
        <v>-7.0654355680449532E-3</v>
      </c>
      <c r="C370" s="58">
        <v>1.1746280344557603E-2</v>
      </c>
      <c r="D370" s="58">
        <v>2.5583482944344649E-2</v>
      </c>
      <c r="E370" s="58">
        <v>-3.8802463422449307E-3</v>
      </c>
      <c r="F370" s="58">
        <v>6.9172932330825443E-3</v>
      </c>
      <c r="G370" s="58">
        <v>1.6514406184118036E-2</v>
      </c>
      <c r="H370" s="58">
        <v>2.1085797382452753E-2</v>
      </c>
      <c r="I370" s="58">
        <v>0</v>
      </c>
      <c r="J370" s="58">
        <v>2.0762423417290732E-2</v>
      </c>
      <c r="K370" s="58">
        <v>0</v>
      </c>
      <c r="L370" s="58">
        <v>0</v>
      </c>
      <c r="M370" s="58">
        <v>3.4680076296167428E-4</v>
      </c>
    </row>
    <row r="371" spans="1:13" x14ac:dyDescent="0.25">
      <c r="A371" s="57">
        <v>39619</v>
      </c>
      <c r="B371" s="58">
        <v>9.218080375192006E-3</v>
      </c>
      <c r="C371" s="58">
        <v>-3.0959752321981449E-2</v>
      </c>
      <c r="D371" s="58">
        <v>-2.1006564551422358E-2</v>
      </c>
      <c r="E371" s="58">
        <v>-2.4587234650847001E-2</v>
      </c>
      <c r="F371" s="58">
        <v>-3.5543608124253168E-2</v>
      </c>
      <c r="G371" s="58">
        <v>-2.4196335983408201E-2</v>
      </c>
      <c r="H371" s="58">
        <v>-3.7502967006883603E-2</v>
      </c>
      <c r="I371" s="58">
        <v>0</v>
      </c>
      <c r="J371" s="58">
        <v>-1.9673224408136014E-2</v>
      </c>
      <c r="K371" s="58">
        <v>0</v>
      </c>
      <c r="L371" s="58">
        <v>0</v>
      </c>
      <c r="M371" s="58">
        <v>-2.4787658172993554E-2</v>
      </c>
    </row>
    <row r="372" spans="1:13" x14ac:dyDescent="0.25">
      <c r="A372" s="57">
        <v>39622</v>
      </c>
      <c r="B372" s="58">
        <v>-1.450204310552039E-2</v>
      </c>
      <c r="C372" s="58">
        <v>-1.198083067092659E-2</v>
      </c>
      <c r="D372" s="58">
        <v>-4.4702726866341358E-4</v>
      </c>
      <c r="E372" s="58">
        <v>-2.2349234263940865E-3</v>
      </c>
      <c r="F372" s="58">
        <v>-1.2387736141220129E-2</v>
      </c>
      <c r="G372" s="58">
        <v>-9.2100602196245607E-3</v>
      </c>
      <c r="H372" s="58">
        <v>-5.1787916152895574E-3</v>
      </c>
      <c r="I372" s="58">
        <v>0</v>
      </c>
      <c r="J372" s="58">
        <v>-1.2925170068027181E-2</v>
      </c>
      <c r="K372" s="58">
        <v>0</v>
      </c>
      <c r="L372" s="58">
        <v>0</v>
      </c>
      <c r="M372" s="58">
        <v>6.7543547813722071E-3</v>
      </c>
    </row>
    <row r="373" spans="1:13" x14ac:dyDescent="0.25">
      <c r="A373" s="57">
        <v>39623</v>
      </c>
      <c r="B373" s="58">
        <v>6.5040650406511524E-4</v>
      </c>
      <c r="C373" s="58">
        <v>4.0420371867422311E-4</v>
      </c>
      <c r="D373" s="58">
        <v>2.2361359570661765E-3</v>
      </c>
      <c r="E373" s="58">
        <v>-5.3244225755516572E-3</v>
      </c>
      <c r="F373" s="58">
        <v>-3.8256506741925378E-2</v>
      </c>
      <c r="G373" s="58">
        <v>-8.5806220951017975E-3</v>
      </c>
      <c r="H373" s="58">
        <v>-1.2890431333663965E-2</v>
      </c>
      <c r="I373" s="58">
        <v>0</v>
      </c>
      <c r="J373" s="58">
        <v>3.4458993797392701E-4</v>
      </c>
      <c r="K373" s="58">
        <v>0</v>
      </c>
      <c r="L373" s="58">
        <v>0</v>
      </c>
      <c r="M373" s="58">
        <v>1.2005649717514055E-2</v>
      </c>
    </row>
    <row r="374" spans="1:13" x14ac:dyDescent="0.25">
      <c r="A374" s="57">
        <v>39624</v>
      </c>
      <c r="B374" s="58">
        <v>4.7936301592459429E-3</v>
      </c>
      <c r="C374" s="58">
        <v>2.383838383838377E-2</v>
      </c>
      <c r="D374" s="58">
        <v>1.0709504685408211E-2</v>
      </c>
      <c r="E374" s="58">
        <v>1.6021854695806415E-2</v>
      </c>
      <c r="F374" s="58">
        <v>8.2817085099445631E-2</v>
      </c>
      <c r="G374" s="58">
        <v>2.2358456545257921E-2</v>
      </c>
      <c r="H374" s="58">
        <v>1.0924158714213927E-2</v>
      </c>
      <c r="I374" s="58">
        <v>0</v>
      </c>
      <c r="J374" s="58">
        <v>2.2735101619014708E-2</v>
      </c>
      <c r="K374" s="58">
        <v>0</v>
      </c>
      <c r="L374" s="58">
        <v>0</v>
      </c>
      <c r="M374" s="58">
        <v>1.3956734124214831E-2</v>
      </c>
    </row>
    <row r="375" spans="1:13" x14ac:dyDescent="0.25">
      <c r="A375" s="57">
        <v>39625</v>
      </c>
      <c r="B375" s="58">
        <v>-1.9406485000403872E-3</v>
      </c>
      <c r="C375" s="58">
        <v>-5.1302288871349688E-2</v>
      </c>
      <c r="D375" s="58">
        <v>-4.6799116997792489E-2</v>
      </c>
      <c r="E375" s="58">
        <v>-4.0222367560497241E-2</v>
      </c>
      <c r="F375" s="58">
        <v>-5.2092743149653731E-2</v>
      </c>
      <c r="G375" s="58">
        <v>-2.1164021164021163E-2</v>
      </c>
      <c r="H375" s="58">
        <v>-5.2291640789964067E-2</v>
      </c>
      <c r="I375" s="58">
        <v>0</v>
      </c>
      <c r="J375" s="58">
        <v>-3.3007746716065989E-2</v>
      </c>
      <c r="K375" s="58">
        <v>0</v>
      </c>
      <c r="L375" s="58">
        <v>0</v>
      </c>
      <c r="M375" s="58">
        <v>-2.2195457673778396E-2</v>
      </c>
    </row>
    <row r="376" spans="1:13" x14ac:dyDescent="0.25">
      <c r="A376" s="57">
        <v>39626</v>
      </c>
      <c r="B376" s="58">
        <v>-1.9525236976423943E-2</v>
      </c>
      <c r="C376" s="58">
        <v>1.0815307820299491E-2</v>
      </c>
      <c r="D376" s="58">
        <v>-4.631773969430375E-3</v>
      </c>
      <c r="E376" s="58">
        <v>-1.4385765663448291E-3</v>
      </c>
      <c r="F376" s="58">
        <v>-5.0825921219822545E-3</v>
      </c>
      <c r="G376" s="58">
        <v>-4.3243243243243912E-3</v>
      </c>
      <c r="H376" s="58">
        <v>-2.1494102228047152E-2</v>
      </c>
      <c r="I376" s="58">
        <v>0</v>
      </c>
      <c r="J376" s="58">
        <v>-6.9662138627655246E-3</v>
      </c>
      <c r="K376" s="58">
        <v>0</v>
      </c>
      <c r="L376" s="58">
        <v>0</v>
      </c>
      <c r="M376" s="58">
        <v>-9.3260601794826758E-3</v>
      </c>
    </row>
    <row r="377" spans="1:13" x14ac:dyDescent="0.25">
      <c r="A377" s="57">
        <v>39629</v>
      </c>
      <c r="B377" s="58">
        <v>-8.1804660386712857E-3</v>
      </c>
      <c r="C377" s="58">
        <v>-1.56378600823045E-2</v>
      </c>
      <c r="D377" s="58">
        <v>-4.6533271288962119E-4</v>
      </c>
      <c r="E377" s="58">
        <v>-3.1087690032982618E-3</v>
      </c>
      <c r="F377" s="58">
        <v>-6.3856960408681385E-4</v>
      </c>
      <c r="G377" s="58">
        <v>-4.3431053203039083E-3</v>
      </c>
      <c r="H377" s="58">
        <v>-1.7814090543798566E-2</v>
      </c>
      <c r="I377" s="58">
        <v>0</v>
      </c>
      <c r="J377" s="58">
        <v>-1.2276394247632494E-2</v>
      </c>
      <c r="K377" s="58">
        <v>0</v>
      </c>
      <c r="L377" s="58">
        <v>0</v>
      </c>
      <c r="M377" s="58">
        <v>-1.7761989342804929E-3</v>
      </c>
    </row>
    <row r="378" spans="1:13" x14ac:dyDescent="0.25">
      <c r="A378" s="57">
        <v>39630</v>
      </c>
      <c r="B378" s="58">
        <v>-2.1078063817378978E-2</v>
      </c>
      <c r="C378" s="58">
        <v>4.3060200668896265E-2</v>
      </c>
      <c r="D378" s="58">
        <v>4.1899441340782495E-3</v>
      </c>
      <c r="E378" s="58">
        <v>1.5782468149838413E-2</v>
      </c>
      <c r="F378" s="58">
        <v>1.5015974440894642E-2</v>
      </c>
      <c r="G378" s="58">
        <v>-2.3264267539076733E-2</v>
      </c>
      <c r="H378" s="58">
        <v>3.9547252147826839E-3</v>
      </c>
      <c r="I378" s="58">
        <v>0</v>
      </c>
      <c r="J378" s="58">
        <v>-1.8465909090909061E-2</v>
      </c>
      <c r="K378" s="58">
        <v>0</v>
      </c>
      <c r="L378" s="58">
        <v>0</v>
      </c>
      <c r="M378" s="58">
        <v>1.4768683274021255E-2</v>
      </c>
    </row>
    <row r="379" spans="1:13" x14ac:dyDescent="0.25">
      <c r="A379" s="57">
        <v>39631</v>
      </c>
      <c r="B379" s="58">
        <v>7.7446808510637233E-3</v>
      </c>
      <c r="C379" s="58">
        <v>-3.687374749498995E-2</v>
      </c>
      <c r="D379" s="58">
        <v>-2.9670839128419169E-2</v>
      </c>
      <c r="E379" s="58">
        <v>-1.4376637963309791E-2</v>
      </c>
      <c r="F379" s="58">
        <v>-1.7941454202077489E-2</v>
      </c>
      <c r="G379" s="58">
        <v>-3.6844064011909317E-2</v>
      </c>
      <c r="H379" s="58">
        <v>-2.9611518609073739E-2</v>
      </c>
      <c r="I379" s="58">
        <v>0</v>
      </c>
      <c r="J379" s="58">
        <v>-1.591895803183796E-2</v>
      </c>
      <c r="K379" s="58">
        <v>0</v>
      </c>
      <c r="L379" s="58">
        <v>0</v>
      </c>
      <c r="M379" s="58">
        <v>-9.2933543748904279E-3</v>
      </c>
    </row>
    <row r="380" spans="1:13" x14ac:dyDescent="0.25">
      <c r="A380" s="57">
        <v>39632</v>
      </c>
      <c r="B380" s="58">
        <v>1.3005658305886403E-2</v>
      </c>
      <c r="C380" s="58">
        <v>1.1235955056179803E-2</v>
      </c>
      <c r="D380" s="58">
        <v>-1.2900143334925951E-2</v>
      </c>
      <c r="E380" s="58">
        <v>1.8878675074071261E-2</v>
      </c>
      <c r="F380" s="58">
        <v>1.2820512820512997E-2</v>
      </c>
      <c r="G380" s="58">
        <v>3.8639876352395408E-3</v>
      </c>
      <c r="H380" s="58">
        <v>7.838745800671898E-3</v>
      </c>
      <c r="I380" s="58">
        <v>0</v>
      </c>
      <c r="J380" s="58">
        <v>8.8235294117646745E-3</v>
      </c>
      <c r="K380" s="58">
        <v>0</v>
      </c>
      <c r="L380" s="58">
        <v>0</v>
      </c>
      <c r="M380" s="58">
        <v>1.7699115044247371E-3</v>
      </c>
    </row>
    <row r="381" spans="1:13" x14ac:dyDescent="0.25">
      <c r="A381" s="57">
        <v>39636</v>
      </c>
      <c r="B381" s="58">
        <v>-2.7511463109628487E-3</v>
      </c>
      <c r="C381" s="58">
        <v>2.9629629629629672E-2</v>
      </c>
      <c r="D381" s="58">
        <v>2.4201355275896841E-3</v>
      </c>
      <c r="E381" s="58">
        <v>1.2862095962420161E-2</v>
      </c>
      <c r="F381" s="58">
        <v>3.7658227848101244E-2</v>
      </c>
      <c r="G381" s="58">
        <v>1.9245573518091863E-3</v>
      </c>
      <c r="H381" s="58">
        <v>6.8055555555555092E-3</v>
      </c>
      <c r="I381" s="58">
        <v>0</v>
      </c>
      <c r="J381" s="58">
        <v>-3.6443148688047877E-4</v>
      </c>
      <c r="K381" s="58">
        <v>0</v>
      </c>
      <c r="L381" s="58">
        <v>0</v>
      </c>
      <c r="M381" s="58">
        <v>5.4770318021200026E-3</v>
      </c>
    </row>
    <row r="382" spans="1:13" x14ac:dyDescent="0.25">
      <c r="A382" s="57">
        <v>39637</v>
      </c>
      <c r="B382" s="58">
        <v>7.7746196288246416E-3</v>
      </c>
      <c r="C382" s="58">
        <v>2.5179856115107979E-2</v>
      </c>
      <c r="D382" s="58">
        <v>1.014002897151145E-2</v>
      </c>
      <c r="E382" s="58">
        <v>1.9545053003533486E-2</v>
      </c>
      <c r="F382" s="58">
        <v>2.0433058859408382E-2</v>
      </c>
      <c r="G382" s="58">
        <v>-6.9150979638877841E-3</v>
      </c>
      <c r="H382" s="58">
        <v>3.5177265829769766E-2</v>
      </c>
      <c r="I382" s="58">
        <v>0</v>
      </c>
      <c r="J382" s="58">
        <v>6.926722566533039E-3</v>
      </c>
      <c r="K382" s="58">
        <v>0</v>
      </c>
      <c r="L382" s="58">
        <v>0</v>
      </c>
      <c r="M382" s="58">
        <v>3.8657529432437165E-2</v>
      </c>
    </row>
    <row r="383" spans="1:13" x14ac:dyDescent="0.25">
      <c r="A383" s="57">
        <v>39638</v>
      </c>
      <c r="B383" s="58">
        <v>3.0360846121941121E-2</v>
      </c>
      <c r="C383" s="58">
        <v>-2.9629629629629561E-2</v>
      </c>
      <c r="D383" s="58">
        <v>-5.3059273422562225E-2</v>
      </c>
      <c r="E383" s="58">
        <v>-2.3430448752662536E-2</v>
      </c>
      <c r="F383" s="58">
        <v>-5.3795576808128853E-3</v>
      </c>
      <c r="G383" s="58">
        <v>-2.3984526112185711E-2</v>
      </c>
      <c r="H383" s="58">
        <v>-5.9035181236673839E-2</v>
      </c>
      <c r="I383" s="58">
        <v>0</v>
      </c>
      <c r="J383" s="58">
        <v>-3.1860970311368697E-2</v>
      </c>
      <c r="K383" s="58">
        <v>0</v>
      </c>
      <c r="L383" s="58">
        <v>0</v>
      </c>
      <c r="M383" s="58">
        <v>-2.4361360175943148E-2</v>
      </c>
    </row>
    <row r="384" spans="1:13" x14ac:dyDescent="0.25">
      <c r="A384" s="57">
        <v>39639</v>
      </c>
      <c r="B384" s="58">
        <v>-2.8580629578938921E-2</v>
      </c>
      <c r="C384" s="58">
        <v>1.3660104459622291E-2</v>
      </c>
      <c r="D384" s="58">
        <v>4.0888440181726438E-2</v>
      </c>
      <c r="E384" s="58">
        <v>-1.7744916820703338E-3</v>
      </c>
      <c r="F384" s="58">
        <v>-1.0516826923076983E-2</v>
      </c>
      <c r="G384" s="58">
        <v>8.7197780420134041E-3</v>
      </c>
      <c r="H384" s="58">
        <v>2.8324599915019455E-4</v>
      </c>
      <c r="I384" s="58">
        <v>0</v>
      </c>
      <c r="J384" s="58">
        <v>2.0942408376963373E-2</v>
      </c>
      <c r="K384" s="58">
        <v>0</v>
      </c>
      <c r="L384" s="58">
        <v>0</v>
      </c>
      <c r="M384" s="58">
        <v>-7.9764175481186195E-3</v>
      </c>
    </row>
    <row r="385" spans="1:13" x14ac:dyDescent="0.25">
      <c r="A385" s="57">
        <v>39640</v>
      </c>
      <c r="B385" s="58">
        <v>9.4480358030830658E-3</v>
      </c>
      <c r="C385" s="58">
        <v>-2.298850574712652E-2</v>
      </c>
      <c r="D385" s="58">
        <v>9.6993210475271319E-4</v>
      </c>
      <c r="E385" s="58">
        <v>-1.2554625583290124E-2</v>
      </c>
      <c r="F385" s="58">
        <v>-7.3489219556635232E-2</v>
      </c>
      <c r="G385" s="58">
        <v>-7.8585461689587577E-3</v>
      </c>
      <c r="H385" s="58">
        <v>-2.9590825428288059E-2</v>
      </c>
      <c r="I385" s="58">
        <v>0</v>
      </c>
      <c r="J385" s="58">
        <v>7.3260073260073E-3</v>
      </c>
      <c r="K385" s="58">
        <v>0</v>
      </c>
      <c r="L385" s="58">
        <v>0</v>
      </c>
      <c r="M385" s="58">
        <v>-1.6081104701975213E-2</v>
      </c>
    </row>
    <row r="386" spans="1:13" x14ac:dyDescent="0.25">
      <c r="A386" s="57">
        <v>39643</v>
      </c>
      <c r="B386" s="58">
        <v>1.4039408866995062E-2</v>
      </c>
      <c r="C386" s="58">
        <v>7.7079107505071409E-3</v>
      </c>
      <c r="D386" s="58">
        <v>-8.2364341085272574E-3</v>
      </c>
      <c r="E386" s="58">
        <v>-2.2803135431121668E-2</v>
      </c>
      <c r="F386" s="58">
        <v>-4.4903310390036033E-2</v>
      </c>
      <c r="G386" s="58">
        <v>-3.9603960396039639E-3</v>
      </c>
      <c r="H386" s="58">
        <v>-3.2973446162824716E-2</v>
      </c>
      <c r="I386" s="58">
        <v>0</v>
      </c>
      <c r="J386" s="58">
        <v>-1.381818181818173E-2</v>
      </c>
      <c r="K386" s="58">
        <v>0</v>
      </c>
      <c r="L386" s="58">
        <v>0</v>
      </c>
      <c r="M386" s="58">
        <v>3.5530289571861218E-4</v>
      </c>
    </row>
    <row r="387" spans="1:13" x14ac:dyDescent="0.25">
      <c r="A387" s="57">
        <v>39644</v>
      </c>
      <c r="B387" s="58">
        <v>-2.0322241114079875E-2</v>
      </c>
      <c r="C387" s="58">
        <v>-2.4557165861513686E-2</v>
      </c>
      <c r="D387" s="58">
        <v>1.172447484123107E-2</v>
      </c>
      <c r="E387" s="58">
        <v>-1.0592976396085141E-2</v>
      </c>
      <c r="F387" s="58">
        <v>-3.2258064516129115E-2</v>
      </c>
      <c r="G387" s="58">
        <v>3.9761431411530879E-2</v>
      </c>
      <c r="H387" s="58">
        <v>1.1315630657815268E-2</v>
      </c>
      <c r="I387" s="58">
        <v>0</v>
      </c>
      <c r="J387" s="58">
        <v>-1.4749262536873919E-3</v>
      </c>
      <c r="K387" s="58">
        <v>0</v>
      </c>
      <c r="L387" s="58">
        <v>0</v>
      </c>
      <c r="M387" s="58">
        <v>-1.2431184514295479E-3</v>
      </c>
    </row>
    <row r="388" spans="1:13" x14ac:dyDescent="0.25">
      <c r="A388" s="57">
        <v>39645</v>
      </c>
      <c r="B388" s="58">
        <v>1.4958677685950494E-2</v>
      </c>
      <c r="C388" s="58">
        <v>1.8984729673958034E-2</v>
      </c>
      <c r="D388" s="58">
        <v>9.6571704490584498E-3</v>
      </c>
      <c r="E388" s="58">
        <v>3.7782691337910457E-2</v>
      </c>
      <c r="F388" s="58">
        <v>5.9929078014184345E-2</v>
      </c>
      <c r="G388" s="58">
        <v>4.2447418738049914E-2</v>
      </c>
      <c r="H388" s="58">
        <v>7.1758913919140799E-2</v>
      </c>
      <c r="I388" s="58">
        <v>0</v>
      </c>
      <c r="J388" s="58">
        <v>3.6189069423929077E-2</v>
      </c>
      <c r="K388" s="58">
        <v>0</v>
      </c>
      <c r="L388" s="58">
        <v>0</v>
      </c>
      <c r="M388" s="58">
        <v>1.2802275960170695E-2</v>
      </c>
    </row>
    <row r="389" spans="1:13" x14ac:dyDescent="0.25">
      <c r="A389" s="57">
        <v>39646</v>
      </c>
      <c r="B389" s="58">
        <v>2.9150720625356286E-2</v>
      </c>
      <c r="C389" s="58">
        <v>-6.0753341433780195E-3</v>
      </c>
      <c r="D389" s="58">
        <v>5.1649928263988398E-2</v>
      </c>
      <c r="E389" s="58">
        <v>-4.0369304377078086E-3</v>
      </c>
      <c r="F389" s="58">
        <v>1.3382402141184357E-2</v>
      </c>
      <c r="G389" s="58">
        <v>9.5377842993396023E-3</v>
      </c>
      <c r="H389" s="58">
        <v>3.7583518930957016E-3</v>
      </c>
      <c r="I389" s="58">
        <v>0</v>
      </c>
      <c r="J389" s="58">
        <v>3.8132573057733543E-2</v>
      </c>
      <c r="K389" s="58">
        <v>0</v>
      </c>
      <c r="L389" s="58">
        <v>0</v>
      </c>
      <c r="M389" s="58">
        <v>1.2640449438202195E-2</v>
      </c>
    </row>
    <row r="390" spans="1:13" x14ac:dyDescent="0.25">
      <c r="A390" s="57">
        <v>39647</v>
      </c>
      <c r="B390" s="58">
        <v>-4.5889706464118385E-3</v>
      </c>
      <c r="C390" s="58">
        <v>-3.8712306438467792E-2</v>
      </c>
      <c r="D390" s="58">
        <v>4.5475216007275776E-3</v>
      </c>
      <c r="E390" s="58">
        <v>-9.7691874648151655E-2</v>
      </c>
      <c r="F390" s="58">
        <v>-3.7636183558930392E-2</v>
      </c>
      <c r="G390" s="58">
        <v>-6.0319767441860517E-2</v>
      </c>
      <c r="H390" s="58">
        <v>-4.1464429344057585E-2</v>
      </c>
      <c r="I390" s="58">
        <v>0</v>
      </c>
      <c r="J390" s="58">
        <v>-1.06419498798489E-2</v>
      </c>
      <c r="K390" s="58">
        <v>0</v>
      </c>
      <c r="L390" s="58">
        <v>0</v>
      </c>
      <c r="M390" s="58">
        <v>4.1608876560332853E-3</v>
      </c>
    </row>
    <row r="391" spans="1:13" x14ac:dyDescent="0.25">
      <c r="A391" s="57">
        <v>39650</v>
      </c>
      <c r="B391" s="58">
        <v>3.1952944916938231E-2</v>
      </c>
      <c r="C391" s="58">
        <v>7.2064434082239615E-3</v>
      </c>
      <c r="D391" s="58">
        <v>0</v>
      </c>
      <c r="E391" s="58">
        <v>-2.5996173363280972E-2</v>
      </c>
      <c r="F391" s="58">
        <v>1.8867924528301883E-2</v>
      </c>
      <c r="G391" s="58">
        <v>-8.5073472544470174E-3</v>
      </c>
      <c r="H391" s="58">
        <v>-9.2592592592593004E-3</v>
      </c>
      <c r="I391" s="58">
        <v>0</v>
      </c>
      <c r="J391" s="58">
        <v>-1.0409437890353979E-2</v>
      </c>
      <c r="K391" s="58">
        <v>0</v>
      </c>
      <c r="L391" s="58">
        <v>0</v>
      </c>
      <c r="M391" s="58">
        <v>-1.053176795580113E-2</v>
      </c>
    </row>
    <row r="392" spans="1:13" x14ac:dyDescent="0.25">
      <c r="A392" s="57">
        <v>39651</v>
      </c>
      <c r="B392" s="58">
        <v>-1.7946545482554255E-2</v>
      </c>
      <c r="C392" s="58">
        <v>-2.5673400673400848E-2</v>
      </c>
      <c r="D392" s="58">
        <v>0</v>
      </c>
      <c r="E392" s="58">
        <v>1.7722167655976451E-2</v>
      </c>
      <c r="F392" s="58">
        <v>-1.5488215488215551E-2</v>
      </c>
      <c r="G392" s="58">
        <v>6.2402496099844829E-3</v>
      </c>
      <c r="H392" s="58">
        <v>-7.4474299065421246E-3</v>
      </c>
      <c r="I392" s="58">
        <v>0</v>
      </c>
      <c r="J392" s="58">
        <v>-0.14621318373071523</v>
      </c>
      <c r="K392" s="58">
        <v>0</v>
      </c>
      <c r="L392" s="58">
        <v>0</v>
      </c>
      <c r="M392" s="58">
        <v>3.0535683126853952E-2</v>
      </c>
    </row>
    <row r="393" spans="1:13" x14ac:dyDescent="0.25">
      <c r="A393" s="57">
        <v>39652</v>
      </c>
      <c r="B393" s="58">
        <v>1.788235294117646E-2</v>
      </c>
      <c r="C393" s="58">
        <v>2.5917926565874883E-2</v>
      </c>
      <c r="D393" s="58">
        <v>9.506564056134037E-3</v>
      </c>
      <c r="E393" s="58">
        <v>2.538603558241026E-2</v>
      </c>
      <c r="F393" s="58">
        <v>-1.2653898768809735E-2</v>
      </c>
      <c r="G393" s="58">
        <v>2.4418604651162745E-2</v>
      </c>
      <c r="H393" s="58">
        <v>3.7810798881859675E-2</v>
      </c>
      <c r="I393" s="58">
        <v>0</v>
      </c>
      <c r="J393" s="58">
        <v>2.751540041067746E-2</v>
      </c>
      <c r="K393" s="58">
        <v>0</v>
      </c>
      <c r="L393" s="58">
        <v>0</v>
      </c>
      <c r="M393" s="58">
        <v>-1.6423975618015563E-2</v>
      </c>
    </row>
    <row r="394" spans="1:13" x14ac:dyDescent="0.25">
      <c r="A394" s="57">
        <v>39653</v>
      </c>
      <c r="B394" s="58">
        <v>-5.5478502080443803E-3</v>
      </c>
      <c r="C394" s="58">
        <v>-4.3368421052631612E-2</v>
      </c>
      <c r="D394" s="58">
        <v>-2.8251121076233177E-2</v>
      </c>
      <c r="E394" s="58">
        <v>-2.7826656299873243E-2</v>
      </c>
      <c r="F394" s="58">
        <v>0.16072047107724274</v>
      </c>
      <c r="G394" s="58">
        <v>-3.7457434733257577E-2</v>
      </c>
      <c r="H394" s="58">
        <v>0.11596257442585745</v>
      </c>
      <c r="I394" s="58">
        <v>0</v>
      </c>
      <c r="J394" s="58">
        <v>-4.5563549160671513E-2</v>
      </c>
      <c r="K394" s="58">
        <v>0</v>
      </c>
      <c r="L394" s="58">
        <v>0</v>
      </c>
      <c r="M394" s="58">
        <v>-1.9280426923739102E-2</v>
      </c>
    </row>
    <row r="395" spans="1:13" x14ac:dyDescent="0.25">
      <c r="A395" s="57">
        <v>39654</v>
      </c>
      <c r="B395" s="58">
        <v>-4.6490004649002437E-4</v>
      </c>
      <c r="C395" s="58">
        <v>1.9366197183098732E-2</v>
      </c>
      <c r="D395" s="58">
        <v>1.5689893862482762E-2</v>
      </c>
      <c r="E395" s="58">
        <v>3.4389864040072382E-2</v>
      </c>
      <c r="F395" s="58">
        <v>-8.0572963294537336E-3</v>
      </c>
      <c r="G395" s="58">
        <v>2.8301886792452713E-2</v>
      </c>
      <c r="H395" s="58">
        <v>-5.2083333333332593E-3</v>
      </c>
      <c r="I395" s="58">
        <v>0</v>
      </c>
      <c r="J395" s="58">
        <v>5.0251256281408363E-3</v>
      </c>
      <c r="K395" s="58">
        <v>0</v>
      </c>
      <c r="L395" s="58">
        <v>0</v>
      </c>
      <c r="M395" s="58">
        <v>-2.4574337370546484E-3</v>
      </c>
    </row>
    <row r="396" spans="1:13" x14ac:dyDescent="0.25">
      <c r="A396" s="57">
        <v>39657</v>
      </c>
      <c r="B396" s="58">
        <v>-1.0155038759689927E-2</v>
      </c>
      <c r="C396" s="58">
        <v>-4.7495682210708212E-2</v>
      </c>
      <c r="D396" s="58">
        <v>-1.5447523852794132E-2</v>
      </c>
      <c r="E396" s="58">
        <v>-3.019451452754951E-2</v>
      </c>
      <c r="F396" s="58">
        <v>6.0168471720816186E-3</v>
      </c>
      <c r="G396" s="58">
        <v>-2.5229357798165153E-2</v>
      </c>
      <c r="H396" s="58">
        <v>-2.9753543608734501E-2</v>
      </c>
      <c r="I396" s="58">
        <v>0</v>
      </c>
      <c r="J396" s="58">
        <v>-1.2500000000000844E-3</v>
      </c>
      <c r="K396" s="58">
        <v>0</v>
      </c>
      <c r="L396" s="58">
        <v>0</v>
      </c>
      <c r="M396" s="58">
        <v>-1.4253035368643197E-2</v>
      </c>
    </row>
    <row r="397" spans="1:13" x14ac:dyDescent="0.25">
      <c r="A397" s="57">
        <v>39658</v>
      </c>
      <c r="B397" s="58">
        <v>-9.0061868587986149E-3</v>
      </c>
      <c r="C397" s="58">
        <v>1.7225747960109006E-2</v>
      </c>
      <c r="D397" s="58">
        <v>2.5842178126441961E-2</v>
      </c>
      <c r="E397" s="58">
        <v>1.2546156428331789E-2</v>
      </c>
      <c r="F397" s="58">
        <v>4.0968899521531155E-2</v>
      </c>
      <c r="G397" s="58">
        <v>2.3921568627450984E-2</v>
      </c>
      <c r="H397" s="58">
        <v>2.9349828902342612E-2</v>
      </c>
      <c r="I397" s="58">
        <v>0</v>
      </c>
      <c r="J397" s="58">
        <v>1.3350020859407508E-2</v>
      </c>
      <c r="K397" s="58">
        <v>0</v>
      </c>
      <c r="L397" s="58">
        <v>0</v>
      </c>
      <c r="M397" s="58">
        <v>2.552659764369869E-2</v>
      </c>
    </row>
    <row r="398" spans="1:13" x14ac:dyDescent="0.25">
      <c r="A398" s="57">
        <v>39659</v>
      </c>
      <c r="B398" s="58">
        <v>1.2486170380907158E-2</v>
      </c>
      <c r="C398" s="58">
        <v>1.7825311942958999E-2</v>
      </c>
      <c r="D398" s="58">
        <v>0</v>
      </c>
      <c r="E398" s="58">
        <v>-8.2880941527485597E-4</v>
      </c>
      <c r="F398" s="58">
        <v>6.0327492099971902E-3</v>
      </c>
      <c r="G398" s="58">
        <v>4.5959402527766535E-3</v>
      </c>
      <c r="H398" s="58">
        <v>0</v>
      </c>
      <c r="I398" s="58">
        <v>0</v>
      </c>
      <c r="J398" s="58">
        <v>8.6455331412103043E-3</v>
      </c>
      <c r="K398" s="58">
        <v>0</v>
      </c>
      <c r="L398" s="58">
        <v>0</v>
      </c>
      <c r="M398" s="58">
        <v>1.9321148825065304E-2</v>
      </c>
    </row>
    <row r="399" spans="1:13" x14ac:dyDescent="0.25">
      <c r="A399" s="57">
        <v>39660</v>
      </c>
      <c r="B399" s="58">
        <v>-1.5610365282558991E-4</v>
      </c>
      <c r="C399" s="58">
        <v>-5.6917688266199251E-3</v>
      </c>
      <c r="D399" s="58">
        <v>-1.799370220422869E-3</v>
      </c>
      <c r="E399" s="58">
        <v>-1.8539255941271704E-2</v>
      </c>
      <c r="F399" s="58">
        <v>-8.5665334094804368E-3</v>
      </c>
      <c r="G399" s="58">
        <v>-1.9443385436523131E-2</v>
      </c>
      <c r="H399" s="58">
        <v>-2.3909985935302247E-2</v>
      </c>
      <c r="I399" s="58">
        <v>0</v>
      </c>
      <c r="J399" s="58">
        <v>-4.8979591836735281E-3</v>
      </c>
      <c r="K399" s="58">
        <v>0</v>
      </c>
      <c r="L399" s="58">
        <v>0</v>
      </c>
      <c r="M399" s="58">
        <v>1.0245901639343025E-3</v>
      </c>
    </row>
    <row r="400" spans="1:13" x14ac:dyDescent="0.25">
      <c r="A400" s="57">
        <v>39661</v>
      </c>
      <c r="B400" s="58">
        <v>3.2786885245903452E-3</v>
      </c>
      <c r="C400" s="58">
        <v>-1.4531043593130843E-2</v>
      </c>
      <c r="D400" s="58">
        <v>7.2104551599820876E-3</v>
      </c>
      <c r="E400" s="58">
        <v>-1.2423935091277927E-2</v>
      </c>
      <c r="F400" s="58">
        <v>-8.6405529953915705E-3</v>
      </c>
      <c r="G400" s="58">
        <v>-1.0886469673405785E-2</v>
      </c>
      <c r="H400" s="58">
        <v>-7.7285826565366422E-3</v>
      </c>
      <c r="I400" s="58">
        <v>0</v>
      </c>
      <c r="J400" s="58">
        <v>-9.8441345365052335E-3</v>
      </c>
      <c r="K400" s="58">
        <v>0</v>
      </c>
      <c r="L400" s="58">
        <v>0</v>
      </c>
      <c r="M400" s="58">
        <v>-1.4841351074718512E-2</v>
      </c>
    </row>
    <row r="401" spans="1:13" x14ac:dyDescent="0.25">
      <c r="A401" s="57">
        <v>39664</v>
      </c>
      <c r="B401" s="58">
        <v>-1.3616557734204893E-2</v>
      </c>
      <c r="C401" s="58">
        <v>-2.1894548704200156E-2</v>
      </c>
      <c r="D401" s="58">
        <v>7.6062639821028455E-3</v>
      </c>
      <c r="E401" s="58">
        <v>-1.0397946084723886E-2</v>
      </c>
      <c r="F401" s="58">
        <v>-4.0674026728646062E-2</v>
      </c>
      <c r="G401" s="58">
        <v>-6.2893081761006275E-3</v>
      </c>
      <c r="H401" s="58">
        <v>-5.2805280528056553E-4</v>
      </c>
      <c r="I401" s="58">
        <v>0</v>
      </c>
      <c r="J401" s="58">
        <v>4.1425020712493321E-4</v>
      </c>
      <c r="K401" s="58">
        <v>0</v>
      </c>
      <c r="L401" s="58">
        <v>0</v>
      </c>
      <c r="M401" s="58">
        <v>1.177489177489166E-2</v>
      </c>
    </row>
    <row r="402" spans="1:13" x14ac:dyDescent="0.25">
      <c r="A402" s="57">
        <v>39665</v>
      </c>
      <c r="B402" s="58">
        <v>1.1280271357576588E-2</v>
      </c>
      <c r="C402" s="58">
        <v>4.8423937871173939E-2</v>
      </c>
      <c r="D402" s="58">
        <v>2.2202486678507993E-2</v>
      </c>
      <c r="E402" s="58">
        <v>3.6407662040039757E-2</v>
      </c>
      <c r="F402" s="58">
        <v>3.0284675953962115E-4</v>
      </c>
      <c r="G402" s="58">
        <v>3.6787974683544222E-2</v>
      </c>
      <c r="H402" s="58">
        <v>4.4908202351076509E-2</v>
      </c>
      <c r="I402" s="58">
        <v>0</v>
      </c>
      <c r="J402" s="58">
        <v>3.2712215320911175E-2</v>
      </c>
      <c r="K402" s="58">
        <v>0</v>
      </c>
      <c r="L402" s="58">
        <v>0</v>
      </c>
      <c r="M402" s="58">
        <v>3.2688687318158438E-2</v>
      </c>
    </row>
    <row r="403" spans="1:13" x14ac:dyDescent="0.25">
      <c r="A403" s="57">
        <v>39666</v>
      </c>
      <c r="B403" s="58">
        <v>1.9500780031200815E-3</v>
      </c>
      <c r="C403" s="58">
        <v>2.2222222222222365E-2</v>
      </c>
      <c r="D403" s="58">
        <v>-9.5569070373587861E-3</v>
      </c>
      <c r="E403" s="58">
        <v>1.3517460052568042E-2</v>
      </c>
      <c r="F403" s="58">
        <v>2.5734181047532667E-2</v>
      </c>
      <c r="G403" s="58">
        <v>3.0904235024799664E-2</v>
      </c>
      <c r="H403" s="58">
        <v>-1.2893439514599869E-2</v>
      </c>
      <c r="I403" s="58">
        <v>0</v>
      </c>
      <c r="J403" s="58">
        <v>2.8067361668002722E-3</v>
      </c>
      <c r="K403" s="58">
        <v>0</v>
      </c>
      <c r="L403" s="58">
        <v>0</v>
      </c>
      <c r="M403" s="58">
        <v>6.9605568445474386E-3</v>
      </c>
    </row>
    <row r="404" spans="1:13" x14ac:dyDescent="0.25">
      <c r="A404" s="57">
        <v>39667</v>
      </c>
      <c r="B404" s="58">
        <v>-1.1677695601399751E-3</v>
      </c>
      <c r="C404" s="58">
        <v>-3.8363171355498826E-3</v>
      </c>
      <c r="D404" s="58">
        <v>3.8157894736842168E-2</v>
      </c>
      <c r="E404" s="58">
        <v>-1.486024780801054E-2</v>
      </c>
      <c r="F404" s="58">
        <v>-3.3057851239669533E-2</v>
      </c>
      <c r="G404" s="58">
        <v>1.3693560325684695E-2</v>
      </c>
      <c r="H404" s="58">
        <v>-1.4598540145985384E-2</v>
      </c>
      <c r="I404" s="58">
        <v>0</v>
      </c>
      <c r="J404" s="58">
        <v>3.5985605757697936E-3</v>
      </c>
      <c r="K404" s="58">
        <v>0</v>
      </c>
      <c r="L404" s="58">
        <v>0</v>
      </c>
      <c r="M404" s="58">
        <v>-6.2541145490454197E-2</v>
      </c>
    </row>
    <row r="405" spans="1:13" x14ac:dyDescent="0.25">
      <c r="A405" s="57">
        <v>39668</v>
      </c>
      <c r="B405" s="58">
        <v>1.5588464536242519E-3</v>
      </c>
      <c r="C405" s="58">
        <v>3.6371416345742258E-2</v>
      </c>
      <c r="D405" s="58">
        <v>2.3658639628221234E-2</v>
      </c>
      <c r="E405" s="58">
        <v>3.3177335784723372E-2</v>
      </c>
      <c r="F405" s="58">
        <v>-2.5335775335775246E-2</v>
      </c>
      <c r="G405" s="58">
        <v>2.7017159547279901E-2</v>
      </c>
      <c r="H405" s="58">
        <v>4.6263807667316525E-2</v>
      </c>
      <c r="I405" s="58">
        <v>0</v>
      </c>
      <c r="J405" s="58">
        <v>2.549800796812729E-2</v>
      </c>
      <c r="K405" s="58">
        <v>0</v>
      </c>
      <c r="L405" s="58">
        <v>0</v>
      </c>
      <c r="M405" s="58">
        <v>1.5800561797752799E-2</v>
      </c>
    </row>
    <row r="406" spans="1:13" x14ac:dyDescent="0.25">
      <c r="A406" s="57">
        <v>39671</v>
      </c>
      <c r="B406" s="58">
        <v>-5.4474708171203812E-4</v>
      </c>
      <c r="C406" s="58">
        <v>2.3534269199009028E-2</v>
      </c>
      <c r="D406" s="58">
        <v>6.1906727197689193E-3</v>
      </c>
      <c r="E406" s="58">
        <v>1.1768988109682077E-2</v>
      </c>
      <c r="F406" s="58">
        <v>-4.6664578766050679E-2</v>
      </c>
      <c r="G406" s="58">
        <v>-8.176324209029473E-3</v>
      </c>
      <c r="H406" s="58">
        <v>9.4149795056514662E-2</v>
      </c>
      <c r="I406" s="58">
        <v>0</v>
      </c>
      <c r="J406" s="58">
        <v>1.5540015540015606E-2</v>
      </c>
      <c r="K406" s="58">
        <v>0</v>
      </c>
      <c r="L406" s="58">
        <v>0</v>
      </c>
      <c r="M406" s="58">
        <v>1.2098167991704267E-2</v>
      </c>
    </row>
    <row r="407" spans="1:13" x14ac:dyDescent="0.25">
      <c r="A407" s="57">
        <v>39672</v>
      </c>
      <c r="B407" s="58">
        <v>-1.8842949466635561E-2</v>
      </c>
      <c r="C407" s="58">
        <v>1.8555869302137928E-2</v>
      </c>
      <c r="D407" s="58">
        <v>5.7424118129614232E-3</v>
      </c>
      <c r="E407" s="58">
        <v>3.5176080265419962E-3</v>
      </c>
      <c r="F407" s="58">
        <v>2.3324572930354615E-2</v>
      </c>
      <c r="G407" s="58">
        <v>7.8853046594982157E-3</v>
      </c>
      <c r="H407" s="58">
        <v>-9.5357021228289485E-3</v>
      </c>
      <c r="I407" s="58">
        <v>0</v>
      </c>
      <c r="J407" s="58">
        <v>9.9464422341237757E-3</v>
      </c>
      <c r="K407" s="58">
        <v>0</v>
      </c>
      <c r="L407" s="58">
        <v>0</v>
      </c>
      <c r="M407" s="58">
        <v>1.1782786885245811E-2</v>
      </c>
    </row>
    <row r="408" spans="1:13" x14ac:dyDescent="0.25">
      <c r="A408" s="57">
        <v>39673</v>
      </c>
      <c r="B408" s="58">
        <v>-8.0152368859615075E-3</v>
      </c>
      <c r="C408" s="58">
        <v>1.425742574257427E-2</v>
      </c>
      <c r="D408" s="58">
        <v>-1.6313213703099461E-2</v>
      </c>
      <c r="E408" s="58">
        <v>-5.1384186417049449E-3</v>
      </c>
      <c r="F408" s="58">
        <v>1.3162118780096321E-2</v>
      </c>
      <c r="G408" s="58">
        <v>-7.4679943100995905E-3</v>
      </c>
      <c r="H408" s="58">
        <v>-6.418338108882593E-3</v>
      </c>
      <c r="I408" s="58">
        <v>0</v>
      </c>
      <c r="J408" s="58">
        <v>-9.4696969696970168E-3</v>
      </c>
      <c r="K408" s="58">
        <v>0</v>
      </c>
      <c r="L408" s="58">
        <v>0</v>
      </c>
      <c r="M408" s="58">
        <v>-2.3122362869198221E-2</v>
      </c>
    </row>
    <row r="409" spans="1:13" x14ac:dyDescent="0.25">
      <c r="A409" s="57">
        <v>39674</v>
      </c>
      <c r="B409" s="58">
        <v>8.0000000000080007E-5</v>
      </c>
      <c r="C409" s="58">
        <v>3.9047247169077259E-4</v>
      </c>
      <c r="D409" s="58">
        <v>9.9502487562188602E-3</v>
      </c>
      <c r="E409" s="58">
        <v>1.0930493273542563E-2</v>
      </c>
      <c r="F409" s="58">
        <v>2.9467680608365132E-2</v>
      </c>
      <c r="G409" s="58">
        <v>0</v>
      </c>
      <c r="H409" s="58">
        <v>1.5457376860076089E-2</v>
      </c>
      <c r="I409" s="58">
        <v>0</v>
      </c>
      <c r="J409" s="58">
        <v>-1.453154875717011E-2</v>
      </c>
      <c r="K409" s="58">
        <v>0</v>
      </c>
      <c r="L409" s="58">
        <v>0</v>
      </c>
      <c r="M409" s="58">
        <v>3.8009675190047165E-3</v>
      </c>
    </row>
    <row r="410" spans="1:13" x14ac:dyDescent="0.25">
      <c r="A410" s="57">
        <v>39675</v>
      </c>
      <c r="B410" s="58">
        <v>1.6478681705463405E-2</v>
      </c>
      <c r="C410" s="58">
        <v>-1.9906323185011732E-2</v>
      </c>
      <c r="D410" s="58">
        <v>-4.1050903119868032E-3</v>
      </c>
      <c r="E410" s="58">
        <v>9.2280882411184262E-3</v>
      </c>
      <c r="F410" s="58">
        <v>-1.2003693444136654E-2</v>
      </c>
      <c r="G410" s="58">
        <v>-3.5829451809388235E-3</v>
      </c>
      <c r="H410" s="58">
        <v>-1.8516414858570918E-2</v>
      </c>
      <c r="I410" s="58">
        <v>0</v>
      </c>
      <c r="J410" s="58">
        <v>-9.7012029491656548E-3</v>
      </c>
      <c r="K410" s="58">
        <v>0</v>
      </c>
      <c r="L410" s="58">
        <v>0</v>
      </c>
      <c r="M410" s="58">
        <v>2.185886402753856E-2</v>
      </c>
    </row>
    <row r="411" spans="1:13" x14ac:dyDescent="0.25">
      <c r="A411" s="57">
        <v>39678</v>
      </c>
      <c r="B411" s="58">
        <v>-4.564413315495397E-3</v>
      </c>
      <c r="C411" s="58">
        <v>-1.9912385503784158E-3</v>
      </c>
      <c r="D411" s="58">
        <v>-1.03050288540808E-2</v>
      </c>
      <c r="E411" s="58">
        <v>-2.3232085393611102E-2</v>
      </c>
      <c r="F411" s="58">
        <v>-4.2990654205607548E-2</v>
      </c>
      <c r="G411" s="58">
        <v>-4.3149946062566169E-3</v>
      </c>
      <c r="H411" s="58">
        <v>-3.8078703703703809E-2</v>
      </c>
      <c r="I411" s="58">
        <v>0</v>
      </c>
      <c r="J411" s="58">
        <v>-1.0971786833855801E-2</v>
      </c>
      <c r="K411" s="58">
        <v>0</v>
      </c>
      <c r="L411" s="58">
        <v>0</v>
      </c>
      <c r="M411" s="58">
        <v>-9.0955027791813636E-3</v>
      </c>
    </row>
    <row r="412" spans="1:13" x14ac:dyDescent="0.25">
      <c r="A412" s="57">
        <v>39679</v>
      </c>
      <c r="B412" s="58">
        <v>-2.2610483042137752E-2</v>
      </c>
      <c r="C412" s="58">
        <v>-1.0774142059058245E-2</v>
      </c>
      <c r="D412" s="58">
        <v>-1.7492711370262426E-2</v>
      </c>
      <c r="E412" s="58">
        <v>-1.5668943350743314E-2</v>
      </c>
      <c r="F412" s="58">
        <v>5.2083333333332593E-3</v>
      </c>
      <c r="G412" s="58">
        <v>-1.3362224629830277E-2</v>
      </c>
      <c r="H412" s="58">
        <v>-2.1898688485140094E-2</v>
      </c>
      <c r="I412" s="58">
        <v>0</v>
      </c>
      <c r="J412" s="58">
        <v>-1.7036450079239263E-2</v>
      </c>
      <c r="K412" s="58">
        <v>0</v>
      </c>
      <c r="L412" s="58">
        <v>0</v>
      </c>
      <c r="M412" s="58">
        <v>-1.0708822029576681E-2</v>
      </c>
    </row>
    <row r="413" spans="1:13" x14ac:dyDescent="0.25">
      <c r="A413" s="57">
        <v>39680</v>
      </c>
      <c r="B413" s="58">
        <v>-1.051524710830698E-3</v>
      </c>
      <c r="C413" s="58">
        <v>1.3311819281968562E-2</v>
      </c>
      <c r="D413" s="58">
        <v>-8.4781687155573993E-3</v>
      </c>
      <c r="E413" s="58">
        <v>-1.1183673469387756E-2</v>
      </c>
      <c r="F413" s="58">
        <v>4.0155440414507693E-2</v>
      </c>
      <c r="G413" s="58">
        <v>-1.0980966325037089E-3</v>
      </c>
      <c r="H413" s="58">
        <v>1.0333374338787005E-2</v>
      </c>
      <c r="I413" s="58">
        <v>0</v>
      </c>
      <c r="J413" s="58">
        <v>-1.6525594518339348E-2</v>
      </c>
      <c r="K413" s="58">
        <v>0</v>
      </c>
      <c r="L413" s="58">
        <v>0</v>
      </c>
      <c r="M413" s="58">
        <v>2.7491408934707806E-3</v>
      </c>
    </row>
    <row r="414" spans="1:13" x14ac:dyDescent="0.25">
      <c r="A414" s="57">
        <v>39681</v>
      </c>
      <c r="B414" s="58">
        <v>-1.5546558704453428E-2</v>
      </c>
      <c r="C414" s="58">
        <v>-8.7579617834395718E-3</v>
      </c>
      <c r="D414" s="58">
        <v>-1.4536126549807626E-2</v>
      </c>
      <c r="E414" s="58">
        <v>3.1371254024601392E-3</v>
      </c>
      <c r="F414" s="58">
        <v>6.5379825653799628E-3</v>
      </c>
      <c r="G414" s="58">
        <v>-4.0307805056797319E-3</v>
      </c>
      <c r="H414" s="58">
        <v>1.3758675270912013E-2</v>
      </c>
      <c r="I414" s="58">
        <v>0</v>
      </c>
      <c r="J414" s="58">
        <v>-4.0983606557365437E-4</v>
      </c>
      <c r="K414" s="58">
        <v>0</v>
      </c>
      <c r="L414" s="58">
        <v>0</v>
      </c>
      <c r="M414" s="58">
        <v>2.3989033584648212E-3</v>
      </c>
    </row>
    <row r="415" spans="1:13" x14ac:dyDescent="0.25">
      <c r="A415" s="57">
        <v>39682</v>
      </c>
      <c r="B415" s="58">
        <v>1.4147063661786419E-2</v>
      </c>
      <c r="C415" s="58">
        <v>1.4457831325301429E-2</v>
      </c>
      <c r="D415" s="58">
        <v>1.9088937093275415E-2</v>
      </c>
      <c r="E415" s="58">
        <v>8.3532219570405797E-3</v>
      </c>
      <c r="F415" s="58">
        <v>2.1651716671822197E-3</v>
      </c>
      <c r="G415" s="58">
        <v>2.4282560706401668E-2</v>
      </c>
      <c r="H415" s="58">
        <v>2.4021138601969749E-2</v>
      </c>
      <c r="I415" s="58">
        <v>0</v>
      </c>
      <c r="J415" s="58">
        <v>1.0660106601065866E-2</v>
      </c>
      <c r="K415" s="58">
        <v>0</v>
      </c>
      <c r="L415" s="58">
        <v>0</v>
      </c>
      <c r="M415" s="58">
        <v>1.6068376068375967E-2</v>
      </c>
    </row>
    <row r="416" spans="1:13" x14ac:dyDescent="0.25">
      <c r="A416" s="57">
        <v>39685</v>
      </c>
      <c r="B416" s="58">
        <v>9.5701540957016107E-3</v>
      </c>
      <c r="C416" s="58">
        <v>-2.4148851939825966E-2</v>
      </c>
      <c r="D416" s="58">
        <v>-2.213707960834399E-2</v>
      </c>
      <c r="E416" s="58">
        <v>-1.5466231381350837E-2</v>
      </c>
      <c r="F416" s="58">
        <v>-4.9382716049382047E-3</v>
      </c>
      <c r="G416" s="58">
        <v>-6.4655172413793371E-3</v>
      </c>
      <c r="H416" s="58">
        <v>-2.8266479005395362E-2</v>
      </c>
      <c r="I416" s="58">
        <v>0</v>
      </c>
      <c r="J416" s="58">
        <v>-1.3387423935091181E-2</v>
      </c>
      <c r="K416" s="58">
        <v>0</v>
      </c>
      <c r="L416" s="58">
        <v>0</v>
      </c>
      <c r="M416" s="58">
        <v>-1.4973082099596247E-2</v>
      </c>
    </row>
    <row r="417" spans="1:13" x14ac:dyDescent="0.25">
      <c r="A417" s="57">
        <v>39686</v>
      </c>
      <c r="B417" s="58">
        <v>-1.5263496143958943E-2</v>
      </c>
      <c r="C417" s="58">
        <v>6.4908722109533468E-3</v>
      </c>
      <c r="D417" s="58">
        <v>7.8363082281236451E-3</v>
      </c>
      <c r="E417" s="58">
        <v>-1.8320484125010306E-2</v>
      </c>
      <c r="F417" s="58">
        <v>-3.8151364764267948E-2</v>
      </c>
      <c r="G417" s="58">
        <v>-1.4099783080260275E-2</v>
      </c>
      <c r="H417" s="58">
        <v>-1.3156306578153143E-2</v>
      </c>
      <c r="I417" s="58">
        <v>0</v>
      </c>
      <c r="J417" s="58">
        <v>-2.8782894736841813E-3</v>
      </c>
      <c r="K417" s="58">
        <v>0</v>
      </c>
      <c r="L417" s="58">
        <v>0</v>
      </c>
      <c r="M417" s="58">
        <v>7.6857386848847575E-3</v>
      </c>
    </row>
    <row r="418" spans="1:13" x14ac:dyDescent="0.25">
      <c r="A418" s="57">
        <v>39687</v>
      </c>
      <c r="B418" s="58">
        <v>-1.3052700277369489E-3</v>
      </c>
      <c r="C418" s="58">
        <v>5.6428859330914793E-3</v>
      </c>
      <c r="D418" s="58">
        <v>1.1231101511879116E-2</v>
      </c>
      <c r="E418" s="58">
        <v>-1.1737882114507658E-2</v>
      </c>
      <c r="F418" s="58">
        <v>1.8058690744920947E-2</v>
      </c>
      <c r="G418" s="58">
        <v>1.0634396773010701E-2</v>
      </c>
      <c r="H418" s="58">
        <v>-3.6692759295497979E-4</v>
      </c>
      <c r="I418" s="58">
        <v>0</v>
      </c>
      <c r="J418" s="58">
        <v>4.1237113402061709E-3</v>
      </c>
      <c r="K418" s="58">
        <v>0</v>
      </c>
      <c r="L418" s="58">
        <v>0</v>
      </c>
      <c r="M418" s="58">
        <v>4.9152542372881136E-3</v>
      </c>
    </row>
    <row r="419" spans="1:13" x14ac:dyDescent="0.25">
      <c r="A419" s="57">
        <v>39688</v>
      </c>
      <c r="B419" s="58">
        <v>1.3396503839242069E-2</v>
      </c>
      <c r="C419" s="58">
        <v>-5.2104208416833275E-3</v>
      </c>
      <c r="D419" s="58">
        <v>7.6890217855616338E-3</v>
      </c>
      <c r="E419" s="58">
        <v>1.1065538750747672E-2</v>
      </c>
      <c r="F419" s="58">
        <v>2.5340513145390986E-3</v>
      </c>
      <c r="G419" s="58">
        <v>1.3788098693759077E-2</v>
      </c>
      <c r="H419" s="58">
        <v>2.0677841673804043E-2</v>
      </c>
      <c r="I419" s="58">
        <v>0</v>
      </c>
      <c r="J419" s="58">
        <v>1.3963039014373679E-2</v>
      </c>
      <c r="K419" s="58">
        <v>0</v>
      </c>
      <c r="L419" s="58">
        <v>0</v>
      </c>
      <c r="M419" s="58">
        <v>9.951087873165898E-3</v>
      </c>
    </row>
    <row r="420" spans="1:13" x14ac:dyDescent="0.25">
      <c r="A420" s="57">
        <v>39689</v>
      </c>
      <c r="B420" s="58">
        <v>-2.8212155408673389E-3</v>
      </c>
      <c r="C420" s="58">
        <v>-2.4174053182917099E-2</v>
      </c>
      <c r="D420" s="58">
        <v>-3.0521407376006726E-2</v>
      </c>
      <c r="E420" s="58">
        <v>-2.2142404394675741E-2</v>
      </c>
      <c r="F420" s="58">
        <v>-8.8467614533964678E-3</v>
      </c>
      <c r="G420" s="58">
        <v>-2.3264137437365884E-2</v>
      </c>
      <c r="H420" s="58">
        <v>-3.1287461040517828E-2</v>
      </c>
      <c r="I420" s="58">
        <v>0</v>
      </c>
      <c r="J420" s="58">
        <v>-7.2904009720534679E-3</v>
      </c>
      <c r="K420" s="58">
        <v>0</v>
      </c>
      <c r="L420" s="58">
        <v>0</v>
      </c>
      <c r="M420" s="58">
        <v>-1.3527054108216419E-2</v>
      </c>
    </row>
    <row r="421" spans="1:13" x14ac:dyDescent="0.25">
      <c r="A421" s="57">
        <v>39693</v>
      </c>
      <c r="B421" s="58">
        <v>-6.7900735591300831E-3</v>
      </c>
      <c r="C421" s="58">
        <v>-1.9818331957060287E-2</v>
      </c>
      <c r="D421" s="58">
        <v>-1.268036729339761E-2</v>
      </c>
      <c r="E421" s="58">
        <v>4.2349077395098522E-3</v>
      </c>
      <c r="F421" s="58">
        <v>-1.6576346828179767E-2</v>
      </c>
      <c r="G421" s="58">
        <v>-6.9622572370831026E-3</v>
      </c>
      <c r="H421" s="58">
        <v>7.4248236604379514E-3</v>
      </c>
      <c r="I421" s="58">
        <v>0</v>
      </c>
      <c r="J421" s="58">
        <v>-3.2639738882089819E-3</v>
      </c>
      <c r="K421" s="58">
        <v>0</v>
      </c>
      <c r="L421" s="58">
        <v>0</v>
      </c>
      <c r="M421" s="58">
        <v>9.8188589808700932E-3</v>
      </c>
    </row>
    <row r="422" spans="1:13" x14ac:dyDescent="0.25">
      <c r="A422" s="57">
        <v>39694</v>
      </c>
      <c r="B422" s="58">
        <v>-3.6868234719622417E-2</v>
      </c>
      <c r="C422" s="58">
        <v>4.6335299073294589E-3</v>
      </c>
      <c r="D422" s="58">
        <v>-4.6058458813108882E-2</v>
      </c>
      <c r="E422" s="58">
        <v>-1.8073066827315465E-3</v>
      </c>
      <c r="F422" s="58">
        <v>-4.9594813614262545E-2</v>
      </c>
      <c r="G422" s="58">
        <v>-7.3800738007381295E-3</v>
      </c>
      <c r="H422" s="58">
        <v>-7.8614420832822107E-3</v>
      </c>
      <c r="I422" s="58">
        <v>0</v>
      </c>
      <c r="J422" s="58">
        <v>-3.847728203029066E-2</v>
      </c>
      <c r="K422" s="58">
        <v>0</v>
      </c>
      <c r="L422" s="58">
        <v>0</v>
      </c>
      <c r="M422" s="58">
        <v>2.3470243084660058E-3</v>
      </c>
    </row>
    <row r="423" spans="1:13" x14ac:dyDescent="0.25">
      <c r="A423" s="57">
        <v>39695</v>
      </c>
      <c r="B423" s="58">
        <v>-2.9575798546561671E-3</v>
      </c>
      <c r="C423" s="58">
        <v>-3.4381551362683394E-2</v>
      </c>
      <c r="D423" s="58">
        <v>-4.7353760445682402E-2</v>
      </c>
      <c r="E423" s="58">
        <v>-3.047807906194766E-2</v>
      </c>
      <c r="F423" s="58">
        <v>-7.537517053206011E-2</v>
      </c>
      <c r="G423" s="58">
        <v>-2.0446096654274992E-2</v>
      </c>
      <c r="H423" s="58">
        <v>-3.392348644298615E-2</v>
      </c>
      <c r="I423" s="58">
        <v>0</v>
      </c>
      <c r="J423" s="58">
        <v>-4.6402724563644138E-2</v>
      </c>
      <c r="K423" s="58">
        <v>0</v>
      </c>
      <c r="L423" s="58">
        <v>0</v>
      </c>
      <c r="M423" s="58">
        <v>-1.6725204883760725E-4</v>
      </c>
    </row>
    <row r="424" spans="1:13" x14ac:dyDescent="0.25">
      <c r="A424" s="57">
        <v>39696</v>
      </c>
      <c r="B424" s="58">
        <v>-3.2545130943300138E-2</v>
      </c>
      <c r="C424" s="58">
        <v>-6.5132435953105805E-3</v>
      </c>
      <c r="D424" s="58">
        <v>4.3859649122806044E-3</v>
      </c>
      <c r="E424" s="58">
        <v>-1.3339261894175225E-2</v>
      </c>
      <c r="F424" s="58">
        <v>-1.4754703061600205E-3</v>
      </c>
      <c r="G424" s="58">
        <v>-2.6565464895635826E-2</v>
      </c>
      <c r="H424" s="58">
        <v>1.4866077149814139E-2</v>
      </c>
      <c r="I424" s="58">
        <v>0</v>
      </c>
      <c r="J424" s="58">
        <v>1.0714285714285898E-2</v>
      </c>
      <c r="K424" s="58">
        <v>0</v>
      </c>
      <c r="L424" s="58">
        <v>0</v>
      </c>
      <c r="M424" s="58">
        <v>1.6058882569421229E-2</v>
      </c>
    </row>
    <row r="425" spans="1:13" x14ac:dyDescent="0.25">
      <c r="A425" s="57">
        <v>39699</v>
      </c>
      <c r="B425" s="58">
        <v>3.3727551467367389E-2</v>
      </c>
      <c r="C425" s="58">
        <v>-1.3986013986013957E-2</v>
      </c>
      <c r="D425" s="58">
        <v>1.7467248908296984E-2</v>
      </c>
      <c r="E425" s="58">
        <v>-5.4709328526363343E-2</v>
      </c>
      <c r="F425" s="58">
        <v>1.366826745474703E-2</v>
      </c>
      <c r="G425" s="58">
        <v>1.8323586744639409E-2</v>
      </c>
      <c r="H425" s="58">
        <v>2.4876878393736535E-2</v>
      </c>
      <c r="I425" s="58">
        <v>0</v>
      </c>
      <c r="J425" s="58">
        <v>-1.148409893992941E-2</v>
      </c>
      <c r="K425" s="58">
        <v>0</v>
      </c>
      <c r="L425" s="58">
        <v>0</v>
      </c>
      <c r="M425" s="58">
        <v>2.0744155416529519E-2</v>
      </c>
    </row>
    <row r="426" spans="1:13" x14ac:dyDescent="0.25">
      <c r="A426" s="57">
        <v>39700</v>
      </c>
      <c r="B426" s="58">
        <v>-1.8644067796610431E-3</v>
      </c>
      <c r="C426" s="58">
        <v>-3.9450354609928961E-2</v>
      </c>
      <c r="D426" s="58">
        <v>-3.0519790176442574E-2</v>
      </c>
      <c r="E426" s="58">
        <v>-3.0511060259343914E-3</v>
      </c>
      <c r="F426" s="58">
        <v>-7.3979591836734748E-2</v>
      </c>
      <c r="G426" s="58">
        <v>-7.6569678407345521E-4</v>
      </c>
      <c r="H426" s="58">
        <v>-2.612124199112853E-2</v>
      </c>
      <c r="I426" s="58">
        <v>0</v>
      </c>
      <c r="J426" s="58">
        <v>-2.99374441465593E-2</v>
      </c>
      <c r="K426" s="58">
        <v>0</v>
      </c>
      <c r="L426" s="58">
        <v>0</v>
      </c>
      <c r="M426" s="58">
        <v>-1.4032258064516134E-2</v>
      </c>
    </row>
    <row r="427" spans="1:13" x14ac:dyDescent="0.25">
      <c r="A427" s="57">
        <v>39701</v>
      </c>
      <c r="B427" s="58">
        <v>-1.1716760061130871E-2</v>
      </c>
      <c r="C427" s="58">
        <v>-4.6146746654363024E-4</v>
      </c>
      <c r="D427" s="58">
        <v>-8.3620265617313505E-3</v>
      </c>
      <c r="E427" s="58">
        <v>-1.0759372609028262E-2</v>
      </c>
      <c r="F427" s="58">
        <v>3.9354584809130344E-2</v>
      </c>
      <c r="G427" s="58">
        <v>1.3026819923371624E-2</v>
      </c>
      <c r="H427" s="58">
        <v>-2.9099190283400911E-2</v>
      </c>
      <c r="I427" s="58">
        <v>0</v>
      </c>
      <c r="J427" s="58">
        <v>6.4486411791802034E-3</v>
      </c>
      <c r="K427" s="58">
        <v>0</v>
      </c>
      <c r="L427" s="58">
        <v>0</v>
      </c>
      <c r="M427" s="58">
        <v>1.4559136266972139E-2</v>
      </c>
    </row>
    <row r="428" spans="1:13" x14ac:dyDescent="0.25">
      <c r="A428" s="57">
        <v>39702</v>
      </c>
      <c r="B428" s="58">
        <v>1.7182130584192379E-3</v>
      </c>
      <c r="C428" s="58">
        <v>6.9252077562327319E-3</v>
      </c>
      <c r="D428" s="58">
        <v>1.4880952380953438E-3</v>
      </c>
      <c r="E428" s="58">
        <v>4.7324406632184512E-2</v>
      </c>
      <c r="F428" s="58">
        <v>6.9670579326012838E-2</v>
      </c>
      <c r="G428" s="58">
        <v>3.4039334341906091E-2</v>
      </c>
      <c r="H428" s="58">
        <v>3.6095908261662979E-2</v>
      </c>
      <c r="I428" s="58">
        <v>0</v>
      </c>
      <c r="J428" s="58">
        <v>1.5560640732265485E-2</v>
      </c>
      <c r="K428" s="58">
        <v>0</v>
      </c>
      <c r="L428" s="58">
        <v>0</v>
      </c>
      <c r="M428" s="58">
        <v>1.8542405675588514E-2</v>
      </c>
    </row>
    <row r="429" spans="1:13" x14ac:dyDescent="0.25">
      <c r="A429" s="57">
        <v>39703</v>
      </c>
      <c r="B429" s="58">
        <v>1.7667238421955389E-2</v>
      </c>
      <c r="C429" s="58">
        <v>-2.4300779458963695E-2</v>
      </c>
      <c r="D429" s="58">
        <v>-1.4858841010402246E-3</v>
      </c>
      <c r="E429" s="58">
        <v>9.0002769315979947E-3</v>
      </c>
      <c r="F429" s="58">
        <v>-1.7699115044248481E-3</v>
      </c>
      <c r="G429" s="58">
        <v>1.0241404535479282E-2</v>
      </c>
      <c r="H429" s="58">
        <v>-1.5218211545717564E-2</v>
      </c>
      <c r="I429" s="58">
        <v>0</v>
      </c>
      <c r="J429" s="58">
        <v>-1.8026137899955774E-3</v>
      </c>
      <c r="K429" s="58">
        <v>0</v>
      </c>
      <c r="L429" s="58">
        <v>0</v>
      </c>
      <c r="M429" s="58">
        <v>-1.2031027386417703E-2</v>
      </c>
    </row>
    <row r="430" spans="1:13" x14ac:dyDescent="0.25">
      <c r="A430" s="57">
        <v>39706</v>
      </c>
      <c r="B430" s="58">
        <v>-2.7810551154559215E-2</v>
      </c>
      <c r="C430" s="58">
        <v>-5.7800751879699241E-2</v>
      </c>
      <c r="D430" s="58">
        <v>-3.9682539682539764E-2</v>
      </c>
      <c r="E430" s="58">
        <v>-8.6912767028041182E-3</v>
      </c>
      <c r="F430" s="58">
        <v>-3.1914893617021267E-2</v>
      </c>
      <c r="G430" s="58">
        <v>-2.8964518464880573E-2</v>
      </c>
      <c r="H430" s="58">
        <v>-1.2260536398467359E-2</v>
      </c>
      <c r="I430" s="58">
        <v>0</v>
      </c>
      <c r="J430" s="58">
        <v>-1.0835214446952568E-2</v>
      </c>
      <c r="K430" s="58">
        <v>0</v>
      </c>
      <c r="L430" s="58">
        <v>0</v>
      </c>
      <c r="M430" s="58">
        <v>-1.249799711584676E-2</v>
      </c>
    </row>
    <row r="431" spans="1:13" x14ac:dyDescent="0.25">
      <c r="A431" s="57">
        <v>39707</v>
      </c>
      <c r="B431" s="58">
        <v>-1.4129680998613003E-2</v>
      </c>
      <c r="C431" s="58">
        <v>-3.491271820448838E-3</v>
      </c>
      <c r="D431" s="58">
        <v>6.1983471074380514E-3</v>
      </c>
      <c r="E431" s="58">
        <v>2.0903511605371294E-2</v>
      </c>
      <c r="F431" s="58">
        <v>-2.3809523809523836E-2</v>
      </c>
      <c r="G431" s="58">
        <v>-3.094705443698742E-2</v>
      </c>
      <c r="H431" s="58">
        <v>1.7972588569950876E-2</v>
      </c>
      <c r="I431" s="58">
        <v>0</v>
      </c>
      <c r="J431" s="58">
        <v>3.1036056595161954E-2</v>
      </c>
      <c r="K431" s="58">
        <v>0</v>
      </c>
      <c r="L431" s="58">
        <v>0</v>
      </c>
      <c r="M431" s="58">
        <v>8.2751906539022535E-3</v>
      </c>
    </row>
    <row r="432" spans="1:13" x14ac:dyDescent="0.25">
      <c r="A432" s="57">
        <v>39708</v>
      </c>
      <c r="B432" s="58">
        <v>9.320320056273701E-3</v>
      </c>
      <c r="C432" s="58">
        <v>-8.6086086086086033E-2</v>
      </c>
      <c r="D432" s="58">
        <v>-4.7741273100616044E-2</v>
      </c>
      <c r="E432" s="58">
        <v>-6.4183691918278885E-2</v>
      </c>
      <c r="F432" s="58">
        <v>-4.5028142589118136E-2</v>
      </c>
      <c r="G432" s="58">
        <v>-5.4636398614851811E-2</v>
      </c>
      <c r="H432" s="58">
        <v>-9.132478089673568E-2</v>
      </c>
      <c r="I432" s="58">
        <v>0</v>
      </c>
      <c r="J432" s="58">
        <v>-2.2133687472332908E-2</v>
      </c>
      <c r="K432" s="58">
        <v>0</v>
      </c>
      <c r="L432" s="58">
        <v>0</v>
      </c>
      <c r="M432" s="58">
        <v>-4.0231734792404272E-2</v>
      </c>
    </row>
    <row r="433" spans="1:13" x14ac:dyDescent="0.25">
      <c r="A433" s="57">
        <v>39709</v>
      </c>
      <c r="B433" s="58">
        <v>-1.6377733252025517E-2</v>
      </c>
      <c r="C433" s="58">
        <v>4.9288061336254074E-2</v>
      </c>
      <c r="D433" s="58">
        <v>3.8274932614555279E-2</v>
      </c>
      <c r="E433" s="58">
        <v>5.9312210200927362E-2</v>
      </c>
      <c r="F433" s="58">
        <v>0.19921414538310422</v>
      </c>
      <c r="G433" s="58">
        <v>2.8083028083028205E-2</v>
      </c>
      <c r="H433" s="58">
        <v>6.9331842325971449E-2</v>
      </c>
      <c r="I433" s="58">
        <v>0</v>
      </c>
      <c r="J433" s="58">
        <v>2.987777274784964E-2</v>
      </c>
      <c r="K433" s="58">
        <v>0</v>
      </c>
      <c r="L433" s="58">
        <v>0</v>
      </c>
      <c r="M433" s="58">
        <v>3.0851777330650476E-2</v>
      </c>
    </row>
    <row r="434" spans="1:13" x14ac:dyDescent="0.25">
      <c r="A434" s="57">
        <v>39710</v>
      </c>
      <c r="B434" s="58">
        <v>5.916216455584089E-2</v>
      </c>
      <c r="C434" s="58">
        <v>5.0626304801670186E-2</v>
      </c>
      <c r="D434" s="58">
        <v>-1.5576323987539498E-3</v>
      </c>
      <c r="E434" s="58">
        <v>2.2934524895130481E-2</v>
      </c>
      <c r="F434" s="58">
        <v>-5.0458715596330195E-2</v>
      </c>
      <c r="G434" s="58">
        <v>-3.9588281868567776E-3</v>
      </c>
      <c r="H434" s="58">
        <v>5.8823529411764719E-2</v>
      </c>
      <c r="I434" s="58">
        <v>0</v>
      </c>
      <c r="J434" s="58">
        <v>3.7362637362637452E-2</v>
      </c>
      <c r="K434" s="58">
        <v>0</v>
      </c>
      <c r="L434" s="58">
        <v>0</v>
      </c>
      <c r="M434" s="58">
        <v>-2.8952504879635521E-2</v>
      </c>
    </row>
    <row r="435" spans="1:13" x14ac:dyDescent="0.25">
      <c r="A435" s="57">
        <v>39713</v>
      </c>
      <c r="B435" s="58">
        <v>-9.5325696128438775E-3</v>
      </c>
      <c r="C435" s="58">
        <v>-7.0044709388971671E-2</v>
      </c>
      <c r="D435" s="58">
        <v>-3.7961518460738475E-2</v>
      </c>
      <c r="E435" s="58">
        <v>-4.2344550924894087E-2</v>
      </c>
      <c r="F435" s="58">
        <v>-7.3153899240855802E-2</v>
      </c>
      <c r="G435" s="58">
        <v>9.5389507154213238E-3</v>
      </c>
      <c r="H435" s="58">
        <v>-7.4938271604938156E-2</v>
      </c>
      <c r="I435" s="58">
        <v>0</v>
      </c>
      <c r="J435" s="58">
        <v>-3.7711864406779649E-2</v>
      </c>
      <c r="K435" s="58">
        <v>0</v>
      </c>
      <c r="L435" s="58">
        <v>0</v>
      </c>
      <c r="M435" s="58">
        <v>-1.3567839195979925E-2</v>
      </c>
    </row>
    <row r="436" spans="1:13" x14ac:dyDescent="0.25">
      <c r="A436" s="57">
        <v>39714</v>
      </c>
      <c r="B436" s="58">
        <v>-1.8910932883073106E-2</v>
      </c>
      <c r="C436" s="58">
        <v>-3.2051282051281937E-2</v>
      </c>
      <c r="D436" s="58">
        <v>7.0270270270269553E-3</v>
      </c>
      <c r="E436" s="58">
        <v>-2.0013963230161025E-3</v>
      </c>
      <c r="F436" s="58">
        <v>-1.8987341772151778E-2</v>
      </c>
      <c r="G436" s="58">
        <v>1.5748031496063408E-3</v>
      </c>
      <c r="H436" s="58">
        <v>-4.2306152408914999E-2</v>
      </c>
      <c r="I436" s="58">
        <v>0</v>
      </c>
      <c r="J436" s="58">
        <v>-2.9942756494936162E-2</v>
      </c>
      <c r="K436" s="58">
        <v>0</v>
      </c>
      <c r="L436" s="58">
        <v>0</v>
      </c>
      <c r="M436" s="58">
        <v>-8.320597724571277E-3</v>
      </c>
    </row>
    <row r="437" spans="1:13" x14ac:dyDescent="0.25">
      <c r="A437" s="57">
        <v>39715</v>
      </c>
      <c r="B437" s="58">
        <v>6.1956802340592532E-3</v>
      </c>
      <c r="C437" s="58">
        <v>1.490066225165565E-2</v>
      </c>
      <c r="D437" s="58">
        <v>3.7573805689747886E-3</v>
      </c>
      <c r="E437" s="58">
        <v>1.3618132636880942E-2</v>
      </c>
      <c r="F437" s="58">
        <v>1.4421252371916493E-2</v>
      </c>
      <c r="G437" s="58">
        <v>1.1006289308175932E-2</v>
      </c>
      <c r="H437" s="58">
        <v>-2.5083612040133985E-2</v>
      </c>
      <c r="I437" s="58">
        <v>0</v>
      </c>
      <c r="J437" s="58">
        <v>3.6314117113027677E-3</v>
      </c>
      <c r="K437" s="58">
        <v>0</v>
      </c>
      <c r="L437" s="58">
        <v>0</v>
      </c>
      <c r="M437" s="58">
        <v>8.9041095890411981E-3</v>
      </c>
    </row>
    <row r="438" spans="1:13" x14ac:dyDescent="0.25">
      <c r="A438" s="57">
        <v>39716</v>
      </c>
      <c r="B438" s="58">
        <v>7.0127426665524961E-3</v>
      </c>
      <c r="C438" s="58">
        <v>2.5013594344752699E-2</v>
      </c>
      <c r="D438" s="58">
        <v>-6.9518716577539053E-3</v>
      </c>
      <c r="E438" s="58">
        <v>1.0306432318027081E-2</v>
      </c>
      <c r="F438" s="58">
        <v>3.0677141788252982E-2</v>
      </c>
      <c r="G438" s="58">
        <v>3.4603421461897321E-2</v>
      </c>
      <c r="H438" s="58">
        <v>3.0303030303030276E-2</v>
      </c>
      <c r="I438" s="58">
        <v>0</v>
      </c>
      <c r="J438" s="58">
        <v>2.6232473993668126E-2</v>
      </c>
      <c r="K438" s="58">
        <v>0</v>
      </c>
      <c r="L438" s="58">
        <v>0</v>
      </c>
      <c r="M438" s="58">
        <v>2.0366598778003953E-2</v>
      </c>
    </row>
    <row r="439" spans="1:13" x14ac:dyDescent="0.25">
      <c r="A439" s="57">
        <v>39717</v>
      </c>
      <c r="B439" s="58">
        <v>-4.5859872611465624E-3</v>
      </c>
      <c r="C439" s="58">
        <v>-2.811671087533163E-2</v>
      </c>
      <c r="D439" s="58">
        <v>3.3925686591276261E-2</v>
      </c>
      <c r="E439" s="58">
        <v>-1.9491756990618447E-2</v>
      </c>
      <c r="F439" s="58">
        <v>-5.3357531760435672E-2</v>
      </c>
      <c r="G439" s="58">
        <v>2.9688087185268719E-2</v>
      </c>
      <c r="H439" s="58">
        <v>-1.9145394006659155E-2</v>
      </c>
      <c r="I439" s="58">
        <v>0</v>
      </c>
      <c r="J439" s="58">
        <v>2.5121198765976294E-2</v>
      </c>
      <c r="K439" s="58">
        <v>0</v>
      </c>
      <c r="L439" s="58">
        <v>0</v>
      </c>
      <c r="M439" s="58">
        <v>9.8137059214904454E-3</v>
      </c>
    </row>
    <row r="440" spans="1:13" x14ac:dyDescent="0.25">
      <c r="A440" s="57">
        <v>39720</v>
      </c>
      <c r="B440" s="58">
        <v>1.962289907004644E-3</v>
      </c>
      <c r="C440" s="58">
        <v>-0.17903930131004375</v>
      </c>
      <c r="D440" s="58">
        <v>-0.10052083333333328</v>
      </c>
      <c r="E440" s="58">
        <v>-0.11607059916395734</v>
      </c>
      <c r="F440" s="58">
        <v>-0.11349693251533732</v>
      </c>
      <c r="G440" s="58">
        <v>-8.7226277372262628E-2</v>
      </c>
      <c r="H440" s="58">
        <v>-0.10396039603960394</v>
      </c>
      <c r="I440" s="58">
        <v>0</v>
      </c>
      <c r="J440" s="58">
        <v>-7.5236457437661164E-2</v>
      </c>
      <c r="K440" s="58">
        <v>0</v>
      </c>
      <c r="L440" s="58">
        <v>0</v>
      </c>
      <c r="M440" s="58">
        <v>-3.7226157140504035E-2</v>
      </c>
    </row>
    <row r="441" spans="1:13" x14ac:dyDescent="0.25">
      <c r="A441" s="57">
        <v>39721</v>
      </c>
      <c r="B441" s="58">
        <v>-1.3709128065395038E-2</v>
      </c>
      <c r="C441" s="58">
        <v>7.9787234042553168E-2</v>
      </c>
      <c r="D441" s="58">
        <v>8.4539664157498695E-2</v>
      </c>
      <c r="E441" s="58">
        <v>5.1232200094582625E-2</v>
      </c>
      <c r="F441" s="58">
        <v>7.3529411764705843E-2</v>
      </c>
      <c r="G441" s="58">
        <v>6.7173130747700815E-2</v>
      </c>
      <c r="H441" s="58">
        <v>0.1485398579321231</v>
      </c>
      <c r="I441" s="58">
        <v>0</v>
      </c>
      <c r="J441" s="58">
        <v>-4.6490004649002437E-4</v>
      </c>
      <c r="K441" s="58">
        <v>0</v>
      </c>
      <c r="L441" s="58">
        <v>0</v>
      </c>
      <c r="M441" s="58">
        <v>2.4636441402908327E-2</v>
      </c>
    </row>
    <row r="442" spans="1:13" x14ac:dyDescent="0.25">
      <c r="A442" s="57">
        <v>39722</v>
      </c>
      <c r="B442" s="58">
        <v>-2.7626694293360066E-3</v>
      </c>
      <c r="C442" s="58">
        <v>-4.0024630541871886E-2</v>
      </c>
      <c r="D442" s="58">
        <v>-1.1211959423385043E-2</v>
      </c>
      <c r="E442" s="58">
        <v>2.7941617514745554E-2</v>
      </c>
      <c r="F442" s="58">
        <v>-1.4907332796132211E-2</v>
      </c>
      <c r="G442" s="58">
        <v>-7.8681153990258768E-3</v>
      </c>
      <c r="H442" s="58">
        <v>-4.3705332600329938E-2</v>
      </c>
      <c r="I442" s="58">
        <v>0</v>
      </c>
      <c r="J442" s="58">
        <v>6.5116279069767913E-3</v>
      </c>
      <c r="K442" s="58">
        <v>0</v>
      </c>
      <c r="L442" s="58">
        <v>0</v>
      </c>
      <c r="M442" s="58">
        <v>-3.84037401903492E-3</v>
      </c>
    </row>
    <row r="443" spans="1:13" x14ac:dyDescent="0.25">
      <c r="A443" s="57">
        <v>39723</v>
      </c>
      <c r="B443" s="58">
        <v>-6.0860531555709474E-2</v>
      </c>
      <c r="C443" s="58">
        <v>-8.2745349583066008E-2</v>
      </c>
      <c r="D443" s="58">
        <v>-7.1274298056155483E-2</v>
      </c>
      <c r="E443" s="58">
        <v>-5.1543885241915888E-2</v>
      </c>
      <c r="F443" s="58">
        <v>-4.498977505112467E-2</v>
      </c>
      <c r="G443" s="58">
        <v>-8.6858006042296321E-3</v>
      </c>
      <c r="H443" s="58">
        <v>-3.1905720034492657E-2</v>
      </c>
      <c r="I443" s="58">
        <v>0</v>
      </c>
      <c r="J443" s="58">
        <v>-4.5286506469500942E-2</v>
      </c>
      <c r="K443" s="58">
        <v>0</v>
      </c>
      <c r="L443" s="58">
        <v>0</v>
      </c>
      <c r="M443" s="58">
        <v>-1.3576935970499471E-2</v>
      </c>
    </row>
    <row r="444" spans="1:13" x14ac:dyDescent="0.25">
      <c r="A444" s="57">
        <v>39724</v>
      </c>
      <c r="B444" s="58">
        <v>-3.0604719764011912E-2</v>
      </c>
      <c r="C444" s="58">
        <v>-3.0069930069930195E-2</v>
      </c>
      <c r="D444" s="58">
        <v>6.3953488372092693E-3</v>
      </c>
      <c r="E444" s="58">
        <v>-9.1771340681877644E-3</v>
      </c>
      <c r="F444" s="58">
        <v>-4.7537473233404848E-2</v>
      </c>
      <c r="G444" s="58">
        <v>2.666666666666595E-3</v>
      </c>
      <c r="H444" s="58">
        <v>-5.3444180522564944E-3</v>
      </c>
      <c r="I444" s="58">
        <v>0</v>
      </c>
      <c r="J444" s="58">
        <v>1.9361084220716362E-2</v>
      </c>
      <c r="K444" s="58">
        <v>0</v>
      </c>
      <c r="L444" s="58">
        <v>0</v>
      </c>
      <c r="M444" s="58">
        <v>1.495327102803734E-2</v>
      </c>
    </row>
    <row r="445" spans="1:13" x14ac:dyDescent="0.25">
      <c r="A445" s="57">
        <v>39727</v>
      </c>
      <c r="B445" s="58">
        <v>-3.7561810574362919E-2</v>
      </c>
      <c r="C445" s="58">
        <v>1.0814708002883977E-2</v>
      </c>
      <c r="D445" s="58">
        <v>-2.1952628538417063E-2</v>
      </c>
      <c r="E445" s="58">
        <v>-4.0567111663044608E-2</v>
      </c>
      <c r="F445" s="58">
        <v>2.3830935251798691E-2</v>
      </c>
      <c r="G445" s="58">
        <v>-5.3571428571428603E-2</v>
      </c>
      <c r="H445" s="58">
        <v>-2.6417910447761095E-2</v>
      </c>
      <c r="I445" s="58">
        <v>0</v>
      </c>
      <c r="J445" s="58">
        <v>-1.9943019943019835E-2</v>
      </c>
      <c r="K445" s="58">
        <v>0</v>
      </c>
      <c r="L445" s="58">
        <v>0</v>
      </c>
      <c r="M445" s="58">
        <v>-3.0637870416875934E-2</v>
      </c>
    </row>
    <row r="446" spans="1:13" x14ac:dyDescent="0.25">
      <c r="A446" s="57">
        <v>39728</v>
      </c>
      <c r="B446" s="58">
        <v>2.8653295128939771E-3</v>
      </c>
      <c r="C446" s="58">
        <v>-9.1298145506419348E-2</v>
      </c>
      <c r="D446" s="58">
        <v>-5.375073833431776E-2</v>
      </c>
      <c r="E446" s="58">
        <v>-6.7899902923093336E-2</v>
      </c>
      <c r="F446" s="58">
        <v>-5.84101888449714E-2</v>
      </c>
      <c r="G446" s="58">
        <v>-6.7442794058610978E-2</v>
      </c>
      <c r="H446" s="58">
        <v>-0.10286677908937603</v>
      </c>
      <c r="I446" s="58">
        <v>0</v>
      </c>
      <c r="J446" s="58">
        <v>-5.5232558139534871E-2</v>
      </c>
      <c r="K446" s="58">
        <v>0</v>
      </c>
      <c r="L446" s="58">
        <v>0</v>
      </c>
      <c r="M446" s="58">
        <v>-5.2849740932642386E-2</v>
      </c>
    </row>
    <row r="447" spans="1:13" x14ac:dyDescent="0.25">
      <c r="A447" s="57">
        <v>39729</v>
      </c>
      <c r="B447" s="58">
        <v>-9.8423645320196984E-2</v>
      </c>
      <c r="C447" s="58">
        <v>7.0643642072212298E-3</v>
      </c>
      <c r="D447" s="58">
        <v>1.4357053682896304E-2</v>
      </c>
      <c r="E447" s="58">
        <v>-2.2796968118960925E-2</v>
      </c>
      <c r="F447" s="58">
        <v>-5.1305970149254643E-3</v>
      </c>
      <c r="G447" s="58">
        <v>-9.4705122686181697E-3</v>
      </c>
      <c r="H447" s="58">
        <v>4.2720437457279603E-2</v>
      </c>
      <c r="I447" s="58">
        <v>0</v>
      </c>
      <c r="J447" s="58">
        <v>-8.2051282051281982E-3</v>
      </c>
      <c r="K447" s="58">
        <v>0</v>
      </c>
      <c r="L447" s="58">
        <v>0</v>
      </c>
      <c r="M447" s="58">
        <v>-5.2881108679796451E-3</v>
      </c>
    </row>
    <row r="448" spans="1:13" x14ac:dyDescent="0.25">
      <c r="A448" s="57">
        <v>39730</v>
      </c>
      <c r="B448" s="58">
        <v>4.1306960987870234E-2</v>
      </c>
      <c r="C448" s="58">
        <v>-1.1691348402182444E-2</v>
      </c>
      <c r="D448" s="58">
        <v>-4.0000000000000036E-2</v>
      </c>
      <c r="E448" s="58">
        <v>-2.6999822369589532E-2</v>
      </c>
      <c r="F448" s="58">
        <v>-3.3286451007969897E-2</v>
      </c>
      <c r="G448" s="58">
        <v>-3.0856149500217311E-2</v>
      </c>
      <c r="H448" s="58">
        <v>-8.2268108816781482E-2</v>
      </c>
      <c r="I448" s="58">
        <v>0</v>
      </c>
      <c r="J448" s="58">
        <v>-4.2399172699069343E-2</v>
      </c>
      <c r="K448" s="58">
        <v>0</v>
      </c>
      <c r="L448" s="58">
        <v>0</v>
      </c>
      <c r="M448" s="58">
        <v>-5.7928505957836829E-2</v>
      </c>
    </row>
    <row r="449" spans="1:13" x14ac:dyDescent="0.25">
      <c r="A449" s="57">
        <v>39731</v>
      </c>
      <c r="B449" s="58">
        <v>-8.2694931262462079E-2</v>
      </c>
      <c r="C449" s="58">
        <v>8.8328075709779297E-2</v>
      </c>
      <c r="D449" s="58">
        <v>-2.62820512820513E-2</v>
      </c>
      <c r="E449" s="58">
        <v>9.1279741982595031E-3</v>
      </c>
      <c r="F449" s="58">
        <v>3.6857419980601325E-2</v>
      </c>
      <c r="G449" s="58">
        <v>-3.5874439461883401E-2</v>
      </c>
      <c r="H449" s="58">
        <v>4.4642857142858094E-3</v>
      </c>
      <c r="I449" s="58">
        <v>0</v>
      </c>
      <c r="J449" s="58">
        <v>3.4557235421166288E-2</v>
      </c>
      <c r="K449" s="58">
        <v>0</v>
      </c>
      <c r="L449" s="58">
        <v>0</v>
      </c>
      <c r="M449" s="58">
        <v>-8.5619770383342786E-3</v>
      </c>
    </row>
    <row r="450" spans="1:13" x14ac:dyDescent="0.25">
      <c r="A450" s="57">
        <v>39734</v>
      </c>
      <c r="B450" s="58">
        <v>3.466422606109143E-2</v>
      </c>
      <c r="C450" s="58">
        <v>0.14130434782608692</v>
      </c>
      <c r="D450" s="58">
        <v>0.11849901250822903</v>
      </c>
      <c r="E450" s="58">
        <v>0.1476813604293552</v>
      </c>
      <c r="F450" s="58">
        <v>0.24415341440598692</v>
      </c>
      <c r="G450" s="58">
        <v>0.18604651162790709</v>
      </c>
      <c r="H450" s="58">
        <v>0.10257777777777788</v>
      </c>
      <c r="I450" s="58">
        <v>0</v>
      </c>
      <c r="J450" s="58">
        <v>5.4279749478079342E-2</v>
      </c>
      <c r="K450" s="58">
        <v>0</v>
      </c>
      <c r="L450" s="58">
        <v>0</v>
      </c>
      <c r="M450" s="58">
        <v>6.9676153091265958E-2</v>
      </c>
    </row>
    <row r="451" spans="1:13" x14ac:dyDescent="0.25">
      <c r="A451" s="57">
        <v>39735</v>
      </c>
      <c r="B451" s="58">
        <v>6.612118531623179E-2</v>
      </c>
      <c r="C451" s="58">
        <v>-5.5873015873015963E-2</v>
      </c>
      <c r="D451" s="58">
        <v>-6.2389640965273663E-2</v>
      </c>
      <c r="E451" s="58">
        <v>-4.8076923076923128E-2</v>
      </c>
      <c r="F451" s="58">
        <v>-5.9398496240601562E-2</v>
      </c>
      <c r="G451" s="58">
        <v>-5.4901960784313641E-2</v>
      </c>
      <c r="H451" s="58">
        <v>-9.9322799097065539E-2</v>
      </c>
      <c r="I451" s="58">
        <v>0</v>
      </c>
      <c r="J451" s="58">
        <v>-6.683168316831678E-2</v>
      </c>
      <c r="K451" s="58">
        <v>0</v>
      </c>
      <c r="L451" s="58">
        <v>0</v>
      </c>
      <c r="M451" s="58">
        <v>-1.1009174311926717E-3</v>
      </c>
    </row>
    <row r="452" spans="1:13" x14ac:dyDescent="0.25">
      <c r="A452" s="57">
        <v>39736</v>
      </c>
      <c r="B452" s="58">
        <v>-3.7855216760008359E-2</v>
      </c>
      <c r="C452" s="58">
        <v>-5.9179556153328816E-2</v>
      </c>
      <c r="D452" s="58">
        <v>-5.9008160703075907E-2</v>
      </c>
      <c r="E452" s="58">
        <v>-6.4856212397195967E-2</v>
      </c>
      <c r="F452" s="58">
        <v>-9.1926458832933711E-2</v>
      </c>
      <c r="G452" s="58">
        <v>-5.975103734439835E-2</v>
      </c>
      <c r="H452" s="58">
        <v>-0.1278195488721805</v>
      </c>
      <c r="I452" s="58">
        <v>0</v>
      </c>
      <c r="J452" s="58">
        <v>-7.9575596816976124E-2</v>
      </c>
      <c r="K452" s="58">
        <v>0</v>
      </c>
      <c r="L452" s="58">
        <v>0</v>
      </c>
      <c r="M452" s="58">
        <v>-8.0639235855988312E-2</v>
      </c>
    </row>
    <row r="453" spans="1:13" x14ac:dyDescent="0.25">
      <c r="A453" s="57">
        <v>39737</v>
      </c>
      <c r="B453" s="58">
        <v>-3.6541985555675338E-2</v>
      </c>
      <c r="C453" s="58">
        <v>4.0743388134381719E-2</v>
      </c>
      <c r="D453" s="58">
        <v>5.9372915276851179E-2</v>
      </c>
      <c r="E453" s="58">
        <v>4.0786211781371984E-2</v>
      </c>
      <c r="F453" s="58">
        <v>-3.9612676056337559E-3</v>
      </c>
      <c r="G453" s="58">
        <v>6.7519858781994735E-2</v>
      </c>
      <c r="H453" s="58">
        <v>3.2224958949096827E-2</v>
      </c>
      <c r="I453" s="58">
        <v>0</v>
      </c>
      <c r="J453" s="58">
        <v>1.6138328530259205E-2</v>
      </c>
      <c r="K453" s="58">
        <v>0</v>
      </c>
      <c r="L453" s="58">
        <v>0</v>
      </c>
      <c r="M453" s="58">
        <v>9.1308691308691348E-2</v>
      </c>
    </row>
    <row r="454" spans="1:13" x14ac:dyDescent="0.25">
      <c r="A454" s="57">
        <v>39738</v>
      </c>
      <c r="B454" s="58">
        <v>2.6515999104945287E-2</v>
      </c>
      <c r="C454" s="58">
        <v>-4.4642857142857206E-2</v>
      </c>
      <c r="D454" s="58">
        <v>-2.3929471032745675E-2</v>
      </c>
      <c r="E454" s="58">
        <v>5.5294050927238603E-2</v>
      </c>
      <c r="F454" s="58">
        <v>5.8329650905877273E-2</v>
      </c>
      <c r="G454" s="58">
        <v>-1.0748243075651143E-2</v>
      </c>
      <c r="H454" s="58">
        <v>7.1584808112945542E-3</v>
      </c>
      <c r="I454" s="58">
        <v>0</v>
      </c>
      <c r="J454" s="58">
        <v>1.1344299489506326E-3</v>
      </c>
      <c r="K454" s="58">
        <v>0</v>
      </c>
      <c r="L454" s="58">
        <v>0</v>
      </c>
      <c r="M454" s="58">
        <v>-1.5562065177590512E-2</v>
      </c>
    </row>
    <row r="455" spans="1:13" x14ac:dyDescent="0.25">
      <c r="A455" s="57">
        <v>39741</v>
      </c>
      <c r="B455" s="58">
        <v>5.0136239782014869E-3</v>
      </c>
      <c r="C455" s="58">
        <v>1.078360891444996E-2</v>
      </c>
      <c r="D455" s="58">
        <v>3.48387096774192E-2</v>
      </c>
      <c r="E455" s="58">
        <v>1.8217970765262104E-2</v>
      </c>
      <c r="F455" s="58">
        <v>6.2212943632568019E-2</v>
      </c>
      <c r="G455" s="58">
        <v>3.301295445048047E-2</v>
      </c>
      <c r="H455" s="58">
        <v>4.5804540967423479E-2</v>
      </c>
      <c r="I455" s="58">
        <v>0</v>
      </c>
      <c r="J455" s="58">
        <v>1.8696883852691304E-2</v>
      </c>
      <c r="K455" s="58">
        <v>0</v>
      </c>
      <c r="L455" s="58">
        <v>0</v>
      </c>
      <c r="M455" s="58">
        <v>1.2274502510693619E-2</v>
      </c>
    </row>
    <row r="456" spans="1:13" x14ac:dyDescent="0.25">
      <c r="A456" s="57">
        <v>39742</v>
      </c>
      <c r="B456" s="58">
        <v>1.0844810758059431E-4</v>
      </c>
      <c r="C456" s="58">
        <v>-7.0412517780938821E-2</v>
      </c>
      <c r="D456" s="58">
        <v>-4.9251870324189428E-2</v>
      </c>
      <c r="E456" s="58">
        <v>-4.3700849738744885E-2</v>
      </c>
      <c r="F456" s="58">
        <v>-2.2405660377358472E-2</v>
      </c>
      <c r="G456" s="58">
        <v>-5.5016181229773475E-2</v>
      </c>
      <c r="H456" s="58">
        <v>-5.172739286388528E-2</v>
      </c>
      <c r="I456" s="58">
        <v>0</v>
      </c>
      <c r="J456" s="58">
        <v>-6.2847608453837522E-2</v>
      </c>
      <c r="K456" s="58">
        <v>0</v>
      </c>
      <c r="L456" s="58">
        <v>0</v>
      </c>
      <c r="M456" s="58">
        <v>-1.3962888113172811E-2</v>
      </c>
    </row>
    <row r="457" spans="1:13" x14ac:dyDescent="0.25">
      <c r="A457" s="57">
        <v>39743</v>
      </c>
      <c r="B457" s="58">
        <v>-5.6603773584905648E-2</v>
      </c>
      <c r="C457" s="58">
        <v>5.8913542463657098E-2</v>
      </c>
      <c r="D457" s="58">
        <v>-4.3934426229508161E-2</v>
      </c>
      <c r="E457" s="58">
        <v>-1.9482311385838114E-2</v>
      </c>
      <c r="F457" s="58">
        <v>1.6083634901487009E-3</v>
      </c>
      <c r="G457" s="58">
        <v>-7.8339041095890294E-2</v>
      </c>
      <c r="H457" s="58">
        <v>-4.7780211029264663E-3</v>
      </c>
      <c r="I457" s="58">
        <v>0</v>
      </c>
      <c r="J457" s="58">
        <v>-3.3827893175074175E-2</v>
      </c>
      <c r="K457" s="58">
        <v>0</v>
      </c>
      <c r="L457" s="58">
        <v>0</v>
      </c>
      <c r="M457" s="58">
        <v>-2.6085336314514596E-2</v>
      </c>
    </row>
    <row r="458" spans="1:13" x14ac:dyDescent="0.25">
      <c r="A458" s="57">
        <v>39744</v>
      </c>
      <c r="B458" s="58">
        <v>-3.3448275862068888E-2</v>
      </c>
      <c r="C458" s="58">
        <v>1.3728323699421896E-2</v>
      </c>
      <c r="D458" s="58">
        <v>-4.8010973936900569E-3</v>
      </c>
      <c r="E458" s="58">
        <v>-9.4562647754137252E-3</v>
      </c>
      <c r="F458" s="58">
        <v>-0.14692894419911684</v>
      </c>
      <c r="G458" s="58">
        <v>3.6692986530422633E-2</v>
      </c>
      <c r="H458" s="58">
        <v>6.6013202640526902E-3</v>
      </c>
      <c r="I458" s="58">
        <v>0</v>
      </c>
      <c r="J458" s="58">
        <v>4.914004914004888E-2</v>
      </c>
      <c r="K458" s="58">
        <v>0</v>
      </c>
      <c r="L458" s="58">
        <v>0</v>
      </c>
      <c r="M458" s="58">
        <v>9.3744021427204505E-3</v>
      </c>
    </row>
    <row r="459" spans="1:13" x14ac:dyDescent="0.25">
      <c r="A459" s="57">
        <v>39745</v>
      </c>
      <c r="B459" s="58">
        <v>-5.7319538589606478E-2</v>
      </c>
      <c r="C459" s="58">
        <v>-1.8531717747683474E-2</v>
      </c>
      <c r="D459" s="58">
        <v>-1.5851137146795313E-2</v>
      </c>
      <c r="E459" s="58">
        <v>-3.6936015456301874E-2</v>
      </c>
      <c r="F459" s="58">
        <v>-0.10023529411764698</v>
      </c>
      <c r="G459" s="58">
        <v>-1.6129032258064502E-2</v>
      </c>
      <c r="H459" s="58">
        <v>-2.7027027027026973E-2</v>
      </c>
      <c r="I459" s="58">
        <v>0</v>
      </c>
      <c r="J459" s="58">
        <v>-7.6112412177985478E-3</v>
      </c>
      <c r="K459" s="58">
        <v>0</v>
      </c>
      <c r="L459" s="58">
        <v>0</v>
      </c>
      <c r="M459" s="58">
        <v>-2.577710386656562E-2</v>
      </c>
    </row>
    <row r="460" spans="1:13" x14ac:dyDescent="0.25">
      <c r="A460" s="57">
        <v>39748</v>
      </c>
      <c r="B460" s="58">
        <v>1.2615112905260517E-2</v>
      </c>
      <c r="C460" s="58">
        <v>-4.4299201161946189E-2</v>
      </c>
      <c r="D460" s="58">
        <v>-2.1008403361344463E-3</v>
      </c>
      <c r="E460" s="58">
        <v>-2.8911966013688839E-2</v>
      </c>
      <c r="F460" s="58">
        <v>-6.3807531380753235E-2</v>
      </c>
      <c r="G460" s="58">
        <v>-3.5519125683060149E-2</v>
      </c>
      <c r="H460" s="58">
        <v>1.2663398692810413E-2</v>
      </c>
      <c r="I460" s="58">
        <v>0</v>
      </c>
      <c r="J460" s="58">
        <v>4.1887905604719888E-2</v>
      </c>
      <c r="K460" s="58">
        <v>0</v>
      </c>
      <c r="L460" s="58">
        <v>0</v>
      </c>
      <c r="M460" s="58">
        <v>-3.3657587548638124E-2</v>
      </c>
    </row>
    <row r="461" spans="1:13" x14ac:dyDescent="0.25">
      <c r="A461" s="57">
        <v>39749</v>
      </c>
      <c r="B461" s="58">
        <v>1.4077488476392341E-2</v>
      </c>
      <c r="C461" s="58">
        <v>8.4346504559270397E-2</v>
      </c>
      <c r="D461" s="58">
        <v>0.11298245614035074</v>
      </c>
      <c r="E461" s="58">
        <v>0.11915178028922102</v>
      </c>
      <c r="F461" s="58">
        <v>0.16759776536312843</v>
      </c>
      <c r="G461" s="58">
        <v>9.0651558073654437E-2</v>
      </c>
      <c r="H461" s="58">
        <v>0.13029447357805579</v>
      </c>
      <c r="I461" s="58">
        <v>0</v>
      </c>
      <c r="J461" s="58">
        <v>0.10305775764439407</v>
      </c>
      <c r="K461" s="58">
        <v>0</v>
      </c>
      <c r="L461" s="58">
        <v>0</v>
      </c>
      <c r="M461" s="58">
        <v>0.11073082343466889</v>
      </c>
    </row>
    <row r="462" spans="1:13" x14ac:dyDescent="0.25">
      <c r="A462" s="57">
        <v>39750</v>
      </c>
      <c r="B462" s="58">
        <v>7.7886977886977737E-2</v>
      </c>
      <c r="C462" s="58">
        <v>4.6951646811492553E-2</v>
      </c>
      <c r="D462" s="58">
        <v>-5.8007566204287486E-2</v>
      </c>
      <c r="E462" s="58">
        <v>-2.9154677235463389E-2</v>
      </c>
      <c r="F462" s="58">
        <v>1.3875598086124485E-2</v>
      </c>
      <c r="G462" s="58">
        <v>-4.3290043290044045E-3</v>
      </c>
      <c r="H462" s="58">
        <v>1.5167737330478159E-2</v>
      </c>
      <c r="I462" s="58">
        <v>0</v>
      </c>
      <c r="J462" s="58">
        <v>-6.9301848049281412E-2</v>
      </c>
      <c r="K462" s="58">
        <v>0</v>
      </c>
      <c r="L462" s="58">
        <v>0</v>
      </c>
      <c r="M462" s="58">
        <v>-2.7188689505165398E-3</v>
      </c>
    </row>
    <row r="463" spans="1:13" x14ac:dyDescent="0.25">
      <c r="A463" s="57">
        <v>39751</v>
      </c>
      <c r="B463" s="58">
        <v>3.726920446774562E-2</v>
      </c>
      <c r="C463" s="58">
        <v>6.1579651941097824E-2</v>
      </c>
      <c r="D463" s="58">
        <v>8.2329317269076441E-2</v>
      </c>
      <c r="E463" s="58">
        <v>4.7533832904596007E-3</v>
      </c>
      <c r="F463" s="58">
        <v>8.0226521944313234E-3</v>
      </c>
      <c r="G463" s="58">
        <v>-1.6086956521739193E-2</v>
      </c>
      <c r="H463" s="58">
        <v>-3.1640007031112916E-3</v>
      </c>
      <c r="I463" s="58">
        <v>0</v>
      </c>
      <c r="J463" s="58">
        <v>5.5157198014340825E-2</v>
      </c>
      <c r="K463" s="58">
        <v>0</v>
      </c>
      <c r="L463" s="58">
        <v>0</v>
      </c>
      <c r="M463" s="58">
        <v>-4.9073064340240391E-3</v>
      </c>
    </row>
    <row r="464" spans="1:13" x14ac:dyDescent="0.25">
      <c r="A464" s="57">
        <v>39752</v>
      </c>
      <c r="B464" s="58">
        <v>-1.2086583891880442E-3</v>
      </c>
      <c r="C464" s="58">
        <v>-3.0895334174022682E-2</v>
      </c>
      <c r="D464" s="58">
        <v>-8.6580086580086979E-3</v>
      </c>
      <c r="E464" s="58">
        <v>-9.4617910613892242E-4</v>
      </c>
      <c r="F464" s="58">
        <v>-3.5580524344569153E-2</v>
      </c>
      <c r="G464" s="58">
        <v>-1.3256738842244875E-2</v>
      </c>
      <c r="H464" s="58">
        <v>9.3457943925234765E-3</v>
      </c>
      <c r="I464" s="58">
        <v>0</v>
      </c>
      <c r="J464" s="58">
        <v>2.2477783585990618E-2</v>
      </c>
      <c r="K464" s="58">
        <v>0</v>
      </c>
      <c r="L464" s="58">
        <v>0</v>
      </c>
      <c r="M464" s="58">
        <v>1.9360730593607434E-2</v>
      </c>
    </row>
    <row r="465" spans="1:13" x14ac:dyDescent="0.25">
      <c r="A465" s="57">
        <v>39755</v>
      </c>
      <c r="B465" s="58">
        <v>1.9141914191419085E-2</v>
      </c>
      <c r="C465" s="58">
        <v>-5.855562784645385E-3</v>
      </c>
      <c r="D465" s="58">
        <v>-2.4329382407985101E-2</v>
      </c>
      <c r="E465" s="58">
        <v>-3.5821727019498595E-2</v>
      </c>
      <c r="F465" s="58">
        <v>-6.3106796116506603E-3</v>
      </c>
      <c r="G465" s="58">
        <v>1.2987012987013102E-2</v>
      </c>
      <c r="H465" s="58">
        <v>-2.5681341719077544E-2</v>
      </c>
      <c r="I465" s="58">
        <v>0</v>
      </c>
      <c r="J465" s="58">
        <v>-3.3231083844580733E-2</v>
      </c>
      <c r="K465" s="58">
        <v>0</v>
      </c>
      <c r="L465" s="58">
        <v>0</v>
      </c>
      <c r="M465" s="58">
        <v>2.8668697366063256E-3</v>
      </c>
    </row>
    <row r="466" spans="1:13" x14ac:dyDescent="0.25">
      <c r="A466" s="57">
        <v>39756</v>
      </c>
      <c r="B466" s="58">
        <v>2.2884283246977555E-2</v>
      </c>
      <c r="C466" s="58">
        <v>3.7958115183245988E-2</v>
      </c>
      <c r="D466" s="58">
        <v>3.9641943734015417E-2</v>
      </c>
      <c r="E466" s="58">
        <v>5.9051250938926492E-2</v>
      </c>
      <c r="F466" s="58">
        <v>0.14606741573033721</v>
      </c>
      <c r="G466" s="58">
        <v>4.022988505747116E-2</v>
      </c>
      <c r="H466" s="58">
        <v>4.8054509592971195E-2</v>
      </c>
      <c r="I466" s="58">
        <v>0</v>
      </c>
      <c r="J466" s="58">
        <v>9.5187731359069883E-3</v>
      </c>
      <c r="K466" s="58">
        <v>0</v>
      </c>
      <c r="L466" s="58">
        <v>0</v>
      </c>
      <c r="M466" s="58">
        <v>2.8586742897982464E-3</v>
      </c>
    </row>
    <row r="467" spans="1:13" x14ac:dyDescent="0.25">
      <c r="A467" s="57">
        <v>39757</v>
      </c>
      <c r="B467" s="58">
        <v>-1.9311945968763178E-2</v>
      </c>
      <c r="C467" s="58">
        <v>-6.9356872635561118E-2</v>
      </c>
      <c r="D467" s="58">
        <v>-7.3800738007380184E-2</v>
      </c>
      <c r="E467" s="58">
        <v>-6.732500409187625E-2</v>
      </c>
      <c r="F467" s="58">
        <v>-7.3742540494458719E-2</v>
      </c>
      <c r="G467" s="58">
        <v>-6.162345941351477E-2</v>
      </c>
      <c r="H467" s="58">
        <v>-0.11069289991445685</v>
      </c>
      <c r="I467" s="58">
        <v>0</v>
      </c>
      <c r="J467" s="58">
        <v>-4.2430591932949069E-2</v>
      </c>
      <c r="K467" s="58">
        <v>0</v>
      </c>
      <c r="L467" s="58">
        <v>0</v>
      </c>
      <c r="M467" s="58">
        <v>-3.5631569570639621E-2</v>
      </c>
    </row>
    <row r="468" spans="1:13" x14ac:dyDescent="0.25">
      <c r="A468" s="57">
        <v>39758</v>
      </c>
      <c r="B468" s="58">
        <v>-5.6494135370709131E-2</v>
      </c>
      <c r="C468" s="58">
        <v>-4.065040650406504E-2</v>
      </c>
      <c r="D468" s="58">
        <v>-7.901726427622846E-2</v>
      </c>
      <c r="E468" s="58">
        <v>-3.2231646680315862E-2</v>
      </c>
      <c r="F468" s="58">
        <v>-3.4974689369535295E-2</v>
      </c>
      <c r="G468" s="58">
        <v>-5.4347826086956541E-2</v>
      </c>
      <c r="H468" s="58">
        <v>-9.1573682185455918E-2</v>
      </c>
      <c r="I468" s="58">
        <v>0</v>
      </c>
      <c r="J468" s="58">
        <v>-6.2363238512035069E-2</v>
      </c>
      <c r="K468" s="58">
        <v>0</v>
      </c>
      <c r="L468" s="58">
        <v>0</v>
      </c>
      <c r="M468" s="58">
        <v>-1.1823388139663771E-2</v>
      </c>
    </row>
    <row r="469" spans="1:13" x14ac:dyDescent="0.25">
      <c r="A469" s="57">
        <v>39759</v>
      </c>
      <c r="B469" s="58">
        <v>-2.1669708029197099E-2</v>
      </c>
      <c r="C469" s="58">
        <v>-9.1807909604519899E-3</v>
      </c>
      <c r="D469" s="58">
        <v>5.4794520547945424E-2</v>
      </c>
      <c r="E469" s="58">
        <v>-2.4177949709858204E-4</v>
      </c>
      <c r="F469" s="58">
        <v>3.9580352885073999E-2</v>
      </c>
      <c r="G469" s="58">
        <v>2.9693486590038454E-2</v>
      </c>
      <c r="H469" s="58">
        <v>4.214315967810256E-2</v>
      </c>
      <c r="I469" s="58">
        <v>0</v>
      </c>
      <c r="J469" s="58">
        <v>4.6674445740955139E-3</v>
      </c>
      <c r="K469" s="58">
        <v>0</v>
      </c>
      <c r="L469" s="58">
        <v>0</v>
      </c>
      <c r="M469" s="58">
        <v>1.6825574873808202E-2</v>
      </c>
    </row>
    <row r="470" spans="1:13" x14ac:dyDescent="0.25">
      <c r="A470" s="57">
        <v>39762</v>
      </c>
      <c r="B470" s="58">
        <v>2.5763581254371504E-2</v>
      </c>
      <c r="C470" s="58">
        <v>-2.3521026372059883E-2</v>
      </c>
      <c r="D470" s="58">
        <v>-1.9138755980861344E-2</v>
      </c>
      <c r="E470" s="58">
        <v>-3.7303506650544271E-2</v>
      </c>
      <c r="F470" s="58">
        <v>-3.0733944954128511E-2</v>
      </c>
      <c r="G470" s="58">
        <v>-9.302325581395321E-3</v>
      </c>
      <c r="H470" s="58">
        <v>-1.5240804714488965E-2</v>
      </c>
      <c r="I470" s="58">
        <v>0</v>
      </c>
      <c r="J470" s="58">
        <v>-1.7421602787456303E-2</v>
      </c>
      <c r="K470" s="58">
        <v>0</v>
      </c>
      <c r="L470" s="58">
        <v>0</v>
      </c>
      <c r="M470" s="58">
        <v>1.4524728810443088E-2</v>
      </c>
    </row>
    <row r="471" spans="1:13" x14ac:dyDescent="0.25">
      <c r="A471" s="57">
        <v>39763</v>
      </c>
      <c r="B471" s="58">
        <v>-5.3983407205364209E-2</v>
      </c>
      <c r="C471" s="58">
        <v>-1.1678832116788329E-2</v>
      </c>
      <c r="D471" s="58">
        <v>-2.9268292682926855E-2</v>
      </c>
      <c r="E471" s="58">
        <v>-2.2985618288011045E-2</v>
      </c>
      <c r="F471" s="58">
        <v>-9.7018457169900651E-2</v>
      </c>
      <c r="G471" s="58">
        <v>-4.6948356807512415E-3</v>
      </c>
      <c r="H471" s="58">
        <v>-4.4572843582336041E-2</v>
      </c>
      <c r="I471" s="58">
        <v>0</v>
      </c>
      <c r="J471" s="58">
        <v>-1.7730496453901567E-3</v>
      </c>
      <c r="K471" s="58">
        <v>0</v>
      </c>
      <c r="L471" s="58">
        <v>0</v>
      </c>
      <c r="M471" s="58">
        <v>-7.7926785067052862E-3</v>
      </c>
    </row>
    <row r="472" spans="1:13" x14ac:dyDescent="0.25">
      <c r="A472" s="57">
        <v>39764</v>
      </c>
      <c r="B472" s="58">
        <v>-3.0153772224891795E-2</v>
      </c>
      <c r="C472" s="58">
        <v>-4.9483013293943889E-2</v>
      </c>
      <c r="D472" s="58">
        <v>-2.943287867910982E-2</v>
      </c>
      <c r="E472" s="58">
        <v>-6.5693899852156568E-2</v>
      </c>
      <c r="F472" s="58">
        <v>-4.0880503144653968E-2</v>
      </c>
      <c r="G472" s="58">
        <v>-4.245283018867918E-2</v>
      </c>
      <c r="H472" s="58">
        <v>-0.10237580993520512</v>
      </c>
      <c r="I472" s="58">
        <v>0</v>
      </c>
      <c r="J472" s="58">
        <v>-3.1379514505624706E-2</v>
      </c>
      <c r="K472" s="58">
        <v>0</v>
      </c>
      <c r="L472" s="58">
        <v>0</v>
      </c>
      <c r="M472" s="58">
        <v>-3.8904109589041114E-2</v>
      </c>
    </row>
    <row r="473" spans="1:13" x14ac:dyDescent="0.25">
      <c r="A473" s="57">
        <v>39765</v>
      </c>
      <c r="B473" s="58">
        <v>-1.3749535488665865E-2</v>
      </c>
      <c r="C473" s="58">
        <v>7.0707070707070718E-2</v>
      </c>
      <c r="D473" s="58">
        <v>6.7307692307692291E-2</v>
      </c>
      <c r="E473" s="58">
        <v>7.2445820433436614E-2</v>
      </c>
      <c r="F473" s="58">
        <v>3.770491803278686E-2</v>
      </c>
      <c r="G473" s="58">
        <v>4.6798029556650134E-2</v>
      </c>
      <c r="H473" s="58">
        <v>8.1087584215591813E-2</v>
      </c>
      <c r="I473" s="58">
        <v>0</v>
      </c>
      <c r="J473" s="58">
        <v>6.2958435207824071E-2</v>
      </c>
      <c r="K473" s="58">
        <v>0</v>
      </c>
      <c r="L473" s="58">
        <v>0</v>
      </c>
      <c r="M473" s="58">
        <v>4.3899657924743485E-2</v>
      </c>
    </row>
    <row r="474" spans="1:13" x14ac:dyDescent="0.25">
      <c r="A474" s="57">
        <v>39766</v>
      </c>
      <c r="B474" s="58">
        <v>3.7804571715649216E-2</v>
      </c>
      <c r="C474" s="58">
        <v>-6.4586357039187137E-2</v>
      </c>
      <c r="D474" s="58">
        <v>-7.6923076923076872E-2</v>
      </c>
      <c r="E474" s="58">
        <v>-6.607646907877851E-3</v>
      </c>
      <c r="F474" s="58">
        <v>-5.7925223802000936E-2</v>
      </c>
      <c r="G474" s="58">
        <v>-5.600000000000005E-2</v>
      </c>
      <c r="H474" s="58">
        <v>-7.0776763854885405E-2</v>
      </c>
      <c r="I474" s="58">
        <v>0</v>
      </c>
      <c r="J474" s="58">
        <v>-7.3605520414031123E-2</v>
      </c>
      <c r="K474" s="58">
        <v>0</v>
      </c>
      <c r="L474" s="58">
        <v>0</v>
      </c>
      <c r="M474" s="58">
        <v>-4.0415073730202034E-2</v>
      </c>
    </row>
    <row r="475" spans="1:13" x14ac:dyDescent="0.25">
      <c r="A475" s="57">
        <v>39769</v>
      </c>
      <c r="B475" s="58">
        <v>-3.9089918915647948E-2</v>
      </c>
      <c r="C475" s="58">
        <v>-2.3273855702094726E-2</v>
      </c>
      <c r="D475" s="58">
        <v>-2.4024024024024038E-2</v>
      </c>
      <c r="E475" s="58">
        <v>-3.1901840490797584E-2</v>
      </c>
      <c r="F475" s="58">
        <v>-0.25041922861934041</v>
      </c>
      <c r="G475" s="58">
        <v>-3.6889332003987918E-2</v>
      </c>
      <c r="H475" s="58">
        <v>-4.9341317365269477E-2</v>
      </c>
      <c r="I475" s="58">
        <v>0</v>
      </c>
      <c r="J475" s="58">
        <v>-1.2414649286157653E-2</v>
      </c>
      <c r="K475" s="58">
        <v>0</v>
      </c>
      <c r="L475" s="58">
        <v>0</v>
      </c>
      <c r="M475" s="58">
        <v>-1.7074558907228199E-2</v>
      </c>
    </row>
    <row r="476" spans="1:13" x14ac:dyDescent="0.25">
      <c r="A476" s="57">
        <v>39770</v>
      </c>
      <c r="B476" s="58">
        <v>-3.4005037783376713E-3</v>
      </c>
      <c r="C476" s="58">
        <v>1.9857029388403502E-2</v>
      </c>
      <c r="D476" s="58">
        <v>8.4615384615385203E-3</v>
      </c>
      <c r="E476" s="58">
        <v>-9.005403241945098E-3</v>
      </c>
      <c r="F476" s="58">
        <v>-3.9522744220730766E-2</v>
      </c>
      <c r="G476" s="58">
        <v>1.552795031055898E-2</v>
      </c>
      <c r="H476" s="58">
        <v>-3.1494079113126738E-2</v>
      </c>
      <c r="I476" s="58">
        <v>0</v>
      </c>
      <c r="J476" s="58">
        <v>-5.0282840980515608E-3</v>
      </c>
      <c r="K476" s="58">
        <v>0</v>
      </c>
      <c r="L476" s="58">
        <v>0</v>
      </c>
      <c r="M476" s="58">
        <v>1.7564176799845566E-2</v>
      </c>
    </row>
    <row r="477" spans="1:13" x14ac:dyDescent="0.25">
      <c r="A477" s="57">
        <v>39771</v>
      </c>
      <c r="B477" s="58">
        <v>1.010994565904233E-2</v>
      </c>
      <c r="C477" s="58">
        <v>-3.9719626168224331E-2</v>
      </c>
      <c r="D477" s="58">
        <v>-4.7292143401983178E-2</v>
      </c>
      <c r="E477" s="58">
        <v>-5.7956381260097056E-2</v>
      </c>
      <c r="F477" s="58">
        <v>-0.1327639751552796</v>
      </c>
      <c r="G477" s="58">
        <v>-6.7787971457696328E-2</v>
      </c>
      <c r="H477" s="58">
        <v>-6.7637877211238151E-2</v>
      </c>
      <c r="I477" s="58">
        <v>0</v>
      </c>
      <c r="J477" s="58">
        <v>-7.5805432722678368E-2</v>
      </c>
      <c r="K477" s="58">
        <v>0</v>
      </c>
      <c r="L477" s="58">
        <v>0</v>
      </c>
      <c r="M477" s="58">
        <v>-3.262518968133532E-2</v>
      </c>
    </row>
    <row r="478" spans="1:13" x14ac:dyDescent="0.25">
      <c r="A478" s="57">
        <v>39772</v>
      </c>
      <c r="B478" s="58">
        <v>-6.1678969097960779E-2</v>
      </c>
      <c r="C478" s="58">
        <v>-6.7315490673154899E-2</v>
      </c>
      <c r="D478" s="58">
        <v>-2.0816653322658141E-2</v>
      </c>
      <c r="E478" s="58">
        <v>-7.3597713469095938E-2</v>
      </c>
      <c r="F478" s="58">
        <v>-1.1638316920322356E-2</v>
      </c>
      <c r="G478" s="58">
        <v>-4.1552761071623756E-2</v>
      </c>
      <c r="H478" s="58">
        <v>-2.2600446428571508E-2</v>
      </c>
      <c r="I478" s="58">
        <v>0</v>
      </c>
      <c r="J478" s="58">
        <v>-4.1695146958304896E-2</v>
      </c>
      <c r="K478" s="58">
        <v>0</v>
      </c>
      <c r="L478" s="58">
        <v>0</v>
      </c>
      <c r="M478" s="58">
        <v>-6.6666666666667096E-3</v>
      </c>
    </row>
    <row r="479" spans="1:13" x14ac:dyDescent="0.25">
      <c r="A479" s="57">
        <v>39773</v>
      </c>
      <c r="B479" s="58">
        <v>-3.0133333333333456E-2</v>
      </c>
      <c r="C479" s="58">
        <v>2.6086956521739202E-2</v>
      </c>
      <c r="D479" s="58">
        <v>7.1954210956663767E-2</v>
      </c>
      <c r="E479" s="58">
        <v>1.1029695333590439E-2</v>
      </c>
      <c r="F479" s="58">
        <v>2.0833333333333481E-2</v>
      </c>
      <c r="G479" s="58">
        <v>0.12264689104392468</v>
      </c>
      <c r="H479" s="58">
        <v>8.1073365686554322E-2</v>
      </c>
      <c r="I479" s="58">
        <v>0</v>
      </c>
      <c r="J479" s="58">
        <v>4.636233951497859E-2</v>
      </c>
      <c r="K479" s="58">
        <v>0</v>
      </c>
      <c r="L479" s="58">
        <v>0</v>
      </c>
      <c r="M479" s="58">
        <v>4.4611133043821694E-2</v>
      </c>
    </row>
    <row r="480" spans="1:13" x14ac:dyDescent="0.25">
      <c r="A480" s="57">
        <v>39776</v>
      </c>
      <c r="B480" s="58">
        <v>4.1242782513060128E-2</v>
      </c>
      <c r="C480" s="58">
        <v>0.12542372881355912</v>
      </c>
      <c r="D480" s="58">
        <v>3.4324942791762014E-2</v>
      </c>
      <c r="E480" s="58">
        <v>-1.8996032956972941E-2</v>
      </c>
      <c r="F480" s="58">
        <v>2.1295474711623852E-2</v>
      </c>
      <c r="G480" s="58">
        <v>5.1321138211382289E-2</v>
      </c>
      <c r="H480" s="58">
        <v>0.12226036440454191</v>
      </c>
      <c r="I480" s="58">
        <v>0</v>
      </c>
      <c r="J480" s="58">
        <v>4.0218132242672011E-2</v>
      </c>
      <c r="K480" s="58">
        <v>0</v>
      </c>
      <c r="L480" s="58">
        <v>0</v>
      </c>
      <c r="M480" s="58">
        <v>-2.8344671201814275E-3</v>
      </c>
    </row>
    <row r="481" spans="1:13" x14ac:dyDescent="0.25">
      <c r="A481" s="57">
        <v>39777</v>
      </c>
      <c r="B481" s="58">
        <v>7.4333245312912632E-2</v>
      </c>
      <c r="C481" s="58">
        <v>-2.3343373493975861E-2</v>
      </c>
      <c r="D481" s="58">
        <v>-3.1710914454277317E-2</v>
      </c>
      <c r="E481" s="58">
        <v>9.557508359903566E-2</v>
      </c>
      <c r="F481" s="58">
        <v>7.7324066029539562E-2</v>
      </c>
      <c r="G481" s="58">
        <v>-3.3832769453842615E-2</v>
      </c>
      <c r="H481" s="58">
        <v>-7.2941176470588953E-3</v>
      </c>
      <c r="I481" s="58">
        <v>0</v>
      </c>
      <c r="J481" s="58">
        <v>-4.4560943643512485E-2</v>
      </c>
      <c r="K481" s="58">
        <v>0</v>
      </c>
      <c r="L481" s="58">
        <v>0</v>
      </c>
      <c r="M481" s="58">
        <v>3.6194807655864913E-2</v>
      </c>
    </row>
    <row r="482" spans="1:13" x14ac:dyDescent="0.25">
      <c r="A482" s="57">
        <v>39778</v>
      </c>
      <c r="B482" s="58">
        <v>-2.2735651960182013E-2</v>
      </c>
      <c r="C482" s="58">
        <v>4.6260601387817957E-2</v>
      </c>
      <c r="D482" s="58">
        <v>6.397562833206405E-2</v>
      </c>
      <c r="E482" s="58">
        <v>3.5633162975582167E-2</v>
      </c>
      <c r="F482" s="58">
        <v>0.15161290322580645</v>
      </c>
      <c r="G482" s="58">
        <v>2.5012506253126565E-2</v>
      </c>
      <c r="H482" s="58">
        <v>4.195306944773658E-2</v>
      </c>
      <c r="I482" s="58">
        <v>0</v>
      </c>
      <c r="J482" s="58">
        <v>6.4471879286694067E-2</v>
      </c>
      <c r="K482" s="58">
        <v>0</v>
      </c>
      <c r="L482" s="58">
        <v>0</v>
      </c>
      <c r="M482" s="58">
        <v>3.6759326993416108E-2</v>
      </c>
    </row>
    <row r="483" spans="1:13" x14ac:dyDescent="0.25">
      <c r="A483" s="57">
        <v>39780</v>
      </c>
      <c r="B483" s="58">
        <v>1.8611670020120874E-2</v>
      </c>
      <c r="C483" s="58">
        <v>-2.4318349299926267E-2</v>
      </c>
      <c r="D483" s="58">
        <v>-1.2168933428775897E-2</v>
      </c>
      <c r="E483" s="58">
        <v>2.9472241261139231E-3</v>
      </c>
      <c r="F483" s="58">
        <v>-4.8319327731092376E-2</v>
      </c>
      <c r="G483" s="58">
        <v>-1.3177159590043952E-2</v>
      </c>
      <c r="H483" s="58">
        <v>-2.8662420382165599E-2</v>
      </c>
      <c r="I483" s="58">
        <v>0</v>
      </c>
      <c r="J483" s="58">
        <v>3.221649484536071E-3</v>
      </c>
      <c r="K483" s="58">
        <v>0</v>
      </c>
      <c r="L483" s="58">
        <v>0</v>
      </c>
      <c r="M483" s="58">
        <v>-1.4288234256482513E-2</v>
      </c>
    </row>
    <row r="484" spans="1:13" x14ac:dyDescent="0.25">
      <c r="A484" s="57">
        <v>39783</v>
      </c>
      <c r="B484" s="58">
        <v>-6.1728395061722008E-4</v>
      </c>
      <c r="C484" s="58">
        <v>-4.0785498489426031E-2</v>
      </c>
      <c r="D484" s="58">
        <v>-8.9855072463768115E-2</v>
      </c>
      <c r="E484" s="58">
        <v>-9.2052210756509267E-2</v>
      </c>
      <c r="F484" s="58">
        <v>-0.14422369389256795</v>
      </c>
      <c r="G484" s="58">
        <v>-7.9624134520276946E-2</v>
      </c>
      <c r="H484" s="58">
        <v>-5.2224824355971977E-2</v>
      </c>
      <c r="I484" s="58">
        <v>0</v>
      </c>
      <c r="J484" s="58">
        <v>-0.10019267822736033</v>
      </c>
      <c r="K484" s="58">
        <v>0</v>
      </c>
      <c r="L484" s="58">
        <v>0</v>
      </c>
      <c r="M484" s="58">
        <v>-5.1360057265569137E-2</v>
      </c>
    </row>
    <row r="485" spans="1:13" x14ac:dyDescent="0.25">
      <c r="A485" s="57">
        <v>39784</v>
      </c>
      <c r="B485" s="58">
        <v>-3.8912909203211887E-2</v>
      </c>
      <c r="C485" s="58">
        <v>4.0157480314960692E-2</v>
      </c>
      <c r="D485" s="58">
        <v>5.7324840764331197E-2</v>
      </c>
      <c r="E485" s="58">
        <v>3.4321842541020331E-2</v>
      </c>
      <c r="F485" s="58">
        <v>1.9776440240756532E-2</v>
      </c>
      <c r="G485" s="58">
        <v>2.9016657710908111E-2</v>
      </c>
      <c r="H485" s="58">
        <v>1.7790956263899149E-2</v>
      </c>
      <c r="I485" s="58">
        <v>0</v>
      </c>
      <c r="J485" s="58">
        <v>4.4967880085653222E-2</v>
      </c>
      <c r="K485" s="58">
        <v>0</v>
      </c>
      <c r="L485" s="58">
        <v>0</v>
      </c>
      <c r="M485" s="58">
        <v>8.3003206942087182E-3</v>
      </c>
    </row>
    <row r="486" spans="1:13" x14ac:dyDescent="0.25">
      <c r="A486" s="57">
        <v>39785</v>
      </c>
      <c r="B486" s="58">
        <v>1.053984575835476E-2</v>
      </c>
      <c r="C486" s="58">
        <v>3.709311127933379E-2</v>
      </c>
      <c r="D486" s="58">
        <v>2.8614457831325435E-2</v>
      </c>
      <c r="E486" s="58">
        <v>1.5718236064619528E-2</v>
      </c>
      <c r="F486" s="58">
        <v>-4.1315345699831418E-2</v>
      </c>
      <c r="G486" s="58">
        <v>3.7597911227154279E-2</v>
      </c>
      <c r="H486" s="58">
        <v>9.7596504005826645E-2</v>
      </c>
      <c r="I486" s="58">
        <v>0</v>
      </c>
      <c r="J486" s="58">
        <v>4.2349726775956276E-2</v>
      </c>
      <c r="K486" s="58">
        <v>0</v>
      </c>
      <c r="L486" s="58">
        <v>0</v>
      </c>
      <c r="M486" s="58">
        <v>1.7399438727782934E-2</v>
      </c>
    </row>
    <row r="487" spans="1:13" x14ac:dyDescent="0.25">
      <c r="A487" s="57">
        <v>39786</v>
      </c>
      <c r="B487" s="58">
        <v>1.7934367845331867E-2</v>
      </c>
      <c r="C487" s="58">
        <v>-4.6715328467153205E-2</v>
      </c>
      <c r="D487" s="58">
        <v>-6.5153733528550584E-2</v>
      </c>
      <c r="E487" s="58">
        <v>-1.8269092993265623E-2</v>
      </c>
      <c r="F487" s="58">
        <v>7.0360598065084545E-3</v>
      </c>
      <c r="G487" s="58">
        <v>-3.8248616004026292E-2</v>
      </c>
      <c r="H487" s="58">
        <v>4.6671090466710918E-2</v>
      </c>
      <c r="I487" s="58">
        <v>0</v>
      </c>
      <c r="J487" s="58">
        <v>-5.1769331585845291E-2</v>
      </c>
      <c r="K487" s="58">
        <v>0</v>
      </c>
      <c r="L487" s="58">
        <v>0</v>
      </c>
      <c r="M487" s="58">
        <v>1.3424052960647304E-2</v>
      </c>
    </row>
    <row r="488" spans="1:13" x14ac:dyDescent="0.25">
      <c r="A488" s="57">
        <v>39787</v>
      </c>
      <c r="B488" s="58">
        <v>-4.0609771335749056E-2</v>
      </c>
      <c r="C488" s="58">
        <v>2.8330781010719619E-2</v>
      </c>
      <c r="D488" s="58">
        <v>4.0720438527799496E-2</v>
      </c>
      <c r="E488" s="58">
        <v>3.5174779245420673E-2</v>
      </c>
      <c r="F488" s="58">
        <v>-4.7161572052401679E-2</v>
      </c>
      <c r="G488" s="58">
        <v>3.9769754055468454E-2</v>
      </c>
      <c r="H488" s="58">
        <v>1.9864750633981298E-2</v>
      </c>
      <c r="I488" s="58">
        <v>0</v>
      </c>
      <c r="J488" s="58">
        <v>6.2197650310988895E-3</v>
      </c>
      <c r="K488" s="58">
        <v>0</v>
      </c>
      <c r="L488" s="58">
        <v>0</v>
      </c>
      <c r="M488" s="58">
        <v>5.6251134095445465E-2</v>
      </c>
    </row>
    <row r="489" spans="1:13" x14ac:dyDescent="0.25">
      <c r="A489" s="57">
        <v>39790</v>
      </c>
      <c r="B489" s="58">
        <v>7.5410263089346063E-2</v>
      </c>
      <c r="C489" s="58">
        <v>6.1057334326135582E-2</v>
      </c>
      <c r="D489" s="58">
        <v>4.8908954100827629E-2</v>
      </c>
      <c r="E489" s="58">
        <v>6.3799788508988486E-2</v>
      </c>
      <c r="F489" s="58">
        <v>8.1576535288725882E-2</v>
      </c>
      <c r="G489" s="58">
        <v>5.7372924006039216E-2</v>
      </c>
      <c r="H489" s="58">
        <v>6.5271446332366256E-2</v>
      </c>
      <c r="I489" s="58">
        <v>0</v>
      </c>
      <c r="J489" s="58">
        <v>1.7857142857142794E-2</v>
      </c>
      <c r="K489" s="58">
        <v>0</v>
      </c>
      <c r="L489" s="58">
        <v>0</v>
      </c>
      <c r="M489" s="58">
        <v>-1.116646624291362E-2</v>
      </c>
    </row>
    <row r="490" spans="1:13" x14ac:dyDescent="0.25">
      <c r="A490" s="57">
        <v>39791</v>
      </c>
      <c r="B490" s="58">
        <v>1.5138670219208006E-2</v>
      </c>
      <c r="C490" s="58">
        <v>2.8070175438594802E-3</v>
      </c>
      <c r="D490" s="58">
        <v>2.582496413199431E-2</v>
      </c>
      <c r="E490" s="58">
        <v>1.2789927104042365E-2</v>
      </c>
      <c r="F490" s="58">
        <v>-7.2881355932203462E-2</v>
      </c>
      <c r="G490" s="58">
        <v>-1.9514516896715906E-2</v>
      </c>
      <c r="H490" s="58">
        <v>-3.1122349737404686E-3</v>
      </c>
      <c r="I490" s="58">
        <v>0</v>
      </c>
      <c r="J490" s="58">
        <v>4.9257759784075539E-2</v>
      </c>
      <c r="K490" s="58">
        <v>0</v>
      </c>
      <c r="L490" s="58">
        <v>0</v>
      </c>
      <c r="M490" s="58">
        <v>-3.040305767894369E-2</v>
      </c>
    </row>
    <row r="491" spans="1:13" x14ac:dyDescent="0.25">
      <c r="A491" s="57">
        <v>39792</v>
      </c>
      <c r="B491" s="58">
        <v>1.5509424958244367E-3</v>
      </c>
      <c r="C491" s="58">
        <v>-1.8194541637508777E-2</v>
      </c>
      <c r="D491" s="58">
        <v>-2.0979020979021712E-3</v>
      </c>
      <c r="E491" s="58">
        <v>9.3568016750635863E-3</v>
      </c>
      <c r="F491" s="58">
        <v>-4.4789762340036621E-2</v>
      </c>
      <c r="G491" s="58">
        <v>4.8543689320368344E-4</v>
      </c>
      <c r="H491" s="58">
        <v>-3.0243902439024306E-2</v>
      </c>
      <c r="I491" s="58">
        <v>0</v>
      </c>
      <c r="J491" s="58">
        <v>1.1575562700964603E-2</v>
      </c>
      <c r="K491" s="58">
        <v>0</v>
      </c>
      <c r="L491" s="58">
        <v>0</v>
      </c>
      <c r="M491" s="58">
        <v>-1.0034044078122251E-2</v>
      </c>
    </row>
    <row r="492" spans="1:13" x14ac:dyDescent="0.25">
      <c r="A492" s="57">
        <v>39793</v>
      </c>
      <c r="B492" s="58">
        <v>-2.9184038117927358E-2</v>
      </c>
      <c r="C492" s="58">
        <v>-3.2786885245901565E-2</v>
      </c>
      <c r="D492" s="58">
        <v>-1.8220042046250828E-2</v>
      </c>
      <c r="E492" s="58">
        <v>-2.7875016206404646E-2</v>
      </c>
      <c r="F492" s="58">
        <v>6.5071770334928392E-2</v>
      </c>
      <c r="G492" s="58">
        <v>-5.6283357593401306E-2</v>
      </c>
      <c r="H492" s="58">
        <v>-2.917505030181089E-2</v>
      </c>
      <c r="I492" s="58">
        <v>0</v>
      </c>
      <c r="J492" s="58">
        <v>-3.7507946598855701E-2</v>
      </c>
      <c r="K492" s="58">
        <v>0</v>
      </c>
      <c r="L492" s="58">
        <v>0</v>
      </c>
      <c r="M492" s="58">
        <v>-8.3257918552036569E-3</v>
      </c>
    </row>
    <row r="493" spans="1:13" x14ac:dyDescent="0.25">
      <c r="A493" s="57">
        <v>39794</v>
      </c>
      <c r="B493" s="58">
        <v>-3.460122699386492E-2</v>
      </c>
      <c r="C493" s="58">
        <v>3.4635224760501071E-2</v>
      </c>
      <c r="D493" s="58">
        <v>5.2819414703783041E-2</v>
      </c>
      <c r="E493" s="58">
        <v>5.1747132568684906E-2</v>
      </c>
      <c r="F493" s="58">
        <v>2.4258760107816579E-2</v>
      </c>
      <c r="G493" s="58">
        <v>-4.6272493573265017E-3</v>
      </c>
      <c r="H493" s="58">
        <v>6.2176165803108807E-2</v>
      </c>
      <c r="I493" s="58">
        <v>0</v>
      </c>
      <c r="J493" s="58">
        <v>2.9722589167767488E-2</v>
      </c>
      <c r="K493" s="58">
        <v>0</v>
      </c>
      <c r="L493" s="58">
        <v>0</v>
      </c>
      <c r="M493" s="58">
        <v>-2.9202409198758605E-3</v>
      </c>
    </row>
    <row r="494" spans="1:13" x14ac:dyDescent="0.25">
      <c r="A494" s="57">
        <v>39797</v>
      </c>
      <c r="B494" s="58">
        <v>4.8678190137264821E-2</v>
      </c>
      <c r="C494" s="58">
        <v>-3.5612535612535634E-2</v>
      </c>
      <c r="D494" s="58">
        <v>-1.0847457627118695E-2</v>
      </c>
      <c r="E494" s="58">
        <v>-1.6104488967790931E-2</v>
      </c>
      <c r="F494" s="58">
        <v>3.5964912280701755E-2</v>
      </c>
      <c r="G494" s="58">
        <v>-1.6528925619834767E-2</v>
      </c>
      <c r="H494" s="58">
        <v>-4.6829268292682857E-2</v>
      </c>
      <c r="I494" s="58">
        <v>0</v>
      </c>
      <c r="J494" s="58">
        <v>-7.6972418216805227E-3</v>
      </c>
      <c r="K494" s="58">
        <v>0</v>
      </c>
      <c r="L494" s="58">
        <v>0</v>
      </c>
      <c r="M494" s="58">
        <v>1.4643968515466455E-3</v>
      </c>
    </row>
    <row r="495" spans="1:13" x14ac:dyDescent="0.25">
      <c r="A495" s="57">
        <v>39798</v>
      </c>
      <c r="B495" s="58">
        <v>7.2718458368681294E-3</v>
      </c>
      <c r="C495" s="58">
        <v>6.6469719350075174E-3</v>
      </c>
      <c r="D495" s="58">
        <v>7.1967100753941082E-2</v>
      </c>
      <c r="E495" s="58">
        <v>4.7042144606263658E-2</v>
      </c>
      <c r="F495" s="58">
        <v>0.11769686706181193</v>
      </c>
      <c r="G495" s="58">
        <v>5.6197478991596661E-2</v>
      </c>
      <c r="H495" s="58">
        <v>7.7379733879222146E-2</v>
      </c>
      <c r="I495" s="58">
        <v>0</v>
      </c>
      <c r="J495" s="58">
        <v>5.3005817711699876E-2</v>
      </c>
      <c r="K495" s="58">
        <v>0</v>
      </c>
      <c r="L495" s="58">
        <v>0</v>
      </c>
      <c r="M495" s="58">
        <v>9.6874428806434931E-3</v>
      </c>
    </row>
    <row r="496" spans="1:13" x14ac:dyDescent="0.25">
      <c r="A496" s="57">
        <v>39799</v>
      </c>
      <c r="B496" s="58">
        <v>2.8035134159547503E-2</v>
      </c>
      <c r="C496" s="58">
        <v>-6.5297138664710208E-2</v>
      </c>
      <c r="D496" s="58">
        <v>-2.4296675191815886E-2</v>
      </c>
      <c r="E496" s="58">
        <v>-3.0896110290497214E-2</v>
      </c>
      <c r="F496" s="58">
        <v>2.6515151515151603E-2</v>
      </c>
      <c r="G496" s="58">
        <v>-2.2376926902038741E-2</v>
      </c>
      <c r="H496" s="58">
        <v>1.0450313509405174E-2</v>
      </c>
      <c r="I496" s="58">
        <v>0</v>
      </c>
      <c r="J496" s="58">
        <v>-4.9109883364025775E-3</v>
      </c>
      <c r="K496" s="58">
        <v>0</v>
      </c>
      <c r="L496" s="58">
        <v>0</v>
      </c>
      <c r="M496" s="58">
        <v>-9.0514120202755954E-4</v>
      </c>
    </row>
    <row r="497" spans="1:13" x14ac:dyDescent="0.25">
      <c r="A497" s="57">
        <v>39800</v>
      </c>
      <c r="B497" s="58">
        <v>3.8623595505618002E-3</v>
      </c>
      <c r="C497" s="58">
        <v>3.1397174254317317E-3</v>
      </c>
      <c r="D497" s="58">
        <v>-6.5530799475753576E-2</v>
      </c>
      <c r="E497" s="58">
        <v>-1.5750031754096394E-2</v>
      </c>
      <c r="F497" s="58">
        <v>-3.5424354243542511E-2</v>
      </c>
      <c r="G497" s="58">
        <v>-1.8311291963377441E-2</v>
      </c>
      <c r="H497" s="58">
        <v>-2.0684467845054511E-2</v>
      </c>
      <c r="I497" s="58">
        <v>0</v>
      </c>
      <c r="J497" s="58">
        <v>-7.0943861813695275E-2</v>
      </c>
      <c r="K497" s="58">
        <v>0</v>
      </c>
      <c r="L497" s="58">
        <v>0</v>
      </c>
      <c r="M497" s="58">
        <v>3.9862293893822009E-3</v>
      </c>
    </row>
    <row r="498" spans="1:13" x14ac:dyDescent="0.25">
      <c r="A498" s="57">
        <v>39801</v>
      </c>
      <c r="B498" s="58">
        <v>-6.4124985426139425E-3</v>
      </c>
      <c r="C498" s="58">
        <v>6.259780907668322E-3</v>
      </c>
      <c r="D498" s="58">
        <v>1.2622720897615736E-2</v>
      </c>
      <c r="E498" s="58">
        <v>-3.2262227384172171E-4</v>
      </c>
      <c r="F498" s="58">
        <v>3.0604437643457771E-3</v>
      </c>
      <c r="G498" s="58">
        <v>-9.32642487046631E-3</v>
      </c>
      <c r="H498" s="58">
        <v>-9.9846390168970567E-3</v>
      </c>
      <c r="I498" s="58">
        <v>0</v>
      </c>
      <c r="J498" s="58">
        <v>1.3280212483399723E-3</v>
      </c>
      <c r="K498" s="58">
        <v>0</v>
      </c>
      <c r="L498" s="58">
        <v>0</v>
      </c>
      <c r="M498" s="58">
        <v>5.9556036816459379E-3</v>
      </c>
    </row>
    <row r="499" spans="1:13" x14ac:dyDescent="0.25">
      <c r="A499" s="57">
        <v>39804</v>
      </c>
      <c r="B499" s="58">
        <v>-2.2881952593287957E-2</v>
      </c>
      <c r="C499" s="58">
        <v>-4.743390357698285E-2</v>
      </c>
      <c r="D499" s="58">
        <v>-6.9252077562326209E-3</v>
      </c>
      <c r="E499" s="58">
        <v>-4.2083521590395745E-2</v>
      </c>
      <c r="F499" s="58">
        <v>-6.1022120518687939E-2</v>
      </c>
      <c r="G499" s="58">
        <v>3.1380753138074979E-3</v>
      </c>
      <c r="H499" s="58">
        <v>-3.3359193173002288E-2</v>
      </c>
      <c r="I499" s="58">
        <v>0</v>
      </c>
      <c r="J499" s="58">
        <v>-2.4535809018567556E-2</v>
      </c>
      <c r="K499" s="58">
        <v>0</v>
      </c>
      <c r="L499" s="58">
        <v>0</v>
      </c>
      <c r="M499" s="58">
        <v>4.4851094366702426E-3</v>
      </c>
    </row>
    <row r="500" spans="1:13" x14ac:dyDescent="0.25">
      <c r="A500" s="57">
        <v>39805</v>
      </c>
      <c r="B500" s="58">
        <v>-1.1048396781554004E-2</v>
      </c>
      <c r="C500" s="58">
        <v>7.3469387755102922E-3</v>
      </c>
      <c r="D500" s="58">
        <v>-1.882845188284521E-2</v>
      </c>
      <c r="E500" s="58">
        <v>3.0321406913282889E-3</v>
      </c>
      <c r="F500" s="58">
        <v>1.5434606011372809E-2</v>
      </c>
      <c r="G500" s="58">
        <v>5.2137643378520337E-3</v>
      </c>
      <c r="H500" s="58">
        <v>2.4879614767255198E-2</v>
      </c>
      <c r="I500" s="58">
        <v>0</v>
      </c>
      <c r="J500" s="58">
        <v>-3.0591434398368533E-2</v>
      </c>
      <c r="K500" s="58">
        <v>0</v>
      </c>
      <c r="L500" s="58">
        <v>0</v>
      </c>
      <c r="M500" s="58">
        <v>-1.2502232541525271E-2</v>
      </c>
    </row>
    <row r="501" spans="1:13" x14ac:dyDescent="0.25">
      <c r="A501" s="57">
        <v>39806</v>
      </c>
      <c r="B501" s="58">
        <v>-2.1857923497267673E-2</v>
      </c>
      <c r="C501" s="58">
        <v>-1.5397082658022643E-2</v>
      </c>
      <c r="D501" s="58">
        <v>1.1371712864250094E-2</v>
      </c>
      <c r="E501" s="58">
        <v>1.6525594518339348E-2</v>
      </c>
      <c r="F501" s="58">
        <v>-1.0400000000000076E-2</v>
      </c>
      <c r="G501" s="58">
        <v>-5.705394190871349E-3</v>
      </c>
      <c r="H501" s="58">
        <v>7.0477682067344727E-3</v>
      </c>
      <c r="I501" s="58">
        <v>0</v>
      </c>
      <c r="J501" s="58">
        <v>1.33239831697054E-2</v>
      </c>
      <c r="K501" s="58">
        <v>0</v>
      </c>
      <c r="L501" s="58">
        <v>0</v>
      </c>
      <c r="M501" s="58">
        <v>2.7129679869777323E-3</v>
      </c>
    </row>
    <row r="502" spans="1:13" x14ac:dyDescent="0.25">
      <c r="A502" s="57">
        <v>39808</v>
      </c>
      <c r="B502" s="58">
        <v>4.7175667287400191E-3</v>
      </c>
      <c r="C502" s="58">
        <v>9.0534979423868567E-3</v>
      </c>
      <c r="D502" s="58">
        <v>-3.5137034434293835E-3</v>
      </c>
      <c r="E502" s="58">
        <v>-8.5249801744646803E-3</v>
      </c>
      <c r="F502" s="58">
        <v>1.6168148746968924E-3</v>
      </c>
      <c r="G502" s="58">
        <v>-2.0865936358895887E-3</v>
      </c>
      <c r="H502" s="58">
        <v>6.6096423017107941E-3</v>
      </c>
      <c r="I502" s="58">
        <v>0</v>
      </c>
      <c r="J502" s="58">
        <v>-6.9204152249134898E-3</v>
      </c>
      <c r="K502" s="58">
        <v>0</v>
      </c>
      <c r="L502" s="58">
        <v>0</v>
      </c>
      <c r="M502" s="58">
        <v>-1.6233766233765268E-3</v>
      </c>
    </row>
    <row r="503" spans="1:13" x14ac:dyDescent="0.25">
      <c r="A503" s="57">
        <v>39811</v>
      </c>
      <c r="B503" s="58">
        <v>9.7615223032248011E-3</v>
      </c>
      <c r="C503" s="58">
        <v>8.97226753670477E-3</v>
      </c>
      <c r="D503" s="58">
        <v>-3.5260930888574293E-3</v>
      </c>
      <c r="E503" s="58">
        <v>-9.7980403919215586E-3</v>
      </c>
      <c r="F503" s="58">
        <v>-1.6949152542372947E-2</v>
      </c>
      <c r="G503" s="58">
        <v>-8.8865656037636631E-3</v>
      </c>
      <c r="H503" s="58">
        <v>-4.5963692545384349E-2</v>
      </c>
      <c r="I503" s="58">
        <v>0</v>
      </c>
      <c r="J503" s="58">
        <v>2.2299651567944334E-2</v>
      </c>
      <c r="K503" s="58">
        <v>0</v>
      </c>
      <c r="L503" s="58">
        <v>0</v>
      </c>
      <c r="M503" s="58">
        <v>-4.3360433604336945E-3</v>
      </c>
    </row>
    <row r="504" spans="1:13" x14ac:dyDescent="0.25">
      <c r="A504" s="57">
        <v>39812</v>
      </c>
      <c r="B504" s="58">
        <v>1.3460597161036869E-3</v>
      </c>
      <c r="C504" s="58">
        <v>-3.2336297493936739E-3</v>
      </c>
      <c r="D504" s="58">
        <v>3.9631988676574581E-2</v>
      </c>
      <c r="E504" s="58">
        <v>1.9116855142703226E-2</v>
      </c>
      <c r="F504" s="58">
        <v>4.1871921182266014E-2</v>
      </c>
      <c r="G504" s="58">
        <v>2.0042194092827037E-2</v>
      </c>
      <c r="H504" s="58">
        <v>2.7530364372469585E-2</v>
      </c>
      <c r="I504" s="58">
        <v>0</v>
      </c>
      <c r="J504" s="58">
        <v>3.3401499659168277E-2</v>
      </c>
      <c r="K504" s="58">
        <v>0</v>
      </c>
      <c r="L504" s="58">
        <v>0</v>
      </c>
      <c r="M504" s="58">
        <v>-1.0887316276537717E-3</v>
      </c>
    </row>
    <row r="505" spans="1:13" x14ac:dyDescent="0.25">
      <c r="A505" s="57">
        <v>39813</v>
      </c>
      <c r="B505" s="58">
        <v>2.0408163265306145E-2</v>
      </c>
      <c r="C505" s="58">
        <v>-1.1354420113544261E-2</v>
      </c>
      <c r="D505" s="58">
        <v>-2.0422055820285001E-3</v>
      </c>
      <c r="E505" s="58">
        <v>1.4993394980184815E-2</v>
      </c>
      <c r="F505" s="58">
        <v>2.9156816390859097E-2</v>
      </c>
      <c r="G505" s="58">
        <v>5.170630816959676E-3</v>
      </c>
      <c r="H505" s="58">
        <v>1.0244286840031647E-2</v>
      </c>
      <c r="I505" s="58">
        <v>0</v>
      </c>
      <c r="J505" s="58">
        <v>2.3746701846965701E-2</v>
      </c>
      <c r="K505" s="58">
        <v>0</v>
      </c>
      <c r="L505" s="58">
        <v>0</v>
      </c>
      <c r="M505" s="58">
        <v>1.8346957311535128E-2</v>
      </c>
    </row>
    <row r="506" spans="1:13" x14ac:dyDescent="0.25">
      <c r="A506" s="57">
        <v>39815</v>
      </c>
      <c r="B506" s="58">
        <v>4.6706586826348317E-3</v>
      </c>
      <c r="C506" s="58">
        <v>6.31665299425761E-2</v>
      </c>
      <c r="D506" s="58">
        <v>3.6834924965893467E-2</v>
      </c>
      <c r="E506" s="58">
        <v>4.4445890544673627E-2</v>
      </c>
      <c r="F506" s="58">
        <v>3.6753445635528292E-2</v>
      </c>
      <c r="G506" s="58">
        <v>4.5781893004115171E-2</v>
      </c>
      <c r="H506" s="58">
        <v>6.0062402496099843E-2</v>
      </c>
      <c r="I506" s="58">
        <v>0</v>
      </c>
      <c r="J506" s="58">
        <v>3.3505154639175139E-2</v>
      </c>
      <c r="K506" s="58">
        <v>0</v>
      </c>
      <c r="L506" s="58">
        <v>0</v>
      </c>
      <c r="M506" s="58">
        <v>1.9978594363182278E-2</v>
      </c>
    </row>
    <row r="507" spans="1:13" x14ac:dyDescent="0.25">
      <c r="A507" s="57">
        <v>39818</v>
      </c>
      <c r="B507" s="58">
        <v>3.0158540946477519E-2</v>
      </c>
      <c r="C507" s="58">
        <v>4.2438271604938294E-2</v>
      </c>
      <c r="D507" s="58">
        <v>-1.9078947368420973E-2</v>
      </c>
      <c r="E507" s="58">
        <v>2.0934579439252365E-2</v>
      </c>
      <c r="F507" s="58">
        <v>1.7725258493352936E-2</v>
      </c>
      <c r="G507" s="58">
        <v>9.3457943925234765E-3</v>
      </c>
      <c r="H507" s="58">
        <v>-5.5187637969094094E-3</v>
      </c>
      <c r="I507" s="58">
        <v>0</v>
      </c>
      <c r="J507" s="58">
        <v>-1.122194513715713E-2</v>
      </c>
      <c r="K507" s="58">
        <v>0</v>
      </c>
      <c r="L507" s="58">
        <v>0</v>
      </c>
      <c r="M507" s="58">
        <v>-1.1542497376705096E-2</v>
      </c>
    </row>
    <row r="508" spans="1:13" x14ac:dyDescent="0.25">
      <c r="A508" s="57">
        <v>39819</v>
      </c>
      <c r="B508" s="58">
        <v>7.9842629021060763E-3</v>
      </c>
      <c r="C508" s="58">
        <v>-1.6284233900814238E-2</v>
      </c>
      <c r="D508" s="58">
        <v>3.0851777330650476E-2</v>
      </c>
      <c r="E508" s="58">
        <v>1.8308311973636027E-2</v>
      </c>
      <c r="F508" s="58">
        <v>-1.5239477503628418E-2</v>
      </c>
      <c r="G508" s="58">
        <v>1.1695906432748648E-2</v>
      </c>
      <c r="H508" s="58">
        <v>6.104328523862379E-2</v>
      </c>
      <c r="I508" s="58">
        <v>0</v>
      </c>
      <c r="J508" s="58">
        <v>3.7200504413619218E-2</v>
      </c>
      <c r="K508" s="58">
        <v>0</v>
      </c>
      <c r="L508" s="58">
        <v>0</v>
      </c>
      <c r="M508" s="58">
        <v>-8.8464260438783082E-3</v>
      </c>
    </row>
    <row r="509" spans="1:13" x14ac:dyDescent="0.25">
      <c r="A509" s="57">
        <v>39820</v>
      </c>
      <c r="B509" s="58">
        <v>8.2654115486167079E-3</v>
      </c>
      <c r="C509" s="58">
        <v>-2.1820917983446098E-2</v>
      </c>
      <c r="D509" s="58">
        <v>-6.0507482108002608E-2</v>
      </c>
      <c r="E509" s="58">
        <v>-3.6078149346757793E-2</v>
      </c>
      <c r="F509" s="58">
        <v>-6.1901252763448822E-2</v>
      </c>
      <c r="G509" s="58">
        <v>-6.0211946050096388E-2</v>
      </c>
      <c r="H509" s="58">
        <v>-2.0223152022315172E-2</v>
      </c>
      <c r="I509" s="58">
        <v>0</v>
      </c>
      <c r="J509" s="58">
        <v>-5.2887537993920875E-2</v>
      </c>
      <c r="K509" s="58">
        <v>0</v>
      </c>
      <c r="L509" s="58">
        <v>0</v>
      </c>
      <c r="M509" s="58">
        <v>-8.5683684398429882E-3</v>
      </c>
    </row>
    <row r="510" spans="1:13" x14ac:dyDescent="0.25">
      <c r="A510" s="57">
        <v>39821</v>
      </c>
      <c r="B510" s="58">
        <v>-2.2771262666509973E-4</v>
      </c>
      <c r="C510" s="58">
        <v>1.8461538461538529E-2</v>
      </c>
      <c r="D510" s="58">
        <v>7.6177285318559385E-3</v>
      </c>
      <c r="E510" s="58">
        <v>9.885600596866384E-3</v>
      </c>
      <c r="F510" s="58">
        <v>-2.120974076983495E-2</v>
      </c>
      <c r="G510" s="58">
        <v>3.1266017426960557E-2</v>
      </c>
      <c r="H510" s="58">
        <v>1.708185053380773E-2</v>
      </c>
      <c r="I510" s="58">
        <v>0</v>
      </c>
      <c r="J510" s="58">
        <v>-1.9255455712451908E-2</v>
      </c>
      <c r="K510" s="58">
        <v>0</v>
      </c>
      <c r="L510" s="58">
        <v>0</v>
      </c>
      <c r="M510" s="58">
        <v>-7.4900972272236133E-2</v>
      </c>
    </row>
    <row r="511" spans="1:13" x14ac:dyDescent="0.25">
      <c r="A511" s="57">
        <v>39822</v>
      </c>
      <c r="B511" s="58">
        <v>-8.6550506775994185E-3</v>
      </c>
      <c r="C511" s="58">
        <v>-2.2658610271903412E-2</v>
      </c>
      <c r="D511" s="58">
        <v>-2.7491408934707917E-2</v>
      </c>
      <c r="E511" s="58">
        <v>-3.1090315828356863E-2</v>
      </c>
      <c r="F511" s="58">
        <v>-3.2102728731942198E-2</v>
      </c>
      <c r="G511" s="58">
        <v>-2.9821073558648159E-2</v>
      </c>
      <c r="H511" s="58">
        <v>-2.8866340097970622E-2</v>
      </c>
      <c r="I511" s="58">
        <v>0</v>
      </c>
      <c r="J511" s="58">
        <v>-2.0942408376963262E-2</v>
      </c>
      <c r="K511" s="58">
        <v>0</v>
      </c>
      <c r="L511" s="58">
        <v>0</v>
      </c>
      <c r="M511" s="58">
        <v>3.8925652004671019E-3</v>
      </c>
    </row>
    <row r="512" spans="1:13" x14ac:dyDescent="0.25">
      <c r="A512" s="57">
        <v>39825</v>
      </c>
      <c r="B512" s="58">
        <v>-2.8489373923032746E-2</v>
      </c>
      <c r="C512" s="58">
        <v>-2.0865533230293609E-2</v>
      </c>
      <c r="D512" s="58">
        <v>-2.5441696113074341E-2</v>
      </c>
      <c r="E512" s="58">
        <v>-7.5613165586478903E-3</v>
      </c>
      <c r="F512" s="58">
        <v>-5.3897180762852437E-2</v>
      </c>
      <c r="G512" s="58">
        <v>-2.5614754098360892E-3</v>
      </c>
      <c r="H512" s="58">
        <v>-6.4673031886146592E-2</v>
      </c>
      <c r="I512" s="58">
        <v>0</v>
      </c>
      <c r="J512" s="58">
        <v>-1.5374331550802145E-2</v>
      </c>
      <c r="K512" s="58">
        <v>0</v>
      </c>
      <c r="L512" s="58">
        <v>0</v>
      </c>
      <c r="M512" s="58">
        <v>-3.6835982939122935E-3</v>
      </c>
    </row>
    <row r="513" spans="1:13" x14ac:dyDescent="0.25">
      <c r="A513" s="57">
        <v>39826</v>
      </c>
      <c r="B513" s="58">
        <v>1.0996807378503171E-2</v>
      </c>
      <c r="C513" s="58">
        <v>-1.104972375690616E-2</v>
      </c>
      <c r="D513" s="58">
        <v>-8.7019579405365199E-3</v>
      </c>
      <c r="E513" s="58">
        <v>5.1859914207055269E-3</v>
      </c>
      <c r="F513" s="58">
        <v>1.22699386503069E-2</v>
      </c>
      <c r="G513" s="58">
        <v>1.7976373908577425E-2</v>
      </c>
      <c r="H513" s="58">
        <v>-9.0523882896763608E-3</v>
      </c>
      <c r="I513" s="58">
        <v>0</v>
      </c>
      <c r="J513" s="58">
        <v>7.4677528852680197E-3</v>
      </c>
      <c r="K513" s="58">
        <v>0</v>
      </c>
      <c r="L513" s="58">
        <v>0</v>
      </c>
      <c r="M513" s="58">
        <v>1.4205098268145422E-2</v>
      </c>
    </row>
    <row r="514" spans="1:13" x14ac:dyDescent="0.25">
      <c r="A514" s="57">
        <v>39827</v>
      </c>
      <c r="B514" s="58">
        <v>-1.520467836257311E-2</v>
      </c>
      <c r="C514" s="58">
        <v>-2.7134876296887489E-2</v>
      </c>
      <c r="D514" s="58">
        <v>-4.3160204828090687E-2</v>
      </c>
      <c r="E514" s="58">
        <v>-4.248407643312091E-2</v>
      </c>
      <c r="F514" s="58">
        <v>-4.9350649350649367E-2</v>
      </c>
      <c r="G514" s="58">
        <v>-3.6831483350151406E-2</v>
      </c>
      <c r="H514" s="58">
        <v>-5.7531584062196273E-2</v>
      </c>
      <c r="I514" s="58">
        <v>0</v>
      </c>
      <c r="J514" s="58">
        <v>-4.9865229110512166E-2</v>
      </c>
      <c r="K514" s="58">
        <v>0</v>
      </c>
      <c r="L514" s="58">
        <v>0</v>
      </c>
      <c r="M514" s="58">
        <v>-1.074443591711427E-2</v>
      </c>
    </row>
    <row r="515" spans="1:13" x14ac:dyDescent="0.25">
      <c r="A515" s="57">
        <v>39828</v>
      </c>
      <c r="B515" s="58">
        <v>-7.0071258907363765E-3</v>
      </c>
      <c r="C515" s="58">
        <v>-2.2969647251845693E-2</v>
      </c>
      <c r="D515" s="58">
        <v>1.6055045871559592E-2</v>
      </c>
      <c r="E515" s="58">
        <v>-6.5189915519192621E-3</v>
      </c>
      <c r="F515" s="58">
        <v>-3.6429872495447047E-3</v>
      </c>
      <c r="G515" s="58">
        <v>7.8575170246202308E-3</v>
      </c>
      <c r="H515" s="58">
        <v>6.0837286038358362E-2</v>
      </c>
      <c r="I515" s="58">
        <v>0</v>
      </c>
      <c r="J515" s="58">
        <v>3.1205673758865293E-2</v>
      </c>
      <c r="K515" s="58">
        <v>0</v>
      </c>
      <c r="L515" s="58">
        <v>0</v>
      </c>
      <c r="M515" s="58">
        <v>-4.0729247478665798E-3</v>
      </c>
    </row>
    <row r="516" spans="1:13" x14ac:dyDescent="0.25">
      <c r="A516" s="57">
        <v>39829</v>
      </c>
      <c r="B516" s="58">
        <v>1.1960291831120573E-2</v>
      </c>
      <c r="C516" s="58">
        <v>-1.2594458438287215E-2</v>
      </c>
      <c r="D516" s="58">
        <v>3.3860045146727025E-2</v>
      </c>
      <c r="E516" s="58">
        <v>2.2765316370940702E-3</v>
      </c>
      <c r="F516" s="58">
        <v>5.9414990859232297E-2</v>
      </c>
      <c r="G516" s="58">
        <v>2.4428274428274666E-2</v>
      </c>
      <c r="H516" s="58">
        <v>2.9160186625194484E-3</v>
      </c>
      <c r="I516" s="58">
        <v>0</v>
      </c>
      <c r="J516" s="58">
        <v>3.3012379642365808E-2</v>
      </c>
      <c r="K516" s="58">
        <v>0</v>
      </c>
      <c r="L516" s="58">
        <v>0</v>
      </c>
      <c r="M516" s="58">
        <v>4.0895813047712171E-3</v>
      </c>
    </row>
    <row r="517" spans="1:13" x14ac:dyDescent="0.25">
      <c r="A517" s="57">
        <v>39833</v>
      </c>
      <c r="B517" s="58">
        <v>1.7728400898240348E-3</v>
      </c>
      <c r="C517" s="58">
        <v>-5.0170068027210912E-2</v>
      </c>
      <c r="D517" s="58">
        <v>-6.4046579330422126E-2</v>
      </c>
      <c r="E517" s="58">
        <v>-5.6516801389538407E-2</v>
      </c>
      <c r="F517" s="58">
        <v>-5.4357204486626287E-2</v>
      </c>
      <c r="G517" s="58">
        <v>-6.2404870624048758E-2</v>
      </c>
      <c r="H517" s="58">
        <v>-6.1058344640434248E-2</v>
      </c>
      <c r="I517" s="58">
        <v>0</v>
      </c>
      <c r="J517" s="58">
        <v>-4.0612516644473962E-2</v>
      </c>
      <c r="K517" s="58">
        <v>0</v>
      </c>
      <c r="L517" s="58">
        <v>0</v>
      </c>
      <c r="M517" s="58">
        <v>-1.9394879751745586E-2</v>
      </c>
    </row>
    <row r="518" spans="1:13" x14ac:dyDescent="0.25">
      <c r="A518" s="57">
        <v>39834</v>
      </c>
      <c r="B518" s="58">
        <v>1.8050967437470478E-2</v>
      </c>
      <c r="C518" s="58">
        <v>5.908683974932849E-2</v>
      </c>
      <c r="D518" s="58">
        <v>3.1104199066874116E-2</v>
      </c>
      <c r="E518" s="58">
        <v>7.1939389648091767E-2</v>
      </c>
      <c r="F518" s="58">
        <v>1.1861313868612999E-2</v>
      </c>
      <c r="G518" s="58">
        <v>4.870129870129869E-2</v>
      </c>
      <c r="H518" s="58">
        <v>4.3352601156069426E-2</v>
      </c>
      <c r="I518" s="58">
        <v>0</v>
      </c>
      <c r="J518" s="58">
        <v>1.0409437890353868E-2</v>
      </c>
      <c r="K518" s="58">
        <v>0</v>
      </c>
      <c r="L518" s="58">
        <v>0</v>
      </c>
      <c r="M518" s="58">
        <v>-2.8085443037974667E-2</v>
      </c>
    </row>
    <row r="519" spans="1:13" x14ac:dyDescent="0.25">
      <c r="A519" s="57">
        <v>39835</v>
      </c>
      <c r="B519" s="58">
        <v>4.1024452427859348E-2</v>
      </c>
      <c r="C519" s="58">
        <v>6.6779374471682029E-2</v>
      </c>
      <c r="D519" s="58">
        <v>-3.3182503770739058E-2</v>
      </c>
      <c r="E519" s="58">
        <v>1.1295329942532684E-2</v>
      </c>
      <c r="F519" s="58">
        <v>1.4427412082957725E-2</v>
      </c>
      <c r="G519" s="58">
        <v>-0.11713106295149633</v>
      </c>
      <c r="H519" s="58">
        <v>-1.1871784724970302E-2</v>
      </c>
      <c r="I519" s="58">
        <v>0</v>
      </c>
      <c r="J519" s="58">
        <v>-1.3736263736263798E-2</v>
      </c>
      <c r="K519" s="58">
        <v>0</v>
      </c>
      <c r="L519" s="58">
        <v>0</v>
      </c>
      <c r="M519" s="58">
        <v>-5.494505494505586E-3</v>
      </c>
    </row>
    <row r="520" spans="1:13" x14ac:dyDescent="0.25">
      <c r="A520" s="57">
        <v>39836</v>
      </c>
      <c r="B520" s="58">
        <v>-1.5918958031837849E-2</v>
      </c>
      <c r="C520" s="58">
        <v>0</v>
      </c>
      <c r="D520" s="58">
        <v>2.3400936037441422E-2</v>
      </c>
      <c r="E520" s="58">
        <v>5.9372958850424595E-2</v>
      </c>
      <c r="F520" s="58">
        <v>-4.4444444444444731E-3</v>
      </c>
      <c r="G520" s="58">
        <v>5.260081823495133E-3</v>
      </c>
      <c r="H520" s="58">
        <v>1.3816579895875147E-2</v>
      </c>
      <c r="I520" s="58">
        <v>0</v>
      </c>
      <c r="J520" s="58">
        <v>4.3871866295264628E-2</v>
      </c>
      <c r="K520" s="58">
        <v>0</v>
      </c>
      <c r="L520" s="58">
        <v>0</v>
      </c>
      <c r="M520" s="58">
        <v>-1.0640474728872418E-2</v>
      </c>
    </row>
    <row r="521" spans="1:13" x14ac:dyDescent="0.25">
      <c r="A521" s="57">
        <v>39839</v>
      </c>
      <c r="B521" s="58">
        <v>1.5497737556561031E-2</v>
      </c>
      <c r="C521" s="58">
        <v>1.5055467511885912E-2</v>
      </c>
      <c r="D521" s="58">
        <v>1.9817073170731891E-2</v>
      </c>
      <c r="E521" s="58">
        <v>-2.5895554596460091E-3</v>
      </c>
      <c r="F521" s="58">
        <v>3.2142857142857251E-2</v>
      </c>
      <c r="G521" s="58">
        <v>2.4999999999999911E-2</v>
      </c>
      <c r="H521" s="58">
        <v>-1.975113569030218E-2</v>
      </c>
      <c r="I521" s="58">
        <v>0</v>
      </c>
      <c r="J521" s="58">
        <v>-1.4676450967311627E-2</v>
      </c>
      <c r="K521" s="58">
        <v>0</v>
      </c>
      <c r="L521" s="58">
        <v>0</v>
      </c>
      <c r="M521" s="58">
        <v>5.170630816959676E-3</v>
      </c>
    </row>
    <row r="522" spans="1:13" x14ac:dyDescent="0.25">
      <c r="A522" s="57">
        <v>39840</v>
      </c>
      <c r="B522" s="58">
        <v>2.2279157847833408E-2</v>
      </c>
      <c r="C522" s="58">
        <v>1.1709601873536313E-2</v>
      </c>
      <c r="D522" s="58">
        <v>3.2137518684603794E-2</v>
      </c>
      <c r="E522" s="58">
        <v>2.3490140322680153E-2</v>
      </c>
      <c r="F522" s="58">
        <v>-2.5951557093426558E-3</v>
      </c>
      <c r="G522" s="58">
        <v>1.701644923425949E-3</v>
      </c>
      <c r="H522" s="58">
        <v>-2.3977433004231385E-2</v>
      </c>
      <c r="I522" s="58">
        <v>0</v>
      </c>
      <c r="J522" s="58">
        <v>3.6560595802302087E-2</v>
      </c>
      <c r="K522" s="58">
        <v>0</v>
      </c>
      <c r="L522" s="58">
        <v>0</v>
      </c>
      <c r="M522" s="58">
        <v>3.9094650205759862E-3</v>
      </c>
    </row>
    <row r="523" spans="1:13" x14ac:dyDescent="0.25">
      <c r="A523" s="57">
        <v>39841</v>
      </c>
      <c r="B523" s="58">
        <v>1.0134030728996546E-2</v>
      </c>
      <c r="C523" s="58">
        <v>3.8580246913580307E-2</v>
      </c>
      <c r="D523" s="58">
        <v>1.4482259232440287E-2</v>
      </c>
      <c r="E523" s="58">
        <v>5.1881379476958367E-2</v>
      </c>
      <c r="F523" s="58">
        <v>0.10320901994796206</v>
      </c>
      <c r="G523" s="58">
        <v>2.1517553793884536E-2</v>
      </c>
      <c r="H523" s="58">
        <v>3.9636663914120573E-2</v>
      </c>
      <c r="I523" s="58">
        <v>0</v>
      </c>
      <c r="J523" s="58">
        <v>1.6329196603527052E-2</v>
      </c>
      <c r="K523" s="58">
        <v>0</v>
      </c>
      <c r="L523" s="58">
        <v>0</v>
      </c>
      <c r="M523" s="58">
        <v>-1.2297601967616867E-3</v>
      </c>
    </row>
    <row r="524" spans="1:13" x14ac:dyDescent="0.25">
      <c r="A524" s="57">
        <v>39842</v>
      </c>
      <c r="B524" s="58">
        <v>9.4929881337648681E-3</v>
      </c>
      <c r="C524" s="58">
        <v>-1.2630014858841188E-2</v>
      </c>
      <c r="D524" s="58">
        <v>-4.56816559600286E-2</v>
      </c>
      <c r="E524" s="58">
        <v>-1.5330730362884681E-2</v>
      </c>
      <c r="F524" s="58">
        <v>1.1006289308175932E-2</v>
      </c>
      <c r="G524" s="58">
        <v>-2.4944567627494418E-2</v>
      </c>
      <c r="H524" s="58">
        <v>-7.1485305798252297E-3</v>
      </c>
      <c r="I524" s="58">
        <v>0</v>
      </c>
      <c r="J524" s="58">
        <v>-3.9203084832904911E-2</v>
      </c>
      <c r="K524" s="58">
        <v>0</v>
      </c>
      <c r="L524" s="58">
        <v>0</v>
      </c>
      <c r="M524" s="58">
        <v>-1.7853478350092322E-2</v>
      </c>
    </row>
    <row r="525" spans="1:13" x14ac:dyDescent="0.25">
      <c r="A525" s="57">
        <v>39843</v>
      </c>
      <c r="B525" s="58">
        <v>-1.4426159435776853E-2</v>
      </c>
      <c r="C525" s="58">
        <v>-3.0850263355906571E-2</v>
      </c>
      <c r="D525" s="58">
        <v>-3.5153328347045543E-2</v>
      </c>
      <c r="E525" s="58">
        <v>-1.3936672692285379E-2</v>
      </c>
      <c r="F525" s="58">
        <v>1.5552099533437946E-3</v>
      </c>
      <c r="G525" s="58">
        <v>-2.7856736782262526E-2</v>
      </c>
      <c r="H525" s="58">
        <v>0.17640000000000011</v>
      </c>
      <c r="I525" s="58">
        <v>0</v>
      </c>
      <c r="J525" s="58">
        <v>0</v>
      </c>
      <c r="K525" s="58">
        <v>0</v>
      </c>
      <c r="L525" s="58">
        <v>0</v>
      </c>
      <c r="M525" s="58">
        <v>-1.5461763476807389E-2</v>
      </c>
    </row>
    <row r="526" spans="1:13" x14ac:dyDescent="0.25">
      <c r="A526" s="57">
        <v>39846</v>
      </c>
      <c r="B526" s="58">
        <v>-1.767320828363883E-2</v>
      </c>
      <c r="C526" s="58">
        <v>1.4751552795031042E-2</v>
      </c>
      <c r="D526" s="58">
        <v>5.6589147286821628E-2</v>
      </c>
      <c r="E526" s="58">
        <v>5.9727971614429443E-3</v>
      </c>
      <c r="F526" s="58">
        <v>-2.5621118012422395E-2</v>
      </c>
      <c r="G526" s="58">
        <v>4.2690058479532E-2</v>
      </c>
      <c r="H526" s="58">
        <v>3.9612376742604427E-2</v>
      </c>
      <c r="I526" s="58">
        <v>0</v>
      </c>
      <c r="J526" s="58">
        <v>4.949832775919738E-2</v>
      </c>
      <c r="K526" s="58">
        <v>0</v>
      </c>
      <c r="L526" s="58">
        <v>0</v>
      </c>
      <c r="M526" s="58">
        <v>-1.1672325976230802E-2</v>
      </c>
    </row>
    <row r="527" spans="1:13" x14ac:dyDescent="0.25">
      <c r="A527" s="57">
        <v>39847</v>
      </c>
      <c r="B527" s="58">
        <v>5.1876379690949381E-3</v>
      </c>
      <c r="C527" s="58">
        <v>1.6067329762815552E-2</v>
      </c>
      <c r="D527" s="58">
        <v>7.3367571533382581E-3</v>
      </c>
      <c r="E527" s="58">
        <v>-3.5271295044381201E-4</v>
      </c>
      <c r="F527" s="58">
        <v>-2.3904382470120167E-3</v>
      </c>
      <c r="G527" s="58">
        <v>3.7577117218171807E-2</v>
      </c>
      <c r="H527" s="58">
        <v>3.9901880621422858E-2</v>
      </c>
      <c r="I527" s="58">
        <v>0</v>
      </c>
      <c r="J527" s="58">
        <v>2.1032504780114758E-2</v>
      </c>
      <c r="K527" s="58">
        <v>0</v>
      </c>
      <c r="L527" s="58">
        <v>0</v>
      </c>
      <c r="M527" s="58">
        <v>2.6626583637535006E-2</v>
      </c>
    </row>
    <row r="528" spans="1:13" x14ac:dyDescent="0.25">
      <c r="A528" s="57">
        <v>39848</v>
      </c>
      <c r="B528" s="58">
        <v>2.9318106950697365E-2</v>
      </c>
      <c r="C528" s="58">
        <v>6.0240963855422436E-3</v>
      </c>
      <c r="D528" s="58">
        <v>1.0924981791696986E-2</v>
      </c>
      <c r="E528" s="58">
        <v>7.5271978829756225E-3</v>
      </c>
      <c r="F528" s="58">
        <v>3.0351437699680517E-2</v>
      </c>
      <c r="G528" s="58">
        <v>7.0270270270269553E-3</v>
      </c>
      <c r="H528" s="58">
        <v>-3.978612989463759E-2</v>
      </c>
      <c r="I528" s="58">
        <v>0</v>
      </c>
      <c r="J528" s="58">
        <v>2.6841448189762751E-2</v>
      </c>
      <c r="K528" s="58">
        <v>0</v>
      </c>
      <c r="L528" s="58">
        <v>0</v>
      </c>
      <c r="M528" s="58">
        <v>-2.9073415603430242E-2</v>
      </c>
    </row>
    <row r="529" spans="1:13" x14ac:dyDescent="0.25">
      <c r="A529" s="57">
        <v>39849</v>
      </c>
      <c r="B529" s="58">
        <v>-1.7175165350970745E-2</v>
      </c>
      <c r="C529" s="58">
        <v>3.1437125748502881E-2</v>
      </c>
      <c r="D529" s="58">
        <v>2.6657060518731956E-2</v>
      </c>
      <c r="E529" s="58">
        <v>3.1226288449191619E-2</v>
      </c>
      <c r="F529" s="58">
        <v>-2.8682170542635776E-2</v>
      </c>
      <c r="G529" s="58">
        <v>2.2007514761138047E-2</v>
      </c>
      <c r="H529" s="58">
        <v>3.4719947592531941E-2</v>
      </c>
      <c r="I529" s="58">
        <v>0</v>
      </c>
      <c r="J529" s="58">
        <v>2.3708206686930078E-2</v>
      </c>
      <c r="K529" s="58">
        <v>0</v>
      </c>
      <c r="L529" s="58">
        <v>0</v>
      </c>
      <c r="M529" s="58">
        <v>4.6100818612667016E-2</v>
      </c>
    </row>
    <row r="530" spans="1:13" x14ac:dyDescent="0.25">
      <c r="A530" s="57">
        <v>39850</v>
      </c>
      <c r="B530" s="58">
        <v>4.1246065342452898E-3</v>
      </c>
      <c r="C530" s="58">
        <v>3.4107402031930301E-2</v>
      </c>
      <c r="D530" s="58">
        <v>3.3684210526315761E-2</v>
      </c>
      <c r="E530" s="58">
        <v>4.963776318768387E-2</v>
      </c>
      <c r="F530" s="58">
        <v>-5.5865921787707773E-3</v>
      </c>
      <c r="G530" s="58">
        <v>3.256302521008414E-2</v>
      </c>
      <c r="H530" s="58">
        <v>5.3339664450775537E-2</v>
      </c>
      <c r="I530" s="58">
        <v>0</v>
      </c>
      <c r="J530" s="58">
        <v>3.2066508313539188E-2</v>
      </c>
      <c r="K530" s="58">
        <v>0</v>
      </c>
      <c r="L530" s="58">
        <v>0</v>
      </c>
      <c r="M530" s="58">
        <v>2.2034596375617888E-2</v>
      </c>
    </row>
    <row r="531" spans="1:13" x14ac:dyDescent="0.25">
      <c r="A531" s="57">
        <v>39853</v>
      </c>
      <c r="B531" s="58">
        <v>3.6968976326883674E-2</v>
      </c>
      <c r="C531" s="58">
        <v>2.7368421052631708E-2</v>
      </c>
      <c r="D531" s="58">
        <v>1.2219959266802416E-2</v>
      </c>
      <c r="E531" s="58">
        <v>2.0221083850094468E-2</v>
      </c>
      <c r="F531" s="58">
        <v>0.12841091492776879</v>
      </c>
      <c r="G531" s="58">
        <v>-1.1190233977619424E-2</v>
      </c>
      <c r="H531" s="58">
        <v>2.4042073628849359E-3</v>
      </c>
      <c r="I531" s="58">
        <v>0</v>
      </c>
      <c r="J531" s="58">
        <v>-4.60299194476399E-3</v>
      </c>
      <c r="K531" s="58">
        <v>0</v>
      </c>
      <c r="L531" s="58">
        <v>0</v>
      </c>
      <c r="M531" s="58">
        <v>-7.0521861777150807E-3</v>
      </c>
    </row>
    <row r="532" spans="1:13" x14ac:dyDescent="0.25">
      <c r="A532" s="57">
        <v>39854</v>
      </c>
      <c r="B532" s="58">
        <v>-3.6484936933181E-3</v>
      </c>
      <c r="C532" s="58">
        <v>-4.5081967213114749E-2</v>
      </c>
      <c r="D532" s="58">
        <v>-5.5667337357478197E-2</v>
      </c>
      <c r="E532" s="58">
        <v>-5.3488372093023151E-2</v>
      </c>
      <c r="F532" s="58">
        <v>-6.970128022759603E-2</v>
      </c>
      <c r="G532" s="58">
        <v>-3.292181069958855E-2</v>
      </c>
      <c r="H532" s="58">
        <v>-5.09668715335031E-2</v>
      </c>
      <c r="I532" s="58">
        <v>0</v>
      </c>
      <c r="J532" s="58">
        <v>-4.5086705202312172E-2</v>
      </c>
      <c r="K532" s="58">
        <v>0</v>
      </c>
      <c r="L532" s="58">
        <v>0</v>
      </c>
      <c r="M532" s="58">
        <v>-3.1655844155844215E-2</v>
      </c>
    </row>
    <row r="533" spans="1:13" x14ac:dyDescent="0.25">
      <c r="A533" s="57">
        <v>39855</v>
      </c>
      <c r="B533" s="58">
        <v>-2.1971123666038817E-2</v>
      </c>
      <c r="C533" s="58">
        <v>-1.0729613733905574E-2</v>
      </c>
      <c r="D533" s="58">
        <v>0</v>
      </c>
      <c r="E533" s="58">
        <v>-1.3401831583650381E-3</v>
      </c>
      <c r="F533" s="58">
        <v>2.3700305810397504E-2</v>
      </c>
      <c r="G533" s="58">
        <v>2.1808510638297918E-2</v>
      </c>
      <c r="H533" s="58">
        <v>1.6427104722792407E-2</v>
      </c>
      <c r="I533" s="58">
        <v>0</v>
      </c>
      <c r="J533" s="58">
        <v>-1.7554479418886104E-2</v>
      </c>
      <c r="K533" s="58">
        <v>0</v>
      </c>
      <c r="L533" s="58">
        <v>0</v>
      </c>
      <c r="M533" s="58">
        <v>1.0687342833193503E-2</v>
      </c>
    </row>
    <row r="534" spans="1:13" x14ac:dyDescent="0.25">
      <c r="A534" s="57">
        <v>39856</v>
      </c>
      <c r="B534" s="58">
        <v>9.948652118100032E-3</v>
      </c>
      <c r="C534" s="58">
        <v>2.5307302964569844E-2</v>
      </c>
      <c r="D534" s="58">
        <v>-5.6818181818182323E-3</v>
      </c>
      <c r="E534" s="58">
        <v>1.3978975620666523E-2</v>
      </c>
      <c r="F534" s="58">
        <v>-1.4189693801344383E-2</v>
      </c>
      <c r="G534" s="58">
        <v>2.6028110359188616E-3</v>
      </c>
      <c r="H534" s="58">
        <v>-6.0606060606059886E-3</v>
      </c>
      <c r="I534" s="58">
        <v>0</v>
      </c>
      <c r="J534" s="58">
        <v>9.8582871226124968E-3</v>
      </c>
      <c r="K534" s="58">
        <v>0</v>
      </c>
      <c r="L534" s="58">
        <v>0</v>
      </c>
      <c r="M534" s="58">
        <v>-2.0733982998132339E-3</v>
      </c>
    </row>
    <row r="535" spans="1:13" x14ac:dyDescent="0.25">
      <c r="A535" s="57">
        <v>39857</v>
      </c>
      <c r="B535" s="58">
        <v>4.0249973519754789E-3</v>
      </c>
      <c r="C535" s="58">
        <v>-7.0521861777150807E-4</v>
      </c>
      <c r="D535" s="58">
        <v>-8.5714285714285632E-3</v>
      </c>
      <c r="E535" s="58">
        <v>-1.4778868423955038E-2</v>
      </c>
      <c r="F535" s="58">
        <v>-2.8787878787878696E-2</v>
      </c>
      <c r="G535" s="58">
        <v>-8.8265835929388636E-3</v>
      </c>
      <c r="H535" s="58">
        <v>-1.0944340212632908E-2</v>
      </c>
      <c r="I535" s="58">
        <v>0</v>
      </c>
      <c r="J535" s="58">
        <v>3.4167175106772252E-2</v>
      </c>
      <c r="K535" s="58">
        <v>0</v>
      </c>
      <c r="L535" s="58">
        <v>0</v>
      </c>
      <c r="M535" s="58">
        <v>-3.3243299397465176E-2</v>
      </c>
    </row>
    <row r="536" spans="1:13" x14ac:dyDescent="0.25">
      <c r="A536" s="57">
        <v>39861</v>
      </c>
      <c r="B536" s="58">
        <v>-3.2281886274923566E-2</v>
      </c>
      <c r="C536" s="58">
        <v>-4.7282992237120625E-2</v>
      </c>
      <c r="D536" s="58">
        <v>-4.8270893371757939E-2</v>
      </c>
      <c r="E536" s="58">
        <v>-4.1979178327549493E-2</v>
      </c>
      <c r="F536" s="58">
        <v>-4.524180967238689E-2</v>
      </c>
      <c r="G536" s="58">
        <v>-5.2383446830801428E-2</v>
      </c>
      <c r="H536" s="58">
        <v>-2.5134366108125139E-2</v>
      </c>
      <c r="I536" s="58">
        <v>0</v>
      </c>
      <c r="J536" s="58">
        <v>-6.9616519174041325E-2</v>
      </c>
      <c r="K536" s="58">
        <v>0</v>
      </c>
      <c r="L536" s="58">
        <v>0</v>
      </c>
      <c r="M536" s="58">
        <v>3.675048355899424E-2</v>
      </c>
    </row>
    <row r="537" spans="1:13" x14ac:dyDescent="0.25">
      <c r="A537" s="57">
        <v>39862</v>
      </c>
      <c r="B537" s="58">
        <v>-6.1048729968385951E-3</v>
      </c>
      <c r="C537" s="58">
        <v>-1.481481481481417E-3</v>
      </c>
      <c r="D537" s="58">
        <v>1.1355034065102076E-2</v>
      </c>
      <c r="E537" s="58">
        <v>3.0497779855106266E-2</v>
      </c>
      <c r="F537" s="58">
        <v>4.6568627450980449E-2</v>
      </c>
      <c r="G537" s="58">
        <v>1.6583747927032544E-3</v>
      </c>
      <c r="H537" s="58">
        <v>1.1026431003729575E-2</v>
      </c>
      <c r="I537" s="58">
        <v>0</v>
      </c>
      <c r="J537" s="58">
        <v>5.0729232720354567E-3</v>
      </c>
      <c r="K537" s="58">
        <v>0</v>
      </c>
      <c r="L537" s="58">
        <v>0</v>
      </c>
      <c r="M537" s="58">
        <v>3.6484245439469376E-2</v>
      </c>
    </row>
    <row r="538" spans="1:13" x14ac:dyDescent="0.25">
      <c r="A538" s="57">
        <v>39863</v>
      </c>
      <c r="B538" s="58">
        <v>-1.2065372381265815E-3</v>
      </c>
      <c r="C538" s="58">
        <v>-3.9317507418397679E-2</v>
      </c>
      <c r="D538" s="58">
        <v>-5.0898203592814384E-2</v>
      </c>
      <c r="E538" s="58">
        <v>-2.9651887969157409E-2</v>
      </c>
      <c r="F538" s="58">
        <v>3.5128805620608938E-2</v>
      </c>
      <c r="G538" s="58">
        <v>-1.1589403973509937E-2</v>
      </c>
      <c r="H538" s="58">
        <v>-6.4153969526864474E-3</v>
      </c>
      <c r="I538" s="58">
        <v>0</v>
      </c>
      <c r="J538" s="58">
        <v>-5.6151419558359561E-2</v>
      </c>
      <c r="K538" s="58">
        <v>0</v>
      </c>
      <c r="L538" s="58">
        <v>0</v>
      </c>
      <c r="M538" s="58">
        <v>9.000000000000119E-3</v>
      </c>
    </row>
    <row r="539" spans="1:13" x14ac:dyDescent="0.25">
      <c r="A539" s="57">
        <v>39864</v>
      </c>
      <c r="B539" s="58">
        <v>-3.3055128486712104E-2</v>
      </c>
      <c r="C539" s="58">
        <v>3.8610038610038533E-3</v>
      </c>
      <c r="D539" s="58">
        <v>7.8864353312302349E-3</v>
      </c>
      <c r="E539" s="58">
        <v>1.1101373064563269E-2</v>
      </c>
      <c r="F539" s="58">
        <v>2.7903469079939791E-2</v>
      </c>
      <c r="G539" s="58">
        <v>5.0251256281406143E-3</v>
      </c>
      <c r="H539" s="58">
        <v>3.08313155770783E-2</v>
      </c>
      <c r="I539" s="58">
        <v>0</v>
      </c>
      <c r="J539" s="58">
        <v>5.3475935828874999E-3</v>
      </c>
      <c r="K539" s="58">
        <v>0</v>
      </c>
      <c r="L539" s="58">
        <v>0</v>
      </c>
      <c r="M539" s="58">
        <v>-8.5232903865213316E-3</v>
      </c>
    </row>
    <row r="540" spans="1:13" x14ac:dyDescent="0.25">
      <c r="A540" s="57">
        <v>39867</v>
      </c>
      <c r="B540" s="58">
        <v>1.4196479273140161E-2</v>
      </c>
      <c r="C540" s="58">
        <v>-4.4615384615384612E-2</v>
      </c>
      <c r="D540" s="58">
        <v>-5.4773082942096929E-2</v>
      </c>
      <c r="E540" s="58">
        <v>-4.7327362034094156E-2</v>
      </c>
      <c r="F540" s="58">
        <v>-3.301540719002205E-2</v>
      </c>
      <c r="G540" s="58">
        <v>-4.3888888888888866E-2</v>
      </c>
      <c r="H540" s="58">
        <v>-3.3667397431882184E-2</v>
      </c>
      <c r="I540" s="58">
        <v>0</v>
      </c>
      <c r="J540" s="58">
        <v>-2.3271276595744683E-2</v>
      </c>
      <c r="K540" s="58">
        <v>0</v>
      </c>
      <c r="L540" s="58">
        <v>0</v>
      </c>
      <c r="M540" s="58">
        <v>-2.279088364654136E-2</v>
      </c>
    </row>
    <row r="541" spans="1:13" x14ac:dyDescent="0.25">
      <c r="A541" s="57">
        <v>39868</v>
      </c>
      <c r="B541" s="58">
        <v>-5.2295632698768246E-2</v>
      </c>
      <c r="C541" s="58">
        <v>3.7842190016103006E-2</v>
      </c>
      <c r="D541" s="58">
        <v>5.3807947019867575E-2</v>
      </c>
      <c r="E541" s="58">
        <v>4.6645638723765703E-2</v>
      </c>
      <c r="F541" s="58">
        <v>8.3459787556904308E-2</v>
      </c>
      <c r="G541" s="58">
        <v>-2.3242300987796893E-3</v>
      </c>
      <c r="H541" s="58">
        <v>6.3036784961918446E-2</v>
      </c>
      <c r="I541" s="58">
        <v>0</v>
      </c>
      <c r="J541" s="58">
        <v>4.0844111640571779E-2</v>
      </c>
      <c r="K541" s="58">
        <v>0</v>
      </c>
      <c r="L541" s="58">
        <v>0</v>
      </c>
      <c r="M541" s="58">
        <v>2.3117839607201152E-2</v>
      </c>
    </row>
    <row r="542" spans="1:13" x14ac:dyDescent="0.25">
      <c r="A542" s="57">
        <v>39869</v>
      </c>
      <c r="B542" s="58">
        <v>1.6188112962306489E-2</v>
      </c>
      <c r="C542" s="58">
        <v>1.0085337470907563E-2</v>
      </c>
      <c r="D542" s="58">
        <v>2.356637863314992E-2</v>
      </c>
      <c r="E542" s="58">
        <v>-1.1011301072152979E-2</v>
      </c>
      <c r="F542" s="58">
        <v>7.0028011204483764E-3</v>
      </c>
      <c r="G542" s="58">
        <v>-1.2230634828188758E-2</v>
      </c>
      <c r="H542" s="58">
        <v>-2.8810975609755984E-2</v>
      </c>
      <c r="I542" s="58">
        <v>0</v>
      </c>
      <c r="J542" s="58">
        <v>4.5781556572923598E-3</v>
      </c>
      <c r="K542" s="58">
        <v>0</v>
      </c>
      <c r="L542" s="58">
        <v>0</v>
      </c>
      <c r="M542" s="58">
        <v>-1.5996800639871966E-2</v>
      </c>
    </row>
    <row r="543" spans="1:13" x14ac:dyDescent="0.25">
      <c r="A543" s="57">
        <v>39870</v>
      </c>
      <c r="B543" s="58">
        <v>9.8837209302324869E-3</v>
      </c>
      <c r="C543" s="58">
        <v>-2.1505376344086002E-2</v>
      </c>
      <c r="D543" s="58">
        <v>-2.4558710667689887E-2</v>
      </c>
      <c r="E543" s="58">
        <v>-1.3067682390858537E-2</v>
      </c>
      <c r="F543" s="58">
        <v>1.4603616133518793E-2</v>
      </c>
      <c r="G543" s="58">
        <v>-3.1839622641509413E-2</v>
      </c>
      <c r="H543" s="58">
        <v>-2.150368858891849E-2</v>
      </c>
      <c r="I543" s="58">
        <v>0</v>
      </c>
      <c r="J543" s="58">
        <v>-4.6874999999999889E-2</v>
      </c>
      <c r="K543" s="58">
        <v>0</v>
      </c>
      <c r="L543" s="58">
        <v>0</v>
      </c>
      <c r="M543" s="58">
        <v>-1.9508230034545826E-2</v>
      </c>
    </row>
    <row r="544" spans="1:13" x14ac:dyDescent="0.25">
      <c r="A544" s="57">
        <v>39871</v>
      </c>
      <c r="B544" s="58">
        <v>1.4622913068508936E-2</v>
      </c>
      <c r="C544" s="58">
        <v>1.5698587127157548E-3</v>
      </c>
      <c r="D544" s="58">
        <v>2.360346184106854E-3</v>
      </c>
      <c r="E544" s="58">
        <v>2.434390214939075E-3</v>
      </c>
      <c r="F544" s="58">
        <v>1.6449623029472171E-2</v>
      </c>
      <c r="G544" s="58">
        <v>-1.6443361753958774E-2</v>
      </c>
      <c r="H544" s="58">
        <v>3.9300609560474875E-2</v>
      </c>
      <c r="I544" s="58">
        <v>0</v>
      </c>
      <c r="J544" s="58">
        <v>-1.9808743169398957E-2</v>
      </c>
      <c r="K544" s="58">
        <v>0</v>
      </c>
      <c r="L544" s="58">
        <v>0</v>
      </c>
      <c r="M544" s="58">
        <v>2.0518134715025838E-2</v>
      </c>
    </row>
    <row r="545" spans="1:13" x14ac:dyDescent="0.25">
      <c r="A545" s="57">
        <v>39874</v>
      </c>
      <c r="B545" s="58">
        <v>3.4611892873354533E-2</v>
      </c>
      <c r="C545" s="58">
        <v>-1.5673981191222541E-2</v>
      </c>
      <c r="D545" s="58">
        <v>-3.3751962323390838E-2</v>
      </c>
      <c r="E545" s="58">
        <v>-3.204406799739401E-2</v>
      </c>
      <c r="F545" s="58">
        <v>-7.4848280512474719E-2</v>
      </c>
      <c r="G545" s="58">
        <v>-2.2291021671826616E-2</v>
      </c>
      <c r="H545" s="58">
        <v>-4.3216545763235081E-2</v>
      </c>
      <c r="I545" s="58">
        <v>0</v>
      </c>
      <c r="J545" s="58">
        <v>-4.0418118466898911E-2</v>
      </c>
      <c r="K545" s="58">
        <v>0</v>
      </c>
      <c r="L545" s="58">
        <v>0</v>
      </c>
      <c r="M545" s="58">
        <v>-2.4370430544273014E-2</v>
      </c>
    </row>
    <row r="546" spans="1:13" x14ac:dyDescent="0.25">
      <c r="A546" s="57">
        <v>39875</v>
      </c>
      <c r="B546" s="58">
        <v>-1.1078205550071329E-2</v>
      </c>
      <c r="C546" s="58">
        <v>4.7770700636942109E-3</v>
      </c>
      <c r="D546" s="58">
        <v>-2.4370430544273791E-3</v>
      </c>
      <c r="E546" s="58">
        <v>-5.1401297270834423E-3</v>
      </c>
      <c r="F546" s="58">
        <v>5.3935860058309082E-2</v>
      </c>
      <c r="G546" s="58">
        <v>5.6998100063332391E-3</v>
      </c>
      <c r="H546" s="58">
        <v>-4.678173899015925E-3</v>
      </c>
      <c r="I546" s="58">
        <v>0</v>
      </c>
      <c r="J546" s="58">
        <v>3.1227305737109745E-2</v>
      </c>
      <c r="K546" s="58">
        <v>0</v>
      </c>
      <c r="L546" s="58">
        <v>0</v>
      </c>
      <c r="M546" s="58">
        <v>-1.3738551207327143E-2</v>
      </c>
    </row>
    <row r="547" spans="1:13" x14ac:dyDescent="0.25">
      <c r="A547" s="57">
        <v>39876</v>
      </c>
      <c r="B547" s="58">
        <v>-1.3198757763975166E-2</v>
      </c>
      <c r="C547" s="58">
        <v>3.1695721077654504E-2</v>
      </c>
      <c r="D547" s="58">
        <v>3.9087947882736174E-2</v>
      </c>
      <c r="E547" s="58">
        <v>-2.0174683232869972E-2</v>
      </c>
      <c r="F547" s="58">
        <v>8.7828492392807656E-2</v>
      </c>
      <c r="G547" s="58">
        <v>1.5113350125944613E-2</v>
      </c>
      <c r="H547" s="58">
        <v>5.0405186385737322E-2</v>
      </c>
      <c r="I547" s="58">
        <v>0</v>
      </c>
      <c r="J547" s="58">
        <v>4.5774647887323994E-2</v>
      </c>
      <c r="K547" s="58">
        <v>0</v>
      </c>
      <c r="L547" s="58">
        <v>0</v>
      </c>
      <c r="M547" s="58">
        <v>2.3427606585056937E-2</v>
      </c>
    </row>
    <row r="548" spans="1:13" x14ac:dyDescent="0.25">
      <c r="A548" s="57">
        <v>39877</v>
      </c>
      <c r="B548" s="58">
        <v>-9.4413847364280823E-3</v>
      </c>
      <c r="C548" s="58">
        <v>-2.5345622119815725E-2</v>
      </c>
      <c r="D548" s="58">
        <v>-3.5266457680250718E-2</v>
      </c>
      <c r="E548" s="58">
        <v>-4.1619585687382443E-2</v>
      </c>
      <c r="F548" s="58">
        <v>2.6700572155117452E-2</v>
      </c>
      <c r="G548" s="58">
        <v>-5.272952853598023E-2</v>
      </c>
      <c r="H548" s="58">
        <v>-6.1718870544680282E-4</v>
      </c>
      <c r="I548" s="58">
        <v>0</v>
      </c>
      <c r="J548" s="58">
        <v>3.3670033670034627E-3</v>
      </c>
      <c r="K548" s="58">
        <v>0</v>
      </c>
      <c r="L548" s="58">
        <v>0</v>
      </c>
      <c r="M548" s="58">
        <v>2.5984739121468259E-2</v>
      </c>
    </row>
    <row r="549" spans="1:13" x14ac:dyDescent="0.25">
      <c r="A549" s="57">
        <v>39878</v>
      </c>
      <c r="B549" s="58">
        <v>-7.4889367979121824E-3</v>
      </c>
      <c r="C549" s="58">
        <v>-3.9401103230890522E-2</v>
      </c>
      <c r="D549" s="58">
        <v>8.1234768480908937E-3</v>
      </c>
      <c r="E549" s="58">
        <v>9.5631099757647053E-3</v>
      </c>
      <c r="F549" s="58">
        <v>-2.786377708978327E-2</v>
      </c>
      <c r="G549" s="58">
        <v>6.5487884741322056E-4</v>
      </c>
      <c r="H549" s="58">
        <v>-4.7552879419484273E-2</v>
      </c>
      <c r="I549" s="58">
        <v>0</v>
      </c>
      <c r="J549" s="58">
        <v>-1.2751677852348986E-2</v>
      </c>
      <c r="K549" s="58">
        <v>0</v>
      </c>
      <c r="L549" s="58">
        <v>0</v>
      </c>
      <c r="M549" s="58">
        <v>-1.6884422110552855E-2</v>
      </c>
    </row>
    <row r="550" spans="1:13" x14ac:dyDescent="0.25">
      <c r="A550" s="57">
        <v>39881</v>
      </c>
      <c r="B550" s="58">
        <v>-3.1668000457299561E-2</v>
      </c>
      <c r="C550" s="58">
        <v>-2.6251025430680919E-2</v>
      </c>
      <c r="D550" s="58">
        <v>1.1281224818694646E-2</v>
      </c>
      <c r="E550" s="58">
        <v>-5.7289301239213497E-2</v>
      </c>
      <c r="F550" s="58">
        <v>-1.2101910828025475E-2</v>
      </c>
      <c r="G550" s="58">
        <v>-8.5078534031413078E-3</v>
      </c>
      <c r="H550" s="58">
        <v>-1.9452099205705897E-2</v>
      </c>
      <c r="I550" s="58">
        <v>0</v>
      </c>
      <c r="J550" s="58">
        <v>-1.3596193065942286E-3</v>
      </c>
      <c r="K550" s="58">
        <v>0</v>
      </c>
      <c r="L550" s="58">
        <v>0</v>
      </c>
      <c r="M550" s="58">
        <v>-2.8624003271314646E-2</v>
      </c>
    </row>
    <row r="551" spans="1:13" x14ac:dyDescent="0.25">
      <c r="A551" s="57">
        <v>39882</v>
      </c>
      <c r="B551" s="58">
        <v>4.840613931522908E-3</v>
      </c>
      <c r="C551" s="58">
        <v>6.655433866891336E-2</v>
      </c>
      <c r="D551" s="58">
        <v>0.10916334661354576</v>
      </c>
      <c r="E551" s="58">
        <v>5.9394356503785328E-2</v>
      </c>
      <c r="F551" s="58">
        <v>7.4145712443584699E-2</v>
      </c>
      <c r="G551" s="58">
        <v>8.7788778877887719E-2</v>
      </c>
      <c r="H551" s="58">
        <v>8.6295255414117866E-2</v>
      </c>
      <c r="I551" s="58">
        <v>0</v>
      </c>
      <c r="J551" s="58">
        <v>6.6031313818924575E-2</v>
      </c>
      <c r="K551" s="58">
        <v>0</v>
      </c>
      <c r="L551" s="58">
        <v>0</v>
      </c>
      <c r="M551" s="58">
        <v>2.4415912439486487E-2</v>
      </c>
    </row>
    <row r="552" spans="1:13" x14ac:dyDescent="0.25">
      <c r="A552" s="57">
        <v>39883</v>
      </c>
      <c r="B552" s="58">
        <v>2.8198801550934238E-2</v>
      </c>
      <c r="C552" s="58">
        <v>4.5813586097946279E-2</v>
      </c>
      <c r="D552" s="58">
        <v>2.8735632183909399E-3</v>
      </c>
      <c r="E552" s="58">
        <v>3.1637757422204871E-2</v>
      </c>
      <c r="F552" s="58">
        <v>9.6038415366146435E-3</v>
      </c>
      <c r="G552" s="58">
        <v>3.8228155339805836E-2</v>
      </c>
      <c r="H552" s="58">
        <v>4.3068026175620444E-2</v>
      </c>
      <c r="I552" s="58">
        <v>0</v>
      </c>
      <c r="J552" s="58">
        <v>3.1928480204341803E-3</v>
      </c>
      <c r="K552" s="58">
        <v>0</v>
      </c>
      <c r="L552" s="58">
        <v>0</v>
      </c>
      <c r="M552" s="58">
        <v>-2.486131086911858E-2</v>
      </c>
    </row>
    <row r="553" spans="1:13" x14ac:dyDescent="0.25">
      <c r="A553" s="57">
        <v>39884</v>
      </c>
      <c r="B553" s="58">
        <v>1.234144669180659E-2</v>
      </c>
      <c r="C553" s="58">
        <v>3.92749244712991E-2</v>
      </c>
      <c r="D553" s="58">
        <v>4.0114613180515679E-2</v>
      </c>
      <c r="E553" s="58">
        <v>1.7632241813601901E-2</v>
      </c>
      <c r="F553" s="58">
        <v>7.1343638525565023E-3</v>
      </c>
      <c r="G553" s="58">
        <v>-5.8445353594388516E-3</v>
      </c>
      <c r="H553" s="58">
        <v>1.5173621243069535E-2</v>
      </c>
      <c r="I553" s="58">
        <v>0</v>
      </c>
      <c r="J553" s="58">
        <v>1.4640356460852821E-2</v>
      </c>
      <c r="K553" s="58">
        <v>0</v>
      </c>
      <c r="L553" s="58">
        <v>0</v>
      </c>
      <c r="M553" s="58">
        <v>3.1184155077960352E-2</v>
      </c>
    </row>
    <row r="554" spans="1:13" x14ac:dyDescent="0.25">
      <c r="A554" s="57">
        <v>39885</v>
      </c>
      <c r="B554" s="58">
        <v>2.043119990969644E-2</v>
      </c>
      <c r="C554" s="58">
        <v>-4.3604651162790775E-3</v>
      </c>
      <c r="D554" s="58">
        <v>1.2396694214876103E-2</v>
      </c>
      <c r="E554" s="58">
        <v>2.7846534653466204E-3</v>
      </c>
      <c r="F554" s="58">
        <v>1.9480519480519431E-2</v>
      </c>
      <c r="G554" s="58">
        <v>-2.1164021164021385E-2</v>
      </c>
      <c r="H554" s="58">
        <v>-1.365334866340906E-2</v>
      </c>
      <c r="I554" s="58">
        <v>0</v>
      </c>
      <c r="J554" s="58">
        <v>1.6938519447929901E-2</v>
      </c>
      <c r="K554" s="58">
        <v>0</v>
      </c>
      <c r="L554" s="58">
        <v>0</v>
      </c>
      <c r="M554" s="58">
        <v>5.1082958724968375E-3</v>
      </c>
    </row>
    <row r="555" spans="1:13" x14ac:dyDescent="0.25">
      <c r="A555" s="57">
        <v>39888</v>
      </c>
      <c r="B555" s="58">
        <v>1.3827433628318619E-2</v>
      </c>
      <c r="C555" s="58">
        <v>-5.1094890510947621E-3</v>
      </c>
      <c r="D555" s="58">
        <v>-3.0612244897959107E-2</v>
      </c>
      <c r="E555" s="58">
        <v>-1.4563406356063013E-2</v>
      </c>
      <c r="F555" s="58">
        <v>-6.6010422698320803E-2</v>
      </c>
      <c r="G555" s="58">
        <v>-2.4024024024023927E-2</v>
      </c>
      <c r="H555" s="58">
        <v>-2.4041964155616991E-2</v>
      </c>
      <c r="I555" s="58">
        <v>0</v>
      </c>
      <c r="J555" s="58">
        <v>-3.084515731030224E-2</v>
      </c>
      <c r="K555" s="58">
        <v>0</v>
      </c>
      <c r="L555" s="58">
        <v>0</v>
      </c>
      <c r="M555" s="58">
        <v>-7.9284407399877743E-3</v>
      </c>
    </row>
    <row r="556" spans="1:13" x14ac:dyDescent="0.25">
      <c r="A556" s="57">
        <v>39889</v>
      </c>
      <c r="B556" s="58">
        <v>-5.8919803600655518E-3</v>
      </c>
      <c r="C556" s="58">
        <v>4.4754218635363108E-2</v>
      </c>
      <c r="D556" s="58">
        <v>4.5614035087719218E-2</v>
      </c>
      <c r="E556" s="58">
        <v>4.8907257812010885E-2</v>
      </c>
      <c r="F556" s="58">
        <v>8.7414755114693099E-2</v>
      </c>
      <c r="G556" s="58">
        <v>3.9999999999999813E-2</v>
      </c>
      <c r="H556" s="58">
        <v>6.5243356225738847E-2</v>
      </c>
      <c r="I556" s="58">
        <v>0</v>
      </c>
      <c r="J556" s="58">
        <v>4.71037555697007E-2</v>
      </c>
      <c r="K556" s="58">
        <v>0</v>
      </c>
      <c r="L556" s="58">
        <v>0</v>
      </c>
      <c r="M556" s="58">
        <v>2.4590163934426368E-2</v>
      </c>
    </row>
    <row r="557" spans="1:13" x14ac:dyDescent="0.25">
      <c r="A557" s="57">
        <v>39890</v>
      </c>
      <c r="B557" s="58">
        <v>-1.8109976950938522E-2</v>
      </c>
      <c r="C557" s="58">
        <v>1.8258426966292207E-2</v>
      </c>
      <c r="D557" s="58">
        <v>2.2818791946308759E-2</v>
      </c>
      <c r="E557" s="58">
        <v>-6.6865671641791469E-3</v>
      </c>
      <c r="F557" s="58">
        <v>-2.2805017103761926E-3</v>
      </c>
      <c r="G557" s="58">
        <v>3.5502958579882726E-3</v>
      </c>
      <c r="H557" s="58">
        <v>-1.4015416958653715E-3</v>
      </c>
      <c r="I557" s="58">
        <v>0</v>
      </c>
      <c r="J557" s="58">
        <v>2.6139817629179385E-2</v>
      </c>
      <c r="K557" s="58">
        <v>0</v>
      </c>
      <c r="L557" s="58">
        <v>0</v>
      </c>
      <c r="M557" s="58">
        <v>8.799999999999919E-3</v>
      </c>
    </row>
    <row r="558" spans="1:13" x14ac:dyDescent="0.25">
      <c r="A558" s="57">
        <v>39891</v>
      </c>
      <c r="B558" s="58">
        <v>3.7782249049854721E-2</v>
      </c>
      <c r="C558" s="58">
        <v>1.3793103448276334E-3</v>
      </c>
      <c r="D558" s="58">
        <v>-5.9055118110236116E-3</v>
      </c>
      <c r="E558" s="58">
        <v>-9.4362303161437122E-3</v>
      </c>
      <c r="F558" s="58">
        <v>1.1428571428571122E-3</v>
      </c>
      <c r="G558" s="58">
        <v>1.0613207547169878E-2</v>
      </c>
      <c r="H558" s="58">
        <v>-1.614035087719301E-2</v>
      </c>
      <c r="I558" s="58">
        <v>0</v>
      </c>
      <c r="J558" s="58">
        <v>-1.6587677725118377E-2</v>
      </c>
      <c r="K558" s="58">
        <v>0</v>
      </c>
      <c r="L558" s="58">
        <v>0</v>
      </c>
      <c r="M558" s="58">
        <v>-9.7145122918317339E-3</v>
      </c>
    </row>
    <row r="559" spans="1:13" x14ac:dyDescent="0.25">
      <c r="A559" s="57">
        <v>39892</v>
      </c>
      <c r="B559" s="58">
        <v>3.4467901766479514E-3</v>
      </c>
      <c r="C559" s="58">
        <v>-6.8870523415975882E-4</v>
      </c>
      <c r="D559" s="58">
        <v>-3.3003300330032959E-2</v>
      </c>
      <c r="E559" s="58">
        <v>6.0675929858611255E-4</v>
      </c>
      <c r="F559" s="58">
        <v>0</v>
      </c>
      <c r="G559" s="58">
        <v>-4.667444574095736E-3</v>
      </c>
      <c r="H559" s="58">
        <v>-1.9971469329529423E-3</v>
      </c>
      <c r="I559" s="58">
        <v>0</v>
      </c>
      <c r="J559" s="58">
        <v>-4.9397590361445864E-2</v>
      </c>
      <c r="K559" s="58">
        <v>0</v>
      </c>
      <c r="L559" s="58">
        <v>0</v>
      </c>
      <c r="M559" s="58">
        <v>-7.2072072072072446E-3</v>
      </c>
    </row>
    <row r="560" spans="1:13" x14ac:dyDescent="0.25">
      <c r="A560" s="57">
        <v>39895</v>
      </c>
      <c r="B560" s="58">
        <v>5.7964791756119904E-3</v>
      </c>
      <c r="C560" s="58">
        <v>5.9958649207443315E-2</v>
      </c>
      <c r="D560" s="58">
        <v>5.9385665529010145E-2</v>
      </c>
      <c r="E560" s="58">
        <v>5.5909283851798053E-2</v>
      </c>
      <c r="F560" s="58">
        <v>4.2237442922374635E-2</v>
      </c>
      <c r="G560" s="58">
        <v>7.4443141852285954E-2</v>
      </c>
      <c r="H560" s="58">
        <v>8.0331618067467137E-2</v>
      </c>
      <c r="I560" s="58">
        <v>0</v>
      </c>
      <c r="J560" s="58">
        <v>7.7946768060836558E-2</v>
      </c>
      <c r="K560" s="58">
        <v>0</v>
      </c>
      <c r="L560" s="58">
        <v>0</v>
      </c>
      <c r="M560" s="58">
        <v>3.8112522686025274E-2</v>
      </c>
    </row>
    <row r="561" spans="1:13" x14ac:dyDescent="0.25">
      <c r="A561" s="57">
        <v>39896</v>
      </c>
      <c r="B561" s="58">
        <v>4.2582710779082156E-2</v>
      </c>
      <c r="C561" s="58">
        <v>-1.1053315994798418E-2</v>
      </c>
      <c r="D561" s="58">
        <v>-3.350515463917525E-2</v>
      </c>
      <c r="E561" s="58">
        <v>-4.1348417848733332E-3</v>
      </c>
      <c r="F561" s="58">
        <v>3.1215772179627344E-2</v>
      </c>
      <c r="G561" s="58">
        <v>-2.1822149481723896E-2</v>
      </c>
      <c r="H561" s="58">
        <v>-3.6649907382905522E-2</v>
      </c>
      <c r="I561" s="58">
        <v>0</v>
      </c>
      <c r="J561" s="58">
        <v>-2.1164021164021385E-2</v>
      </c>
      <c r="K561" s="58">
        <v>0</v>
      </c>
      <c r="L561" s="58">
        <v>0</v>
      </c>
      <c r="M561" s="58">
        <v>-7.7700077700076919E-3</v>
      </c>
    </row>
    <row r="562" spans="1:13" x14ac:dyDescent="0.25">
      <c r="A562" s="57">
        <v>39897</v>
      </c>
      <c r="B562" s="58">
        <v>7.9844405773363825E-3</v>
      </c>
      <c r="C562" s="58">
        <v>0</v>
      </c>
      <c r="D562" s="58">
        <v>-4.0000000000000036E-3</v>
      </c>
      <c r="E562" s="58">
        <v>-8.9383541894929586E-3</v>
      </c>
      <c r="F562" s="58">
        <v>-2.3898035050451405E-2</v>
      </c>
      <c r="G562" s="58">
        <v>-2.7886224205243559E-3</v>
      </c>
      <c r="H562" s="58">
        <v>-5.6310946298584463E-3</v>
      </c>
      <c r="I562" s="58">
        <v>0</v>
      </c>
      <c r="J562" s="58">
        <v>-1.3213213213213115E-2</v>
      </c>
      <c r="K562" s="58">
        <v>0</v>
      </c>
      <c r="L562" s="58">
        <v>0</v>
      </c>
      <c r="M562" s="58">
        <v>1.1746280344557603E-2</v>
      </c>
    </row>
    <row r="563" spans="1:13" x14ac:dyDescent="0.25">
      <c r="A563" s="57">
        <v>39898</v>
      </c>
      <c r="B563" s="58">
        <v>0</v>
      </c>
      <c r="C563" s="58">
        <v>3.2215647600262853E-2</v>
      </c>
      <c r="D563" s="58">
        <v>5.8902275769745716E-2</v>
      </c>
      <c r="E563" s="58">
        <v>2.682415919934833E-2</v>
      </c>
      <c r="F563" s="58">
        <v>1.4145810663765079E-2</v>
      </c>
      <c r="G563" s="58">
        <v>5.3131991051454053E-2</v>
      </c>
      <c r="H563" s="58">
        <v>1.7817679558010946E-2</v>
      </c>
      <c r="I563" s="58">
        <v>0</v>
      </c>
      <c r="J563" s="58">
        <v>5.6603773584905648E-2</v>
      </c>
      <c r="K563" s="58">
        <v>0</v>
      </c>
      <c r="L563" s="58">
        <v>0</v>
      </c>
      <c r="M563" s="58">
        <v>2.0897832817337481E-2</v>
      </c>
    </row>
    <row r="564" spans="1:13" x14ac:dyDescent="0.25">
      <c r="A564" s="57">
        <v>39899</v>
      </c>
      <c r="B564" s="58">
        <v>-2.5185335635218853E-2</v>
      </c>
      <c r="C564" s="58">
        <v>-2.8025477707006363E-2</v>
      </c>
      <c r="D564" s="58">
        <v>-2.5284450063211117E-2</v>
      </c>
      <c r="E564" s="58">
        <v>-1.5810052700175659E-2</v>
      </c>
      <c r="F564" s="58">
        <v>-1.7167381974248941E-2</v>
      </c>
      <c r="G564" s="58">
        <v>-3.7174721189591087E-2</v>
      </c>
      <c r="H564" s="58">
        <v>-4.3018048581897173E-2</v>
      </c>
      <c r="I564" s="58">
        <v>0</v>
      </c>
      <c r="J564" s="58">
        <v>-1.3824884792626668E-2</v>
      </c>
      <c r="K564" s="58">
        <v>0</v>
      </c>
      <c r="L564" s="58">
        <v>0</v>
      </c>
      <c r="M564" s="58">
        <v>-3.6012130401819054E-3</v>
      </c>
    </row>
    <row r="565" spans="1:13" x14ac:dyDescent="0.25">
      <c r="A565" s="57">
        <v>39902</v>
      </c>
      <c r="B565" s="58">
        <v>-4.1566829878112221E-2</v>
      </c>
      <c r="C565" s="58">
        <v>-2.1625163826998639E-2</v>
      </c>
      <c r="D565" s="58">
        <v>-4.5395590142671804E-2</v>
      </c>
      <c r="E565" s="58">
        <v>-1.4451865499769845E-2</v>
      </c>
      <c r="F565" s="58">
        <v>-5.5676855895196442E-2</v>
      </c>
      <c r="G565" s="58">
        <v>-3.5852178709321447E-2</v>
      </c>
      <c r="H565" s="58">
        <v>1.3045944412932498E-2</v>
      </c>
      <c r="I565" s="58">
        <v>0</v>
      </c>
      <c r="J565" s="58">
        <v>-4.088785046728971E-2</v>
      </c>
      <c r="K565" s="58">
        <v>0</v>
      </c>
      <c r="L565" s="58">
        <v>0</v>
      </c>
      <c r="M565" s="58">
        <v>-1.5408027392048718E-2</v>
      </c>
    </row>
    <row r="566" spans="1:13" x14ac:dyDescent="0.25">
      <c r="A566" s="57">
        <v>39903</v>
      </c>
      <c r="B566" s="58">
        <v>3.2173913043478164E-2</v>
      </c>
      <c r="C566" s="58">
        <v>6.0281312793033504E-3</v>
      </c>
      <c r="D566" s="58">
        <v>2.1059782608695565E-2</v>
      </c>
      <c r="E566" s="58">
        <v>1.5715370684115326E-2</v>
      </c>
      <c r="F566" s="58">
        <v>2.0809248554913173E-2</v>
      </c>
      <c r="G566" s="58">
        <v>5.0915331807780406E-2</v>
      </c>
      <c r="H566" s="58">
        <v>2.7995520716685318E-2</v>
      </c>
      <c r="I566" s="58">
        <v>0</v>
      </c>
      <c r="J566" s="58">
        <v>5.4811205846527766E-3</v>
      </c>
      <c r="K566" s="58">
        <v>0</v>
      </c>
      <c r="L566" s="58">
        <v>0</v>
      </c>
      <c r="M566" s="58">
        <v>6.5687789799073748E-3</v>
      </c>
    </row>
    <row r="567" spans="1:13" x14ac:dyDescent="0.25">
      <c r="A567" s="57">
        <v>39904</v>
      </c>
      <c r="B567" s="58">
        <v>1.232097725358039E-2</v>
      </c>
      <c r="C567" s="58">
        <v>3.3954727030625742E-2</v>
      </c>
      <c r="D567" s="58">
        <v>0</v>
      </c>
      <c r="E567" s="58">
        <v>1.731278039802131E-2</v>
      </c>
      <c r="F567" s="58">
        <v>-1.0192525481313663E-2</v>
      </c>
      <c r="G567" s="58">
        <v>5.1170386499727716E-2</v>
      </c>
      <c r="H567" s="58">
        <v>8.1699346405228468E-4</v>
      </c>
      <c r="I567" s="58">
        <v>0</v>
      </c>
      <c r="J567" s="58">
        <v>-1.5748031496063075E-2</v>
      </c>
      <c r="K567" s="58">
        <v>0</v>
      </c>
      <c r="L567" s="58">
        <v>0</v>
      </c>
      <c r="M567" s="58">
        <v>1.3819577735124655E-2</v>
      </c>
    </row>
    <row r="568" spans="1:13" x14ac:dyDescent="0.25">
      <c r="A568" s="57">
        <v>39905</v>
      </c>
      <c r="B568" s="58">
        <v>3.1415791116196967E-2</v>
      </c>
      <c r="C568" s="58">
        <v>3.6703155183515968E-2</v>
      </c>
      <c r="D568" s="58">
        <v>4.4577511643379975E-2</v>
      </c>
      <c r="E568" s="58">
        <v>2.3746254311075798E-2</v>
      </c>
      <c r="F568" s="58">
        <v>5.7780320366132676E-2</v>
      </c>
      <c r="G568" s="58">
        <v>-1.0357327809424888E-3</v>
      </c>
      <c r="H568" s="58">
        <v>3.863945578231287E-2</v>
      </c>
      <c r="I568" s="58">
        <v>0</v>
      </c>
      <c r="J568" s="58">
        <v>1.3538461538461499E-2</v>
      </c>
      <c r="K568" s="58">
        <v>0</v>
      </c>
      <c r="L568" s="58">
        <v>0</v>
      </c>
      <c r="M568" s="58">
        <v>1.5524422567209317E-2</v>
      </c>
    </row>
    <row r="569" spans="1:13" x14ac:dyDescent="0.25">
      <c r="A569" s="57">
        <v>39906</v>
      </c>
      <c r="B569" s="58">
        <v>5.849722642460975E-3</v>
      </c>
      <c r="C569" s="58">
        <v>2.9192546583850953E-2</v>
      </c>
      <c r="D569" s="58">
        <v>1.5923566878980999E-2</v>
      </c>
      <c r="E569" s="58">
        <v>2.0102722703926768E-2</v>
      </c>
      <c r="F569" s="58">
        <v>1.4061654948620994E-2</v>
      </c>
      <c r="G569" s="58">
        <v>-2.7993779160186527E-2</v>
      </c>
      <c r="H569" s="58">
        <v>2.3971705527901399E-2</v>
      </c>
      <c r="I569" s="58">
        <v>0</v>
      </c>
      <c r="J569" s="58">
        <v>2.9751062537948014E-2</v>
      </c>
      <c r="K569" s="58">
        <v>0</v>
      </c>
      <c r="L569" s="58">
        <v>0</v>
      </c>
      <c r="M569" s="58">
        <v>2.9828486204324101E-3</v>
      </c>
    </row>
    <row r="570" spans="1:13" x14ac:dyDescent="0.25">
      <c r="A570" s="57">
        <v>39909</v>
      </c>
      <c r="B570" s="58">
        <v>1.173167552391452E-2</v>
      </c>
      <c r="C570" s="58">
        <v>2.1122510561255359E-2</v>
      </c>
      <c r="D570" s="58">
        <v>-5.642633228840066E-3</v>
      </c>
      <c r="E570" s="58">
        <v>-4.1686968761843746E-3</v>
      </c>
      <c r="F570" s="58">
        <v>-5.8666666666666867E-3</v>
      </c>
      <c r="G570" s="58">
        <v>5.3333333333349664E-4</v>
      </c>
      <c r="H570" s="58">
        <v>-2.3026736599719433E-3</v>
      </c>
      <c r="I570" s="58">
        <v>0</v>
      </c>
      <c r="J570" s="58">
        <v>-2.6533018867924474E-2</v>
      </c>
      <c r="K570" s="58">
        <v>0</v>
      </c>
      <c r="L570" s="58">
        <v>0</v>
      </c>
      <c r="M570" s="58">
        <v>-6.8773234200742994E-3</v>
      </c>
    </row>
    <row r="571" spans="1:13" x14ac:dyDescent="0.25">
      <c r="A571" s="57">
        <v>39910</v>
      </c>
      <c r="B571" s="58">
        <v>-7.2348860257681613E-3</v>
      </c>
      <c r="C571" s="58">
        <v>-2.8959810874704561E-2</v>
      </c>
      <c r="D571" s="58">
        <v>-2.5851197982345586E-2</v>
      </c>
      <c r="E571" s="58">
        <v>-2.6041100358812574E-2</v>
      </c>
      <c r="F571" s="58">
        <v>-4.828326180257525E-2</v>
      </c>
      <c r="G571" s="58">
        <v>0</v>
      </c>
      <c r="H571" s="58">
        <v>-3.1798948583151576E-2</v>
      </c>
      <c r="I571" s="58">
        <v>0</v>
      </c>
      <c r="J571" s="58">
        <v>-9.0854027861902997E-3</v>
      </c>
      <c r="K571" s="58">
        <v>0</v>
      </c>
      <c r="L571" s="58">
        <v>0</v>
      </c>
      <c r="M571" s="58">
        <v>-1.9464720194647178E-2</v>
      </c>
    </row>
    <row r="572" spans="1:13" x14ac:dyDescent="0.25">
      <c r="A572" s="57">
        <v>39911</v>
      </c>
      <c r="B572" s="58">
        <v>-7.1877807726864473E-3</v>
      </c>
      <c r="C572" s="58">
        <v>1.1564211807668867E-2</v>
      </c>
      <c r="D572" s="58">
        <v>-1.1650485436893177E-2</v>
      </c>
      <c r="E572" s="58">
        <v>9.3217973765000739E-3</v>
      </c>
      <c r="F572" s="58">
        <v>2.9312288613303483E-2</v>
      </c>
      <c r="G572" s="58">
        <v>2.2921108742004259E-2</v>
      </c>
      <c r="H572" s="58">
        <v>1.9467620182757273E-2</v>
      </c>
      <c r="I572" s="58">
        <v>0</v>
      </c>
      <c r="J572" s="58">
        <v>2.6283618581907087E-2</v>
      </c>
      <c r="K572" s="58">
        <v>0</v>
      </c>
      <c r="L572" s="58">
        <v>0</v>
      </c>
      <c r="M572" s="58">
        <v>4.1992746707386619E-3</v>
      </c>
    </row>
    <row r="573" spans="1:13" x14ac:dyDescent="0.25">
      <c r="A573" s="57">
        <v>39912</v>
      </c>
      <c r="B573" s="58">
        <v>2.5741578682755284E-2</v>
      </c>
      <c r="C573" s="58">
        <v>2.7677496991576289E-2</v>
      </c>
      <c r="D573" s="58">
        <v>4.6496398166339326E-2</v>
      </c>
      <c r="E573" s="58">
        <v>2.8979095232828378E-2</v>
      </c>
      <c r="F573" s="58">
        <v>4.2168674698795261E-2</v>
      </c>
      <c r="G573" s="58">
        <v>2.5013027618551398E-2</v>
      </c>
      <c r="H573" s="58">
        <v>3.62431800467653E-2</v>
      </c>
      <c r="I573" s="58">
        <v>0</v>
      </c>
      <c r="J573" s="58">
        <v>2.6801667659321016E-2</v>
      </c>
      <c r="K573" s="58">
        <v>0</v>
      </c>
      <c r="L573" s="58">
        <v>0</v>
      </c>
      <c r="M573" s="58">
        <v>-3.7065196730659666E-2</v>
      </c>
    </row>
    <row r="574" spans="1:13" x14ac:dyDescent="0.25">
      <c r="A574" s="57">
        <v>39916</v>
      </c>
      <c r="B574" s="58">
        <v>-1.6959121654739784E-2</v>
      </c>
      <c r="C574" s="58">
        <v>5.2693208430916183E-3</v>
      </c>
      <c r="D574" s="58">
        <v>0</v>
      </c>
      <c r="E574" s="58">
        <v>1.5102655057508407E-2</v>
      </c>
      <c r="F574" s="58">
        <v>4.8344718864949954E-2</v>
      </c>
      <c r="G574" s="58">
        <v>-4.0671072699542954E-3</v>
      </c>
      <c r="H574" s="58">
        <v>-1.0404914128118281E-2</v>
      </c>
      <c r="I574" s="58">
        <v>0</v>
      </c>
      <c r="J574" s="58">
        <v>-4.0603248259858393E-3</v>
      </c>
      <c r="K574" s="58">
        <v>0</v>
      </c>
      <c r="L574" s="58">
        <v>0</v>
      </c>
      <c r="M574" s="58">
        <v>1.7173312277931396E-2</v>
      </c>
    </row>
    <row r="575" spans="1:13" x14ac:dyDescent="0.25">
      <c r="A575" s="57">
        <v>39917</v>
      </c>
      <c r="B575" s="58">
        <v>-1.1966493817311519E-2</v>
      </c>
      <c r="C575" s="58">
        <v>-1.5725101921957085E-2</v>
      </c>
      <c r="D575" s="58">
        <v>1.877346683354153E-3</v>
      </c>
      <c r="E575" s="58">
        <v>-2.4355376714142007E-2</v>
      </c>
      <c r="F575" s="58">
        <v>-7.5187969924811471E-3</v>
      </c>
      <c r="G575" s="58">
        <v>-1.225114854517606E-2</v>
      </c>
      <c r="H575" s="58">
        <v>-2.1788700278692619E-2</v>
      </c>
      <c r="I575" s="58">
        <v>0</v>
      </c>
      <c r="J575" s="58">
        <v>9.318578916714948E-3</v>
      </c>
      <c r="K575" s="58">
        <v>0</v>
      </c>
      <c r="L575" s="58">
        <v>0</v>
      </c>
      <c r="M575" s="58">
        <v>-7.9565301765962548E-3</v>
      </c>
    </row>
    <row r="576" spans="1:13" x14ac:dyDescent="0.25">
      <c r="A576" s="57">
        <v>39918</v>
      </c>
      <c r="B576" s="58">
        <v>-8.5789261203067513E-3</v>
      </c>
      <c r="C576" s="58">
        <v>-5.3254437869821869E-3</v>
      </c>
      <c r="D576" s="58">
        <v>-2.4359775140537332E-2</v>
      </c>
      <c r="E576" s="58">
        <v>2.8707874314864101E-2</v>
      </c>
      <c r="F576" s="58">
        <v>-1.0101010101010055E-2</v>
      </c>
      <c r="G576" s="58">
        <v>-2.6873385012920026E-2</v>
      </c>
      <c r="H576" s="58">
        <v>-3.2504532504532557E-2</v>
      </c>
      <c r="I576" s="58">
        <v>0</v>
      </c>
      <c r="J576" s="58">
        <v>-1.8465089440276805E-2</v>
      </c>
      <c r="K576" s="58">
        <v>0</v>
      </c>
      <c r="L576" s="58">
        <v>0</v>
      </c>
      <c r="M576" s="58">
        <v>3.3255086071988238E-3</v>
      </c>
    </row>
    <row r="577" spans="1:13" x14ac:dyDescent="0.25">
      <c r="A577" s="57">
        <v>39919</v>
      </c>
      <c r="B577" s="58">
        <v>1.5372085920797973E-2</v>
      </c>
      <c r="C577" s="58">
        <v>3.2123735871505188E-2</v>
      </c>
      <c r="D577" s="58">
        <v>1.7285531370038409E-2</v>
      </c>
      <c r="E577" s="58">
        <v>2.4372230428360453E-2</v>
      </c>
      <c r="F577" s="58">
        <v>3.7755102040816224E-2</v>
      </c>
      <c r="G577" s="58">
        <v>4.9389272437599718E-2</v>
      </c>
      <c r="H577" s="58">
        <v>3.3998126087538605E-2</v>
      </c>
      <c r="I577" s="58">
        <v>0</v>
      </c>
      <c r="J577" s="58">
        <v>4.6443268665490756E-2</v>
      </c>
      <c r="K577" s="58">
        <v>0</v>
      </c>
      <c r="L577" s="58">
        <v>0</v>
      </c>
      <c r="M577" s="58">
        <v>-9.9434587638915772E-3</v>
      </c>
    </row>
    <row r="578" spans="1:13" x14ac:dyDescent="0.25">
      <c r="A578" s="57">
        <v>39920</v>
      </c>
      <c r="B578" s="58">
        <v>1.4437537597754346E-2</v>
      </c>
      <c r="C578" s="58">
        <v>1.6138328530259205E-2</v>
      </c>
      <c r="D578" s="58">
        <v>-1.8250471994965434E-2</v>
      </c>
      <c r="E578" s="58">
        <v>8.9607580595323366E-3</v>
      </c>
      <c r="F578" s="58">
        <v>3.2940019665683495E-2</v>
      </c>
      <c r="G578" s="58">
        <v>-2.8340080971660075E-2</v>
      </c>
      <c r="H578" s="58">
        <v>1.0355987055016058E-2</v>
      </c>
      <c r="I578" s="58">
        <v>0</v>
      </c>
      <c r="J578" s="58">
        <v>9.5505617977527102E-3</v>
      </c>
      <c r="K578" s="58">
        <v>0</v>
      </c>
      <c r="L578" s="58">
        <v>0</v>
      </c>
      <c r="M578" s="58">
        <v>-1.1421819614021222E-2</v>
      </c>
    </row>
    <row r="579" spans="1:13" x14ac:dyDescent="0.25">
      <c r="A579" s="57">
        <v>39923</v>
      </c>
      <c r="B579" s="58">
        <v>-8.7962047835540291E-3</v>
      </c>
      <c r="C579" s="58">
        <v>-2.3823028927963619E-2</v>
      </c>
      <c r="D579" s="58">
        <v>-3.8461538461538436E-2</v>
      </c>
      <c r="E579" s="58">
        <v>-3.2972641894650767E-2</v>
      </c>
      <c r="F579" s="58">
        <v>-4.8072346501665919E-2</v>
      </c>
      <c r="G579" s="58">
        <v>-3.0729166666666696E-2</v>
      </c>
      <c r="H579" s="58">
        <v>-6.1499039077514972E-3</v>
      </c>
      <c r="I579" s="58">
        <v>0</v>
      </c>
      <c r="J579" s="58">
        <v>-3.6171396772398334E-2</v>
      </c>
      <c r="K579" s="58">
        <v>0</v>
      </c>
      <c r="L579" s="58">
        <v>0</v>
      </c>
      <c r="M579" s="58">
        <v>-1.8525896414342657E-2</v>
      </c>
    </row>
    <row r="580" spans="1:13" x14ac:dyDescent="0.25">
      <c r="A580" s="57">
        <v>39924</v>
      </c>
      <c r="B580" s="58">
        <v>-1.8745637650812719E-2</v>
      </c>
      <c r="C580" s="58">
        <v>1.045903544450888E-2</v>
      </c>
      <c r="D580" s="58">
        <v>2.4000000000000021E-2</v>
      </c>
      <c r="E580" s="58">
        <v>5.7004116964001206E-3</v>
      </c>
      <c r="F580" s="58">
        <v>2.3000000000000131E-2</v>
      </c>
      <c r="G580" s="58">
        <v>1.9344438473938741E-2</v>
      </c>
      <c r="H580" s="58">
        <v>1.5083150702591253E-2</v>
      </c>
      <c r="I580" s="58">
        <v>0</v>
      </c>
      <c r="J580" s="58">
        <v>-1.2124711316397252E-2</v>
      </c>
      <c r="K580" s="58">
        <v>0</v>
      </c>
      <c r="L580" s="58">
        <v>0</v>
      </c>
      <c r="M580" s="58">
        <v>1.1365942764359538E-2</v>
      </c>
    </row>
    <row r="581" spans="1:13" x14ac:dyDescent="0.25">
      <c r="A581" s="57">
        <v>39925</v>
      </c>
      <c r="B581" s="58">
        <v>2.8045930291637156E-2</v>
      </c>
      <c r="C581" s="58">
        <v>-1.7251293847039273E-3</v>
      </c>
      <c r="D581" s="58">
        <v>2.0182291666666741E-2</v>
      </c>
      <c r="E581" s="58">
        <v>6.2978902067807319E-3</v>
      </c>
      <c r="F581" s="58">
        <v>1.8084066471163229E-2</v>
      </c>
      <c r="G581" s="58">
        <v>-1.0015814443858573E-2</v>
      </c>
      <c r="H581" s="58">
        <v>5.8420116840234293E-3</v>
      </c>
      <c r="I581" s="58">
        <v>0</v>
      </c>
      <c r="J581" s="58">
        <v>3.1560490940970132E-2</v>
      </c>
      <c r="K581" s="58">
        <v>0</v>
      </c>
      <c r="L581" s="58">
        <v>0</v>
      </c>
      <c r="M581" s="58">
        <v>-1.7459361830222675E-2</v>
      </c>
    </row>
    <row r="582" spans="1:13" x14ac:dyDescent="0.25">
      <c r="A582" s="57">
        <v>39926</v>
      </c>
      <c r="B582" s="58">
        <v>1.4628842542255605E-2</v>
      </c>
      <c r="C582" s="58">
        <v>3.1682027649769573E-2</v>
      </c>
      <c r="D582" s="58">
        <v>-8.9342693044033306E-3</v>
      </c>
      <c r="E582" s="58">
        <v>2.1383122979032887E-3</v>
      </c>
      <c r="F582" s="58">
        <v>2.0163226116178601E-2</v>
      </c>
      <c r="G582" s="58">
        <v>7.4547390841321892E-3</v>
      </c>
      <c r="H582" s="58">
        <v>1.7803030303030321E-2</v>
      </c>
      <c r="I582" s="58">
        <v>0</v>
      </c>
      <c r="J582" s="58">
        <v>-1.7563739376770471E-2</v>
      </c>
      <c r="K582" s="58">
        <v>0</v>
      </c>
      <c r="L582" s="58">
        <v>0</v>
      </c>
      <c r="M582" s="58">
        <v>-2.0424836601307117E-3</v>
      </c>
    </row>
    <row r="583" spans="1:13" x14ac:dyDescent="0.25">
      <c r="A583" s="57">
        <v>39927</v>
      </c>
      <c r="B583" s="58">
        <v>-1.4417924987822683E-2</v>
      </c>
      <c r="C583" s="58">
        <v>-1.1725293132328396E-2</v>
      </c>
      <c r="D583" s="58">
        <v>5.7952350289762755E-3</v>
      </c>
      <c r="E583" s="58">
        <v>1.2490241998438734E-2</v>
      </c>
      <c r="F583" s="58">
        <v>2.3529411764705799E-2</v>
      </c>
      <c r="G583" s="58">
        <v>0.10517970401691312</v>
      </c>
      <c r="H583" s="58">
        <v>4.7760823719141365E-2</v>
      </c>
      <c r="I583" s="58">
        <v>0</v>
      </c>
      <c r="J583" s="58">
        <v>3.114186851211076E-2</v>
      </c>
      <c r="K583" s="58">
        <v>0</v>
      </c>
      <c r="L583" s="58">
        <v>0</v>
      </c>
      <c r="M583" s="58">
        <v>-2.0261972984036092E-2</v>
      </c>
    </row>
    <row r="584" spans="1:13" x14ac:dyDescent="0.25">
      <c r="A584" s="57">
        <v>39930</v>
      </c>
      <c r="B584" s="58">
        <v>-1.5419590787782989E-2</v>
      </c>
      <c r="C584" s="58">
        <v>6.7796610169492677E-3</v>
      </c>
      <c r="D584" s="58">
        <v>-2.1766965428937302E-2</v>
      </c>
      <c r="E584" s="58">
        <v>-9.0979182729375996E-3</v>
      </c>
      <c r="F584" s="58">
        <v>3.4022988505747032E-2</v>
      </c>
      <c r="G584" s="58">
        <v>-2.4390243902439046E-2</v>
      </c>
      <c r="H584" s="58">
        <v>-1.5865498460809757E-2</v>
      </c>
      <c r="I584" s="58">
        <v>0</v>
      </c>
      <c r="J584" s="58">
        <v>-2.2930648769574957E-2</v>
      </c>
      <c r="K584" s="58">
        <v>0</v>
      </c>
      <c r="L584" s="58">
        <v>0</v>
      </c>
      <c r="M584" s="58">
        <v>1.3369542510967225E-2</v>
      </c>
    </row>
    <row r="585" spans="1:13" x14ac:dyDescent="0.25">
      <c r="A585" s="57">
        <v>39931</v>
      </c>
      <c r="B585" s="58">
        <v>-2.5097881738781469E-3</v>
      </c>
      <c r="C585" s="58">
        <v>-6.7340067340068144E-3</v>
      </c>
      <c r="D585" s="58">
        <v>-1.5052356020942348E-2</v>
      </c>
      <c r="E585" s="58">
        <v>-5.8097312999274564E-3</v>
      </c>
      <c r="F585" s="58">
        <v>-1.6451756336149259E-2</v>
      </c>
      <c r="G585" s="58">
        <v>-2.3039215686274428E-2</v>
      </c>
      <c r="H585" s="58">
        <v>-8.6621751684311521E-3</v>
      </c>
      <c r="I585" s="58">
        <v>0</v>
      </c>
      <c r="J585" s="58">
        <v>-2.6903262736118982E-2</v>
      </c>
      <c r="K585" s="58">
        <v>0</v>
      </c>
      <c r="L585" s="58">
        <v>0</v>
      </c>
      <c r="M585" s="58">
        <v>-8.2457225314369609E-4</v>
      </c>
    </row>
    <row r="586" spans="1:13" x14ac:dyDescent="0.25">
      <c r="A586" s="57">
        <v>39932</v>
      </c>
      <c r="B586" s="58">
        <v>2.6368760064412244E-2</v>
      </c>
      <c r="C586" s="58">
        <v>1.0169491525423791E-2</v>
      </c>
      <c r="D586" s="58">
        <v>1.9933554817275656E-2</v>
      </c>
      <c r="E586" s="58">
        <v>2.0244182406344624E-2</v>
      </c>
      <c r="F586" s="58">
        <v>2.7576853526220635E-2</v>
      </c>
      <c r="G586" s="58">
        <v>1.6056196688409408E-2</v>
      </c>
      <c r="H586" s="58">
        <v>-3.1674757281553334E-2</v>
      </c>
      <c r="I586" s="58">
        <v>0</v>
      </c>
      <c r="J586" s="58">
        <v>2.2352941176470464E-2</v>
      </c>
      <c r="K586" s="58">
        <v>0</v>
      </c>
      <c r="L586" s="58">
        <v>0</v>
      </c>
      <c r="M586" s="58">
        <v>4.0850010315659269E-2</v>
      </c>
    </row>
    <row r="587" spans="1:13" x14ac:dyDescent="0.25">
      <c r="A587" s="57">
        <v>39933</v>
      </c>
      <c r="B587" s="58">
        <v>2.5201019807805425E-2</v>
      </c>
      <c r="C587" s="58">
        <v>5.5928411633110464E-3</v>
      </c>
      <c r="D587" s="58">
        <v>2.8013029315960836E-2</v>
      </c>
      <c r="E587" s="58">
        <v>1.1506597115679584E-2</v>
      </c>
      <c r="F587" s="58">
        <v>2.4637043554773363E-2</v>
      </c>
      <c r="G587" s="58">
        <v>4.938271604939537E-4</v>
      </c>
      <c r="H587" s="58">
        <v>9.149016167439461E-3</v>
      </c>
      <c r="I587" s="58">
        <v>0</v>
      </c>
      <c r="J587" s="58">
        <v>3.9125431530494748E-2</v>
      </c>
      <c r="K587" s="58">
        <v>0</v>
      </c>
      <c r="L587" s="58">
        <v>0</v>
      </c>
      <c r="M587" s="58">
        <v>-9.9108027750260952E-4</v>
      </c>
    </row>
    <row r="588" spans="1:13" x14ac:dyDescent="0.25">
      <c r="A588" s="57">
        <v>39934</v>
      </c>
      <c r="B588" s="58">
        <v>-7.3648971783835115E-3</v>
      </c>
      <c r="C588" s="58">
        <v>1.1123470522803158E-2</v>
      </c>
      <c r="D588" s="58">
        <v>1.9011406844107182E-3</v>
      </c>
      <c r="E588" s="58">
        <v>-5.7636887608067955E-3</v>
      </c>
      <c r="F588" s="58">
        <v>1.1592958351223759E-2</v>
      </c>
      <c r="G588" s="58">
        <v>-9.8716683119459692E-4</v>
      </c>
      <c r="H588" s="58">
        <v>-1.9374068554396495E-2</v>
      </c>
      <c r="I588" s="58">
        <v>0</v>
      </c>
      <c r="J588" s="58">
        <v>-6.0908084163897591E-3</v>
      </c>
      <c r="K588" s="58">
        <v>0</v>
      </c>
      <c r="L588" s="58">
        <v>0</v>
      </c>
      <c r="M588" s="58">
        <v>-6.9444444444444198E-3</v>
      </c>
    </row>
    <row r="589" spans="1:13" x14ac:dyDescent="0.25">
      <c r="A589" s="57">
        <v>39937</v>
      </c>
      <c r="B589" s="58">
        <v>1.4260936596646845E-2</v>
      </c>
      <c r="C589" s="58">
        <v>3.7953795379538136E-2</v>
      </c>
      <c r="D589" s="58">
        <v>5.3763440860215006E-2</v>
      </c>
      <c r="E589" s="58">
        <v>2.1052631578947212E-2</v>
      </c>
      <c r="F589" s="58">
        <v>5.3480475382003512E-2</v>
      </c>
      <c r="G589" s="58">
        <v>-2.4703557312251156E-3</v>
      </c>
      <c r="H589" s="58">
        <v>1.0258358662613931E-2</v>
      </c>
      <c r="I589" s="58">
        <v>0</v>
      </c>
      <c r="J589" s="58">
        <v>2.2841225626740957E-2</v>
      </c>
      <c r="K589" s="58">
        <v>0</v>
      </c>
      <c r="L589" s="58">
        <v>0</v>
      </c>
      <c r="M589" s="58">
        <v>1.5784215784215849E-2</v>
      </c>
    </row>
    <row r="590" spans="1:13" x14ac:dyDescent="0.25">
      <c r="A590" s="57">
        <v>39938</v>
      </c>
      <c r="B590" s="58">
        <v>7.0302109063271612E-3</v>
      </c>
      <c r="C590" s="58">
        <v>4.7694753577105509E-3</v>
      </c>
      <c r="D590" s="58">
        <v>-3.0012004801920789E-2</v>
      </c>
      <c r="E590" s="58">
        <v>2.4901638527814463E-3</v>
      </c>
      <c r="F590" s="58">
        <v>6.4464141821112264E-3</v>
      </c>
      <c r="G590" s="58">
        <v>-1.9811788013868403E-2</v>
      </c>
      <c r="H590" s="58">
        <v>2.6701767581797764E-2</v>
      </c>
      <c r="I590" s="58">
        <v>0</v>
      </c>
      <c r="J590" s="58">
        <v>-2.7233115468409563E-2</v>
      </c>
      <c r="K590" s="58">
        <v>0</v>
      </c>
      <c r="L590" s="58">
        <v>0</v>
      </c>
      <c r="M590" s="58">
        <v>-7.4744295830055929E-3</v>
      </c>
    </row>
    <row r="591" spans="1:13" x14ac:dyDescent="0.25">
      <c r="A591" s="57">
        <v>39939</v>
      </c>
      <c r="B591" s="58">
        <v>-7.2641509433961637E-3</v>
      </c>
      <c r="C591" s="58">
        <v>-1.5822784810126667E-3</v>
      </c>
      <c r="D591" s="58">
        <v>-2.4752475247524774E-3</v>
      </c>
      <c r="E591" s="58">
        <v>1.1923096030603819E-3</v>
      </c>
      <c r="F591" s="58">
        <v>2.3618895116092942E-2</v>
      </c>
      <c r="G591" s="58">
        <v>0</v>
      </c>
      <c r="H591" s="58">
        <v>1.098901098900873E-3</v>
      </c>
      <c r="I591" s="58">
        <v>0</v>
      </c>
      <c r="J591" s="58">
        <v>2.519596864501672E-2</v>
      </c>
      <c r="K591" s="58">
        <v>0</v>
      </c>
      <c r="L591" s="58">
        <v>0</v>
      </c>
      <c r="M591" s="58">
        <v>-1.8826793499801875E-2</v>
      </c>
    </row>
    <row r="592" spans="1:13" x14ac:dyDescent="0.25">
      <c r="A592" s="57">
        <v>39940</v>
      </c>
      <c r="B592" s="58">
        <v>-5.5117361969020395E-3</v>
      </c>
      <c r="C592" s="58">
        <v>-2.5884838880084415E-2</v>
      </c>
      <c r="D592" s="58">
        <v>-2.1712158808933069E-2</v>
      </c>
      <c r="E592" s="58">
        <v>-1.6970178137249992E-2</v>
      </c>
      <c r="F592" s="58">
        <v>-3.4024247164646138E-2</v>
      </c>
      <c r="G592" s="58">
        <v>-2.3749368367862456E-2</v>
      </c>
      <c r="H592" s="58">
        <v>-3.305281131845339E-2</v>
      </c>
      <c r="I592" s="58">
        <v>0</v>
      </c>
      <c r="J592" s="58">
        <v>-3.9868924085199375E-2</v>
      </c>
      <c r="K592" s="58">
        <v>0</v>
      </c>
      <c r="L592" s="58">
        <v>0</v>
      </c>
      <c r="M592" s="58">
        <v>7.6752171278529069E-3</v>
      </c>
    </row>
    <row r="593" spans="1:13" x14ac:dyDescent="0.25">
      <c r="A593" s="57">
        <v>39941</v>
      </c>
      <c r="B593" s="58">
        <v>-1.0224558050645038E-2</v>
      </c>
      <c r="C593" s="58">
        <v>1.0845986984815426E-3</v>
      </c>
      <c r="D593" s="58">
        <v>-3.0437539632213073E-2</v>
      </c>
      <c r="E593" s="58">
        <v>2.7005199131795443E-2</v>
      </c>
      <c r="F593" s="58">
        <v>-4.0485829959513442E-3</v>
      </c>
      <c r="G593" s="58">
        <v>5.1759834368529933E-3</v>
      </c>
      <c r="H593" s="58">
        <v>-1.6775983854692256E-2</v>
      </c>
      <c r="I593" s="58">
        <v>0</v>
      </c>
      <c r="J593" s="58">
        <v>-1.5927189988623303E-2</v>
      </c>
      <c r="K593" s="58">
        <v>0</v>
      </c>
      <c r="L593" s="58">
        <v>0</v>
      </c>
      <c r="M593" s="58">
        <v>5.0110242533574212E-3</v>
      </c>
    </row>
    <row r="594" spans="1:13" x14ac:dyDescent="0.25">
      <c r="A594" s="57">
        <v>39944</v>
      </c>
      <c r="B594" s="58">
        <v>-2.4039389843599102E-2</v>
      </c>
      <c r="C594" s="58">
        <v>2.7085590465871778E-3</v>
      </c>
      <c r="D594" s="58">
        <v>5.2321778940485064E-3</v>
      </c>
      <c r="E594" s="58">
        <v>1.6219404305513052E-3</v>
      </c>
      <c r="F594" s="58">
        <v>-2.6016260162601612E-2</v>
      </c>
      <c r="G594" s="58">
        <v>-5.1493305870237149E-3</v>
      </c>
      <c r="H594" s="58">
        <v>8.4669660038485528E-3</v>
      </c>
      <c r="I594" s="58">
        <v>0</v>
      </c>
      <c r="J594" s="58">
        <v>-2.3121387283236983E-3</v>
      </c>
      <c r="K594" s="58">
        <v>0</v>
      </c>
      <c r="L594" s="58">
        <v>0</v>
      </c>
      <c r="M594" s="58">
        <v>9.7726366174710755E-3</v>
      </c>
    </row>
    <row r="595" spans="1:13" x14ac:dyDescent="0.25">
      <c r="A595" s="57">
        <v>39945</v>
      </c>
      <c r="B595" s="58">
        <v>1.8696211296864274E-2</v>
      </c>
      <c r="C595" s="58">
        <v>-3.9978390059427493E-2</v>
      </c>
      <c r="D595" s="58">
        <v>-1.0409889394925043E-2</v>
      </c>
      <c r="E595" s="58">
        <v>-2.1983414299033277E-2</v>
      </c>
      <c r="F595" s="58">
        <v>6.6777963272119933E-3</v>
      </c>
      <c r="G595" s="58">
        <v>2.9503105590062084E-2</v>
      </c>
      <c r="H595" s="58">
        <v>-8.6502989441545886E-3</v>
      </c>
      <c r="I595" s="58">
        <v>0</v>
      </c>
      <c r="J595" s="58">
        <v>-2.4913093858632829E-2</v>
      </c>
      <c r="K595" s="58">
        <v>0</v>
      </c>
      <c r="L595" s="58">
        <v>0</v>
      </c>
      <c r="M595" s="58">
        <v>5.3328066363815818E-3</v>
      </c>
    </row>
    <row r="596" spans="1:13" x14ac:dyDescent="0.25">
      <c r="A596" s="57">
        <v>39946</v>
      </c>
      <c r="B596" s="58">
        <v>-9.7106234220245558E-4</v>
      </c>
      <c r="C596" s="58">
        <v>-3.9392234102419765E-2</v>
      </c>
      <c r="D596" s="58">
        <v>-5.2596975673898649E-3</v>
      </c>
      <c r="E596" s="58">
        <v>-2.3731874968641709E-2</v>
      </c>
      <c r="F596" s="58">
        <v>-4.2288557213930322E-2</v>
      </c>
      <c r="G596" s="58">
        <v>-7.0387129210658372E-3</v>
      </c>
      <c r="H596" s="58">
        <v>-4.7991787501604155E-2</v>
      </c>
      <c r="I596" s="58">
        <v>0</v>
      </c>
      <c r="J596" s="58">
        <v>1.4260249554367332E-2</v>
      </c>
      <c r="K596" s="58">
        <v>0</v>
      </c>
      <c r="L596" s="58">
        <v>0</v>
      </c>
      <c r="M596" s="58">
        <v>-1.7092337917485212E-2</v>
      </c>
    </row>
    <row r="597" spans="1:13" x14ac:dyDescent="0.25">
      <c r="A597" s="57">
        <v>39947</v>
      </c>
      <c r="B597" s="58">
        <v>-1.1275272161741845E-2</v>
      </c>
      <c r="C597" s="58">
        <v>2.8705330990040911E-2</v>
      </c>
      <c r="D597" s="58">
        <v>2.7098479841374701E-2</v>
      </c>
      <c r="E597" s="58">
        <v>-5.2420598211533331E-3</v>
      </c>
      <c r="F597" s="58">
        <v>1.558441558441559E-2</v>
      </c>
      <c r="G597" s="58">
        <v>1.5696202531645609E-2</v>
      </c>
      <c r="H597" s="58">
        <v>1.2400593071842492E-2</v>
      </c>
      <c r="I597" s="58">
        <v>0</v>
      </c>
      <c r="J597" s="58">
        <v>2.7533684827182103E-2</v>
      </c>
      <c r="K597" s="58">
        <v>0</v>
      </c>
      <c r="L597" s="58">
        <v>0</v>
      </c>
      <c r="M597" s="58">
        <v>-1.8588846691984795E-2</v>
      </c>
    </row>
    <row r="598" spans="1:13" x14ac:dyDescent="0.25">
      <c r="A598" s="57">
        <v>39948</v>
      </c>
      <c r="B598" s="58">
        <v>-8.0613448682657074E-3</v>
      </c>
      <c r="C598" s="58">
        <v>-3.9863325740319144E-3</v>
      </c>
      <c r="D598" s="58">
        <v>-2.2522522522522515E-2</v>
      </c>
      <c r="E598" s="58">
        <v>6.4062822897292815E-3</v>
      </c>
      <c r="F598" s="58">
        <v>1.7050298380221207E-3</v>
      </c>
      <c r="G598" s="58">
        <v>7.9760717846459883E-3</v>
      </c>
      <c r="H598" s="58">
        <v>-2.0103847690054688E-2</v>
      </c>
      <c r="I598" s="58">
        <v>0</v>
      </c>
      <c r="J598" s="58">
        <v>5.1311288483466555E-3</v>
      </c>
      <c r="K598" s="58">
        <v>0</v>
      </c>
      <c r="L598" s="58">
        <v>0</v>
      </c>
      <c r="M598" s="58">
        <v>-1.9348268839103899E-2</v>
      </c>
    </row>
    <row r="599" spans="1:13" x14ac:dyDescent="0.25">
      <c r="A599" s="57">
        <v>39951</v>
      </c>
      <c r="B599" s="58">
        <v>1.090188305252715E-2</v>
      </c>
      <c r="C599" s="58">
        <v>3.4305317324185403E-2</v>
      </c>
      <c r="D599" s="58">
        <v>2.1724818959842018E-2</v>
      </c>
      <c r="E599" s="58">
        <v>1.7556468172484463E-2</v>
      </c>
      <c r="F599" s="58">
        <v>3.6595744680851139E-2</v>
      </c>
      <c r="G599" s="58">
        <v>1.8793273986152492E-2</v>
      </c>
      <c r="H599" s="58">
        <v>3.192934782608714E-2</v>
      </c>
      <c r="I599" s="58">
        <v>0</v>
      </c>
      <c r="J599" s="58">
        <v>1.5314804310833763E-2</v>
      </c>
      <c r="K599" s="58">
        <v>0</v>
      </c>
      <c r="L599" s="58">
        <v>0</v>
      </c>
      <c r="M599" s="58">
        <v>3.6760124610591971E-2</v>
      </c>
    </row>
    <row r="600" spans="1:13" x14ac:dyDescent="0.25">
      <c r="A600" s="57">
        <v>39952</v>
      </c>
      <c r="B600" s="58">
        <v>2.2843137254901835E-2</v>
      </c>
      <c r="C600" s="58">
        <v>6.6334991708125735E-3</v>
      </c>
      <c r="D600" s="58">
        <v>8.3762886597937847E-3</v>
      </c>
      <c r="E600" s="58">
        <v>5.145797598627766E-3</v>
      </c>
      <c r="F600" s="58">
        <v>1.3957307060755264E-2</v>
      </c>
      <c r="G600" s="58">
        <v>-1.4077669902912704E-2</v>
      </c>
      <c r="H600" s="58">
        <v>2.5279789335088898E-2</v>
      </c>
      <c r="I600" s="58">
        <v>0</v>
      </c>
      <c r="J600" s="58">
        <v>1.0055865921787754E-2</v>
      </c>
      <c r="K600" s="58">
        <v>0</v>
      </c>
      <c r="L600" s="58">
        <v>0</v>
      </c>
      <c r="M600" s="58">
        <v>-1.1217948717948789E-2</v>
      </c>
    </row>
    <row r="601" spans="1:13" x14ac:dyDescent="0.25">
      <c r="A601" s="57">
        <v>39953</v>
      </c>
      <c r="B601" s="58">
        <v>1.1310265503690298E-2</v>
      </c>
      <c r="C601" s="58">
        <v>-1.2630422844590927E-2</v>
      </c>
      <c r="D601" s="58">
        <v>-4.4728434504792691E-3</v>
      </c>
      <c r="E601" s="58">
        <v>-4.2662116040956821E-3</v>
      </c>
      <c r="F601" s="58">
        <v>0</v>
      </c>
      <c r="G601" s="58">
        <v>3.4465780403742929E-3</v>
      </c>
      <c r="H601" s="58">
        <v>1.2841916013868193E-3</v>
      </c>
      <c r="I601" s="58">
        <v>0</v>
      </c>
      <c r="J601" s="58">
        <v>1.7699115044247815E-2</v>
      </c>
      <c r="K601" s="58">
        <v>0</v>
      </c>
      <c r="L601" s="58">
        <v>0</v>
      </c>
      <c r="M601" s="58">
        <v>-8.5089141004862645E-3</v>
      </c>
    </row>
    <row r="602" spans="1:13" x14ac:dyDescent="0.25">
      <c r="A602" s="57">
        <v>39954</v>
      </c>
      <c r="B602" s="58">
        <v>-2.3125770069187812E-2</v>
      </c>
      <c r="C602" s="58">
        <v>-1.3348164627363879E-2</v>
      </c>
      <c r="D602" s="58">
        <v>-2.5673940949935803E-2</v>
      </c>
      <c r="E602" s="58">
        <v>-1.7137960582689349E-3</v>
      </c>
      <c r="F602" s="58">
        <v>-2.6315789473684181E-2</v>
      </c>
      <c r="G602" s="58">
        <v>-2.7477919528949846E-2</v>
      </c>
      <c r="H602" s="58">
        <v>-2.5779145825317484E-2</v>
      </c>
      <c r="I602" s="58">
        <v>0</v>
      </c>
      <c r="J602" s="58">
        <v>-2.3913043478260732E-2</v>
      </c>
      <c r="K602" s="58">
        <v>0</v>
      </c>
      <c r="L602" s="58">
        <v>0</v>
      </c>
      <c r="M602" s="58">
        <v>3.4736411932978495E-3</v>
      </c>
    </row>
    <row r="603" spans="1:13" x14ac:dyDescent="0.25">
      <c r="A603" s="57">
        <v>39955</v>
      </c>
      <c r="B603" s="58">
        <v>-3.8808576695449348E-3</v>
      </c>
      <c r="C603" s="58">
        <v>-1.3528748590755257E-2</v>
      </c>
      <c r="D603" s="58">
        <v>-8.5638998682476819E-3</v>
      </c>
      <c r="E603" s="58">
        <v>-7.5738449886392223E-3</v>
      </c>
      <c r="F603" s="58">
        <v>-2.494802494802606E-3</v>
      </c>
      <c r="G603" s="58">
        <v>-3.5317860746720831E-3</v>
      </c>
      <c r="H603" s="58">
        <v>-4.2127435492363974E-3</v>
      </c>
      <c r="I603" s="58">
        <v>0</v>
      </c>
      <c r="J603" s="58">
        <v>3.0066815144766057E-2</v>
      </c>
      <c r="K603" s="58">
        <v>0</v>
      </c>
      <c r="L603" s="58">
        <v>0</v>
      </c>
      <c r="M603" s="58">
        <v>2.8507432294848645E-3</v>
      </c>
    </row>
    <row r="604" spans="1:13" x14ac:dyDescent="0.25">
      <c r="A604" s="57">
        <v>39959</v>
      </c>
      <c r="B604" s="58">
        <v>-1.3148923736242435E-2</v>
      </c>
      <c r="C604" s="58">
        <v>6.7428571428571393E-2</v>
      </c>
      <c r="D604" s="58">
        <v>2.857142857142847E-2</v>
      </c>
      <c r="E604" s="58">
        <v>2.7626558127702872E-2</v>
      </c>
      <c r="F604" s="58">
        <v>3.1263026260942128E-2</v>
      </c>
      <c r="G604" s="58">
        <v>2.9873417721518969E-2</v>
      </c>
      <c r="H604" s="58">
        <v>3.6356425171866658E-2</v>
      </c>
      <c r="I604" s="58">
        <v>0</v>
      </c>
      <c r="J604" s="58">
        <v>2.7027027027026973E-2</v>
      </c>
      <c r="K604" s="58">
        <v>0</v>
      </c>
      <c r="L604" s="58">
        <v>0</v>
      </c>
      <c r="M604" s="58">
        <v>1.5228426395939021E-2</v>
      </c>
    </row>
    <row r="605" spans="1:13" x14ac:dyDescent="0.25">
      <c r="A605" s="57">
        <v>39960</v>
      </c>
      <c r="B605" s="58">
        <v>2.980655349388095E-2</v>
      </c>
      <c r="C605" s="58">
        <v>1.7665952890792314E-2</v>
      </c>
      <c r="D605" s="58">
        <v>-1.2919896640826156E-3</v>
      </c>
      <c r="E605" s="58">
        <v>2.9705911476385349E-3</v>
      </c>
      <c r="F605" s="58">
        <v>1.4955537590945811E-2</v>
      </c>
      <c r="G605" s="58">
        <v>-1.03244837758113E-2</v>
      </c>
      <c r="H605" s="58">
        <v>-1.64561806352852E-2</v>
      </c>
      <c r="I605" s="58">
        <v>0</v>
      </c>
      <c r="J605" s="58">
        <v>-1.0526315789473051E-3</v>
      </c>
      <c r="K605" s="58">
        <v>0</v>
      </c>
      <c r="L605" s="58">
        <v>0</v>
      </c>
      <c r="M605" s="58">
        <v>-1.3599999999999945E-2</v>
      </c>
    </row>
    <row r="606" spans="1:13" x14ac:dyDescent="0.25">
      <c r="A606" s="57">
        <v>39961</v>
      </c>
      <c r="B606" s="58">
        <v>-9.5840521372436704E-3</v>
      </c>
      <c r="C606" s="58">
        <v>1.5255128879537061E-2</v>
      </c>
      <c r="D606" s="58">
        <v>1.681759379042691E-2</v>
      </c>
      <c r="E606" s="58">
        <v>1.1896534702339867E-2</v>
      </c>
      <c r="F606" s="58">
        <v>2.8275587415372394E-2</v>
      </c>
      <c r="G606" s="58">
        <v>1.5896671634376469E-2</v>
      </c>
      <c r="H606" s="58">
        <v>7.1335927367057739E-3</v>
      </c>
      <c r="I606" s="58">
        <v>0</v>
      </c>
      <c r="J606" s="58">
        <v>1.5279241306638491E-2</v>
      </c>
      <c r="K606" s="58">
        <v>0</v>
      </c>
      <c r="L606" s="58">
        <v>0</v>
      </c>
      <c r="M606" s="58">
        <v>4.6634225466342105E-3</v>
      </c>
    </row>
    <row r="607" spans="1:13" x14ac:dyDescent="0.25">
      <c r="A607" s="57">
        <v>39962</v>
      </c>
      <c r="B607" s="58">
        <v>1.0934778401393341E-2</v>
      </c>
      <c r="C607" s="58">
        <v>5.1813471502588637E-3</v>
      </c>
      <c r="D607" s="58">
        <v>0</v>
      </c>
      <c r="E607" s="58">
        <v>1.6683740670276448E-2</v>
      </c>
      <c r="F607" s="58">
        <v>2.1688613477923946E-2</v>
      </c>
      <c r="G607" s="58">
        <v>2.1515892420537863E-2</v>
      </c>
      <c r="H607" s="58">
        <v>4.3786220218928751E-3</v>
      </c>
      <c r="I607" s="58">
        <v>0</v>
      </c>
      <c r="J607" s="58">
        <v>6.7462376751425968E-3</v>
      </c>
      <c r="K607" s="58">
        <v>0</v>
      </c>
      <c r="L607" s="58">
        <v>0</v>
      </c>
      <c r="M607" s="58">
        <v>3.8345105953583314E-3</v>
      </c>
    </row>
    <row r="608" spans="1:13" x14ac:dyDescent="0.25">
      <c r="A608" s="57">
        <v>39965</v>
      </c>
      <c r="B608" s="58">
        <v>2.3643151143869057E-2</v>
      </c>
      <c r="C608" s="58">
        <v>2.6288659793814562E-2</v>
      </c>
      <c r="D608" s="58">
        <v>4.961832061068705E-2</v>
      </c>
      <c r="E608" s="58">
        <v>2.2359771604049783E-2</v>
      </c>
      <c r="F608" s="58">
        <v>8.4154662623199483E-2</v>
      </c>
      <c r="G608" s="58">
        <v>2.441359502154139E-2</v>
      </c>
      <c r="H608" s="58">
        <v>6.4880112834978965E-2</v>
      </c>
      <c r="I608" s="58">
        <v>0</v>
      </c>
      <c r="J608" s="58">
        <v>4.9484536082474273E-2</v>
      </c>
      <c r="K608" s="58">
        <v>0</v>
      </c>
      <c r="L608" s="58">
        <v>0</v>
      </c>
      <c r="M608" s="58">
        <v>1.7088862082830669E-2</v>
      </c>
    </row>
    <row r="609" spans="1:13" x14ac:dyDescent="0.25">
      <c r="A609" s="57">
        <v>39966</v>
      </c>
      <c r="B609" s="58">
        <v>5.3300916401721743E-3</v>
      </c>
      <c r="C609" s="58">
        <v>1.0045203415369741E-3</v>
      </c>
      <c r="D609" s="58">
        <v>-1.8787878787878687E-2</v>
      </c>
      <c r="E609" s="58">
        <v>4.3178298211856703E-3</v>
      </c>
      <c r="F609" s="58">
        <v>-2.7972027972028024E-2</v>
      </c>
      <c r="G609" s="58">
        <v>0</v>
      </c>
      <c r="H609" s="58">
        <v>2.2636965683323407E-2</v>
      </c>
      <c r="I609" s="58">
        <v>0</v>
      </c>
      <c r="J609" s="58">
        <v>-1.3261296660117883E-2</v>
      </c>
      <c r="K609" s="58">
        <v>0</v>
      </c>
      <c r="L609" s="58">
        <v>0</v>
      </c>
      <c r="M609" s="58">
        <v>-1.3046056532911687E-2</v>
      </c>
    </row>
    <row r="610" spans="1:13" x14ac:dyDescent="0.25">
      <c r="A610" s="57">
        <v>39967</v>
      </c>
      <c r="B610" s="58">
        <v>-9.1154311226863127E-3</v>
      </c>
      <c r="C610" s="58">
        <v>1.0536879076768813E-2</v>
      </c>
      <c r="D610" s="58">
        <v>-1.5441630636195303E-2</v>
      </c>
      <c r="E610" s="58">
        <v>7.5704472171596038E-3</v>
      </c>
      <c r="F610" s="58">
        <v>3.2014388489208567E-2</v>
      </c>
      <c r="G610" s="58">
        <v>1.5420560747663625E-2</v>
      </c>
      <c r="H610" s="58">
        <v>8.8308018368068453E-3</v>
      </c>
      <c r="I610" s="58">
        <v>0</v>
      </c>
      <c r="J610" s="58">
        <v>-1.9910403185664505E-3</v>
      </c>
      <c r="K610" s="58">
        <v>0</v>
      </c>
      <c r="L610" s="58">
        <v>0</v>
      </c>
      <c r="M610" s="58">
        <v>1.9026637292209214E-2</v>
      </c>
    </row>
    <row r="611" spans="1:13" x14ac:dyDescent="0.25">
      <c r="A611" s="57">
        <v>39968</v>
      </c>
      <c r="B611" s="58">
        <v>-3.379329766262984E-3</v>
      </c>
      <c r="C611" s="58">
        <v>1.9364448857994043E-2</v>
      </c>
      <c r="D611" s="58">
        <v>1.1919698870765272E-2</v>
      </c>
      <c r="E611" s="58">
        <v>1.9989796391632897E-2</v>
      </c>
      <c r="F611" s="58">
        <v>2.2655977692575657E-2</v>
      </c>
      <c r="G611" s="58">
        <v>4.6019328117807845E-3</v>
      </c>
      <c r="H611" s="58">
        <v>-1.8674136321196189E-3</v>
      </c>
      <c r="I611" s="58">
        <v>0</v>
      </c>
      <c r="J611" s="58">
        <v>1.4962593516207878E-3</v>
      </c>
      <c r="K611" s="58">
        <v>0</v>
      </c>
      <c r="L611" s="58">
        <v>0</v>
      </c>
      <c r="M611" s="58">
        <v>-1.9654088050324869E-4</v>
      </c>
    </row>
    <row r="612" spans="1:13" x14ac:dyDescent="0.25">
      <c r="A612" s="57">
        <v>39969</v>
      </c>
      <c r="B612" s="58">
        <v>1.0925873598945035E-2</v>
      </c>
      <c r="C612" s="58">
        <v>6.8192888455917977E-3</v>
      </c>
      <c r="D612" s="58">
        <v>-1.3019218846869185E-2</v>
      </c>
      <c r="E612" s="58">
        <v>9.1851582393598363E-3</v>
      </c>
      <c r="F612" s="58">
        <v>3.6468984321745168E-2</v>
      </c>
      <c r="G612" s="58">
        <v>1.4200641319285445E-2</v>
      </c>
      <c r="H612" s="58">
        <v>2.3854069223573582E-2</v>
      </c>
      <c r="I612" s="58">
        <v>0</v>
      </c>
      <c r="J612" s="58">
        <v>-1.9920318725099584E-2</v>
      </c>
      <c r="K612" s="58">
        <v>0</v>
      </c>
      <c r="L612" s="58">
        <v>0</v>
      </c>
      <c r="M612" s="58">
        <v>3.9315903282879372E-3</v>
      </c>
    </row>
    <row r="613" spans="1:13" x14ac:dyDescent="0.25">
      <c r="A613" s="57">
        <v>39972</v>
      </c>
      <c r="B613" s="58">
        <v>-6.4287710798471842E-3</v>
      </c>
      <c r="C613" s="58">
        <v>-5.8055152394775877E-3</v>
      </c>
      <c r="D613" s="58">
        <v>0</v>
      </c>
      <c r="E613" s="58">
        <v>-1.2480850680364086E-2</v>
      </c>
      <c r="F613" s="58">
        <v>-6.5767839526464922E-4</v>
      </c>
      <c r="G613" s="58">
        <v>-4.0650406504064707E-3</v>
      </c>
      <c r="H613" s="58">
        <v>-1.3704888076747412E-2</v>
      </c>
      <c r="I613" s="58">
        <v>0</v>
      </c>
      <c r="J613" s="58">
        <v>4.5731707317073766E-3</v>
      </c>
      <c r="K613" s="58">
        <v>0</v>
      </c>
      <c r="L613" s="58">
        <v>0</v>
      </c>
      <c r="M613" s="58">
        <v>-5.0910514979439769E-3</v>
      </c>
    </row>
    <row r="614" spans="1:13" x14ac:dyDescent="0.25">
      <c r="A614" s="57">
        <v>39973</v>
      </c>
      <c r="B614" s="58">
        <v>1.4159789947487011E-2</v>
      </c>
      <c r="C614" s="58">
        <v>-7.7858880778588491E-3</v>
      </c>
      <c r="D614" s="58">
        <v>3.1407035175879505E-2</v>
      </c>
      <c r="E614" s="58">
        <v>-7.2090158324586984E-3</v>
      </c>
      <c r="F614" s="58">
        <v>1.7439947351102436E-2</v>
      </c>
      <c r="G614" s="58">
        <v>1.3605442176869431E-3</v>
      </c>
      <c r="H614" s="58">
        <v>8.3371931449744974E-3</v>
      </c>
      <c r="I614" s="58">
        <v>0</v>
      </c>
      <c r="J614" s="58">
        <v>6.3227111785533641E-2</v>
      </c>
      <c r="K614" s="58">
        <v>0</v>
      </c>
      <c r="L614" s="58">
        <v>0</v>
      </c>
      <c r="M614" s="58">
        <v>-3.9362330249951283E-3</v>
      </c>
    </row>
    <row r="615" spans="1:13" x14ac:dyDescent="0.25">
      <c r="A615" s="57">
        <v>39974</v>
      </c>
      <c r="B615" s="58">
        <v>9.7087378640776656E-3</v>
      </c>
      <c r="C615" s="58">
        <v>-1.7165277096616083E-2</v>
      </c>
      <c r="D615" s="58">
        <v>2.4360535931788885E-3</v>
      </c>
      <c r="E615" s="58">
        <v>-6.9396571533617557E-3</v>
      </c>
      <c r="F615" s="58">
        <v>-3.525226390685654E-2</v>
      </c>
      <c r="G615" s="58">
        <v>2.1286231884058093E-2</v>
      </c>
      <c r="H615" s="58">
        <v>-5.6270096463021391E-3</v>
      </c>
      <c r="I615" s="58">
        <v>0</v>
      </c>
      <c r="J615" s="58">
        <v>-2.8544243577544037E-3</v>
      </c>
      <c r="K615" s="58">
        <v>0</v>
      </c>
      <c r="L615" s="58">
        <v>0</v>
      </c>
      <c r="M615" s="58">
        <v>-1.0867417506421617E-2</v>
      </c>
    </row>
    <row r="616" spans="1:13" x14ac:dyDescent="0.25">
      <c r="A616" s="57">
        <v>39975</v>
      </c>
      <c r="B616" s="58">
        <v>-4.1208791208791062E-3</v>
      </c>
      <c r="C616" s="58">
        <v>-2.4950099800399306E-3</v>
      </c>
      <c r="D616" s="58">
        <v>-6.6828675577156327E-3</v>
      </c>
      <c r="E616" s="58">
        <v>-8.2839689004073902E-3</v>
      </c>
      <c r="F616" s="58">
        <v>8.0455916862220977E-3</v>
      </c>
      <c r="G616" s="58">
        <v>1.2416851441241494E-2</v>
      </c>
      <c r="H616" s="58">
        <v>-1.0393809908765483E-2</v>
      </c>
      <c r="I616" s="58">
        <v>0</v>
      </c>
      <c r="J616" s="58">
        <v>-5.7251908396946938E-3</v>
      </c>
      <c r="K616" s="58">
        <v>0</v>
      </c>
      <c r="L616" s="58">
        <v>0</v>
      </c>
      <c r="M616" s="58">
        <v>-1.4782261286456322E-2</v>
      </c>
    </row>
    <row r="617" spans="1:13" x14ac:dyDescent="0.25">
      <c r="A617" s="57">
        <v>39976</v>
      </c>
      <c r="B617" s="58">
        <v>-3.2183908045976262E-3</v>
      </c>
      <c r="C617" s="58">
        <v>-2.1010505252626266E-2</v>
      </c>
      <c r="D617" s="58">
        <v>-2.4464831804282827E-3</v>
      </c>
      <c r="E617" s="58">
        <v>-9.7064725372157934E-3</v>
      </c>
      <c r="F617" s="58">
        <v>-3.8909211839042279E-2</v>
      </c>
      <c r="G617" s="58">
        <v>2.1901007446342602E-2</v>
      </c>
      <c r="H617" s="58">
        <v>-1.878865678608943E-2</v>
      </c>
      <c r="I617" s="58">
        <v>0</v>
      </c>
      <c r="J617" s="58">
        <v>-2.399232245681393E-3</v>
      </c>
      <c r="K617" s="58">
        <v>0</v>
      </c>
      <c r="L617" s="58">
        <v>0</v>
      </c>
      <c r="M617" s="58">
        <v>1.0543390105433925E-2</v>
      </c>
    </row>
    <row r="618" spans="1:13" x14ac:dyDescent="0.25">
      <c r="A618" s="57">
        <v>39979</v>
      </c>
      <c r="B618" s="58">
        <v>-7.1033210332104302E-3</v>
      </c>
      <c r="C618" s="58">
        <v>-6.6428206438425841E-3</v>
      </c>
      <c r="D618" s="58">
        <v>-2.0232985898221867E-2</v>
      </c>
      <c r="E618" s="58">
        <v>-1.8990622496583565E-2</v>
      </c>
      <c r="F618" s="58">
        <v>1.141868512110733E-2</v>
      </c>
      <c r="G618" s="58">
        <v>3.8576939562795509E-3</v>
      </c>
      <c r="H618" s="58">
        <v>-1.0704091341579347E-2</v>
      </c>
      <c r="I618" s="58">
        <v>0</v>
      </c>
      <c r="J618" s="58">
        <v>1.6354016354016343E-2</v>
      </c>
      <c r="K618" s="58">
        <v>0</v>
      </c>
      <c r="L618" s="58">
        <v>0</v>
      </c>
      <c r="M618" s="58">
        <v>-2.7688603531300204E-2</v>
      </c>
    </row>
    <row r="619" spans="1:13" x14ac:dyDescent="0.25">
      <c r="A619" s="57">
        <v>39980</v>
      </c>
      <c r="B619" s="58">
        <v>7.8045154696646524E-3</v>
      </c>
      <c r="C619" s="58">
        <v>2.057613168724215E-3</v>
      </c>
      <c r="D619" s="58">
        <v>-7.509386733416834E-3</v>
      </c>
      <c r="E619" s="58">
        <v>-1.8733788068018287E-3</v>
      </c>
      <c r="F619" s="58">
        <v>-1.1289770783441733E-2</v>
      </c>
      <c r="G619" s="58">
        <v>1.2809564474807189E-3</v>
      </c>
      <c r="H619" s="58">
        <v>-1.238278432315465E-2</v>
      </c>
      <c r="I619" s="58">
        <v>0</v>
      </c>
      <c r="J619" s="58">
        <v>-1.8930430667297604E-2</v>
      </c>
      <c r="K619" s="58">
        <v>0</v>
      </c>
      <c r="L619" s="58">
        <v>0</v>
      </c>
      <c r="M619" s="58">
        <v>-4.3334709038382879E-3</v>
      </c>
    </row>
    <row r="620" spans="1:13" x14ac:dyDescent="0.25">
      <c r="A620" s="57">
        <v>39981</v>
      </c>
      <c r="B620" s="58">
        <v>-9.3113303217480237E-3</v>
      </c>
      <c r="C620" s="58">
        <v>-5.6468172484599455E-3</v>
      </c>
      <c r="D620" s="58">
        <v>1.7654476670870167E-2</v>
      </c>
      <c r="E620" s="58">
        <v>-2.0212714760093897E-3</v>
      </c>
      <c r="F620" s="58">
        <v>2.387543252595159E-2</v>
      </c>
      <c r="G620" s="58">
        <v>9.8081023454157368E-3</v>
      </c>
      <c r="H620" s="58">
        <v>6.0864272671941055E-3</v>
      </c>
      <c r="I620" s="58">
        <v>0</v>
      </c>
      <c r="J620" s="58">
        <v>3.2802701398938705E-2</v>
      </c>
      <c r="K620" s="58">
        <v>0</v>
      </c>
      <c r="L620" s="58">
        <v>0</v>
      </c>
      <c r="M620" s="58">
        <v>6.4248704663212308E-3</v>
      </c>
    </row>
    <row r="621" spans="1:13" x14ac:dyDescent="0.25">
      <c r="A621" s="57">
        <v>39982</v>
      </c>
      <c r="B621" s="58">
        <v>-4.9320677461379692E-3</v>
      </c>
      <c r="C621" s="58">
        <v>2.0650490449147796E-3</v>
      </c>
      <c r="D621" s="58">
        <v>-1.6728624535316095E-2</v>
      </c>
      <c r="E621" s="58">
        <v>-2.6522640690553878E-3</v>
      </c>
      <c r="F621" s="58">
        <v>-6.4210882054748231E-3</v>
      </c>
      <c r="G621" s="58">
        <v>-7.6013513513513153E-3</v>
      </c>
      <c r="H621" s="58">
        <v>-1.2704174228675313E-2</v>
      </c>
      <c r="I621" s="58">
        <v>0</v>
      </c>
      <c r="J621" s="58">
        <v>-3.7365716954694816E-3</v>
      </c>
      <c r="K621" s="58">
        <v>0</v>
      </c>
      <c r="L621" s="58">
        <v>0</v>
      </c>
      <c r="M621" s="58">
        <v>2.4711696869850197E-3</v>
      </c>
    </row>
    <row r="622" spans="1:13" x14ac:dyDescent="0.25">
      <c r="A622" s="57">
        <v>39983</v>
      </c>
      <c r="B622" s="58">
        <v>-5.7981857289816086E-3</v>
      </c>
      <c r="C622" s="58">
        <v>2.6790314270994209E-2</v>
      </c>
      <c r="D622" s="58">
        <v>8.8216761184627401E-3</v>
      </c>
      <c r="E622" s="58">
        <v>1.4553718209070698E-2</v>
      </c>
      <c r="F622" s="58">
        <v>1.224489795918382E-2</v>
      </c>
      <c r="G622" s="58">
        <v>2.4255319148936083E-2</v>
      </c>
      <c r="H622" s="58">
        <v>1.6666666666666607E-2</v>
      </c>
      <c r="I622" s="58">
        <v>0</v>
      </c>
      <c r="J622" s="58">
        <v>1.5471167369901728E-2</v>
      </c>
      <c r="K622" s="58">
        <v>0</v>
      </c>
      <c r="L622" s="58">
        <v>0</v>
      </c>
      <c r="M622" s="58">
        <v>-1.0476581758422254E-2</v>
      </c>
    </row>
    <row r="623" spans="1:13" x14ac:dyDescent="0.25">
      <c r="A623" s="57">
        <v>39986</v>
      </c>
      <c r="B623" s="58">
        <v>-1.0629291694102094E-2</v>
      </c>
      <c r="C623" s="58">
        <v>-1.5554440541896586E-2</v>
      </c>
      <c r="D623" s="58">
        <v>-2.0612117426608512E-2</v>
      </c>
      <c r="E623" s="58">
        <v>-3.0310251155697521E-2</v>
      </c>
      <c r="F623" s="58">
        <v>-6.5860215053763493E-2</v>
      </c>
      <c r="G623" s="58">
        <v>-3.2820938928126209E-2</v>
      </c>
      <c r="H623" s="58">
        <v>-4.5925747348119383E-2</v>
      </c>
      <c r="I623" s="58">
        <v>0</v>
      </c>
      <c r="J623" s="58">
        <v>-3.1855955678670389E-2</v>
      </c>
      <c r="K623" s="58">
        <v>0</v>
      </c>
      <c r="L623" s="58">
        <v>0</v>
      </c>
      <c r="M623" s="58">
        <v>8.7191197840981172E-3</v>
      </c>
    </row>
    <row r="624" spans="1:13" x14ac:dyDescent="0.25">
      <c r="A624" s="57">
        <v>39987</v>
      </c>
      <c r="B624" s="58">
        <v>-4.0882297014642743E-3</v>
      </c>
      <c r="C624" s="58">
        <v>-2.4464831804281384E-2</v>
      </c>
      <c r="D624" s="58">
        <v>8.2908163265307255E-3</v>
      </c>
      <c r="E624" s="58">
        <v>-4.0792254386396998E-3</v>
      </c>
      <c r="F624" s="58">
        <v>-1.8705035971222972E-2</v>
      </c>
      <c r="G624" s="58">
        <v>2.5773195876288568E-3</v>
      </c>
      <c r="H624" s="58">
        <v>-1.8572331017056243E-2</v>
      </c>
      <c r="I624" s="58">
        <v>0</v>
      </c>
      <c r="J624" s="58">
        <v>-1.7167381974248941E-2</v>
      </c>
      <c r="K624" s="58">
        <v>0</v>
      </c>
      <c r="L624" s="58">
        <v>0</v>
      </c>
      <c r="M624" s="58">
        <v>-4.9392879193249639E-3</v>
      </c>
    </row>
    <row r="625" spans="1:13" x14ac:dyDescent="0.25">
      <c r="A625" s="57">
        <v>39988</v>
      </c>
      <c r="B625" s="58">
        <v>6.1097852028639821E-3</v>
      </c>
      <c r="C625" s="58">
        <v>1.6718913270637348E-2</v>
      </c>
      <c r="D625" s="58">
        <v>1.834282099936746E-2</v>
      </c>
      <c r="E625" s="58">
        <v>8.8827477299644464E-3</v>
      </c>
      <c r="F625" s="58">
        <v>3.8856304985337209E-2</v>
      </c>
      <c r="G625" s="58">
        <v>5.569837189374427E-3</v>
      </c>
      <c r="H625" s="58">
        <v>2.0468589083419086E-2</v>
      </c>
      <c r="I625" s="58">
        <v>0</v>
      </c>
      <c r="J625" s="58">
        <v>1.7952450266860875E-2</v>
      </c>
      <c r="K625" s="58">
        <v>0</v>
      </c>
      <c r="L625" s="58">
        <v>0</v>
      </c>
      <c r="M625" s="58">
        <v>3.3092037228541482E-3</v>
      </c>
    </row>
    <row r="626" spans="1:13" x14ac:dyDescent="0.25">
      <c r="A626" s="57">
        <v>39989</v>
      </c>
      <c r="B626" s="58">
        <v>-1.6035677009203941E-2</v>
      </c>
      <c r="C626" s="58">
        <v>2.672147995888996E-2</v>
      </c>
      <c r="D626" s="58">
        <v>1.304347826086949E-2</v>
      </c>
      <c r="E626" s="58">
        <v>1.5848170612404733E-2</v>
      </c>
      <c r="F626" s="58">
        <v>3.4580098800282233E-2</v>
      </c>
      <c r="G626" s="58">
        <v>1.3634426927993104E-2</v>
      </c>
      <c r="H626" s="58">
        <v>3.6962280812413262E-2</v>
      </c>
      <c r="I626" s="58">
        <v>0</v>
      </c>
      <c r="J626" s="58">
        <v>1.7635843660629202E-2</v>
      </c>
      <c r="K626" s="58">
        <v>0</v>
      </c>
      <c r="L626" s="58">
        <v>0</v>
      </c>
      <c r="M626" s="58">
        <v>1.3193156050298915E-2</v>
      </c>
    </row>
    <row r="627" spans="1:13" x14ac:dyDescent="0.25">
      <c r="A627" s="57">
        <v>39990</v>
      </c>
      <c r="B627" s="58">
        <v>2.7000964320154308E-2</v>
      </c>
      <c r="C627" s="58">
        <v>1.8518518518518601E-2</v>
      </c>
      <c r="D627" s="58">
        <v>-1.2262415695891704E-3</v>
      </c>
      <c r="E627" s="58">
        <v>2.2968027734976859E-2</v>
      </c>
      <c r="F627" s="58">
        <v>2.7285129604365688E-2</v>
      </c>
      <c r="G627" s="58">
        <v>-1.8495166036149535E-2</v>
      </c>
      <c r="H627" s="58">
        <v>2.0437956204379493E-2</v>
      </c>
      <c r="I627" s="58">
        <v>0</v>
      </c>
      <c r="J627" s="58">
        <v>4.6838407494145251E-3</v>
      </c>
      <c r="K627" s="58">
        <v>0</v>
      </c>
      <c r="L627" s="58">
        <v>0</v>
      </c>
      <c r="M627" s="58">
        <v>-1.0579857578840168E-2</v>
      </c>
    </row>
    <row r="628" spans="1:13" x14ac:dyDescent="0.25">
      <c r="A628" s="57">
        <v>39993</v>
      </c>
      <c r="B628" s="58">
        <v>-4.7887323943662796E-3</v>
      </c>
      <c r="C628" s="58">
        <v>-3.4398034398034349E-3</v>
      </c>
      <c r="D628" s="58">
        <v>5.5248618784531356E-3</v>
      </c>
      <c r="E628" s="58">
        <v>-2.7771240291831756E-3</v>
      </c>
      <c r="F628" s="58">
        <v>-9.960159362549792E-3</v>
      </c>
      <c r="G628" s="58">
        <v>2.1841541755888594E-2</v>
      </c>
      <c r="H628" s="58">
        <v>-1.0133524082021839E-2</v>
      </c>
      <c r="I628" s="58">
        <v>0</v>
      </c>
      <c r="J628" s="58">
        <v>-6.9930069930069783E-3</v>
      </c>
      <c r="K628" s="58">
        <v>0</v>
      </c>
      <c r="L628" s="58">
        <v>0</v>
      </c>
      <c r="M628" s="58">
        <v>2.6732469668928616E-3</v>
      </c>
    </row>
    <row r="629" spans="1:13" x14ac:dyDescent="0.25">
      <c r="A629" s="57">
        <v>39994</v>
      </c>
      <c r="B629" s="58">
        <v>-2.830455703368262E-3</v>
      </c>
      <c r="C629" s="58">
        <v>3.4516765285996787E-3</v>
      </c>
      <c r="D629" s="58">
        <v>1.0378510378510564E-2</v>
      </c>
      <c r="E629" s="58">
        <v>-6.0417256678938491E-3</v>
      </c>
      <c r="F629" s="58">
        <v>9.7250167672702226E-3</v>
      </c>
      <c r="G629" s="58">
        <v>-3.7720033528918506E-3</v>
      </c>
      <c r="H629" s="58">
        <v>7.5876189329158183E-3</v>
      </c>
      <c r="I629" s="58">
        <v>0</v>
      </c>
      <c r="J629" s="58">
        <v>0</v>
      </c>
      <c r="K629" s="58">
        <v>0</v>
      </c>
      <c r="L629" s="58">
        <v>0</v>
      </c>
      <c r="M629" s="58">
        <v>-6.5627563576702297E-3</v>
      </c>
    </row>
    <row r="630" spans="1:13" x14ac:dyDescent="0.25">
      <c r="A630" s="57">
        <v>39995</v>
      </c>
      <c r="B630" s="58">
        <v>-6.52852682372973E-3</v>
      </c>
      <c r="C630" s="58">
        <v>2.4570024570023108E-3</v>
      </c>
      <c r="D630" s="58">
        <v>2.9607250755286918E-2</v>
      </c>
      <c r="E630" s="58">
        <v>-6.125937885839261E-3</v>
      </c>
      <c r="F630" s="58">
        <v>-1.992693457323147E-2</v>
      </c>
      <c r="G630" s="58">
        <v>1.1358855700462689E-2</v>
      </c>
      <c r="H630" s="58">
        <v>-2.4623475974181241E-2</v>
      </c>
      <c r="I630" s="58">
        <v>0</v>
      </c>
      <c r="J630" s="58">
        <v>1.4084507042253502E-2</v>
      </c>
      <c r="K630" s="58">
        <v>0</v>
      </c>
      <c r="L630" s="58">
        <v>0</v>
      </c>
      <c r="M630" s="58">
        <v>-1.4450867052022698E-3</v>
      </c>
    </row>
    <row r="631" spans="1:13" x14ac:dyDescent="0.25">
      <c r="A631" s="57">
        <v>39996</v>
      </c>
      <c r="B631" s="58">
        <v>-1.1428571428571455E-2</v>
      </c>
      <c r="C631" s="58">
        <v>-1.9607843137254832E-2</v>
      </c>
      <c r="D631" s="58">
        <v>-1.8779342723004744E-2</v>
      </c>
      <c r="E631" s="58">
        <v>-2.5084810549954595E-2</v>
      </c>
      <c r="F631" s="58">
        <v>-1.8976618095560949E-2</v>
      </c>
      <c r="G631" s="58">
        <v>-2.7870216306156381E-2</v>
      </c>
      <c r="H631" s="58">
        <v>-2.7941176470588247E-2</v>
      </c>
      <c r="I631" s="58">
        <v>0</v>
      </c>
      <c r="J631" s="58">
        <v>-1.3888888888888951E-2</v>
      </c>
      <c r="K631" s="58">
        <v>0</v>
      </c>
      <c r="L631" s="58">
        <v>0</v>
      </c>
      <c r="M631" s="58">
        <v>-1.1990903452553159E-2</v>
      </c>
    </row>
    <row r="632" spans="1:13" x14ac:dyDescent="0.25">
      <c r="A632" s="57">
        <v>40000</v>
      </c>
      <c r="B632" s="58">
        <v>-2.1483622350674358E-2</v>
      </c>
      <c r="C632" s="58">
        <v>-1.0000000000000009E-2</v>
      </c>
      <c r="D632" s="58">
        <v>-1.0765550239234423E-2</v>
      </c>
      <c r="E632" s="58">
        <v>2.7445598902176016E-3</v>
      </c>
      <c r="F632" s="58">
        <v>-1.2780656303972404E-2</v>
      </c>
      <c r="G632" s="58">
        <v>-7.2742832691485848E-3</v>
      </c>
      <c r="H632" s="58">
        <v>-1.5380736258194694E-2</v>
      </c>
      <c r="I632" s="58">
        <v>0</v>
      </c>
      <c r="J632" s="58">
        <v>4.6948356807510194E-3</v>
      </c>
      <c r="K632" s="58">
        <v>0</v>
      </c>
      <c r="L632" s="58">
        <v>0</v>
      </c>
      <c r="M632" s="58">
        <v>-1.2554927809165228E-3</v>
      </c>
    </row>
    <row r="633" spans="1:13" x14ac:dyDescent="0.25">
      <c r="A633" s="57">
        <v>40001</v>
      </c>
      <c r="B633" s="58">
        <v>-2.2644481638277592E-3</v>
      </c>
      <c r="C633" s="58">
        <v>-2.3232323232323271E-2</v>
      </c>
      <c r="D633" s="58">
        <v>-1.7533252720677073E-2</v>
      </c>
      <c r="E633" s="58">
        <v>-3.1671554252199363E-2</v>
      </c>
      <c r="F633" s="58">
        <v>-3.3589923023092938E-2</v>
      </c>
      <c r="G633" s="58">
        <v>-2.8879310344827491E-2</v>
      </c>
      <c r="H633" s="58">
        <v>-3.1626120358514753E-2</v>
      </c>
      <c r="I633" s="58">
        <v>0</v>
      </c>
      <c r="J633" s="58">
        <v>-2.9439252336448507E-2</v>
      </c>
      <c r="K633" s="58">
        <v>0</v>
      </c>
      <c r="L633" s="58">
        <v>0</v>
      </c>
      <c r="M633" s="58">
        <v>2.3046302116069839E-3</v>
      </c>
    </row>
    <row r="634" spans="1:13" x14ac:dyDescent="0.25">
      <c r="A634" s="57">
        <v>40002</v>
      </c>
      <c r="B634" s="58">
        <v>-1.0361160449970375E-2</v>
      </c>
      <c r="C634" s="58">
        <v>1.3443640124095158E-2</v>
      </c>
      <c r="D634" s="58">
        <v>-1.9076923076923102E-2</v>
      </c>
      <c r="E634" s="58">
        <v>1.4738542297597412E-2</v>
      </c>
      <c r="F634" s="58">
        <v>-4.706734250543132E-3</v>
      </c>
      <c r="G634" s="58">
        <v>1.3315579227695107E-3</v>
      </c>
      <c r="H634" s="58">
        <v>2.28745206928469E-2</v>
      </c>
      <c r="I634" s="58">
        <v>0</v>
      </c>
      <c r="J634" s="58">
        <v>-1.6851227732306073E-2</v>
      </c>
      <c r="K634" s="58">
        <v>0</v>
      </c>
      <c r="L634" s="58">
        <v>0</v>
      </c>
      <c r="M634" s="58">
        <v>1.1078595317725703E-2</v>
      </c>
    </row>
    <row r="635" spans="1:13" x14ac:dyDescent="0.25">
      <c r="A635" s="57">
        <v>40003</v>
      </c>
      <c r="B635" s="58">
        <v>8.2759996011565473E-3</v>
      </c>
      <c r="C635" s="58">
        <v>-6.1224489795919101E-3</v>
      </c>
      <c r="D635" s="58">
        <v>5.0188205771644068E-3</v>
      </c>
      <c r="E635" s="58">
        <v>1.9647831277357808E-2</v>
      </c>
      <c r="F635" s="58">
        <v>2.510003637686431E-2</v>
      </c>
      <c r="G635" s="58">
        <v>-5.3191489361701372E-3</v>
      </c>
      <c r="H635" s="58">
        <v>9.5656670113752895E-3</v>
      </c>
      <c r="I635" s="58">
        <v>0</v>
      </c>
      <c r="J635" s="58">
        <v>9.7943192948091173E-4</v>
      </c>
      <c r="K635" s="58">
        <v>0</v>
      </c>
      <c r="L635" s="58">
        <v>0</v>
      </c>
      <c r="M635" s="58">
        <v>-5.9954517262765794E-3</v>
      </c>
    </row>
    <row r="636" spans="1:13" x14ac:dyDescent="0.25">
      <c r="A636" s="57">
        <v>40004</v>
      </c>
      <c r="B636" s="58">
        <v>-1.4833860759494444E-3</v>
      </c>
      <c r="C636" s="58">
        <v>1.5913757700205311E-2</v>
      </c>
      <c r="D636" s="58">
        <v>1.2484394506866447E-3</v>
      </c>
      <c r="E636" s="58">
        <v>9.7565734913898083E-3</v>
      </c>
      <c r="F636" s="58">
        <v>8.5166784953869534E-3</v>
      </c>
      <c r="G636" s="58">
        <v>-2.2281639928699581E-3</v>
      </c>
      <c r="H636" s="58">
        <v>-6.0179257362356076E-3</v>
      </c>
      <c r="I636" s="58">
        <v>0</v>
      </c>
      <c r="J636" s="58">
        <v>4.8923679060663972E-4</v>
      </c>
      <c r="K636" s="58">
        <v>0</v>
      </c>
      <c r="L636" s="58">
        <v>0</v>
      </c>
      <c r="M636" s="58">
        <v>-1.0607321131447578E-2</v>
      </c>
    </row>
    <row r="637" spans="1:13" x14ac:dyDescent="0.25">
      <c r="A637" s="57">
        <v>40007</v>
      </c>
      <c r="B637" s="58">
        <v>3.0702188768940708E-3</v>
      </c>
      <c r="C637" s="58">
        <v>2.7286508337544202E-2</v>
      </c>
      <c r="D637" s="58">
        <v>2.8054862842892714E-2</v>
      </c>
      <c r="E637" s="58">
        <v>2.3914198753562932E-2</v>
      </c>
      <c r="F637" s="58">
        <v>2.2519352568613593E-2</v>
      </c>
      <c r="G637" s="58">
        <v>3.75167485484591E-2</v>
      </c>
      <c r="H637" s="58">
        <v>4.9465412855854707E-2</v>
      </c>
      <c r="I637" s="58">
        <v>0</v>
      </c>
      <c r="J637" s="58">
        <v>1.9559902200489088E-2</v>
      </c>
      <c r="K637" s="58">
        <v>0</v>
      </c>
      <c r="L637" s="58">
        <v>0</v>
      </c>
      <c r="M637" s="58">
        <v>5.46562959848651E-3</v>
      </c>
    </row>
    <row r="638" spans="1:13" x14ac:dyDescent="0.25">
      <c r="A638" s="57">
        <v>40008</v>
      </c>
      <c r="B638" s="58">
        <v>2.1129541864139068E-2</v>
      </c>
      <c r="C638" s="58">
        <v>-4.9188391539589649E-4</v>
      </c>
      <c r="D638" s="58">
        <v>2.0618556701030855E-2</v>
      </c>
      <c r="E638" s="58">
        <v>8.9648013588750075E-4</v>
      </c>
      <c r="F638" s="58">
        <v>2.890571231933925E-2</v>
      </c>
      <c r="G638" s="58">
        <v>-5.1657339647008804E-3</v>
      </c>
      <c r="H638" s="58">
        <v>5.8917392905364352E-3</v>
      </c>
      <c r="I638" s="58">
        <v>0</v>
      </c>
      <c r="J638" s="58">
        <v>1.1990407673860837E-2</v>
      </c>
      <c r="K638" s="58">
        <v>0</v>
      </c>
      <c r="L638" s="58">
        <v>0</v>
      </c>
      <c r="M638" s="58">
        <v>6.2722140915745239E-3</v>
      </c>
    </row>
    <row r="639" spans="1:13" x14ac:dyDescent="0.25">
      <c r="A639" s="57">
        <v>40009</v>
      </c>
      <c r="B639" s="58">
        <v>1.286018178302073E-2</v>
      </c>
      <c r="C639" s="58">
        <v>3.2480314960629864E-2</v>
      </c>
      <c r="D639" s="58">
        <v>7.2489601901366774E-2</v>
      </c>
      <c r="E639" s="58">
        <v>3.1772969405553297E-2</v>
      </c>
      <c r="F639" s="58">
        <v>5.6187290969899717E-2</v>
      </c>
      <c r="G639" s="58">
        <v>4.3704024231934202E-2</v>
      </c>
      <c r="H639" s="58">
        <v>3.1726662599145694E-2</v>
      </c>
      <c r="I639" s="58">
        <v>0</v>
      </c>
      <c r="J639" s="58">
        <v>3.744075829383875E-2</v>
      </c>
      <c r="K639" s="58">
        <v>0</v>
      </c>
      <c r="L639" s="58">
        <v>0</v>
      </c>
      <c r="M639" s="58">
        <v>8.7263660918344144E-3</v>
      </c>
    </row>
    <row r="640" spans="1:13" x14ac:dyDescent="0.25">
      <c r="A640" s="57">
        <v>40010</v>
      </c>
      <c r="B640" s="58">
        <v>1.9952267303102733E-2</v>
      </c>
      <c r="C640" s="58">
        <v>4.2897998093422984E-3</v>
      </c>
      <c r="D640" s="58">
        <v>2.4930747922437657E-2</v>
      </c>
      <c r="E640" s="58">
        <v>1.0097318042673775E-2</v>
      </c>
      <c r="F640" s="58">
        <v>2.1215959468017687E-2</v>
      </c>
      <c r="G640" s="58">
        <v>1.3266998341625147E-2</v>
      </c>
      <c r="H640" s="58">
        <v>1.8450620934358453E-2</v>
      </c>
      <c r="I640" s="58">
        <v>0</v>
      </c>
      <c r="J640" s="58">
        <v>2.0557332115121119E-2</v>
      </c>
      <c r="K640" s="58">
        <v>0</v>
      </c>
      <c r="L640" s="58">
        <v>0</v>
      </c>
      <c r="M640" s="58">
        <v>-8.2389289392381659E-4</v>
      </c>
    </row>
    <row r="641" spans="1:13" x14ac:dyDescent="0.25">
      <c r="A641" s="57">
        <v>40011</v>
      </c>
      <c r="B641" s="58">
        <v>6.1493822538374987E-2</v>
      </c>
      <c r="C641" s="58">
        <v>2.895111532985295E-2</v>
      </c>
      <c r="D641" s="58">
        <v>1.5675675675675738E-2</v>
      </c>
      <c r="E641" s="58">
        <v>-2.7908449430070648E-2</v>
      </c>
      <c r="F641" s="58">
        <v>-2.7906976744187517E-3</v>
      </c>
      <c r="G641" s="58">
        <v>-6.1374795417349359E-3</v>
      </c>
      <c r="H641" s="58">
        <v>-3.0193937986296993E-3</v>
      </c>
      <c r="I641" s="58">
        <v>0</v>
      </c>
      <c r="J641" s="58">
        <v>2.9991047448522989E-2</v>
      </c>
      <c r="K641" s="58">
        <v>0</v>
      </c>
      <c r="L641" s="58">
        <v>0</v>
      </c>
      <c r="M641" s="58">
        <v>-4.1228612657173702E-4</v>
      </c>
    </row>
    <row r="642" spans="1:13" x14ac:dyDescent="0.25">
      <c r="A642" s="57">
        <v>40014</v>
      </c>
      <c r="B642" s="58">
        <v>9.875672339299868E-3</v>
      </c>
      <c r="C642" s="58">
        <v>7.3800738007379074E-3</v>
      </c>
      <c r="D642" s="58">
        <v>5.8541777541245565E-3</v>
      </c>
      <c r="E642" s="58">
        <v>-1.8612442417753616E-4</v>
      </c>
      <c r="F642" s="58">
        <v>4.5398009950248897E-2</v>
      </c>
      <c r="G642" s="58">
        <v>9.8806093042405063E-3</v>
      </c>
      <c r="H642" s="58">
        <v>2.7722772277227747E-2</v>
      </c>
      <c r="I642" s="58">
        <v>0</v>
      </c>
      <c r="J642" s="58">
        <v>2.6075619295958141E-2</v>
      </c>
      <c r="K642" s="58">
        <v>0</v>
      </c>
      <c r="L642" s="58">
        <v>0</v>
      </c>
      <c r="M642" s="58">
        <v>6.8055269127655915E-3</v>
      </c>
    </row>
    <row r="643" spans="1:13" x14ac:dyDescent="0.25">
      <c r="A643" s="57">
        <v>40015</v>
      </c>
      <c r="B643" s="58">
        <v>1.1699991268663279E-2</v>
      </c>
      <c r="C643" s="58">
        <v>-9.157509157509125E-3</v>
      </c>
      <c r="D643" s="58">
        <v>0</v>
      </c>
      <c r="E643" s="58">
        <v>-5.2589938102107769E-3</v>
      </c>
      <c r="F643" s="58">
        <v>-1.2195121951219412E-2</v>
      </c>
      <c r="G643" s="58">
        <v>1.2229922543823823E-2</v>
      </c>
      <c r="H643" s="58">
        <v>8.840530431825977E-3</v>
      </c>
      <c r="I643" s="58">
        <v>0</v>
      </c>
      <c r="J643" s="58">
        <v>-2.2871664548919868E-2</v>
      </c>
      <c r="K643" s="58">
        <v>0</v>
      </c>
      <c r="L643" s="58">
        <v>0</v>
      </c>
      <c r="M643" s="58">
        <v>8.1933633756658963E-4</v>
      </c>
    </row>
    <row r="644" spans="1:13" x14ac:dyDescent="0.25">
      <c r="A644" s="57">
        <v>40016</v>
      </c>
      <c r="B644" s="58">
        <v>2.6754120997669606E-3</v>
      </c>
      <c r="C644" s="58">
        <v>3.4658040665434431E-2</v>
      </c>
      <c r="D644" s="58">
        <v>1.2698412698412875E-2</v>
      </c>
      <c r="E644" s="58">
        <v>-5.1464395995137746E-4</v>
      </c>
      <c r="F644" s="58">
        <v>-2.2583559168925071E-2</v>
      </c>
      <c r="G644" s="58">
        <v>-1.2082158679016519E-3</v>
      </c>
      <c r="H644" s="58">
        <v>-2.471632400853796E-3</v>
      </c>
      <c r="I644" s="58">
        <v>0</v>
      </c>
      <c r="J644" s="58">
        <v>1.0403120936280708E-2</v>
      </c>
      <c r="K644" s="58">
        <v>0</v>
      </c>
      <c r="L644" s="58">
        <v>0</v>
      </c>
      <c r="M644" s="58">
        <v>6.3446582071224888E-3</v>
      </c>
    </row>
    <row r="645" spans="1:13" x14ac:dyDescent="0.25">
      <c r="A645" s="57">
        <v>40017</v>
      </c>
      <c r="B645" s="58">
        <v>-9.6402134618696067E-3</v>
      </c>
      <c r="C645" s="58">
        <v>7.1460473425637439E-3</v>
      </c>
      <c r="D645" s="58">
        <v>1.7763845350052154E-2</v>
      </c>
      <c r="E645" s="58">
        <v>2.2562374198380253E-2</v>
      </c>
      <c r="F645" s="58">
        <v>2.4645717806531131E-2</v>
      </c>
      <c r="G645" s="58">
        <v>3.0645161290322465E-2</v>
      </c>
      <c r="H645" s="58">
        <v>5.7213650185831799E-2</v>
      </c>
      <c r="I645" s="58">
        <v>0</v>
      </c>
      <c r="J645" s="58">
        <v>2.1879021879021909E-2</v>
      </c>
      <c r="K645" s="58">
        <v>0</v>
      </c>
      <c r="L645" s="58">
        <v>0</v>
      </c>
      <c r="M645" s="58">
        <v>-8.3384177343909238E-3</v>
      </c>
    </row>
    <row r="646" spans="1:13" x14ac:dyDescent="0.25">
      <c r="A646" s="57">
        <v>40018</v>
      </c>
      <c r="B646" s="58">
        <v>1.4079610637928175E-2</v>
      </c>
      <c r="C646" s="58">
        <v>1.3747228381374654E-2</v>
      </c>
      <c r="D646" s="58">
        <v>-6.1601642710472637E-3</v>
      </c>
      <c r="E646" s="58">
        <v>2.1469443808651789E-2</v>
      </c>
      <c r="F646" s="58">
        <v>7.6668671076368211E-2</v>
      </c>
      <c r="G646" s="58">
        <v>-8.255086071987483E-2</v>
      </c>
      <c r="H646" s="58">
        <v>-7.8619367209971314E-2</v>
      </c>
      <c r="I646" s="58">
        <v>0</v>
      </c>
      <c r="J646" s="58">
        <v>1.133501259445846E-2</v>
      </c>
      <c r="K646" s="58">
        <v>0</v>
      </c>
      <c r="L646" s="58">
        <v>0</v>
      </c>
      <c r="M646" s="58">
        <v>3.6915504511894071E-3</v>
      </c>
    </row>
    <row r="647" spans="1:13" x14ac:dyDescent="0.25">
      <c r="A647" s="57">
        <v>40021</v>
      </c>
      <c r="B647" s="58">
        <v>2.314021254713694E-3</v>
      </c>
      <c r="C647" s="58">
        <v>4.374453193352057E-4</v>
      </c>
      <c r="D647" s="58">
        <v>5.6818181818181213E-3</v>
      </c>
      <c r="E647" s="58">
        <v>-4.3022317827372536E-3</v>
      </c>
      <c r="F647" s="58">
        <v>-3.6302708740576506E-3</v>
      </c>
      <c r="G647" s="58">
        <v>-1.449893390191892E-2</v>
      </c>
      <c r="H647" s="58">
        <v>-2.6014568158168605E-2</v>
      </c>
      <c r="I647" s="58">
        <v>0</v>
      </c>
      <c r="J647" s="58">
        <v>-3.3208800332087396E-3</v>
      </c>
      <c r="K647" s="58">
        <v>0</v>
      </c>
      <c r="L647" s="58">
        <v>0</v>
      </c>
      <c r="M647" s="58">
        <v>6.129955046996205E-4</v>
      </c>
    </row>
    <row r="648" spans="1:13" x14ac:dyDescent="0.25">
      <c r="A648" s="57">
        <v>40022</v>
      </c>
      <c r="B648" s="58">
        <v>-2.7362120564344838E-3</v>
      </c>
      <c r="C648" s="58">
        <v>-4.3725404459993289E-4</v>
      </c>
      <c r="D648" s="58">
        <v>-5.1361068310219471E-3</v>
      </c>
      <c r="E648" s="58">
        <v>-1.1117112251327721E-2</v>
      </c>
      <c r="F648" s="58">
        <v>-1.597533632286996E-2</v>
      </c>
      <c r="G648" s="58">
        <v>1.5577672003461718E-2</v>
      </c>
      <c r="H648" s="58">
        <v>8.7844254510922593E-3</v>
      </c>
      <c r="I648" s="58">
        <v>0</v>
      </c>
      <c r="J648" s="58">
        <v>7.4968763015410556E-3</v>
      </c>
      <c r="K648" s="58">
        <v>0</v>
      </c>
      <c r="L648" s="58">
        <v>0</v>
      </c>
      <c r="M648" s="58">
        <v>-1.0210332856850357E-3</v>
      </c>
    </row>
    <row r="649" spans="1:13" x14ac:dyDescent="0.25">
      <c r="A649" s="57">
        <v>40023</v>
      </c>
      <c r="B649" s="58">
        <v>-2.3150132898910325E-3</v>
      </c>
      <c r="C649" s="58">
        <v>0</v>
      </c>
      <c r="D649" s="58">
        <v>1.5487867836860847E-3</v>
      </c>
      <c r="E649" s="58">
        <v>-8.2381320832005667E-3</v>
      </c>
      <c r="F649" s="58">
        <v>-1.8798063229848894E-2</v>
      </c>
      <c r="G649" s="58">
        <v>1.4060502769493111E-2</v>
      </c>
      <c r="H649" s="58">
        <v>-7.531183807954811E-3</v>
      </c>
      <c r="I649" s="58">
        <v>0</v>
      </c>
      <c r="J649" s="58">
        <v>-2.0669698222406385E-3</v>
      </c>
      <c r="K649" s="58">
        <v>0</v>
      </c>
      <c r="L649" s="58">
        <v>0</v>
      </c>
      <c r="M649" s="58">
        <v>9.198691741618914E-3</v>
      </c>
    </row>
    <row r="650" spans="1:13" x14ac:dyDescent="0.25">
      <c r="A650" s="57">
        <v>40024</v>
      </c>
      <c r="B650" s="58">
        <v>1.4094190443451282E-2</v>
      </c>
      <c r="C650" s="58">
        <v>1.7497812773403343E-2</v>
      </c>
      <c r="D650" s="58">
        <v>-3.6082474226803996E-3</v>
      </c>
      <c r="E650" s="58">
        <v>2.156952730610362E-2</v>
      </c>
      <c r="F650" s="58">
        <v>2.1190130624092696E-2</v>
      </c>
      <c r="G650" s="58">
        <v>4.2016806722688926E-4</v>
      </c>
      <c r="H650" s="58">
        <v>2.0749347877638158E-2</v>
      </c>
      <c r="I650" s="58">
        <v>0</v>
      </c>
      <c r="J650" s="58">
        <v>4.1425020712493321E-4</v>
      </c>
      <c r="K650" s="58">
        <v>0</v>
      </c>
      <c r="L650" s="58">
        <v>0</v>
      </c>
      <c r="M650" s="58">
        <v>1.2355681588008816E-2</v>
      </c>
    </row>
    <row r="651" spans="1:13" x14ac:dyDescent="0.25">
      <c r="A651" s="57">
        <v>40025</v>
      </c>
      <c r="B651" s="58">
        <v>-3.7288135593219751E-3</v>
      </c>
      <c r="C651" s="58">
        <v>3.4393809114359186E-3</v>
      </c>
      <c r="D651" s="58">
        <v>-4.1386445938954575E-3</v>
      </c>
      <c r="E651" s="58">
        <v>-5.8400718778076621E-3</v>
      </c>
      <c r="F651" s="58">
        <v>-1.0517339397384751E-2</v>
      </c>
      <c r="G651" s="58">
        <v>-1.21797564048719E-2</v>
      </c>
      <c r="H651" s="58">
        <v>-3.8331978162388092E-3</v>
      </c>
      <c r="I651" s="58">
        <v>0</v>
      </c>
      <c r="J651" s="58">
        <v>-4.1407867494822614E-3</v>
      </c>
      <c r="K651" s="58">
        <v>0</v>
      </c>
      <c r="L651" s="58">
        <v>0</v>
      </c>
      <c r="M651" s="58">
        <v>-2.000800320127949E-3</v>
      </c>
    </row>
    <row r="652" spans="1:13" x14ac:dyDescent="0.25">
      <c r="A652" s="57">
        <v>40028</v>
      </c>
      <c r="B652" s="58">
        <v>1.1228308948621812E-2</v>
      </c>
      <c r="C652" s="58">
        <v>1.8851756640959838E-2</v>
      </c>
      <c r="D652" s="58">
        <v>6.2337662337663691E-3</v>
      </c>
      <c r="E652" s="58">
        <v>2.0695887934929935E-2</v>
      </c>
      <c r="F652" s="58">
        <v>1.8098247629991349E-2</v>
      </c>
      <c r="G652" s="58">
        <v>1.3180272108843427E-2</v>
      </c>
      <c r="H652" s="58">
        <v>1.9589552238805874E-2</v>
      </c>
      <c r="I652" s="58">
        <v>0</v>
      </c>
      <c r="J652" s="58">
        <v>1.3305613305613306E-2</v>
      </c>
      <c r="K652" s="58">
        <v>0</v>
      </c>
      <c r="L652" s="58">
        <v>0</v>
      </c>
      <c r="M652" s="58">
        <v>-8.0192461908579205E-4</v>
      </c>
    </row>
    <row r="653" spans="1:13" x14ac:dyDescent="0.25">
      <c r="A653" s="57">
        <v>40029</v>
      </c>
      <c r="B653" s="58">
        <v>2.4394347240914716E-3</v>
      </c>
      <c r="C653" s="58">
        <v>-5.466778805719219E-3</v>
      </c>
      <c r="D653" s="58">
        <v>-2.5813113061435855E-3</v>
      </c>
      <c r="E653" s="58">
        <v>3.3646183814415309E-3</v>
      </c>
      <c r="F653" s="58">
        <v>-8.4650112866816452E-3</v>
      </c>
      <c r="G653" s="58">
        <v>-2.5178346621904657E-3</v>
      </c>
      <c r="H653" s="58">
        <v>-1.8755718206770355E-2</v>
      </c>
      <c r="I653" s="58">
        <v>0</v>
      </c>
      <c r="J653" s="58">
        <v>9.4378334017235499E-3</v>
      </c>
      <c r="K653" s="58">
        <v>0</v>
      </c>
      <c r="L653" s="58">
        <v>0</v>
      </c>
      <c r="M653" s="58">
        <v>2.0064205457459572E-4</v>
      </c>
    </row>
    <row r="654" spans="1:13" x14ac:dyDescent="0.25">
      <c r="A654" s="57">
        <v>40030</v>
      </c>
      <c r="B654" s="58">
        <v>-5.4543928841152001E-3</v>
      </c>
      <c r="C654" s="58">
        <v>-2.5369978858350573E-3</v>
      </c>
      <c r="D654" s="58">
        <v>-2.3809523809523836E-2</v>
      </c>
      <c r="E654" s="58">
        <v>-5.7359689375220402E-3</v>
      </c>
      <c r="F654" s="58">
        <v>-1.2521343198633961E-2</v>
      </c>
      <c r="G654" s="58">
        <v>1.6827934371055342E-3</v>
      </c>
      <c r="H654" s="58">
        <v>-1.7599067599067486E-2</v>
      </c>
      <c r="I654" s="58">
        <v>0</v>
      </c>
      <c r="J654" s="58">
        <v>-8.9430894308943909E-3</v>
      </c>
      <c r="K654" s="58">
        <v>0</v>
      </c>
      <c r="L654" s="58">
        <v>0</v>
      </c>
      <c r="M654" s="58">
        <v>-1.3039117352056095E-2</v>
      </c>
    </row>
    <row r="655" spans="1:13" x14ac:dyDescent="0.25">
      <c r="A655" s="57">
        <v>40031</v>
      </c>
      <c r="B655" s="58">
        <v>-1.7718528518393395E-3</v>
      </c>
      <c r="C655" s="58">
        <v>-7.2064434082237394E-3</v>
      </c>
      <c r="D655" s="58">
        <v>-8.4835630965005571E-3</v>
      </c>
      <c r="E655" s="58">
        <v>-1.7307180260939248E-3</v>
      </c>
      <c r="F655" s="58">
        <v>-1.6426512968299667E-2</v>
      </c>
      <c r="G655" s="58">
        <v>-1.4699706005879776E-2</v>
      </c>
      <c r="H655" s="58">
        <v>2.1354846363743629E-3</v>
      </c>
      <c r="I655" s="58">
        <v>0</v>
      </c>
      <c r="J655" s="58">
        <v>-3.2813781788350038E-3</v>
      </c>
      <c r="K655" s="58">
        <v>0</v>
      </c>
      <c r="L655" s="58">
        <v>0</v>
      </c>
      <c r="M655" s="58">
        <v>-4.4715447154473065E-3</v>
      </c>
    </row>
    <row r="656" spans="1:13" x14ac:dyDescent="0.25">
      <c r="A656" s="57">
        <v>40032</v>
      </c>
      <c r="B656" s="58">
        <v>-1.6904741780069399E-3</v>
      </c>
      <c r="C656" s="58">
        <v>9.3936806148591234E-3</v>
      </c>
      <c r="D656" s="58">
        <v>-1.0695187165775333E-2</v>
      </c>
      <c r="E656" s="58">
        <v>1.4981106912647313E-2</v>
      </c>
      <c r="F656" s="58">
        <v>1.6700849692352859E-2</v>
      </c>
      <c r="G656" s="58">
        <v>4.2625745950553018E-3</v>
      </c>
      <c r="H656" s="58">
        <v>1.0062744169527571E-2</v>
      </c>
      <c r="I656" s="58">
        <v>0</v>
      </c>
      <c r="J656" s="58">
        <v>-8.2304526748970819E-3</v>
      </c>
      <c r="K656" s="58">
        <v>0</v>
      </c>
      <c r="L656" s="58">
        <v>0</v>
      </c>
      <c r="M656" s="58">
        <v>6.3291139240506666E-3</v>
      </c>
    </row>
    <row r="657" spans="1:13" x14ac:dyDescent="0.25">
      <c r="A657" s="57">
        <v>40035</v>
      </c>
      <c r="B657" s="58">
        <v>5.0800101600212422E-4</v>
      </c>
      <c r="C657" s="58">
        <v>-4.6531302876480218E-3</v>
      </c>
      <c r="D657" s="58">
        <v>1.4054054054054133E-2</v>
      </c>
      <c r="E657" s="58">
        <v>-1.0511562718990008E-3</v>
      </c>
      <c r="F657" s="58">
        <v>1.412103746397686E-2</v>
      </c>
      <c r="G657" s="58">
        <v>-5.9422750424447113E-3</v>
      </c>
      <c r="H657" s="58">
        <v>-1.0314111579934337E-2</v>
      </c>
      <c r="I657" s="58">
        <v>0</v>
      </c>
      <c r="J657" s="58">
        <v>-1.8672199170124637E-2</v>
      </c>
      <c r="K657" s="58">
        <v>0</v>
      </c>
      <c r="L657" s="58">
        <v>0</v>
      </c>
      <c r="M657" s="58">
        <v>8.7238790829782253E-3</v>
      </c>
    </row>
    <row r="658" spans="1:13" x14ac:dyDescent="0.25">
      <c r="A658" s="57">
        <v>40036</v>
      </c>
      <c r="B658" s="58">
        <v>-1.184733858001219E-3</v>
      </c>
      <c r="C658" s="58">
        <v>-1.1474713132171632E-2</v>
      </c>
      <c r="D658" s="58">
        <v>-6.3965884861407751E-3</v>
      </c>
      <c r="E658" s="58">
        <v>-5.8751315327955078E-3</v>
      </c>
      <c r="F658" s="58">
        <v>-1.7334470019891968E-2</v>
      </c>
      <c r="G658" s="58">
        <v>-1.238257899231443E-2</v>
      </c>
      <c r="H658" s="58">
        <v>-1.0421601136901937E-2</v>
      </c>
      <c r="I658" s="58">
        <v>0</v>
      </c>
      <c r="J658" s="58">
        <v>-1</v>
      </c>
      <c r="K658" s="58">
        <v>0</v>
      </c>
      <c r="L658" s="58">
        <v>0</v>
      </c>
      <c r="M658" s="58">
        <v>6.4360418342719328E-3</v>
      </c>
    </row>
    <row r="659" spans="1:13" x14ac:dyDescent="0.25">
      <c r="A659" s="57">
        <v>40037</v>
      </c>
      <c r="B659" s="58">
        <v>-3.643141574176112E-3</v>
      </c>
      <c r="C659" s="58">
        <v>1.5477214101461634E-2</v>
      </c>
      <c r="D659" s="58">
        <v>9.1201716738196215E-3</v>
      </c>
      <c r="E659" s="58">
        <v>1.023198376995671E-2</v>
      </c>
      <c r="F659" s="58">
        <v>8.0971659919029104E-3</v>
      </c>
      <c r="G659" s="58">
        <v>1.7293558149589439E-2</v>
      </c>
      <c r="H659" s="58">
        <v>2.8721876495930942E-2</v>
      </c>
      <c r="I659" s="58">
        <v>0</v>
      </c>
      <c r="J659" s="58">
        <v>0</v>
      </c>
      <c r="K659" s="58">
        <v>0</v>
      </c>
      <c r="L659" s="58">
        <v>0</v>
      </c>
      <c r="M659" s="58">
        <v>9.3924860111909148E-3</v>
      </c>
    </row>
    <row r="660" spans="1:13" x14ac:dyDescent="0.25">
      <c r="A660" s="57">
        <v>40038</v>
      </c>
      <c r="B660" s="58">
        <v>1.4285714285714235E-2</v>
      </c>
      <c r="C660" s="58">
        <v>1.8628281117696766E-2</v>
      </c>
      <c r="D660" s="58">
        <v>1.2759170653907637E-2</v>
      </c>
      <c r="E660" s="58">
        <v>8.076486510084635E-3</v>
      </c>
      <c r="F660" s="58">
        <v>-4.0160642570281624E-3</v>
      </c>
      <c r="G660" s="58">
        <v>3.8249043773905811E-3</v>
      </c>
      <c r="H660" s="58">
        <v>-1.582131223825034E-2</v>
      </c>
      <c r="I660" s="58">
        <v>0</v>
      </c>
      <c r="J660" s="58">
        <v>2.7638190954773822E-2</v>
      </c>
      <c r="K660" s="58">
        <v>0</v>
      </c>
      <c r="L660" s="58">
        <v>0</v>
      </c>
      <c r="M660" s="58">
        <v>2.7123341912492771E-2</v>
      </c>
    </row>
    <row r="661" spans="1:13" x14ac:dyDescent="0.25">
      <c r="A661" s="57">
        <v>40039</v>
      </c>
      <c r="B661" s="58">
        <v>8.3836351441934909E-5</v>
      </c>
      <c r="C661" s="58">
        <v>-9.5594347464671436E-3</v>
      </c>
      <c r="D661" s="58">
        <v>-1.4698162729658848E-2</v>
      </c>
      <c r="E661" s="58">
        <v>-4.936988437053369E-3</v>
      </c>
      <c r="F661" s="58">
        <v>-2.1889400921658919E-2</v>
      </c>
      <c r="G661" s="58">
        <v>2.963590177815334E-3</v>
      </c>
      <c r="H661" s="58">
        <v>-1.2056737588652444E-2</v>
      </c>
      <c r="I661" s="58">
        <v>0</v>
      </c>
      <c r="J661" s="58">
        <v>-2.3634881825590814E-2</v>
      </c>
      <c r="K661" s="58">
        <v>0</v>
      </c>
      <c r="L661" s="58">
        <v>0</v>
      </c>
      <c r="M661" s="58">
        <v>-1.73477255204324E-3</v>
      </c>
    </row>
    <row r="662" spans="1:13" x14ac:dyDescent="0.25">
      <c r="A662" s="57">
        <v>40042</v>
      </c>
      <c r="B662" s="58">
        <v>-2.1795624109313461E-2</v>
      </c>
      <c r="C662" s="58">
        <v>-4.3222828367603716E-2</v>
      </c>
      <c r="D662" s="58">
        <v>-1.7048481619605815E-2</v>
      </c>
      <c r="E662" s="58">
        <v>-3.2858945902424219E-2</v>
      </c>
      <c r="F662" s="58">
        <v>-5.3003533568904748E-2</v>
      </c>
      <c r="G662" s="58">
        <v>-1.8573237653018215E-2</v>
      </c>
      <c r="H662" s="58">
        <v>-3.015075376884413E-2</v>
      </c>
      <c r="I662" s="58">
        <v>0</v>
      </c>
      <c r="J662" s="58">
        <v>-2.5876460767946585E-2</v>
      </c>
      <c r="K662" s="58">
        <v>0</v>
      </c>
      <c r="L662" s="58">
        <v>0</v>
      </c>
      <c r="M662" s="58">
        <v>-4.2479243097123254E-3</v>
      </c>
    </row>
    <row r="663" spans="1:13" x14ac:dyDescent="0.25">
      <c r="A663" s="57">
        <v>40043</v>
      </c>
      <c r="B663" s="58">
        <v>1.028365755420424E-3</v>
      </c>
      <c r="C663" s="58">
        <v>2.7631578947368451E-2</v>
      </c>
      <c r="D663" s="58">
        <v>1.7344173441734334E-2</v>
      </c>
      <c r="E663" s="58">
        <v>9.0000900008990747E-4</v>
      </c>
      <c r="F663" s="58">
        <v>1.8034825870646864E-2</v>
      </c>
      <c r="G663" s="58">
        <v>1.4193548387096744E-2</v>
      </c>
      <c r="H663" s="58">
        <v>1.3076733283987174E-2</v>
      </c>
      <c r="I663" s="58">
        <v>0</v>
      </c>
      <c r="J663" s="58">
        <v>2.1422450728363351E-2</v>
      </c>
      <c r="K663" s="58">
        <v>0</v>
      </c>
      <c r="L663" s="58">
        <v>0</v>
      </c>
      <c r="M663" s="58">
        <v>-4.0721349621872793E-3</v>
      </c>
    </row>
    <row r="664" spans="1:13" x14ac:dyDescent="0.25">
      <c r="A664" s="57">
        <v>40044</v>
      </c>
      <c r="B664" s="58">
        <v>-3.8524098964130005E-3</v>
      </c>
      <c r="C664" s="58">
        <v>3.4144259496373675E-3</v>
      </c>
      <c r="D664" s="58">
        <v>1.5982951518380695E-3</v>
      </c>
      <c r="E664" s="58">
        <v>-2.9673590504450953E-3</v>
      </c>
      <c r="F664" s="58">
        <v>1.0384850335980245E-2</v>
      </c>
      <c r="G664" s="58">
        <v>2.9686174724343761E-3</v>
      </c>
      <c r="H664" s="58">
        <v>1.0716025328787016E-2</v>
      </c>
      <c r="I664" s="58">
        <v>0</v>
      </c>
      <c r="J664" s="58">
        <v>5.8724832214764877E-3</v>
      </c>
      <c r="K664" s="58">
        <v>0</v>
      </c>
      <c r="L664" s="58">
        <v>0</v>
      </c>
      <c r="M664" s="58">
        <v>6.0358255451713472E-3</v>
      </c>
    </row>
    <row r="665" spans="1:13" x14ac:dyDescent="0.25">
      <c r="A665" s="57">
        <v>40045</v>
      </c>
      <c r="B665" s="58">
        <v>1.7875558611206488E-2</v>
      </c>
      <c r="C665" s="58">
        <v>1.0633772862611579E-2</v>
      </c>
      <c r="D665" s="58">
        <v>-4.7872340425532123E-3</v>
      </c>
      <c r="E665" s="58">
        <v>3.7022005772005873E-2</v>
      </c>
      <c r="F665" s="58">
        <v>2.5392986698911768E-2</v>
      </c>
      <c r="G665" s="58">
        <v>8.4566596194513011E-4</v>
      </c>
      <c r="H665" s="58">
        <v>1.3132530120481878E-2</v>
      </c>
      <c r="I665" s="58">
        <v>0</v>
      </c>
      <c r="J665" s="58">
        <v>5.4211843202669474E-3</v>
      </c>
      <c r="K665" s="58">
        <v>0</v>
      </c>
      <c r="L665" s="58">
        <v>0</v>
      </c>
      <c r="M665" s="58">
        <v>7.7414360363836643E-4</v>
      </c>
    </row>
    <row r="666" spans="1:13" x14ac:dyDescent="0.25">
      <c r="A666" s="57">
        <v>40046</v>
      </c>
      <c r="B666" s="58">
        <v>1.0216143194866634E-2</v>
      </c>
      <c r="C666" s="58">
        <v>1.7255892255892302E-2</v>
      </c>
      <c r="D666" s="58">
        <v>9.6205237840727431E-3</v>
      </c>
      <c r="E666" s="58">
        <v>1.052311171022291E-2</v>
      </c>
      <c r="F666" s="58">
        <v>1.7099056603773644E-2</v>
      </c>
      <c r="G666" s="58">
        <v>3.1263202365863885E-2</v>
      </c>
      <c r="H666" s="58">
        <v>1.0821738613390419E-2</v>
      </c>
      <c r="I666" s="58">
        <v>0</v>
      </c>
      <c r="J666" s="58">
        <v>1.7834923268353453E-2</v>
      </c>
      <c r="K666" s="58">
        <v>0</v>
      </c>
      <c r="L666" s="58">
        <v>0</v>
      </c>
      <c r="M666" s="58">
        <v>-6.7685167279056824E-3</v>
      </c>
    </row>
    <row r="667" spans="1:13" x14ac:dyDescent="0.25">
      <c r="A667" s="57">
        <v>40049</v>
      </c>
      <c r="B667" s="58">
        <v>2.2565816966151342E-3</v>
      </c>
      <c r="C667" s="58">
        <v>-8.2747207281763657E-4</v>
      </c>
      <c r="D667" s="58">
        <v>-6.8819481206987554E-3</v>
      </c>
      <c r="E667" s="58">
        <v>7.4874133998881209E-3</v>
      </c>
      <c r="F667" s="58">
        <v>-1.4492753623188359E-2</v>
      </c>
      <c r="G667" s="58">
        <v>9.4223678820155587E-3</v>
      </c>
      <c r="H667" s="58">
        <v>-5.8823529411764497E-3</v>
      </c>
      <c r="I667" s="58">
        <v>0</v>
      </c>
      <c r="J667" s="58">
        <v>-1.3854930725346382E-2</v>
      </c>
      <c r="K667" s="58">
        <v>0</v>
      </c>
      <c r="L667" s="58">
        <v>0</v>
      </c>
      <c r="M667" s="58">
        <v>3.699376947040367E-3</v>
      </c>
    </row>
    <row r="668" spans="1:13" x14ac:dyDescent="0.25">
      <c r="A668" s="57">
        <v>40050</v>
      </c>
      <c r="B668" s="58">
        <v>-5.5870580386925273E-3</v>
      </c>
      <c r="C668" s="58">
        <v>2.0703933747412417E-3</v>
      </c>
      <c r="D668" s="58">
        <v>1.8123667377398789E-2</v>
      </c>
      <c r="E668" s="58">
        <v>5.6378934779823808E-3</v>
      </c>
      <c r="F668" s="58">
        <v>2.2941176470588243E-2</v>
      </c>
      <c r="G668" s="58">
        <v>0</v>
      </c>
      <c r="H668" s="58">
        <v>-3.66863905325443E-3</v>
      </c>
      <c r="I668" s="58">
        <v>0</v>
      </c>
      <c r="J668" s="58">
        <v>7.4380165289256173E-3</v>
      </c>
      <c r="K668" s="58">
        <v>0</v>
      </c>
      <c r="L668" s="58">
        <v>0</v>
      </c>
      <c r="M668" s="58">
        <v>2.3278370514066005E-3</v>
      </c>
    </row>
    <row r="669" spans="1:13" x14ac:dyDescent="0.25">
      <c r="A669" s="57">
        <v>40051</v>
      </c>
      <c r="B669" s="58">
        <v>-5.1153039832284586E-3</v>
      </c>
      <c r="C669" s="58">
        <v>-1.157024793388417E-2</v>
      </c>
      <c r="D669" s="58">
        <v>1.7277486910994622E-2</v>
      </c>
      <c r="E669" s="58">
        <v>-7.1352728817157818E-3</v>
      </c>
      <c r="F669" s="58">
        <v>-1.1788384128809781E-2</v>
      </c>
      <c r="G669" s="58">
        <v>-3.6525974025973795E-3</v>
      </c>
      <c r="H669" s="58">
        <v>-2.2568000950231593E-3</v>
      </c>
      <c r="I669" s="58">
        <v>0</v>
      </c>
      <c r="J669" s="58">
        <v>3.2813781788352259E-3</v>
      </c>
      <c r="K669" s="58">
        <v>0</v>
      </c>
      <c r="L669" s="58">
        <v>0</v>
      </c>
      <c r="M669" s="58">
        <v>2.5159667118248574E-3</v>
      </c>
    </row>
    <row r="670" spans="1:13" x14ac:dyDescent="0.25">
      <c r="A670" s="57">
        <v>40052</v>
      </c>
      <c r="B670" s="58">
        <v>7.585974376265181E-4</v>
      </c>
      <c r="C670" s="58">
        <v>1.2123745819397902E-2</v>
      </c>
      <c r="D670" s="58">
        <v>2.0586721564590515E-3</v>
      </c>
      <c r="E670" s="58">
        <v>-4.1493775933609811E-3</v>
      </c>
      <c r="F670" s="58">
        <v>-1.0474250800116325E-2</v>
      </c>
      <c r="G670" s="58">
        <v>5.7026476578412311E-3</v>
      </c>
      <c r="H670" s="58">
        <v>3.690476190476133E-3</v>
      </c>
      <c r="I670" s="58">
        <v>0</v>
      </c>
      <c r="J670" s="58">
        <v>2.4529844644316512E-3</v>
      </c>
      <c r="K670" s="58">
        <v>0</v>
      </c>
      <c r="L670" s="58">
        <v>0</v>
      </c>
      <c r="M670" s="58">
        <v>-1.08108108108107E-2</v>
      </c>
    </row>
    <row r="671" spans="1:13" x14ac:dyDescent="0.25">
      <c r="A671" s="57">
        <v>40053</v>
      </c>
      <c r="B671" s="58">
        <v>1.1538785479659586E-2</v>
      </c>
      <c r="C671" s="58">
        <v>3.30441966129702E-3</v>
      </c>
      <c r="D671" s="58">
        <v>4.006163328197232E-2</v>
      </c>
      <c r="E671" s="58">
        <v>-2.8350515463918535E-3</v>
      </c>
      <c r="F671" s="58">
        <v>-1.764187003822304E-3</v>
      </c>
      <c r="G671" s="58">
        <v>-4.0502227622529752E-4</v>
      </c>
      <c r="H671" s="58">
        <v>-1.8384533270074721E-2</v>
      </c>
      <c r="I671" s="58">
        <v>0</v>
      </c>
      <c r="J671" s="58">
        <v>1.8352365415986949E-2</v>
      </c>
      <c r="K671" s="58">
        <v>0</v>
      </c>
      <c r="L671" s="58">
        <v>0</v>
      </c>
      <c r="M671" s="58">
        <v>-2.1467603434816018E-3</v>
      </c>
    </row>
    <row r="672" spans="1:13" x14ac:dyDescent="0.25">
      <c r="A672" s="57">
        <v>40056</v>
      </c>
      <c r="B672" s="58">
        <v>-2.497918401332222E-2</v>
      </c>
      <c r="C672" s="58">
        <v>-1.0703993412927049E-2</v>
      </c>
      <c r="D672" s="58">
        <v>3.4567901234567877E-3</v>
      </c>
      <c r="E672" s="58">
        <v>-6.6339278021882997E-3</v>
      </c>
      <c r="F672" s="58">
        <v>-2.7687776141384512E-2</v>
      </c>
      <c r="G672" s="58">
        <v>-1.2155591572123869E-3</v>
      </c>
      <c r="H672" s="58">
        <v>-1.8970517158047429E-2</v>
      </c>
      <c r="I672" s="58">
        <v>0</v>
      </c>
      <c r="J672" s="58">
        <v>-1.5218261914297093E-2</v>
      </c>
      <c r="K672" s="58">
        <v>0</v>
      </c>
      <c r="L672" s="58">
        <v>0</v>
      </c>
      <c r="M672" s="58">
        <v>-5.0850772540583788E-3</v>
      </c>
    </row>
    <row r="673" spans="1:13" x14ac:dyDescent="0.25">
      <c r="A673" s="57">
        <v>40057</v>
      </c>
      <c r="B673" s="58">
        <v>4.8676345004270427E-3</v>
      </c>
      <c r="C673" s="58">
        <v>-1.7478152309613026E-2</v>
      </c>
      <c r="D673" s="58">
        <v>-2.9527559055118169E-2</v>
      </c>
      <c r="E673" s="58">
        <v>-1.2792714657415383E-2</v>
      </c>
      <c r="F673" s="58">
        <v>-3.4232050893668542E-2</v>
      </c>
      <c r="G673" s="58">
        <v>-2.6369168356997874E-2</v>
      </c>
      <c r="H673" s="58">
        <v>-2.5003079196945444E-2</v>
      </c>
      <c r="I673" s="58">
        <v>0</v>
      </c>
      <c r="J673" s="58">
        <v>-1.138674257828387E-2</v>
      </c>
      <c r="K673" s="58">
        <v>0</v>
      </c>
      <c r="L673" s="58">
        <v>0</v>
      </c>
      <c r="M673" s="58">
        <v>1.9657951641438576E-3</v>
      </c>
    </row>
    <row r="674" spans="1:13" x14ac:dyDescent="0.25">
      <c r="A674" s="57">
        <v>40058</v>
      </c>
      <c r="B674" s="58">
        <v>-1.130279595478878E-2</v>
      </c>
      <c r="C674" s="58">
        <v>-4.2354934349841944E-4</v>
      </c>
      <c r="D674" s="58">
        <v>-1.2677484787018245E-2</v>
      </c>
      <c r="E674" s="58">
        <v>-6.0180101032286659E-3</v>
      </c>
      <c r="F674" s="58">
        <v>1.9134253450439287E-2</v>
      </c>
      <c r="G674" s="58">
        <v>-5.833333333333357E-3</v>
      </c>
      <c r="H674" s="58">
        <v>-1.2885295603840219E-2</v>
      </c>
      <c r="I674" s="58">
        <v>0</v>
      </c>
      <c r="J674" s="58">
        <v>-9.0497737556560764E-3</v>
      </c>
      <c r="K674" s="58">
        <v>0</v>
      </c>
      <c r="L674" s="58">
        <v>0</v>
      </c>
      <c r="M674" s="58">
        <v>-9.8096919756718304E-4</v>
      </c>
    </row>
    <row r="675" spans="1:13" x14ac:dyDescent="0.25">
      <c r="A675" s="57">
        <v>40059</v>
      </c>
      <c r="B675" s="58">
        <v>1.8050541516245744E-3</v>
      </c>
      <c r="C675" s="58">
        <v>8.050847457627075E-3</v>
      </c>
      <c r="D675" s="58">
        <v>-2.568053415510918E-3</v>
      </c>
      <c r="E675" s="58">
        <v>9.943432914972572E-3</v>
      </c>
      <c r="F675" s="58">
        <v>1.415820252385358E-2</v>
      </c>
      <c r="G675" s="58">
        <v>1.0477787091366375E-2</v>
      </c>
      <c r="H675" s="58">
        <v>4.0952137189658178E-3</v>
      </c>
      <c r="I675" s="58">
        <v>0</v>
      </c>
      <c r="J675" s="58">
        <v>9.5475300954752651E-3</v>
      </c>
      <c r="K675" s="58">
        <v>0</v>
      </c>
      <c r="L675" s="58">
        <v>0</v>
      </c>
      <c r="M675" s="58">
        <v>1.6103692065985831E-2</v>
      </c>
    </row>
    <row r="676" spans="1:13" x14ac:dyDescent="0.25">
      <c r="A676" s="57">
        <v>40060</v>
      </c>
      <c r="B676" s="58">
        <v>2.5740025740028649E-4</v>
      </c>
      <c r="C676" s="58">
        <v>2.2698612862547263E-2</v>
      </c>
      <c r="D676" s="58">
        <v>1.1328527291452062E-2</v>
      </c>
      <c r="E676" s="58">
        <v>8.2702489826280701E-3</v>
      </c>
      <c r="F676" s="58">
        <v>4.1881638846737346E-2</v>
      </c>
      <c r="G676" s="58">
        <v>2.115304852758193E-2</v>
      </c>
      <c r="H676" s="58">
        <v>5.225592658679723E-3</v>
      </c>
      <c r="I676" s="58">
        <v>0</v>
      </c>
      <c r="J676" s="58">
        <v>2.2203947368421018E-2</v>
      </c>
      <c r="K676" s="58">
        <v>0</v>
      </c>
      <c r="L676" s="58">
        <v>0</v>
      </c>
      <c r="M676" s="58">
        <v>-1.1596443757247998E-3</v>
      </c>
    </row>
    <row r="677" spans="1:13" x14ac:dyDescent="0.25">
      <c r="A677" s="57">
        <v>40064</v>
      </c>
      <c r="B677" s="58">
        <v>1.1665808886601514E-2</v>
      </c>
      <c r="C677" s="58">
        <v>1.5207562679819153E-2</v>
      </c>
      <c r="D677" s="58">
        <v>8.1466395112015366E-3</v>
      </c>
      <c r="E677" s="58">
        <v>-5.8154674073429558E-3</v>
      </c>
      <c r="F677" s="58">
        <v>4.048936789979618E-2</v>
      </c>
      <c r="G677" s="58">
        <v>8.1234768480908937E-3</v>
      </c>
      <c r="H677" s="58">
        <v>2.5738557119310279E-2</v>
      </c>
      <c r="I677" s="58">
        <v>0</v>
      </c>
      <c r="J677" s="58">
        <v>8.045052292839916E-3</v>
      </c>
      <c r="K677" s="58">
        <v>0</v>
      </c>
      <c r="L677" s="58">
        <v>0</v>
      </c>
      <c r="M677" s="58">
        <v>-5.4179566563468118E-3</v>
      </c>
    </row>
    <row r="678" spans="1:13" x14ac:dyDescent="0.25">
      <c r="A678" s="57">
        <v>40065</v>
      </c>
      <c r="B678" s="58">
        <v>-7.7157876886552179E-3</v>
      </c>
      <c r="C678" s="58">
        <v>-1.0121457489878583E-2</v>
      </c>
      <c r="D678" s="58">
        <v>6.5656565656564414E-3</v>
      </c>
      <c r="E678" s="58">
        <v>1.165531691985322E-2</v>
      </c>
      <c r="F678" s="58">
        <v>1.7917133258678719E-2</v>
      </c>
      <c r="G678" s="58">
        <v>-1.6116035455278066E-3</v>
      </c>
      <c r="H678" s="58">
        <v>1.6563658838071538E-2</v>
      </c>
      <c r="I678" s="58">
        <v>0</v>
      </c>
      <c r="J678" s="58">
        <v>3.1923383878691425E-3</v>
      </c>
      <c r="K678" s="58">
        <v>0</v>
      </c>
      <c r="L678" s="58">
        <v>0</v>
      </c>
      <c r="M678" s="58">
        <v>-5.6420233463034819E-3</v>
      </c>
    </row>
    <row r="679" spans="1:13" x14ac:dyDescent="0.25">
      <c r="A679" s="57">
        <v>40066</v>
      </c>
      <c r="B679" s="58">
        <v>-3.417927027258294E-4</v>
      </c>
      <c r="C679" s="58">
        <v>8.1799591002045258E-3</v>
      </c>
      <c r="D679" s="58">
        <v>-8.5298544907174145E-3</v>
      </c>
      <c r="E679" s="58">
        <v>1.5016181229773329E-2</v>
      </c>
      <c r="F679" s="58">
        <v>2.4202420242024347E-2</v>
      </c>
      <c r="G679" s="58">
        <v>8.8781275221951894E-3</v>
      </c>
      <c r="H679" s="58">
        <v>1.9576848249027279E-2</v>
      </c>
      <c r="I679" s="58">
        <v>0</v>
      </c>
      <c r="J679" s="58">
        <v>-5.5688146380270531E-3</v>
      </c>
      <c r="K679" s="58">
        <v>0</v>
      </c>
      <c r="L679" s="58">
        <v>0</v>
      </c>
      <c r="M679" s="58">
        <v>-1.5652514185090505E-3</v>
      </c>
    </row>
    <row r="680" spans="1:13" x14ac:dyDescent="0.25">
      <c r="A680" s="57">
        <v>40067</v>
      </c>
      <c r="B680" s="58">
        <v>6.923668689631679E-3</v>
      </c>
      <c r="C680" s="58">
        <v>-2.4340770791074773E-3</v>
      </c>
      <c r="D680" s="58">
        <v>-1.2651821862348145E-2</v>
      </c>
      <c r="E680" s="58">
        <v>2.5506950644051951E-3</v>
      </c>
      <c r="F680" s="58">
        <v>-6.4446831364125545E-3</v>
      </c>
      <c r="G680" s="58">
        <v>-5.6000000000000494E-3</v>
      </c>
      <c r="H680" s="58">
        <v>8.2289803220036983E-3</v>
      </c>
      <c r="I680" s="58">
        <v>0</v>
      </c>
      <c r="J680" s="58">
        <v>-2.4399999999999977E-2</v>
      </c>
      <c r="K680" s="58">
        <v>0</v>
      </c>
      <c r="L680" s="58">
        <v>0</v>
      </c>
      <c r="M680" s="58">
        <v>-6.0748579267098091E-3</v>
      </c>
    </row>
    <row r="681" spans="1:13" x14ac:dyDescent="0.25">
      <c r="A681" s="57">
        <v>40070</v>
      </c>
      <c r="B681" s="58">
        <v>-6.7911714770797493E-3</v>
      </c>
      <c r="C681" s="58">
        <v>9.3533956893046E-3</v>
      </c>
      <c r="D681" s="58">
        <v>-7.6883649410559585E-3</v>
      </c>
      <c r="E681" s="58">
        <v>6.3181105033285334E-3</v>
      </c>
      <c r="F681" s="58">
        <v>2.5675675675675746E-2</v>
      </c>
      <c r="G681" s="58">
        <v>5.6315366049879412E-3</v>
      </c>
      <c r="H681" s="58">
        <v>-8.0435296900875919E-3</v>
      </c>
      <c r="I681" s="58">
        <v>0</v>
      </c>
      <c r="J681" s="58">
        <v>1.5170151701517032E-2</v>
      </c>
      <c r="K681" s="58">
        <v>0</v>
      </c>
      <c r="L681" s="58">
        <v>0</v>
      </c>
      <c r="M681" s="58">
        <v>-6.7034700315456996E-3</v>
      </c>
    </row>
    <row r="682" spans="1:13" x14ac:dyDescent="0.25">
      <c r="A682" s="57">
        <v>40071</v>
      </c>
      <c r="B682" s="58">
        <v>1.5213675213675115E-2</v>
      </c>
      <c r="C682" s="58">
        <v>8.058017727639033E-3</v>
      </c>
      <c r="D682" s="58">
        <v>9.8140495867768962E-3</v>
      </c>
      <c r="E682" s="58">
        <v>5.0986010450024821E-3</v>
      </c>
      <c r="F682" s="58">
        <v>4.743083003952564E-2</v>
      </c>
      <c r="G682" s="58">
        <v>8.0000000000000071E-3</v>
      </c>
      <c r="H682" s="58">
        <v>-3.6966372525638613E-3</v>
      </c>
      <c r="I682" s="58">
        <v>0</v>
      </c>
      <c r="J682" s="58">
        <v>2.8271405492727997E-3</v>
      </c>
      <c r="K682" s="58">
        <v>0</v>
      </c>
      <c r="L682" s="58">
        <v>0</v>
      </c>
      <c r="M682" s="58">
        <v>-8.9321159190155486E-3</v>
      </c>
    </row>
    <row r="683" spans="1:13" x14ac:dyDescent="0.25">
      <c r="A683" s="57">
        <v>40072</v>
      </c>
      <c r="B683" s="58">
        <v>6.0616265364539235E-3</v>
      </c>
      <c r="C683" s="58">
        <v>3.83693045563549E-2</v>
      </c>
      <c r="D683" s="58">
        <v>5.1150895140663621E-3</v>
      </c>
      <c r="E683" s="58">
        <v>2.2512891460193751E-2</v>
      </c>
      <c r="F683" s="58">
        <v>1.35849056603774E-2</v>
      </c>
      <c r="G683" s="58">
        <v>0</v>
      </c>
      <c r="H683" s="58">
        <v>8.5577498503889959E-2</v>
      </c>
      <c r="I683" s="58">
        <v>0</v>
      </c>
      <c r="J683" s="58">
        <v>-2.8191703584373728E-2</v>
      </c>
      <c r="K683" s="58">
        <v>0</v>
      </c>
      <c r="L683" s="58">
        <v>0</v>
      </c>
      <c r="M683" s="58">
        <v>2.2030843180451676E-3</v>
      </c>
    </row>
    <row r="684" spans="1:13" x14ac:dyDescent="0.25">
      <c r="A684" s="57">
        <v>40073</v>
      </c>
      <c r="B684" s="58">
        <v>1.3723849372385022E-2</v>
      </c>
      <c r="C684" s="58">
        <v>1.4626635873749017E-2</v>
      </c>
      <c r="D684" s="58">
        <v>-1.2213740458015154E-2</v>
      </c>
      <c r="E684" s="58">
        <v>7.0110701107011231E-3</v>
      </c>
      <c r="F684" s="58">
        <v>-9.1834202035243617E-3</v>
      </c>
      <c r="G684" s="58">
        <v>3.9682539682539542E-3</v>
      </c>
      <c r="H684" s="58">
        <v>-2.8665931642778419E-3</v>
      </c>
      <c r="I684" s="58">
        <v>0</v>
      </c>
      <c r="J684" s="58">
        <v>-2.1964359718192994E-2</v>
      </c>
      <c r="K684" s="58">
        <v>0</v>
      </c>
      <c r="L684" s="58">
        <v>0</v>
      </c>
      <c r="M684" s="58">
        <v>-1.5987210231813709E-3</v>
      </c>
    </row>
    <row r="685" spans="1:13" x14ac:dyDescent="0.25">
      <c r="A685" s="57">
        <v>40074</v>
      </c>
      <c r="B685" s="58">
        <v>1.0813934290903049E-2</v>
      </c>
      <c r="C685" s="58">
        <v>2.6555386949924653E-3</v>
      </c>
      <c r="D685" s="58">
        <v>7.7279752704790816E-3</v>
      </c>
      <c r="E685" s="58">
        <v>-5.2929440983684461E-4</v>
      </c>
      <c r="F685" s="58">
        <v>2.0040080160319551E-3</v>
      </c>
      <c r="G685" s="58">
        <v>-1.5810276679841806E-3</v>
      </c>
      <c r="H685" s="58">
        <v>-1.7691287041131654E-3</v>
      </c>
      <c r="I685" s="58">
        <v>0</v>
      </c>
      <c r="J685" s="58">
        <v>1.9491525423728673E-2</v>
      </c>
      <c r="K685" s="58">
        <v>0</v>
      </c>
      <c r="L685" s="58">
        <v>0</v>
      </c>
      <c r="M685" s="58">
        <v>3.0024019215371123E-3</v>
      </c>
    </row>
    <row r="686" spans="1:13" x14ac:dyDescent="0.25">
      <c r="A686" s="57">
        <v>40077</v>
      </c>
      <c r="B686" s="58">
        <v>-1.1596570028583164E-2</v>
      </c>
      <c r="C686" s="58">
        <v>-5.2970109723798897E-3</v>
      </c>
      <c r="D686" s="58">
        <v>-1.0224948875255935E-3</v>
      </c>
      <c r="E686" s="58">
        <v>1.1284014991038038E-2</v>
      </c>
      <c r="F686" s="58">
        <v>5.0000000000016698E-4</v>
      </c>
      <c r="G686" s="58">
        <v>1.5835312747425334E-3</v>
      </c>
      <c r="H686" s="58">
        <v>3.1014621178555579E-3</v>
      </c>
      <c r="I686" s="58">
        <v>0</v>
      </c>
      <c r="J686" s="58">
        <v>-3.7406483790524137E-3</v>
      </c>
      <c r="K686" s="58">
        <v>0</v>
      </c>
      <c r="L686" s="58">
        <v>0</v>
      </c>
      <c r="M686" s="58">
        <v>1.5964877270005839E-2</v>
      </c>
    </row>
    <row r="687" spans="1:13" x14ac:dyDescent="0.25">
      <c r="A687" s="57">
        <v>40078</v>
      </c>
      <c r="B687" s="58">
        <v>8.7581591340990528E-3</v>
      </c>
      <c r="C687" s="58">
        <v>2.2822365918599985E-3</v>
      </c>
      <c r="D687" s="58">
        <v>-5.1177072671437784E-4</v>
      </c>
      <c r="E687" s="58">
        <v>4.1490433031219354E-3</v>
      </c>
      <c r="F687" s="58">
        <v>-9.7451274362818641E-3</v>
      </c>
      <c r="G687" s="58">
        <v>1.8577075098814122E-2</v>
      </c>
      <c r="H687" s="58">
        <v>3.5225265017667873E-2</v>
      </c>
      <c r="I687" s="58">
        <v>0</v>
      </c>
      <c r="J687" s="58">
        <v>-8.7609511889861214E-3</v>
      </c>
      <c r="K687" s="58">
        <v>0</v>
      </c>
      <c r="L687" s="58">
        <v>0</v>
      </c>
      <c r="M687" s="58">
        <v>1.5714005107052564E-3</v>
      </c>
    </row>
    <row r="688" spans="1:13" x14ac:dyDescent="0.25">
      <c r="A688" s="57">
        <v>40079</v>
      </c>
      <c r="B688" s="58">
        <v>-6.7982635760504007E-3</v>
      </c>
      <c r="C688" s="58">
        <v>5.6925996204932883E-3</v>
      </c>
      <c r="D688" s="58">
        <v>1.7921146953404854E-2</v>
      </c>
      <c r="E688" s="58">
        <v>-1.2034659820282512E-3</v>
      </c>
      <c r="F688" s="58">
        <v>-3.2803431743628764E-3</v>
      </c>
      <c r="G688" s="58">
        <v>-2.3282887077996639E-3</v>
      </c>
      <c r="H688" s="58">
        <v>-1.4613333333333367E-2</v>
      </c>
      <c r="I688" s="58">
        <v>0</v>
      </c>
      <c r="J688" s="58">
        <v>1.2205387205387108E-2</v>
      </c>
      <c r="K688" s="58">
        <v>0</v>
      </c>
      <c r="L688" s="58">
        <v>0</v>
      </c>
      <c r="M688" s="58">
        <v>-1.1570896254167518E-2</v>
      </c>
    </row>
    <row r="689" spans="1:13" x14ac:dyDescent="0.25">
      <c r="A689" s="57">
        <v>40080</v>
      </c>
      <c r="B689" s="58">
        <v>-4.7006432459179015E-3</v>
      </c>
      <c r="C689" s="58">
        <v>-9.0566037735848592E-3</v>
      </c>
      <c r="D689" s="58">
        <v>-1.7102615694164935E-2</v>
      </c>
      <c r="E689" s="58">
        <v>-3.3737649610410259E-3</v>
      </c>
      <c r="F689" s="58">
        <v>-1.2151898734177102E-2</v>
      </c>
      <c r="G689" s="58">
        <v>8.945935433683383E-3</v>
      </c>
      <c r="H689" s="58">
        <v>-2.9227105434076472E-3</v>
      </c>
      <c r="I689" s="58">
        <v>0</v>
      </c>
      <c r="J689" s="58">
        <v>-1.995841995841996E-2</v>
      </c>
      <c r="K689" s="58">
        <v>0</v>
      </c>
      <c r="L689" s="58">
        <v>0</v>
      </c>
      <c r="M689" s="58">
        <v>5.9523809523809312E-3</v>
      </c>
    </row>
    <row r="690" spans="1:13" x14ac:dyDescent="0.25">
      <c r="A690" s="57">
        <v>40081</v>
      </c>
      <c r="B690" s="58">
        <v>-3.4799900571712561E-3</v>
      </c>
      <c r="C690" s="58">
        <v>-7.9969535415079784E-3</v>
      </c>
      <c r="D690" s="58">
        <v>-8.7001023541452005E-3</v>
      </c>
      <c r="E690" s="58">
        <v>-8.6644636092527705E-3</v>
      </c>
      <c r="F690" s="58">
        <v>-6.6632496155818455E-3</v>
      </c>
      <c r="G690" s="58">
        <v>-1.5034695451040858E-2</v>
      </c>
      <c r="H690" s="58">
        <v>-1.7261969384431697E-2</v>
      </c>
      <c r="I690" s="58">
        <v>0</v>
      </c>
      <c r="J690" s="58">
        <v>-9.3338990241832454E-3</v>
      </c>
      <c r="K690" s="58">
        <v>0</v>
      </c>
      <c r="L690" s="58">
        <v>0</v>
      </c>
      <c r="M690" s="58">
        <v>-2.4260355029585901E-2</v>
      </c>
    </row>
    <row r="691" spans="1:13" x14ac:dyDescent="0.25">
      <c r="A691" s="57">
        <v>40084</v>
      </c>
      <c r="B691" s="58">
        <v>2.07865635653115E-3</v>
      </c>
      <c r="C691" s="58">
        <v>2.0729366602687094E-2</v>
      </c>
      <c r="D691" s="58">
        <v>1.9101703665461933E-2</v>
      </c>
      <c r="E691" s="58">
        <v>1.2317573885117339E-2</v>
      </c>
      <c r="F691" s="58">
        <v>2.1671826625387025E-2</v>
      </c>
      <c r="G691" s="58">
        <v>1.0958904109588996E-2</v>
      </c>
      <c r="H691" s="58">
        <v>1.8669907202828018E-2</v>
      </c>
      <c r="I691" s="58">
        <v>0</v>
      </c>
      <c r="J691" s="58">
        <v>2.3982869379014948E-2</v>
      </c>
      <c r="K691" s="58">
        <v>0</v>
      </c>
      <c r="L691" s="58">
        <v>0</v>
      </c>
      <c r="M691" s="58">
        <v>6.0642813826561337E-4</v>
      </c>
    </row>
    <row r="692" spans="1:13" x14ac:dyDescent="0.25">
      <c r="A692" s="57">
        <v>40085</v>
      </c>
      <c r="B692" s="58">
        <v>-9.6249585131098492E-3</v>
      </c>
      <c r="C692" s="58">
        <v>-4.1368935690109243E-3</v>
      </c>
      <c r="D692" s="58">
        <v>-1.317122593718334E-2</v>
      </c>
      <c r="E692" s="58">
        <v>0</v>
      </c>
      <c r="F692" s="58">
        <v>-4.0404040404041774E-3</v>
      </c>
      <c r="G692" s="58">
        <v>-3.0971738288810835E-3</v>
      </c>
      <c r="H692" s="58">
        <v>-5.3139572714455685E-3</v>
      </c>
      <c r="I692" s="58">
        <v>0</v>
      </c>
      <c r="J692" s="58">
        <v>-1.5056461731493109E-2</v>
      </c>
      <c r="K692" s="58">
        <v>0</v>
      </c>
      <c r="L692" s="58">
        <v>0</v>
      </c>
      <c r="M692" s="58">
        <v>-5.4545454545454897E-3</v>
      </c>
    </row>
    <row r="693" spans="1:13" x14ac:dyDescent="0.25">
      <c r="A693" s="57">
        <v>40086</v>
      </c>
      <c r="B693" s="58">
        <v>-1.5080428954422631E-3</v>
      </c>
      <c r="C693" s="58">
        <v>0</v>
      </c>
      <c r="D693" s="58">
        <v>4.62012320328542E-3</v>
      </c>
      <c r="E693" s="58">
        <v>-5.3810938880410886E-3</v>
      </c>
      <c r="F693" s="58">
        <v>-8.6206896551723755E-3</v>
      </c>
      <c r="G693" s="58">
        <v>-1.1650485436893732E-3</v>
      </c>
      <c r="H693" s="58">
        <v>1.7880505887483578E-2</v>
      </c>
      <c r="I693" s="58">
        <v>0</v>
      </c>
      <c r="J693" s="58">
        <v>5.9447983014861983E-3</v>
      </c>
      <c r="K693" s="58">
        <v>0</v>
      </c>
      <c r="L693" s="58">
        <v>0</v>
      </c>
      <c r="M693" s="58">
        <v>-2.8437944342879495E-3</v>
      </c>
    </row>
    <row r="694" spans="1:13" x14ac:dyDescent="0.25">
      <c r="A694" s="57">
        <v>40087</v>
      </c>
      <c r="B694" s="58">
        <v>1.7620406108407316E-3</v>
      </c>
      <c r="C694" s="58">
        <v>-2.4169184290030232E-2</v>
      </c>
      <c r="D694" s="58">
        <v>-3.4236075625958207E-2</v>
      </c>
      <c r="E694" s="58">
        <v>-1.7441860465116199E-2</v>
      </c>
      <c r="F694" s="58">
        <v>-4.8593350383631662E-2</v>
      </c>
      <c r="G694" s="58">
        <v>-3.2659409020217689E-2</v>
      </c>
      <c r="H694" s="58">
        <v>-2.4850042844901332E-2</v>
      </c>
      <c r="I694" s="58">
        <v>0</v>
      </c>
      <c r="J694" s="58">
        <v>-4.3900379907133913E-2</v>
      </c>
      <c r="K694" s="58">
        <v>0</v>
      </c>
      <c r="L694" s="58">
        <v>0</v>
      </c>
      <c r="M694" s="58">
        <v>-1.8333672845793902E-3</v>
      </c>
    </row>
    <row r="695" spans="1:13" x14ac:dyDescent="0.25">
      <c r="A695" s="57">
        <v>40088</v>
      </c>
      <c r="B695" s="58">
        <v>-1.6668062651813309E-2</v>
      </c>
      <c r="C695" s="58">
        <v>2.2058823529411686E-2</v>
      </c>
      <c r="D695" s="58">
        <v>3.7037037037037646E-3</v>
      </c>
      <c r="E695" s="58">
        <v>-5.3829717291256074E-3</v>
      </c>
      <c r="F695" s="58">
        <v>8.6021505376343566E-3</v>
      </c>
      <c r="G695" s="58">
        <v>3.215434083601254E-3</v>
      </c>
      <c r="H695" s="58">
        <v>-1.3071177504393794E-2</v>
      </c>
      <c r="I695" s="58">
        <v>0</v>
      </c>
      <c r="J695" s="58">
        <v>-7.064017660044164E-3</v>
      </c>
      <c r="K695" s="58">
        <v>0</v>
      </c>
      <c r="L695" s="58">
        <v>0</v>
      </c>
      <c r="M695" s="58">
        <v>1.6326530612245094E-3</v>
      </c>
    </row>
    <row r="696" spans="1:13" x14ac:dyDescent="0.25">
      <c r="A696" s="57">
        <v>40091</v>
      </c>
      <c r="B696" s="58">
        <v>1.2776831345826301E-2</v>
      </c>
      <c r="C696" s="58">
        <v>6.0583112457401889E-3</v>
      </c>
      <c r="D696" s="58">
        <v>6.8529256721139298E-3</v>
      </c>
      <c r="E696" s="58">
        <v>8.1388142945673092E-3</v>
      </c>
      <c r="F696" s="58">
        <v>1.7857142857142794E-2</v>
      </c>
      <c r="G696" s="58">
        <v>-1.2820512820512886E-2</v>
      </c>
      <c r="H696" s="58">
        <v>-1.3132999443516868E-2</v>
      </c>
      <c r="I696" s="58">
        <v>0</v>
      </c>
      <c r="J696" s="58">
        <v>4.8910626945311009E-3</v>
      </c>
      <c r="K696" s="58">
        <v>0</v>
      </c>
      <c r="L696" s="58">
        <v>0</v>
      </c>
      <c r="M696" s="58">
        <v>-4.0749796251016157E-4</v>
      </c>
    </row>
    <row r="697" spans="1:13" x14ac:dyDescent="0.25">
      <c r="A697" s="57">
        <v>40092</v>
      </c>
      <c r="B697" s="58">
        <v>1.2531539108494583E-2</v>
      </c>
      <c r="C697" s="58">
        <v>2.145276627775683E-2</v>
      </c>
      <c r="D697" s="58">
        <v>2.7748691099476419E-2</v>
      </c>
      <c r="E697" s="58">
        <v>2.0899926235554478E-2</v>
      </c>
      <c r="F697" s="58">
        <v>5.0013092432574124E-2</v>
      </c>
      <c r="G697" s="58">
        <v>1.9074675324675328E-2</v>
      </c>
      <c r="H697" s="58">
        <v>2.5262208187662116E-2</v>
      </c>
      <c r="I697" s="58">
        <v>0</v>
      </c>
      <c r="J697" s="58">
        <v>2.2123893805309658E-2</v>
      </c>
      <c r="K697" s="58">
        <v>0</v>
      </c>
      <c r="L697" s="58">
        <v>0</v>
      </c>
      <c r="M697" s="58">
        <v>8.5609457806765654E-3</v>
      </c>
    </row>
    <row r="698" spans="1:13" x14ac:dyDescent="0.25">
      <c r="A698" s="57">
        <v>40093</v>
      </c>
      <c r="B698" s="58">
        <v>6.0636265470555006E-3</v>
      </c>
      <c r="C698" s="58">
        <v>1.4738393515105752E-3</v>
      </c>
      <c r="D698" s="58">
        <v>6.1130922058074688E-3</v>
      </c>
      <c r="E698" s="58">
        <v>3.7692678227360332E-2</v>
      </c>
      <c r="F698" s="58">
        <v>3.1920199501246804E-2</v>
      </c>
      <c r="G698" s="58">
        <v>-3.9824771007557214E-4</v>
      </c>
      <c r="H698" s="58">
        <v>3.3659663403365903E-2</v>
      </c>
      <c r="I698" s="58">
        <v>0</v>
      </c>
      <c r="J698" s="58">
        <v>-1.2121212121212199E-2</v>
      </c>
      <c r="K698" s="58">
        <v>0</v>
      </c>
      <c r="L698" s="58">
        <v>0</v>
      </c>
      <c r="M698" s="58">
        <v>2.0210185933722258E-4</v>
      </c>
    </row>
    <row r="699" spans="1:13" x14ac:dyDescent="0.25">
      <c r="A699" s="57">
        <v>40094</v>
      </c>
      <c r="B699" s="58">
        <v>1.155878467635385E-2</v>
      </c>
      <c r="C699" s="58">
        <v>-5.1508462104489228E-3</v>
      </c>
      <c r="D699" s="58">
        <v>6.5822784810125601E-3</v>
      </c>
      <c r="E699" s="58">
        <v>-6.4987814784728259E-3</v>
      </c>
      <c r="F699" s="58">
        <v>-2.6582890285161698E-3</v>
      </c>
      <c r="G699" s="58">
        <v>2.2709163346613659E-2</v>
      </c>
      <c r="H699" s="58">
        <v>1.3302117697137295E-2</v>
      </c>
      <c r="I699" s="58">
        <v>0</v>
      </c>
      <c r="J699" s="58">
        <v>-1.2708150744960567E-2</v>
      </c>
      <c r="K699" s="58">
        <v>0</v>
      </c>
      <c r="L699" s="58">
        <v>0</v>
      </c>
      <c r="M699" s="58">
        <v>5.0515255607193055E-3</v>
      </c>
    </row>
    <row r="700" spans="1:13" x14ac:dyDescent="0.25">
      <c r="A700" s="57">
        <v>40095</v>
      </c>
      <c r="B700" s="58">
        <v>-7.3457394711062829E-4</v>
      </c>
      <c r="C700" s="58">
        <v>6.286982248520756E-3</v>
      </c>
      <c r="D700" s="58">
        <v>1.4587525150905556E-2</v>
      </c>
      <c r="E700" s="58">
        <v>4.049371179379424E-3</v>
      </c>
      <c r="F700" s="58">
        <v>3.489217349164031E-2</v>
      </c>
      <c r="G700" s="58">
        <v>-4.6747175691469467E-3</v>
      </c>
      <c r="H700" s="58">
        <v>5.1459777357696357E-3</v>
      </c>
      <c r="I700" s="58">
        <v>0</v>
      </c>
      <c r="J700" s="58">
        <v>4.926764314247678E-2</v>
      </c>
      <c r="K700" s="58">
        <v>0</v>
      </c>
      <c r="L700" s="58">
        <v>0</v>
      </c>
      <c r="M700" s="58">
        <v>4.6240450341776818E-3</v>
      </c>
    </row>
    <row r="701" spans="1:13" x14ac:dyDescent="0.25">
      <c r="A701" s="57">
        <v>40098</v>
      </c>
      <c r="B701" s="58">
        <v>2.4585477415665968E-2</v>
      </c>
      <c r="C701" s="58">
        <v>1.8375597206909955E-3</v>
      </c>
      <c r="D701" s="58">
        <v>1.1403073872087166E-2</v>
      </c>
      <c r="E701" s="58">
        <v>1.5085120409508601E-2</v>
      </c>
      <c r="F701" s="58">
        <v>-3.1842659798641981E-2</v>
      </c>
      <c r="G701" s="58">
        <v>6.6536203522504778E-3</v>
      </c>
      <c r="H701" s="58">
        <v>-2.2045763243130234E-2</v>
      </c>
      <c r="I701" s="58">
        <v>0</v>
      </c>
      <c r="J701" s="58">
        <v>6.7681895093063549E-3</v>
      </c>
      <c r="K701" s="58">
        <v>0</v>
      </c>
      <c r="L701" s="58">
        <v>0</v>
      </c>
      <c r="M701" s="58">
        <v>-7.2043225935560784E-3</v>
      </c>
    </row>
    <row r="702" spans="1:13" x14ac:dyDescent="0.25">
      <c r="A702" s="57">
        <v>40099</v>
      </c>
      <c r="B702" s="58">
        <v>6.2181122448978776E-3</v>
      </c>
      <c r="C702" s="58">
        <v>-4.0352164343361308E-3</v>
      </c>
      <c r="D702" s="58">
        <v>4.4117647058823373E-3</v>
      </c>
      <c r="E702" s="58">
        <v>3.9349022004890877E-3</v>
      </c>
      <c r="F702" s="58">
        <v>-1.4510278113663899E-2</v>
      </c>
      <c r="G702" s="58">
        <v>3.4992223950234269E-3</v>
      </c>
      <c r="H702" s="58">
        <v>1.3141025641025594E-2</v>
      </c>
      <c r="I702" s="58">
        <v>0</v>
      </c>
      <c r="J702" s="58">
        <v>-7.5630252100840067E-3</v>
      </c>
      <c r="K702" s="58">
        <v>0</v>
      </c>
      <c r="L702" s="58">
        <v>0</v>
      </c>
      <c r="M702" s="58">
        <v>1.4714775246926104E-2</v>
      </c>
    </row>
    <row r="703" spans="1:13" x14ac:dyDescent="0.25">
      <c r="A703" s="57">
        <v>40100</v>
      </c>
      <c r="B703" s="58">
        <v>1.1804785295515652E-2</v>
      </c>
      <c r="C703" s="58">
        <v>6.6298342541435407E-3</v>
      </c>
      <c r="D703" s="58">
        <v>1.6593460224499701E-2</v>
      </c>
      <c r="E703" s="58">
        <v>1.7504471250808562E-2</v>
      </c>
      <c r="F703" s="58">
        <v>6.6257668711657836E-3</v>
      </c>
      <c r="G703" s="58">
        <v>5.8117008911275914E-3</v>
      </c>
      <c r="H703" s="58">
        <v>2.7733839502267266E-2</v>
      </c>
      <c r="I703" s="58">
        <v>0</v>
      </c>
      <c r="J703" s="58">
        <v>0</v>
      </c>
      <c r="K703" s="58">
        <v>0</v>
      </c>
      <c r="L703" s="58">
        <v>0</v>
      </c>
      <c r="M703" s="58">
        <v>-2.9797377830752536E-3</v>
      </c>
    </row>
    <row r="704" spans="1:13" x14ac:dyDescent="0.25">
      <c r="A704" s="57">
        <v>40101</v>
      </c>
      <c r="B704" s="58">
        <v>-1.1745360582569031E-3</v>
      </c>
      <c r="C704" s="58">
        <v>-4.0248810830588733E-3</v>
      </c>
      <c r="D704" s="58">
        <v>-7.6812289966392555E-3</v>
      </c>
      <c r="E704" s="58">
        <v>-1.009761023224498E-2</v>
      </c>
      <c r="F704" s="58">
        <v>-2.5109702584105387E-2</v>
      </c>
      <c r="G704" s="58">
        <v>2.8890600924499132E-2</v>
      </c>
      <c r="H704" s="58">
        <v>-1.4877898625076824E-2</v>
      </c>
      <c r="I704" s="58">
        <v>0</v>
      </c>
      <c r="J704" s="58">
        <v>-1.5664690939881543E-2</v>
      </c>
      <c r="K704" s="58">
        <v>0</v>
      </c>
      <c r="L704" s="58">
        <v>0</v>
      </c>
      <c r="M704" s="58">
        <v>1.5142458657103175E-2</v>
      </c>
    </row>
    <row r="705" spans="1:13" x14ac:dyDescent="0.25">
      <c r="A705" s="57">
        <v>40102</v>
      </c>
      <c r="B705" s="58">
        <v>-3.4571966133584153E-2</v>
      </c>
      <c r="C705" s="58">
        <v>-1.322556943423947E-2</v>
      </c>
      <c r="D705" s="58">
        <v>-2.370585389453328E-2</v>
      </c>
      <c r="E705" s="58">
        <v>3.7628924402130615E-2</v>
      </c>
      <c r="F705" s="58">
        <v>-1.0252563140785265E-2</v>
      </c>
      <c r="G705" s="58">
        <v>-7.8622238861849603E-3</v>
      </c>
      <c r="H705" s="58">
        <v>-7.1867513800647487E-3</v>
      </c>
      <c r="I705" s="58">
        <v>0</v>
      </c>
      <c r="J705" s="58">
        <v>-2.1505376344086002E-2</v>
      </c>
      <c r="K705" s="58">
        <v>0</v>
      </c>
      <c r="L705" s="58">
        <v>0</v>
      </c>
      <c r="M705" s="58">
        <v>5.2993130520115894E-3</v>
      </c>
    </row>
    <row r="706" spans="1:13" x14ac:dyDescent="0.25">
      <c r="A706" s="57">
        <v>40105</v>
      </c>
      <c r="B706" s="58">
        <v>-1.1287048315062886E-2</v>
      </c>
      <c r="C706" s="58">
        <v>9.6798212956068497E-3</v>
      </c>
      <c r="D706" s="58">
        <v>1.1397423191278566E-2</v>
      </c>
      <c r="E706" s="58">
        <v>4.0779173493536991E-3</v>
      </c>
      <c r="F706" s="58">
        <v>3.8403233956543881E-2</v>
      </c>
      <c r="G706" s="58">
        <v>-5.2830188679245937E-3</v>
      </c>
      <c r="H706" s="58">
        <v>-6.7142257658412419E-3</v>
      </c>
      <c r="I706" s="58">
        <v>0</v>
      </c>
      <c r="J706" s="58">
        <v>3.3846153846153859E-2</v>
      </c>
      <c r="K706" s="58">
        <v>0</v>
      </c>
      <c r="L706" s="58">
        <v>0</v>
      </c>
      <c r="M706" s="58">
        <v>1.3080827801640105E-2</v>
      </c>
    </row>
    <row r="707" spans="1:13" x14ac:dyDescent="0.25">
      <c r="A707" s="57">
        <v>40106</v>
      </c>
      <c r="B707" s="58">
        <v>1.3140604467805517E-2</v>
      </c>
      <c r="C707" s="58">
        <v>4.6828908554572335E-2</v>
      </c>
      <c r="D707" s="58">
        <v>-1.1268985791278774E-2</v>
      </c>
      <c r="E707" s="58">
        <v>-6.8897994705729992E-4</v>
      </c>
      <c r="F707" s="58">
        <v>-5.5961070559611414E-3</v>
      </c>
      <c r="G707" s="58">
        <v>3.7936267071336793E-4</v>
      </c>
      <c r="H707" s="58">
        <v>3.1685678073509749E-3</v>
      </c>
      <c r="I707" s="58">
        <v>0</v>
      </c>
      <c r="J707" s="58">
        <v>5.9523809523809312E-3</v>
      </c>
      <c r="K707" s="58">
        <v>0</v>
      </c>
      <c r="L707" s="58">
        <v>0</v>
      </c>
      <c r="M707" s="58">
        <v>-3.6615918288687155E-3</v>
      </c>
    </row>
    <row r="708" spans="1:13" x14ac:dyDescent="0.25">
      <c r="A708" s="57">
        <v>40107</v>
      </c>
      <c r="B708" s="58">
        <v>-9.5654993514915354E-3</v>
      </c>
      <c r="C708" s="58">
        <v>3.0996829869672338E-2</v>
      </c>
      <c r="D708" s="58">
        <v>-1.5857284440039643E-2</v>
      </c>
      <c r="E708" s="58">
        <v>-1.1249002104651851E-3</v>
      </c>
      <c r="F708" s="58">
        <v>-6.850990946904667E-3</v>
      </c>
      <c r="G708" s="58">
        <v>7.9635949943115403E-3</v>
      </c>
      <c r="H708" s="58">
        <v>-1.6424510423246996E-2</v>
      </c>
      <c r="I708" s="58">
        <v>0</v>
      </c>
      <c r="J708" s="58">
        <v>-2.789518174133554E-2</v>
      </c>
      <c r="K708" s="58">
        <v>0</v>
      </c>
      <c r="L708" s="58">
        <v>0</v>
      </c>
      <c r="M708" s="58">
        <v>-2.0696324951644085E-2</v>
      </c>
    </row>
    <row r="709" spans="1:13" x14ac:dyDescent="0.25">
      <c r="A709" s="57">
        <v>40108</v>
      </c>
      <c r="B709" s="58">
        <v>-1.1704043214928794E-2</v>
      </c>
      <c r="C709" s="58">
        <v>1.3665869490946392E-3</v>
      </c>
      <c r="D709" s="58">
        <v>1.3091641490433181E-2</v>
      </c>
      <c r="E709" s="58">
        <v>5.4491953354887102E-3</v>
      </c>
      <c r="F709" s="58">
        <v>2.3897511702389629E-2</v>
      </c>
      <c r="G709" s="58">
        <v>3.7622272385262612E-4</v>
      </c>
      <c r="H709" s="58">
        <v>3.2113037893388707E-4</v>
      </c>
      <c r="I709" s="58">
        <v>0</v>
      </c>
      <c r="J709" s="58">
        <v>3.8260869565217348E-2</v>
      </c>
      <c r="K709" s="58">
        <v>0</v>
      </c>
      <c r="L709" s="58">
        <v>0</v>
      </c>
      <c r="M709" s="58">
        <v>-2.9626703535454713E-3</v>
      </c>
    </row>
    <row r="710" spans="1:13" x14ac:dyDescent="0.25">
      <c r="A710" s="57">
        <v>40109</v>
      </c>
      <c r="B710" s="58">
        <v>1.8219461697722483E-2</v>
      </c>
      <c r="C710" s="58">
        <v>-6.1412487205732003E-3</v>
      </c>
      <c r="D710" s="58">
        <v>-1.6898608349900535E-2</v>
      </c>
      <c r="E710" s="58">
        <v>-7.2262167142389533E-4</v>
      </c>
      <c r="F710" s="58">
        <v>4.7401347449470554E-2</v>
      </c>
      <c r="G710" s="58">
        <v>5.3779616397141794E-2</v>
      </c>
      <c r="H710" s="58">
        <v>0.26795077581594429</v>
      </c>
      <c r="I710" s="58">
        <v>0</v>
      </c>
      <c r="J710" s="58">
        <v>-1.5912897822445538E-2</v>
      </c>
      <c r="K710" s="58">
        <v>0</v>
      </c>
      <c r="L710" s="58">
        <v>0</v>
      </c>
      <c r="M710" s="58">
        <v>-7.9239302694134039E-4</v>
      </c>
    </row>
    <row r="711" spans="1:13" x14ac:dyDescent="0.25">
      <c r="A711" s="57">
        <v>40112</v>
      </c>
      <c r="B711" s="58">
        <v>-1.9032126880845879E-2</v>
      </c>
      <c r="C711" s="58">
        <v>-6.8657741160315089E-3</v>
      </c>
      <c r="D711" s="58">
        <v>2.5278058645095136E-3</v>
      </c>
      <c r="E711" s="58">
        <v>9.4008750045193601E-4</v>
      </c>
      <c r="F711" s="58">
        <v>-5.2837123822652154E-3</v>
      </c>
      <c r="G711" s="58">
        <v>2.3554603854389677E-2</v>
      </c>
      <c r="H711" s="58">
        <v>5.190311418685134E-2</v>
      </c>
      <c r="I711" s="58">
        <v>0</v>
      </c>
      <c r="J711" s="58">
        <v>8.5106382978723527E-3</v>
      </c>
      <c r="K711" s="58">
        <v>0</v>
      </c>
      <c r="L711" s="58">
        <v>0</v>
      </c>
      <c r="M711" s="58">
        <v>-1.1895321173671536E-2</v>
      </c>
    </row>
    <row r="712" spans="1:13" x14ac:dyDescent="0.25">
      <c r="A712" s="57">
        <v>40113</v>
      </c>
      <c r="B712" s="58">
        <v>-3.565210181576961E-3</v>
      </c>
      <c r="C712" s="58">
        <v>-2.5233321811268583E-2</v>
      </c>
      <c r="D712" s="58">
        <v>-4.5385779122542047E-3</v>
      </c>
      <c r="E712" s="58">
        <v>-1.069248275114687E-2</v>
      </c>
      <c r="F712" s="58">
        <v>-0.11385681293302541</v>
      </c>
      <c r="G712" s="58">
        <v>-3.1380753138074979E-3</v>
      </c>
      <c r="H712" s="58">
        <v>-2.0619383825417281E-2</v>
      </c>
      <c r="I712" s="58">
        <v>0</v>
      </c>
      <c r="J712" s="58">
        <v>4.2194092827005925E-3</v>
      </c>
      <c r="K712" s="58">
        <v>0</v>
      </c>
      <c r="L712" s="58">
        <v>0</v>
      </c>
      <c r="M712" s="58">
        <v>6.0192616372378716E-4</v>
      </c>
    </row>
    <row r="713" spans="1:13" x14ac:dyDescent="0.25">
      <c r="A713" s="57">
        <v>40114</v>
      </c>
      <c r="B713" s="58">
        <v>2.4130470960226358E-3</v>
      </c>
      <c r="C713" s="58">
        <v>-2.5177304964539071E-2</v>
      </c>
      <c r="D713" s="58">
        <v>-3.5967578520769927E-2</v>
      </c>
      <c r="E713" s="58">
        <v>-1.4568956074049733E-2</v>
      </c>
      <c r="F713" s="58">
        <v>3.4141256189731628E-2</v>
      </c>
      <c r="G713" s="58">
        <v>-1.9937040923399763E-2</v>
      </c>
      <c r="H713" s="58">
        <v>-3.5225690177765889E-3</v>
      </c>
      <c r="I713" s="58">
        <v>0</v>
      </c>
      <c r="J713" s="58">
        <v>-1.5126050420168013E-2</v>
      </c>
      <c r="K713" s="58">
        <v>0</v>
      </c>
      <c r="L713" s="58">
        <v>0</v>
      </c>
      <c r="M713" s="58">
        <v>6.0156406657307926E-4</v>
      </c>
    </row>
    <row r="714" spans="1:13" x14ac:dyDescent="0.25">
      <c r="A714" s="57">
        <v>40115</v>
      </c>
      <c r="B714" s="58">
        <v>1.3945380592678802E-2</v>
      </c>
      <c r="C714" s="58">
        <v>2.0371044016005868E-2</v>
      </c>
      <c r="D714" s="58">
        <v>9.984235417761278E-3</v>
      </c>
      <c r="E714" s="58">
        <v>1.989773232547809E-2</v>
      </c>
      <c r="F714" s="58">
        <v>-8.5685483870966417E-3</v>
      </c>
      <c r="G714" s="58">
        <v>7.137758743754441E-3</v>
      </c>
      <c r="H714" s="58">
        <v>7.7277211443604887E-3</v>
      </c>
      <c r="I714" s="58">
        <v>0</v>
      </c>
      <c r="J714" s="58">
        <v>2.0477815699658786E-2</v>
      </c>
      <c r="K714" s="58">
        <v>0</v>
      </c>
      <c r="L714" s="58">
        <v>0</v>
      </c>
      <c r="M714" s="58">
        <v>1.002004008016022E-2</v>
      </c>
    </row>
    <row r="715" spans="1:13" x14ac:dyDescent="0.25">
      <c r="A715" s="57">
        <v>40116</v>
      </c>
      <c r="B715" s="58">
        <v>3.9295947605402226E-3</v>
      </c>
      <c r="C715" s="58">
        <v>-3.9928698752228153E-2</v>
      </c>
      <c r="D715" s="58">
        <v>-5.7232049947970598E-3</v>
      </c>
      <c r="E715" s="58">
        <v>-2.7102633969118939E-2</v>
      </c>
      <c r="F715" s="58">
        <v>-3.940010167768182E-2</v>
      </c>
      <c r="G715" s="58">
        <v>-1.7363571934797983E-2</v>
      </c>
      <c r="H715" s="58">
        <v>-3.0755425028552774E-2</v>
      </c>
      <c r="I715" s="58">
        <v>0</v>
      </c>
      <c r="J715" s="58">
        <v>-1.9648829431438197E-2</v>
      </c>
      <c r="K715" s="58">
        <v>0</v>
      </c>
      <c r="L715" s="58">
        <v>0</v>
      </c>
      <c r="M715" s="58">
        <v>-1.4285714285714235E-2</v>
      </c>
    </row>
    <row r="716" spans="1:13" x14ac:dyDescent="0.25">
      <c r="A716" s="57">
        <v>40119</v>
      </c>
      <c r="B716" s="58">
        <v>-1.5167577264943333E-2</v>
      </c>
      <c r="C716" s="58">
        <v>4.0846639435574428E-3</v>
      </c>
      <c r="D716" s="58">
        <v>-5.2328623757194048E-3</v>
      </c>
      <c r="E716" s="58">
        <v>-3.958325553605424E-3</v>
      </c>
      <c r="F716" s="58">
        <v>-6.6155067478168572E-3</v>
      </c>
      <c r="G716" s="58">
        <v>5.4093040028848627E-3</v>
      </c>
      <c r="H716" s="58">
        <v>2.5250399797993595E-4</v>
      </c>
      <c r="I716" s="58">
        <v>0</v>
      </c>
      <c r="J716" s="58">
        <v>0</v>
      </c>
      <c r="K716" s="58">
        <v>0</v>
      </c>
      <c r="L716" s="58">
        <v>0</v>
      </c>
      <c r="M716" s="58">
        <v>1.2077294685990392E-2</v>
      </c>
    </row>
    <row r="717" spans="1:13" x14ac:dyDescent="0.25">
      <c r="A717" s="57">
        <v>40120</v>
      </c>
      <c r="B717" s="58">
        <v>-1.0267450525792809E-2</v>
      </c>
      <c r="C717" s="58">
        <v>-2.9585798816567088E-3</v>
      </c>
      <c r="D717" s="58">
        <v>-2.6827985270910126E-2</v>
      </c>
      <c r="E717" s="58">
        <v>6.1860308176806544E-3</v>
      </c>
      <c r="F717" s="58">
        <v>2.0245071923281843E-2</v>
      </c>
      <c r="G717" s="58">
        <v>-1.2553802008608228E-2</v>
      </c>
      <c r="H717" s="58">
        <v>-3.9548973409626598E-3</v>
      </c>
      <c r="I717" s="58">
        <v>0</v>
      </c>
      <c r="J717" s="58">
        <v>8.5287846481874041E-4</v>
      </c>
      <c r="K717" s="58">
        <v>0</v>
      </c>
      <c r="L717" s="58">
        <v>0</v>
      </c>
      <c r="M717" s="58">
        <v>-7.5576770087510958E-3</v>
      </c>
    </row>
    <row r="718" spans="1:13" x14ac:dyDescent="0.25">
      <c r="A718" s="57">
        <v>40121</v>
      </c>
      <c r="B718" s="58">
        <v>1.6146574081820297E-2</v>
      </c>
      <c r="C718" s="58">
        <v>1.1127596439169274E-2</v>
      </c>
      <c r="D718" s="58">
        <v>4.8648648648648152E-3</v>
      </c>
      <c r="E718" s="58">
        <v>5.6263506967733079E-3</v>
      </c>
      <c r="F718" s="58">
        <v>8.8772845953004609E-3</v>
      </c>
      <c r="G718" s="58">
        <v>1.9251725390482921E-2</v>
      </c>
      <c r="H718" s="58">
        <v>-1.0729069865675456E-2</v>
      </c>
      <c r="I718" s="58">
        <v>0</v>
      </c>
      <c r="J718" s="58">
        <v>4.260758414997845E-3</v>
      </c>
      <c r="K718" s="58">
        <v>0</v>
      </c>
      <c r="L718" s="58">
        <v>0</v>
      </c>
      <c r="M718" s="58">
        <v>9.6192384769540062E-3</v>
      </c>
    </row>
    <row r="719" spans="1:13" x14ac:dyDescent="0.25">
      <c r="A719" s="57">
        <v>40122</v>
      </c>
      <c r="B719" s="58">
        <v>5.4338876996542496E-3</v>
      </c>
      <c r="C719" s="58">
        <v>1.687454145267786E-2</v>
      </c>
      <c r="D719" s="58">
        <v>1.6137708445400856E-2</v>
      </c>
      <c r="E719" s="58">
        <v>1.5413687057690195E-2</v>
      </c>
      <c r="F719" s="58">
        <v>2.5362318840579601E-2</v>
      </c>
      <c r="G719" s="58">
        <v>1.4611546685673549E-2</v>
      </c>
      <c r="H719" s="58">
        <v>2.9974380871050421E-2</v>
      </c>
      <c r="I719" s="58">
        <v>0</v>
      </c>
      <c r="J719" s="58">
        <v>2.5880356385235448E-2</v>
      </c>
      <c r="K719" s="58">
        <v>0</v>
      </c>
      <c r="L719" s="58">
        <v>0</v>
      </c>
      <c r="M719" s="58">
        <v>1.7864231838030875E-2</v>
      </c>
    </row>
    <row r="720" spans="1:13" x14ac:dyDescent="0.25">
      <c r="A720" s="57">
        <v>40123</v>
      </c>
      <c r="B720" s="58">
        <v>3.1935800851621288E-3</v>
      </c>
      <c r="C720" s="58">
        <v>1.4430014430015792E-3</v>
      </c>
      <c r="D720" s="58">
        <v>2.1175224986764718E-3</v>
      </c>
      <c r="E720" s="58">
        <v>4.451742382776791E-3</v>
      </c>
      <c r="F720" s="58">
        <v>3.4073700151438624E-2</v>
      </c>
      <c r="G720" s="58">
        <v>1.7562346329469403E-3</v>
      </c>
      <c r="H720" s="58">
        <v>4.6347732360500826E-2</v>
      </c>
      <c r="I720" s="58">
        <v>0</v>
      </c>
      <c r="J720" s="58">
        <v>-5.789909015715522E-3</v>
      </c>
      <c r="K720" s="58">
        <v>0</v>
      </c>
      <c r="L720" s="58">
        <v>0</v>
      </c>
      <c r="M720" s="58">
        <v>-5.8502340093602445E-4</v>
      </c>
    </row>
    <row r="721" spans="1:13" x14ac:dyDescent="0.25">
      <c r="A721" s="57">
        <v>40126</v>
      </c>
      <c r="B721" s="58">
        <v>1.1509264549832698E-2</v>
      </c>
      <c r="C721" s="58">
        <v>3.6743515850144126E-2</v>
      </c>
      <c r="D721" s="58">
        <v>2.7997886951928175E-2</v>
      </c>
      <c r="E721" s="58">
        <v>2.0706942274857587E-2</v>
      </c>
      <c r="F721" s="58">
        <v>3.9541127654381336E-2</v>
      </c>
      <c r="G721" s="58">
        <v>1.6479663394109334E-2</v>
      </c>
      <c r="H721" s="58">
        <v>3.7242472266243443E-3</v>
      </c>
      <c r="I721" s="58">
        <v>0</v>
      </c>
      <c r="J721" s="58">
        <v>2.4542429284525769E-2</v>
      </c>
      <c r="K721" s="58">
        <v>0</v>
      </c>
      <c r="L721" s="58">
        <v>0</v>
      </c>
      <c r="M721" s="58">
        <v>1.4634146341463428E-2</v>
      </c>
    </row>
    <row r="722" spans="1:13" x14ac:dyDescent="0.25">
      <c r="A722" s="57">
        <v>40127</v>
      </c>
      <c r="B722" s="58">
        <v>1.113621691413802E-2</v>
      </c>
      <c r="C722" s="58">
        <v>7.6441973592771273E-3</v>
      </c>
      <c r="D722" s="58">
        <v>2.0554984583760483E-3</v>
      </c>
      <c r="E722" s="58">
        <v>7.5808805210519914E-3</v>
      </c>
      <c r="F722" s="58">
        <v>5.1655318149799179E-3</v>
      </c>
      <c r="G722" s="58">
        <v>6.8989306657485372E-4</v>
      </c>
      <c r="H722" s="58">
        <v>2.7472961237862137E-2</v>
      </c>
      <c r="I722" s="58">
        <v>0</v>
      </c>
      <c r="J722" s="58">
        <v>1.705237515225333E-2</v>
      </c>
      <c r="K722" s="58">
        <v>0</v>
      </c>
      <c r="L722" s="58">
        <v>0</v>
      </c>
      <c r="M722" s="58">
        <v>5.9615384615385736E-3</v>
      </c>
    </row>
    <row r="723" spans="1:13" x14ac:dyDescent="0.25">
      <c r="A723" s="57">
        <v>40128</v>
      </c>
      <c r="B723" s="58">
        <v>9.9760574620910702E-3</v>
      </c>
      <c r="C723" s="58">
        <v>1.3793103448276334E-3</v>
      </c>
      <c r="D723" s="58">
        <v>1.7435897435897463E-2</v>
      </c>
      <c r="E723" s="58">
        <v>6.6760861886259182E-3</v>
      </c>
      <c r="F723" s="58">
        <v>5.6061667834617079E-3</v>
      </c>
      <c r="G723" s="58">
        <v>3.7917959324371697E-3</v>
      </c>
      <c r="H723" s="58">
        <v>-1.8440261237034905E-3</v>
      </c>
      <c r="I723" s="58">
        <v>0</v>
      </c>
      <c r="J723" s="58">
        <v>1.1177644710578694E-2</v>
      </c>
      <c r="K723" s="58">
        <v>0</v>
      </c>
      <c r="L723" s="58">
        <v>0</v>
      </c>
      <c r="M723" s="58">
        <v>1.2617090422481381E-2</v>
      </c>
    </row>
    <row r="724" spans="1:13" x14ac:dyDescent="0.25">
      <c r="A724" s="57">
        <v>40129</v>
      </c>
      <c r="B724" s="58">
        <v>4.7412090082965541E-4</v>
      </c>
      <c r="C724" s="58">
        <v>-6.1983471074380514E-3</v>
      </c>
      <c r="D724" s="58">
        <v>-8.0645161290322509E-3</v>
      </c>
      <c r="E724" s="58">
        <v>-4.7370083160813703E-3</v>
      </c>
      <c r="F724" s="58">
        <v>-7.6655052264807955E-3</v>
      </c>
      <c r="G724" s="58">
        <v>8.2417582417582125E-3</v>
      </c>
      <c r="H724" s="58">
        <v>4.7725348318066185E-3</v>
      </c>
      <c r="I724" s="58">
        <v>0</v>
      </c>
      <c r="J724" s="58">
        <v>1.5791551519936942E-3</v>
      </c>
      <c r="K724" s="58">
        <v>0</v>
      </c>
      <c r="L724" s="58">
        <v>0</v>
      </c>
      <c r="M724" s="58">
        <v>5.0972248442515689E-3</v>
      </c>
    </row>
    <row r="725" spans="1:13" x14ac:dyDescent="0.25">
      <c r="A725" s="57">
        <v>40130</v>
      </c>
      <c r="B725" s="58">
        <v>-1.57965405576177E-3</v>
      </c>
      <c r="C725" s="58">
        <v>1.2127512127512174E-2</v>
      </c>
      <c r="D725" s="58">
        <v>7.1138211382113514E-3</v>
      </c>
      <c r="E725" s="58">
        <v>7.4037512339586442E-3</v>
      </c>
      <c r="F725" s="58">
        <v>1.2406367041198463E-2</v>
      </c>
      <c r="G725" s="58">
        <v>9.1961852861035531E-3</v>
      </c>
      <c r="H725" s="58">
        <v>1.8693020761510803E-2</v>
      </c>
      <c r="I725" s="58">
        <v>0</v>
      </c>
      <c r="J725" s="58">
        <v>2.7591643673630095E-3</v>
      </c>
      <c r="K725" s="58">
        <v>0</v>
      </c>
      <c r="L725" s="58">
        <v>0</v>
      </c>
      <c r="M725" s="58">
        <v>-7.513148009015147E-4</v>
      </c>
    </row>
    <row r="726" spans="1:13" x14ac:dyDescent="0.25">
      <c r="A726" s="57">
        <v>40133</v>
      </c>
      <c r="B726" s="58">
        <v>6.0121825804921869E-3</v>
      </c>
      <c r="C726" s="58">
        <v>1.0612803834303186E-2</v>
      </c>
      <c r="D726" s="58">
        <v>2.0686175580221899E-2</v>
      </c>
      <c r="E726" s="58">
        <v>7.384335409813092E-3</v>
      </c>
      <c r="F726" s="58">
        <v>1.3410404624277339E-2</v>
      </c>
      <c r="G726" s="58">
        <v>-3.0374620317246137E-3</v>
      </c>
      <c r="H726" s="58">
        <v>-1.0378280815221408E-2</v>
      </c>
      <c r="I726" s="58">
        <v>0</v>
      </c>
      <c r="J726" s="58">
        <v>2.0047169811320709E-2</v>
      </c>
      <c r="K726" s="58">
        <v>0</v>
      </c>
      <c r="L726" s="58">
        <v>0</v>
      </c>
      <c r="M726" s="58">
        <v>-7.5187969924828124E-4</v>
      </c>
    </row>
    <row r="727" spans="1:13" x14ac:dyDescent="0.25">
      <c r="A727" s="57">
        <v>40134</v>
      </c>
      <c r="B727" s="58">
        <v>2.0445073523629453E-3</v>
      </c>
      <c r="C727" s="58">
        <v>1.6937669376693165E-3</v>
      </c>
      <c r="D727" s="58">
        <v>4.4488383588729974E-3</v>
      </c>
      <c r="E727" s="58">
        <v>2.1191592843492479E-3</v>
      </c>
      <c r="F727" s="58">
        <v>7.300935432352329E-3</v>
      </c>
      <c r="G727" s="58">
        <v>1.5572105619499066E-2</v>
      </c>
      <c r="H727" s="58">
        <v>-2.5837829622311625E-3</v>
      </c>
      <c r="I727" s="58">
        <v>0</v>
      </c>
      <c r="J727" s="58">
        <v>-3.082851637764894E-3</v>
      </c>
      <c r="K727" s="58">
        <v>0</v>
      </c>
      <c r="L727" s="58">
        <v>0</v>
      </c>
      <c r="M727" s="58">
        <v>9.4055680963129884E-3</v>
      </c>
    </row>
    <row r="728" spans="1:13" x14ac:dyDescent="0.25">
      <c r="A728" s="57">
        <v>40135</v>
      </c>
      <c r="B728" s="58">
        <v>4.8654163069921097E-3</v>
      </c>
      <c r="C728" s="58">
        <v>-5.0727088265133391E-3</v>
      </c>
      <c r="D728" s="58">
        <v>-9.8425196850393526E-3</v>
      </c>
      <c r="E728" s="58">
        <v>-1.4560077653745784E-3</v>
      </c>
      <c r="F728" s="58">
        <v>-1.4496036240090659E-2</v>
      </c>
      <c r="G728" s="58">
        <v>3.6666666666667069E-3</v>
      </c>
      <c r="H728" s="58">
        <v>3.0476190476180776E-4</v>
      </c>
      <c r="I728" s="58">
        <v>0</v>
      </c>
      <c r="J728" s="58">
        <v>-4.6385775028991993E-3</v>
      </c>
      <c r="K728" s="58">
        <v>0</v>
      </c>
      <c r="L728" s="58">
        <v>0</v>
      </c>
      <c r="M728" s="58">
        <v>9.1315691390234655E-3</v>
      </c>
    </row>
    <row r="729" spans="1:13" x14ac:dyDescent="0.25">
      <c r="A729" s="57">
        <v>40136</v>
      </c>
      <c r="B729" s="58">
        <v>-6.0132760640375649E-3</v>
      </c>
      <c r="C729" s="58">
        <v>-2.651257647858607E-2</v>
      </c>
      <c r="D729" s="58">
        <v>-4.0755467196819106E-2</v>
      </c>
      <c r="E729" s="58">
        <v>-6.3532842660742883E-3</v>
      </c>
      <c r="F729" s="58">
        <v>-1.6318087795909042E-2</v>
      </c>
      <c r="G729" s="58">
        <v>-1.0959814015277236E-2</v>
      </c>
      <c r="H729" s="58">
        <v>-1.7518470561352584E-2</v>
      </c>
      <c r="I729" s="58">
        <v>0</v>
      </c>
      <c r="J729" s="58">
        <v>-3.3786407766990378E-2</v>
      </c>
      <c r="K729" s="58">
        <v>0</v>
      </c>
      <c r="L729" s="58">
        <v>0</v>
      </c>
      <c r="M729" s="58">
        <v>7.2022160664819701E-3</v>
      </c>
    </row>
    <row r="730" spans="1:13" x14ac:dyDescent="0.25">
      <c r="A730" s="57">
        <v>40137</v>
      </c>
      <c r="B730" s="58">
        <v>-8.6423632935261896E-4</v>
      </c>
      <c r="C730" s="58">
        <v>-2.7932960893854997E-3</v>
      </c>
      <c r="D730" s="58">
        <v>-3.1088082901555847E-3</v>
      </c>
      <c r="E730" s="58">
        <v>-5.2758464064847077E-3</v>
      </c>
      <c r="F730" s="58">
        <v>-9.3457943925234765E-4</v>
      </c>
      <c r="G730" s="58">
        <v>-5.3727333781060649E-3</v>
      </c>
      <c r="H730" s="58">
        <v>5.1942011008603295E-3</v>
      </c>
      <c r="I730" s="58">
        <v>0</v>
      </c>
      <c r="J730" s="58">
        <v>-5.6270096463022501E-3</v>
      </c>
      <c r="K730" s="58">
        <v>0</v>
      </c>
      <c r="L730" s="58">
        <v>0</v>
      </c>
      <c r="M730" s="58">
        <v>-4.7671433810047015E-3</v>
      </c>
    </row>
    <row r="731" spans="1:13" x14ac:dyDescent="0.25">
      <c r="A731" s="57">
        <v>40140</v>
      </c>
      <c r="B731" s="58">
        <v>4.1676496028937304E-3</v>
      </c>
      <c r="C731" s="58">
        <v>2.9761904761904878E-2</v>
      </c>
      <c r="D731" s="58">
        <v>8.3160083160083165E-3</v>
      </c>
      <c r="E731" s="58">
        <v>2.1707060063224537E-2</v>
      </c>
      <c r="F731" s="58">
        <v>2.666043030869969E-2</v>
      </c>
      <c r="G731" s="58">
        <v>1.0803511141120881E-2</v>
      </c>
      <c r="H731" s="58">
        <v>2.5759679160882287E-2</v>
      </c>
      <c r="I731" s="58">
        <v>0</v>
      </c>
      <c r="J731" s="58">
        <v>1.616814874696848E-2</v>
      </c>
      <c r="K731" s="58">
        <v>0</v>
      </c>
      <c r="L731" s="58">
        <v>0</v>
      </c>
      <c r="M731" s="58">
        <v>7.3691967575533202E-3</v>
      </c>
    </row>
    <row r="732" spans="1:13" x14ac:dyDescent="0.25">
      <c r="A732" s="57">
        <v>40141</v>
      </c>
      <c r="B732" s="58">
        <v>1.566170712607784E-3</v>
      </c>
      <c r="C732" s="58">
        <v>-6.8004080244814524E-3</v>
      </c>
      <c r="D732" s="58">
        <v>-5.1546391752566034E-4</v>
      </c>
      <c r="E732" s="58">
        <v>1.272002200219946E-3</v>
      </c>
      <c r="F732" s="58">
        <v>-7.9726651480638289E-3</v>
      </c>
      <c r="G732" s="58">
        <v>-1.0020040080160886E-3</v>
      </c>
      <c r="H732" s="58">
        <v>-4.5112781954892434E-4</v>
      </c>
      <c r="I732" s="58">
        <v>0</v>
      </c>
      <c r="J732" s="58">
        <v>5.5688146380270531E-3</v>
      </c>
      <c r="K732" s="58">
        <v>0</v>
      </c>
      <c r="L732" s="58">
        <v>0</v>
      </c>
      <c r="M732" s="58">
        <v>3.1089978054132938E-3</v>
      </c>
    </row>
    <row r="733" spans="1:13" x14ac:dyDescent="0.25">
      <c r="A733" s="57">
        <v>40142</v>
      </c>
      <c r="B733" s="58">
        <v>-1.5637216575459245E-4</v>
      </c>
      <c r="C733" s="58">
        <v>-1.369394043135852E-3</v>
      </c>
      <c r="D733" s="58">
        <v>-2.5786487880351538E-3</v>
      </c>
      <c r="E733" s="58">
        <v>4.5665236051501967E-3</v>
      </c>
      <c r="F733" s="58">
        <v>1.538461538461533E-2</v>
      </c>
      <c r="G733" s="58">
        <v>-4.0120361083250122E-3</v>
      </c>
      <c r="H733" s="58">
        <v>8.1991876034301914E-3</v>
      </c>
      <c r="I733" s="58">
        <v>0</v>
      </c>
      <c r="J733" s="58">
        <v>5.5379746835442223E-3</v>
      </c>
      <c r="K733" s="58">
        <v>0</v>
      </c>
      <c r="L733" s="58">
        <v>0</v>
      </c>
      <c r="M733" s="58">
        <v>2.0054694621696179E-3</v>
      </c>
    </row>
    <row r="734" spans="1:13" x14ac:dyDescent="0.25">
      <c r="A734" s="57">
        <v>40144</v>
      </c>
      <c r="B734" s="58">
        <v>-2.5727244291523288E-2</v>
      </c>
      <c r="C734" s="58">
        <v>-1.7483716146726169E-2</v>
      </c>
      <c r="D734" s="58">
        <v>-1.1892450879007255E-2</v>
      </c>
      <c r="E734" s="58">
        <v>-1.0219427165219841E-2</v>
      </c>
      <c r="F734" s="58">
        <v>-5.6535504296698624E-3</v>
      </c>
      <c r="G734" s="58">
        <v>-1.9133937562940573E-2</v>
      </c>
      <c r="H734" s="58">
        <v>-1.7085727076027735E-2</v>
      </c>
      <c r="I734" s="58">
        <v>0</v>
      </c>
      <c r="J734" s="58">
        <v>-6.6876475216365305E-3</v>
      </c>
      <c r="K734" s="58">
        <v>0</v>
      </c>
      <c r="L734" s="58">
        <v>0</v>
      </c>
      <c r="M734" s="58">
        <v>-6.0043668122270466E-3</v>
      </c>
    </row>
    <row r="735" spans="1:13" x14ac:dyDescent="0.25">
      <c r="A735" s="57">
        <v>40147</v>
      </c>
      <c r="B735" s="58">
        <v>4.2539529657275033E-3</v>
      </c>
      <c r="C735" s="58">
        <v>-3.4891835310537633E-3</v>
      </c>
      <c r="D735" s="58">
        <v>4.7095761381474865E-3</v>
      </c>
      <c r="E735" s="58">
        <v>5.5941158189163342E-3</v>
      </c>
      <c r="F735" s="58">
        <v>-1.3645667500568615E-2</v>
      </c>
      <c r="G735" s="58">
        <v>6.5023956194387722E-3</v>
      </c>
      <c r="H735" s="58">
        <v>3.1653256414148956E-2</v>
      </c>
      <c r="I735" s="58">
        <v>0</v>
      </c>
      <c r="J735" s="58">
        <v>1.5841584158415856E-3</v>
      </c>
      <c r="K735" s="58">
        <v>0</v>
      </c>
      <c r="L735" s="58">
        <v>0</v>
      </c>
      <c r="M735" s="58">
        <v>-1.4643968515468675E-3</v>
      </c>
    </row>
    <row r="736" spans="1:13" x14ac:dyDescent="0.25">
      <c r="A736" s="57">
        <v>40148</v>
      </c>
      <c r="B736" s="58">
        <v>1.7343350383631773E-2</v>
      </c>
      <c r="C736" s="58">
        <v>-1.4705882352941124E-2</v>
      </c>
      <c r="D736" s="58">
        <v>2.3958333333333304E-2</v>
      </c>
      <c r="E736" s="58">
        <v>1.1778441674393125E-2</v>
      </c>
      <c r="F736" s="58">
        <v>4.3809084620707317E-3</v>
      </c>
      <c r="G736" s="58">
        <v>2.0401224073444357E-2</v>
      </c>
      <c r="H736" s="58">
        <v>1.9056728717533611E-2</v>
      </c>
      <c r="I736" s="58">
        <v>0</v>
      </c>
      <c r="J736" s="58">
        <v>2.5701858442072067E-2</v>
      </c>
      <c r="K736" s="58">
        <v>0</v>
      </c>
      <c r="L736" s="58">
        <v>0</v>
      </c>
      <c r="M736" s="58">
        <v>3.6663611365719273E-3</v>
      </c>
    </row>
    <row r="737" spans="1:13" x14ac:dyDescent="0.25">
      <c r="A737" s="57">
        <v>40149</v>
      </c>
      <c r="B737" s="58">
        <v>2.356823002591657E-4</v>
      </c>
      <c r="C737" s="58">
        <v>-3.9090262970860046E-3</v>
      </c>
      <c r="D737" s="58">
        <v>3.0518819938962771E-3</v>
      </c>
      <c r="E737" s="58">
        <v>-4.004887320119499E-3</v>
      </c>
      <c r="F737" s="58">
        <v>-2.0661157024793875E-3</v>
      </c>
      <c r="G737" s="58">
        <v>-7.6641119626791321E-3</v>
      </c>
      <c r="H737" s="58">
        <v>2.7075812274368172E-2</v>
      </c>
      <c r="I737" s="58">
        <v>0</v>
      </c>
      <c r="J737" s="58">
        <v>7.7101002313018085E-4</v>
      </c>
      <c r="K737" s="58">
        <v>0</v>
      </c>
      <c r="L737" s="58">
        <v>0</v>
      </c>
      <c r="M737" s="58">
        <v>-3.2876712328766544E-3</v>
      </c>
    </row>
    <row r="738" spans="1:13" x14ac:dyDescent="0.25">
      <c r="A738" s="57">
        <v>40150</v>
      </c>
      <c r="B738" s="58">
        <v>2.1991831605403522E-3</v>
      </c>
      <c r="C738" s="58">
        <v>1.4270424545130833E-3</v>
      </c>
      <c r="D738" s="58">
        <v>7.6064908722111024E-3</v>
      </c>
      <c r="E738" s="58">
        <v>-2.9987051046138635E-3</v>
      </c>
      <c r="F738" s="58">
        <v>-1.5642972164711333E-2</v>
      </c>
      <c r="G738" s="58">
        <v>1.6789791806579579E-3</v>
      </c>
      <c r="H738" s="58">
        <v>-7.5922671353252369E-3</v>
      </c>
      <c r="I738" s="58">
        <v>0</v>
      </c>
      <c r="J738" s="58">
        <v>1.8489984591679498E-2</v>
      </c>
      <c r="K738" s="58">
        <v>0</v>
      </c>
      <c r="L738" s="58">
        <v>0</v>
      </c>
      <c r="M738" s="58">
        <v>-2.3822613157412631E-3</v>
      </c>
    </row>
    <row r="739" spans="1:13" x14ac:dyDescent="0.25">
      <c r="A739" s="57">
        <v>40151</v>
      </c>
      <c r="B739" s="58">
        <v>6.2695924764890609E-3</v>
      </c>
      <c r="C739" s="58">
        <v>-1.6031350195938709E-2</v>
      </c>
      <c r="D739" s="58">
        <v>2.9693004529441458E-2</v>
      </c>
      <c r="E739" s="58">
        <v>-1.2646113883382215E-3</v>
      </c>
      <c r="F739" s="58">
        <v>-6.0761860247721122E-3</v>
      </c>
      <c r="G739" s="58">
        <v>5.0284948038887833E-3</v>
      </c>
      <c r="H739" s="58">
        <v>-2.5430332223560059E-2</v>
      </c>
      <c r="I739" s="58">
        <v>0</v>
      </c>
      <c r="J739" s="58">
        <v>1.5506807866868311E-2</v>
      </c>
      <c r="K739" s="58">
        <v>0</v>
      </c>
      <c r="L739" s="58">
        <v>0</v>
      </c>
      <c r="M739" s="58">
        <v>-3.6737692872886862E-3</v>
      </c>
    </row>
    <row r="740" spans="1:13" x14ac:dyDescent="0.25">
      <c r="A740" s="57">
        <v>40154</v>
      </c>
      <c r="B740" s="58">
        <v>-1.1838006230529663E-2</v>
      </c>
      <c r="C740" s="58">
        <v>-2.2809558291093546E-2</v>
      </c>
      <c r="D740" s="58">
        <v>-4.3988269794721369E-3</v>
      </c>
      <c r="E740" s="58">
        <v>2.1217617466890992E-3</v>
      </c>
      <c r="F740" s="58">
        <v>-1.0110510228074299E-2</v>
      </c>
      <c r="G740" s="58">
        <v>-6.3375583722482531E-3</v>
      </c>
      <c r="H740" s="58">
        <v>-2.4494839366187016E-2</v>
      </c>
      <c r="I740" s="58">
        <v>0</v>
      </c>
      <c r="J740" s="58">
        <v>-8.566108007448836E-3</v>
      </c>
      <c r="K740" s="58">
        <v>0</v>
      </c>
      <c r="L740" s="58">
        <v>0</v>
      </c>
      <c r="M740" s="58">
        <v>1.2721238938053103E-2</v>
      </c>
    </row>
    <row r="741" spans="1:13" x14ac:dyDescent="0.25">
      <c r="A741" s="57">
        <v>40155</v>
      </c>
      <c r="B741" s="58">
        <v>7.0933165195463665E-4</v>
      </c>
      <c r="C741" s="58">
        <v>4.8165987402741806E-3</v>
      </c>
      <c r="D741" s="58">
        <v>-1.8654884634266233E-2</v>
      </c>
      <c r="E741" s="58">
        <v>1.3659802615852978E-3</v>
      </c>
      <c r="F741" s="58">
        <v>-5.2256532066508043E-3</v>
      </c>
      <c r="G741" s="58">
        <v>-7.3850285330647747E-3</v>
      </c>
      <c r="H741" s="58">
        <v>-7.4510096118018954E-4</v>
      </c>
      <c r="I741" s="58">
        <v>0</v>
      </c>
      <c r="J741" s="58">
        <v>-1.0894064613072962E-2</v>
      </c>
      <c r="K741" s="58">
        <v>0</v>
      </c>
      <c r="L741" s="58">
        <v>0</v>
      </c>
      <c r="M741" s="58">
        <v>-9.4665938467141109E-3</v>
      </c>
    </row>
    <row r="742" spans="1:13" x14ac:dyDescent="0.25">
      <c r="A742" s="57">
        <v>40156</v>
      </c>
      <c r="B742" s="58">
        <v>-2.1264865716310588E-3</v>
      </c>
      <c r="C742" s="58">
        <v>4.2035398230088505E-2</v>
      </c>
      <c r="D742" s="58">
        <v>1.0005002501252136E-3</v>
      </c>
      <c r="E742" s="58">
        <v>3.3761893394264053E-3</v>
      </c>
      <c r="F742" s="58">
        <v>1.8385864374403038E-2</v>
      </c>
      <c r="G742" s="58">
        <v>4.7345282380790721E-3</v>
      </c>
      <c r="H742" s="58">
        <v>-2.0878383416598423E-2</v>
      </c>
      <c r="I742" s="58">
        <v>0</v>
      </c>
      <c r="J742" s="58">
        <v>-1.2913026965438612E-2</v>
      </c>
      <c r="K742" s="58">
        <v>0</v>
      </c>
      <c r="L742" s="58">
        <v>0</v>
      </c>
      <c r="M742" s="58">
        <v>-6.2488513140965818E-3</v>
      </c>
    </row>
    <row r="743" spans="1:13" x14ac:dyDescent="0.25">
      <c r="A743" s="57">
        <v>40157</v>
      </c>
      <c r="B743" s="58">
        <v>1.1286503551696914E-2</v>
      </c>
      <c r="C743" s="58">
        <v>-7.077140835102691E-3</v>
      </c>
      <c r="D743" s="58">
        <v>6.9965017491253612E-3</v>
      </c>
      <c r="E743" s="58">
        <v>4.1805451702805474E-3</v>
      </c>
      <c r="F743" s="58">
        <v>-9.8475967174678214E-3</v>
      </c>
      <c r="G743" s="58">
        <v>5.385392123864019E-3</v>
      </c>
      <c r="H743" s="58">
        <v>3.0995354504607331E-2</v>
      </c>
      <c r="I743" s="58">
        <v>0</v>
      </c>
      <c r="J743" s="58">
        <v>-1.9238168526355404E-3</v>
      </c>
      <c r="K743" s="58">
        <v>0</v>
      </c>
      <c r="L743" s="58">
        <v>0</v>
      </c>
      <c r="M743" s="58">
        <v>1.1466617347882346E-2</v>
      </c>
    </row>
    <row r="744" spans="1:13" x14ac:dyDescent="0.25">
      <c r="A744" s="57">
        <v>40158</v>
      </c>
      <c r="B744" s="58">
        <v>6.8680246624521768E-3</v>
      </c>
      <c r="C744" s="58">
        <v>-8.9094796863863346E-3</v>
      </c>
      <c r="D744" s="58">
        <v>-1.2406947890818865E-2</v>
      </c>
      <c r="E744" s="58">
        <v>-1.6584870536470175E-3</v>
      </c>
      <c r="F744" s="58">
        <v>-9.9455363485672077E-3</v>
      </c>
      <c r="G744" s="58">
        <v>-6.6956812855711867E-4</v>
      </c>
      <c r="H744" s="58">
        <v>-9.0855370069433672E-3</v>
      </c>
      <c r="I744" s="58">
        <v>0</v>
      </c>
      <c r="J744" s="58">
        <v>-1.1565150346954489E-2</v>
      </c>
      <c r="K744" s="58">
        <v>0</v>
      </c>
      <c r="L744" s="58">
        <v>0</v>
      </c>
      <c r="M744" s="58">
        <v>-7.3139513622233476E-4</v>
      </c>
    </row>
    <row r="745" spans="1:13" x14ac:dyDescent="0.25">
      <c r="A745" s="57">
        <v>40161</v>
      </c>
      <c r="B745" s="58">
        <v>4.9608557476166215E-3</v>
      </c>
      <c r="C745" s="58">
        <v>1.1866235167206085E-2</v>
      </c>
      <c r="D745" s="58">
        <v>4.020100502512669E-3</v>
      </c>
      <c r="E745" s="58">
        <v>8.8486574450772348E-3</v>
      </c>
      <c r="F745" s="58">
        <v>1.5307342740971119E-2</v>
      </c>
      <c r="G745" s="58">
        <v>8.7102177554438942E-3</v>
      </c>
      <c r="H745" s="58">
        <v>-2.0648527767424651E-2</v>
      </c>
      <c r="I745" s="58">
        <v>0</v>
      </c>
      <c r="J745" s="58">
        <v>1.3260530421216776E-2</v>
      </c>
      <c r="K745" s="58">
        <v>0</v>
      </c>
      <c r="L745" s="58">
        <v>0</v>
      </c>
      <c r="M745" s="58">
        <v>-1.0612991765782231E-2</v>
      </c>
    </row>
    <row r="746" spans="1:13" x14ac:dyDescent="0.25">
      <c r="A746" s="57">
        <v>40162</v>
      </c>
      <c r="B746" s="58">
        <v>-1.4654839953721632E-3</v>
      </c>
      <c r="C746" s="58">
        <v>-1.4214641080312784E-2</v>
      </c>
      <c r="D746" s="58">
        <v>-9.009009009009028E-3</v>
      </c>
      <c r="E746" s="58">
        <v>-4.3687199650502828E-3</v>
      </c>
      <c r="F746" s="58">
        <v>-1.1778563015313326E-3</v>
      </c>
      <c r="G746" s="58">
        <v>-2.9890401859846705E-3</v>
      </c>
      <c r="H746" s="58">
        <v>-8.7532348911554259E-3</v>
      </c>
      <c r="I746" s="58">
        <v>0</v>
      </c>
      <c r="J746" s="58">
        <v>-2.0785219399538035E-2</v>
      </c>
      <c r="K746" s="58">
        <v>0</v>
      </c>
      <c r="L746" s="58">
        <v>0</v>
      </c>
      <c r="M746" s="58">
        <v>-1.6645089698539284E-3</v>
      </c>
    </row>
    <row r="747" spans="1:13" x14ac:dyDescent="0.25">
      <c r="A747" s="57">
        <v>40163</v>
      </c>
      <c r="B747" s="58">
        <v>-5.5615634172717643E-3</v>
      </c>
      <c r="C747" s="58">
        <v>4.3258832011536796E-3</v>
      </c>
      <c r="D747" s="58">
        <v>-2.1212121212121349E-2</v>
      </c>
      <c r="E747" s="58">
        <v>7.7969419786005911E-3</v>
      </c>
      <c r="F747" s="58">
        <v>5.4245283018867774E-3</v>
      </c>
      <c r="G747" s="58">
        <v>2.6648900732846315E-3</v>
      </c>
      <c r="H747" s="58">
        <v>-1.435921062735146E-2</v>
      </c>
      <c r="I747" s="58">
        <v>0</v>
      </c>
      <c r="J747" s="58">
        <v>5.5031446540878548E-3</v>
      </c>
      <c r="K747" s="58">
        <v>0</v>
      </c>
      <c r="L747" s="58">
        <v>0</v>
      </c>
      <c r="M747" s="58">
        <v>-1.2226750648388185E-2</v>
      </c>
    </row>
    <row r="748" spans="1:13" x14ac:dyDescent="0.25">
      <c r="A748" s="57">
        <v>40164</v>
      </c>
      <c r="B748" s="58">
        <v>-5.7480192636322203E-3</v>
      </c>
      <c r="C748" s="58">
        <v>-1.6152189519023641E-2</v>
      </c>
      <c r="D748" s="58">
        <v>-1.5995872033023661E-2</v>
      </c>
      <c r="E748" s="58">
        <v>-6.3969455422331345E-3</v>
      </c>
      <c r="F748" s="58">
        <v>-2.4630541871921263E-2</v>
      </c>
      <c r="G748" s="58">
        <v>-1.6611295681063121E-2</v>
      </c>
      <c r="H748" s="58">
        <v>-1.1296354004362907E-2</v>
      </c>
      <c r="I748" s="58">
        <v>0</v>
      </c>
      <c r="J748" s="58">
        <v>-1.9546520719311955E-2</v>
      </c>
      <c r="K748" s="58">
        <v>0</v>
      </c>
      <c r="L748" s="58">
        <v>0</v>
      </c>
      <c r="M748" s="58">
        <v>-1.0502625656414133E-2</v>
      </c>
    </row>
    <row r="749" spans="1:13" x14ac:dyDescent="0.25">
      <c r="A749" s="57">
        <v>40165</v>
      </c>
      <c r="B749" s="58">
        <v>-2.3437500000000888E-4</v>
      </c>
      <c r="C749" s="58">
        <v>1.860634804815775E-2</v>
      </c>
      <c r="D749" s="58">
        <v>2.9365495542737152E-2</v>
      </c>
      <c r="E749" s="58">
        <v>4.179728317659448E-3</v>
      </c>
      <c r="F749" s="58">
        <v>-3.3670033670033517E-3</v>
      </c>
      <c r="G749" s="58">
        <v>2.5675675675675524E-2</v>
      </c>
      <c r="H749" s="58">
        <v>1.2370971554644949E-2</v>
      </c>
      <c r="I749" s="58">
        <v>0</v>
      </c>
      <c r="J749" s="58">
        <v>1.515151515151536E-2</v>
      </c>
      <c r="K749" s="58">
        <v>0</v>
      </c>
      <c r="L749" s="58">
        <v>0</v>
      </c>
      <c r="M749" s="58">
        <v>1.7058377558756277E-3</v>
      </c>
    </row>
    <row r="750" spans="1:13" x14ac:dyDescent="0.25">
      <c r="A750" s="57">
        <v>40168</v>
      </c>
      <c r="B750" s="58">
        <v>-1.3284363522700904E-3</v>
      </c>
      <c r="C750" s="58">
        <v>1.4326647564469885E-2</v>
      </c>
      <c r="D750" s="58">
        <v>2.3433520122261964E-2</v>
      </c>
      <c r="E750" s="58">
        <v>3.7930918733846131E-3</v>
      </c>
      <c r="F750" s="58">
        <v>-1.6891891891891775E-2</v>
      </c>
      <c r="G750" s="58">
        <v>5.2700922266140093E-3</v>
      </c>
      <c r="H750" s="58">
        <v>3.3546077210460767E-2</v>
      </c>
      <c r="I750" s="58">
        <v>0</v>
      </c>
      <c r="J750" s="58">
        <v>1.4925373134328401E-2</v>
      </c>
      <c r="K750" s="58">
        <v>0</v>
      </c>
      <c r="L750" s="58">
        <v>0</v>
      </c>
      <c r="M750" s="58">
        <v>1.0406811731314969E-2</v>
      </c>
    </row>
    <row r="751" spans="1:13" x14ac:dyDescent="0.25">
      <c r="A751" s="57">
        <v>40169</v>
      </c>
      <c r="B751" s="58">
        <v>1.1737089201877993E-2</v>
      </c>
      <c r="C751" s="58">
        <v>1.0593220338983134E-2</v>
      </c>
      <c r="D751" s="58">
        <v>-2.4888003982080908E-3</v>
      </c>
      <c r="E751" s="58">
        <v>4.0797217763508531E-3</v>
      </c>
      <c r="F751" s="58">
        <v>-2.1109474717722176E-2</v>
      </c>
      <c r="G751" s="58">
        <v>9.8296199213629976E-3</v>
      </c>
      <c r="H751" s="58">
        <v>7.2294600497027073E-3</v>
      </c>
      <c r="I751" s="58">
        <v>0</v>
      </c>
      <c r="J751" s="58">
        <v>-7.7399380804953344E-3</v>
      </c>
      <c r="K751" s="58">
        <v>0</v>
      </c>
      <c r="L751" s="58">
        <v>0</v>
      </c>
      <c r="M751" s="58">
        <v>-1.1235955056179137E-3</v>
      </c>
    </row>
    <row r="752" spans="1:13" x14ac:dyDescent="0.25">
      <c r="A752" s="57">
        <v>40170</v>
      </c>
      <c r="B752" s="58">
        <v>3.0935808197987136E-3</v>
      </c>
      <c r="C752" s="58">
        <v>8.7351502445842666E-3</v>
      </c>
      <c r="D752" s="58">
        <v>2.9940119760480943E-3</v>
      </c>
      <c r="E752" s="58">
        <v>1.755145540531533E-2</v>
      </c>
      <c r="F752" s="58">
        <v>3.8615847542627924E-2</v>
      </c>
      <c r="G752" s="58">
        <v>3.2446463335495945E-3</v>
      </c>
      <c r="H752" s="58">
        <v>3.8803738317757075E-2</v>
      </c>
      <c r="I752" s="58">
        <v>0</v>
      </c>
      <c r="J752" s="58">
        <v>-1.2480499219968855E-2</v>
      </c>
      <c r="K752" s="58">
        <v>0</v>
      </c>
      <c r="L752" s="58">
        <v>0</v>
      </c>
      <c r="M752" s="58">
        <v>-3.7495313085866844E-4</v>
      </c>
    </row>
    <row r="753" spans="1:13" x14ac:dyDescent="0.25">
      <c r="A753" s="57">
        <v>40171</v>
      </c>
      <c r="B753" s="58">
        <v>1.4649190439475213E-3</v>
      </c>
      <c r="C753" s="58">
        <v>3.4291652234152981E-2</v>
      </c>
      <c r="D753" s="58">
        <v>1.1442786069651545E-2</v>
      </c>
      <c r="E753" s="58">
        <v>1.1128203449743079E-2</v>
      </c>
      <c r="F753" s="58">
        <v>4.3457267020763357E-3</v>
      </c>
      <c r="G753" s="58">
        <v>2.5873221216041742E-3</v>
      </c>
      <c r="H753" s="58">
        <v>-3.3827551461061978E-3</v>
      </c>
      <c r="I753" s="58">
        <v>0</v>
      </c>
      <c r="J753" s="58">
        <v>2.0142180094786744E-2</v>
      </c>
      <c r="K753" s="58">
        <v>0</v>
      </c>
      <c r="L753" s="58">
        <v>0</v>
      </c>
      <c r="M753" s="58">
        <v>5.251312828207011E-3</v>
      </c>
    </row>
    <row r="754" spans="1:13" x14ac:dyDescent="0.25">
      <c r="A754" s="57">
        <v>40175</v>
      </c>
      <c r="B754" s="58">
        <v>8.4687042882440888E-3</v>
      </c>
      <c r="C754" s="58">
        <v>1.2391158740790331E-2</v>
      </c>
      <c r="D754" s="58">
        <v>-1.4756517461878005E-3</v>
      </c>
      <c r="E754" s="58">
        <v>7.0889845596089351E-3</v>
      </c>
      <c r="F754" s="58">
        <v>1.9951923076922951E-2</v>
      </c>
      <c r="G754" s="58">
        <v>5.483870967742055E-3</v>
      </c>
      <c r="H754" s="58">
        <v>6.0662959485808798E-3</v>
      </c>
      <c r="I754" s="58">
        <v>0</v>
      </c>
      <c r="J754" s="58">
        <v>-1.316298877274491E-2</v>
      </c>
      <c r="K754" s="58">
        <v>0</v>
      </c>
      <c r="L754" s="58">
        <v>0</v>
      </c>
      <c r="M754" s="58">
        <v>7.0895522388059184E-3</v>
      </c>
    </row>
    <row r="755" spans="1:13" x14ac:dyDescent="0.25">
      <c r="A755" s="57">
        <v>40176</v>
      </c>
      <c r="B755" s="58">
        <v>9.8480800061073737E-3</v>
      </c>
      <c r="C755" s="58">
        <v>-1.1908699966920233E-2</v>
      </c>
      <c r="D755" s="58">
        <v>4.9261083743841194E-3</v>
      </c>
      <c r="E755" s="58">
        <v>-5.5605554127025059E-3</v>
      </c>
      <c r="F755" s="58">
        <v>-1.1077068112184785E-2</v>
      </c>
      <c r="G755" s="58">
        <v>7.0580686557586425E-3</v>
      </c>
      <c r="H755" s="58">
        <v>7.1782355896909955E-4</v>
      </c>
      <c r="I755" s="58">
        <v>0</v>
      </c>
      <c r="J755" s="58">
        <v>-4.7077285209885522E-3</v>
      </c>
      <c r="K755" s="58">
        <v>0</v>
      </c>
      <c r="L755" s="58">
        <v>0</v>
      </c>
      <c r="M755" s="58">
        <v>2.4082993701370903E-3</v>
      </c>
    </row>
    <row r="756" spans="1:13" x14ac:dyDescent="0.25">
      <c r="A756" s="57">
        <v>40177</v>
      </c>
      <c r="B756" s="58">
        <v>-7.9377078923495992E-3</v>
      </c>
      <c r="C756" s="58">
        <v>1.205222631402747E-2</v>
      </c>
      <c r="D756" s="58">
        <v>9.3137254901960453E-3</v>
      </c>
      <c r="E756" s="58">
        <v>5.3653964252238229E-3</v>
      </c>
      <c r="F756" s="58">
        <v>-8.1029551954242551E-3</v>
      </c>
      <c r="G756" s="58">
        <v>-1.3698630136986245E-2</v>
      </c>
      <c r="H756" s="58">
        <v>-2.0945412811132491E-2</v>
      </c>
      <c r="I756" s="58">
        <v>0</v>
      </c>
      <c r="J756" s="58">
        <v>2.404414662987775E-2</v>
      </c>
      <c r="K756" s="58">
        <v>0</v>
      </c>
      <c r="L756" s="58">
        <v>0</v>
      </c>
      <c r="M756" s="58">
        <v>3.5113657364627127E-3</v>
      </c>
    </row>
    <row r="757" spans="1:13" x14ac:dyDescent="0.25">
      <c r="A757" s="57">
        <v>40178</v>
      </c>
      <c r="B757" s="58">
        <v>8.9918463765907841E-3</v>
      </c>
      <c r="C757" s="58">
        <v>-4.300363876943436E-3</v>
      </c>
      <c r="D757" s="58">
        <v>-9.2277804759592907E-3</v>
      </c>
      <c r="E757" s="58">
        <v>-4.4044365857579537E-3</v>
      </c>
      <c r="F757" s="58">
        <v>-1.2013455069677992E-2</v>
      </c>
      <c r="G757" s="58">
        <v>-1.5503875968992276E-2</v>
      </c>
      <c r="H757" s="58">
        <v>-1.4433291816250304E-2</v>
      </c>
      <c r="I757" s="58">
        <v>0</v>
      </c>
      <c r="J757" s="58">
        <v>3.0792917628945649E-3</v>
      </c>
      <c r="K757" s="58">
        <v>0</v>
      </c>
      <c r="L757" s="58">
        <v>0</v>
      </c>
      <c r="M757" s="58">
        <v>-1.5653775322283514E-2</v>
      </c>
    </row>
    <row r="758" spans="1:13" x14ac:dyDescent="0.25">
      <c r="A758" s="57">
        <v>40182</v>
      </c>
      <c r="B758" s="58">
        <v>-9.289328600558755E-3</v>
      </c>
      <c r="C758" s="58">
        <v>1.5614617940199249E-2</v>
      </c>
      <c r="D758" s="58">
        <v>2.3529411764705799E-2</v>
      </c>
      <c r="E758" s="58">
        <v>1.0914492379230145E-2</v>
      </c>
      <c r="F758" s="58">
        <v>-2.9182879377431803E-3</v>
      </c>
      <c r="G758" s="58">
        <v>1.5419947506561726E-2</v>
      </c>
      <c r="H758" s="58">
        <v>-4.6089800773119194E-3</v>
      </c>
      <c r="I758" s="58">
        <v>0</v>
      </c>
      <c r="J758" s="58">
        <v>-1.9186492709131198E-3</v>
      </c>
      <c r="K758" s="58">
        <v>0</v>
      </c>
      <c r="L758" s="58">
        <v>0</v>
      </c>
      <c r="M758" s="58">
        <v>1.4593077642656604E-2</v>
      </c>
    </row>
    <row r="759" spans="1:13" x14ac:dyDescent="0.25">
      <c r="A759" s="57">
        <v>40183</v>
      </c>
      <c r="B759" s="58">
        <v>3.8115566397316503E-3</v>
      </c>
      <c r="C759" s="58">
        <v>1.9627085377820208E-3</v>
      </c>
      <c r="D759" s="58">
        <v>-4.7892720306508263E-4</v>
      </c>
      <c r="E759" s="58">
        <v>-4.4081006835750003E-3</v>
      </c>
      <c r="F759" s="58">
        <v>-9.9999999999998979E-3</v>
      </c>
      <c r="G759" s="58">
        <v>3.2310177705974219E-4</v>
      </c>
      <c r="H759" s="58">
        <v>5.8999253174010224E-3</v>
      </c>
      <c r="I759" s="58">
        <v>0</v>
      </c>
      <c r="J759" s="58">
        <v>-5.7670126874279637E-3</v>
      </c>
      <c r="K759" s="58">
        <v>0</v>
      </c>
      <c r="L759" s="58">
        <v>0</v>
      </c>
      <c r="M759" s="58">
        <v>-9.957588050894306E-3</v>
      </c>
    </row>
    <row r="760" spans="1:13" x14ac:dyDescent="0.25">
      <c r="A760" s="57">
        <v>40184</v>
      </c>
      <c r="B760" s="58">
        <v>-7.5941676792223856E-3</v>
      </c>
      <c r="C760" s="58">
        <v>-1.5997388181521299E-2</v>
      </c>
      <c r="D760" s="58">
        <v>-3.3540967896502627E-3</v>
      </c>
      <c r="E760" s="58">
        <v>-2.5186088295687914E-2</v>
      </c>
      <c r="F760" s="58">
        <v>1.6260162601625883E-2</v>
      </c>
      <c r="G760" s="58">
        <v>-6.1369509043928128E-3</v>
      </c>
      <c r="H760" s="58">
        <v>-1.8115673026950718E-2</v>
      </c>
      <c r="I760" s="58">
        <v>0</v>
      </c>
      <c r="J760" s="58">
        <v>-7.3472544470223333E-3</v>
      </c>
      <c r="K760" s="58">
        <v>0</v>
      </c>
      <c r="L760" s="58">
        <v>0</v>
      </c>
      <c r="M760" s="58">
        <v>-2.2350530825107073E-3</v>
      </c>
    </row>
    <row r="761" spans="1:13" x14ac:dyDescent="0.25">
      <c r="A761" s="57">
        <v>40185</v>
      </c>
      <c r="B761" s="58">
        <v>-6.1983471074380514E-3</v>
      </c>
      <c r="C761" s="58">
        <v>-1.9907100199071381E-3</v>
      </c>
      <c r="D761" s="58">
        <v>-9.6153846153845812E-3</v>
      </c>
      <c r="E761" s="58">
        <v>-2.3302504690122738E-2</v>
      </c>
      <c r="F761" s="58">
        <v>-1.9151515151515142E-2</v>
      </c>
      <c r="G761" s="58">
        <v>-1.0399740006499902E-2</v>
      </c>
      <c r="H761" s="58">
        <v>-1.7013232514177745E-2</v>
      </c>
      <c r="I761" s="58">
        <v>0</v>
      </c>
      <c r="J761" s="58">
        <v>3.1164783794310758E-3</v>
      </c>
      <c r="K761" s="58">
        <v>0</v>
      </c>
      <c r="L761" s="58">
        <v>0</v>
      </c>
      <c r="M761" s="58">
        <v>5.6001493373147859E-4</v>
      </c>
    </row>
    <row r="762" spans="1:13" x14ac:dyDescent="0.25">
      <c r="A762" s="57">
        <v>40186</v>
      </c>
      <c r="B762" s="58">
        <v>-6.1600061600062261E-3</v>
      </c>
      <c r="C762" s="58">
        <v>6.6489361702128935E-3</v>
      </c>
      <c r="D762" s="58">
        <v>1.116504854368916E-2</v>
      </c>
      <c r="E762" s="58">
        <v>1.3344566133108637E-2</v>
      </c>
      <c r="F762" s="58">
        <v>-7.4147305981220324E-4</v>
      </c>
      <c r="G762" s="58">
        <v>6.8965517241379448E-3</v>
      </c>
      <c r="H762" s="58">
        <v>2.7076923076923221E-2</v>
      </c>
      <c r="I762" s="58">
        <v>0</v>
      </c>
      <c r="J762" s="58">
        <v>2.2912621359223229E-2</v>
      </c>
      <c r="K762" s="58">
        <v>0</v>
      </c>
      <c r="L762" s="58">
        <v>0</v>
      </c>
      <c r="M762" s="58">
        <v>-5.037313432835866E-3</v>
      </c>
    </row>
    <row r="763" spans="1:13" x14ac:dyDescent="0.25">
      <c r="A763" s="57">
        <v>40189</v>
      </c>
      <c r="B763" s="58">
        <v>1.5417990237855506E-2</v>
      </c>
      <c r="C763" s="58">
        <v>-8.5865257595773015E-3</v>
      </c>
      <c r="D763" s="58">
        <v>5.7609217474796637E-3</v>
      </c>
      <c r="E763" s="58">
        <v>-1.5297130125369041E-3</v>
      </c>
      <c r="F763" s="58">
        <v>-9.1516200840958684E-3</v>
      </c>
      <c r="G763" s="58">
        <v>-1.2720156555772966E-2</v>
      </c>
      <c r="H763" s="58">
        <v>-2.4041342121030596E-2</v>
      </c>
      <c r="I763" s="58">
        <v>0</v>
      </c>
      <c r="J763" s="58">
        <v>-1.2908124525436548E-2</v>
      </c>
      <c r="K763" s="58">
        <v>0</v>
      </c>
      <c r="L763" s="58">
        <v>0</v>
      </c>
      <c r="M763" s="58">
        <v>1.6501031314457126E-2</v>
      </c>
    </row>
    <row r="764" spans="1:13" x14ac:dyDescent="0.25">
      <c r="A764" s="57">
        <v>40190</v>
      </c>
      <c r="B764" s="58">
        <v>-1.5489088966885389E-2</v>
      </c>
      <c r="C764" s="58">
        <v>-1.1658894070619485E-2</v>
      </c>
      <c r="D764" s="58">
        <v>-1.6229116945107425E-2</v>
      </c>
      <c r="E764" s="58">
        <v>-1.768526228143219E-2</v>
      </c>
      <c r="F764" s="58">
        <v>-3.519720419370953E-2</v>
      </c>
      <c r="G764" s="58">
        <v>-6.6072018500165086E-3</v>
      </c>
      <c r="H764" s="58">
        <v>-2.2715064077967972E-2</v>
      </c>
      <c r="I764" s="58">
        <v>0</v>
      </c>
      <c r="J764" s="58">
        <v>-4.1923076923076952E-2</v>
      </c>
      <c r="K764" s="58">
        <v>0</v>
      </c>
      <c r="L764" s="58">
        <v>0</v>
      </c>
      <c r="M764" s="58">
        <v>9.5923261390886694E-3</v>
      </c>
    </row>
    <row r="765" spans="1:13" x14ac:dyDescent="0.25">
      <c r="A765" s="57">
        <v>40191</v>
      </c>
      <c r="B765" s="58">
        <v>1.0540184453227797E-2</v>
      </c>
      <c r="C765" s="58">
        <v>1.415571284125372E-2</v>
      </c>
      <c r="D765" s="58">
        <v>1.6982047549733315E-2</v>
      </c>
      <c r="E765" s="58">
        <v>-5.729978978775363E-3</v>
      </c>
      <c r="F765" s="58">
        <v>0.13712807244501946</v>
      </c>
      <c r="G765" s="58">
        <v>9.311606252078608E-3</v>
      </c>
      <c r="H765" s="58">
        <v>1.382018060463297E-2</v>
      </c>
      <c r="I765" s="58">
        <v>0</v>
      </c>
      <c r="J765" s="58">
        <v>4.4158972300281096E-3</v>
      </c>
      <c r="K765" s="58">
        <v>0</v>
      </c>
      <c r="L765" s="58">
        <v>0</v>
      </c>
      <c r="M765" s="58">
        <v>5.1160241183993982E-3</v>
      </c>
    </row>
    <row r="766" spans="1:13" x14ac:dyDescent="0.25">
      <c r="A766" s="57">
        <v>40192</v>
      </c>
      <c r="B766" s="58">
        <v>1.2270879668687673E-3</v>
      </c>
      <c r="C766" s="58">
        <v>-5.6497175141242417E-3</v>
      </c>
      <c r="D766" s="58">
        <v>2.4809160305343525E-2</v>
      </c>
      <c r="E766" s="58">
        <v>4.7058823529411153E-3</v>
      </c>
      <c r="F766" s="58">
        <v>5.6200227531285618E-2</v>
      </c>
      <c r="G766" s="58">
        <v>2.0098846787479419E-2</v>
      </c>
      <c r="H766" s="58">
        <v>-1.3631786848423921E-2</v>
      </c>
      <c r="I766" s="58">
        <v>0</v>
      </c>
      <c r="J766" s="58">
        <v>-1.2390087929656235E-2</v>
      </c>
      <c r="K766" s="58">
        <v>0</v>
      </c>
      <c r="L766" s="58">
        <v>0</v>
      </c>
      <c r="M766" s="58">
        <v>-1.454281039810934E-2</v>
      </c>
    </row>
    <row r="767" spans="1:13" x14ac:dyDescent="0.25">
      <c r="A767" s="57">
        <v>40193</v>
      </c>
      <c r="B767" s="58">
        <v>1.1336652623515908E-2</v>
      </c>
      <c r="C767" s="58">
        <v>-1.6711229946524075E-2</v>
      </c>
      <c r="D767" s="58">
        <v>-3.1657355679702071E-2</v>
      </c>
      <c r="E767" s="58">
        <v>-1.6698910497912722E-2</v>
      </c>
      <c r="F767" s="58">
        <v>7.5398535114175047E-3</v>
      </c>
      <c r="G767" s="58">
        <v>-3.2299741602067611E-3</v>
      </c>
      <c r="H767" s="58">
        <v>-1.6489988221436436E-3</v>
      </c>
      <c r="I767" s="58">
        <v>0</v>
      </c>
      <c r="J767" s="58">
        <v>-8.4985835694051381E-3</v>
      </c>
      <c r="K767" s="58">
        <v>0</v>
      </c>
      <c r="L767" s="58">
        <v>0</v>
      </c>
      <c r="M767" s="58">
        <v>-9.7767939494558531E-3</v>
      </c>
    </row>
    <row r="768" spans="1:13" x14ac:dyDescent="0.25">
      <c r="A768" s="57">
        <v>40197</v>
      </c>
      <c r="B768" s="58">
        <v>-3.0296144815572523E-3</v>
      </c>
      <c r="C768" s="58">
        <v>4.418762746430982E-2</v>
      </c>
      <c r="D768" s="58">
        <v>1.2019230769230838E-2</v>
      </c>
      <c r="E768" s="58">
        <v>1.3151082116599433E-2</v>
      </c>
      <c r="F768" s="58">
        <v>-5.7515501389779899E-2</v>
      </c>
      <c r="G768" s="58">
        <v>7.7770576798446012E-3</v>
      </c>
      <c r="H768" s="58">
        <v>3.6967122856692569E-3</v>
      </c>
      <c r="I768" s="58">
        <v>0</v>
      </c>
      <c r="J768" s="58">
        <v>8.9795918367345795E-3</v>
      </c>
      <c r="K768" s="58">
        <v>0</v>
      </c>
      <c r="L768" s="58">
        <v>0</v>
      </c>
      <c r="M768" s="58">
        <v>6.5201192250372575E-3</v>
      </c>
    </row>
    <row r="769" spans="1:13" x14ac:dyDescent="0.25">
      <c r="A769" s="57">
        <v>40198</v>
      </c>
      <c r="B769" s="58">
        <v>-8.8885512421179591E-3</v>
      </c>
      <c r="C769" s="58">
        <v>-1.529947916666663E-2</v>
      </c>
      <c r="D769" s="58">
        <v>1.4251781472682801E-3</v>
      </c>
      <c r="E769" s="58">
        <v>-1.229899155083114E-2</v>
      </c>
      <c r="F769" s="58">
        <v>-2.4954627949183017E-3</v>
      </c>
      <c r="G769" s="58">
        <v>-1.672025723472681E-2</v>
      </c>
      <c r="H769" s="58">
        <v>-1.4340568920930941E-2</v>
      </c>
      <c r="I769" s="58">
        <v>0</v>
      </c>
      <c r="J769" s="58">
        <v>-6.8770226537215873E-3</v>
      </c>
      <c r="K769" s="58">
        <v>0</v>
      </c>
      <c r="L769" s="58">
        <v>0</v>
      </c>
      <c r="M769" s="58">
        <v>-3.1464001480658865E-3</v>
      </c>
    </row>
    <row r="770" spans="1:13" x14ac:dyDescent="0.25">
      <c r="A770" s="57">
        <v>40199</v>
      </c>
      <c r="B770" s="58">
        <v>7.6651847309427978E-5</v>
      </c>
      <c r="C770" s="58">
        <v>-1.7520661157024886E-2</v>
      </c>
      <c r="D770" s="58">
        <v>-1.1385199240986688E-2</v>
      </c>
      <c r="E770" s="58">
        <v>4.449656790038059E-3</v>
      </c>
      <c r="F770" s="58">
        <v>6.8228337502840297E-4</v>
      </c>
      <c r="G770" s="58">
        <v>-1.8639633747547291E-2</v>
      </c>
      <c r="H770" s="58">
        <v>6.6783272380346315E-3</v>
      </c>
      <c r="I770" s="58">
        <v>0</v>
      </c>
      <c r="J770" s="58">
        <v>-1.5071283095723031E-2</v>
      </c>
      <c r="K770" s="58">
        <v>0</v>
      </c>
      <c r="L770" s="58">
        <v>0</v>
      </c>
      <c r="M770" s="58">
        <v>-1.7452655031563236E-2</v>
      </c>
    </row>
    <row r="771" spans="1:13" x14ac:dyDescent="0.25">
      <c r="A771" s="57">
        <v>40200</v>
      </c>
      <c r="B771" s="58">
        <v>-1.3796275005748537E-2</v>
      </c>
      <c r="C771" s="58">
        <v>-4.9461641991924599E-2</v>
      </c>
      <c r="D771" s="58">
        <v>-4.4625719769673666E-2</v>
      </c>
      <c r="E771" s="58">
        <v>-5.6559065934065789E-2</v>
      </c>
      <c r="F771" s="58">
        <v>-5.2500000000000102E-2</v>
      </c>
      <c r="G771" s="58">
        <v>-3.4988337220926424E-2</v>
      </c>
      <c r="H771" s="58">
        <v>-4.0988785341968037E-2</v>
      </c>
      <c r="I771" s="58">
        <v>0</v>
      </c>
      <c r="J771" s="58">
        <v>-4.4251447477253958E-2</v>
      </c>
      <c r="K771" s="58">
        <v>0</v>
      </c>
      <c r="L771" s="58">
        <v>0</v>
      </c>
      <c r="M771" s="58">
        <v>3.7792894935750887E-4</v>
      </c>
    </row>
    <row r="772" spans="1:13" x14ac:dyDescent="0.25">
      <c r="A772" s="57">
        <v>40203</v>
      </c>
      <c r="B772" s="58">
        <v>-1.8186057356026963E-2</v>
      </c>
      <c r="C772" s="58">
        <v>2.6902654867256626E-2</v>
      </c>
      <c r="D772" s="58">
        <v>2.0592667001506859E-2</v>
      </c>
      <c r="E772" s="58">
        <v>-1.819968696538421E-2</v>
      </c>
      <c r="F772" s="58">
        <v>-4.0777164787717535E-3</v>
      </c>
      <c r="G772" s="58">
        <v>1.2430939226519389E-2</v>
      </c>
      <c r="H772" s="58">
        <v>-9.2234209009306456E-3</v>
      </c>
      <c r="I772" s="58">
        <v>0</v>
      </c>
      <c r="J772" s="58">
        <v>2.5097360450021755E-2</v>
      </c>
      <c r="K772" s="58">
        <v>0</v>
      </c>
      <c r="L772" s="58">
        <v>0</v>
      </c>
      <c r="M772" s="58">
        <v>-1.1333585190781426E-3</v>
      </c>
    </row>
    <row r="773" spans="1:13" x14ac:dyDescent="0.25">
      <c r="A773" s="57">
        <v>40204</v>
      </c>
      <c r="B773" s="58">
        <v>-3.2454682181587424E-3</v>
      </c>
      <c r="C773" s="58">
        <v>1.4133057566356522E-2</v>
      </c>
      <c r="D773" s="58">
        <v>-1.5748031496062964E-2</v>
      </c>
      <c r="E773" s="58">
        <v>4.4859674489303725E-3</v>
      </c>
      <c r="F773" s="58">
        <v>1.0115606936416111E-2</v>
      </c>
      <c r="G773" s="58">
        <v>6.1391541609823186E-3</v>
      </c>
      <c r="H773" s="58">
        <v>-6.898844651317404E-3</v>
      </c>
      <c r="I773" s="58">
        <v>0</v>
      </c>
      <c r="J773" s="58">
        <v>-1.4352047277332192E-2</v>
      </c>
      <c r="K773" s="58">
        <v>0</v>
      </c>
      <c r="L773" s="58">
        <v>0</v>
      </c>
      <c r="M773" s="58">
        <v>1.3804841149773095E-2</v>
      </c>
    </row>
    <row r="774" spans="1:13" x14ac:dyDescent="0.25">
      <c r="A774" s="57">
        <v>40205</v>
      </c>
      <c r="B774" s="58">
        <v>-7.9415501905977237E-4</v>
      </c>
      <c r="C774" s="58">
        <v>9.517335146159045E-3</v>
      </c>
      <c r="D774" s="58">
        <v>1.2000000000000011E-2</v>
      </c>
      <c r="E774" s="58">
        <v>-5.9053665018093948E-4</v>
      </c>
      <c r="F774" s="58">
        <v>1.1921793037672934E-2</v>
      </c>
      <c r="G774" s="58">
        <v>5.7627118644067998E-3</v>
      </c>
      <c r="H774" s="58">
        <v>2.7368597254770588E-2</v>
      </c>
      <c r="I774" s="58">
        <v>0</v>
      </c>
      <c r="J774" s="58">
        <v>7.7087794432548762E-3</v>
      </c>
      <c r="K774" s="58">
        <v>0</v>
      </c>
      <c r="L774" s="58">
        <v>0</v>
      </c>
      <c r="M774" s="58">
        <v>-3.9171796306659568E-3</v>
      </c>
    </row>
    <row r="775" spans="1:13" x14ac:dyDescent="0.25">
      <c r="A775" s="57">
        <v>40206</v>
      </c>
      <c r="B775" s="58">
        <v>9.6169130503895861E-3</v>
      </c>
      <c r="C775" s="58">
        <v>-4.1414141414141459E-2</v>
      </c>
      <c r="D775" s="58">
        <v>-1.5810276679841695E-2</v>
      </c>
      <c r="E775" s="58">
        <v>-1.4402836250830831E-2</v>
      </c>
      <c r="F775" s="58">
        <v>-1.5551366635249697E-2</v>
      </c>
      <c r="G775" s="58">
        <v>-1.7189079878665359E-2</v>
      </c>
      <c r="H775" s="58">
        <v>2.6720977596741413E-2</v>
      </c>
      <c r="I775" s="58">
        <v>0</v>
      </c>
      <c r="J775" s="58">
        <v>-2.0399490012749655E-2</v>
      </c>
      <c r="K775" s="58">
        <v>0</v>
      </c>
      <c r="L775" s="58">
        <v>0</v>
      </c>
      <c r="M775" s="58">
        <v>-1.479400749063664E-2</v>
      </c>
    </row>
    <row r="776" spans="1:13" x14ac:dyDescent="0.25">
      <c r="A776" s="57">
        <v>40207</v>
      </c>
      <c r="B776" s="58">
        <v>-2.1333543257498255E-2</v>
      </c>
      <c r="C776" s="58">
        <v>-3.6178433438707303E-2</v>
      </c>
      <c r="D776" s="58">
        <v>-2.6104417670682833E-2</v>
      </c>
      <c r="E776" s="58">
        <v>-8.130995203836977E-3</v>
      </c>
      <c r="F776" s="58">
        <v>-1.460028721876494E-2</v>
      </c>
      <c r="G776" s="58">
        <v>-3.3607681755829955E-2</v>
      </c>
      <c r="H776" s="58">
        <v>-4.9194636197731345E-3</v>
      </c>
      <c r="I776" s="58">
        <v>0</v>
      </c>
      <c r="J776" s="58">
        <v>-2.386117136659438E-2</v>
      </c>
      <c r="K776" s="58">
        <v>0</v>
      </c>
      <c r="L776" s="58">
        <v>0</v>
      </c>
      <c r="M776" s="58">
        <v>1.5586390420072149E-2</v>
      </c>
    </row>
    <row r="777" spans="1:13" x14ac:dyDescent="0.25">
      <c r="A777" s="57">
        <v>40210</v>
      </c>
      <c r="B777" s="58">
        <v>-8.7676962676961345E-3</v>
      </c>
      <c r="C777" s="58">
        <v>1.3848396501457749E-2</v>
      </c>
      <c r="D777" s="58">
        <v>1.0824742268041199E-2</v>
      </c>
      <c r="E777" s="58">
        <v>5.7799100902875544E-3</v>
      </c>
      <c r="F777" s="58">
        <v>3.4005343696866586E-2</v>
      </c>
      <c r="G777" s="58">
        <v>8.1618168914123768E-3</v>
      </c>
      <c r="H777" s="58">
        <v>-5.2148951439279112E-2</v>
      </c>
      <c r="I777" s="58">
        <v>0</v>
      </c>
      <c r="J777" s="58">
        <v>2.4444444444444491E-2</v>
      </c>
      <c r="K777" s="58">
        <v>0</v>
      </c>
      <c r="L777" s="58">
        <v>0</v>
      </c>
      <c r="M777" s="58">
        <v>9.3580385551184087E-4</v>
      </c>
    </row>
    <row r="778" spans="1:13" x14ac:dyDescent="0.25">
      <c r="A778" s="57">
        <v>40211</v>
      </c>
      <c r="B778" s="58">
        <v>1.265925505152965E-2</v>
      </c>
      <c r="C778" s="58">
        <v>5.7512580877066011E-3</v>
      </c>
      <c r="D778" s="58">
        <v>1.5298317185109767E-2</v>
      </c>
      <c r="E778" s="58">
        <v>-3.5682091346153078E-3</v>
      </c>
      <c r="F778" s="58">
        <v>1.1745360582569031E-3</v>
      </c>
      <c r="G778" s="58">
        <v>1.7599436818021008E-3</v>
      </c>
      <c r="H778" s="58">
        <v>-6.3094136451585792E-3</v>
      </c>
      <c r="I778" s="58">
        <v>0</v>
      </c>
      <c r="J778" s="58">
        <v>1.127982646420822E-2</v>
      </c>
      <c r="K778" s="58">
        <v>0</v>
      </c>
      <c r="L778" s="58">
        <v>0</v>
      </c>
      <c r="M778" s="58">
        <v>1.8698578908016295E-4</v>
      </c>
    </row>
    <row r="779" spans="1:13" x14ac:dyDescent="0.25">
      <c r="A779" s="57">
        <v>40212</v>
      </c>
      <c r="B779" s="58">
        <v>2.9649811683627458E-3</v>
      </c>
      <c r="C779" s="58">
        <v>1.71551107934238E-2</v>
      </c>
      <c r="D779" s="58">
        <v>-1.1551983927674536E-2</v>
      </c>
      <c r="E779" s="58">
        <v>1.8281880206566292E-2</v>
      </c>
      <c r="F779" s="58">
        <v>5.5373064289066187E-2</v>
      </c>
      <c r="G779" s="58">
        <v>5.9732958538298853E-3</v>
      </c>
      <c r="H779" s="58">
        <v>8.2966474771417609E-3</v>
      </c>
      <c r="I779" s="58">
        <v>0</v>
      </c>
      <c r="J779" s="58">
        <v>-4.7190047190046602E-3</v>
      </c>
      <c r="K779" s="58">
        <v>0</v>
      </c>
      <c r="L779" s="58">
        <v>0</v>
      </c>
      <c r="M779" s="58">
        <v>1.4582164890633686E-2</v>
      </c>
    </row>
    <row r="780" spans="1:13" x14ac:dyDescent="0.25">
      <c r="A780" s="57">
        <v>40213</v>
      </c>
      <c r="B780" s="58">
        <v>2.3969319271333056E-4</v>
      </c>
      <c r="C780" s="58">
        <v>-3.5839775122979645E-2</v>
      </c>
      <c r="D780" s="58">
        <v>-3.3536585365853688E-2</v>
      </c>
      <c r="E780" s="58">
        <v>-2.5949507662693438E-2</v>
      </c>
      <c r="F780" s="58">
        <v>-1.978657180969301E-2</v>
      </c>
      <c r="G780" s="58">
        <v>-2.7593433461404082E-2</v>
      </c>
      <c r="H780" s="58">
        <v>-2.6532325776658205E-2</v>
      </c>
      <c r="I780" s="58">
        <v>0</v>
      </c>
      <c r="J780" s="58">
        <v>-2.6293103448275845E-2</v>
      </c>
      <c r="K780" s="58">
        <v>0</v>
      </c>
      <c r="L780" s="58">
        <v>0</v>
      </c>
      <c r="M780" s="58">
        <v>-2.3954302561267848E-2</v>
      </c>
    </row>
    <row r="781" spans="1:13" x14ac:dyDescent="0.25">
      <c r="A781" s="57">
        <v>40214</v>
      </c>
      <c r="B781" s="58">
        <v>-1.7173895678568529E-2</v>
      </c>
      <c r="C781" s="58">
        <v>1.7492711370262315E-2</v>
      </c>
      <c r="D781" s="58">
        <v>2.3659305993690705E-2</v>
      </c>
      <c r="E781" s="58">
        <v>8.5509063960780285E-3</v>
      </c>
      <c r="F781" s="58">
        <v>1.7917895214334401E-2</v>
      </c>
      <c r="G781" s="58">
        <v>6.4655172413792261E-3</v>
      </c>
      <c r="H781" s="58">
        <v>1.2506468863205056E-2</v>
      </c>
      <c r="I781" s="58">
        <v>0</v>
      </c>
      <c r="J781" s="58">
        <v>1.6821602478972908E-2</v>
      </c>
      <c r="K781" s="58">
        <v>0</v>
      </c>
      <c r="L781" s="58">
        <v>0</v>
      </c>
      <c r="M781" s="58">
        <v>9.0617330564470855E-3</v>
      </c>
    </row>
    <row r="782" spans="1:13" x14ac:dyDescent="0.25">
      <c r="A782" s="57">
        <v>40217</v>
      </c>
      <c r="B782" s="58">
        <v>8.940182054615331E-4</v>
      </c>
      <c r="C782" s="58">
        <v>-6.8051575931232788E-3</v>
      </c>
      <c r="D782" s="58">
        <v>-6.1633281972264253E-3</v>
      </c>
      <c r="E782" s="58">
        <v>4.107317808425881E-3</v>
      </c>
      <c r="F782" s="58">
        <v>-1.2477718360071388E-2</v>
      </c>
      <c r="G782" s="58">
        <v>-1.0706638115631772E-2</v>
      </c>
      <c r="H782" s="58">
        <v>-4.7704233750746061E-3</v>
      </c>
      <c r="I782" s="58">
        <v>0</v>
      </c>
      <c r="J782" s="58">
        <v>5.6595559425338671E-3</v>
      </c>
      <c r="K782" s="58">
        <v>0</v>
      </c>
      <c r="L782" s="58">
        <v>0</v>
      </c>
      <c r="M782" s="58">
        <v>-9.7287184284378103E-3</v>
      </c>
    </row>
    <row r="783" spans="1:13" x14ac:dyDescent="0.25">
      <c r="A783" s="57">
        <v>40218</v>
      </c>
      <c r="B783" s="58">
        <v>-4.0600893219651102E-3</v>
      </c>
      <c r="C783" s="58">
        <v>1.0818608005769947E-2</v>
      </c>
      <c r="D783" s="58">
        <v>1.5503875968992054E-2</v>
      </c>
      <c r="E783" s="58">
        <v>5.5540961459075167E-3</v>
      </c>
      <c r="F783" s="58">
        <v>-1.8501805054151665E-2</v>
      </c>
      <c r="G783" s="58">
        <v>1.0461760461760505E-2</v>
      </c>
      <c r="H783" s="58">
        <v>1.0271334417529809E-2</v>
      </c>
      <c r="I783" s="58">
        <v>0</v>
      </c>
      <c r="J783" s="58">
        <v>1.2121212121211977E-2</v>
      </c>
      <c r="K783" s="58">
        <v>0</v>
      </c>
      <c r="L783" s="58">
        <v>0</v>
      </c>
      <c r="M783" s="58">
        <v>6.0457207632722554E-3</v>
      </c>
    </row>
    <row r="784" spans="1:13" x14ac:dyDescent="0.25">
      <c r="A784" s="57">
        <v>40219</v>
      </c>
      <c r="B784" s="58">
        <v>2.364451691805991E-3</v>
      </c>
      <c r="C784" s="58">
        <v>-5.7081698180521112E-3</v>
      </c>
      <c r="D784" s="58">
        <v>2.0356234096694514E-3</v>
      </c>
      <c r="E784" s="58">
        <v>-3.6947191640231969E-3</v>
      </c>
      <c r="F784" s="58">
        <v>0.10827586206896544</v>
      </c>
      <c r="G784" s="58">
        <v>-7.1403070332032303E-4</v>
      </c>
      <c r="H784" s="58">
        <v>-5.6765229179022159E-3</v>
      </c>
      <c r="I784" s="58">
        <v>0</v>
      </c>
      <c r="J784" s="58">
        <v>2.5662959794696683E-3</v>
      </c>
      <c r="K784" s="58">
        <v>0</v>
      </c>
      <c r="L784" s="58">
        <v>0</v>
      </c>
      <c r="M784" s="58">
        <v>-1.8779342722996528E-4</v>
      </c>
    </row>
    <row r="785" spans="1:13" x14ac:dyDescent="0.25">
      <c r="A785" s="57">
        <v>40220</v>
      </c>
      <c r="B785" s="58">
        <v>-2.9282576866763721E-3</v>
      </c>
      <c r="C785" s="58">
        <v>1.8299246501614519E-2</v>
      </c>
      <c r="D785" s="58">
        <v>1.8791264601320412E-2</v>
      </c>
      <c r="E785" s="58">
        <v>3.6335031465388745E-3</v>
      </c>
      <c r="F785" s="58">
        <v>1.1200995644057299E-2</v>
      </c>
      <c r="G785" s="58">
        <v>4.6445158985353174E-3</v>
      </c>
      <c r="H785" s="58">
        <v>2.3261758691206502E-2</v>
      </c>
      <c r="I785" s="58">
        <v>0</v>
      </c>
      <c r="J785" s="58">
        <v>1.4078498293515374E-2</v>
      </c>
      <c r="K785" s="58">
        <v>0</v>
      </c>
      <c r="L785" s="58">
        <v>0</v>
      </c>
      <c r="M785" s="58">
        <v>-3.0052592036063919E-3</v>
      </c>
    </row>
    <row r="786" spans="1:13" x14ac:dyDescent="0.25">
      <c r="A786" s="57">
        <v>40221</v>
      </c>
      <c r="B786" s="58">
        <v>3.5079131995432444E-3</v>
      </c>
      <c r="C786" s="58">
        <v>8.8090204369273284E-3</v>
      </c>
      <c r="D786" s="58">
        <v>1.8444666001994126E-2</v>
      </c>
      <c r="E786" s="58">
        <v>-6.1210017541895034E-3</v>
      </c>
      <c r="F786" s="58">
        <v>1.0256410256410664E-3</v>
      </c>
      <c r="G786" s="58">
        <v>-6.7567567567567988E-3</v>
      </c>
      <c r="H786" s="58">
        <v>-3.5806478474478265E-3</v>
      </c>
      <c r="I786" s="58">
        <v>0</v>
      </c>
      <c r="J786" s="58">
        <v>1.0938157341186416E-2</v>
      </c>
      <c r="K786" s="58">
        <v>0</v>
      </c>
      <c r="L786" s="58">
        <v>0</v>
      </c>
      <c r="M786" s="58">
        <v>-3.3911077618689056E-3</v>
      </c>
    </row>
    <row r="787" spans="1:13" x14ac:dyDescent="0.25">
      <c r="A787" s="57">
        <v>40225</v>
      </c>
      <c r="B787" s="58">
        <v>1.544589870742219E-2</v>
      </c>
      <c r="C787" s="58">
        <v>1.5019210618232526E-2</v>
      </c>
      <c r="D787" s="58">
        <v>1.4194811551639708E-2</v>
      </c>
      <c r="E787" s="58">
        <v>1.5359194862743619E-2</v>
      </c>
      <c r="F787" s="58">
        <v>3.0737704918033515E-3</v>
      </c>
      <c r="G787" s="58">
        <v>1.5037593984962516E-2</v>
      </c>
      <c r="H787" s="58">
        <v>-1.7800434564599676E-2</v>
      </c>
      <c r="I787" s="58">
        <v>0</v>
      </c>
      <c r="J787" s="58">
        <v>3.162713275072826E-2</v>
      </c>
      <c r="K787" s="58">
        <v>0</v>
      </c>
      <c r="L787" s="58">
        <v>0</v>
      </c>
      <c r="M787" s="58">
        <v>1.2476370510396961E-2</v>
      </c>
    </row>
    <row r="788" spans="1:13" x14ac:dyDescent="0.25">
      <c r="A788" s="57">
        <v>40226</v>
      </c>
      <c r="B788" s="58">
        <v>4.7234008486110035E-3</v>
      </c>
      <c r="C788" s="58">
        <v>-4.1293874741912262E-3</v>
      </c>
      <c r="D788" s="58">
        <v>-2.8957528957528345E-3</v>
      </c>
      <c r="E788" s="58">
        <v>-5.7326725349508001E-3</v>
      </c>
      <c r="F788" s="58">
        <v>-4.0858018386108474E-3</v>
      </c>
      <c r="G788" s="58">
        <v>8.4656084656085095E-3</v>
      </c>
      <c r="H788" s="58">
        <v>-1.0380328426784602E-2</v>
      </c>
      <c r="I788" s="58">
        <v>0</v>
      </c>
      <c r="J788" s="58">
        <v>-3.2271077047195673E-3</v>
      </c>
      <c r="K788" s="58">
        <v>0</v>
      </c>
      <c r="L788" s="58">
        <v>0</v>
      </c>
      <c r="M788" s="58">
        <v>9.3353248693055502E-3</v>
      </c>
    </row>
    <row r="789" spans="1:13" x14ac:dyDescent="0.25">
      <c r="A789" s="57">
        <v>40227</v>
      </c>
      <c r="B789" s="58">
        <v>5.0199203187251129E-3</v>
      </c>
      <c r="C789" s="58">
        <v>1.7277125086385681E-3</v>
      </c>
      <c r="D789" s="58">
        <v>8.7124878993223298E-3</v>
      </c>
      <c r="E789" s="58">
        <v>9.3367555704348959E-3</v>
      </c>
      <c r="F789" s="58">
        <v>2.0717948717948742E-2</v>
      </c>
      <c r="G789" s="58">
        <v>1.3291360615599768E-2</v>
      </c>
      <c r="H789" s="58">
        <v>1.5217952024761283E-2</v>
      </c>
      <c r="I789" s="58">
        <v>0</v>
      </c>
      <c r="J789" s="58">
        <v>4.8563334682314441E-3</v>
      </c>
      <c r="K789" s="58">
        <v>0</v>
      </c>
      <c r="L789" s="58">
        <v>0</v>
      </c>
      <c r="M789" s="58">
        <v>-1.0913799482057063E-2</v>
      </c>
    </row>
    <row r="790" spans="1:13" x14ac:dyDescent="0.25">
      <c r="A790" s="57">
        <v>40228</v>
      </c>
      <c r="B790" s="58">
        <v>9.6725600570839454E-3</v>
      </c>
      <c r="C790" s="58">
        <v>-6.2090375991721292E-3</v>
      </c>
      <c r="D790" s="58">
        <v>-9.5969289827257942E-4</v>
      </c>
      <c r="E790" s="58">
        <v>-4.5330581558191696E-3</v>
      </c>
      <c r="F790" s="58">
        <v>5.2250803858522321E-3</v>
      </c>
      <c r="G790" s="58">
        <v>-6.9036934760096091E-3</v>
      </c>
      <c r="H790" s="58">
        <v>-4.7425474254743083E-3</v>
      </c>
      <c r="I790" s="58">
        <v>0</v>
      </c>
      <c r="J790" s="58">
        <v>7.2492952074105776E-3</v>
      </c>
      <c r="K790" s="58">
        <v>0</v>
      </c>
      <c r="L790" s="58">
        <v>0</v>
      </c>
      <c r="M790" s="58">
        <v>3.7404151860864765E-4</v>
      </c>
    </row>
    <row r="791" spans="1:13" x14ac:dyDescent="0.25">
      <c r="A791" s="57">
        <v>40231</v>
      </c>
      <c r="B791" s="58">
        <v>-3.9261876717699984E-4</v>
      </c>
      <c r="C791" s="58">
        <v>-6.2478306143699536E-3</v>
      </c>
      <c r="D791" s="58">
        <v>2.4015369836696276E-3</v>
      </c>
      <c r="E791" s="58">
        <v>3.7762393099107783E-3</v>
      </c>
      <c r="F791" s="58">
        <v>1.3994402239104309E-2</v>
      </c>
      <c r="G791" s="58">
        <v>-1.3903371567605127E-3</v>
      </c>
      <c r="H791" s="58">
        <v>4.1695030633084329E-3</v>
      </c>
      <c r="I791" s="58">
        <v>0</v>
      </c>
      <c r="J791" s="58">
        <v>-1.119552179128358E-2</v>
      </c>
      <c r="K791" s="58">
        <v>0</v>
      </c>
      <c r="L791" s="58">
        <v>0</v>
      </c>
      <c r="M791" s="58">
        <v>6.356328285660906E-3</v>
      </c>
    </row>
    <row r="792" spans="1:13" x14ac:dyDescent="0.25">
      <c r="A792" s="57">
        <v>40232</v>
      </c>
      <c r="B792" s="58">
        <v>-6.4414768263942879E-3</v>
      </c>
      <c r="C792" s="58">
        <v>-1.6765630457561964E-2</v>
      </c>
      <c r="D792" s="58">
        <v>-2.2999520843315802E-2</v>
      </c>
      <c r="E792" s="58">
        <v>-1.4236713015896463E-2</v>
      </c>
      <c r="F792" s="58">
        <v>-1.0843848580441628E-2</v>
      </c>
      <c r="G792" s="58">
        <v>-1.3922728854855571E-2</v>
      </c>
      <c r="H792" s="58">
        <v>-6.5248707736633715E-3</v>
      </c>
      <c r="I792" s="58">
        <v>0</v>
      </c>
      <c r="J792" s="58">
        <v>-1.7387788111605351E-2</v>
      </c>
      <c r="K792" s="58">
        <v>0</v>
      </c>
      <c r="L792" s="58">
        <v>0</v>
      </c>
      <c r="M792" s="58">
        <v>-3.9011703511053764E-3</v>
      </c>
    </row>
    <row r="793" spans="1:13" x14ac:dyDescent="0.25">
      <c r="A793" s="57">
        <v>40233</v>
      </c>
      <c r="B793" s="58">
        <v>4.2694497153699107E-3</v>
      </c>
      <c r="C793" s="58">
        <v>1.8117229129662515E-2</v>
      </c>
      <c r="D793" s="58">
        <v>1.5203531142716997E-2</v>
      </c>
      <c r="E793" s="58">
        <v>-6.7347625996182492E-3</v>
      </c>
      <c r="F793" s="58">
        <v>7.5742475583016056E-3</v>
      </c>
      <c r="G793" s="58">
        <v>1.0589481115425459E-2</v>
      </c>
      <c r="H793" s="58">
        <v>2.1153190037529912E-2</v>
      </c>
      <c r="I793" s="58">
        <v>0</v>
      </c>
      <c r="J793" s="58">
        <v>1.8518518518518379E-2</v>
      </c>
      <c r="K793" s="58">
        <v>0</v>
      </c>
      <c r="L793" s="58">
        <v>0</v>
      </c>
      <c r="M793" s="58">
        <v>5.5949272659456817E-3</v>
      </c>
    </row>
    <row r="794" spans="1:13" x14ac:dyDescent="0.25">
      <c r="A794" s="57">
        <v>40234</v>
      </c>
      <c r="B794" s="58">
        <v>-7.636592662572772E-3</v>
      </c>
      <c r="C794" s="58">
        <v>6.9783670621075267E-3</v>
      </c>
      <c r="D794" s="58">
        <v>-3.3816425120772875E-3</v>
      </c>
      <c r="E794" s="58">
        <v>-9.4925980336763027E-3</v>
      </c>
      <c r="F794" s="58">
        <v>6.7260138476756826E-3</v>
      </c>
      <c r="G794" s="58">
        <v>-1.0478519035975742E-3</v>
      </c>
      <c r="H794" s="58">
        <v>-1.2696291346475097E-2</v>
      </c>
      <c r="I794" s="58">
        <v>0</v>
      </c>
      <c r="J794" s="58">
        <v>-9.2929292929293528E-3</v>
      </c>
      <c r="K794" s="58">
        <v>0</v>
      </c>
      <c r="L794" s="58">
        <v>0</v>
      </c>
      <c r="M794" s="58">
        <v>4.2655786350147551E-3</v>
      </c>
    </row>
    <row r="795" spans="1:13" x14ac:dyDescent="0.25">
      <c r="A795" s="57">
        <v>40235</v>
      </c>
      <c r="B795" s="58">
        <v>7.6160253867514349E-3</v>
      </c>
      <c r="C795" s="58">
        <v>1.2820512820512775E-2</v>
      </c>
      <c r="D795" s="58">
        <v>-4.8473097430924428E-3</v>
      </c>
      <c r="E795" s="58">
        <v>7.2257083095639274E-4</v>
      </c>
      <c r="F795" s="58">
        <v>1.9257221458046647E-2</v>
      </c>
      <c r="G795" s="58">
        <v>2.447552447552459E-3</v>
      </c>
      <c r="H795" s="58">
        <v>1.6920473773265332E-3</v>
      </c>
      <c r="I795" s="58">
        <v>0</v>
      </c>
      <c r="J795" s="58">
        <v>-5.7096247960848334E-3</v>
      </c>
      <c r="K795" s="58">
        <v>0</v>
      </c>
      <c r="L795" s="58">
        <v>0</v>
      </c>
      <c r="M795" s="58">
        <v>-1.4773776546629369E-3</v>
      </c>
    </row>
    <row r="796" spans="1:13" x14ac:dyDescent="0.25">
      <c r="A796" s="57">
        <v>40238</v>
      </c>
      <c r="B796" s="58">
        <v>3.8579639398472754E-3</v>
      </c>
      <c r="C796" s="58">
        <v>2.1553198768388571E-2</v>
      </c>
      <c r="D796" s="58">
        <v>1.6561130053580175E-2</v>
      </c>
      <c r="E796" s="58">
        <v>1.1172759747662742E-2</v>
      </c>
      <c r="F796" s="58">
        <v>8.0971659919029104E-3</v>
      </c>
      <c r="G796" s="58">
        <v>1.2207882804325054E-2</v>
      </c>
      <c r="H796" s="58">
        <v>5.1858108108108203E-2</v>
      </c>
      <c r="I796" s="58">
        <v>0</v>
      </c>
      <c r="J796" s="58">
        <v>1.0254306808859637E-2</v>
      </c>
      <c r="K796" s="58">
        <v>0</v>
      </c>
      <c r="L796" s="58">
        <v>0</v>
      </c>
      <c r="M796" s="58">
        <v>-3.1440724986129265E-3</v>
      </c>
    </row>
    <row r="797" spans="1:13" x14ac:dyDescent="0.25">
      <c r="A797" s="57">
        <v>40239</v>
      </c>
      <c r="B797" s="58">
        <v>9.4117647058822307E-3</v>
      </c>
      <c r="C797" s="58">
        <v>-6.6979236436703893E-4</v>
      </c>
      <c r="D797" s="58">
        <v>-8.1456636320077491E-3</v>
      </c>
      <c r="E797" s="58">
        <v>1.5709561034275454E-2</v>
      </c>
      <c r="F797" s="58">
        <v>-7.649646203862992E-3</v>
      </c>
      <c r="G797" s="58">
        <v>-1.9297036526533362E-2</v>
      </c>
      <c r="H797" s="58">
        <v>7.9492532519671588E-3</v>
      </c>
      <c r="I797" s="58">
        <v>0</v>
      </c>
      <c r="J797" s="58">
        <v>-6.0901339829475543E-3</v>
      </c>
      <c r="K797" s="58">
        <v>0</v>
      </c>
      <c r="L797" s="58">
        <v>0</v>
      </c>
      <c r="M797" s="58">
        <v>-5.7513914656770471E-3</v>
      </c>
    </row>
    <row r="798" spans="1:13" x14ac:dyDescent="0.25">
      <c r="A798" s="57">
        <v>40240</v>
      </c>
      <c r="B798" s="58">
        <v>-7.536907536907389E-3</v>
      </c>
      <c r="C798" s="58">
        <v>2.0107238605897582E-3</v>
      </c>
      <c r="D798" s="58">
        <v>-8.6956521739129933E-3</v>
      </c>
      <c r="E798" s="58">
        <v>7.8812994893806554E-3</v>
      </c>
      <c r="F798" s="58">
        <v>-3.6615918288687155E-3</v>
      </c>
      <c r="G798" s="58">
        <v>0</v>
      </c>
      <c r="H798" s="58">
        <v>2.8678403568866973E-3</v>
      </c>
      <c r="I798" s="58">
        <v>0</v>
      </c>
      <c r="J798" s="58">
        <v>-3.2679738562092497E-3</v>
      </c>
      <c r="K798" s="58">
        <v>0</v>
      </c>
      <c r="L798" s="58">
        <v>0</v>
      </c>
      <c r="M798" s="58">
        <v>1.3062138458665995E-3</v>
      </c>
    </row>
    <row r="799" spans="1:13" x14ac:dyDescent="0.25">
      <c r="A799" s="57">
        <v>40241</v>
      </c>
      <c r="B799" s="58">
        <v>-5.1671494558835906E-3</v>
      </c>
      <c r="C799" s="58">
        <v>6.6889632107023367E-3</v>
      </c>
      <c r="D799" s="58">
        <v>4.873294346978696E-4</v>
      </c>
      <c r="E799" s="58">
        <v>1.6997687139762796E-2</v>
      </c>
      <c r="F799" s="58">
        <v>1.3152804642166283E-2</v>
      </c>
      <c r="G799" s="58">
        <v>5.9732958538298853E-3</v>
      </c>
      <c r="H799" s="58">
        <v>2.097068869648111E-2</v>
      </c>
      <c r="I799" s="58">
        <v>0</v>
      </c>
      <c r="J799" s="58">
        <v>1.1065573770491888E-2</v>
      </c>
      <c r="K799" s="58">
        <v>0</v>
      </c>
      <c r="L799" s="58">
        <v>0</v>
      </c>
      <c r="M799" s="58">
        <v>5.5907566157287203E-3</v>
      </c>
    </row>
    <row r="800" spans="1:13" x14ac:dyDescent="0.25">
      <c r="A800" s="57">
        <v>40242</v>
      </c>
      <c r="B800" s="58">
        <v>7.8696781301657026E-4</v>
      </c>
      <c r="C800" s="58">
        <v>3.9202657807309027E-2</v>
      </c>
      <c r="D800" s="58">
        <v>1.2664393570384735E-2</v>
      </c>
      <c r="E800" s="58">
        <v>1.7327268789257166E-2</v>
      </c>
      <c r="F800" s="58">
        <v>-5.7273768613975706E-3</v>
      </c>
      <c r="G800" s="58">
        <v>-1.3971358714635063E-3</v>
      </c>
      <c r="H800" s="58">
        <v>2.9565082082003702E-3</v>
      </c>
      <c r="I800" s="58">
        <v>0</v>
      </c>
      <c r="J800" s="58">
        <v>1.2160518848804092E-2</v>
      </c>
      <c r="K800" s="58">
        <v>0</v>
      </c>
      <c r="L800" s="58">
        <v>0</v>
      </c>
      <c r="M800" s="58">
        <v>3.3358042994811044E-3</v>
      </c>
    </row>
    <row r="801" spans="1:13" x14ac:dyDescent="0.25">
      <c r="A801" s="57">
        <v>40245</v>
      </c>
      <c r="B801" s="58">
        <v>-8.6498387984590419E-4</v>
      </c>
      <c r="C801" s="58">
        <v>6.3938618925840629E-4</v>
      </c>
      <c r="D801" s="58">
        <v>-9.6200096200094176E-4</v>
      </c>
      <c r="E801" s="58">
        <v>-3.0515932155277259E-3</v>
      </c>
      <c r="F801" s="58">
        <v>2.5921658986175045E-2</v>
      </c>
      <c r="G801" s="58">
        <v>1.3990905911156482E-3</v>
      </c>
      <c r="H801" s="58">
        <v>9.3088201070514742E-3</v>
      </c>
      <c r="I801" s="58">
        <v>0</v>
      </c>
      <c r="J801" s="58">
        <v>-1.1213456147376788E-2</v>
      </c>
      <c r="K801" s="58">
        <v>0</v>
      </c>
      <c r="L801" s="58">
        <v>0</v>
      </c>
      <c r="M801" s="58">
        <v>1.8470631695599593E-4</v>
      </c>
    </row>
    <row r="802" spans="1:13" x14ac:dyDescent="0.25">
      <c r="A802" s="57">
        <v>40246</v>
      </c>
      <c r="B802" s="58">
        <v>-6.2175350228239612E-3</v>
      </c>
      <c r="C802" s="58">
        <v>1.7891373801916854E-2</v>
      </c>
      <c r="D802" s="58">
        <v>8.1848820414058832E-3</v>
      </c>
      <c r="E802" s="58">
        <v>-4.0931093394076523E-3</v>
      </c>
      <c r="F802" s="58">
        <v>8.9837170129141164E-3</v>
      </c>
      <c r="G802" s="58">
        <v>5.9378274537198461E-3</v>
      </c>
      <c r="H802" s="58">
        <v>-9.9146875720546035E-3</v>
      </c>
      <c r="I802" s="58">
        <v>0</v>
      </c>
      <c r="J802" s="58">
        <v>-2.0251113811259658E-2</v>
      </c>
      <c r="K802" s="58">
        <v>0</v>
      </c>
      <c r="L802" s="58">
        <v>0</v>
      </c>
      <c r="M802" s="58">
        <v>-1.6620498614957624E-3</v>
      </c>
    </row>
    <row r="803" spans="1:13" x14ac:dyDescent="0.25">
      <c r="A803" s="57">
        <v>40247</v>
      </c>
      <c r="B803" s="58">
        <v>-2.2966658747128887E-3</v>
      </c>
      <c r="C803" s="58">
        <v>8.1607030759571764E-3</v>
      </c>
      <c r="D803" s="58">
        <v>1.1938872970391534E-2</v>
      </c>
      <c r="E803" s="58">
        <v>2.9055430470676491E-2</v>
      </c>
      <c r="F803" s="58">
        <v>1.873492858467829E-2</v>
      </c>
      <c r="G803" s="58">
        <v>5.9027777777778123E-3</v>
      </c>
      <c r="H803" s="58">
        <v>1.3119080888060797E-2</v>
      </c>
      <c r="I803" s="58">
        <v>0</v>
      </c>
      <c r="J803" s="58">
        <v>1.6535758577924664E-2</v>
      </c>
      <c r="K803" s="58">
        <v>0</v>
      </c>
      <c r="L803" s="58">
        <v>0</v>
      </c>
      <c r="M803" s="58">
        <v>-7.9541250462449309E-3</v>
      </c>
    </row>
    <row r="804" spans="1:13" x14ac:dyDescent="0.25">
      <c r="A804" s="57">
        <v>40248</v>
      </c>
      <c r="B804" s="58">
        <v>-2.1431973329100185E-3</v>
      </c>
      <c r="C804" s="58">
        <v>2.8019925280200475E-3</v>
      </c>
      <c r="D804" s="58">
        <v>2.8315243039169768E-3</v>
      </c>
      <c r="E804" s="58">
        <v>8.1266930610544019E-3</v>
      </c>
      <c r="F804" s="58">
        <v>8.9220684632191904E-3</v>
      </c>
      <c r="G804" s="58">
        <v>7.2488781498101229E-3</v>
      </c>
      <c r="H804" s="58">
        <v>2.3523101678032399E-2</v>
      </c>
      <c r="I804" s="58">
        <v>0</v>
      </c>
      <c r="J804" s="58">
        <v>-2.1146807645384236E-2</v>
      </c>
      <c r="K804" s="58">
        <v>0</v>
      </c>
      <c r="L804" s="58">
        <v>0</v>
      </c>
      <c r="M804" s="58">
        <v>6.3397352228229398E-3</v>
      </c>
    </row>
    <row r="805" spans="1:13" x14ac:dyDescent="0.25">
      <c r="A805" s="57">
        <v>40249</v>
      </c>
      <c r="B805" s="58">
        <v>1.7500596611248032E-2</v>
      </c>
      <c r="C805" s="58">
        <v>4.9674014281277934E-3</v>
      </c>
      <c r="D805" s="58">
        <v>9.4117647058822307E-4</v>
      </c>
      <c r="E805" s="58">
        <v>-2.755959762987259E-3</v>
      </c>
      <c r="F805" s="58">
        <v>-7.0384407146723005E-3</v>
      </c>
      <c r="G805" s="58">
        <v>3.0843043180259766E-3</v>
      </c>
      <c r="H805" s="58">
        <v>-1.3175625093577059E-2</v>
      </c>
      <c r="I805" s="58">
        <v>0</v>
      </c>
      <c r="J805" s="58">
        <v>-2.9081844619859298E-3</v>
      </c>
      <c r="K805" s="58">
        <v>0</v>
      </c>
      <c r="L805" s="58">
        <v>0</v>
      </c>
      <c r="M805" s="58">
        <v>-1.2970168612191912E-3</v>
      </c>
    </row>
    <row r="806" spans="1:13" x14ac:dyDescent="0.25">
      <c r="A806" s="57">
        <v>40252</v>
      </c>
      <c r="B806" s="58">
        <v>-3.9871784848720671E-3</v>
      </c>
      <c r="C806" s="58">
        <v>-1.2048192771084265E-2</v>
      </c>
      <c r="D806" s="58">
        <v>-4.7014574518099428E-3</v>
      </c>
      <c r="E806" s="58">
        <v>-2.822302058864179E-2</v>
      </c>
      <c r="F806" s="58">
        <v>4.8346055979643809E-2</v>
      </c>
      <c r="G806" s="58">
        <v>6.8329347454731959E-4</v>
      </c>
      <c r="H806" s="58">
        <v>-5.2344105598542967E-3</v>
      </c>
      <c r="I806" s="58">
        <v>0</v>
      </c>
      <c r="J806" s="58">
        <v>-2.4999999999999467E-3</v>
      </c>
      <c r="K806" s="58">
        <v>0</v>
      </c>
      <c r="L806" s="58">
        <v>0</v>
      </c>
      <c r="M806" s="58">
        <v>2.8200371057514051E-2</v>
      </c>
    </row>
    <row r="807" spans="1:13" x14ac:dyDescent="0.25">
      <c r="A807" s="57">
        <v>40253</v>
      </c>
      <c r="B807" s="58">
        <v>4.7095761381474865E-3</v>
      </c>
      <c r="C807" s="58">
        <v>2.5015634771732298E-3</v>
      </c>
      <c r="D807" s="58">
        <v>3.96787907416154E-2</v>
      </c>
      <c r="E807" s="58">
        <v>3.5903451708079182E-3</v>
      </c>
      <c r="F807" s="58">
        <v>-6.2413314840499279E-3</v>
      </c>
      <c r="G807" s="58">
        <v>2.7313076135200287E-3</v>
      </c>
      <c r="H807" s="58">
        <v>5.0331731869137641E-3</v>
      </c>
      <c r="I807" s="58">
        <v>0</v>
      </c>
      <c r="J807" s="58">
        <v>3.0910609857978111E-2</v>
      </c>
      <c r="K807" s="58">
        <v>0</v>
      </c>
      <c r="L807" s="58">
        <v>0</v>
      </c>
      <c r="M807" s="58">
        <v>1.0285095633345342E-2</v>
      </c>
    </row>
    <row r="808" spans="1:13" x14ac:dyDescent="0.25">
      <c r="A808" s="57">
        <v>40254</v>
      </c>
      <c r="B808" s="58">
        <v>7.0312500000000444E-3</v>
      </c>
      <c r="C808" s="58">
        <v>-1.2476606363068798E-3</v>
      </c>
      <c r="D808" s="58">
        <v>1.0449795547478269E-2</v>
      </c>
      <c r="E808" s="58">
        <v>6.3757438367817443E-4</v>
      </c>
      <c r="F808" s="58">
        <v>-1.0816468946266533E-2</v>
      </c>
      <c r="G808" s="58">
        <v>8.8525706503232993E-3</v>
      </c>
      <c r="H808" s="58">
        <v>-3.4145231049396152E-3</v>
      </c>
      <c r="I808" s="58">
        <v>0</v>
      </c>
      <c r="J808" s="58">
        <v>9.3192868719611521E-3</v>
      </c>
      <c r="K808" s="58">
        <v>0</v>
      </c>
      <c r="L808" s="58">
        <v>0</v>
      </c>
      <c r="M808" s="58">
        <v>-1.2502232541525826E-3</v>
      </c>
    </row>
    <row r="809" spans="1:13" x14ac:dyDescent="0.25">
      <c r="A809" s="57">
        <v>40255</v>
      </c>
      <c r="B809" s="58">
        <v>-1.1171450737005539E-2</v>
      </c>
      <c r="C809" s="58">
        <v>2.1861336664583675E-3</v>
      </c>
      <c r="D809" s="58">
        <v>-1.7985611510791255E-3</v>
      </c>
      <c r="E809" s="58">
        <v>1.4867256637167703E-3</v>
      </c>
      <c r="F809" s="58">
        <v>-4.056437389770795E-3</v>
      </c>
      <c r="G809" s="58">
        <v>-6.7499156260542037E-4</v>
      </c>
      <c r="H809" s="58">
        <v>1.0811633927211739E-2</v>
      </c>
      <c r="I809" s="58">
        <v>0</v>
      </c>
      <c r="J809" s="58">
        <v>-7.6274588518667752E-3</v>
      </c>
      <c r="K809" s="58">
        <v>0</v>
      </c>
      <c r="L809" s="58">
        <v>0</v>
      </c>
      <c r="M809" s="58">
        <v>3.5765379113006368E-4</v>
      </c>
    </row>
    <row r="810" spans="1:13" x14ac:dyDescent="0.25">
      <c r="A810" s="57">
        <v>40256</v>
      </c>
      <c r="B810" s="58">
        <v>1.082692609446112E-2</v>
      </c>
      <c r="C810" s="58">
        <v>-1.0595200997195464E-2</v>
      </c>
      <c r="D810" s="58">
        <v>-9.4594594594594739E-3</v>
      </c>
      <c r="E810" s="58">
        <v>-1.1310617842499648E-2</v>
      </c>
      <c r="F810" s="58">
        <v>8.6771737205595389E-3</v>
      </c>
      <c r="G810" s="58">
        <v>-6.7544748395809151E-4</v>
      </c>
      <c r="H810" s="58">
        <v>-1.8153058150045198E-2</v>
      </c>
      <c r="I810" s="58">
        <v>0</v>
      </c>
      <c r="J810" s="58">
        <v>-1.4563106796116498E-2</v>
      </c>
      <c r="K810" s="58">
        <v>0</v>
      </c>
      <c r="L810" s="58">
        <v>0</v>
      </c>
      <c r="M810" s="58">
        <v>-1.0725777618877275E-2</v>
      </c>
    </row>
    <row r="811" spans="1:13" x14ac:dyDescent="0.25">
      <c r="A811" s="57">
        <v>40259</v>
      </c>
      <c r="B811" s="58">
        <v>-1.3427506985408288E-2</v>
      </c>
      <c r="C811" s="58">
        <v>1.1338582677165254E-2</v>
      </c>
      <c r="D811" s="58">
        <v>1.1368804001818944E-2</v>
      </c>
      <c r="E811" s="58">
        <v>-4.4687544687544989E-3</v>
      </c>
      <c r="F811" s="58">
        <v>1.7731741573033588E-2</v>
      </c>
      <c r="G811" s="58">
        <v>3.3795201081443516E-4</v>
      </c>
      <c r="H811" s="58">
        <v>9.2059838895286461E-4</v>
      </c>
      <c r="I811" s="58">
        <v>0</v>
      </c>
      <c r="J811" s="58">
        <v>1.5188834154351349E-2</v>
      </c>
      <c r="K811" s="58">
        <v>0</v>
      </c>
      <c r="L811" s="58">
        <v>0</v>
      </c>
      <c r="M811" s="58">
        <v>5.0596313697144346E-3</v>
      </c>
    </row>
    <row r="812" spans="1:13" x14ac:dyDescent="0.25">
      <c r="A812" s="57">
        <v>40260</v>
      </c>
      <c r="B812" s="58">
        <v>6.5297773581936003E-3</v>
      </c>
      <c r="C812" s="58">
        <v>1.5882902522578624E-2</v>
      </c>
      <c r="D812" s="58">
        <v>1.9334532374100766E-2</v>
      </c>
      <c r="E812" s="58">
        <v>-1.5226056666786447E-2</v>
      </c>
      <c r="F812" s="58">
        <v>2.6220458858030149E-2</v>
      </c>
      <c r="G812" s="58">
        <v>9.4594594594594739E-3</v>
      </c>
      <c r="H812" s="58">
        <v>-9.2741626427531587E-3</v>
      </c>
      <c r="I812" s="58">
        <v>0</v>
      </c>
      <c r="J812" s="58">
        <v>2.9114435907804159E-2</v>
      </c>
      <c r="K812" s="58">
        <v>0</v>
      </c>
      <c r="L812" s="58">
        <v>0</v>
      </c>
      <c r="M812" s="58">
        <v>4.8543689320388328E-3</v>
      </c>
    </row>
    <row r="813" spans="1:13" x14ac:dyDescent="0.25">
      <c r="A813" s="57">
        <v>40261</v>
      </c>
      <c r="B813" s="58">
        <v>5.3931530404878192E-3</v>
      </c>
      <c r="C813" s="58">
        <v>4.5984058859596111E-3</v>
      </c>
      <c r="D813" s="58">
        <v>-1.0586678429642782E-2</v>
      </c>
      <c r="E813" s="58">
        <v>1.5169748021733431E-2</v>
      </c>
      <c r="F813" s="58">
        <v>2.2860985039502513E-2</v>
      </c>
      <c r="G813" s="58">
        <v>-7.6974564926372002E-3</v>
      </c>
      <c r="H813" s="58">
        <v>-9.4383413275568318E-3</v>
      </c>
      <c r="I813" s="58">
        <v>0</v>
      </c>
      <c r="J813" s="58">
        <v>-2.5933202357563911E-2</v>
      </c>
      <c r="K813" s="58">
        <v>0</v>
      </c>
      <c r="L813" s="58">
        <v>0</v>
      </c>
      <c r="M813" s="58">
        <v>-5.5466094113437725E-3</v>
      </c>
    </row>
    <row r="814" spans="1:13" x14ac:dyDescent="0.25">
      <c r="A814" s="57">
        <v>40262</v>
      </c>
      <c r="B814" s="58">
        <v>5.6751924123457087E-3</v>
      </c>
      <c r="C814" s="58">
        <v>-1.1901129081477002E-2</v>
      </c>
      <c r="D814" s="58">
        <v>-3.5666518056174379E-3</v>
      </c>
      <c r="E814" s="58">
        <v>9.9500700456196522E-3</v>
      </c>
      <c r="F814" s="58">
        <v>-2.7115858668857795E-2</v>
      </c>
      <c r="G814" s="58">
        <v>1.2141652613828047E-2</v>
      </c>
      <c r="H814" s="58">
        <v>5.2249297094657976E-2</v>
      </c>
      <c r="I814" s="58">
        <v>0</v>
      </c>
      <c r="J814" s="58">
        <v>0</v>
      </c>
      <c r="K814" s="58">
        <v>0</v>
      </c>
      <c r="L814" s="58">
        <v>0</v>
      </c>
      <c r="M814" s="58">
        <v>5.3976250449805363E-4</v>
      </c>
    </row>
    <row r="815" spans="1:13" x14ac:dyDescent="0.25">
      <c r="A815" s="57">
        <v>40263</v>
      </c>
      <c r="B815" s="58">
        <v>-3.3240568954855387E-3</v>
      </c>
      <c r="C815" s="58">
        <v>1.8838789376158127E-2</v>
      </c>
      <c r="D815" s="58">
        <v>-4.921700223713743E-3</v>
      </c>
      <c r="E815" s="58">
        <v>-3.5566936975395258E-4</v>
      </c>
      <c r="F815" s="58">
        <v>7.432432432432412E-3</v>
      </c>
      <c r="G815" s="58">
        <v>-1.1662779073642215E-2</v>
      </c>
      <c r="H815" s="58">
        <v>2.4493431307059943E-3</v>
      </c>
      <c r="I815" s="58">
        <v>0</v>
      </c>
      <c r="J815" s="58">
        <v>-1.6135538523598392E-3</v>
      </c>
      <c r="K815" s="58">
        <v>0</v>
      </c>
      <c r="L815" s="58">
        <v>0</v>
      </c>
      <c r="M815" s="58">
        <v>-1.7982377270275851E-3</v>
      </c>
    </row>
    <row r="816" spans="1:13" x14ac:dyDescent="0.25">
      <c r="A816" s="57">
        <v>40266</v>
      </c>
      <c r="B816" s="58">
        <v>2.8697742961296679E-3</v>
      </c>
      <c r="C816" s="58">
        <v>6.365565322825173E-3</v>
      </c>
      <c r="D816" s="58">
        <v>4.0467625899280879E-3</v>
      </c>
      <c r="E816" s="58">
        <v>-4.2695509855550373E-4</v>
      </c>
      <c r="F816" s="58">
        <v>1.1904761904761862E-2</v>
      </c>
      <c r="G816" s="58">
        <v>-2.3600809170599701E-3</v>
      </c>
      <c r="H816" s="58">
        <v>4.4424700133283146E-4</v>
      </c>
      <c r="I816" s="58">
        <v>0</v>
      </c>
      <c r="J816" s="58">
        <v>-8.0808080808081328E-4</v>
      </c>
      <c r="K816" s="58">
        <v>0</v>
      </c>
      <c r="L816" s="58">
        <v>0</v>
      </c>
      <c r="M816" s="58">
        <v>4.1433975860205585E-3</v>
      </c>
    </row>
    <row r="817" spans="1:13" x14ac:dyDescent="0.25">
      <c r="A817" s="57">
        <v>40267</v>
      </c>
      <c r="B817" s="58">
        <v>-3.0935808197989356E-3</v>
      </c>
      <c r="C817" s="58">
        <v>1.4759036144578186E-2</v>
      </c>
      <c r="D817" s="58">
        <v>4.478280340349805E-4</v>
      </c>
      <c r="E817" s="58">
        <v>7.5816900405780707E-3</v>
      </c>
      <c r="F817" s="58">
        <v>-8.7821043910522034E-3</v>
      </c>
      <c r="G817" s="58">
        <v>6.0831361946602769E-3</v>
      </c>
      <c r="H817" s="58">
        <v>1.0805210183540526E-2</v>
      </c>
      <c r="I817" s="58">
        <v>0</v>
      </c>
      <c r="J817" s="58">
        <v>-4.8524059846341006E-3</v>
      </c>
      <c r="K817" s="58">
        <v>0</v>
      </c>
      <c r="L817" s="58">
        <v>0</v>
      </c>
      <c r="M817" s="58">
        <v>3.0498744169356051E-3</v>
      </c>
    </row>
    <row r="818" spans="1:13" x14ac:dyDescent="0.25">
      <c r="A818" s="57">
        <v>40268</v>
      </c>
      <c r="B818" s="58">
        <v>-5.197827773467889E-3</v>
      </c>
      <c r="C818" s="58">
        <v>-3.5618878005342358E-3</v>
      </c>
      <c r="D818" s="58">
        <v>-2.2381378692928333E-3</v>
      </c>
      <c r="E818" s="58">
        <v>7.4186596954817219E-4</v>
      </c>
      <c r="F818" s="58">
        <v>-2.0060180541624506E-3</v>
      </c>
      <c r="G818" s="58">
        <v>-1.6123614376889472E-2</v>
      </c>
      <c r="H818" s="58">
        <v>-5.9305901303265962E-3</v>
      </c>
      <c r="I818" s="58">
        <v>0</v>
      </c>
      <c r="J818" s="58">
        <v>-5.6887444128402853E-3</v>
      </c>
      <c r="K818" s="58">
        <v>0</v>
      </c>
      <c r="L818" s="58">
        <v>0</v>
      </c>
      <c r="M818" s="58">
        <v>-5.5446252906455884E-3</v>
      </c>
    </row>
    <row r="819" spans="1:13" x14ac:dyDescent="0.25">
      <c r="A819" s="57">
        <v>40269</v>
      </c>
      <c r="B819" s="58">
        <v>5.6149107073226734E-3</v>
      </c>
      <c r="C819" s="58">
        <v>-1</v>
      </c>
      <c r="D819" s="58">
        <v>-1</v>
      </c>
      <c r="E819" s="58">
        <v>-1</v>
      </c>
      <c r="F819" s="58">
        <v>-1</v>
      </c>
      <c r="G819" s="58">
        <v>-1</v>
      </c>
      <c r="H819" s="58">
        <v>-1</v>
      </c>
      <c r="I819" s="58">
        <v>0</v>
      </c>
      <c r="J819" s="58">
        <v>-1</v>
      </c>
      <c r="K819" s="58">
        <v>0</v>
      </c>
      <c r="L819" s="58">
        <v>0</v>
      </c>
      <c r="M819" s="58">
        <v>-1.9784172661870825E-3</v>
      </c>
    </row>
    <row r="820" spans="1:13" x14ac:dyDescent="0.25">
      <c r="A820" s="57">
        <v>40273</v>
      </c>
      <c r="B820" s="58">
        <v>-4.4203179526948189E-3</v>
      </c>
      <c r="C820" s="58">
        <v>0</v>
      </c>
      <c r="D820" s="58">
        <v>0</v>
      </c>
      <c r="E820" s="58">
        <v>0</v>
      </c>
      <c r="F820" s="58">
        <v>0</v>
      </c>
      <c r="G820" s="58">
        <v>0</v>
      </c>
      <c r="H820" s="58">
        <v>0</v>
      </c>
      <c r="I820" s="58">
        <v>0</v>
      </c>
      <c r="J820" s="58">
        <v>0</v>
      </c>
      <c r="K820" s="58">
        <v>0</v>
      </c>
      <c r="L820" s="58">
        <v>0</v>
      </c>
      <c r="M820" s="58">
        <v>0</v>
      </c>
    </row>
    <row r="821" spans="1:13" x14ac:dyDescent="0.25">
      <c r="A821" s="57">
        <v>40274</v>
      </c>
      <c r="B821" s="58">
        <v>2.3368125876306323E-3</v>
      </c>
      <c r="C821" s="58">
        <v>4.4027003228646056E-3</v>
      </c>
      <c r="D821" s="58">
        <v>-8.410801239486565E-3</v>
      </c>
      <c r="E821" s="58">
        <v>-4.873431035691933E-3</v>
      </c>
      <c r="F821" s="58">
        <v>3.0615640599001681E-2</v>
      </c>
      <c r="G821" s="58">
        <v>1.708233686368299E-3</v>
      </c>
      <c r="H821" s="58">
        <v>3.0952924176743446E-2</v>
      </c>
      <c r="I821" s="58">
        <v>0</v>
      </c>
      <c r="J821" s="58">
        <v>-1.3391098857818085E-2</v>
      </c>
      <c r="K821" s="58">
        <v>0</v>
      </c>
      <c r="L821" s="58">
        <v>0</v>
      </c>
      <c r="M821" s="58">
        <v>7.208506037124085E-4</v>
      </c>
    </row>
    <row r="822" spans="1:13" x14ac:dyDescent="0.25">
      <c r="A822" s="57">
        <v>40275</v>
      </c>
      <c r="B822" s="58">
        <v>-1.165682312713745E-3</v>
      </c>
      <c r="C822" s="58">
        <v>4.3834015195791665E-3</v>
      </c>
      <c r="D822" s="58">
        <v>2.2321428571427937E-3</v>
      </c>
      <c r="E822" s="58">
        <v>-8.2443716309057447E-3</v>
      </c>
      <c r="F822" s="58">
        <v>-2.7445915402001253E-3</v>
      </c>
      <c r="G822" s="58">
        <v>1.0231923601637938E-3</v>
      </c>
      <c r="H822" s="58">
        <v>-5.0899970492770397E-3</v>
      </c>
      <c r="I822" s="58">
        <v>0</v>
      </c>
      <c r="J822" s="58">
        <v>1.0778443113772518E-2</v>
      </c>
      <c r="K822" s="58">
        <v>0</v>
      </c>
      <c r="L822" s="58">
        <v>0</v>
      </c>
      <c r="M822" s="58">
        <v>-4.5020709526382152E-3</v>
      </c>
    </row>
    <row r="823" spans="1:13" x14ac:dyDescent="0.25">
      <c r="A823" s="57">
        <v>40276</v>
      </c>
      <c r="B823" s="58">
        <v>-3.8123395316269626E-3</v>
      </c>
      <c r="C823" s="58">
        <v>-2.6185627000290257E-3</v>
      </c>
      <c r="D823" s="58">
        <v>-6.2360801781737862E-3</v>
      </c>
      <c r="E823" s="58">
        <v>6.9984724146505695E-3</v>
      </c>
      <c r="F823" s="58">
        <v>3.3997085964059259E-3</v>
      </c>
      <c r="G823" s="58">
        <v>1.9420783645655915E-2</v>
      </c>
      <c r="H823" s="58">
        <v>4.5154593312078273E-2</v>
      </c>
      <c r="I823" s="58">
        <v>0</v>
      </c>
      <c r="J823" s="58">
        <v>-2.3696682464454999E-2</v>
      </c>
      <c r="K823" s="58">
        <v>0</v>
      </c>
      <c r="L823" s="58">
        <v>0</v>
      </c>
      <c r="M823" s="58">
        <v>1.8089725036178894E-3</v>
      </c>
    </row>
    <row r="824" spans="1:13" x14ac:dyDescent="0.25">
      <c r="A824" s="57">
        <v>40277</v>
      </c>
      <c r="B824" s="58">
        <v>-1.2496094970321225E-3</v>
      </c>
      <c r="C824" s="58">
        <v>7.5845974329054044E-3</v>
      </c>
      <c r="D824" s="58">
        <v>1.0757507844016301E-2</v>
      </c>
      <c r="E824" s="58">
        <v>-2.2225358075212975E-3</v>
      </c>
      <c r="F824" s="58">
        <v>9.196515004840311E-3</v>
      </c>
      <c r="G824" s="58">
        <v>1.4037433155080103E-2</v>
      </c>
      <c r="H824" s="58">
        <v>-6.3847900113507272E-3</v>
      </c>
      <c r="I824" s="58">
        <v>0</v>
      </c>
      <c r="J824" s="58">
        <v>8.8996763754045638E-3</v>
      </c>
      <c r="K824" s="58">
        <v>0</v>
      </c>
      <c r="L824" s="58">
        <v>0</v>
      </c>
      <c r="M824" s="58">
        <v>-5.5976886962803007E-3</v>
      </c>
    </row>
    <row r="825" spans="1:13" x14ac:dyDescent="0.25">
      <c r="A825" s="57">
        <v>40280</v>
      </c>
      <c r="B825" s="58">
        <v>5.3956834532373765E-3</v>
      </c>
      <c r="C825" s="58">
        <v>2.0266357845974969E-3</v>
      </c>
      <c r="D825" s="58">
        <v>-4.4345898004438666E-4</v>
      </c>
      <c r="E825" s="58">
        <v>1.1491001661775524E-2</v>
      </c>
      <c r="F825" s="58">
        <v>1.119104716227115E-3</v>
      </c>
      <c r="G825" s="58">
        <v>-6.5919578114703725E-4</v>
      </c>
      <c r="H825" s="58">
        <v>8.1393688419248988E-3</v>
      </c>
      <c r="I825" s="58">
        <v>0</v>
      </c>
      <c r="J825" s="58">
        <v>3.0072173215717646E-2</v>
      </c>
      <c r="K825" s="58">
        <v>0</v>
      </c>
      <c r="L825" s="58">
        <v>0</v>
      </c>
      <c r="M825" s="58">
        <v>-9.0793535500266476E-4</v>
      </c>
    </row>
    <row r="826" spans="1:13" x14ac:dyDescent="0.25">
      <c r="A826" s="57">
        <v>40281</v>
      </c>
      <c r="B826" s="58">
        <v>-2.4111379015322454E-3</v>
      </c>
      <c r="C826" s="58">
        <v>5.7786766830414393E-4</v>
      </c>
      <c r="D826" s="58">
        <v>1.0204081632653184E-2</v>
      </c>
      <c r="E826" s="58">
        <v>2.4503635346756036E-2</v>
      </c>
      <c r="F826" s="58">
        <v>7.9846694346863423E-4</v>
      </c>
      <c r="G826" s="58">
        <v>4.2875989445909646E-3</v>
      </c>
      <c r="H826" s="58">
        <v>-7.3654390934844161E-3</v>
      </c>
      <c r="I826" s="58">
        <v>0</v>
      </c>
      <c r="J826" s="58">
        <v>7.0066173608407389E-3</v>
      </c>
      <c r="K826" s="58">
        <v>0</v>
      </c>
      <c r="L826" s="58">
        <v>0</v>
      </c>
      <c r="M826" s="58">
        <v>-5.4525627044711422E-3</v>
      </c>
    </row>
    <row r="827" spans="1:13" x14ac:dyDescent="0.25">
      <c r="A827" s="57">
        <v>40282</v>
      </c>
      <c r="B827" s="58">
        <v>1.1461094651489256E-2</v>
      </c>
      <c r="C827" s="58">
        <v>1.357204735778228E-2</v>
      </c>
      <c r="D827" s="58">
        <v>3.2938076416337392E-2</v>
      </c>
      <c r="E827" s="58">
        <v>3.8213518032004234E-3</v>
      </c>
      <c r="F827" s="58">
        <v>1.7552257858624465E-2</v>
      </c>
      <c r="G827" s="58">
        <v>1.2151067323481257E-2</v>
      </c>
      <c r="H827" s="58">
        <v>2.9394977168949898E-2</v>
      </c>
      <c r="I827" s="58">
        <v>0</v>
      </c>
      <c r="J827" s="58">
        <v>3.9814456899883943E-2</v>
      </c>
      <c r="K827" s="58">
        <v>0</v>
      </c>
      <c r="L827" s="58">
        <v>0</v>
      </c>
      <c r="M827" s="58">
        <v>-1.4619883040934978E-3</v>
      </c>
    </row>
    <row r="828" spans="1:13" x14ac:dyDescent="0.25">
      <c r="A828" s="57">
        <v>40283</v>
      </c>
      <c r="B828" s="58">
        <v>6.1666538194713461E-3</v>
      </c>
      <c r="C828" s="58">
        <v>1.3105413105413133E-2</v>
      </c>
      <c r="D828" s="58">
        <v>2.9761904761904656E-2</v>
      </c>
      <c r="E828" s="58">
        <v>1.067264878828067E-2</v>
      </c>
      <c r="F828" s="58">
        <v>1.7719931002038614E-2</v>
      </c>
      <c r="G828" s="58">
        <v>1.6223231667749083E-3</v>
      </c>
      <c r="H828" s="58">
        <v>1.067369004713048E-2</v>
      </c>
      <c r="I828" s="58">
        <v>0</v>
      </c>
      <c r="J828" s="58">
        <v>3.3457249070631967E-3</v>
      </c>
      <c r="K828" s="58">
        <v>0</v>
      </c>
      <c r="L828" s="58">
        <v>0</v>
      </c>
      <c r="M828" s="58">
        <v>-9.3338213762810263E-3</v>
      </c>
    </row>
    <row r="829" spans="1:13" x14ac:dyDescent="0.25">
      <c r="A829" s="57">
        <v>40284</v>
      </c>
      <c r="B829" s="58">
        <v>1.1491611123879419E-3</v>
      </c>
      <c r="C829" s="58">
        <v>-6.1867266591675296E-3</v>
      </c>
      <c r="D829" s="58">
        <v>-1.2386457473162582E-2</v>
      </c>
      <c r="E829" s="58">
        <v>-7.5836556246847153E-2</v>
      </c>
      <c r="F829" s="58">
        <v>-2.5577812018490076E-2</v>
      </c>
      <c r="G829" s="58">
        <v>-6.4787819889859932E-3</v>
      </c>
      <c r="H829" s="58">
        <v>-2.5030859964339625E-2</v>
      </c>
      <c r="I829" s="58">
        <v>0</v>
      </c>
      <c r="J829" s="58">
        <v>-1.519081141163392E-2</v>
      </c>
      <c r="K829" s="58">
        <v>0</v>
      </c>
      <c r="L829" s="58">
        <v>0</v>
      </c>
      <c r="M829" s="58">
        <v>-3.6948087936450325E-4</v>
      </c>
    </row>
    <row r="830" spans="1:13" x14ac:dyDescent="0.25">
      <c r="A830" s="57">
        <v>40287</v>
      </c>
      <c r="B830" s="58">
        <v>-2.2956841138660478E-3</v>
      </c>
      <c r="C830" s="58">
        <v>-1.1318619128467544E-3</v>
      </c>
      <c r="D830" s="58">
        <v>3.3444816053511683E-3</v>
      </c>
      <c r="E830" s="58">
        <v>-1.0917030567691999E-4</v>
      </c>
      <c r="F830" s="58">
        <v>-2.9886148007590152E-2</v>
      </c>
      <c r="G830" s="58">
        <v>1.2063906097163235E-2</v>
      </c>
      <c r="H830" s="58">
        <v>1.828796511219144E-3</v>
      </c>
      <c r="I830" s="58">
        <v>0</v>
      </c>
      <c r="J830" s="58">
        <v>-5.6433408577877264E-3</v>
      </c>
      <c r="K830" s="58">
        <v>0</v>
      </c>
      <c r="L830" s="58">
        <v>0</v>
      </c>
      <c r="M830" s="58">
        <v>5.1746442432083484E-3</v>
      </c>
    </row>
    <row r="831" spans="1:13" x14ac:dyDescent="0.25">
      <c r="A831" s="57">
        <v>40288</v>
      </c>
      <c r="B831" s="58">
        <v>-9.0504678631692093E-3</v>
      </c>
      <c r="C831" s="58">
        <v>-1.0198300283286055E-2</v>
      </c>
      <c r="D831" s="58">
        <v>5.0000000000001155E-3</v>
      </c>
      <c r="E831" s="58">
        <v>8.9893365360120825E-3</v>
      </c>
      <c r="F831" s="58">
        <v>3.6348818255908633E-2</v>
      </c>
      <c r="G831" s="58">
        <v>1.0309278350515427E-2</v>
      </c>
      <c r="H831" s="58">
        <v>1.242715720002785E-2</v>
      </c>
      <c r="I831" s="58">
        <v>0</v>
      </c>
      <c r="J831" s="58">
        <v>8.3238743851683505E-3</v>
      </c>
      <c r="K831" s="58">
        <v>0</v>
      </c>
      <c r="L831" s="58">
        <v>0</v>
      </c>
      <c r="M831" s="58">
        <v>2.3901452472880891E-3</v>
      </c>
    </row>
    <row r="832" spans="1:13" x14ac:dyDescent="0.25">
      <c r="A832" s="57">
        <v>40289</v>
      </c>
      <c r="B832" s="58">
        <v>5.1857585139321039E-3</v>
      </c>
      <c r="C832" s="58">
        <v>5.9816828849456272E-2</v>
      </c>
      <c r="D832" s="58">
        <v>-1.3266998341625258E-2</v>
      </c>
      <c r="E832" s="58">
        <v>-1.3345837541480776E-3</v>
      </c>
      <c r="F832" s="58">
        <v>-9.1223655237495649E-3</v>
      </c>
      <c r="G832" s="58">
        <v>-9.5663265306122902E-4</v>
      </c>
      <c r="H832" s="58">
        <v>1.546463245492391E-2</v>
      </c>
      <c r="I832" s="58">
        <v>0</v>
      </c>
      <c r="J832" s="58">
        <v>-8.6303939962475429E-3</v>
      </c>
      <c r="K832" s="58">
        <v>0</v>
      </c>
      <c r="L832" s="58">
        <v>0</v>
      </c>
      <c r="M832" s="58">
        <v>-9.1709464416733777E-4</v>
      </c>
    </row>
    <row r="833" spans="1:13" x14ac:dyDescent="0.25">
      <c r="A833" s="57">
        <v>40290</v>
      </c>
      <c r="B833" s="58">
        <v>-9.4710094710096504E-3</v>
      </c>
      <c r="C833" s="58">
        <v>2.8085336213880652E-2</v>
      </c>
      <c r="D833" s="58">
        <v>7.983193277310896E-3</v>
      </c>
      <c r="E833" s="58">
        <v>-1.303861017806196E-2</v>
      </c>
      <c r="F833" s="58">
        <v>1.5873015873015817E-2</v>
      </c>
      <c r="G833" s="58">
        <v>1.9150973507819913E-3</v>
      </c>
      <c r="H833" s="58">
        <v>2.4994878098750339E-2</v>
      </c>
      <c r="I833" s="58">
        <v>0</v>
      </c>
      <c r="J833" s="58">
        <v>3.0280090840271168E-3</v>
      </c>
      <c r="K833" s="58">
        <v>0</v>
      </c>
      <c r="L833" s="58">
        <v>0</v>
      </c>
      <c r="M833" s="58">
        <v>3.6717459151835996E-4</v>
      </c>
    </row>
    <row r="834" spans="1:13" x14ac:dyDescent="0.25">
      <c r="A834" s="57">
        <v>40291</v>
      </c>
      <c r="B834" s="58">
        <v>3.4203980099505316E-3</v>
      </c>
      <c r="C834" s="58">
        <v>1.6285789335434675E-2</v>
      </c>
      <c r="D834" s="58">
        <v>2.0842017507294308E-3</v>
      </c>
      <c r="E834" s="58">
        <v>-3.8058991436725753E-3</v>
      </c>
      <c r="F834" s="58">
        <v>9.0624999999999734E-3</v>
      </c>
      <c r="G834" s="58">
        <v>-1.3698630136986245E-2</v>
      </c>
      <c r="H834" s="58">
        <v>-4.3040842161369941E-2</v>
      </c>
      <c r="I834" s="58">
        <v>0</v>
      </c>
      <c r="J834" s="58">
        <v>6.4150943396226179E-3</v>
      </c>
      <c r="K834" s="58">
        <v>0</v>
      </c>
      <c r="L834" s="58">
        <v>0</v>
      </c>
      <c r="M834" s="58">
        <v>7.3407964764182765E-4</v>
      </c>
    </row>
    <row r="835" spans="1:13" x14ac:dyDescent="0.25">
      <c r="A835" s="57">
        <v>40294</v>
      </c>
      <c r="B835" s="58">
        <v>5.2680508211959687E-3</v>
      </c>
      <c r="C835" s="58">
        <v>-4.9108296717497169E-3</v>
      </c>
      <c r="D835" s="58">
        <v>-9.1514143094841849E-3</v>
      </c>
      <c r="E835" s="58">
        <v>-2.450224083461916E-2</v>
      </c>
      <c r="F835" s="58">
        <v>-7.7423350882626085E-3</v>
      </c>
      <c r="G835" s="58">
        <v>4.8449612403100861E-3</v>
      </c>
      <c r="H835" s="58">
        <v>2.4228921534498404E-2</v>
      </c>
      <c r="I835" s="58">
        <v>0</v>
      </c>
      <c r="J835" s="58">
        <v>1.8372703412073532E-2</v>
      </c>
      <c r="K835" s="58">
        <v>0</v>
      </c>
      <c r="L835" s="58">
        <v>0</v>
      </c>
      <c r="M835" s="58">
        <v>-8.9858793324775199E-3</v>
      </c>
    </row>
    <row r="836" spans="1:13" x14ac:dyDescent="0.25">
      <c r="A836" s="57">
        <v>40295</v>
      </c>
      <c r="B836" s="58">
        <v>1.0789149198522363E-3</v>
      </c>
      <c r="C836" s="58">
        <v>-2.7792207792207813E-2</v>
      </c>
      <c r="D836" s="58">
        <v>-1.9731318219983196E-2</v>
      </c>
      <c r="E836" s="58">
        <v>-4.8578422142723232E-3</v>
      </c>
      <c r="F836" s="58">
        <v>-3.2303370786516905E-2</v>
      </c>
      <c r="G836" s="58">
        <v>-8.6788813886210514E-3</v>
      </c>
      <c r="H836" s="58">
        <v>-3.4599959214193454E-2</v>
      </c>
      <c r="I836" s="58">
        <v>0</v>
      </c>
      <c r="J836" s="58">
        <v>-2.2827687776141414E-2</v>
      </c>
      <c r="K836" s="58">
        <v>0</v>
      </c>
      <c r="L836" s="58">
        <v>0</v>
      </c>
      <c r="M836" s="58">
        <v>0</v>
      </c>
    </row>
    <row r="837" spans="1:13" x14ac:dyDescent="0.25">
      <c r="A837" s="57">
        <v>40296</v>
      </c>
      <c r="B837" s="58">
        <v>-3.8491147036181506E-3</v>
      </c>
      <c r="C837" s="58">
        <v>-1.6029922522041717E-3</v>
      </c>
      <c r="D837" s="58">
        <v>-3.8543897216274381E-3</v>
      </c>
      <c r="E837" s="58">
        <v>2.648906380080529E-4</v>
      </c>
      <c r="F837" s="58">
        <v>2.0964360587003572E-3</v>
      </c>
      <c r="G837" s="58">
        <v>2.2697795071335847E-3</v>
      </c>
      <c r="H837" s="58">
        <v>-1.8800168990283139E-2</v>
      </c>
      <c r="I837" s="58">
        <v>0</v>
      </c>
      <c r="J837" s="58">
        <v>-5.2750565184627174E-3</v>
      </c>
      <c r="K837" s="58">
        <v>0</v>
      </c>
      <c r="L837" s="58">
        <v>0</v>
      </c>
      <c r="M837" s="58">
        <v>-7.9570688378978183E-3</v>
      </c>
    </row>
    <row r="838" spans="1:13" x14ac:dyDescent="0.25">
      <c r="A838" s="57">
        <v>40297</v>
      </c>
      <c r="B838" s="58">
        <v>8.8871715610510105E-3</v>
      </c>
      <c r="C838" s="58">
        <v>2.7027027027027195E-2</v>
      </c>
      <c r="D838" s="58">
        <v>9.888220120378266E-3</v>
      </c>
      <c r="E838" s="58">
        <v>5.2964097907919339E-3</v>
      </c>
      <c r="F838" s="58">
        <v>0.14242034116511104</v>
      </c>
      <c r="G838" s="58">
        <v>2.9116790682626181E-3</v>
      </c>
      <c r="H838" s="58">
        <v>1.7079296734840321E-2</v>
      </c>
      <c r="I838" s="58">
        <v>0</v>
      </c>
      <c r="J838" s="58">
        <v>2.3106060606060685E-2</v>
      </c>
      <c r="K838" s="58">
        <v>0</v>
      </c>
      <c r="L838" s="58">
        <v>0</v>
      </c>
      <c r="M838" s="58">
        <v>1.6787912702853625E-3</v>
      </c>
    </row>
    <row r="839" spans="1:13" x14ac:dyDescent="0.25">
      <c r="A839" s="57">
        <v>40298</v>
      </c>
      <c r="B839" s="58">
        <v>-9.1918805055535291E-4</v>
      </c>
      <c r="C839" s="58">
        <v>-2.8139656070870434E-2</v>
      </c>
      <c r="D839" s="58">
        <v>-2.7671349510429932E-2</v>
      </c>
      <c r="E839" s="58">
        <v>-1.1854137658525721E-2</v>
      </c>
      <c r="F839" s="58">
        <v>-2.9440766305113275E-2</v>
      </c>
      <c r="G839" s="58">
        <v>-1.4838709677419404E-2</v>
      </c>
      <c r="H839" s="58">
        <v>-3.266774853594856E-2</v>
      </c>
      <c r="I839" s="58">
        <v>0</v>
      </c>
      <c r="J839" s="58">
        <v>-3.7023324694557602E-2</v>
      </c>
      <c r="K839" s="58">
        <v>0</v>
      </c>
      <c r="L839" s="58">
        <v>0</v>
      </c>
      <c r="M839" s="58">
        <v>-1.1173184357542443E-3</v>
      </c>
    </row>
    <row r="840" spans="1:13" x14ac:dyDescent="0.25">
      <c r="A840" s="57">
        <v>40301</v>
      </c>
      <c r="B840" s="58">
        <v>-7.9736256996091326E-3</v>
      </c>
      <c r="C840" s="58">
        <v>2.0107238605898026E-2</v>
      </c>
      <c r="D840" s="58">
        <v>1.8388791593695331E-2</v>
      </c>
      <c r="E840" s="58">
        <v>9.3304897555031019E-3</v>
      </c>
      <c r="F840" s="58">
        <v>2.9027576197387495E-2</v>
      </c>
      <c r="G840" s="58">
        <v>1.0478061558611751E-2</v>
      </c>
      <c r="H840" s="58">
        <v>2.8446389496719071E-3</v>
      </c>
      <c r="I840" s="58">
        <v>0</v>
      </c>
      <c r="J840" s="58">
        <v>1.6916570549788457E-2</v>
      </c>
      <c r="K840" s="58">
        <v>0</v>
      </c>
      <c r="L840" s="58">
        <v>0</v>
      </c>
      <c r="M840" s="58">
        <v>1.8642803877704228E-3</v>
      </c>
    </row>
    <row r="841" spans="1:13" x14ac:dyDescent="0.25">
      <c r="A841" s="57">
        <v>40302</v>
      </c>
      <c r="B841" s="58">
        <v>-3.864286266326622E-3</v>
      </c>
      <c r="C841" s="58">
        <v>-2.8909329829172048E-2</v>
      </c>
      <c r="D841" s="58">
        <v>-3.0094582975064621E-2</v>
      </c>
      <c r="E841" s="58">
        <v>-4.5655208844281647E-2</v>
      </c>
      <c r="F841" s="58">
        <v>-2.2566995768688369E-2</v>
      </c>
      <c r="G841" s="58">
        <v>-2.3655217109526894E-2</v>
      </c>
      <c r="H841" s="58">
        <v>-5.5713142774019953E-2</v>
      </c>
      <c r="I841" s="58">
        <v>0</v>
      </c>
      <c r="J841" s="58">
        <v>-2.6843100189035907E-2</v>
      </c>
      <c r="K841" s="58">
        <v>0</v>
      </c>
      <c r="L841" s="58">
        <v>0</v>
      </c>
      <c r="M841" s="58">
        <v>5.2102716784518943E-3</v>
      </c>
    </row>
    <row r="842" spans="1:13" x14ac:dyDescent="0.25">
      <c r="A842" s="57">
        <v>40303</v>
      </c>
      <c r="B842" s="58">
        <v>-1.373264023585985E-2</v>
      </c>
      <c r="C842" s="58">
        <v>-1.0284167794316734E-2</v>
      </c>
      <c r="D842" s="58">
        <v>-1.7287234042553057E-2</v>
      </c>
      <c r="E842" s="58">
        <v>6.7212272170165122E-3</v>
      </c>
      <c r="F842" s="58">
        <v>-5.050505050504972E-3</v>
      </c>
      <c r="G842" s="58">
        <v>-9.2930633919680039E-3</v>
      </c>
      <c r="H842" s="58">
        <v>8.4726180389740335E-3</v>
      </c>
      <c r="I842" s="58">
        <v>0</v>
      </c>
      <c r="J842" s="58">
        <v>5.050505050505194E-3</v>
      </c>
      <c r="K842" s="58">
        <v>0</v>
      </c>
      <c r="L842" s="58">
        <v>0</v>
      </c>
      <c r="M842" s="58">
        <v>1.3883746760459115E-2</v>
      </c>
    </row>
    <row r="843" spans="1:13" x14ac:dyDescent="0.25">
      <c r="A843" s="57">
        <v>40304</v>
      </c>
      <c r="B843" s="58">
        <v>-6.5292636878540034E-3</v>
      </c>
      <c r="C843" s="58">
        <v>-3.8009297238173367E-2</v>
      </c>
      <c r="D843" s="58">
        <v>-2.976995940460081E-2</v>
      </c>
      <c r="E843" s="58">
        <v>-2.1757059262459189E-2</v>
      </c>
      <c r="F843" s="58">
        <v>-3.1182015953589604E-2</v>
      </c>
      <c r="G843" s="58">
        <v>-2.9145728643216073E-2</v>
      </c>
      <c r="H843" s="58">
        <v>-1.6955625143206254E-2</v>
      </c>
      <c r="I843" s="58">
        <v>0</v>
      </c>
      <c r="J843" s="58">
        <v>-3.0923850019327404E-2</v>
      </c>
      <c r="K843" s="58">
        <v>0</v>
      </c>
      <c r="L843" s="58">
        <v>0</v>
      </c>
      <c r="M843" s="58">
        <v>-2.8117582618221726E-2</v>
      </c>
    </row>
    <row r="844" spans="1:13" x14ac:dyDescent="0.25">
      <c r="A844" s="57">
        <v>40305</v>
      </c>
      <c r="B844" s="58">
        <v>-2.3200570116398866E-2</v>
      </c>
      <c r="C844" s="58">
        <v>-4.2353610005685161E-2</v>
      </c>
      <c r="D844" s="58">
        <v>-9.2980009298002653E-3</v>
      </c>
      <c r="E844" s="58">
        <v>-1.1120478541892576E-2</v>
      </c>
      <c r="F844" s="58">
        <v>-4.2664670658682513E-2</v>
      </c>
      <c r="G844" s="58">
        <v>-2.6570048309178751E-2</v>
      </c>
      <c r="H844" s="58">
        <v>-2.8979877243415442E-2</v>
      </c>
      <c r="I844" s="58">
        <v>0</v>
      </c>
      <c r="J844" s="58">
        <v>-1.3163143199042771E-2</v>
      </c>
      <c r="K844" s="58">
        <v>0</v>
      </c>
      <c r="L844" s="58">
        <v>0</v>
      </c>
      <c r="M844" s="58">
        <v>-1.5592710877324834E-2</v>
      </c>
    </row>
    <row r="845" spans="1:13" x14ac:dyDescent="0.25">
      <c r="A845" s="57">
        <v>40308</v>
      </c>
      <c r="B845" s="58">
        <v>2.3589494163424041E-2</v>
      </c>
      <c r="C845" s="58">
        <v>7.687741169486495E-2</v>
      </c>
      <c r="D845" s="58">
        <v>5.8188643829188313E-2</v>
      </c>
      <c r="E845" s="58">
        <v>5.7810977590126766E-2</v>
      </c>
      <c r="F845" s="58">
        <v>8.6473807662236224E-2</v>
      </c>
      <c r="G845" s="58">
        <v>2.5877348457993721E-2</v>
      </c>
      <c r="H845" s="58">
        <v>5.0488078092494781E-2</v>
      </c>
      <c r="I845" s="58">
        <v>0</v>
      </c>
      <c r="J845" s="58">
        <v>4.3654001616814986E-2</v>
      </c>
      <c r="K845" s="58">
        <v>0</v>
      </c>
      <c r="L845" s="58">
        <v>0</v>
      </c>
      <c r="M845" s="58">
        <v>3.4351145038167274E-3</v>
      </c>
    </row>
    <row r="846" spans="1:13" x14ac:dyDescent="0.25">
      <c r="A846" s="57">
        <v>40309</v>
      </c>
      <c r="B846" s="58">
        <v>-8.394709748950735E-3</v>
      </c>
      <c r="C846" s="58">
        <v>1.0198456449834525E-2</v>
      </c>
      <c r="D846" s="58">
        <v>-1.197339246119733E-2</v>
      </c>
      <c r="E846" s="58">
        <v>-2.4140313171630345E-2</v>
      </c>
      <c r="F846" s="58">
        <v>2.7921704087507271E-2</v>
      </c>
      <c r="G846" s="58">
        <v>-2.0732550103663705E-3</v>
      </c>
      <c r="H846" s="58">
        <v>-6.3218828547488837E-3</v>
      </c>
      <c r="I846" s="58">
        <v>0</v>
      </c>
      <c r="J846" s="58">
        <v>-6.5840433772270668E-3</v>
      </c>
      <c r="K846" s="58">
        <v>0</v>
      </c>
      <c r="L846" s="58">
        <v>0</v>
      </c>
      <c r="M846" s="58">
        <v>-2.2822365918599985E-3</v>
      </c>
    </row>
    <row r="847" spans="1:13" x14ac:dyDescent="0.25">
      <c r="A847" s="57">
        <v>40310</v>
      </c>
      <c r="B847" s="58">
        <v>1.5573835955594584E-2</v>
      </c>
      <c r="C847" s="58">
        <v>2.1555252387448709E-2</v>
      </c>
      <c r="D847" s="58">
        <v>3.635547576301601E-2</v>
      </c>
      <c r="E847" s="58">
        <v>-7.1970739764817271E-3</v>
      </c>
      <c r="F847" s="58">
        <v>9.5071408569028071E-2</v>
      </c>
      <c r="G847" s="58">
        <v>1.939058171745156E-2</v>
      </c>
      <c r="H847" s="58">
        <v>2.6138279932546249E-2</v>
      </c>
      <c r="I847" s="58">
        <v>0</v>
      </c>
      <c r="J847" s="58">
        <v>1.7543859649122862E-2</v>
      </c>
      <c r="K847" s="58">
        <v>0</v>
      </c>
      <c r="L847" s="58">
        <v>0</v>
      </c>
      <c r="M847" s="58">
        <v>3.8124285169649497E-4</v>
      </c>
    </row>
    <row r="848" spans="1:13" x14ac:dyDescent="0.25">
      <c r="A848" s="57">
        <v>40311</v>
      </c>
      <c r="B848" s="58">
        <v>2.9647687952186308E-2</v>
      </c>
      <c r="C848" s="58">
        <v>-1.4155982905982967E-2</v>
      </c>
      <c r="D848" s="58">
        <v>-2.5552187093980105E-2</v>
      </c>
      <c r="E848" s="58">
        <v>1.0854064332118663E-2</v>
      </c>
      <c r="F848" s="58">
        <v>-3.2860248050121332E-2</v>
      </c>
      <c r="G848" s="58">
        <v>-6.7934782608696231E-3</v>
      </c>
      <c r="H848" s="58">
        <v>-1.7927840442220067E-2</v>
      </c>
      <c r="I848" s="58">
        <v>0</v>
      </c>
      <c r="J848" s="58">
        <v>-2.3371647509578652E-2</v>
      </c>
      <c r="K848" s="58">
        <v>0</v>
      </c>
      <c r="L848" s="58">
        <v>0</v>
      </c>
      <c r="M848" s="58">
        <v>-1.5243902439023849E-3</v>
      </c>
    </row>
    <row r="849" spans="1:13" x14ac:dyDescent="0.25">
      <c r="A849" s="57">
        <v>40312</v>
      </c>
      <c r="B849" s="58">
        <v>9.928969678454358E-4</v>
      </c>
      <c r="C849" s="58">
        <v>-1.7610403684638287E-2</v>
      </c>
      <c r="D849" s="58">
        <v>-2.7111111111111086E-2</v>
      </c>
      <c r="E849" s="58">
        <v>-6.5444000313504835E-3</v>
      </c>
      <c r="F849" s="58">
        <v>-2.1946060285563118E-2</v>
      </c>
      <c r="G849" s="58">
        <v>-1.0601915184678457E-2</v>
      </c>
      <c r="H849" s="58">
        <v>-2.236251616338325E-2</v>
      </c>
      <c r="I849" s="58">
        <v>0</v>
      </c>
      <c r="J849" s="58">
        <v>-2.3930953315025483E-2</v>
      </c>
      <c r="K849" s="58">
        <v>0</v>
      </c>
      <c r="L849" s="58">
        <v>0</v>
      </c>
      <c r="M849" s="58">
        <v>-5.3435114503816994E-3</v>
      </c>
    </row>
    <row r="850" spans="1:13" x14ac:dyDescent="0.25">
      <c r="A850" s="57">
        <v>40315</v>
      </c>
      <c r="B850" s="58">
        <v>-2.8994353731115474E-3</v>
      </c>
      <c r="C850" s="58">
        <v>1.654715940430318E-3</v>
      </c>
      <c r="D850" s="58">
        <v>5.9387848332570492E-3</v>
      </c>
      <c r="E850" s="58">
        <v>8.6781586525175314E-4</v>
      </c>
      <c r="F850" s="58">
        <v>-1.081373344147063E-2</v>
      </c>
      <c r="G850" s="58">
        <v>3.456619426200902E-4</v>
      </c>
      <c r="H850" s="58">
        <v>2.9565082082003702E-3</v>
      </c>
      <c r="I850" s="58">
        <v>0</v>
      </c>
      <c r="J850" s="58">
        <v>2.1704180064308742E-2</v>
      </c>
      <c r="K850" s="58">
        <v>0</v>
      </c>
      <c r="L850" s="58">
        <v>0</v>
      </c>
      <c r="M850" s="58">
        <v>1.1703760552570941E-2</v>
      </c>
    </row>
    <row r="851" spans="1:13" x14ac:dyDescent="0.25">
      <c r="A851" s="57">
        <v>40316</v>
      </c>
      <c r="B851" s="58">
        <v>4.4383226201407666E-3</v>
      </c>
      <c r="C851" s="58">
        <v>-7.4339207048459421E-3</v>
      </c>
      <c r="D851" s="58">
        <v>-2.6793823796548599E-2</v>
      </c>
      <c r="E851" s="58">
        <v>-1.8878335238245336E-2</v>
      </c>
      <c r="F851" s="58">
        <v>-2.2000546597431225E-2</v>
      </c>
      <c r="G851" s="58">
        <v>-1.1748445058742174E-2</v>
      </c>
      <c r="H851" s="58">
        <v>-2.0401830734620985E-2</v>
      </c>
      <c r="I851" s="58">
        <v>0</v>
      </c>
      <c r="J851" s="58">
        <v>-3.461841070023608E-2</v>
      </c>
      <c r="K851" s="58">
        <v>0</v>
      </c>
      <c r="L851" s="58">
        <v>0</v>
      </c>
      <c r="M851" s="58">
        <v>1.8395600227574471E-2</v>
      </c>
    </row>
    <row r="852" spans="1:13" x14ac:dyDescent="0.25">
      <c r="A852" s="57">
        <v>40317</v>
      </c>
      <c r="B852" s="58">
        <v>-1.4398902940728209E-2</v>
      </c>
      <c r="C852" s="58">
        <v>-1.5811373092926462E-2</v>
      </c>
      <c r="D852" s="58">
        <v>7.9328044797013497E-3</v>
      </c>
      <c r="E852" s="58">
        <v>-7.9135534666987528E-3</v>
      </c>
      <c r="F852" s="58">
        <v>-2.0120162079083403E-2</v>
      </c>
      <c r="G852" s="58">
        <v>-1.2587412587412694E-2</v>
      </c>
      <c r="H852" s="58">
        <v>-1.338295850490967E-2</v>
      </c>
      <c r="I852" s="58">
        <v>0</v>
      </c>
      <c r="J852" s="58">
        <v>4.4824775876119993E-3</v>
      </c>
      <c r="K852" s="58">
        <v>0</v>
      </c>
      <c r="L852" s="58">
        <v>0</v>
      </c>
      <c r="M852" s="58">
        <v>-1.2290502793296132E-2</v>
      </c>
    </row>
    <row r="853" spans="1:13" x14ac:dyDescent="0.25">
      <c r="A853" s="57">
        <v>40318</v>
      </c>
      <c r="B853" s="58">
        <v>-1.661899976810699E-2</v>
      </c>
      <c r="C853" s="58">
        <v>-4.2559188275084536E-2</v>
      </c>
      <c r="D853" s="58">
        <v>-3.7500000000000089E-2</v>
      </c>
      <c r="E853" s="58">
        <v>-3.9276025428189643E-2</v>
      </c>
      <c r="F853" s="58">
        <v>-3.6361043775844815E-2</v>
      </c>
      <c r="G853" s="58">
        <v>-4.0014164305948952E-2</v>
      </c>
      <c r="H853" s="58">
        <v>-3.9168472590095593E-2</v>
      </c>
      <c r="I853" s="58">
        <v>0</v>
      </c>
      <c r="J853" s="58">
        <v>-1.5821501014198658E-2</v>
      </c>
      <c r="K853" s="58">
        <v>0</v>
      </c>
      <c r="L853" s="58">
        <v>0</v>
      </c>
      <c r="M853" s="58">
        <v>-3.2805429864253388E-2</v>
      </c>
    </row>
    <row r="854" spans="1:13" x14ac:dyDescent="0.25">
      <c r="A854" s="57">
        <v>40319</v>
      </c>
      <c r="B854" s="58">
        <v>-3.9773620499921392E-2</v>
      </c>
      <c r="C854" s="58">
        <v>1.9134530468059907E-2</v>
      </c>
      <c r="D854" s="58">
        <v>5.7720057720058726E-3</v>
      </c>
      <c r="E854" s="58">
        <v>-6.2376195894973119E-3</v>
      </c>
      <c r="F854" s="58">
        <v>4.8387096774193505E-2</v>
      </c>
      <c r="G854" s="58">
        <v>-9.9594245665806103E-3</v>
      </c>
      <c r="H854" s="58">
        <v>2.5144098237407153E-2</v>
      </c>
      <c r="I854" s="58">
        <v>0</v>
      </c>
      <c r="J854" s="58">
        <v>1.2778235779060232E-2</v>
      </c>
      <c r="K854" s="58">
        <v>0</v>
      </c>
      <c r="L854" s="58">
        <v>0</v>
      </c>
      <c r="M854" s="58">
        <v>1.3645224171539017E-3</v>
      </c>
    </row>
    <row r="855" spans="1:13" x14ac:dyDescent="0.25">
      <c r="A855" s="57">
        <v>40322</v>
      </c>
      <c r="B855" s="58">
        <v>2.5376555337262685E-2</v>
      </c>
      <c r="C855" s="58">
        <v>1.8197573656845822E-2</v>
      </c>
      <c r="D855" s="58">
        <v>-1.147776183644178E-2</v>
      </c>
      <c r="E855" s="58">
        <v>1.0814708002883977E-2</v>
      </c>
      <c r="F855" s="58">
        <v>2.1171489061397875E-3</v>
      </c>
      <c r="G855" s="58">
        <v>-2.1236959761549934E-2</v>
      </c>
      <c r="H855" s="58">
        <v>-4.889178617992096E-3</v>
      </c>
      <c r="I855" s="58">
        <v>0</v>
      </c>
      <c r="J855" s="58">
        <v>-1.3431013431013494E-2</v>
      </c>
      <c r="K855" s="58">
        <v>0</v>
      </c>
      <c r="L855" s="58">
        <v>0</v>
      </c>
      <c r="M855" s="58">
        <v>-7.202647459606748E-3</v>
      </c>
    </row>
    <row r="856" spans="1:13" x14ac:dyDescent="0.25">
      <c r="A856" s="57">
        <v>40323</v>
      </c>
      <c r="B856" s="58">
        <v>-3.0257065304167385E-2</v>
      </c>
      <c r="C856" s="58">
        <v>-6.2411347517730142E-3</v>
      </c>
      <c r="D856" s="58">
        <v>8.7082728592162706E-3</v>
      </c>
      <c r="E856" s="58">
        <v>-1.6782747335730708E-4</v>
      </c>
      <c r="F856" s="58">
        <v>-2.7042253521126769E-2</v>
      </c>
      <c r="G856" s="58">
        <v>-7.613247049866767E-3</v>
      </c>
      <c r="H856" s="58">
        <v>2.2436947264985241E-2</v>
      </c>
      <c r="I856" s="58">
        <v>0</v>
      </c>
      <c r="J856" s="58">
        <v>6.6006600660066805E-3</v>
      </c>
      <c r="K856" s="58">
        <v>0</v>
      </c>
      <c r="L856" s="58">
        <v>0</v>
      </c>
      <c r="M856" s="58">
        <v>-1.4117647058823457E-2</v>
      </c>
    </row>
    <row r="857" spans="1:13" x14ac:dyDescent="0.25">
      <c r="A857" s="57">
        <v>40324</v>
      </c>
      <c r="B857" s="58">
        <v>2.8155100024697566E-2</v>
      </c>
      <c r="C857" s="58">
        <v>-4.5675135598060024E-3</v>
      </c>
      <c r="D857" s="58">
        <v>-7.1942446043166131E-3</v>
      </c>
      <c r="E857" s="58">
        <v>-3.357112882920732E-3</v>
      </c>
      <c r="F857" s="58">
        <v>-2.1569195136074026E-2</v>
      </c>
      <c r="G857" s="58">
        <v>-4.0659762178749448E-2</v>
      </c>
      <c r="H857" s="58">
        <v>-1.3214800576645924E-2</v>
      </c>
      <c r="I857" s="58">
        <v>0</v>
      </c>
      <c r="J857" s="58">
        <v>-1.06557377049179E-2</v>
      </c>
      <c r="K857" s="58">
        <v>0</v>
      </c>
      <c r="L857" s="58">
        <v>0</v>
      </c>
      <c r="M857" s="58">
        <v>-5.1710421638822002E-3</v>
      </c>
    </row>
    <row r="858" spans="1:13" x14ac:dyDescent="0.25">
      <c r="A858" s="57">
        <v>40325</v>
      </c>
      <c r="B858" s="58">
        <v>1.2811273921049526E-3</v>
      </c>
      <c r="C858" s="58">
        <v>3.7854889589905349E-2</v>
      </c>
      <c r="D858" s="58">
        <v>5.1207729468599084E-2</v>
      </c>
      <c r="E858" s="58">
        <v>3.1494736842105242E-2</v>
      </c>
      <c r="F858" s="58">
        <v>8.7438970261872973E-2</v>
      </c>
      <c r="G858" s="58">
        <v>3.9584166333466619E-2</v>
      </c>
      <c r="H858" s="58">
        <v>2.8325622920217564E-2</v>
      </c>
      <c r="I858" s="58">
        <v>0</v>
      </c>
      <c r="J858" s="58">
        <v>2.941176470588247E-2</v>
      </c>
      <c r="K858" s="58">
        <v>0</v>
      </c>
      <c r="L858" s="58">
        <v>0</v>
      </c>
      <c r="M858" s="58">
        <v>1.3594562175129887E-2</v>
      </c>
    </row>
    <row r="859" spans="1:13" x14ac:dyDescent="0.25">
      <c r="A859" s="57">
        <v>40326</v>
      </c>
      <c r="B859" s="58">
        <v>7.2770891643343383E-3</v>
      </c>
      <c r="C859" s="58">
        <v>1.4092290688035414E-2</v>
      </c>
      <c r="D859" s="58">
        <v>-1.5625E-2</v>
      </c>
      <c r="E859" s="58">
        <v>-9.8375377581843004E-3</v>
      </c>
      <c r="F859" s="58">
        <v>-3.9455782312926013E-3</v>
      </c>
      <c r="G859" s="58">
        <v>-7.692307692307665E-3</v>
      </c>
      <c r="H859" s="58">
        <v>-9.786898184688364E-3</v>
      </c>
      <c r="I859" s="58">
        <v>0</v>
      </c>
      <c r="J859" s="58">
        <v>-1.7303822937625779E-2</v>
      </c>
      <c r="K859" s="58">
        <v>0</v>
      </c>
      <c r="L859" s="58">
        <v>0</v>
      </c>
      <c r="M859" s="58">
        <v>-2.7613412228797429E-3</v>
      </c>
    </row>
    <row r="860" spans="1:13" x14ac:dyDescent="0.25">
      <c r="A860" s="57">
        <v>40330</v>
      </c>
      <c r="B860" s="58">
        <v>-1.0082565893934525E-2</v>
      </c>
      <c r="C860" s="58">
        <v>1.5258855585830844E-2</v>
      </c>
      <c r="D860" s="58">
        <v>-1.1204481792717158E-2</v>
      </c>
      <c r="E860" s="58">
        <v>-6.7197097744980949E-3</v>
      </c>
      <c r="F860" s="58">
        <v>4.7807676546920419E-3</v>
      </c>
      <c r="G860" s="58">
        <v>3.4883720930232176E-3</v>
      </c>
      <c r="H860" s="58">
        <v>-1.7694882831181258E-2</v>
      </c>
      <c r="I860" s="58">
        <v>0</v>
      </c>
      <c r="J860" s="58">
        <v>-2.866502866502918E-3</v>
      </c>
      <c r="K860" s="58">
        <v>0</v>
      </c>
      <c r="L860" s="58">
        <v>0</v>
      </c>
      <c r="M860" s="58">
        <v>7.1202531645568889E-3</v>
      </c>
    </row>
    <row r="861" spans="1:13" x14ac:dyDescent="0.25">
      <c r="A861" s="57">
        <v>40331</v>
      </c>
      <c r="B861" s="58">
        <v>1.2831822920842395E-3</v>
      </c>
      <c r="C861" s="58">
        <v>1.2077294685990392E-2</v>
      </c>
      <c r="D861" s="58">
        <v>2.9745042492917761E-2</v>
      </c>
      <c r="E861" s="58">
        <v>2.2827259898730023E-2</v>
      </c>
      <c r="F861" s="58">
        <v>3.2898314301250675E-2</v>
      </c>
      <c r="G861" s="58">
        <v>2.2016222479722014E-2</v>
      </c>
      <c r="H861" s="58">
        <v>2.4910743265173618E-2</v>
      </c>
      <c r="I861" s="58">
        <v>0</v>
      </c>
      <c r="J861" s="58">
        <v>1.6837782340862528E-2</v>
      </c>
      <c r="K861" s="58">
        <v>0</v>
      </c>
      <c r="L861" s="58">
        <v>0</v>
      </c>
      <c r="M861" s="58">
        <v>1.571091908876654E-2</v>
      </c>
    </row>
    <row r="862" spans="1:13" x14ac:dyDescent="0.25">
      <c r="A862" s="57">
        <v>40332</v>
      </c>
      <c r="B862" s="58">
        <v>2.3227873448137704E-2</v>
      </c>
      <c r="C862" s="58">
        <v>-3.1821797931582685E-3</v>
      </c>
      <c r="D862" s="58">
        <v>4.126547455295837E-3</v>
      </c>
      <c r="E862" s="58">
        <v>2.4793053075799376E-2</v>
      </c>
      <c r="F862" s="58">
        <v>8.9497236114766121E-3</v>
      </c>
      <c r="G862" s="58">
        <v>1.5117157974300799E-2</v>
      </c>
      <c r="H862" s="58">
        <v>1.9396722349774187E-2</v>
      </c>
      <c r="I862" s="58">
        <v>0</v>
      </c>
      <c r="J862" s="58">
        <v>1.1308562197092087E-2</v>
      </c>
      <c r="K862" s="58">
        <v>0</v>
      </c>
      <c r="L862" s="58">
        <v>0</v>
      </c>
      <c r="M862" s="58">
        <v>0</v>
      </c>
    </row>
    <row r="863" spans="1:13" x14ac:dyDescent="0.25">
      <c r="A863" s="57">
        <v>40333</v>
      </c>
      <c r="B863" s="58">
        <v>-1.080234833659488E-2</v>
      </c>
      <c r="C863" s="58">
        <v>-2.71348762968876E-2</v>
      </c>
      <c r="D863" s="58">
        <v>-4.3835616438356095E-2</v>
      </c>
      <c r="E863" s="58">
        <v>-1.3621065135616672E-2</v>
      </c>
      <c r="F863" s="58">
        <v>-4.5134359509522493E-2</v>
      </c>
      <c r="G863" s="58">
        <v>-3.983618763961283E-2</v>
      </c>
      <c r="H863" s="58">
        <v>-4.6520658589624064E-2</v>
      </c>
      <c r="I863" s="58">
        <v>0</v>
      </c>
      <c r="J863" s="58">
        <v>-3.4345047923322714E-2</v>
      </c>
      <c r="K863" s="58">
        <v>0</v>
      </c>
      <c r="L863" s="58">
        <v>0</v>
      </c>
      <c r="M863" s="58">
        <v>-2.5522041763341052E-2</v>
      </c>
    </row>
    <row r="864" spans="1:13" x14ac:dyDescent="0.25">
      <c r="A864" s="57">
        <v>40336</v>
      </c>
      <c r="B864" s="58">
        <v>-6.3306164437763046E-3</v>
      </c>
      <c r="C864" s="58">
        <v>-1.9688269073010578E-2</v>
      </c>
      <c r="D864" s="58">
        <v>-3.0085959885386981E-2</v>
      </c>
      <c r="E864" s="58">
        <v>-2.645417686965601E-2</v>
      </c>
      <c r="F864" s="58">
        <v>-4.6311475409836045E-2</v>
      </c>
      <c r="G864" s="58">
        <v>-1.9387359441644048E-2</v>
      </c>
      <c r="H864" s="58">
        <v>-6.1904374032742959E-3</v>
      </c>
      <c r="I864" s="58">
        <v>0</v>
      </c>
      <c r="J864" s="58">
        <v>-2.1091811414391981E-2</v>
      </c>
      <c r="K864" s="58">
        <v>0</v>
      </c>
      <c r="L864" s="58">
        <v>0</v>
      </c>
      <c r="M864" s="58">
        <v>6.7460317460317221E-3</v>
      </c>
    </row>
    <row r="865" spans="1:13" x14ac:dyDescent="0.25">
      <c r="A865" s="57">
        <v>40337</v>
      </c>
      <c r="B865" s="58">
        <v>-1.043242812773737E-2</v>
      </c>
      <c r="C865" s="58">
        <v>-6.415620641562203E-3</v>
      </c>
      <c r="D865" s="58">
        <v>-6.4007877892663378E-3</v>
      </c>
      <c r="E865" s="58">
        <v>-1.5256473692891737E-3</v>
      </c>
      <c r="F865" s="58">
        <v>9.7407248245235944E-3</v>
      </c>
      <c r="G865" s="58">
        <v>-7.1174377224199059E-3</v>
      </c>
      <c r="H865" s="58">
        <v>-2.5981476928120695E-2</v>
      </c>
      <c r="I865" s="58">
        <v>0</v>
      </c>
      <c r="J865" s="58">
        <v>8.8719898605829073E-3</v>
      </c>
      <c r="K865" s="58">
        <v>0</v>
      </c>
      <c r="L865" s="58">
        <v>0</v>
      </c>
      <c r="M865" s="58">
        <v>7.8833267638933613E-4</v>
      </c>
    </row>
    <row r="866" spans="1:13" x14ac:dyDescent="0.25">
      <c r="A866" s="57">
        <v>40338</v>
      </c>
      <c r="B866" s="58">
        <v>4.5871559633026138E-3</v>
      </c>
      <c r="C866" s="58">
        <v>-2.4705221785513598E-2</v>
      </c>
      <c r="D866" s="58">
        <v>-1.2388503468780954E-2</v>
      </c>
      <c r="E866" s="58">
        <v>-2.221763369812102E-2</v>
      </c>
      <c r="F866" s="58">
        <v>-4.3836005107107279E-2</v>
      </c>
      <c r="G866" s="58">
        <v>-1.2743926722421306E-2</v>
      </c>
      <c r="H866" s="58">
        <v>-7.8256479299899651E-3</v>
      </c>
      <c r="I866" s="58">
        <v>0</v>
      </c>
      <c r="J866" s="58">
        <v>-5.862646566164198E-3</v>
      </c>
      <c r="K866" s="58">
        <v>0</v>
      </c>
      <c r="L866" s="58">
        <v>0</v>
      </c>
      <c r="M866" s="58">
        <v>4.1354864119731438E-3</v>
      </c>
    </row>
    <row r="867" spans="1:13" x14ac:dyDescent="0.25">
      <c r="A867" s="57">
        <v>40339</v>
      </c>
      <c r="B867" s="58">
        <v>9.2926379876632215E-3</v>
      </c>
      <c r="C867" s="58">
        <v>3.0224525043177852E-2</v>
      </c>
      <c r="D867" s="58">
        <v>3.1108881083793394E-2</v>
      </c>
      <c r="E867" s="58">
        <v>2.7410567217130533E-2</v>
      </c>
      <c r="F867" s="58">
        <v>7.7596439169139275E-2</v>
      </c>
      <c r="G867" s="58">
        <v>8.4711577248890446E-3</v>
      </c>
      <c r="H867" s="58">
        <v>4.4949537783054883E-2</v>
      </c>
      <c r="I867" s="58">
        <v>0</v>
      </c>
      <c r="J867" s="58">
        <v>3.327716933445668E-2</v>
      </c>
      <c r="K867" s="58">
        <v>0</v>
      </c>
      <c r="L867" s="58">
        <v>0</v>
      </c>
      <c r="M867" s="58">
        <v>4.5106883702685785E-3</v>
      </c>
    </row>
    <row r="868" spans="1:13" x14ac:dyDescent="0.25">
      <c r="A868" s="57">
        <v>40340</v>
      </c>
      <c r="B868" s="58">
        <v>5.8734820223826922E-3</v>
      </c>
      <c r="C868" s="58">
        <v>1.2014529198099977E-2</v>
      </c>
      <c r="D868" s="58">
        <v>4.3795620437956373E-3</v>
      </c>
      <c r="E868" s="58">
        <v>3.0831209405575155E-3</v>
      </c>
      <c r="F868" s="58">
        <v>3.0290513561888055E-3</v>
      </c>
      <c r="G868" s="58">
        <v>2.6399999999999979E-2</v>
      </c>
      <c r="H868" s="58">
        <v>-1.4609203798392478E-3</v>
      </c>
      <c r="I868" s="58">
        <v>0</v>
      </c>
      <c r="J868" s="58">
        <v>-3.2613126783531676E-3</v>
      </c>
      <c r="K868" s="58">
        <v>0</v>
      </c>
      <c r="L868" s="58">
        <v>0</v>
      </c>
      <c r="M868" s="58">
        <v>-7.0285044904334626E-3</v>
      </c>
    </row>
    <row r="869" spans="1:13" x14ac:dyDescent="0.25">
      <c r="A869" s="57">
        <v>40343</v>
      </c>
      <c r="B869" s="58">
        <v>1.3966700860096326E-2</v>
      </c>
      <c r="C869" s="58">
        <v>3.0369961347320729E-3</v>
      </c>
      <c r="D869" s="58">
        <v>1.2112403100775104E-2</v>
      </c>
      <c r="E869" s="58">
        <v>-1.0901192574074847E-2</v>
      </c>
      <c r="F869" s="58">
        <v>1.0981468771449343E-3</v>
      </c>
      <c r="G869" s="58">
        <v>-6.2353858144972296E-3</v>
      </c>
      <c r="H869" s="58">
        <v>6.5024790701455615E-3</v>
      </c>
      <c r="I869" s="58">
        <v>0</v>
      </c>
      <c r="J869" s="58">
        <v>4.9079754601226711E-3</v>
      </c>
      <c r="K869" s="58">
        <v>0</v>
      </c>
      <c r="L869" s="58">
        <v>0</v>
      </c>
      <c r="M869" s="58">
        <v>7.4714903657098208E-3</v>
      </c>
    </row>
    <row r="870" spans="1:13" x14ac:dyDescent="0.25">
      <c r="A870" s="57">
        <v>40344</v>
      </c>
      <c r="B870" s="58">
        <v>3.3463035019456466E-3</v>
      </c>
      <c r="C870" s="58">
        <v>2.1194605009634104E-2</v>
      </c>
      <c r="D870" s="58">
        <v>2.8243178554332227E-2</v>
      </c>
      <c r="E870" s="58">
        <v>3.0660865962295336E-2</v>
      </c>
      <c r="F870" s="58">
        <v>3.3456739339092323E-2</v>
      </c>
      <c r="G870" s="58">
        <v>4.2352941176470482E-2</v>
      </c>
      <c r="H870" s="58">
        <v>2.4307518371961656E-2</v>
      </c>
      <c r="I870" s="58">
        <v>0</v>
      </c>
      <c r="J870" s="58">
        <v>4.5991045991045976E-2</v>
      </c>
      <c r="K870" s="58">
        <v>0</v>
      </c>
      <c r="L870" s="58">
        <v>0</v>
      </c>
      <c r="M870" s="58">
        <v>7.8064012490242085E-3</v>
      </c>
    </row>
    <row r="871" spans="1:13" x14ac:dyDescent="0.25">
      <c r="A871" s="57">
        <v>40345</v>
      </c>
      <c r="B871" s="58">
        <v>-4.5761265803149209E-3</v>
      </c>
      <c r="C871" s="58">
        <v>2.9110512129379984E-2</v>
      </c>
      <c r="D871" s="58">
        <v>4.655493482308426E-4</v>
      </c>
      <c r="E871" s="58">
        <v>6.5527638190954196E-3</v>
      </c>
      <c r="F871" s="58">
        <v>-7.4300119410906085E-3</v>
      </c>
      <c r="G871" s="58">
        <v>-9.7817908201655035E-3</v>
      </c>
      <c r="H871" s="58">
        <v>4.7303689687794304E-4</v>
      </c>
      <c r="I871" s="58">
        <v>0</v>
      </c>
      <c r="J871" s="58">
        <v>-1.0894941634241206E-2</v>
      </c>
      <c r="K871" s="58">
        <v>0</v>
      </c>
      <c r="L871" s="58">
        <v>0</v>
      </c>
      <c r="M871" s="58">
        <v>-1.2780790085205385E-2</v>
      </c>
    </row>
    <row r="872" spans="1:13" x14ac:dyDescent="0.25">
      <c r="A872" s="57">
        <v>40346</v>
      </c>
      <c r="B872" s="58">
        <v>1.3479819230169721E-2</v>
      </c>
      <c r="C872" s="58">
        <v>1.7286537454164641E-2</v>
      </c>
      <c r="D872" s="58">
        <v>1.3959981386693077E-3</v>
      </c>
      <c r="E872" s="58">
        <v>-2.3564182442686876E-3</v>
      </c>
      <c r="F872" s="58">
        <v>-3.1279240743216197E-2</v>
      </c>
      <c r="G872" s="58">
        <v>1.8996960486321601E-3</v>
      </c>
      <c r="H872" s="58">
        <v>-7.9590228526399409E-3</v>
      </c>
      <c r="I872" s="58">
        <v>0</v>
      </c>
      <c r="J872" s="58">
        <v>4.3273013375295655E-3</v>
      </c>
      <c r="K872" s="58">
        <v>0</v>
      </c>
      <c r="L872" s="58">
        <v>0</v>
      </c>
      <c r="M872" s="58">
        <v>8.4346802667711884E-3</v>
      </c>
    </row>
    <row r="873" spans="1:13" x14ac:dyDescent="0.25">
      <c r="A873" s="57">
        <v>40347</v>
      </c>
      <c r="B873" s="58">
        <v>7.3037595141078882E-3</v>
      </c>
      <c r="C873" s="58">
        <v>7.9814624098866194E-3</v>
      </c>
      <c r="D873" s="58">
        <v>-5.5762081784387352E-3</v>
      </c>
      <c r="E873" s="58">
        <v>-1.2010088474323499E-4</v>
      </c>
      <c r="F873" s="58">
        <v>2.235407754933072E-2</v>
      </c>
      <c r="G873" s="58">
        <v>2.6545316647705874E-3</v>
      </c>
      <c r="H873" s="58">
        <v>-4.7660656128367673E-4</v>
      </c>
      <c r="I873" s="58">
        <v>0</v>
      </c>
      <c r="J873" s="58">
        <v>-3.1335683509596812E-3</v>
      </c>
      <c r="K873" s="58">
        <v>0</v>
      </c>
      <c r="L873" s="58">
        <v>0</v>
      </c>
      <c r="M873" s="58">
        <v>2.7232056020229933E-3</v>
      </c>
    </row>
    <row r="874" spans="1:13" x14ac:dyDescent="0.25">
      <c r="A874" s="57">
        <v>40350</v>
      </c>
      <c r="B874" s="58">
        <v>3.0529690123644038E-3</v>
      </c>
      <c r="C874" s="58">
        <v>-1.4048531289910571E-2</v>
      </c>
      <c r="D874" s="58">
        <v>-9.8130841121494283E-3</v>
      </c>
      <c r="E874" s="58">
        <v>-2.290198590647019E-2</v>
      </c>
      <c r="F874" s="58">
        <v>3.0638412741260668E-2</v>
      </c>
      <c r="G874" s="58">
        <v>-1.8532526475037892E-2</v>
      </c>
      <c r="H874" s="58">
        <v>-2.6066915679885616E-2</v>
      </c>
      <c r="I874" s="58">
        <v>0</v>
      </c>
      <c r="J874" s="58">
        <v>-7.8585461689587577E-3</v>
      </c>
      <c r="K874" s="58">
        <v>0</v>
      </c>
      <c r="L874" s="58">
        <v>0</v>
      </c>
      <c r="M874" s="58">
        <v>-1.0281280310378116E-2</v>
      </c>
    </row>
    <row r="875" spans="1:13" x14ac:dyDescent="0.25">
      <c r="A875" s="57">
        <v>40351</v>
      </c>
      <c r="B875" s="58">
        <v>-7.9896514990106526E-3</v>
      </c>
      <c r="C875" s="58">
        <v>1.3471502590673534E-2</v>
      </c>
      <c r="D875" s="58">
        <v>-9.9103350637093079E-3</v>
      </c>
      <c r="E875" s="58">
        <v>-4.7533191280118015E-3</v>
      </c>
      <c r="F875" s="58">
        <v>-8.9051859612361284E-3</v>
      </c>
      <c r="G875" s="58">
        <v>-6.9364161849710948E-3</v>
      </c>
      <c r="H875" s="58">
        <v>-1.9583843329252781E-3</v>
      </c>
      <c r="I875" s="58">
        <v>0</v>
      </c>
      <c r="J875" s="58">
        <v>-1.980198019801982E-2</v>
      </c>
      <c r="K875" s="58">
        <v>0</v>
      </c>
      <c r="L875" s="58">
        <v>0</v>
      </c>
      <c r="M875" s="58">
        <v>-6.6640533124265877E-3</v>
      </c>
    </row>
    <row r="876" spans="1:13" x14ac:dyDescent="0.25">
      <c r="A876" s="57">
        <v>40352</v>
      </c>
      <c r="B876" s="58">
        <v>-8.5909334969701545E-3</v>
      </c>
      <c r="C876" s="58">
        <v>-1.0480572597136972E-2</v>
      </c>
      <c r="D876" s="58">
        <v>-8.1029551954242551E-3</v>
      </c>
      <c r="E876" s="58">
        <v>-8.6462450592884599E-3</v>
      </c>
      <c r="F876" s="58">
        <v>6.7389006342493118E-3</v>
      </c>
      <c r="G876" s="58">
        <v>-1.7850213426464867E-2</v>
      </c>
      <c r="H876" s="58">
        <v>-7.0313138745810022E-3</v>
      </c>
      <c r="I876" s="58">
        <v>0</v>
      </c>
      <c r="J876" s="58">
        <v>1.2121212121212199E-3</v>
      </c>
      <c r="K876" s="58">
        <v>0</v>
      </c>
      <c r="L876" s="58">
        <v>0</v>
      </c>
      <c r="M876" s="58">
        <v>2.56511444356744E-3</v>
      </c>
    </row>
    <row r="877" spans="1:13" x14ac:dyDescent="0.25">
      <c r="A877" s="57">
        <v>40353</v>
      </c>
      <c r="B877" s="58">
        <v>2.4758220502900663E-3</v>
      </c>
      <c r="C877" s="58">
        <v>-7.2332730560579206E-3</v>
      </c>
      <c r="D877" s="58">
        <v>-2.3546371936568833E-2</v>
      </c>
      <c r="E877" s="58">
        <v>-1.4411495971426214E-2</v>
      </c>
      <c r="F877" s="58">
        <v>-3.1368946055912894E-2</v>
      </c>
      <c r="G877" s="58">
        <v>-1.2248123271434208E-2</v>
      </c>
      <c r="H877" s="58">
        <v>-2.5689584191025183E-2</v>
      </c>
      <c r="I877" s="58">
        <v>0</v>
      </c>
      <c r="J877" s="58">
        <v>-2.0177562550443895E-2</v>
      </c>
      <c r="K877" s="58">
        <v>0</v>
      </c>
      <c r="L877" s="58">
        <v>0</v>
      </c>
      <c r="M877" s="58">
        <v>-1.5351308797480812E-2</v>
      </c>
    </row>
    <row r="878" spans="1:13" x14ac:dyDescent="0.25">
      <c r="A878" s="57">
        <v>40354</v>
      </c>
      <c r="B878" s="58">
        <v>-9.4929381801341917E-3</v>
      </c>
      <c r="C878" s="58">
        <v>-8.5870413739266294E-3</v>
      </c>
      <c r="D878" s="58">
        <v>-1.4271653543307061E-2</v>
      </c>
      <c r="E878" s="58">
        <v>-5.0988158948211959E-3</v>
      </c>
      <c r="F878" s="58">
        <v>3.1165311653116534E-2</v>
      </c>
      <c r="G878" s="58">
        <v>-1.8799999999999928E-2</v>
      </c>
      <c r="H878" s="58">
        <v>2.2564015887771571E-2</v>
      </c>
      <c r="I878" s="58">
        <v>0</v>
      </c>
      <c r="J878" s="58">
        <v>-9.884678747940745E-3</v>
      </c>
      <c r="K878" s="58">
        <v>0</v>
      </c>
      <c r="L878" s="58">
        <v>0</v>
      </c>
      <c r="M878" s="58">
        <v>-2.4585248850689689E-2</v>
      </c>
    </row>
    <row r="879" spans="1:13" x14ac:dyDescent="0.25">
      <c r="A879" s="57">
        <v>40357</v>
      </c>
      <c r="B879" s="58">
        <v>-5.3763440860215006E-3</v>
      </c>
      <c r="C879" s="58">
        <v>6.0367454068239734E-3</v>
      </c>
      <c r="D879" s="58">
        <v>1.6475287069395828E-2</v>
      </c>
      <c r="E879" s="58">
        <v>-1.2706480304954804E-3</v>
      </c>
      <c r="F879" s="58">
        <v>-2.1813403416557131E-2</v>
      </c>
      <c r="G879" s="58">
        <v>-8.9686098654709889E-3</v>
      </c>
      <c r="H879" s="58">
        <v>-2.6446280991735516E-2</v>
      </c>
      <c r="I879" s="58">
        <v>0</v>
      </c>
      <c r="J879" s="58">
        <v>1.3311148086522451E-2</v>
      </c>
      <c r="K879" s="58">
        <v>0</v>
      </c>
      <c r="L879" s="58">
        <v>0</v>
      </c>
      <c r="M879" s="58">
        <v>1.5778688524590301E-2</v>
      </c>
    </row>
    <row r="880" spans="1:13" x14ac:dyDescent="0.25">
      <c r="A880" s="57">
        <v>40358</v>
      </c>
      <c r="B880" s="58">
        <v>-2.3501762632198719E-3</v>
      </c>
      <c r="C880" s="58">
        <v>-4.5134359509522493E-2</v>
      </c>
      <c r="D880" s="58">
        <v>-2.7996070726915567E-2</v>
      </c>
      <c r="E880" s="58">
        <v>-3.774385072094999E-2</v>
      </c>
      <c r="F880" s="58">
        <v>-9.2289091886082808E-2</v>
      </c>
      <c r="G880" s="58">
        <v>-4.1135335252982297E-2</v>
      </c>
      <c r="H880" s="58">
        <v>-7.8013582342954191E-2</v>
      </c>
      <c r="I880" s="58">
        <v>0</v>
      </c>
      <c r="J880" s="58">
        <v>-1.9293924466338264E-2</v>
      </c>
      <c r="K880" s="58">
        <v>0</v>
      </c>
      <c r="L880" s="58">
        <v>0</v>
      </c>
      <c r="M880" s="58">
        <v>-1.3516239661085394E-2</v>
      </c>
    </row>
    <row r="881" spans="1:13" x14ac:dyDescent="0.25">
      <c r="A881" s="57">
        <v>40359</v>
      </c>
      <c r="B881" s="58">
        <v>-1.9787985865724389E-2</v>
      </c>
      <c r="C881" s="58">
        <v>-1.830601092896178E-2</v>
      </c>
      <c r="D881" s="58">
        <v>-1.7180394138453736E-2</v>
      </c>
      <c r="E881" s="58">
        <v>-2.049360951961221E-2</v>
      </c>
      <c r="F881" s="58">
        <v>7.5477282817819624E-3</v>
      </c>
      <c r="G881" s="58">
        <v>-1.287001287001277E-2</v>
      </c>
      <c r="H881" s="58">
        <v>5.9847159561734475E-3</v>
      </c>
      <c r="I881" s="58">
        <v>0</v>
      </c>
      <c r="J881" s="58">
        <v>-2.5533696107157833E-2</v>
      </c>
      <c r="K881" s="58">
        <v>0</v>
      </c>
      <c r="L881" s="58">
        <v>0</v>
      </c>
      <c r="M881" s="58">
        <v>-1.6973415132924274E-2</v>
      </c>
    </row>
    <row r="882" spans="1:13" x14ac:dyDescent="0.25">
      <c r="A882" s="57">
        <v>40360</v>
      </c>
      <c r="B882" s="58">
        <v>-1.0253945365697348E-2</v>
      </c>
      <c r="C882" s="58">
        <v>-1.1967715001391599E-2</v>
      </c>
      <c r="D882" s="58">
        <v>-1.0282776349614386E-2</v>
      </c>
      <c r="E882" s="58">
        <v>-1.2238470191226036E-2</v>
      </c>
      <c r="F882" s="58">
        <v>6.9036427732078742E-3</v>
      </c>
      <c r="G882" s="58">
        <v>6.5189048239895353E-3</v>
      </c>
      <c r="H882" s="58">
        <v>1.5559216547684329E-2</v>
      </c>
      <c r="I882" s="58">
        <v>0</v>
      </c>
      <c r="J882" s="58">
        <v>-4.7250859106529042E-3</v>
      </c>
      <c r="K882" s="58">
        <v>0</v>
      </c>
      <c r="L882" s="58">
        <v>0</v>
      </c>
      <c r="M882" s="58">
        <v>5.6168088204702205E-3</v>
      </c>
    </row>
    <row r="883" spans="1:13" x14ac:dyDescent="0.25">
      <c r="A883" s="57">
        <v>40361</v>
      </c>
      <c r="B883" s="58">
        <v>-2.1044111695669443E-3</v>
      </c>
      <c r="C883" s="58">
        <v>-6.1971830985915188E-3</v>
      </c>
      <c r="D883" s="58">
        <v>-2.5974025974025983E-3</v>
      </c>
      <c r="E883" s="58">
        <v>-6.6961235366465033E-3</v>
      </c>
      <c r="F883" s="58">
        <v>-1.4587892049598872E-2</v>
      </c>
      <c r="G883" s="58">
        <v>4.7495682210707546E-3</v>
      </c>
      <c r="H883" s="58">
        <v>-1.6402307137707184E-2</v>
      </c>
      <c r="I883" s="58">
        <v>0</v>
      </c>
      <c r="J883" s="58">
        <v>-2.5895554596462311E-3</v>
      </c>
      <c r="K883" s="58">
        <v>0</v>
      </c>
      <c r="L883" s="58">
        <v>0</v>
      </c>
      <c r="M883" s="58">
        <v>-7.0335126189491337E-3</v>
      </c>
    </row>
    <row r="884" spans="1:13" x14ac:dyDescent="0.25">
      <c r="A884" s="57">
        <v>40365</v>
      </c>
      <c r="B884" s="58">
        <v>2.3521777921970966E-3</v>
      </c>
      <c r="C884" s="58">
        <v>6.8027210884353817E-3</v>
      </c>
      <c r="D884" s="58">
        <v>1.4583333333333393E-2</v>
      </c>
      <c r="E884" s="58">
        <v>-1.1006145097679498E-3</v>
      </c>
      <c r="F884" s="58">
        <v>-1.4803849000739611E-3</v>
      </c>
      <c r="G884" s="58">
        <v>2.3635582294800228E-2</v>
      </c>
      <c r="H884" s="58">
        <v>8.4295400403151532E-3</v>
      </c>
      <c r="I884" s="58">
        <v>0</v>
      </c>
      <c r="J884" s="58">
        <v>4.3271311120740563E-4</v>
      </c>
      <c r="K884" s="58">
        <v>0</v>
      </c>
      <c r="L884" s="58">
        <v>0</v>
      </c>
      <c r="M884" s="58">
        <v>1.187500000000008E-2</v>
      </c>
    </row>
    <row r="885" spans="1:13" x14ac:dyDescent="0.25">
      <c r="A885" s="57">
        <v>40366</v>
      </c>
      <c r="B885" s="58">
        <v>-8.9011166855479384E-4</v>
      </c>
      <c r="C885" s="58">
        <v>4.0259009009008917E-2</v>
      </c>
      <c r="D885" s="58">
        <v>3.3880903490759673E-2</v>
      </c>
      <c r="E885" s="58">
        <v>3.2366173905059359E-2</v>
      </c>
      <c r="F885" s="58">
        <v>7.2942920681986712E-2</v>
      </c>
      <c r="G885" s="58">
        <v>2.0151133501259411E-2</v>
      </c>
      <c r="H885" s="58">
        <v>3.0619662002544068E-2</v>
      </c>
      <c r="I885" s="58">
        <v>0</v>
      </c>
      <c r="J885" s="58">
        <v>4.8875432525951501E-2</v>
      </c>
      <c r="K885" s="58">
        <v>0</v>
      </c>
      <c r="L885" s="58">
        <v>0</v>
      </c>
      <c r="M885" s="58">
        <v>7.206094296891008E-3</v>
      </c>
    </row>
    <row r="886" spans="1:13" x14ac:dyDescent="0.25">
      <c r="A886" s="57">
        <v>40367</v>
      </c>
      <c r="B886" s="58">
        <v>3.1586620231635276E-2</v>
      </c>
      <c r="C886" s="58">
        <v>-2.1650879566983416E-3</v>
      </c>
      <c r="D886" s="58">
        <v>-1.9860973187685316E-3</v>
      </c>
      <c r="E886" s="58">
        <v>1.4141503980077408E-2</v>
      </c>
      <c r="F886" s="58">
        <v>8.2907282022937068E-4</v>
      </c>
      <c r="G886" s="58">
        <v>4.5267489711933173E-3</v>
      </c>
      <c r="H886" s="58">
        <v>2.4596667548267614E-2</v>
      </c>
      <c r="I886" s="58">
        <v>0</v>
      </c>
      <c r="J886" s="58">
        <v>-1.2371134020618957E-3</v>
      </c>
      <c r="K886" s="58">
        <v>0</v>
      </c>
      <c r="L886" s="58">
        <v>0</v>
      </c>
      <c r="M886" s="58">
        <v>5.3147996729354663E-3</v>
      </c>
    </row>
    <row r="887" spans="1:13" x14ac:dyDescent="0.25">
      <c r="A887" s="57">
        <v>40368</v>
      </c>
      <c r="B887" s="58">
        <v>4.1611054408416948E-3</v>
      </c>
      <c r="C887" s="58">
        <v>5.9669107675619504E-3</v>
      </c>
      <c r="D887" s="58">
        <v>6.9651741293530467E-3</v>
      </c>
      <c r="E887" s="58">
        <v>2.3942117956588405E-2</v>
      </c>
      <c r="F887" s="58">
        <v>-1.6981913571724516E-2</v>
      </c>
      <c r="G887" s="58">
        <v>-5.7353543629660164E-3</v>
      </c>
      <c r="H887" s="58">
        <v>8.9485458612976743E-3</v>
      </c>
      <c r="I887" s="58">
        <v>0</v>
      </c>
      <c r="J887" s="58">
        <v>1.073492981007429E-2</v>
      </c>
      <c r="K887" s="58">
        <v>0</v>
      </c>
      <c r="L887" s="58">
        <v>0</v>
      </c>
      <c r="M887" s="58">
        <v>5.0833672224481763E-3</v>
      </c>
    </row>
    <row r="888" spans="1:13" x14ac:dyDescent="0.25">
      <c r="A888" s="57">
        <v>40371</v>
      </c>
      <c r="B888" s="58">
        <v>-4.1438623924940909E-3</v>
      </c>
      <c r="C888" s="58">
        <v>-8.897276894041628E-3</v>
      </c>
      <c r="D888" s="58">
        <v>1.630434782608714E-2</v>
      </c>
      <c r="E888" s="58">
        <v>1.7857907584257759E-2</v>
      </c>
      <c r="F888" s="58">
        <v>-6.6011235955055758E-3</v>
      </c>
      <c r="G888" s="58">
        <v>2.3073753605273861E-2</v>
      </c>
      <c r="H888" s="58">
        <v>1.9188128944226612E-2</v>
      </c>
      <c r="I888" s="58">
        <v>0</v>
      </c>
      <c r="J888" s="58">
        <v>1.1029411764705843E-2</v>
      </c>
      <c r="K888" s="58">
        <v>0</v>
      </c>
      <c r="L888" s="58">
        <v>0</v>
      </c>
      <c r="M888" s="58">
        <v>1.395913412907146E-2</v>
      </c>
    </row>
    <row r="889" spans="1:13" x14ac:dyDescent="0.25">
      <c r="A889" s="57">
        <v>40372</v>
      </c>
      <c r="B889" s="58">
        <v>1.2561827745936949E-2</v>
      </c>
      <c r="C889" s="58">
        <v>-2.1490750816104409E-2</v>
      </c>
      <c r="D889" s="58">
        <v>2.1390374331550888E-2</v>
      </c>
      <c r="E889" s="58">
        <v>2.810501514641528E-2</v>
      </c>
      <c r="F889" s="58">
        <v>5.1604693906404542E-2</v>
      </c>
      <c r="G889" s="58">
        <v>1.2082158679017407E-2</v>
      </c>
      <c r="H889" s="58">
        <v>3.4641452598108913E-2</v>
      </c>
      <c r="I889" s="58">
        <v>0</v>
      </c>
      <c r="J889" s="58">
        <v>2.5858585858585803E-2</v>
      </c>
      <c r="K889" s="58">
        <v>0</v>
      </c>
      <c r="L889" s="58">
        <v>0</v>
      </c>
      <c r="M889" s="58">
        <v>8.379888268156499E-3</v>
      </c>
    </row>
    <row r="890" spans="1:13" x14ac:dyDescent="0.25">
      <c r="A890" s="57">
        <v>40373</v>
      </c>
      <c r="B890" s="58">
        <v>2.7138094130416679E-3</v>
      </c>
      <c r="C890" s="58">
        <v>3.614122880178039E-3</v>
      </c>
      <c r="D890" s="58">
        <v>1.6658733936220749E-2</v>
      </c>
      <c r="E890" s="58">
        <v>4.3378621705678633E-3</v>
      </c>
      <c r="F890" s="58">
        <v>8.7389083086852892E-3</v>
      </c>
      <c r="G890" s="58">
        <v>1.233585356148037E-2</v>
      </c>
      <c r="H890" s="58">
        <v>-2.8305701577032716E-3</v>
      </c>
      <c r="I890" s="58">
        <v>0</v>
      </c>
      <c r="J890" s="58">
        <v>-1.1815675462780617E-2</v>
      </c>
      <c r="K890" s="58">
        <v>0</v>
      </c>
      <c r="L890" s="58">
        <v>0</v>
      </c>
      <c r="M890" s="58">
        <v>-3.759398496240518E-3</v>
      </c>
    </row>
    <row r="891" spans="1:13" x14ac:dyDescent="0.25">
      <c r="A891" s="57">
        <v>40374</v>
      </c>
      <c r="B891" s="58">
        <v>4.2530157748221775E-3</v>
      </c>
      <c r="C891" s="58">
        <v>-4.9861495844875092E-3</v>
      </c>
      <c r="D891" s="58">
        <v>7.0224719101124045E-3</v>
      </c>
      <c r="E891" s="58">
        <v>5.4600277076033432E-3</v>
      </c>
      <c r="F891" s="58">
        <v>8.1300813008129413E-3</v>
      </c>
      <c r="G891" s="58">
        <v>2.7515723270439274E-3</v>
      </c>
      <c r="H891" s="58">
        <v>-1.0056772100567657E-2</v>
      </c>
      <c r="I891" s="58">
        <v>0</v>
      </c>
      <c r="J891" s="58">
        <v>1.2355520127540709E-2</v>
      </c>
      <c r="K891" s="58">
        <v>0</v>
      </c>
      <c r="L891" s="58">
        <v>0</v>
      </c>
      <c r="M891" s="58">
        <v>1.1916583912610079E-3</v>
      </c>
    </row>
    <row r="892" spans="1:13" x14ac:dyDescent="0.25">
      <c r="A892" s="57">
        <v>40375</v>
      </c>
      <c r="B892" s="58">
        <v>6.9300069300082257E-4</v>
      </c>
      <c r="C892" s="58">
        <v>-6.1247216035634766E-3</v>
      </c>
      <c r="D892" s="58">
        <v>-2.2780102278010306E-2</v>
      </c>
      <c r="E892" s="58">
        <v>-6.9662830280434407E-2</v>
      </c>
      <c r="F892" s="58">
        <v>-2.7895293495505014E-2</v>
      </c>
      <c r="G892" s="58">
        <v>-2.430419443355547E-2</v>
      </c>
      <c r="H892" s="58">
        <v>-2.9247910863509863E-2</v>
      </c>
      <c r="I892" s="58">
        <v>0</v>
      </c>
      <c r="J892" s="58">
        <v>-2.4803149606299146E-2</v>
      </c>
      <c r="K892" s="58">
        <v>0</v>
      </c>
      <c r="L892" s="58">
        <v>0</v>
      </c>
      <c r="M892" s="58">
        <v>-1.4679627058123312E-2</v>
      </c>
    </row>
    <row r="893" spans="1:13" x14ac:dyDescent="0.25">
      <c r="A893" s="57">
        <v>40378</v>
      </c>
      <c r="B893" s="58">
        <v>-9.9261311172670341E-3</v>
      </c>
      <c r="C893" s="58">
        <v>-1.7366946778711645E-2</v>
      </c>
      <c r="D893" s="58">
        <v>2.7117031398667946E-2</v>
      </c>
      <c r="E893" s="58">
        <v>1.4331140828505617E-2</v>
      </c>
      <c r="F893" s="58">
        <v>-8.5679314565483278E-3</v>
      </c>
      <c r="G893" s="58">
        <v>1.3660104459622291E-2</v>
      </c>
      <c r="H893" s="58">
        <v>1.223731960503005E-2</v>
      </c>
      <c r="I893" s="58">
        <v>0</v>
      </c>
      <c r="J893" s="58">
        <v>3.1489705288655578E-2</v>
      </c>
      <c r="K893" s="58">
        <v>0</v>
      </c>
      <c r="L893" s="58">
        <v>0</v>
      </c>
      <c r="M893" s="58">
        <v>-3.0199315482182243E-3</v>
      </c>
    </row>
    <row r="894" spans="1:13" x14ac:dyDescent="0.25">
      <c r="A894" s="57">
        <v>40379</v>
      </c>
      <c r="B894" s="58">
        <v>-4.4299370482629885E-2</v>
      </c>
      <c r="C894" s="58">
        <v>2.5655644241733055E-2</v>
      </c>
      <c r="D894" s="58">
        <v>2.7790643816580918E-3</v>
      </c>
      <c r="E894" s="58">
        <v>3.3024134673194094E-2</v>
      </c>
      <c r="F894" s="58">
        <v>1.5637860082304611E-2</v>
      </c>
      <c r="G894" s="58">
        <v>9.9088386841061915E-3</v>
      </c>
      <c r="H894" s="58">
        <v>1.3340003335000628E-3</v>
      </c>
      <c r="I894" s="58">
        <v>0</v>
      </c>
      <c r="J894" s="58">
        <v>-3.0528375733855251E-2</v>
      </c>
      <c r="K894" s="58">
        <v>0</v>
      </c>
      <c r="L894" s="58">
        <v>0</v>
      </c>
      <c r="M894" s="58">
        <v>2.7463651050080751E-2</v>
      </c>
    </row>
    <row r="895" spans="1:13" x14ac:dyDescent="0.25">
      <c r="A895" s="57">
        <v>40380</v>
      </c>
      <c r="B895" s="58">
        <v>2.8218264617386302E-2</v>
      </c>
      <c r="C895" s="58">
        <v>9.4496942745971868E-3</v>
      </c>
      <c r="D895" s="58">
        <v>-1.8013856812932882E-2</v>
      </c>
      <c r="E895" s="58">
        <v>-8.4805653710248174E-3</v>
      </c>
      <c r="F895" s="58">
        <v>-9.8595353862777069E-3</v>
      </c>
      <c r="G895" s="58">
        <v>-1.4128728414442682E-2</v>
      </c>
      <c r="H895" s="58">
        <v>-2.2231473771856636E-2</v>
      </c>
      <c r="I895" s="58">
        <v>0</v>
      </c>
      <c r="J895" s="58">
        <v>-1.0900282599919264E-2</v>
      </c>
      <c r="K895" s="58">
        <v>0</v>
      </c>
      <c r="L895" s="58">
        <v>0</v>
      </c>
      <c r="M895" s="58">
        <v>-1.0416666666666741E-2</v>
      </c>
    </row>
    <row r="896" spans="1:13" x14ac:dyDescent="0.25">
      <c r="A896" s="57">
        <v>40381</v>
      </c>
      <c r="B896" s="58">
        <v>-9.4906675102823801E-4</v>
      </c>
      <c r="C896" s="58">
        <v>1.8722466960352513E-2</v>
      </c>
      <c r="D896" s="58">
        <v>2.4459078080903085E-2</v>
      </c>
      <c r="E896" s="58">
        <v>1.5303341578969398E-2</v>
      </c>
      <c r="F896" s="58">
        <v>1.5550402400763996E-2</v>
      </c>
      <c r="G896" s="58">
        <v>2.8662420382165488E-2</v>
      </c>
      <c r="H896" s="58">
        <v>2.2481478327514237E-2</v>
      </c>
      <c r="I896" s="58">
        <v>0</v>
      </c>
      <c r="J896" s="58">
        <v>3.2244897959183616E-2</v>
      </c>
      <c r="K896" s="58">
        <v>0</v>
      </c>
      <c r="L896" s="58">
        <v>0</v>
      </c>
      <c r="M896" s="58">
        <v>1.01290963257199E-2</v>
      </c>
    </row>
    <row r="897" spans="1:13" x14ac:dyDescent="0.25">
      <c r="A897" s="57">
        <v>40382</v>
      </c>
      <c r="B897" s="58">
        <v>7.7580747308423348E-3</v>
      </c>
      <c r="C897" s="58">
        <v>3.5135135135135886E-3</v>
      </c>
      <c r="D897" s="58">
        <v>-4.1322314049586639E-3</v>
      </c>
      <c r="E897" s="58">
        <v>1.0819293029401988E-2</v>
      </c>
      <c r="F897" s="58">
        <v>4.8488918737407571E-2</v>
      </c>
      <c r="G897" s="58">
        <v>-1.1609907120743168E-3</v>
      </c>
      <c r="H897" s="58">
        <v>-9.9941700674605061E-3</v>
      </c>
      <c r="I897" s="58">
        <v>0</v>
      </c>
      <c r="J897" s="58">
        <v>3.558718861210064E-3</v>
      </c>
      <c r="K897" s="58">
        <v>0</v>
      </c>
      <c r="L897" s="58">
        <v>0</v>
      </c>
      <c r="M897" s="58">
        <v>1.5926071569013045E-2</v>
      </c>
    </row>
    <row r="898" spans="1:13" x14ac:dyDescent="0.25">
      <c r="A898" s="57">
        <v>40385</v>
      </c>
      <c r="B898" s="58">
        <v>6.9128043990573929E-3</v>
      </c>
      <c r="C898" s="58">
        <v>-2.4239159709130709E-3</v>
      </c>
      <c r="D898" s="58">
        <v>9.2208390963577358E-4</v>
      </c>
      <c r="E898" s="58">
        <v>-2.2060625868126627E-3</v>
      </c>
      <c r="F898" s="58">
        <v>2.9592621060722468E-2</v>
      </c>
      <c r="G898" s="58">
        <v>1.1235955056179803E-2</v>
      </c>
      <c r="H898" s="58">
        <v>-3.9538992176326726E-3</v>
      </c>
      <c r="I898" s="58">
        <v>0</v>
      </c>
      <c r="J898" s="58">
        <v>1.1032308904649346E-2</v>
      </c>
      <c r="K898" s="58">
        <v>0</v>
      </c>
      <c r="L898" s="58">
        <v>0</v>
      </c>
      <c r="M898" s="58">
        <v>-1.045093864911939E-2</v>
      </c>
    </row>
    <row r="899" spans="1:13" x14ac:dyDescent="0.25">
      <c r="A899" s="57">
        <v>40386</v>
      </c>
      <c r="B899" s="58">
        <v>4.6809174598221315E-3</v>
      </c>
      <c r="C899" s="58">
        <v>1.8628509719222475E-2</v>
      </c>
      <c r="D899" s="58">
        <v>-5.9880239520959666E-3</v>
      </c>
      <c r="E899" s="58">
        <v>7.4926301998035072E-3</v>
      </c>
      <c r="F899" s="58">
        <v>8.7097175563020102E-3</v>
      </c>
      <c r="G899" s="58">
        <v>2.2988505747125743E-3</v>
      </c>
      <c r="H899" s="58">
        <v>-1.0726351351351471E-2</v>
      </c>
      <c r="I899" s="58">
        <v>0</v>
      </c>
      <c r="J899" s="58">
        <v>-3.1176929072487258E-3</v>
      </c>
      <c r="K899" s="58">
        <v>0</v>
      </c>
      <c r="L899" s="58">
        <v>0</v>
      </c>
      <c r="M899" s="58">
        <v>-3.3248582045766195E-3</v>
      </c>
    </row>
    <row r="900" spans="1:13" x14ac:dyDescent="0.25">
      <c r="A900" s="57">
        <v>40387</v>
      </c>
      <c r="B900" s="58">
        <v>-8.5416990215880784E-4</v>
      </c>
      <c r="C900" s="58">
        <v>-1.1926848661542477E-2</v>
      </c>
      <c r="D900" s="58">
        <v>-1.1584800741427204E-2</v>
      </c>
      <c r="E900" s="58">
        <v>-1.6824480838785627E-2</v>
      </c>
      <c r="F900" s="58">
        <v>-2.0599481929196806E-2</v>
      </c>
      <c r="G900" s="58">
        <v>-8.0275229357797961E-3</v>
      </c>
      <c r="H900" s="58">
        <v>0</v>
      </c>
      <c r="I900" s="58">
        <v>0</v>
      </c>
      <c r="J900" s="58">
        <v>-1.407349491790455E-2</v>
      </c>
      <c r="K900" s="58">
        <v>0</v>
      </c>
      <c r="L900" s="58">
        <v>0</v>
      </c>
      <c r="M900" s="58">
        <v>3.3359497645211178E-3</v>
      </c>
    </row>
    <row r="901" spans="1:13" x14ac:dyDescent="0.25">
      <c r="A901" s="57">
        <v>40388</v>
      </c>
      <c r="B901" s="58">
        <v>3.0310095593379938E-3</v>
      </c>
      <c r="C901" s="58">
        <v>-1.0997854077253288E-2</v>
      </c>
      <c r="D901" s="58">
        <v>-1.4064697609001309E-2</v>
      </c>
      <c r="E901" s="58">
        <v>1.322696647790611E-3</v>
      </c>
      <c r="F901" s="58">
        <v>-2.5188916876575096E-3</v>
      </c>
      <c r="G901" s="58">
        <v>3.082851637765005E-3</v>
      </c>
      <c r="H901" s="58">
        <v>-2.3051310509689671E-3</v>
      </c>
      <c r="I901" s="58">
        <v>0</v>
      </c>
      <c r="J901" s="58">
        <v>-1.3481363996827866E-2</v>
      </c>
      <c r="K901" s="58">
        <v>0</v>
      </c>
      <c r="L901" s="58">
        <v>0</v>
      </c>
      <c r="M901" s="58">
        <v>-1.369059260707961E-3</v>
      </c>
    </row>
    <row r="902" spans="1:13" x14ac:dyDescent="0.25">
      <c r="A902" s="57">
        <v>40389</v>
      </c>
      <c r="B902" s="58">
        <v>-1.262978459631181E-2</v>
      </c>
      <c r="C902" s="58">
        <v>-3.2546786004881145E-3</v>
      </c>
      <c r="D902" s="58">
        <v>-2.0446980504041812E-2</v>
      </c>
      <c r="E902" s="58">
        <v>-2.889576883384759E-4</v>
      </c>
      <c r="F902" s="58">
        <v>2.7904040404040265E-2</v>
      </c>
      <c r="G902" s="58">
        <v>-8.451786400307415E-3</v>
      </c>
      <c r="H902" s="58">
        <v>8.8139654287180402E-3</v>
      </c>
      <c r="I902" s="58">
        <v>0</v>
      </c>
      <c r="J902" s="58">
        <v>-7.6366559485530061E-3</v>
      </c>
      <c r="K902" s="58">
        <v>0</v>
      </c>
      <c r="L902" s="58">
        <v>0</v>
      </c>
      <c r="M902" s="58">
        <v>2.5460242851547132E-3</v>
      </c>
    </row>
    <row r="903" spans="1:13" x14ac:dyDescent="0.25">
      <c r="A903" s="57">
        <v>40392</v>
      </c>
      <c r="B903" s="58">
        <v>1.4282351094718537E-2</v>
      </c>
      <c r="C903" s="58">
        <v>1.7959183673469381E-2</v>
      </c>
      <c r="D903" s="58">
        <v>2.6699029126213469E-2</v>
      </c>
      <c r="E903" s="58">
        <v>1.1479065158146895E-2</v>
      </c>
      <c r="F903" s="58">
        <v>3.9184375383859438E-2</v>
      </c>
      <c r="G903" s="58">
        <v>2.0147229755908658E-2</v>
      </c>
      <c r="H903" s="58">
        <v>1.8491814403257312E-2</v>
      </c>
      <c r="I903" s="58">
        <v>0</v>
      </c>
      <c r="J903" s="58">
        <v>1.7010935601458055E-2</v>
      </c>
      <c r="K903" s="58">
        <v>0</v>
      </c>
      <c r="L903" s="58">
        <v>0</v>
      </c>
      <c r="M903" s="58">
        <v>4.2977143973432774E-3</v>
      </c>
    </row>
    <row r="904" spans="1:13" x14ac:dyDescent="0.25">
      <c r="A904" s="57">
        <v>40393</v>
      </c>
      <c r="B904" s="58">
        <v>6.0348162475822864E-3</v>
      </c>
      <c r="C904" s="58">
        <v>2.673082063620047E-4</v>
      </c>
      <c r="D904" s="58">
        <v>-1.3238770685579104E-2</v>
      </c>
      <c r="E904" s="58">
        <v>-1.1838667537558134E-3</v>
      </c>
      <c r="F904" s="58">
        <v>2.245862884160843E-3</v>
      </c>
      <c r="G904" s="58">
        <v>-6.4565134827192505E-3</v>
      </c>
      <c r="H904" s="58">
        <v>1.9571916382110421E-2</v>
      </c>
      <c r="I904" s="58">
        <v>0</v>
      </c>
      <c r="J904" s="58">
        <v>-1.1947431302270051E-2</v>
      </c>
      <c r="K904" s="58">
        <v>0</v>
      </c>
      <c r="L904" s="58">
        <v>0</v>
      </c>
      <c r="M904" s="58">
        <v>-2.334176230305296E-3</v>
      </c>
    </row>
    <row r="905" spans="1:13" x14ac:dyDescent="0.25">
      <c r="A905" s="57">
        <v>40394</v>
      </c>
      <c r="B905" s="58">
        <v>3.306929170191486E-3</v>
      </c>
      <c r="C905" s="58">
        <v>4.0085515766969948E-3</v>
      </c>
      <c r="D905" s="58">
        <v>-6.7081935793004144E-3</v>
      </c>
      <c r="E905" s="58">
        <v>3.3678015285895313E-2</v>
      </c>
      <c r="F905" s="58">
        <v>2.1346856940676728E-2</v>
      </c>
      <c r="G905" s="58">
        <v>-1.6437308868501477E-2</v>
      </c>
      <c r="H905" s="58">
        <v>4.2149975494200298E-2</v>
      </c>
      <c r="I905" s="58">
        <v>0</v>
      </c>
      <c r="J905" s="58">
        <v>1.4913341394598989E-2</v>
      </c>
      <c r="K905" s="58">
        <v>0</v>
      </c>
      <c r="L905" s="58">
        <v>0</v>
      </c>
      <c r="M905" s="58">
        <v>6.0440631702085579E-3</v>
      </c>
    </row>
    <row r="906" spans="1:13" x14ac:dyDescent="0.25">
      <c r="A906" s="57">
        <v>40395</v>
      </c>
      <c r="B906" s="58">
        <v>2.0695998773569979E-3</v>
      </c>
      <c r="C906" s="58">
        <v>-4.7910566941709032E-3</v>
      </c>
      <c r="D906" s="58">
        <v>-2.8943560057886897E-3</v>
      </c>
      <c r="E906" s="58">
        <v>3.5190383931043012E-3</v>
      </c>
      <c r="F906" s="58">
        <v>-1.189376443418011E-2</v>
      </c>
      <c r="G906" s="58">
        <v>-1.3991449669646272E-2</v>
      </c>
      <c r="H906" s="58">
        <v>1.959554789151996E-3</v>
      </c>
      <c r="I906" s="58">
        <v>0</v>
      </c>
      <c r="J906" s="58">
        <v>8.7370929308974166E-3</v>
      </c>
      <c r="K906" s="58">
        <v>0</v>
      </c>
      <c r="L906" s="58">
        <v>0</v>
      </c>
      <c r="M906" s="58">
        <v>3.8759689922462925E-4</v>
      </c>
    </row>
    <row r="907" spans="1:13" x14ac:dyDescent="0.25">
      <c r="A907" s="57">
        <v>40396</v>
      </c>
      <c r="B907" s="58">
        <v>-2.447793161477807E-3</v>
      </c>
      <c r="C907" s="58">
        <v>-6.1513773736294741E-3</v>
      </c>
      <c r="D907" s="58">
        <v>-9.6758587324641265E-4</v>
      </c>
      <c r="E907" s="58">
        <v>-1.552403467297081E-2</v>
      </c>
      <c r="F907" s="58">
        <v>1.1218885123291056E-2</v>
      </c>
      <c r="G907" s="58">
        <v>7.0949940875049133E-3</v>
      </c>
      <c r="H907" s="58">
        <v>3.8332159899867602E-3</v>
      </c>
      <c r="I907" s="58">
        <v>0</v>
      </c>
      <c r="J907" s="58">
        <v>2.3622047244096223E-3</v>
      </c>
      <c r="K907" s="58">
        <v>0</v>
      </c>
      <c r="L907" s="58">
        <v>0</v>
      </c>
      <c r="M907" s="58">
        <v>3.2932971716388426E-3</v>
      </c>
    </row>
    <row r="908" spans="1:13" x14ac:dyDescent="0.25">
      <c r="A908" s="57">
        <v>40399</v>
      </c>
      <c r="B908" s="58">
        <v>2.9138869718579041E-3</v>
      </c>
      <c r="C908" s="58">
        <v>6.1894510226050414E-3</v>
      </c>
      <c r="D908" s="58">
        <v>0</v>
      </c>
      <c r="E908" s="58">
        <v>1.0245737613063133E-2</v>
      </c>
      <c r="F908" s="58">
        <v>1.1903386108863989E-2</v>
      </c>
      <c r="G908" s="58">
        <v>2.3483365949119595E-3</v>
      </c>
      <c r="H908" s="58">
        <v>3.9744389027431826E-3</v>
      </c>
      <c r="I908" s="58">
        <v>0</v>
      </c>
      <c r="J908" s="58">
        <v>9.4265514532598793E-3</v>
      </c>
      <c r="K908" s="58">
        <v>0</v>
      </c>
      <c r="L908" s="58">
        <v>0</v>
      </c>
      <c r="M908" s="58">
        <v>5.2133616528287074E-3</v>
      </c>
    </row>
    <row r="909" spans="1:13" x14ac:dyDescent="0.25">
      <c r="A909" s="57">
        <v>40400</v>
      </c>
      <c r="B909" s="58">
        <v>2.9818793485740791E-3</v>
      </c>
      <c r="C909" s="58">
        <v>-8.8258892752072216E-3</v>
      </c>
      <c r="D909" s="58">
        <v>-4.0193704600484215E-2</v>
      </c>
      <c r="E909" s="58">
        <v>-3.2485539973060584E-3</v>
      </c>
      <c r="F909" s="58">
        <v>3.540429419826463E-3</v>
      </c>
      <c r="G909" s="58">
        <v>-2.1085513471300277E-2</v>
      </c>
      <c r="H909" s="58">
        <v>9.0817356205852295E-3</v>
      </c>
      <c r="I909" s="58">
        <v>0</v>
      </c>
      <c r="J909" s="58">
        <v>-1.3618677042801508E-2</v>
      </c>
      <c r="K909" s="58">
        <v>0</v>
      </c>
      <c r="L909" s="58">
        <v>0</v>
      </c>
      <c r="M909" s="58">
        <v>3.0733768728390398E-3</v>
      </c>
    </row>
    <row r="910" spans="1:13" x14ac:dyDescent="0.25">
      <c r="A910" s="57">
        <v>40401</v>
      </c>
      <c r="B910" s="58">
        <v>-3.735325506937115E-3</v>
      </c>
      <c r="C910" s="58">
        <v>-3.5617916891527268E-2</v>
      </c>
      <c r="D910" s="58">
        <v>-2.0181634712411634E-2</v>
      </c>
      <c r="E910" s="58">
        <v>-2.3767885532591349E-2</v>
      </c>
      <c r="F910" s="58">
        <v>-4.1424832138386214E-2</v>
      </c>
      <c r="G910" s="58">
        <v>-8.3765456721180964E-3</v>
      </c>
      <c r="H910" s="58">
        <v>-3.1615384615384601E-2</v>
      </c>
      <c r="I910" s="58">
        <v>0</v>
      </c>
      <c r="J910" s="58">
        <v>-1.4990138067061287E-2</v>
      </c>
      <c r="K910" s="58">
        <v>0</v>
      </c>
      <c r="L910" s="58">
        <v>0</v>
      </c>
      <c r="M910" s="58">
        <v>-2.297970126388349E-2</v>
      </c>
    </row>
    <row r="911" spans="1:13" x14ac:dyDescent="0.25">
      <c r="A911" s="57">
        <v>40402</v>
      </c>
      <c r="B911" s="58">
        <v>-2.2955084551228078E-2</v>
      </c>
      <c r="C911" s="58">
        <v>6.4353665360938894E-3</v>
      </c>
      <c r="D911" s="58">
        <v>1.544799176107059E-3</v>
      </c>
      <c r="E911" s="58">
        <v>5.6998615747905212E-4</v>
      </c>
      <c r="F911" s="58">
        <v>-1.875816217499704E-2</v>
      </c>
      <c r="G911" s="58">
        <v>-1.4883346741753845E-2</v>
      </c>
      <c r="H911" s="58">
        <v>5.3221066010009643E-3</v>
      </c>
      <c r="I911" s="58">
        <v>0</v>
      </c>
      <c r="J911" s="58">
        <v>-2.2426912294753687E-2</v>
      </c>
      <c r="K911" s="58">
        <v>0</v>
      </c>
      <c r="L911" s="58">
        <v>0</v>
      </c>
      <c r="M911" s="58">
        <v>-1.1564092512740154E-2</v>
      </c>
    </row>
    <row r="912" spans="1:13" x14ac:dyDescent="0.25">
      <c r="A912" s="57">
        <v>40403</v>
      </c>
      <c r="B912" s="58">
        <v>2.1144960451091599E-3</v>
      </c>
      <c r="C912" s="58">
        <v>-1.0564359188212302E-2</v>
      </c>
      <c r="D912" s="58">
        <v>-1.5424164524421635E-2</v>
      </c>
      <c r="E912" s="58">
        <v>-1.151529947916663E-2</v>
      </c>
      <c r="F912" s="58">
        <v>2.1778584392013745E-3</v>
      </c>
      <c r="G912" s="58">
        <v>-3.6749693752552437E-3</v>
      </c>
      <c r="H912" s="58">
        <v>-1.4775600505689046E-2</v>
      </c>
      <c r="I912" s="58">
        <v>0</v>
      </c>
      <c r="J912" s="58">
        <v>-5.3256861941827216E-3</v>
      </c>
      <c r="K912" s="58">
        <v>0</v>
      </c>
      <c r="L912" s="58">
        <v>0</v>
      </c>
      <c r="M912" s="58">
        <v>-5.9488399762053223E-4</v>
      </c>
    </row>
    <row r="913" spans="1:13" x14ac:dyDescent="0.25">
      <c r="A913" s="57">
        <v>40406</v>
      </c>
      <c r="B913" s="58">
        <v>-3.8293216630196358E-3</v>
      </c>
      <c r="C913" s="58">
        <v>-5.9005338578252964E-3</v>
      </c>
      <c r="D913" s="58">
        <v>1.6710182767623927E-2</v>
      </c>
      <c r="E913" s="58">
        <v>-1.5642366113695072E-3</v>
      </c>
      <c r="F913" s="58">
        <v>1.8350839067970526E-2</v>
      </c>
      <c r="G913" s="58">
        <v>4.098360655737654E-3</v>
      </c>
      <c r="H913" s="58">
        <v>1.1067447269227593E-2</v>
      </c>
      <c r="I913" s="58">
        <v>0</v>
      </c>
      <c r="J913" s="58">
        <v>1.0296540362438211E-2</v>
      </c>
      <c r="K913" s="58">
        <v>0</v>
      </c>
      <c r="L913" s="58">
        <v>0</v>
      </c>
      <c r="M913" s="58">
        <v>1.9841269841269771E-4</v>
      </c>
    </row>
    <row r="914" spans="1:13" x14ac:dyDescent="0.25">
      <c r="A914" s="57">
        <v>40407</v>
      </c>
      <c r="B914" s="58">
        <v>1.0669177061269464E-2</v>
      </c>
      <c r="C914" s="58">
        <v>1.7524024872809463E-2</v>
      </c>
      <c r="D914" s="58">
        <v>3.0816640986133237E-3</v>
      </c>
      <c r="E914" s="58">
        <v>1.0142238713667151E-2</v>
      </c>
      <c r="F914" s="58">
        <v>9.4842916419701773E-4</v>
      </c>
      <c r="G914" s="58">
        <v>8.5714285714286742E-3</v>
      </c>
      <c r="H914" s="58">
        <v>2.2130562385976216E-2</v>
      </c>
      <c r="I914" s="58">
        <v>0</v>
      </c>
      <c r="J914" s="58">
        <v>6.9302894415002037E-3</v>
      </c>
      <c r="K914" s="58">
        <v>0</v>
      </c>
      <c r="L914" s="58">
        <v>0</v>
      </c>
      <c r="M914" s="58">
        <v>1.2100773656020802E-2</v>
      </c>
    </row>
    <row r="915" spans="1:13" x14ac:dyDescent="0.25">
      <c r="A915" s="57">
        <v>40408</v>
      </c>
      <c r="B915" s="58">
        <v>3.1048668788313805E-4</v>
      </c>
      <c r="C915" s="58">
        <v>4.1666666666666519E-3</v>
      </c>
      <c r="D915" s="58">
        <v>3.072196620583556E-3</v>
      </c>
      <c r="E915" s="58">
        <v>-1.7060528141708442E-2</v>
      </c>
      <c r="F915" s="58">
        <v>-1.7884638161790867E-2</v>
      </c>
      <c r="G915" s="58">
        <v>4.4516390125455274E-3</v>
      </c>
      <c r="H915" s="58">
        <v>6.130684463758973E-3</v>
      </c>
      <c r="I915" s="58">
        <v>0</v>
      </c>
      <c r="J915" s="58">
        <v>8.5020242914979338E-3</v>
      </c>
      <c r="K915" s="58">
        <v>0</v>
      </c>
      <c r="L915" s="58">
        <v>0</v>
      </c>
      <c r="M915" s="58">
        <v>-3.1360250882007668E-3</v>
      </c>
    </row>
    <row r="916" spans="1:13" x14ac:dyDescent="0.25">
      <c r="A916" s="57">
        <v>40409</v>
      </c>
      <c r="B916" s="58">
        <v>-1.5519515791108107E-3</v>
      </c>
      <c r="C916" s="58">
        <v>-1.2448132780082832E-2</v>
      </c>
      <c r="D916" s="58">
        <v>-3.5222052067381382E-2</v>
      </c>
      <c r="E916" s="58">
        <v>-2.9398330772744341E-2</v>
      </c>
      <c r="F916" s="58">
        <v>-2.0863482875060346E-2</v>
      </c>
      <c r="G916" s="58">
        <v>-1.5310233682514052E-2</v>
      </c>
      <c r="H916" s="58">
        <v>-1.6043193212495255E-2</v>
      </c>
      <c r="I916" s="58">
        <v>0</v>
      </c>
      <c r="J916" s="58">
        <v>-1.5254917703733439E-2</v>
      </c>
      <c r="K916" s="58">
        <v>0</v>
      </c>
      <c r="L916" s="58">
        <v>0</v>
      </c>
      <c r="M916" s="58">
        <v>-1.5729453401494231E-2</v>
      </c>
    </row>
    <row r="917" spans="1:13" x14ac:dyDescent="0.25">
      <c r="A917" s="57">
        <v>40410</v>
      </c>
      <c r="B917" s="58">
        <v>3.8859096914589664E-4</v>
      </c>
      <c r="C917" s="58">
        <v>-1.1204481792719267E-3</v>
      </c>
      <c r="D917" s="58">
        <v>5.2910052910060124E-4</v>
      </c>
      <c r="E917" s="58">
        <v>-1.2705882352941122E-2</v>
      </c>
      <c r="F917" s="58">
        <v>1.2070452026111678E-2</v>
      </c>
      <c r="G917" s="58">
        <v>-8.5924713584288881E-3</v>
      </c>
      <c r="H917" s="58">
        <v>1.4893783804970084E-3</v>
      </c>
      <c r="I917" s="58">
        <v>0</v>
      </c>
      <c r="J917" s="58">
        <v>6.9302894415002037E-3</v>
      </c>
      <c r="K917" s="58">
        <v>0</v>
      </c>
      <c r="L917" s="58">
        <v>0</v>
      </c>
      <c r="M917" s="58">
        <v>3.1961646024769585E-3</v>
      </c>
    </row>
    <row r="918" spans="1:13" x14ac:dyDescent="0.25">
      <c r="A918" s="57">
        <v>40413</v>
      </c>
      <c r="B918" s="58">
        <v>-8.9341205717837768E-3</v>
      </c>
      <c r="C918" s="58">
        <v>-1.542344363432413E-2</v>
      </c>
      <c r="D918" s="58">
        <v>-1.1105235325224783E-2</v>
      </c>
      <c r="E918" s="58">
        <v>4.4197937429586442E-3</v>
      </c>
      <c r="F918" s="58">
        <v>-3.4075696726299065E-2</v>
      </c>
      <c r="G918" s="58">
        <v>2.0635575732563805E-3</v>
      </c>
      <c r="H918" s="58">
        <v>-9.079524107702075E-3</v>
      </c>
      <c r="I918" s="58">
        <v>0</v>
      </c>
      <c r="J918" s="58">
        <v>-1.3360323886639658E-2</v>
      </c>
      <c r="K918" s="58">
        <v>0</v>
      </c>
      <c r="L918" s="58">
        <v>0</v>
      </c>
      <c r="M918" s="58">
        <v>1.8319394663480759E-2</v>
      </c>
    </row>
    <row r="919" spans="1:13" x14ac:dyDescent="0.25">
      <c r="A919" s="57">
        <v>40414</v>
      </c>
      <c r="B919" s="58">
        <v>-1.8499647252488871E-2</v>
      </c>
      <c r="C919" s="58">
        <v>-2.3639988607234375E-2</v>
      </c>
      <c r="D919" s="58">
        <v>-1.6042780748663166E-2</v>
      </c>
      <c r="E919" s="58">
        <v>-2.7308024158757549E-2</v>
      </c>
      <c r="F919" s="58">
        <v>-2.5576414262315716E-2</v>
      </c>
      <c r="G919" s="58">
        <v>-9.884678747940745E-3</v>
      </c>
      <c r="H919" s="58">
        <v>-1.6350710900473908E-2</v>
      </c>
      <c r="I919" s="58">
        <v>0</v>
      </c>
      <c r="J919" s="58">
        <v>-4.103405826836326E-3</v>
      </c>
      <c r="K919" s="58">
        <v>0</v>
      </c>
      <c r="L919" s="58">
        <v>0</v>
      </c>
      <c r="M919" s="58">
        <v>3.1286664059444469E-3</v>
      </c>
    </row>
    <row r="920" spans="1:13" x14ac:dyDescent="0.25">
      <c r="A920" s="57">
        <v>40415</v>
      </c>
      <c r="B920" s="58">
        <v>-5.1114128264515557E-3</v>
      </c>
      <c r="C920" s="58">
        <v>1.225204200700114E-2</v>
      </c>
      <c r="D920" s="58">
        <v>4.3478260869567187E-3</v>
      </c>
      <c r="E920" s="58">
        <v>7.1406395529338695E-3</v>
      </c>
      <c r="F920" s="58">
        <v>1.2412723041117069E-2</v>
      </c>
      <c r="G920" s="58">
        <v>2.4958402662229595E-3</v>
      </c>
      <c r="H920" s="58">
        <v>1.8630048984180414E-2</v>
      </c>
      <c r="I920" s="58">
        <v>0</v>
      </c>
      <c r="J920" s="58">
        <v>1.6481252575195615E-3</v>
      </c>
      <c r="K920" s="58">
        <v>0</v>
      </c>
      <c r="L920" s="58">
        <v>0</v>
      </c>
      <c r="M920" s="58">
        <v>4.873294346978474E-3</v>
      </c>
    </row>
    <row r="921" spans="1:13" x14ac:dyDescent="0.25">
      <c r="A921" s="57">
        <v>40416</v>
      </c>
      <c r="B921" s="58">
        <v>9.7134141446577615E-3</v>
      </c>
      <c r="C921" s="58">
        <v>-1.0662824207492871E-2</v>
      </c>
      <c r="D921" s="58">
        <v>-1.6233766233766267E-2</v>
      </c>
      <c r="E921" s="58">
        <v>-8.0147965474723915E-3</v>
      </c>
      <c r="F921" s="58">
        <v>-2.1711366538952781E-2</v>
      </c>
      <c r="G921" s="58">
        <v>-1.1618257261410858E-2</v>
      </c>
      <c r="H921" s="58">
        <v>-1.5687820260149699E-2</v>
      </c>
      <c r="I921" s="58">
        <v>0</v>
      </c>
      <c r="J921" s="58">
        <v>-1.974496092143152E-2</v>
      </c>
      <c r="K921" s="58">
        <v>0</v>
      </c>
      <c r="L921" s="58">
        <v>0</v>
      </c>
      <c r="M921" s="58">
        <v>-1.125121241513094E-2</v>
      </c>
    </row>
    <row r="922" spans="1:13" x14ac:dyDescent="0.25">
      <c r="A922" s="57">
        <v>40417</v>
      </c>
      <c r="B922" s="58">
        <v>-1.5503259659723323E-2</v>
      </c>
      <c r="C922" s="58">
        <v>5.5345179143606593E-3</v>
      </c>
      <c r="D922" s="58">
        <v>1.0451045104510559E-2</v>
      </c>
      <c r="E922" s="58">
        <v>1.7446506259433558E-2</v>
      </c>
      <c r="F922" s="58">
        <v>3.6161879895561411E-2</v>
      </c>
      <c r="G922" s="58">
        <v>4.6179680940385825E-3</v>
      </c>
      <c r="H922" s="58">
        <v>1.4255966682684695E-2</v>
      </c>
      <c r="I922" s="58">
        <v>0</v>
      </c>
      <c r="J922" s="58">
        <v>1.3428451531682706E-2</v>
      </c>
      <c r="K922" s="58">
        <v>0</v>
      </c>
      <c r="L922" s="58">
        <v>0</v>
      </c>
      <c r="M922" s="58">
        <v>5.8858151854024321E-4</v>
      </c>
    </row>
    <row r="923" spans="1:13" x14ac:dyDescent="0.25">
      <c r="A923" s="57">
        <v>40420</v>
      </c>
      <c r="B923" s="58">
        <v>1.0094484373738277E-2</v>
      </c>
      <c r="C923" s="58">
        <v>3.4762456546928444E-3</v>
      </c>
      <c r="D923" s="58">
        <v>-2.2318998366902543E-2</v>
      </c>
      <c r="E923" s="58">
        <v>-1.3394999781840333E-2</v>
      </c>
      <c r="F923" s="58">
        <v>-2.6836336147158968E-2</v>
      </c>
      <c r="G923" s="58">
        <v>-1.2118679481821992E-2</v>
      </c>
      <c r="H923" s="58">
        <v>-2.2504737839545097E-2</v>
      </c>
      <c r="I923" s="58">
        <v>0</v>
      </c>
      <c r="J923" s="58">
        <v>-3.7267080745341574E-2</v>
      </c>
      <c r="K923" s="58">
        <v>0</v>
      </c>
      <c r="L923" s="58">
        <v>0</v>
      </c>
      <c r="M923" s="58">
        <v>-8.8235294117647856E-3</v>
      </c>
    </row>
    <row r="924" spans="1:13" x14ac:dyDescent="0.25">
      <c r="A924" s="57">
        <v>40421</v>
      </c>
      <c r="B924" s="58">
        <v>-1.4150943396226356E-2</v>
      </c>
      <c r="C924" s="58">
        <v>2.5981524249421017E-3</v>
      </c>
      <c r="D924" s="58">
        <v>-1.6703786191536785E-2</v>
      </c>
      <c r="E924" s="58">
        <v>-5.9260569609057567E-3</v>
      </c>
      <c r="F924" s="58">
        <v>1.5406525116520076E-2</v>
      </c>
      <c r="G924" s="58">
        <v>-7.6142131979695105E-3</v>
      </c>
      <c r="H924" s="58">
        <v>8.4013248242991168E-3</v>
      </c>
      <c r="I924" s="58">
        <v>0</v>
      </c>
      <c r="J924" s="58">
        <v>-9.8924731182795655E-3</v>
      </c>
      <c r="K924" s="58">
        <v>0</v>
      </c>
      <c r="L924" s="58">
        <v>0</v>
      </c>
      <c r="M924" s="58">
        <v>-8.1107814045499049E-3</v>
      </c>
    </row>
    <row r="925" spans="1:13" x14ac:dyDescent="0.25">
      <c r="A925" s="57">
        <v>40422</v>
      </c>
      <c r="B925" s="58">
        <v>1.6219284729543482E-2</v>
      </c>
      <c r="C925" s="58">
        <v>2.9657356752087471E-2</v>
      </c>
      <c r="D925" s="58">
        <v>2.7180067950169917E-2</v>
      </c>
      <c r="E925" s="58">
        <v>2.2955778983895447E-2</v>
      </c>
      <c r="F925" s="58">
        <v>4.3478260869565188E-2</v>
      </c>
      <c r="G925" s="58">
        <v>1.8755328218243772E-2</v>
      </c>
      <c r="H925" s="58">
        <v>6.1363454297845177E-2</v>
      </c>
      <c r="I925" s="58">
        <v>0</v>
      </c>
      <c r="J925" s="58">
        <v>3.1711555169417815E-2</v>
      </c>
      <c r="K925" s="58">
        <v>0</v>
      </c>
      <c r="L925" s="58">
        <v>0</v>
      </c>
      <c r="M925" s="58">
        <v>2.1140805743917079E-2</v>
      </c>
    </row>
    <row r="926" spans="1:13" x14ac:dyDescent="0.25">
      <c r="A926" s="57">
        <v>40423</v>
      </c>
      <c r="B926" s="58">
        <v>5.7457505386639962E-3</v>
      </c>
      <c r="C926" s="58">
        <v>7.2706935123043603E-3</v>
      </c>
      <c r="D926" s="58">
        <v>7.717750826901959E-3</v>
      </c>
      <c r="E926" s="58">
        <v>6.1755240497520791E-3</v>
      </c>
      <c r="F926" s="58">
        <v>9.408602150537515E-3</v>
      </c>
      <c r="G926" s="58">
        <v>1.6736401673640433E-3</v>
      </c>
      <c r="H926" s="58">
        <v>2.0529851309532887E-2</v>
      </c>
      <c r="I926" s="58">
        <v>0</v>
      </c>
      <c r="J926" s="58">
        <v>1.2210526315789449E-2</v>
      </c>
      <c r="K926" s="58">
        <v>0</v>
      </c>
      <c r="L926" s="58">
        <v>0</v>
      </c>
      <c r="M926" s="58">
        <v>1.0937499999999822E-2</v>
      </c>
    </row>
    <row r="927" spans="1:13" x14ac:dyDescent="0.25">
      <c r="A927" s="57">
        <v>40424</v>
      </c>
      <c r="B927" s="58">
        <v>1.5075775608981434E-3</v>
      </c>
      <c r="C927" s="58">
        <v>2.6374236535258166E-2</v>
      </c>
      <c r="D927" s="58">
        <v>8.2056892778992196E-3</v>
      </c>
      <c r="E927" s="58">
        <v>1.5344052558782684E-2</v>
      </c>
      <c r="F927" s="58">
        <v>2.0457571722551693E-2</v>
      </c>
      <c r="G927" s="58">
        <v>1.4619883040935644E-2</v>
      </c>
      <c r="H927" s="58">
        <v>2.6477331558316664E-2</v>
      </c>
      <c r="I927" s="58">
        <v>0</v>
      </c>
      <c r="J927" s="58">
        <v>1.2063227953410971E-2</v>
      </c>
      <c r="K927" s="58">
        <v>0</v>
      </c>
      <c r="L927" s="58">
        <v>0</v>
      </c>
      <c r="M927" s="58">
        <v>5.4095826893354459E-3</v>
      </c>
    </row>
    <row r="928" spans="1:13" x14ac:dyDescent="0.25">
      <c r="A928" s="57">
        <v>40428</v>
      </c>
      <c r="B928" s="58">
        <v>6.1004595151323837E-3</v>
      </c>
      <c r="C928" s="58">
        <v>-3.7868542061131327E-3</v>
      </c>
      <c r="D928" s="58">
        <v>-1.6820401519262007E-2</v>
      </c>
      <c r="E928" s="58">
        <v>-1.2515431441828762E-2</v>
      </c>
      <c r="F928" s="58">
        <v>-2.4080664294187426E-2</v>
      </c>
      <c r="G928" s="58">
        <v>-1.3585837793330557E-2</v>
      </c>
      <c r="H928" s="58">
        <v>-1.1312054182577969E-2</v>
      </c>
      <c r="I928" s="58">
        <v>0</v>
      </c>
      <c r="J928" s="58">
        <v>-2.9182079736950195E-2</v>
      </c>
      <c r="K928" s="58">
        <v>0</v>
      </c>
      <c r="L928" s="58">
        <v>0</v>
      </c>
      <c r="M928" s="58">
        <v>-3.4588777863182596E-3</v>
      </c>
    </row>
    <row r="929" spans="1:13" x14ac:dyDescent="0.25">
      <c r="A929" s="57">
        <v>40429</v>
      </c>
      <c r="B929" s="58">
        <v>-7.6383967241514528E-3</v>
      </c>
      <c r="C929" s="58">
        <v>1.9820798262286221E-2</v>
      </c>
      <c r="D929" s="58">
        <v>-1.2141280353201056E-2</v>
      </c>
      <c r="E929" s="58">
        <v>1.3277578997284101E-2</v>
      </c>
      <c r="F929" s="58">
        <v>2.3337790202990094E-2</v>
      </c>
      <c r="G929" s="58">
        <v>-1.2520868113522488E-3</v>
      </c>
      <c r="H929" s="58">
        <v>1.3992129427197186E-2</v>
      </c>
      <c r="I929" s="58">
        <v>0</v>
      </c>
      <c r="J929" s="58">
        <v>2.5402201524131751E-3</v>
      </c>
      <c r="K929" s="58">
        <v>0</v>
      </c>
      <c r="L929" s="58">
        <v>0</v>
      </c>
      <c r="M929" s="58">
        <v>-5.7848052448905563E-4</v>
      </c>
    </row>
    <row r="930" spans="1:13" x14ac:dyDescent="0.25">
      <c r="A930" s="57">
        <v>40430</v>
      </c>
      <c r="B930" s="58">
        <v>9.919060466592633E-3</v>
      </c>
      <c r="C930" s="58">
        <v>5.3248136315220407E-4</v>
      </c>
      <c r="D930" s="58">
        <v>5.5865921787709993E-3</v>
      </c>
      <c r="E930" s="58">
        <v>1.1912359072537626E-2</v>
      </c>
      <c r="F930" s="58">
        <v>-4.2760422853070912E-3</v>
      </c>
      <c r="G930" s="58">
        <v>3.3430839949855073E-3</v>
      </c>
      <c r="H930" s="58">
        <v>8.9118873077476124E-3</v>
      </c>
      <c r="I930" s="58">
        <v>0</v>
      </c>
      <c r="J930" s="58">
        <v>6.7567567567567988E-3</v>
      </c>
      <c r="K930" s="58">
        <v>0</v>
      </c>
      <c r="L930" s="58">
        <v>0</v>
      </c>
      <c r="M930" s="58">
        <v>1.543507621068807E-3</v>
      </c>
    </row>
    <row r="931" spans="1:13" x14ac:dyDescent="0.25">
      <c r="A931" s="57">
        <v>40431</v>
      </c>
      <c r="B931" s="58">
        <v>-2.2000471438673452E-3</v>
      </c>
      <c r="C931" s="58">
        <v>1.3304949441192981E-3</v>
      </c>
      <c r="D931" s="58">
        <v>-1.6666666666667052E-3</v>
      </c>
      <c r="E931" s="58">
        <v>-8.4086609207445484E-5</v>
      </c>
      <c r="F931" s="58">
        <v>5.9644518668733326E-3</v>
      </c>
      <c r="G931" s="58">
        <v>-6.6638900458142469E-3</v>
      </c>
      <c r="H931" s="58">
        <v>1.4674455050577073E-2</v>
      </c>
      <c r="I931" s="58">
        <v>0</v>
      </c>
      <c r="J931" s="58">
        <v>-5.8724832214764877E-3</v>
      </c>
      <c r="K931" s="58">
        <v>0</v>
      </c>
      <c r="L931" s="58">
        <v>0</v>
      </c>
      <c r="M931" s="58">
        <v>1.1558466576768733E-3</v>
      </c>
    </row>
    <row r="932" spans="1:13" x14ac:dyDescent="0.25">
      <c r="A932" s="57">
        <v>40434</v>
      </c>
      <c r="B932" s="58">
        <v>1.2914402708874784E-2</v>
      </c>
      <c r="C932" s="58">
        <v>1.3818761626361864E-2</v>
      </c>
      <c r="D932" s="58">
        <v>3.2832498608792449E-2</v>
      </c>
      <c r="E932" s="58">
        <v>1.2866333095067795E-2</v>
      </c>
      <c r="F932" s="58">
        <v>2.2886280090122169E-2</v>
      </c>
      <c r="G932" s="58">
        <v>5.2830188679245271E-2</v>
      </c>
      <c r="H932" s="58">
        <v>1.8463914630721723E-2</v>
      </c>
      <c r="I932" s="58">
        <v>0</v>
      </c>
      <c r="J932" s="58">
        <v>3.2067510548523304E-2</v>
      </c>
      <c r="K932" s="58">
        <v>0</v>
      </c>
      <c r="L932" s="58">
        <v>0</v>
      </c>
      <c r="M932" s="58">
        <v>4.6180488743505776E-3</v>
      </c>
    </row>
    <row r="933" spans="1:13" x14ac:dyDescent="0.25">
      <c r="A933" s="57">
        <v>40435</v>
      </c>
      <c r="B933" s="58">
        <v>-1.5548472362589827E-3</v>
      </c>
      <c r="C933" s="58">
        <v>3.6697247706423131E-3</v>
      </c>
      <c r="D933" s="58">
        <v>9.6982758620689502E-3</v>
      </c>
      <c r="E933" s="58">
        <v>-3.8191705757814054E-3</v>
      </c>
      <c r="F933" s="58">
        <v>8.1150011592856508E-4</v>
      </c>
      <c r="G933" s="58">
        <v>-3.1859816806052432E-3</v>
      </c>
      <c r="H933" s="58">
        <v>4.6873922933756695E-3</v>
      </c>
      <c r="I933" s="58">
        <v>0</v>
      </c>
      <c r="J933" s="58">
        <v>9.4031071136548849E-3</v>
      </c>
      <c r="K933" s="58">
        <v>0</v>
      </c>
      <c r="L933" s="58">
        <v>0</v>
      </c>
      <c r="M933" s="58">
        <v>8.6190384983719781E-3</v>
      </c>
    </row>
    <row r="934" spans="1:13" x14ac:dyDescent="0.25">
      <c r="A934" s="57">
        <v>40436</v>
      </c>
      <c r="B934" s="58">
        <v>1.7129954060577379E-3</v>
      </c>
      <c r="C934" s="58">
        <v>8.0961086445547892E-3</v>
      </c>
      <c r="D934" s="58">
        <v>-1.0672358591248265E-3</v>
      </c>
      <c r="E934" s="58">
        <v>4.5839063216246423E-4</v>
      </c>
      <c r="F934" s="58">
        <v>-3.4750376462411303E-4</v>
      </c>
      <c r="G934" s="58">
        <v>3.5956851777867449E-3</v>
      </c>
      <c r="H934" s="58">
        <v>-2.0583190394511952E-3</v>
      </c>
      <c r="I934" s="58">
        <v>0</v>
      </c>
      <c r="J934" s="58">
        <v>-8.1004455245037299E-4</v>
      </c>
      <c r="K934" s="58">
        <v>0</v>
      </c>
      <c r="L934" s="58">
        <v>0</v>
      </c>
      <c r="M934" s="58">
        <v>3.7979491074819904E-3</v>
      </c>
    </row>
    <row r="935" spans="1:13" x14ac:dyDescent="0.25">
      <c r="A935" s="57">
        <v>40437</v>
      </c>
      <c r="B935" s="58">
        <v>4.2751651768362375E-3</v>
      </c>
      <c r="C935" s="58">
        <v>2.3575129533678574E-2</v>
      </c>
      <c r="D935" s="58">
        <v>1.3354700854700807E-2</v>
      </c>
      <c r="E935" s="58">
        <v>8.7470843052317448E-4</v>
      </c>
      <c r="F935" s="58">
        <v>-2.4333719582849689E-3</v>
      </c>
      <c r="G935" s="58">
        <v>8.3598726114648692E-3</v>
      </c>
      <c r="H935" s="58">
        <v>1.8425575799243754E-2</v>
      </c>
      <c r="I935" s="58">
        <v>0</v>
      </c>
      <c r="J935" s="58">
        <v>1.2565869477097591E-2</v>
      </c>
      <c r="K935" s="58">
        <v>0</v>
      </c>
      <c r="L935" s="58">
        <v>0</v>
      </c>
      <c r="M935" s="58">
        <v>5.4861899356790644E-3</v>
      </c>
    </row>
    <row r="936" spans="1:13" x14ac:dyDescent="0.25">
      <c r="A936" s="57">
        <v>40438</v>
      </c>
      <c r="B936" s="58">
        <v>5.5727554179565431E-3</v>
      </c>
      <c r="C936" s="58">
        <v>-4.3027081751454421E-3</v>
      </c>
      <c r="D936" s="58">
        <v>-8.4343700579863068E-3</v>
      </c>
      <c r="E936" s="58">
        <v>1.8893836614091386E-2</v>
      </c>
      <c r="F936" s="58">
        <v>-4.1816703449878423E-3</v>
      </c>
      <c r="G936" s="58">
        <v>-4.3426766679826034E-3</v>
      </c>
      <c r="H936" s="58">
        <v>1.2826571254977992E-3</v>
      </c>
      <c r="I936" s="58">
        <v>0</v>
      </c>
      <c r="J936" s="58">
        <v>2.9623698959167166E-2</v>
      </c>
      <c r="K936" s="58">
        <v>0</v>
      </c>
      <c r="L936" s="58">
        <v>0</v>
      </c>
      <c r="M936" s="58">
        <v>-2.6340545625588296E-3</v>
      </c>
    </row>
    <row r="937" spans="1:13" x14ac:dyDescent="0.25">
      <c r="A937" s="57">
        <v>40441</v>
      </c>
      <c r="B937" s="58">
        <v>2.4630541871923928E-3</v>
      </c>
      <c r="C937" s="58">
        <v>2.8469750889679624E-2</v>
      </c>
      <c r="D937" s="58">
        <v>6.3795853269537073E-3</v>
      </c>
      <c r="E937" s="58">
        <v>3.7005268962136961E-2</v>
      </c>
      <c r="F937" s="58">
        <v>4.8291146623119063E-2</v>
      </c>
      <c r="G937" s="58">
        <v>8.3267248215701528E-3</v>
      </c>
      <c r="H937" s="58">
        <v>2.009169363538299E-2</v>
      </c>
      <c r="I937" s="58">
        <v>0</v>
      </c>
      <c r="J937" s="58">
        <v>5.4432348367030592E-3</v>
      </c>
      <c r="K937" s="58">
        <v>0</v>
      </c>
      <c r="L937" s="58">
        <v>0</v>
      </c>
      <c r="M937" s="58">
        <v>9.9981135634785723E-3</v>
      </c>
    </row>
    <row r="938" spans="1:13" x14ac:dyDescent="0.25">
      <c r="A938" s="57">
        <v>40442</v>
      </c>
      <c r="B938" s="58">
        <v>9.2905405405403485E-3</v>
      </c>
      <c r="C938" s="58">
        <v>1.9772614928323939E-3</v>
      </c>
      <c r="D938" s="58">
        <v>1.109350237717921E-2</v>
      </c>
      <c r="E938" s="58">
        <v>1.0161881129623129E-2</v>
      </c>
      <c r="F938" s="58">
        <v>1.4687882496939864E-2</v>
      </c>
      <c r="G938" s="58">
        <v>-1.1010617381046028E-2</v>
      </c>
      <c r="H938" s="58">
        <v>-3.767349636483952E-3</v>
      </c>
      <c r="I938" s="58">
        <v>0</v>
      </c>
      <c r="J938" s="58">
        <v>-2.3201856148491462E-3</v>
      </c>
      <c r="K938" s="58">
        <v>0</v>
      </c>
      <c r="L938" s="58">
        <v>0</v>
      </c>
      <c r="M938" s="58">
        <v>5.6032872618594354E-4</v>
      </c>
    </row>
    <row r="939" spans="1:13" x14ac:dyDescent="0.25">
      <c r="A939" s="57">
        <v>40443</v>
      </c>
      <c r="B939" s="58">
        <v>1.2171928489921324E-3</v>
      </c>
      <c r="C939" s="58">
        <v>1.4060187469166152E-2</v>
      </c>
      <c r="D939" s="58">
        <v>-6.7920585161963531E-3</v>
      </c>
      <c r="E939" s="58">
        <v>4.9518462198308022E-3</v>
      </c>
      <c r="F939" s="58">
        <v>6.7989911174470841E-3</v>
      </c>
      <c r="G939" s="58">
        <v>-2.1471172962226559E-2</v>
      </c>
      <c r="H939" s="58">
        <v>7.297817289192654E-3</v>
      </c>
      <c r="I939" s="58">
        <v>0</v>
      </c>
      <c r="J939" s="58">
        <v>-1.3953488372092981E-2</v>
      </c>
      <c r="K939" s="58">
        <v>0</v>
      </c>
      <c r="L939" s="58">
        <v>0</v>
      </c>
      <c r="M939" s="58">
        <v>4.6667911144298024E-3</v>
      </c>
    </row>
    <row r="940" spans="1:13" x14ac:dyDescent="0.25">
      <c r="A940" s="57">
        <v>40444</v>
      </c>
      <c r="B940" s="58">
        <v>-1.4436592964062189E-3</v>
      </c>
      <c r="C940" s="58">
        <v>3.8919970810022964E-3</v>
      </c>
      <c r="D940" s="58">
        <v>-1.5781167806417917E-3</v>
      </c>
      <c r="E940" s="58">
        <v>-4.8886474741988151E-3</v>
      </c>
      <c r="F940" s="58">
        <v>3.507243219692846E-2</v>
      </c>
      <c r="G940" s="58">
        <v>-7.3140999593660494E-3</v>
      </c>
      <c r="H940" s="58">
        <v>6.7180399130606361E-3</v>
      </c>
      <c r="I940" s="58">
        <v>0</v>
      </c>
      <c r="J940" s="58">
        <v>1.297169811320753E-2</v>
      </c>
      <c r="K940" s="58">
        <v>0</v>
      </c>
      <c r="L940" s="58">
        <v>0</v>
      </c>
      <c r="M940" s="58">
        <v>-3.1586770717205725E-3</v>
      </c>
    </row>
    <row r="941" spans="1:13" x14ac:dyDescent="0.25">
      <c r="A941" s="57">
        <v>40445</v>
      </c>
      <c r="B941" s="58">
        <v>7.6091919038199229E-3</v>
      </c>
      <c r="C941" s="58">
        <v>1.1873031257571887E-2</v>
      </c>
      <c r="D941" s="58">
        <v>2.3182297154900056E-2</v>
      </c>
      <c r="E941" s="58">
        <v>2.6902682470367978E-2</v>
      </c>
      <c r="F941" s="58">
        <v>2.9464379669577934E-2</v>
      </c>
      <c r="G941" s="58">
        <v>1.4326647564469885E-2</v>
      </c>
      <c r="H941" s="58">
        <v>5.155381092574407E-2</v>
      </c>
      <c r="I941" s="58">
        <v>0</v>
      </c>
      <c r="J941" s="58">
        <v>4.5013581684128834E-2</v>
      </c>
      <c r="K941" s="58">
        <v>0</v>
      </c>
      <c r="L941" s="58">
        <v>0</v>
      </c>
      <c r="M941" s="58">
        <v>8.0149114631873353E-3</v>
      </c>
    </row>
    <row r="942" spans="1:13" x14ac:dyDescent="0.25">
      <c r="A942" s="57">
        <v>40448</v>
      </c>
      <c r="B942" s="58">
        <v>8.231384987162027E-3</v>
      </c>
      <c r="C942" s="58">
        <v>-3.8314176245209941E-3</v>
      </c>
      <c r="D942" s="58">
        <v>-9.2687950566427979E-3</v>
      </c>
      <c r="E942" s="58">
        <v>5.9230009871669154E-3</v>
      </c>
      <c r="F942" s="58">
        <v>6.1228661964632503E-2</v>
      </c>
      <c r="G942" s="58">
        <v>-2.0177562550444117E-3</v>
      </c>
      <c r="H942" s="58">
        <v>-8.4613948858333066E-3</v>
      </c>
      <c r="I942" s="58">
        <v>0</v>
      </c>
      <c r="J942" s="58">
        <v>-9.2833271444485721E-3</v>
      </c>
      <c r="K942" s="58">
        <v>0</v>
      </c>
      <c r="L942" s="58">
        <v>0</v>
      </c>
      <c r="M942" s="58">
        <v>-1.1094674556213047E-2</v>
      </c>
    </row>
    <row r="943" spans="1:13" x14ac:dyDescent="0.25">
      <c r="A943" s="57">
        <v>40449</v>
      </c>
      <c r="B943" s="58">
        <v>8.6884877537263261E-3</v>
      </c>
      <c r="C943" s="58">
        <v>-1.4903846153846212E-2</v>
      </c>
      <c r="D943" s="58">
        <v>1.3513513513513598E-2</v>
      </c>
      <c r="E943" s="58">
        <v>-6.1145919830905004E-3</v>
      </c>
      <c r="F943" s="58">
        <v>-1.7145058755538289E-2</v>
      </c>
      <c r="G943" s="58">
        <v>-2.021835826930829E-3</v>
      </c>
      <c r="H943" s="58">
        <v>2.0706531969629793E-3</v>
      </c>
      <c r="I943" s="58">
        <v>0</v>
      </c>
      <c r="J943" s="58">
        <v>1.4242878560719596E-2</v>
      </c>
      <c r="K943" s="58">
        <v>0</v>
      </c>
      <c r="L943" s="58">
        <v>0</v>
      </c>
      <c r="M943" s="58">
        <v>6.3575168287210992E-3</v>
      </c>
    </row>
    <row r="944" spans="1:13" x14ac:dyDescent="0.25">
      <c r="A944" s="57">
        <v>40450</v>
      </c>
      <c r="B944" s="58">
        <v>-2.0049008687902381E-3</v>
      </c>
      <c r="C944" s="58">
        <v>1.708150317227819E-3</v>
      </c>
      <c r="D944" s="58">
        <v>-1.3333333333333419E-2</v>
      </c>
      <c r="E944" s="58">
        <v>9.8739176667161921E-4</v>
      </c>
      <c r="F944" s="58">
        <v>1.6464131713053609E-2</v>
      </c>
      <c r="G944" s="58">
        <v>-7.2933549432738776E-3</v>
      </c>
      <c r="H944" s="58">
        <v>-4.4458359423918958E-3</v>
      </c>
      <c r="I944" s="58">
        <v>0</v>
      </c>
      <c r="J944" s="58">
        <v>-8.1300813008129413E-3</v>
      </c>
      <c r="K944" s="58">
        <v>0</v>
      </c>
      <c r="L944" s="58">
        <v>0</v>
      </c>
      <c r="M944" s="58">
        <v>-8.7328130806391124E-3</v>
      </c>
    </row>
    <row r="945" spans="1:13" x14ac:dyDescent="0.25">
      <c r="A945" s="57">
        <v>40451</v>
      </c>
      <c r="B945" s="58">
        <v>8.1845238095237249E-3</v>
      </c>
      <c r="C945" s="58">
        <v>-1.2423873325213108E-2</v>
      </c>
      <c r="D945" s="58">
        <v>-2.0790020790020236E-3</v>
      </c>
      <c r="E945" s="58">
        <v>-3.6042188329918901E-3</v>
      </c>
      <c r="F945" s="58">
        <v>-1.0605476282298465E-2</v>
      </c>
      <c r="G945" s="58">
        <v>-4.0816326530623837E-4</v>
      </c>
      <c r="H945" s="58">
        <v>-1.213912824705965E-2</v>
      </c>
      <c r="I945" s="58">
        <v>0</v>
      </c>
      <c r="J945" s="58">
        <v>1.1177347242921076E-2</v>
      </c>
      <c r="K945" s="58">
        <v>0</v>
      </c>
      <c r="L945" s="58">
        <v>0</v>
      </c>
      <c r="M945" s="58">
        <v>3.1865042174321623E-3</v>
      </c>
    </row>
    <row r="946" spans="1:13" x14ac:dyDescent="0.25">
      <c r="A946" s="57">
        <v>40452</v>
      </c>
      <c r="B946" s="58">
        <v>7.3800738007223643E-5</v>
      </c>
      <c r="C946" s="58">
        <v>-4.4400592007893813E-3</v>
      </c>
      <c r="D946" s="58">
        <v>6.2500000000000888E-3</v>
      </c>
      <c r="E946" s="58">
        <v>-3.0461104976575726E-4</v>
      </c>
      <c r="F946" s="58">
        <v>-3.7224712531670257E-2</v>
      </c>
      <c r="G946" s="58">
        <v>-4.4916292364229893E-3</v>
      </c>
      <c r="H946" s="58">
        <v>-2.1329428243983206E-2</v>
      </c>
      <c r="I946" s="58">
        <v>0</v>
      </c>
      <c r="J946" s="58">
        <v>4.0530582166544704E-3</v>
      </c>
      <c r="K946" s="58">
        <v>0</v>
      </c>
      <c r="L946" s="58">
        <v>0</v>
      </c>
      <c r="M946" s="58">
        <v>-2.989536621823663E-3</v>
      </c>
    </row>
    <row r="947" spans="1:13" x14ac:dyDescent="0.25">
      <c r="A947" s="57">
        <v>40455</v>
      </c>
      <c r="B947" s="58">
        <v>-2.0662681720906573E-3</v>
      </c>
      <c r="C947" s="58">
        <v>-1.3627353815659049E-2</v>
      </c>
      <c r="D947" s="58">
        <v>-2.329192546583847E-2</v>
      </c>
      <c r="E947" s="58">
        <v>-6.2464292515710396E-3</v>
      </c>
      <c r="F947" s="58">
        <v>-2.611336032388667E-2</v>
      </c>
      <c r="G947" s="58">
        <v>-1.9278096800656175E-2</v>
      </c>
      <c r="H947" s="58">
        <v>1.0929672760392917E-2</v>
      </c>
      <c r="I947" s="58">
        <v>0</v>
      </c>
      <c r="J947" s="58">
        <v>-1.4678899082568586E-3</v>
      </c>
      <c r="K947" s="58">
        <v>0</v>
      </c>
      <c r="L947" s="58">
        <v>0</v>
      </c>
      <c r="M947" s="58">
        <v>3.9355322338829879E-3</v>
      </c>
    </row>
    <row r="948" spans="1:13" x14ac:dyDescent="0.25">
      <c r="A948" s="57">
        <v>40456</v>
      </c>
      <c r="B948" s="58">
        <v>7.0250684019819154E-3</v>
      </c>
      <c r="C948" s="58">
        <v>3.69253956292388E-2</v>
      </c>
      <c r="D948" s="58">
        <v>1.4838367779544059E-2</v>
      </c>
      <c r="E948" s="58">
        <v>3.0431949714460949E-2</v>
      </c>
      <c r="F948" s="58">
        <v>6.7345666181667152E-2</v>
      </c>
      <c r="G948" s="58">
        <v>1.8402342116269343E-2</v>
      </c>
      <c r="H948" s="58">
        <v>3.5266104639938289E-2</v>
      </c>
      <c r="I948" s="58">
        <v>0</v>
      </c>
      <c r="J948" s="58">
        <v>4.1161337743476523E-2</v>
      </c>
      <c r="K948" s="58">
        <v>0</v>
      </c>
      <c r="L948" s="58">
        <v>0</v>
      </c>
      <c r="M948" s="58">
        <v>8.0268807168191181E-3</v>
      </c>
    </row>
    <row r="949" spans="1:13" x14ac:dyDescent="0.25">
      <c r="A949" s="57">
        <v>40457</v>
      </c>
      <c r="B949" s="58">
        <v>5.1402555441326658E-3</v>
      </c>
      <c r="C949" s="58">
        <v>7.2674418604656843E-4</v>
      </c>
      <c r="D949" s="58">
        <v>8.3550913838119634E-3</v>
      </c>
      <c r="E949" s="58">
        <v>-7.2159196578017726E-3</v>
      </c>
      <c r="F949" s="58">
        <v>-4.1869522882181043E-2</v>
      </c>
      <c r="G949" s="58">
        <v>3.2854209445585258E-3</v>
      </c>
      <c r="H949" s="58">
        <v>-3.4002610803754552E-2</v>
      </c>
      <c r="I949" s="58">
        <v>0</v>
      </c>
      <c r="J949" s="58">
        <v>-7.0596540769496396E-4</v>
      </c>
      <c r="K949" s="58">
        <v>0</v>
      </c>
      <c r="L949" s="58">
        <v>0</v>
      </c>
      <c r="M949" s="58">
        <v>1.0370370370370363E-2</v>
      </c>
    </row>
    <row r="950" spans="1:13" x14ac:dyDescent="0.25">
      <c r="A950" s="57">
        <v>40458</v>
      </c>
      <c r="B950" s="58">
        <v>7.5978959672704516E-3</v>
      </c>
      <c r="C950" s="58">
        <v>2.4207213749694034E-4</v>
      </c>
      <c r="D950" s="58">
        <v>4.6607975142414215E-3</v>
      </c>
      <c r="E950" s="58">
        <v>-8.1300813008130524E-3</v>
      </c>
      <c r="F950" s="58">
        <v>9.1463414634129769E-4</v>
      </c>
      <c r="G950" s="58">
        <v>4.0933278755628244E-3</v>
      </c>
      <c r="H950" s="58">
        <v>5.5984555984556206E-3</v>
      </c>
      <c r="I950" s="58">
        <v>0</v>
      </c>
      <c r="J950" s="58">
        <v>-6.0049452490285038E-3</v>
      </c>
      <c r="K950" s="58">
        <v>0</v>
      </c>
      <c r="L950" s="58">
        <v>0</v>
      </c>
      <c r="M950" s="58">
        <v>-3.665689149560114E-3</v>
      </c>
    </row>
    <row r="951" spans="1:13" x14ac:dyDescent="0.25">
      <c r="A951" s="57">
        <v>40459</v>
      </c>
      <c r="B951" s="58">
        <v>3.4802784222738303E-3</v>
      </c>
      <c r="C951" s="58">
        <v>1.669893514036791E-2</v>
      </c>
      <c r="D951" s="58">
        <v>6.1855670103092564E-3</v>
      </c>
      <c r="E951" s="58">
        <v>1.1974012238422649E-2</v>
      </c>
      <c r="F951" s="58">
        <v>1.3199309574576379E-3</v>
      </c>
      <c r="G951" s="58">
        <v>1.6306563391765838E-3</v>
      </c>
      <c r="H951" s="58">
        <v>-4.607410251487809E-3</v>
      </c>
      <c r="I951" s="58">
        <v>0</v>
      </c>
      <c r="J951" s="58">
        <v>2.0966595593461257E-2</v>
      </c>
      <c r="K951" s="58">
        <v>0</v>
      </c>
      <c r="L951" s="58">
        <v>0</v>
      </c>
      <c r="M951" s="58">
        <v>9.1979396615160525E-4</v>
      </c>
    </row>
    <row r="952" spans="1:13" x14ac:dyDescent="0.25">
      <c r="A952" s="57">
        <v>40462</v>
      </c>
      <c r="B952" s="58">
        <v>2.8179190751445038E-3</v>
      </c>
      <c r="C952" s="58">
        <v>4.2846941204475186E-3</v>
      </c>
      <c r="D952" s="58">
        <v>2.049180327868827E-3</v>
      </c>
      <c r="E952" s="58">
        <v>4.6284199917880908E-3</v>
      </c>
      <c r="F952" s="58">
        <v>1.1356722774285011E-2</v>
      </c>
      <c r="G952" s="58">
        <v>8.1400081400073709E-4</v>
      </c>
      <c r="H952" s="58">
        <v>-1.6200578592092674E-2</v>
      </c>
      <c r="I952" s="58">
        <v>0</v>
      </c>
      <c r="J952" s="58">
        <v>1.3922728854856015E-3</v>
      </c>
      <c r="K952" s="58">
        <v>0</v>
      </c>
      <c r="L952" s="58">
        <v>0</v>
      </c>
      <c r="M952" s="58">
        <v>3.6757948906451787E-3</v>
      </c>
    </row>
    <row r="953" spans="1:13" x14ac:dyDescent="0.25">
      <c r="A953" s="57">
        <v>40463</v>
      </c>
      <c r="B953" s="58">
        <v>-2.8100007205129618E-3</v>
      </c>
      <c r="C953" s="58">
        <v>1.090305759658694E-2</v>
      </c>
      <c r="D953" s="58">
        <v>1.0736196319018454E-2</v>
      </c>
      <c r="E953" s="58">
        <v>4.7185584246705048E-3</v>
      </c>
      <c r="F953" s="58">
        <v>-1.2031281331460475E-3</v>
      </c>
      <c r="G953" s="58">
        <v>9.7600650671003653E-3</v>
      </c>
      <c r="H953" s="58">
        <v>2.2544599098216045E-2</v>
      </c>
      <c r="I953" s="58">
        <v>0</v>
      </c>
      <c r="J953" s="58">
        <v>-3.1282586027111536E-3</v>
      </c>
      <c r="K953" s="58">
        <v>0</v>
      </c>
      <c r="L953" s="58">
        <v>0</v>
      </c>
      <c r="M953" s="58">
        <v>-1.2635048525911019E-2</v>
      </c>
    </row>
    <row r="954" spans="1:13" x14ac:dyDescent="0.25">
      <c r="A954" s="57">
        <v>40464</v>
      </c>
      <c r="B954" s="58">
        <v>1.0910404624277392E-2</v>
      </c>
      <c r="C954" s="58">
        <v>5.3927315357562566E-3</v>
      </c>
      <c r="D954" s="58">
        <v>-2.6808295397066306E-2</v>
      </c>
      <c r="E954" s="58">
        <v>3.5500332815618929E-3</v>
      </c>
      <c r="F954" s="58">
        <v>3.3125878337683101E-3</v>
      </c>
      <c r="G954" s="58">
        <v>2.0539669754329415E-2</v>
      </c>
      <c r="H954" s="58">
        <v>-8.3716768916155537E-3</v>
      </c>
      <c r="I954" s="58">
        <v>0</v>
      </c>
      <c r="J954" s="58">
        <v>-1.9525801952580135E-2</v>
      </c>
      <c r="K954" s="58">
        <v>0</v>
      </c>
      <c r="L954" s="58">
        <v>0</v>
      </c>
      <c r="M954" s="58">
        <v>-1.8545994065282123E-3</v>
      </c>
    </row>
    <row r="955" spans="1:13" x14ac:dyDescent="0.25">
      <c r="A955" s="57">
        <v>40465</v>
      </c>
      <c r="B955" s="58">
        <v>3.144878850689814E-3</v>
      </c>
      <c r="C955" s="58">
        <v>7.2294776119401494E-3</v>
      </c>
      <c r="D955" s="58">
        <v>4.1580041580042693E-3</v>
      </c>
      <c r="E955" s="58">
        <v>-4.3849952096690625E-3</v>
      </c>
      <c r="F955" s="58">
        <v>-1.7508754377188573E-2</v>
      </c>
      <c r="G955" s="58">
        <v>-4.3409629044988129E-3</v>
      </c>
      <c r="H955" s="58">
        <v>2.3200360894504168E-3</v>
      </c>
      <c r="I955" s="58">
        <v>0</v>
      </c>
      <c r="J955" s="58">
        <v>6.7567567567565767E-3</v>
      </c>
      <c r="K955" s="58">
        <v>0</v>
      </c>
      <c r="L955" s="58">
        <v>0</v>
      </c>
      <c r="M955" s="58">
        <v>-1.0590858416945403E-2</v>
      </c>
    </row>
    <row r="956" spans="1:13" x14ac:dyDescent="0.25">
      <c r="A956" s="57">
        <v>40466</v>
      </c>
      <c r="B956" s="58">
        <v>1.2468827930174564E-2</v>
      </c>
      <c r="C956" s="58">
        <v>4.0981708728872412E-2</v>
      </c>
      <c r="D956" s="58">
        <v>0</v>
      </c>
      <c r="E956" s="58">
        <v>0.11188422961619615</v>
      </c>
      <c r="F956" s="58">
        <v>4.6843177189408447E-3</v>
      </c>
      <c r="G956" s="58">
        <v>1.2286959968291766E-2</v>
      </c>
      <c r="H956" s="58">
        <v>5.8573908570693556E-2</v>
      </c>
      <c r="I956" s="58">
        <v>0</v>
      </c>
      <c r="J956" s="58">
        <v>1.4482515012363084E-2</v>
      </c>
      <c r="K956" s="58">
        <v>0</v>
      </c>
      <c r="L956" s="58">
        <v>0</v>
      </c>
      <c r="M956" s="58">
        <v>1.877934272300541E-3</v>
      </c>
    </row>
    <row r="957" spans="1:13" x14ac:dyDescent="0.25">
      <c r="A957" s="57">
        <v>40469</v>
      </c>
      <c r="B957" s="58">
        <v>-8.4447572132300142E-3</v>
      </c>
      <c r="C957" s="58">
        <v>1.0453736654804313E-2</v>
      </c>
      <c r="D957" s="58">
        <v>-6.7287784679088691E-3</v>
      </c>
      <c r="E957" s="58">
        <v>2.7062113041741442E-2</v>
      </c>
      <c r="F957" s="58">
        <v>4.804378674234755E-2</v>
      </c>
      <c r="G957" s="58">
        <v>1.0963194988253822E-2</v>
      </c>
      <c r="H957" s="58">
        <v>-6.5597667638482848E-3</v>
      </c>
      <c r="I957" s="58">
        <v>0</v>
      </c>
      <c r="J957" s="58">
        <v>-1.2534818941504211E-2</v>
      </c>
      <c r="K957" s="58">
        <v>0</v>
      </c>
      <c r="L957" s="58">
        <v>0</v>
      </c>
      <c r="M957" s="58">
        <v>7.6850984067478034E-3</v>
      </c>
    </row>
    <row r="958" spans="1:13" x14ac:dyDescent="0.25">
      <c r="A958" s="57">
        <v>40470</v>
      </c>
      <c r="B958" s="58">
        <v>-2.5550035486160305E-2</v>
      </c>
      <c r="C958" s="58">
        <v>-2.6854501430772615E-2</v>
      </c>
      <c r="D958" s="58">
        <v>1.0422094841062712E-3</v>
      </c>
      <c r="E958" s="58">
        <v>-1.6010371090585007E-2</v>
      </c>
      <c r="F958" s="58">
        <v>-2.4951644100580372E-2</v>
      </c>
      <c r="G958" s="58">
        <v>-2.7885360185902375E-2</v>
      </c>
      <c r="H958" s="58">
        <v>-2.9897285399853368E-2</v>
      </c>
      <c r="I958" s="58">
        <v>0</v>
      </c>
      <c r="J958" s="58">
        <v>-1.1636107193229828E-2</v>
      </c>
      <c r="K958" s="58">
        <v>0</v>
      </c>
      <c r="L958" s="58">
        <v>0</v>
      </c>
      <c r="M958" s="58">
        <v>-8.1845238095237249E-3</v>
      </c>
    </row>
    <row r="959" spans="1:13" x14ac:dyDescent="0.25">
      <c r="A959" s="57">
        <v>40471</v>
      </c>
      <c r="B959" s="58">
        <v>7.1376547705752635E-3</v>
      </c>
      <c r="C959" s="58">
        <v>3.3928975344943435E-3</v>
      </c>
      <c r="D959" s="58">
        <v>2.2384174908901544E-2</v>
      </c>
      <c r="E959" s="58">
        <v>2.6349593228158774E-4</v>
      </c>
      <c r="F959" s="58">
        <v>-8.0341202142431012E-3</v>
      </c>
      <c r="G959" s="58">
        <v>8.3665338645417808E-3</v>
      </c>
      <c r="H959" s="58">
        <v>0</v>
      </c>
      <c r="I959" s="58">
        <v>0</v>
      </c>
      <c r="J959" s="58">
        <v>2.1405636817695139E-3</v>
      </c>
      <c r="K959" s="58">
        <v>0</v>
      </c>
      <c r="L959" s="58">
        <v>0</v>
      </c>
      <c r="M959" s="58">
        <v>2.8132033008252399E-3</v>
      </c>
    </row>
    <row r="960" spans="1:13" x14ac:dyDescent="0.25">
      <c r="A960" s="57">
        <v>40472</v>
      </c>
      <c r="B960" s="58">
        <v>1.1064506797801466E-2</v>
      </c>
      <c r="C960" s="58">
        <v>-3.1559963931470092E-3</v>
      </c>
      <c r="D960" s="58">
        <v>6.109979633401208E-3</v>
      </c>
      <c r="E960" s="58">
        <v>6.5856630116236659E-3</v>
      </c>
      <c r="F960" s="58">
        <v>2.4697530246975186E-2</v>
      </c>
      <c r="G960" s="58">
        <v>4.3461082576057297E-3</v>
      </c>
      <c r="H960" s="58">
        <v>3.9705048213272809E-2</v>
      </c>
      <c r="I960" s="58">
        <v>0</v>
      </c>
      <c r="J960" s="58">
        <v>4.6279814880740844E-3</v>
      </c>
      <c r="K960" s="58">
        <v>0</v>
      </c>
      <c r="L960" s="58">
        <v>0</v>
      </c>
      <c r="M960" s="58">
        <v>1.0473162521039914E-2</v>
      </c>
    </row>
    <row r="961" spans="1:13" x14ac:dyDescent="0.25">
      <c r="A961" s="57">
        <v>40473</v>
      </c>
      <c r="B961" s="58">
        <v>2.4318718260496475E-3</v>
      </c>
      <c r="C961" s="58">
        <v>-6.7842605156037683E-3</v>
      </c>
      <c r="D961" s="58">
        <v>4.0485829959513442E-3</v>
      </c>
      <c r="E961" s="58">
        <v>8.8324773463299699E-4</v>
      </c>
      <c r="F961" s="58">
        <v>4.6838407494145251E-2</v>
      </c>
      <c r="G961" s="58">
        <v>-1.5735641227381247E-3</v>
      </c>
      <c r="H961" s="58">
        <v>2.5216706067769934E-2</v>
      </c>
      <c r="I961" s="58">
        <v>0</v>
      </c>
      <c r="J961" s="58">
        <v>1.5591778880226892E-2</v>
      </c>
      <c r="K961" s="58">
        <v>0</v>
      </c>
      <c r="L961" s="58">
        <v>0</v>
      </c>
      <c r="M961" s="58">
        <v>5.552470849528035E-4</v>
      </c>
    </row>
    <row r="962" spans="1:13" x14ac:dyDescent="0.25">
      <c r="A962" s="57">
        <v>40476</v>
      </c>
      <c r="B962" s="58">
        <v>1.9265073135923405E-3</v>
      </c>
      <c r="C962" s="58">
        <v>4.5537340619306033E-3</v>
      </c>
      <c r="D962" s="58">
        <v>1.5120967741935054E-3</v>
      </c>
      <c r="E962" s="58">
        <v>6.47143417440188E-3</v>
      </c>
      <c r="F962" s="58">
        <v>2.3023862788963401E-2</v>
      </c>
      <c r="G962" s="58">
        <v>-7.4862096138691436E-3</v>
      </c>
      <c r="H962" s="58">
        <v>-7.6863950807071202E-4</v>
      </c>
      <c r="I962" s="58">
        <v>0</v>
      </c>
      <c r="J962" s="58">
        <v>1.1165387299371998E-2</v>
      </c>
      <c r="K962" s="58">
        <v>0</v>
      </c>
      <c r="L962" s="58">
        <v>0</v>
      </c>
      <c r="M962" s="58">
        <v>-2.0347761746207782E-3</v>
      </c>
    </row>
    <row r="963" spans="1:13" x14ac:dyDescent="0.25">
      <c r="A963" s="57">
        <v>40477</v>
      </c>
      <c r="B963" s="58">
        <v>-8.0472867112946211E-3</v>
      </c>
      <c r="C963" s="58">
        <v>-2.4932003626473298E-3</v>
      </c>
      <c r="D963" s="58">
        <v>8.5556114745846124E-3</v>
      </c>
      <c r="E963" s="58">
        <v>3.409755147106619E-3</v>
      </c>
      <c r="F963" s="58">
        <v>2.6150341685649225E-2</v>
      </c>
      <c r="G963" s="58">
        <v>2.8185788011115376E-2</v>
      </c>
      <c r="H963" s="58">
        <v>5.6213017751478578E-3</v>
      </c>
      <c r="I963" s="58">
        <v>0</v>
      </c>
      <c r="J963" s="58">
        <v>-3.4506556245686992E-3</v>
      </c>
      <c r="K963" s="58">
        <v>0</v>
      </c>
      <c r="L963" s="58">
        <v>0</v>
      </c>
      <c r="M963" s="58">
        <v>1.1306765523632967E-2</v>
      </c>
    </row>
    <row r="964" spans="1:13" x14ac:dyDescent="0.25">
      <c r="A964" s="57">
        <v>40478</v>
      </c>
      <c r="B964" s="58">
        <v>1.6512312441669952E-3</v>
      </c>
      <c r="C964" s="58">
        <v>-6.8166325835039565E-4</v>
      </c>
      <c r="D964" s="58">
        <v>7.4850299401199027E-3</v>
      </c>
      <c r="E964" s="58">
        <v>-3.4305317324185847E-3</v>
      </c>
      <c r="F964" s="58">
        <v>2.2198543775528989E-3</v>
      </c>
      <c r="G964" s="58">
        <v>5.791505791505891E-3</v>
      </c>
      <c r="H964" s="58">
        <v>-1.4357163871726919E-2</v>
      </c>
      <c r="I964" s="58">
        <v>0</v>
      </c>
      <c r="J964" s="58">
        <v>1.939058171745156E-2</v>
      </c>
      <c r="K964" s="58">
        <v>0</v>
      </c>
      <c r="L964" s="58">
        <v>0</v>
      </c>
      <c r="M964" s="58">
        <v>-1.2646627565982449E-2</v>
      </c>
    </row>
    <row r="965" spans="1:13" x14ac:dyDescent="0.25">
      <c r="A965" s="57">
        <v>40479</v>
      </c>
      <c r="B965" s="58">
        <v>1.662844036697253E-2</v>
      </c>
      <c r="C965" s="58">
        <v>-8.4129149613459964E-3</v>
      </c>
      <c r="D965" s="58">
        <v>1.3868251609707727E-2</v>
      </c>
      <c r="E965" s="58">
        <v>3.4098658786088087E-3</v>
      </c>
      <c r="F965" s="58">
        <v>-6.2018251085319553E-3</v>
      </c>
      <c r="G965" s="58">
        <v>8.8291746641075974E-3</v>
      </c>
      <c r="H965" s="58">
        <v>-3.9997612082860456E-3</v>
      </c>
      <c r="I965" s="58">
        <v>0</v>
      </c>
      <c r="J965" s="58">
        <v>-6.7934782608696231E-3</v>
      </c>
      <c r="K965" s="58">
        <v>0</v>
      </c>
      <c r="L965" s="58">
        <v>0</v>
      </c>
      <c r="M965" s="58">
        <v>3.8982736216819358E-3</v>
      </c>
    </row>
    <row r="966" spans="1:13" x14ac:dyDescent="0.25">
      <c r="A966" s="57">
        <v>40480</v>
      </c>
      <c r="B966" s="58">
        <v>-6.6271855611956809E-3</v>
      </c>
      <c r="C966" s="58">
        <v>-1.3987617518917639E-2</v>
      </c>
      <c r="D966" s="58">
        <v>-2.0517830972154316E-2</v>
      </c>
      <c r="E966" s="58">
        <v>-7.8969512589811552E-3</v>
      </c>
      <c r="F966" s="58">
        <v>-1.9256485691361291E-2</v>
      </c>
      <c r="G966" s="58">
        <v>1.4459665144596512E-2</v>
      </c>
      <c r="H966" s="58">
        <v>-9.6499640374011486E-3</v>
      </c>
      <c r="I966" s="58">
        <v>0</v>
      </c>
      <c r="J966" s="58">
        <v>1.1285909712722253E-2</v>
      </c>
      <c r="K966" s="58">
        <v>0</v>
      </c>
      <c r="L966" s="58">
        <v>0</v>
      </c>
      <c r="M966" s="58">
        <v>1.6642011834320236E-3</v>
      </c>
    </row>
    <row r="967" spans="1:13" x14ac:dyDescent="0.25">
      <c r="A967" s="57">
        <v>40483</v>
      </c>
      <c r="B967" s="58">
        <v>1.9446415897799829E-2</v>
      </c>
      <c r="C967" s="58">
        <v>1.0465116279069875E-2</v>
      </c>
      <c r="D967" s="58">
        <v>2.5935162094762987E-2</v>
      </c>
      <c r="E967" s="58">
        <v>2.1204410517385863E-3</v>
      </c>
      <c r="F967" s="58">
        <v>-2.5997636578492855E-2</v>
      </c>
      <c r="G967" s="58">
        <v>1.0877719429857491E-2</v>
      </c>
      <c r="H967" s="58">
        <v>-1.6038249712521768E-2</v>
      </c>
      <c r="I967" s="58">
        <v>0</v>
      </c>
      <c r="J967" s="58">
        <v>-4.3963476496449161E-3</v>
      </c>
      <c r="K967" s="58">
        <v>0</v>
      </c>
      <c r="L967" s="58">
        <v>0</v>
      </c>
      <c r="M967" s="58">
        <v>2.5844563411483445E-3</v>
      </c>
    </row>
    <row r="968" spans="1:13" x14ac:dyDescent="0.25">
      <c r="A968" s="57">
        <v>40484</v>
      </c>
      <c r="B968" s="58">
        <v>1.4619883040936088E-3</v>
      </c>
      <c r="C968" s="58">
        <v>1.7031070195627107E-2</v>
      </c>
      <c r="D968" s="58">
        <v>-1.1181332036947045E-2</v>
      </c>
      <c r="E968" s="58">
        <v>9.7659429017871169E-4</v>
      </c>
      <c r="F968" s="58">
        <v>2.2398506766215576E-2</v>
      </c>
      <c r="G968" s="58">
        <v>1.6326530612244872E-2</v>
      </c>
      <c r="H968" s="58">
        <v>1.2486160659367807E-2</v>
      </c>
      <c r="I968" s="58">
        <v>0</v>
      </c>
      <c r="J968" s="58">
        <v>5.4347826086955653E-3</v>
      </c>
      <c r="K968" s="58">
        <v>0</v>
      </c>
      <c r="L968" s="58">
        <v>0</v>
      </c>
      <c r="M968" s="58">
        <v>8.8381513533417611E-3</v>
      </c>
    </row>
    <row r="969" spans="1:13" x14ac:dyDescent="0.25">
      <c r="A969" s="57">
        <v>40485</v>
      </c>
      <c r="B969" s="58">
        <v>2.7111574556830664E-3</v>
      </c>
      <c r="C969" s="58">
        <v>1.131477709889106E-2</v>
      </c>
      <c r="D969" s="58">
        <v>6.8829891838741997E-3</v>
      </c>
      <c r="E969" s="58">
        <v>7.4473966633059607E-3</v>
      </c>
      <c r="F969" s="58">
        <v>1.0041077133728926E-2</v>
      </c>
      <c r="G969" s="58">
        <v>-1.3143483023001057E-2</v>
      </c>
      <c r="H969" s="58">
        <v>2.344936516615026E-2</v>
      </c>
      <c r="I969" s="58">
        <v>0</v>
      </c>
      <c r="J969" s="58">
        <v>1.3513513513513375E-2</v>
      </c>
      <c r="K969" s="58">
        <v>0</v>
      </c>
      <c r="L969" s="58">
        <v>0</v>
      </c>
      <c r="M969" s="58">
        <v>2.1901806899069509E-3</v>
      </c>
    </row>
    <row r="970" spans="1:13" x14ac:dyDescent="0.25">
      <c r="A970" s="57">
        <v>40486</v>
      </c>
      <c r="B970" s="58">
        <v>4.0210759844703237E-3</v>
      </c>
      <c r="C970" s="58">
        <v>1.7453569031103289E-2</v>
      </c>
      <c r="D970" s="58">
        <v>2.392578125E-2</v>
      </c>
      <c r="E970" s="58">
        <v>6.5853186132094343E-3</v>
      </c>
      <c r="F970" s="58">
        <v>-5.3321283325802327E-3</v>
      </c>
      <c r="G970" s="58">
        <v>4.0695523492415564E-3</v>
      </c>
      <c r="H970" s="58">
        <v>2.7304564610910464E-3</v>
      </c>
      <c r="I970" s="58">
        <v>0</v>
      </c>
      <c r="J970" s="58">
        <v>2.4999999999999911E-2</v>
      </c>
      <c r="K970" s="58">
        <v>0</v>
      </c>
      <c r="L970" s="58">
        <v>0</v>
      </c>
      <c r="M970" s="58">
        <v>8.1952285558186677E-3</v>
      </c>
    </row>
    <row r="971" spans="1:13" x14ac:dyDescent="0.25">
      <c r="A971" s="57">
        <v>40487</v>
      </c>
      <c r="B971" s="58">
        <v>7.7337384339180026E-3</v>
      </c>
      <c r="C971" s="58">
        <v>-3.738728832197058E-3</v>
      </c>
      <c r="D971" s="58">
        <v>1.2875536480686733E-2</v>
      </c>
      <c r="E971" s="58">
        <v>1.3148611378359654E-3</v>
      </c>
      <c r="F971" s="58">
        <v>-1.1448300926767296E-2</v>
      </c>
      <c r="G971" s="58">
        <v>-1.0685335298452392E-2</v>
      </c>
      <c r="H971" s="58">
        <v>1.0892085479192515E-2</v>
      </c>
      <c r="I971" s="58">
        <v>0</v>
      </c>
      <c r="J971" s="58">
        <v>2.3414634146341484E-2</v>
      </c>
      <c r="K971" s="58">
        <v>0</v>
      </c>
      <c r="L971" s="58">
        <v>0</v>
      </c>
      <c r="M971" s="58">
        <v>-2.8901734104045396E-3</v>
      </c>
    </row>
    <row r="972" spans="1:13" x14ac:dyDescent="0.25">
      <c r="A972" s="57">
        <v>40490</v>
      </c>
      <c r="B972" s="58">
        <v>-4.0427572975195725E-3</v>
      </c>
      <c r="C972" s="58">
        <v>4.8565121412804668E-3</v>
      </c>
      <c r="D972" s="58">
        <v>-4.7080979284364055E-4</v>
      </c>
      <c r="E972" s="58">
        <v>2.6903244403162496E-3</v>
      </c>
      <c r="F972" s="58">
        <v>1.4705882352941346E-2</v>
      </c>
      <c r="G972" s="58">
        <v>-1.4897579143390294E-3</v>
      </c>
      <c r="H972" s="58">
        <v>7.1441119634596539E-3</v>
      </c>
      <c r="I972" s="58">
        <v>0</v>
      </c>
      <c r="J972" s="58">
        <v>-2.8598665395614953E-3</v>
      </c>
      <c r="K972" s="58">
        <v>0</v>
      </c>
      <c r="L972" s="58">
        <v>0</v>
      </c>
      <c r="M972" s="58">
        <v>-5.2536231884059426E-3</v>
      </c>
    </row>
    <row r="973" spans="1:13" x14ac:dyDescent="0.25">
      <c r="A973" s="57">
        <v>40491</v>
      </c>
      <c r="B973" s="58">
        <v>9.2879256965943124E-3</v>
      </c>
      <c r="C973" s="58">
        <v>-8.1282952548331622E-3</v>
      </c>
      <c r="D973" s="58">
        <v>-3.2972209138012465E-3</v>
      </c>
      <c r="E973" s="58">
        <v>-3.0983486121314296E-3</v>
      </c>
      <c r="F973" s="58">
        <v>-1.0960144927536275E-2</v>
      </c>
      <c r="G973" s="58">
        <v>5.2219321148825326E-3</v>
      </c>
      <c r="H973" s="58">
        <v>-1.0000581429152833E-2</v>
      </c>
      <c r="I973" s="58">
        <v>0</v>
      </c>
      <c r="J973" s="58">
        <v>-1.274697259400881E-3</v>
      </c>
      <c r="K973" s="58">
        <v>0</v>
      </c>
      <c r="L973" s="58">
        <v>0</v>
      </c>
      <c r="M973" s="58">
        <v>2.5496266618103558E-3</v>
      </c>
    </row>
    <row r="974" spans="1:13" x14ac:dyDescent="0.25">
      <c r="A974" s="57">
        <v>40492</v>
      </c>
      <c r="B974" s="58">
        <v>-4.1581458759372136E-3</v>
      </c>
      <c r="C974" s="58">
        <v>6.2015503875969546E-3</v>
      </c>
      <c r="D974" s="58">
        <v>-5.6710775047259521E-3</v>
      </c>
      <c r="E974" s="58">
        <v>-3.1079782121116173E-3</v>
      </c>
      <c r="F974" s="58">
        <v>2.2895869585126905E-2</v>
      </c>
      <c r="G974" s="58">
        <v>-3.7105751391453001E-4</v>
      </c>
      <c r="H974" s="58">
        <v>1.797145709755088E-2</v>
      </c>
      <c r="I974" s="58">
        <v>0</v>
      </c>
      <c r="J974" s="58">
        <v>0</v>
      </c>
      <c r="K974" s="58">
        <v>0</v>
      </c>
      <c r="L974" s="58">
        <v>0</v>
      </c>
      <c r="M974" s="58">
        <v>-9.8092643051771455E-3</v>
      </c>
    </row>
    <row r="975" spans="1:13" x14ac:dyDescent="0.25">
      <c r="A975" s="57">
        <v>40493</v>
      </c>
      <c r="B975" s="58">
        <v>-9.5146827298241421E-3</v>
      </c>
      <c r="C975" s="58">
        <v>-4.1822584195465584E-3</v>
      </c>
      <c r="D975" s="58">
        <v>8.0798479087453856E-3</v>
      </c>
      <c r="E975" s="58">
        <v>-9.1280172275254312E-3</v>
      </c>
      <c r="F975" s="58">
        <v>2.1577580804011065E-2</v>
      </c>
      <c r="G975" s="58">
        <v>-9.65107646622132E-3</v>
      </c>
      <c r="H975" s="58">
        <v>-1.7077251485605571E-2</v>
      </c>
      <c r="I975" s="58">
        <v>0</v>
      </c>
      <c r="J975" s="58">
        <v>-1.7230376515634971E-2</v>
      </c>
      <c r="K975" s="58">
        <v>0</v>
      </c>
      <c r="L975" s="58">
        <v>0</v>
      </c>
      <c r="M975" s="58">
        <v>-3.1186938176480661E-3</v>
      </c>
    </row>
    <row r="976" spans="1:13" x14ac:dyDescent="0.25">
      <c r="A976" s="57">
        <v>40494</v>
      </c>
      <c r="B976" s="58">
        <v>-7.6019350380085449E-4</v>
      </c>
      <c r="C976" s="58">
        <v>-2.7409372236958496E-2</v>
      </c>
      <c r="D976" s="58">
        <v>1.5087223008015016E-2</v>
      </c>
      <c r="E976" s="58">
        <v>-2.2543708845567667E-2</v>
      </c>
      <c r="F976" s="58">
        <v>-3.0324276950043805E-2</v>
      </c>
      <c r="G976" s="58">
        <v>-1.5367316341829085E-2</v>
      </c>
      <c r="H976" s="58">
        <v>-2.7528320713740673E-2</v>
      </c>
      <c r="I976" s="58">
        <v>0</v>
      </c>
      <c r="J976" s="58">
        <v>4.8701298701299134E-3</v>
      </c>
      <c r="K976" s="58">
        <v>0</v>
      </c>
      <c r="L976" s="58">
        <v>0</v>
      </c>
      <c r="M976" s="58">
        <v>-3.864556496135485E-3</v>
      </c>
    </row>
    <row r="977" spans="1:13" x14ac:dyDescent="0.25">
      <c r="A977" s="57">
        <v>40497</v>
      </c>
      <c r="B977" s="58">
        <v>-4.8412753302442546E-3</v>
      </c>
      <c r="C977" s="58">
        <v>-3.1818181818181746E-3</v>
      </c>
      <c r="D977" s="58">
        <v>-1.0682768230376283E-2</v>
      </c>
      <c r="E977" s="58">
        <v>-1.2942191544434767E-2</v>
      </c>
      <c r="F977" s="58">
        <v>-1.6630513376717282E-2</v>
      </c>
      <c r="G977" s="58">
        <v>-2.6646364674534073E-3</v>
      </c>
      <c r="H977" s="58">
        <v>-4.0922259777885106E-2</v>
      </c>
      <c r="I977" s="58">
        <v>0</v>
      </c>
      <c r="J977" s="58">
        <v>-3.2310177705976439E-3</v>
      </c>
      <c r="K977" s="58">
        <v>0</v>
      </c>
      <c r="L977" s="58">
        <v>0</v>
      </c>
      <c r="M977" s="58">
        <v>-3.3253279142804182E-3</v>
      </c>
    </row>
    <row r="978" spans="1:13" x14ac:dyDescent="0.25">
      <c r="A978" s="57">
        <v>40498</v>
      </c>
      <c r="B978" s="58">
        <v>-6.6717631524079168E-3</v>
      </c>
      <c r="C978" s="58">
        <v>-1.7783857729138153E-2</v>
      </c>
      <c r="D978" s="58">
        <v>-1.0798122065727722E-2</v>
      </c>
      <c r="E978" s="58">
        <v>-1.9735072619687988E-2</v>
      </c>
      <c r="F978" s="58">
        <v>-4.7794117647058876E-2</v>
      </c>
      <c r="G978" s="58">
        <v>-1.4885496183206115E-2</v>
      </c>
      <c r="H978" s="58">
        <v>-7.0484581497797238E-3</v>
      </c>
      <c r="I978" s="58">
        <v>0</v>
      </c>
      <c r="J978" s="58">
        <v>-9.0761750405187192E-3</v>
      </c>
      <c r="K978" s="58">
        <v>0</v>
      </c>
      <c r="L978" s="58">
        <v>0</v>
      </c>
      <c r="M978" s="58">
        <v>5.7460611677477846E-3</v>
      </c>
    </row>
    <row r="979" spans="1:13" x14ac:dyDescent="0.25">
      <c r="A979" s="57">
        <v>40499</v>
      </c>
      <c r="B979" s="58">
        <v>-3.0784300006996279E-3</v>
      </c>
      <c r="C979" s="58">
        <v>-3.4818941504177747E-3</v>
      </c>
      <c r="D979" s="58">
        <v>4.7460844803026703E-4</v>
      </c>
      <c r="E979" s="58">
        <v>-3.0867373186538316E-4</v>
      </c>
      <c r="F979" s="58">
        <v>3.2046332046332227E-2</v>
      </c>
      <c r="G979" s="58">
        <v>-9.2987214258039019E-3</v>
      </c>
      <c r="H979" s="58">
        <v>3.6126251742931714E-3</v>
      </c>
      <c r="I979" s="58">
        <v>0</v>
      </c>
      <c r="J979" s="58">
        <v>1.1122015047432043E-2</v>
      </c>
      <c r="K979" s="58">
        <v>0</v>
      </c>
      <c r="L979" s="58">
        <v>0</v>
      </c>
      <c r="M979" s="58">
        <v>-9.0305934389973697E-3</v>
      </c>
    </row>
    <row r="980" spans="1:13" x14ac:dyDescent="0.25">
      <c r="A980" s="57">
        <v>40500</v>
      </c>
      <c r="B980" s="58">
        <v>3.8599199943853968E-3</v>
      </c>
      <c r="C980" s="58">
        <v>2.632191940368056E-2</v>
      </c>
      <c r="D980" s="58">
        <v>-2.8462998102466441E-3</v>
      </c>
      <c r="E980" s="58">
        <v>2.2299986276931527E-2</v>
      </c>
      <c r="F980" s="58">
        <v>1.1410400299289192E-2</v>
      </c>
      <c r="G980" s="58">
        <v>1.0559249120062564E-2</v>
      </c>
      <c r="H980" s="58">
        <v>3.6754025892011377E-2</v>
      </c>
      <c r="I980" s="58">
        <v>0</v>
      </c>
      <c r="J980" s="58">
        <v>1.84406340989971E-2</v>
      </c>
      <c r="K980" s="58">
        <v>0</v>
      </c>
      <c r="L980" s="58">
        <v>0</v>
      </c>
      <c r="M980" s="58">
        <v>3.9055235261296062E-3</v>
      </c>
    </row>
    <row r="981" spans="1:13" x14ac:dyDescent="0.25">
      <c r="A981" s="57">
        <v>40501</v>
      </c>
      <c r="B981" s="58">
        <v>9.3680089485459472E-3</v>
      </c>
      <c r="C981" s="58">
        <v>-5.4471175669541516E-3</v>
      </c>
      <c r="D981" s="58">
        <v>5.7088487155090295E-3</v>
      </c>
      <c r="E981" s="58">
        <v>-9.5979595946037444E-3</v>
      </c>
      <c r="F981" s="58">
        <v>4.1612724246347099E-3</v>
      </c>
      <c r="G981" s="58">
        <v>-5.804953560371473E-3</v>
      </c>
      <c r="H981" s="58">
        <v>3.9593104708535165E-3</v>
      </c>
      <c r="I981" s="58">
        <v>0</v>
      </c>
      <c r="J981" s="58">
        <v>1.4612452350698968E-2</v>
      </c>
      <c r="K981" s="58">
        <v>0</v>
      </c>
      <c r="L981" s="58">
        <v>0</v>
      </c>
      <c r="M981" s="58">
        <v>7.59540570581696E-3</v>
      </c>
    </row>
    <row r="982" spans="1:13" x14ac:dyDescent="0.25">
      <c r="A982" s="57">
        <v>40504</v>
      </c>
      <c r="B982" s="58">
        <v>-2.6319434824767507E-3</v>
      </c>
      <c r="C982" s="58">
        <v>2.1679598356914687E-2</v>
      </c>
      <c r="D982" s="58">
        <v>5.2034058656575954E-3</v>
      </c>
      <c r="E982" s="58">
        <v>6.4380590946044869E-4</v>
      </c>
      <c r="F982" s="58">
        <v>2.5785063081316117E-3</v>
      </c>
      <c r="G982" s="58">
        <v>1.5570260801867075E-3</v>
      </c>
      <c r="H982" s="58">
        <v>3.3794442422036219E-2</v>
      </c>
      <c r="I982" s="58">
        <v>0</v>
      </c>
      <c r="J982" s="58">
        <v>9.3926111458986217E-3</v>
      </c>
      <c r="K982" s="58">
        <v>0</v>
      </c>
      <c r="L982" s="58">
        <v>0</v>
      </c>
      <c r="M982" s="58">
        <v>-1.8385732671444277E-4</v>
      </c>
    </row>
    <row r="983" spans="1:13" x14ac:dyDescent="0.25">
      <c r="A983" s="57">
        <v>40505</v>
      </c>
      <c r="B983" s="58">
        <v>1.6666666666667052E-3</v>
      </c>
      <c r="C983" s="58">
        <v>-1.4965378601742296E-2</v>
      </c>
      <c r="D983" s="58">
        <v>-7.5294117647058956E-3</v>
      </c>
      <c r="E983" s="58">
        <v>-1.3883715417696729E-2</v>
      </c>
      <c r="F983" s="58">
        <v>-2.351428308992376E-2</v>
      </c>
      <c r="G983" s="58">
        <v>-2.3707734162456306E-2</v>
      </c>
      <c r="H983" s="58">
        <v>-1.2852866952285935E-2</v>
      </c>
      <c r="I983" s="58">
        <v>0</v>
      </c>
      <c r="J983" s="58">
        <v>-8.0645161290322509E-3</v>
      </c>
      <c r="K983" s="58">
        <v>0</v>
      </c>
      <c r="L983" s="58">
        <v>0</v>
      </c>
      <c r="M983" s="58">
        <v>-1.3056270687752836E-2</v>
      </c>
    </row>
    <row r="984" spans="1:13" x14ac:dyDescent="0.25">
      <c r="A984" s="57">
        <v>40506</v>
      </c>
      <c r="B984" s="58">
        <v>-2.0105379922352729E-3</v>
      </c>
      <c r="C984" s="58">
        <v>1.9727891156462452E-2</v>
      </c>
      <c r="D984" s="58">
        <v>1.4224751066856278E-2</v>
      </c>
      <c r="E984" s="58">
        <v>2.0535009099962309E-2</v>
      </c>
      <c r="F984" s="58">
        <v>2.5303358103659024E-2</v>
      </c>
      <c r="G984" s="58">
        <v>9.9522292993630135E-3</v>
      </c>
      <c r="H984" s="58">
        <v>5.3804994054696964E-2</v>
      </c>
      <c r="I984" s="58">
        <v>0</v>
      </c>
      <c r="J984" s="58">
        <v>1.7823639774859235E-2</v>
      </c>
      <c r="K984" s="58">
        <v>0</v>
      </c>
      <c r="L984" s="58">
        <v>0</v>
      </c>
      <c r="M984" s="58">
        <v>6.3350102478105796E-3</v>
      </c>
    </row>
    <row r="985" spans="1:13" x14ac:dyDescent="0.25">
      <c r="A985" s="57">
        <v>40508</v>
      </c>
      <c r="B985" s="58">
        <v>9.3782563390067963E-3</v>
      </c>
      <c r="C985" s="58">
        <v>6.6711140760511434E-4</v>
      </c>
      <c r="D985" s="58">
        <v>-2.3375409069659181E-3</v>
      </c>
      <c r="E985" s="58">
        <v>-8.3784784144823599E-3</v>
      </c>
      <c r="F985" s="58">
        <v>3.3944954128439786E-3</v>
      </c>
      <c r="G985" s="58">
        <v>-4.7299960583366829E-3</v>
      </c>
      <c r="H985" s="58">
        <v>-2.8208744710866984E-4</v>
      </c>
      <c r="I985" s="58">
        <v>0</v>
      </c>
      <c r="J985" s="58">
        <v>-1.075268817204289E-2</v>
      </c>
      <c r="K985" s="58">
        <v>0</v>
      </c>
      <c r="L985" s="58">
        <v>0</v>
      </c>
      <c r="M985" s="58">
        <v>-4.999074245510049E-3</v>
      </c>
    </row>
    <row r="986" spans="1:13" x14ac:dyDescent="0.25">
      <c r="A986" s="57">
        <v>40511</v>
      </c>
      <c r="B986" s="58">
        <v>-1.2181693048864517E-2</v>
      </c>
      <c r="C986" s="58">
        <v>6.0000000000000053E-3</v>
      </c>
      <c r="D986" s="58">
        <v>-4.6860356138711534E-4</v>
      </c>
      <c r="E986" s="58">
        <v>-1.3369528333898928E-2</v>
      </c>
      <c r="F986" s="58">
        <v>-1.8195117491085377E-2</v>
      </c>
      <c r="G986" s="58">
        <v>2.3762376237623783E-3</v>
      </c>
      <c r="H986" s="58">
        <v>1.2923250564334188E-2</v>
      </c>
      <c r="I986" s="58">
        <v>0</v>
      </c>
      <c r="J986" s="58">
        <v>0</v>
      </c>
      <c r="K986" s="58">
        <v>0</v>
      </c>
      <c r="L986" s="58">
        <v>0</v>
      </c>
      <c r="M986" s="58">
        <v>2.04689244510603E-3</v>
      </c>
    </row>
    <row r="987" spans="1:13" x14ac:dyDescent="0.25">
      <c r="A987" s="57">
        <v>40512</v>
      </c>
      <c r="B987" s="58">
        <v>-8.9876680833275158E-3</v>
      </c>
      <c r="C987" s="58">
        <v>-1.8113540976364084E-2</v>
      </c>
      <c r="D987" s="58">
        <v>-7.9699953117673417E-3</v>
      </c>
      <c r="E987" s="58">
        <v>-4.5329481359196566E-2</v>
      </c>
      <c r="F987" s="58">
        <v>-2.1698640342708075E-2</v>
      </c>
      <c r="G987" s="58">
        <v>-1.9755037534570086E-3</v>
      </c>
      <c r="H987" s="58">
        <v>-2.2786784779096347E-2</v>
      </c>
      <c r="I987" s="58">
        <v>0</v>
      </c>
      <c r="J987" s="58">
        <v>-1.2422360248447228E-2</v>
      </c>
      <c r="K987" s="58">
        <v>0</v>
      </c>
      <c r="L987" s="58">
        <v>0</v>
      </c>
      <c r="M987" s="58">
        <v>4.4568245125349293E-3</v>
      </c>
    </row>
    <row r="988" spans="1:13" x14ac:dyDescent="0.25">
      <c r="A988" s="57">
        <v>40513</v>
      </c>
      <c r="B988" s="58">
        <v>9.631608548931414E-3</v>
      </c>
      <c r="C988" s="58">
        <v>1.6872890888638858E-2</v>
      </c>
      <c r="D988" s="58">
        <v>1.512287334593565E-2</v>
      </c>
      <c r="E988" s="58">
        <v>1.5527055263347522E-2</v>
      </c>
      <c r="F988" s="58">
        <v>1.6753926701570832E-2</v>
      </c>
      <c r="G988" s="58">
        <v>3.0878859857482066E-2</v>
      </c>
      <c r="H988" s="58">
        <v>6.5564424173318869E-3</v>
      </c>
      <c r="I988" s="58">
        <v>0</v>
      </c>
      <c r="J988" s="58">
        <v>2.4528301886792336E-2</v>
      </c>
      <c r="K988" s="58">
        <v>0</v>
      </c>
      <c r="L988" s="58">
        <v>0</v>
      </c>
      <c r="M988" s="58">
        <v>1.1277500462192558E-2</v>
      </c>
    </row>
    <row r="989" spans="1:13" x14ac:dyDescent="0.25">
      <c r="A989" s="57">
        <v>40514</v>
      </c>
      <c r="B989" s="58">
        <v>5.0135784416127649E-3</v>
      </c>
      <c r="C989" s="58">
        <v>5.530973451327359E-3</v>
      </c>
      <c r="D989" s="58">
        <v>1.0242085661080091E-2</v>
      </c>
      <c r="E989" s="58">
        <v>1.3232111816666059E-2</v>
      </c>
      <c r="F989" s="58">
        <v>-4.1194644696189719E-3</v>
      </c>
      <c r="G989" s="58">
        <v>3.2642089093702031E-2</v>
      </c>
      <c r="H989" s="58">
        <v>-1.1328235627305894E-4</v>
      </c>
      <c r="I989" s="58">
        <v>0</v>
      </c>
      <c r="J989" s="58">
        <v>8.2872928176795924E-3</v>
      </c>
      <c r="K989" s="58">
        <v>0</v>
      </c>
      <c r="L989" s="58">
        <v>0</v>
      </c>
      <c r="M989" s="58">
        <v>9.1407678244959101E-4</v>
      </c>
    </row>
    <row r="990" spans="1:13" x14ac:dyDescent="0.25">
      <c r="A990" s="57">
        <v>40515</v>
      </c>
      <c r="B990" s="58">
        <v>-5.5428531836776429E-4</v>
      </c>
      <c r="C990" s="58">
        <v>-2.2002200220022639E-3</v>
      </c>
      <c r="D990" s="58">
        <v>-4.6082949308745569E-4</v>
      </c>
      <c r="E990" s="58">
        <v>2.0656816749526907E-3</v>
      </c>
      <c r="F990" s="58">
        <v>2.6887280248190315E-2</v>
      </c>
      <c r="G990" s="58">
        <v>4.834510970620931E-3</v>
      </c>
      <c r="H990" s="58">
        <v>-4.8150456013141829E-3</v>
      </c>
      <c r="I990" s="58">
        <v>0</v>
      </c>
      <c r="J990" s="58">
        <v>-9.1324200913245335E-4</v>
      </c>
      <c r="K990" s="58">
        <v>0</v>
      </c>
      <c r="L990" s="58">
        <v>0</v>
      </c>
      <c r="M990" s="58">
        <v>-2.3744292237443121E-3</v>
      </c>
    </row>
    <row r="991" spans="1:13" x14ac:dyDescent="0.25">
      <c r="A991" s="57">
        <v>40518</v>
      </c>
      <c r="B991" s="58">
        <v>2.0103986135180385E-3</v>
      </c>
      <c r="C991" s="58">
        <v>8.5997794928336369E-3</v>
      </c>
      <c r="D991" s="58">
        <v>4.6104195481788679E-4</v>
      </c>
      <c r="E991" s="58">
        <v>9.3637538870061654E-3</v>
      </c>
      <c r="F991" s="58">
        <v>9.1549940492539061E-3</v>
      </c>
      <c r="G991" s="58">
        <v>-6.6617320503330468E-3</v>
      </c>
      <c r="H991" s="58">
        <v>1.349043715846987E-2</v>
      </c>
      <c r="I991" s="58">
        <v>0</v>
      </c>
      <c r="J991" s="58">
        <v>3.9609993906155605E-3</v>
      </c>
      <c r="K991" s="58">
        <v>0</v>
      </c>
      <c r="L991" s="58">
        <v>0</v>
      </c>
      <c r="M991" s="58">
        <v>-2.3800805565725724E-3</v>
      </c>
    </row>
    <row r="992" spans="1:13" x14ac:dyDescent="0.25">
      <c r="A992" s="57">
        <v>40519</v>
      </c>
      <c r="B992" s="58">
        <v>1.0239380102393891E-2</v>
      </c>
      <c r="C992" s="58">
        <v>-6.1215566243988384E-3</v>
      </c>
      <c r="D992" s="58">
        <v>-5.5299539170506895E-3</v>
      </c>
      <c r="E992" s="58">
        <v>1.5196095399633069E-2</v>
      </c>
      <c r="F992" s="58">
        <v>-4.9895672684386883E-3</v>
      </c>
      <c r="G992" s="58">
        <v>1.1177347242921076E-3</v>
      </c>
      <c r="H992" s="58">
        <v>-7.1889918562201283E-3</v>
      </c>
      <c r="I992" s="58">
        <v>0</v>
      </c>
      <c r="J992" s="58">
        <v>1.3960546282245634E-2</v>
      </c>
      <c r="K992" s="58">
        <v>0</v>
      </c>
      <c r="L992" s="58">
        <v>0</v>
      </c>
      <c r="M992" s="58">
        <v>1.1011194714626527E-2</v>
      </c>
    </row>
    <row r="993" spans="1:13" x14ac:dyDescent="0.25">
      <c r="A993" s="57">
        <v>40520</v>
      </c>
      <c r="B993" s="58">
        <v>-1.1436789480893106E-2</v>
      </c>
      <c r="C993" s="58">
        <v>8.7989441267046775E-3</v>
      </c>
      <c r="D993" s="58">
        <v>1.1121408711770142E-2</v>
      </c>
      <c r="E993" s="58">
        <v>5.7624113475178707E-3</v>
      </c>
      <c r="F993" s="58">
        <v>-1.46790663749089E-2</v>
      </c>
      <c r="G993" s="58">
        <v>1.3397841458876014E-2</v>
      </c>
      <c r="H993" s="58">
        <v>-2.715392883407941E-3</v>
      </c>
      <c r="I993" s="58">
        <v>0</v>
      </c>
      <c r="J993" s="58">
        <v>1.0176593834181569E-2</v>
      </c>
      <c r="K993" s="58">
        <v>0</v>
      </c>
      <c r="L993" s="58">
        <v>0</v>
      </c>
      <c r="M993" s="58">
        <v>-1.0891268832819101E-2</v>
      </c>
    </row>
    <row r="994" spans="1:13" x14ac:dyDescent="0.25">
      <c r="A994" s="57">
        <v>40521</v>
      </c>
      <c r="B994" s="58">
        <v>1.1014894354000715E-2</v>
      </c>
      <c r="C994" s="58">
        <v>-3.9249890972524737E-3</v>
      </c>
      <c r="D994" s="58">
        <v>-4.5829514207151867E-4</v>
      </c>
      <c r="E994" s="58">
        <v>1.6272841305893238E-3</v>
      </c>
      <c r="F994" s="58">
        <v>0</v>
      </c>
      <c r="G994" s="58">
        <v>-5.5086301872935284E-3</v>
      </c>
      <c r="H994" s="58">
        <v>-8.1683589539962576E-3</v>
      </c>
      <c r="I994" s="58">
        <v>0</v>
      </c>
      <c r="J994" s="58">
        <v>-2.9629629629623899E-4</v>
      </c>
      <c r="K994" s="58">
        <v>0</v>
      </c>
      <c r="L994" s="58">
        <v>0</v>
      </c>
      <c r="M994" s="58">
        <v>-2.7527986786566316E-3</v>
      </c>
    </row>
    <row r="995" spans="1:13" x14ac:dyDescent="0.25">
      <c r="A995" s="57">
        <v>40522</v>
      </c>
      <c r="B995" s="58">
        <v>-7.2632588735096482E-3</v>
      </c>
      <c r="C995" s="58">
        <v>2.4080560420314256E-3</v>
      </c>
      <c r="D995" s="58">
        <v>4.5850527281063869E-3</v>
      </c>
      <c r="E995" s="58">
        <v>1.2184802843120401E-3</v>
      </c>
      <c r="F995" s="58">
        <v>-1.9431849727028494E-3</v>
      </c>
      <c r="G995" s="58">
        <v>9.6011816838996733E-3</v>
      </c>
      <c r="H995" s="58">
        <v>4.4037746639977726E-3</v>
      </c>
      <c r="I995" s="58">
        <v>0</v>
      </c>
      <c r="J995" s="58">
        <v>-2.7860106698281095E-2</v>
      </c>
      <c r="K995" s="58">
        <v>0</v>
      </c>
      <c r="L995" s="58">
        <v>0</v>
      </c>
      <c r="M995" s="58">
        <v>-1.1041589988959322E-3</v>
      </c>
    </row>
    <row r="996" spans="1:13" x14ac:dyDescent="0.25">
      <c r="A996" s="57">
        <v>40525</v>
      </c>
      <c r="B996" s="58">
        <v>1.7945886250689824E-3</v>
      </c>
      <c r="C996" s="58">
        <v>3.4942127101988962E-3</v>
      </c>
      <c r="D996" s="58">
        <v>-1.8712916476494756E-2</v>
      </c>
      <c r="E996" s="58">
        <v>4.0566579899259381E-3</v>
      </c>
      <c r="F996" s="58">
        <v>4.1720749119229517E-3</v>
      </c>
      <c r="G996" s="58">
        <v>-3.6576444769569338E-3</v>
      </c>
      <c r="H996" s="58">
        <v>-7.800933834415269E-3</v>
      </c>
      <c r="I996" s="58">
        <v>0</v>
      </c>
      <c r="J996" s="58">
        <v>-6.0975609756096505E-3</v>
      </c>
      <c r="K996" s="58">
        <v>0</v>
      </c>
      <c r="L996" s="58">
        <v>0</v>
      </c>
      <c r="M996" s="58">
        <v>-1.2896094325718366E-3</v>
      </c>
    </row>
    <row r="997" spans="1:13" x14ac:dyDescent="0.25">
      <c r="A997" s="57">
        <v>40526</v>
      </c>
      <c r="B997" s="58">
        <v>-6.0631114785724138E-3</v>
      </c>
      <c r="C997" s="58">
        <v>-4.1349292709468299E-3</v>
      </c>
      <c r="D997" s="58">
        <v>-1.3953488372093759E-3</v>
      </c>
      <c r="E997" s="58">
        <v>5.0503350055564056E-4</v>
      </c>
      <c r="F997" s="58">
        <v>-1.5603360723848159E-2</v>
      </c>
      <c r="G997" s="58">
        <v>1.3950073421439058E-2</v>
      </c>
      <c r="H997" s="58">
        <v>-1.7790530846485408E-3</v>
      </c>
      <c r="I997" s="58">
        <v>0</v>
      </c>
      <c r="J997" s="58">
        <v>6.1349693251533388E-3</v>
      </c>
      <c r="K997" s="58">
        <v>0</v>
      </c>
      <c r="L997" s="58">
        <v>0</v>
      </c>
      <c r="M997" s="58">
        <v>4.4272274488101893E-3</v>
      </c>
    </row>
    <row r="998" spans="1:13" x14ac:dyDescent="0.25">
      <c r="A998" s="57">
        <v>40527</v>
      </c>
      <c r="B998" s="58">
        <v>6.0307777623735959E-3</v>
      </c>
      <c r="C998" s="58">
        <v>2.1853146853167971E-4</v>
      </c>
      <c r="D998" s="58">
        <v>-8.8495575221237965E-3</v>
      </c>
      <c r="E998" s="58">
        <v>-7.7735899851931745E-3</v>
      </c>
      <c r="F998" s="58">
        <v>-6.0213843556556013E-2</v>
      </c>
      <c r="G998" s="58">
        <v>8.3272990586531481E-3</v>
      </c>
      <c r="H998" s="58">
        <v>9.3710474876393945E-3</v>
      </c>
      <c r="I998" s="58">
        <v>0</v>
      </c>
      <c r="J998" s="58">
        <v>-4.8780487804876982E-3</v>
      </c>
      <c r="K998" s="58">
        <v>0</v>
      </c>
      <c r="L998" s="58">
        <v>0</v>
      </c>
      <c r="M998" s="58">
        <v>-4.0404040404041774E-3</v>
      </c>
    </row>
    <row r="999" spans="1:13" x14ac:dyDescent="0.25">
      <c r="A999" s="57">
        <v>40528</v>
      </c>
      <c r="B999" s="58">
        <v>-1.9982085027215879E-3</v>
      </c>
      <c r="C999" s="58">
        <v>2.621804675551509E-3</v>
      </c>
      <c r="D999" s="58">
        <v>9.3984962406024053E-4</v>
      </c>
      <c r="E999" s="58">
        <v>2.4080040698659655E-3</v>
      </c>
      <c r="F999" s="58">
        <v>-1.8862275449101795E-2</v>
      </c>
      <c r="G999" s="58">
        <v>5.0269299820466795E-3</v>
      </c>
      <c r="H999" s="58">
        <v>1.4068462721421593E-2</v>
      </c>
      <c r="I999" s="58">
        <v>0</v>
      </c>
      <c r="J999" s="58">
        <v>-6.1274509803932453E-4</v>
      </c>
      <c r="K999" s="58">
        <v>0</v>
      </c>
      <c r="L999" s="58">
        <v>0</v>
      </c>
      <c r="M999" s="58">
        <v>7.3759911488107122E-3</v>
      </c>
    </row>
    <row r="1000" spans="1:13" x14ac:dyDescent="0.25">
      <c r="A1000" s="57">
        <v>40529</v>
      </c>
      <c r="B1000" s="58">
        <v>-1.0356255178127771E-3</v>
      </c>
      <c r="C1000" s="58">
        <v>-1.9612115929397156E-3</v>
      </c>
      <c r="D1000" s="58">
        <v>7.5117370892019419E-3</v>
      </c>
      <c r="E1000" s="58">
        <v>-1.5563675734199256E-3</v>
      </c>
      <c r="F1000" s="58">
        <v>4.3739192350726874E-3</v>
      </c>
      <c r="G1000" s="58">
        <v>-3.215434083601254E-3</v>
      </c>
      <c r="H1000" s="58">
        <v>-2.5836890586383721E-3</v>
      </c>
      <c r="I1000" s="58">
        <v>0</v>
      </c>
      <c r="J1000" s="58">
        <v>-2.7590435315756334E-3</v>
      </c>
      <c r="K1000" s="58">
        <v>0</v>
      </c>
      <c r="L1000" s="58">
        <v>0</v>
      </c>
      <c r="M1000" s="58">
        <v>-4.0270913417537191E-3</v>
      </c>
    </row>
    <row r="1001" spans="1:13" x14ac:dyDescent="0.25">
      <c r="A1001" s="57">
        <v>40532</v>
      </c>
      <c r="B1001" s="58">
        <v>4.8379293662310641E-3</v>
      </c>
      <c r="C1001" s="58">
        <v>5.0218340611354328E-3</v>
      </c>
      <c r="D1001" s="58">
        <v>-1.071761416589001E-2</v>
      </c>
      <c r="E1001" s="58">
        <v>7.217892239918644E-3</v>
      </c>
      <c r="F1001" s="58">
        <v>5.0638039295125559E-4</v>
      </c>
      <c r="G1001" s="58">
        <v>-3.225806451612856E-3</v>
      </c>
      <c r="H1001" s="58">
        <v>3.2154521905619848E-2</v>
      </c>
      <c r="I1001" s="58">
        <v>0</v>
      </c>
      <c r="J1001" s="58">
        <v>-6.148170919151652E-3</v>
      </c>
      <c r="K1001" s="58">
        <v>0</v>
      </c>
      <c r="L1001" s="58">
        <v>0</v>
      </c>
      <c r="M1001" s="58">
        <v>-1.1762543650064239E-2</v>
      </c>
    </row>
    <row r="1002" spans="1:13" x14ac:dyDescent="0.25">
      <c r="A1002" s="57">
        <v>40533</v>
      </c>
      <c r="B1002" s="58">
        <v>-2.751220854253944E-3</v>
      </c>
      <c r="C1002" s="58">
        <v>6.3002389745818732E-3</v>
      </c>
      <c r="D1002" s="58">
        <v>-6.1234102684879499E-3</v>
      </c>
      <c r="E1002" s="58">
        <v>1.3457591763953891E-2</v>
      </c>
      <c r="F1002" s="58">
        <v>2.4901305800182127E-2</v>
      </c>
      <c r="G1002" s="58">
        <v>9.349154980222929E-3</v>
      </c>
      <c r="H1002" s="58">
        <v>7.9655191227017141E-3</v>
      </c>
      <c r="I1002" s="58">
        <v>0</v>
      </c>
      <c r="J1002" s="58">
        <v>3.402412619857742E-3</v>
      </c>
      <c r="K1002" s="58">
        <v>0</v>
      </c>
      <c r="L1002" s="58">
        <v>0</v>
      </c>
      <c r="M1002" s="58">
        <v>-2.2317277292170923E-3</v>
      </c>
    </row>
    <row r="1003" spans="1:13" x14ac:dyDescent="0.25">
      <c r="A1003" s="57">
        <v>40534</v>
      </c>
      <c r="B1003" s="58">
        <v>4.6210083454030215E-3</v>
      </c>
      <c r="C1003" s="58">
        <v>2.8065630397238195E-3</v>
      </c>
      <c r="D1003" s="58">
        <v>-9.9526066350711373E-3</v>
      </c>
      <c r="E1003" s="58">
        <v>4.0168641901536795E-3</v>
      </c>
      <c r="F1003" s="58">
        <v>-7.4074074074074181E-3</v>
      </c>
      <c r="G1003" s="58">
        <v>4.2750267189171076E-3</v>
      </c>
      <c r="H1003" s="58">
        <v>5.4127198917397479E-5</v>
      </c>
      <c r="I1003" s="58">
        <v>0</v>
      </c>
      <c r="J1003" s="58">
        <v>9.2478421701613911E-4</v>
      </c>
      <c r="K1003" s="58">
        <v>0</v>
      </c>
      <c r="L1003" s="58">
        <v>0</v>
      </c>
      <c r="M1003" s="58">
        <v>-6.3373718546131386E-3</v>
      </c>
    </row>
    <row r="1004" spans="1:13" x14ac:dyDescent="0.25">
      <c r="A1004" s="57">
        <v>40535</v>
      </c>
      <c r="B1004" s="58">
        <v>1.5790196347658103E-3</v>
      </c>
      <c r="C1004" s="58">
        <v>-4.7362755651239041E-3</v>
      </c>
      <c r="D1004" s="58">
        <v>-2.3934897079942452E-3</v>
      </c>
      <c r="E1004" s="58">
        <v>-2.083057796587684E-3</v>
      </c>
      <c r="F1004" s="58">
        <v>-3.383084577114448E-3</v>
      </c>
      <c r="G1004" s="58">
        <v>3.9020929407591609E-3</v>
      </c>
      <c r="H1004" s="58">
        <v>-1.1744966442952975E-2</v>
      </c>
      <c r="I1004" s="58">
        <v>0</v>
      </c>
      <c r="J1004" s="58">
        <v>-3.3877425315675946E-3</v>
      </c>
      <c r="K1004" s="58">
        <v>0</v>
      </c>
      <c r="L1004" s="58">
        <v>0</v>
      </c>
      <c r="M1004" s="58">
        <v>5.4398799474770776E-3</v>
      </c>
    </row>
    <row r="1005" spans="1:13" x14ac:dyDescent="0.25">
      <c r="A1005" s="57">
        <v>40539</v>
      </c>
      <c r="B1005" s="58">
        <v>-5.2779491397627609E-3</v>
      </c>
      <c r="C1005" s="58">
        <v>3.2446463335498166E-3</v>
      </c>
      <c r="D1005" s="58">
        <v>0</v>
      </c>
      <c r="E1005" s="58">
        <v>-3.0482754050562555E-3</v>
      </c>
      <c r="F1005" s="58">
        <v>-2.9952076677319805E-4</v>
      </c>
      <c r="G1005" s="58">
        <v>-8.1272084805653622E-3</v>
      </c>
      <c r="H1005" s="58">
        <v>-2.4645380360370783E-3</v>
      </c>
      <c r="I1005" s="58">
        <v>0</v>
      </c>
      <c r="J1005" s="58">
        <v>6.1804697156997435E-4</v>
      </c>
      <c r="K1005" s="58">
        <v>0</v>
      </c>
      <c r="L1005" s="58">
        <v>0</v>
      </c>
      <c r="M1005" s="58">
        <v>-5.5970149253736778E-4</v>
      </c>
    </row>
    <row r="1006" spans="1:13" x14ac:dyDescent="0.25">
      <c r="A1006" s="57">
        <v>40540</v>
      </c>
      <c r="B1006" s="58">
        <v>1.3092613009921816E-3</v>
      </c>
      <c r="C1006" s="58">
        <v>2.5873221216041742E-3</v>
      </c>
      <c r="D1006" s="58">
        <v>1.9193857965451588E-3</v>
      </c>
      <c r="E1006" s="58">
        <v>-5.7496094918407792E-3</v>
      </c>
      <c r="F1006" s="58">
        <v>-1.4181563966843114E-2</v>
      </c>
      <c r="G1006" s="58">
        <v>-2.1375133594584428E-3</v>
      </c>
      <c r="H1006" s="58">
        <v>-5.7647963105302846E-3</v>
      </c>
      <c r="I1006" s="58">
        <v>0</v>
      </c>
      <c r="J1006" s="58">
        <v>-4.3236565781347158E-3</v>
      </c>
      <c r="K1006" s="58">
        <v>0</v>
      </c>
      <c r="L1006" s="58">
        <v>0</v>
      </c>
      <c r="M1006" s="58">
        <v>3.1734179578122301E-3</v>
      </c>
    </row>
    <row r="1007" spans="1:13" x14ac:dyDescent="0.25">
      <c r="A1007" s="57">
        <v>40541</v>
      </c>
      <c r="B1007" s="58">
        <v>4.7484687908609935E-3</v>
      </c>
      <c r="C1007" s="58">
        <v>-6.4516129032266001E-4</v>
      </c>
      <c r="D1007" s="58">
        <v>2.8735632183909399E-3</v>
      </c>
      <c r="E1007" s="58">
        <v>3.4764005883138882E-3</v>
      </c>
      <c r="F1007" s="58">
        <v>4.0522743389728166E-3</v>
      </c>
      <c r="G1007" s="58">
        <v>-1.428061406640535E-3</v>
      </c>
      <c r="H1007" s="58">
        <v>1.259042465072624E-2</v>
      </c>
      <c r="I1007" s="58">
        <v>0</v>
      </c>
      <c r="J1007" s="58">
        <v>8.3746898263026281E-3</v>
      </c>
      <c r="K1007" s="58">
        <v>0</v>
      </c>
      <c r="L1007" s="58">
        <v>0</v>
      </c>
      <c r="M1007" s="58">
        <v>6.3267584666915067E-3</v>
      </c>
    </row>
    <row r="1008" spans="1:13" x14ac:dyDescent="0.25">
      <c r="A1008" s="57">
        <v>40542</v>
      </c>
      <c r="B1008" s="58">
        <v>2.4657534246577129E-3</v>
      </c>
      <c r="C1008" s="58">
        <v>-4.9494297396168729E-3</v>
      </c>
      <c r="D1008" s="58">
        <v>3.8204393505252288E-3</v>
      </c>
      <c r="E1008" s="58">
        <v>-3.5642904730179836E-3</v>
      </c>
      <c r="F1008" s="58">
        <v>-9.0808192916961294E-3</v>
      </c>
      <c r="G1008" s="58">
        <v>-4.2903110475508432E-3</v>
      </c>
      <c r="H1008" s="58">
        <v>-3.3811419534275355E-3</v>
      </c>
      <c r="I1008" s="58">
        <v>0</v>
      </c>
      <c r="J1008" s="58">
        <v>-3.0759766225774143E-4</v>
      </c>
      <c r="K1008" s="58">
        <v>0</v>
      </c>
      <c r="L1008" s="58">
        <v>0</v>
      </c>
      <c r="M1008" s="58">
        <v>-1.8491124260355818E-4</v>
      </c>
    </row>
    <row r="1009" spans="1:13" x14ac:dyDescent="0.25">
      <c r="A1009" s="57">
        <v>40543</v>
      </c>
      <c r="B1009" s="58">
        <v>2.5280131183382792E-3</v>
      </c>
      <c r="C1009" s="58">
        <v>-3.4602076124568004E-3</v>
      </c>
      <c r="D1009" s="58">
        <v>4.757373929591413E-4</v>
      </c>
      <c r="E1009" s="58">
        <v>-8.1569886002741399E-3</v>
      </c>
      <c r="F1009" s="58">
        <v>-1.7106200997861642E-2</v>
      </c>
      <c r="G1009" s="58">
        <v>2.1543985637342278E-3</v>
      </c>
      <c r="H1009" s="58">
        <v>-1.5047879616963078E-2</v>
      </c>
      <c r="I1009" s="58">
        <v>0</v>
      </c>
      <c r="J1009" s="58">
        <v>0</v>
      </c>
      <c r="K1009" s="58">
        <v>0</v>
      </c>
      <c r="L1009" s="58">
        <v>0</v>
      </c>
      <c r="M1009" s="58">
        <v>-2.5892361753282467E-3</v>
      </c>
    </row>
    <row r="1010" spans="1:13" x14ac:dyDescent="0.25">
      <c r="A1010" s="57">
        <v>40546</v>
      </c>
      <c r="B1010" s="58">
        <v>3.2713146595788611E-3</v>
      </c>
      <c r="C1010" s="58">
        <v>2.170138888888884E-2</v>
      </c>
      <c r="D1010" s="58">
        <v>-8.5592011412267688E-3</v>
      </c>
      <c r="E1010" s="58">
        <v>1.7459300953857504E-2</v>
      </c>
      <c r="F1010" s="58">
        <v>3.3150315963949017E-2</v>
      </c>
      <c r="G1010" s="58">
        <v>2.5080616266570654E-3</v>
      </c>
      <c r="H1010" s="58">
        <v>2.3444444444444379E-2</v>
      </c>
      <c r="I1010" s="58">
        <v>0</v>
      </c>
      <c r="J1010" s="58">
        <v>7.0769230769229807E-3</v>
      </c>
      <c r="K1010" s="58">
        <v>0</v>
      </c>
      <c r="L1010" s="58">
        <v>0</v>
      </c>
      <c r="M1010" s="58">
        <v>1.1681809753383954E-2</v>
      </c>
    </row>
    <row r="1011" spans="1:13" x14ac:dyDescent="0.25">
      <c r="A1011" s="57">
        <v>40547</v>
      </c>
      <c r="B1011" s="58">
        <v>2.377555872562942E-3</v>
      </c>
      <c r="C1011" s="58">
        <v>5.3101104502972785E-3</v>
      </c>
      <c r="D1011" s="58">
        <v>1.4388489208633004E-2</v>
      </c>
      <c r="E1011" s="58">
        <v>-3.6770795375493659E-3</v>
      </c>
      <c r="F1011" s="58">
        <v>1.2433570640729918E-2</v>
      </c>
      <c r="G1011" s="58">
        <v>3.9313795568263199E-3</v>
      </c>
      <c r="H1011" s="58">
        <v>4.2883508848114982E-3</v>
      </c>
      <c r="I1011" s="58">
        <v>0</v>
      </c>
      <c r="J1011" s="58">
        <v>-1.8331805682858526E-3</v>
      </c>
      <c r="K1011" s="58">
        <v>0</v>
      </c>
      <c r="L1011" s="58">
        <v>0</v>
      </c>
      <c r="M1011" s="58">
        <v>3.8489736070381753E-3</v>
      </c>
    </row>
    <row r="1012" spans="1:13" x14ac:dyDescent="0.25">
      <c r="A1012" s="57">
        <v>40548</v>
      </c>
      <c r="B1012" s="58">
        <v>-1.4909189482243956E-3</v>
      </c>
      <c r="C1012" s="58">
        <v>8.0287344179168496E-3</v>
      </c>
      <c r="D1012" s="58">
        <v>-9.9290780141843005E-3</v>
      </c>
      <c r="E1012" s="58">
        <v>1.1537438489160889E-2</v>
      </c>
      <c r="F1012" s="58">
        <v>3.6248390611072656E-2</v>
      </c>
      <c r="G1012" s="58">
        <v>-3.2039871840512379E-3</v>
      </c>
      <c r="H1012" s="58">
        <v>1.302632290146466E-2</v>
      </c>
      <c r="I1012" s="58">
        <v>0</v>
      </c>
      <c r="J1012" s="58">
        <v>3.979185797367446E-3</v>
      </c>
      <c r="K1012" s="58">
        <v>0</v>
      </c>
      <c r="L1012" s="58">
        <v>0</v>
      </c>
      <c r="M1012" s="58">
        <v>-6.5729413912727352E-3</v>
      </c>
    </row>
    <row r="1013" spans="1:13" x14ac:dyDescent="0.25">
      <c r="A1013" s="57">
        <v>40549</v>
      </c>
      <c r="B1013" s="58">
        <v>-1.4252748744401078E-3</v>
      </c>
      <c r="C1013" s="58">
        <v>-6.2879899392165317E-4</v>
      </c>
      <c r="D1013" s="58">
        <v>-8.1184336198664164E-3</v>
      </c>
      <c r="E1013" s="58">
        <v>7.264240870394012E-3</v>
      </c>
      <c r="F1013" s="58">
        <v>5.0654687948006316E-3</v>
      </c>
      <c r="G1013" s="58">
        <v>2.9285714285714359E-2</v>
      </c>
      <c r="H1013" s="58">
        <v>-8.3235513819228668E-3</v>
      </c>
      <c r="I1013" s="58">
        <v>0</v>
      </c>
      <c r="J1013" s="58">
        <v>1.371951219512213E-2</v>
      </c>
      <c r="K1013" s="58">
        <v>0</v>
      </c>
      <c r="L1013" s="58">
        <v>0</v>
      </c>
      <c r="M1013" s="58">
        <v>-8.2705385039514301E-3</v>
      </c>
    </row>
    <row r="1014" spans="1:13" x14ac:dyDescent="0.25">
      <c r="A1014" s="57">
        <v>40550</v>
      </c>
      <c r="B1014" s="58">
        <v>1.1282539251002532E-2</v>
      </c>
      <c r="C1014" s="58">
        <v>7.1308724832215287E-3</v>
      </c>
      <c r="D1014" s="58">
        <v>-5.2961001444390421E-3</v>
      </c>
      <c r="E1014" s="58">
        <v>4.7970238872210302E-3</v>
      </c>
      <c r="F1014" s="58">
        <v>1.7021681247622711E-2</v>
      </c>
      <c r="G1014" s="58">
        <v>-7.6335877862595547E-3</v>
      </c>
      <c r="H1014" s="58">
        <v>-1.9907457225869507E-3</v>
      </c>
      <c r="I1014" s="58">
        <v>0</v>
      </c>
      <c r="J1014" s="58">
        <v>-9.0225563909773765E-4</v>
      </c>
      <c r="K1014" s="58">
        <v>0</v>
      </c>
      <c r="L1014" s="58">
        <v>0</v>
      </c>
      <c r="M1014" s="58">
        <v>2.2238695329872549E-3</v>
      </c>
    </row>
    <row r="1015" spans="1:13" x14ac:dyDescent="0.25">
      <c r="A1015" s="57">
        <v>40553</v>
      </c>
      <c r="B1015" s="58">
        <v>-8.1322669534241721E-3</v>
      </c>
      <c r="C1015" s="58">
        <v>1.8742190753852528E-2</v>
      </c>
      <c r="D1015" s="58">
        <v>1.4520813165537216E-3</v>
      </c>
      <c r="E1015" s="58">
        <v>-3.6049494982300923E-3</v>
      </c>
      <c r="F1015" s="58">
        <v>-9.0696587190275402E-3</v>
      </c>
      <c r="G1015" s="58">
        <v>-1.3286713286713381E-2</v>
      </c>
      <c r="H1015" s="58">
        <v>-4.366812227074246E-3</v>
      </c>
      <c r="I1015" s="58">
        <v>0</v>
      </c>
      <c r="J1015" s="58">
        <v>4.8163756773029753E-3</v>
      </c>
      <c r="K1015" s="58">
        <v>0</v>
      </c>
      <c r="L1015" s="58">
        <v>0</v>
      </c>
      <c r="M1015" s="58">
        <v>-6.4718934911243142E-3</v>
      </c>
    </row>
    <row r="1016" spans="1:13" x14ac:dyDescent="0.25">
      <c r="A1016" s="57">
        <v>40554</v>
      </c>
      <c r="B1016" s="58">
        <v>4.2011112616884283E-3</v>
      </c>
      <c r="C1016" s="58">
        <v>-2.2485690923957913E-3</v>
      </c>
      <c r="D1016" s="58">
        <v>1.7399710004833313E-2</v>
      </c>
      <c r="E1016" s="58">
        <v>2.9335071707952132E-3</v>
      </c>
      <c r="F1016" s="58">
        <v>2.8307227778825439E-3</v>
      </c>
      <c r="G1016" s="58">
        <v>-3.8979447200566675E-3</v>
      </c>
      <c r="H1016" s="58">
        <v>-1.8410223088586308E-3</v>
      </c>
      <c r="I1016" s="58">
        <v>0</v>
      </c>
      <c r="J1016" s="58">
        <v>3.5949670461352667E-3</v>
      </c>
      <c r="K1016" s="58">
        <v>0</v>
      </c>
      <c r="L1016" s="58">
        <v>0</v>
      </c>
      <c r="M1016" s="58">
        <v>1.0422482784291809E-2</v>
      </c>
    </row>
    <row r="1017" spans="1:13" x14ac:dyDescent="0.25">
      <c r="A1017" s="57">
        <v>40555</v>
      </c>
      <c r="B1017" s="58">
        <v>-1.4170040485828039E-3</v>
      </c>
      <c r="C1017" s="58">
        <v>7.9901659496004473E-3</v>
      </c>
      <c r="D1017" s="58">
        <v>1.1876484560570111E-2</v>
      </c>
      <c r="E1017" s="58">
        <v>1.3974650633734598E-3</v>
      </c>
      <c r="F1017" s="58">
        <v>-3.2931878057959052E-3</v>
      </c>
      <c r="G1017" s="58">
        <v>1.5652792600498122E-2</v>
      </c>
      <c r="H1017" s="58">
        <v>-1.4104372355430161E-3</v>
      </c>
      <c r="I1017" s="58">
        <v>0</v>
      </c>
      <c r="J1017" s="58">
        <v>4.7761194029849463E-3</v>
      </c>
      <c r="K1017" s="58">
        <v>0</v>
      </c>
      <c r="L1017" s="58">
        <v>0</v>
      </c>
      <c r="M1017" s="58">
        <v>1.031497513354207E-2</v>
      </c>
    </row>
    <row r="1018" spans="1:13" x14ac:dyDescent="0.25">
      <c r="A1018" s="57">
        <v>40556</v>
      </c>
      <c r="B1018" s="58">
        <v>8.4465166565308447E-3</v>
      </c>
      <c r="C1018" s="58">
        <v>3.6585365853658569E-3</v>
      </c>
      <c r="D1018" s="58">
        <v>-4.6948356807519076E-4</v>
      </c>
      <c r="E1018" s="58">
        <v>-2.9208450978479572E-4</v>
      </c>
      <c r="F1018" s="58">
        <v>3.0208628339469801E-3</v>
      </c>
      <c r="G1018" s="58">
        <v>-1.2609457092819576E-2</v>
      </c>
      <c r="H1018" s="58">
        <v>7.8770099956539941E-3</v>
      </c>
      <c r="I1018" s="58">
        <v>0</v>
      </c>
      <c r="J1018" s="58">
        <v>-5.3475935828877219E-3</v>
      </c>
      <c r="K1018" s="58">
        <v>0</v>
      </c>
      <c r="L1018" s="58">
        <v>0</v>
      </c>
      <c r="M1018" s="58">
        <v>-1.0938924339106704E-3</v>
      </c>
    </row>
    <row r="1019" spans="1:13" x14ac:dyDescent="0.25">
      <c r="A1019" s="57">
        <v>40557</v>
      </c>
      <c r="B1019" s="58">
        <v>-2.3452157598500278E-3</v>
      </c>
      <c r="C1019" s="58">
        <v>8.1004455245037299E-3</v>
      </c>
      <c r="D1019" s="58">
        <v>-9.863785814936632E-3</v>
      </c>
      <c r="E1019" s="58">
        <v>1.2141280353200834E-2</v>
      </c>
      <c r="F1019" s="58">
        <v>1.3929411764705968E-2</v>
      </c>
      <c r="G1019" s="58">
        <v>3.9020929407591609E-3</v>
      </c>
      <c r="H1019" s="58">
        <v>1.735568371691909E-2</v>
      </c>
      <c r="I1019" s="58">
        <v>0</v>
      </c>
      <c r="J1019" s="58">
        <v>1.6726403823178027E-2</v>
      </c>
      <c r="K1019" s="58">
        <v>0</v>
      </c>
      <c r="L1019" s="58">
        <v>0</v>
      </c>
      <c r="M1019" s="58">
        <v>3.6503011498445481E-4</v>
      </c>
    </row>
    <row r="1020" spans="1:13" x14ac:dyDescent="0.25">
      <c r="A1020" s="57">
        <v>40561</v>
      </c>
      <c r="B1020" s="58">
        <v>6.2462220431191984E-3</v>
      </c>
      <c r="C1020" s="58">
        <v>-2.249899558055457E-2</v>
      </c>
      <c r="D1020" s="58">
        <v>0</v>
      </c>
      <c r="E1020" s="58">
        <v>2.4761049457951101E-2</v>
      </c>
      <c r="F1020" s="58">
        <v>3.8986354775829568E-3</v>
      </c>
      <c r="G1020" s="58">
        <v>1.272084805653706E-2</v>
      </c>
      <c r="H1020" s="58">
        <v>1.3245033112582849E-2</v>
      </c>
      <c r="I1020" s="58">
        <v>0</v>
      </c>
      <c r="J1020" s="58">
        <v>2.3795534665099982E-2</v>
      </c>
      <c r="K1020" s="58">
        <v>0</v>
      </c>
      <c r="L1020" s="58">
        <v>0</v>
      </c>
      <c r="M1020" s="58">
        <v>6.0207991242473557E-3</v>
      </c>
    </row>
    <row r="1021" spans="1:13" x14ac:dyDescent="0.25">
      <c r="A1021" s="57">
        <v>40562</v>
      </c>
      <c r="B1021" s="58">
        <v>2.2960886397009661E-2</v>
      </c>
      <c r="C1021" s="58">
        <v>-5.1376900945334647E-3</v>
      </c>
      <c r="D1021" s="58">
        <v>-3.3206831119543256E-3</v>
      </c>
      <c r="E1021" s="58">
        <v>-1.2331768388106457E-2</v>
      </c>
      <c r="F1021" s="58">
        <v>-7.7669902912621547E-3</v>
      </c>
      <c r="G1021" s="58">
        <v>-6.6294487090021725E-3</v>
      </c>
      <c r="H1021" s="58">
        <v>-2.2901960784313724E-2</v>
      </c>
      <c r="I1021" s="58">
        <v>0</v>
      </c>
      <c r="J1021" s="58">
        <v>-1.9799139167862356E-2</v>
      </c>
      <c r="K1021" s="58">
        <v>0</v>
      </c>
      <c r="L1021" s="58">
        <v>0</v>
      </c>
      <c r="M1021" s="58">
        <v>-1.9949220166848303E-3</v>
      </c>
    </row>
    <row r="1022" spans="1:13" x14ac:dyDescent="0.25">
      <c r="A1022" s="57">
        <v>40563</v>
      </c>
      <c r="B1022" s="58">
        <v>8.2865718387055143E-3</v>
      </c>
      <c r="C1022" s="58">
        <v>-1.8178062383804927E-2</v>
      </c>
      <c r="D1022" s="58">
        <v>-2.8557829604951568E-3</v>
      </c>
      <c r="E1022" s="58">
        <v>-7.890733933324956E-3</v>
      </c>
      <c r="F1022" s="58">
        <v>-1.5376013419066359E-2</v>
      </c>
      <c r="G1022" s="58">
        <v>-4.2149631190726566E-3</v>
      </c>
      <c r="H1022" s="58">
        <v>-2.6274950500347782E-2</v>
      </c>
      <c r="I1022" s="58">
        <v>0</v>
      </c>
      <c r="J1022" s="58">
        <v>-7.3185011709602232E-3</v>
      </c>
      <c r="K1022" s="58">
        <v>0</v>
      </c>
      <c r="L1022" s="58">
        <v>0</v>
      </c>
      <c r="M1022" s="58">
        <v>1.7445029983645277E-2</v>
      </c>
    </row>
    <row r="1023" spans="1:13" x14ac:dyDescent="0.25">
      <c r="A1023" s="57">
        <v>40564</v>
      </c>
      <c r="B1023" s="58">
        <v>1.2101210121012063E-2</v>
      </c>
      <c r="C1023" s="58">
        <v>-1.8093835472333231E-2</v>
      </c>
      <c r="D1023" s="58">
        <v>-6.2052505966586624E-3</v>
      </c>
      <c r="E1023" s="58">
        <v>-2.3828536748969786E-2</v>
      </c>
      <c r="F1023" s="58">
        <v>-5.300018928639072E-3</v>
      </c>
      <c r="G1023" s="58">
        <v>-1.1640211640211673E-2</v>
      </c>
      <c r="H1023" s="58">
        <v>-2.4950538579907811E-2</v>
      </c>
      <c r="I1023" s="58">
        <v>0</v>
      </c>
      <c r="J1023" s="58">
        <v>0</v>
      </c>
      <c r="K1023" s="58">
        <v>0</v>
      </c>
      <c r="L1023" s="58">
        <v>0</v>
      </c>
      <c r="M1023" s="58">
        <v>-4.6436863725666244E-3</v>
      </c>
    </row>
    <row r="1024" spans="1:13" x14ac:dyDescent="0.25">
      <c r="A1024" s="57">
        <v>40567</v>
      </c>
      <c r="B1024" s="58">
        <v>-6.2659846547316045E-3</v>
      </c>
      <c r="C1024" s="58">
        <v>3.2997643025498125E-2</v>
      </c>
      <c r="D1024" s="58">
        <v>2.0172910662824117E-2</v>
      </c>
      <c r="E1024" s="58">
        <v>-1.2434148097247855E-3</v>
      </c>
      <c r="F1024" s="58">
        <v>1.198858230256894E-2</v>
      </c>
      <c r="G1024" s="58">
        <v>1.2847965738757905E-2</v>
      </c>
      <c r="H1024" s="58">
        <v>-3.212715590125037E-3</v>
      </c>
      <c r="I1024" s="58">
        <v>0</v>
      </c>
      <c r="J1024" s="58">
        <v>2.1822471247419761E-2</v>
      </c>
      <c r="K1024" s="58">
        <v>0</v>
      </c>
      <c r="L1024" s="58">
        <v>0</v>
      </c>
      <c r="M1024" s="58">
        <v>5.7419702135295125E-3</v>
      </c>
    </row>
    <row r="1025" spans="1:13" x14ac:dyDescent="0.25">
      <c r="A1025" s="57">
        <v>40568</v>
      </c>
      <c r="B1025" s="58">
        <v>2.4385535967057059E-2</v>
      </c>
      <c r="C1025" s="58">
        <v>1.1615847334577989E-2</v>
      </c>
      <c r="D1025" s="58">
        <v>1.4595103578154633E-2</v>
      </c>
      <c r="E1025" s="58">
        <v>1.4480883268354949E-2</v>
      </c>
      <c r="F1025" s="58">
        <v>-4.4189544941707348E-3</v>
      </c>
      <c r="G1025" s="58">
        <v>2.4665257223397408E-3</v>
      </c>
      <c r="H1025" s="58">
        <v>-8.4817642069556776E-4</v>
      </c>
      <c r="I1025" s="58">
        <v>0</v>
      </c>
      <c r="J1025" s="58">
        <v>-1.9336219336219429E-2</v>
      </c>
      <c r="K1025" s="58">
        <v>0</v>
      </c>
      <c r="L1025" s="58">
        <v>0</v>
      </c>
      <c r="M1025" s="58">
        <v>2.1587867975022323E-2</v>
      </c>
    </row>
    <row r="1026" spans="1:13" x14ac:dyDescent="0.25">
      <c r="A1026" s="57">
        <v>40569</v>
      </c>
      <c r="B1026" s="58">
        <v>1.5451290748068391E-2</v>
      </c>
      <c r="C1026" s="58">
        <v>7.1765429567356431E-3</v>
      </c>
      <c r="D1026" s="58">
        <v>9.2807424593968069E-3</v>
      </c>
      <c r="E1026" s="58">
        <v>-5.5223639593088292E-3</v>
      </c>
      <c r="F1026" s="58">
        <v>1.9454150533572578E-2</v>
      </c>
      <c r="G1026" s="58">
        <v>1.1599297012302445E-2</v>
      </c>
      <c r="H1026" s="58">
        <v>-7.4136955291455031E-3</v>
      </c>
      <c r="I1026" s="58">
        <v>0</v>
      </c>
      <c r="J1026" s="58">
        <v>1.0005885815185467E-2</v>
      </c>
      <c r="K1026" s="58">
        <v>0</v>
      </c>
      <c r="L1026" s="58">
        <v>0</v>
      </c>
      <c r="M1026" s="58">
        <v>1.0478519035976852E-3</v>
      </c>
    </row>
    <row r="1027" spans="1:13" x14ac:dyDescent="0.25">
      <c r="A1027" s="57">
        <v>40570</v>
      </c>
      <c r="B1027" s="58">
        <v>-1.4845054741138286E-3</v>
      </c>
      <c r="C1027" s="58">
        <v>-1.8322475570031749E-3</v>
      </c>
      <c r="D1027" s="58">
        <v>0</v>
      </c>
      <c r="E1027" s="58">
        <v>4.8710787815808843E-4</v>
      </c>
      <c r="F1027" s="58">
        <v>1.0189902732746559E-2</v>
      </c>
      <c r="G1027" s="58">
        <v>3.1271716469769562E-3</v>
      </c>
      <c r="H1027" s="58">
        <v>5.1656308797537021E-2</v>
      </c>
      <c r="I1027" s="58">
        <v>0</v>
      </c>
      <c r="J1027" s="58">
        <v>9.0326340326341015E-3</v>
      </c>
      <c r="K1027" s="58">
        <v>0</v>
      </c>
      <c r="L1027" s="58">
        <v>0</v>
      </c>
      <c r="M1027" s="58">
        <v>4.3614794138171487E-3</v>
      </c>
    </row>
    <row r="1028" spans="1:13" x14ac:dyDescent="0.25">
      <c r="A1028" s="57">
        <v>40571</v>
      </c>
      <c r="B1028" s="58">
        <v>-2.3539614693675048E-3</v>
      </c>
      <c r="C1028" s="58">
        <v>-2.0803589638996645E-2</v>
      </c>
      <c r="D1028" s="58">
        <v>-1.3333333333333308E-2</v>
      </c>
      <c r="E1028" s="58">
        <v>-2.564185789866591E-2</v>
      </c>
      <c r="F1028" s="58">
        <v>-2.3016964695093955E-2</v>
      </c>
      <c r="G1028" s="58">
        <v>-3.8794596466920739E-2</v>
      </c>
      <c r="H1028" s="58">
        <v>-7.216047709406348E-2</v>
      </c>
      <c r="I1028" s="58">
        <v>0</v>
      </c>
      <c r="J1028" s="58">
        <v>-1.0395610742131134E-2</v>
      </c>
      <c r="K1028" s="58">
        <v>0</v>
      </c>
      <c r="L1028" s="58">
        <v>0</v>
      </c>
      <c r="M1028" s="58">
        <v>-1.5112037519541377E-2</v>
      </c>
    </row>
    <row r="1029" spans="1:13" x14ac:dyDescent="0.25">
      <c r="A1029" s="57">
        <v>40574</v>
      </c>
      <c r="B1029" s="58">
        <v>-1.1611300838249017E-2</v>
      </c>
      <c r="C1029" s="58">
        <v>9.5813372214121895E-3</v>
      </c>
      <c r="D1029" s="58">
        <v>0</v>
      </c>
      <c r="E1029" s="58">
        <v>-1.0326793031080195E-3</v>
      </c>
      <c r="F1029" s="58">
        <v>1.9617045241223874E-2</v>
      </c>
      <c r="G1029" s="58">
        <v>-1.08108108108107E-3</v>
      </c>
      <c r="H1029" s="58">
        <v>-8.7647540025710402E-3</v>
      </c>
      <c r="I1029" s="58">
        <v>0</v>
      </c>
      <c r="J1029" s="58">
        <v>-1.0504814706740806E-2</v>
      </c>
      <c r="K1029" s="58">
        <v>0</v>
      </c>
      <c r="L1029" s="58">
        <v>0</v>
      </c>
      <c r="M1029" s="58">
        <v>-1.1111111111111183E-2</v>
      </c>
    </row>
    <row r="1030" spans="1:13" x14ac:dyDescent="0.25">
      <c r="A1030" s="57">
        <v>40575</v>
      </c>
      <c r="B1030" s="58">
        <v>1.8406835029526336E-2</v>
      </c>
      <c r="C1030" s="58">
        <v>1.6917681039818389E-2</v>
      </c>
      <c r="D1030" s="58">
        <v>9.3196644920778837E-4</v>
      </c>
      <c r="E1030" s="58">
        <v>1.777377617713749E-2</v>
      </c>
      <c r="F1030" s="58">
        <v>9.297615759919009E-2</v>
      </c>
      <c r="G1030" s="58">
        <v>9.7402597402598268E-3</v>
      </c>
      <c r="H1030" s="58">
        <v>1.4560245225182955E-2</v>
      </c>
      <c r="I1030" s="58">
        <v>0</v>
      </c>
      <c r="J1030" s="58">
        <v>3.2143910350929117E-2</v>
      </c>
      <c r="K1030" s="58">
        <v>0</v>
      </c>
      <c r="L1030" s="58">
        <v>0</v>
      </c>
      <c r="M1030" s="58">
        <v>4.6370608168360139E-3</v>
      </c>
    </row>
    <row r="1031" spans="1:13" x14ac:dyDescent="0.25">
      <c r="A1031" s="57">
        <v>40576</v>
      </c>
      <c r="B1031" s="58">
        <v>7.9575596816976457E-3</v>
      </c>
      <c r="C1031" s="58">
        <v>-2.0288090890647759E-3</v>
      </c>
      <c r="D1031" s="58">
        <v>3.7243947858471849E-3</v>
      </c>
      <c r="E1031" s="58">
        <v>1.5726876576784843E-3</v>
      </c>
      <c r="F1031" s="58">
        <v>-5.97995451865585E-3</v>
      </c>
      <c r="G1031" s="58">
        <v>-1.7863522686673017E-3</v>
      </c>
      <c r="H1031" s="58">
        <v>8.2505374469814541E-3</v>
      </c>
      <c r="I1031" s="58">
        <v>0</v>
      </c>
      <c r="J1031" s="58">
        <v>3.4285714285713365E-3</v>
      </c>
      <c r="K1031" s="58">
        <v>0</v>
      </c>
      <c r="L1031" s="58">
        <v>0</v>
      </c>
      <c r="M1031" s="58">
        <v>-8.3436889756790533E-3</v>
      </c>
    </row>
    <row r="1032" spans="1:13" x14ac:dyDescent="0.25">
      <c r="A1032" s="57">
        <v>40577</v>
      </c>
      <c r="B1032" s="58">
        <v>-1.4687882496940974E-3</v>
      </c>
      <c r="C1032" s="58">
        <v>-2.6428135799958508E-3</v>
      </c>
      <c r="D1032" s="58">
        <v>4.638218923933568E-4</v>
      </c>
      <c r="E1032" s="58">
        <v>-3.0095848735647301E-3</v>
      </c>
      <c r="F1032" s="58">
        <v>4.0671072699542954E-3</v>
      </c>
      <c r="G1032" s="58">
        <v>-1.0379384395132529E-2</v>
      </c>
      <c r="H1032" s="58">
        <v>1.0372846193742458E-3</v>
      </c>
      <c r="I1032" s="58">
        <v>0</v>
      </c>
      <c r="J1032" s="58">
        <v>-3.7015945330294286E-3</v>
      </c>
      <c r="K1032" s="58">
        <v>0</v>
      </c>
      <c r="L1032" s="58">
        <v>0</v>
      </c>
      <c r="M1032" s="58">
        <v>1.0741138560688146E-3</v>
      </c>
    </row>
    <row r="1033" spans="1:13" x14ac:dyDescent="0.25">
      <c r="A1033" s="57">
        <v>40578</v>
      </c>
      <c r="B1033" s="58">
        <v>1.9612650159352985E-3</v>
      </c>
      <c r="C1033" s="58">
        <v>8.9686098654708779E-3</v>
      </c>
      <c r="D1033" s="58">
        <v>5.0996754751970741E-3</v>
      </c>
      <c r="E1033" s="58">
        <v>1.3452767660859788E-3</v>
      </c>
      <c r="F1033" s="58">
        <v>-6.919831223628603E-3</v>
      </c>
      <c r="G1033" s="58">
        <v>4.3399638336347746E-3</v>
      </c>
      <c r="H1033" s="58">
        <v>1.2779920557250524E-2</v>
      </c>
      <c r="I1033" s="58">
        <v>0</v>
      </c>
      <c r="J1033" s="58">
        <v>1.2860817376393108E-2</v>
      </c>
      <c r="K1033" s="58">
        <v>0</v>
      </c>
      <c r="L1033" s="58">
        <v>0</v>
      </c>
      <c r="M1033" s="58">
        <v>1.9670958512159054E-3</v>
      </c>
    </row>
    <row r="1034" spans="1:13" x14ac:dyDescent="0.25">
      <c r="A1034" s="57">
        <v>40581</v>
      </c>
      <c r="B1034" s="58">
        <v>3.6701737215563135E-3</v>
      </c>
      <c r="C1034" s="58">
        <v>1.5555555555555545E-2</v>
      </c>
      <c r="D1034" s="58">
        <v>4.6125461254620248E-4</v>
      </c>
      <c r="E1034" s="58">
        <v>5.4394128055572644E-3</v>
      </c>
      <c r="F1034" s="58">
        <v>1.0876954452753163E-2</v>
      </c>
      <c r="G1034" s="58">
        <v>1.5484335613972E-2</v>
      </c>
      <c r="H1034" s="58">
        <v>2.8420394475074939E-3</v>
      </c>
      <c r="I1034" s="58">
        <v>0</v>
      </c>
      <c r="J1034" s="58">
        <v>-5.0790067720090093E-3</v>
      </c>
      <c r="K1034" s="58">
        <v>0</v>
      </c>
      <c r="L1034" s="58">
        <v>0</v>
      </c>
      <c r="M1034" s="58">
        <v>7.139032661074296E-4</v>
      </c>
    </row>
    <row r="1035" spans="1:13" x14ac:dyDescent="0.25">
      <c r="A1035" s="57">
        <v>40582</v>
      </c>
      <c r="B1035" s="58">
        <v>4.50999512432948E-3</v>
      </c>
      <c r="C1035" s="58">
        <v>9.3495126317884036E-3</v>
      </c>
      <c r="D1035" s="58">
        <v>-2.3052097740894339E-3</v>
      </c>
      <c r="E1035" s="58">
        <v>6.6484161126321162E-3</v>
      </c>
      <c r="F1035" s="58">
        <v>7.3974445191662408E-3</v>
      </c>
      <c r="G1035" s="58">
        <v>2.8368794326241176E-3</v>
      </c>
      <c r="H1035" s="58">
        <v>3.7578643087910146E-2</v>
      </c>
      <c r="I1035" s="58">
        <v>0</v>
      </c>
      <c r="J1035" s="58">
        <v>5.6721497447531632E-4</v>
      </c>
      <c r="K1035" s="58">
        <v>0</v>
      </c>
      <c r="L1035" s="58">
        <v>0</v>
      </c>
      <c r="M1035" s="58">
        <v>5.5288032816123156E-3</v>
      </c>
    </row>
    <row r="1036" spans="1:13" x14ac:dyDescent="0.25">
      <c r="A1036" s="57">
        <v>40583</v>
      </c>
      <c r="B1036" s="58">
        <v>4.8537798810823762E-3</v>
      </c>
      <c r="C1036" s="58">
        <v>8.4745762711864181E-3</v>
      </c>
      <c r="D1036" s="58">
        <v>-8.3179297597042456E-3</v>
      </c>
      <c r="E1036" s="58">
        <v>-3.0432530432530358E-3</v>
      </c>
      <c r="F1036" s="58">
        <v>2.6451935914552749E-2</v>
      </c>
      <c r="G1036" s="58">
        <v>-1.0961810466761035E-2</v>
      </c>
      <c r="H1036" s="58">
        <v>1.2236425215776281E-2</v>
      </c>
      <c r="I1036" s="58">
        <v>0</v>
      </c>
      <c r="J1036" s="58">
        <v>-5.1020408163264808E-3</v>
      </c>
      <c r="K1036" s="58">
        <v>0</v>
      </c>
      <c r="L1036" s="58">
        <v>0</v>
      </c>
      <c r="M1036" s="58">
        <v>6.2078751330258974E-3</v>
      </c>
    </row>
    <row r="1037" spans="1:13" x14ac:dyDescent="0.25">
      <c r="A1037" s="57">
        <v>40584</v>
      </c>
      <c r="B1037" s="58">
        <v>-1.0385219176427984E-2</v>
      </c>
      <c r="C1037" s="58">
        <v>-1.0162204416650389E-2</v>
      </c>
      <c r="D1037" s="58">
        <v>1.5843429636533068E-2</v>
      </c>
      <c r="E1037" s="58">
        <v>-9.7421575631528867E-5</v>
      </c>
      <c r="F1037" s="58">
        <v>2.2599788635070395E-2</v>
      </c>
      <c r="G1037" s="58">
        <v>-1.6803718269574497E-2</v>
      </c>
      <c r="H1037" s="58">
        <v>4.9109552077710728E-3</v>
      </c>
      <c r="I1037" s="58">
        <v>0</v>
      </c>
      <c r="J1037" s="58">
        <v>2.564102564102555E-3</v>
      </c>
      <c r="K1037" s="58">
        <v>0</v>
      </c>
      <c r="L1037" s="58">
        <v>0</v>
      </c>
      <c r="M1037" s="58">
        <v>-2.0095187731358988E-2</v>
      </c>
    </row>
    <row r="1038" spans="1:13" x14ac:dyDescent="0.25">
      <c r="A1038" s="57">
        <v>40585</v>
      </c>
      <c r="B1038" s="58">
        <v>4.8810250152531154E-4</v>
      </c>
      <c r="C1038" s="58">
        <v>6.5153010858833849E-3</v>
      </c>
      <c r="D1038" s="58">
        <v>-1.8348623853210455E-3</v>
      </c>
      <c r="E1038" s="58">
        <v>1.3088240070150192E-2</v>
      </c>
      <c r="F1038" s="58">
        <v>3.0129581047778187E-2</v>
      </c>
      <c r="G1038" s="58">
        <v>-9.0909090909090384E-3</v>
      </c>
      <c r="H1038" s="58">
        <v>1.6325653831695375E-2</v>
      </c>
      <c r="I1038" s="58">
        <v>0</v>
      </c>
      <c r="J1038" s="58">
        <v>1.2219380505825495E-2</v>
      </c>
      <c r="K1038" s="58">
        <v>0</v>
      </c>
      <c r="L1038" s="58">
        <v>0</v>
      </c>
      <c r="M1038" s="58">
        <v>1.7988846914911427E-3</v>
      </c>
    </row>
    <row r="1039" spans="1:13" x14ac:dyDescent="0.25">
      <c r="A1039" s="57">
        <v>40588</v>
      </c>
      <c r="B1039" s="58">
        <v>1.2196609342602915E-3</v>
      </c>
      <c r="C1039" s="58">
        <v>6.4731267163593564E-3</v>
      </c>
      <c r="D1039" s="58">
        <v>-8.7316176470588758E-3</v>
      </c>
      <c r="E1039" s="58">
        <v>5.8344553439764191E-3</v>
      </c>
      <c r="F1039" s="58">
        <v>-5.9422750424449333E-3</v>
      </c>
      <c r="G1039" s="58">
        <v>-7.3394495412837379E-4</v>
      </c>
      <c r="H1039" s="58">
        <v>6.1822985468955594E-3</v>
      </c>
      <c r="I1039" s="58">
        <v>0</v>
      </c>
      <c r="J1039" s="58">
        <v>5.8955642897249305E-3</v>
      </c>
      <c r="K1039" s="58">
        <v>0</v>
      </c>
      <c r="L1039" s="58">
        <v>0</v>
      </c>
      <c r="M1039" s="58">
        <v>-1.5981325193032858E-2</v>
      </c>
    </row>
    <row r="1040" spans="1:13" x14ac:dyDescent="0.25">
      <c r="A1040" s="57">
        <v>40589</v>
      </c>
      <c r="B1040" s="58">
        <v>-7.8572298696554244E-3</v>
      </c>
      <c r="C1040" s="58">
        <v>1.9489378288830572E-3</v>
      </c>
      <c r="D1040" s="58">
        <v>-5.5632823365786566E-3</v>
      </c>
      <c r="E1040" s="58">
        <v>-6.3742988271290324E-3</v>
      </c>
      <c r="F1040" s="58">
        <v>-5.9777967549103916E-3</v>
      </c>
      <c r="G1040" s="58">
        <v>-9.9155343371281068E-3</v>
      </c>
      <c r="H1040" s="58">
        <v>-7.2996533977522926E-3</v>
      </c>
      <c r="I1040" s="58">
        <v>0</v>
      </c>
      <c r="J1040" s="58">
        <v>3.907340217694788E-3</v>
      </c>
      <c r="K1040" s="58">
        <v>0</v>
      </c>
      <c r="L1040" s="58">
        <v>0</v>
      </c>
      <c r="M1040" s="58">
        <v>2.7372262773723843E-3</v>
      </c>
    </row>
    <row r="1041" spans="1:13" x14ac:dyDescent="0.25">
      <c r="A1041" s="57">
        <v>40590</v>
      </c>
      <c r="B1041" s="58">
        <v>2.7012094051201974E-3</v>
      </c>
      <c r="C1041" s="58">
        <v>9.1421902353627793E-3</v>
      </c>
      <c r="D1041" s="58">
        <v>1.3986013986013957E-2</v>
      </c>
      <c r="E1041" s="58">
        <v>1.2830382345407898E-4</v>
      </c>
      <c r="F1041" s="58">
        <v>5.2327397688223254E-3</v>
      </c>
      <c r="G1041" s="58">
        <v>2.225519287833766E-3</v>
      </c>
      <c r="H1041" s="58">
        <v>-1.2749299053060326E-2</v>
      </c>
      <c r="I1041" s="58">
        <v>0</v>
      </c>
      <c r="J1041" s="58">
        <v>2.2240756185709643E-3</v>
      </c>
      <c r="K1041" s="58">
        <v>0</v>
      </c>
      <c r="L1041" s="58">
        <v>0</v>
      </c>
      <c r="M1041" s="58">
        <v>-7.2793448589627552E-3</v>
      </c>
    </row>
    <row r="1042" spans="1:13" x14ac:dyDescent="0.25">
      <c r="A1042" s="57">
        <v>40591</v>
      </c>
      <c r="B1042" s="58">
        <v>-1.8367721790246705E-4</v>
      </c>
      <c r="C1042" s="58">
        <v>-1.3299922898997729E-2</v>
      </c>
      <c r="D1042" s="58">
        <v>1.0114942528735682E-2</v>
      </c>
      <c r="E1042" s="58">
        <v>1.6677357280308058E-3</v>
      </c>
      <c r="F1042" s="58">
        <v>-1.3207986947402217E-3</v>
      </c>
      <c r="G1042" s="58">
        <v>7.0318282753516481E-3</v>
      </c>
      <c r="H1042" s="58">
        <v>6.1086700246488768E-3</v>
      </c>
      <c r="I1042" s="58">
        <v>0</v>
      </c>
      <c r="J1042" s="58">
        <v>1.1927877947295329E-2</v>
      </c>
      <c r="K1042" s="58">
        <v>0</v>
      </c>
      <c r="L1042" s="58">
        <v>0</v>
      </c>
      <c r="M1042" s="58">
        <v>3.6663611365719273E-3</v>
      </c>
    </row>
    <row r="1043" spans="1:13" x14ac:dyDescent="0.25">
      <c r="A1043" s="57">
        <v>40592</v>
      </c>
      <c r="B1043" s="58">
        <v>7.1034905082669741E-3</v>
      </c>
      <c r="C1043" s="58">
        <v>-2.1683922641140829E-2</v>
      </c>
      <c r="D1043" s="58">
        <v>7.7378243058716656E-3</v>
      </c>
      <c r="E1043" s="58">
        <v>7.6844262295083787E-3</v>
      </c>
      <c r="F1043" s="58">
        <v>-1.3536642290337575E-2</v>
      </c>
      <c r="G1043" s="58">
        <v>-5.5126791620728754E-3</v>
      </c>
      <c r="H1043" s="58">
        <v>-6.7106945036216059E-3</v>
      </c>
      <c r="I1043" s="58">
        <v>0</v>
      </c>
      <c r="J1043" s="58">
        <v>-6.8530701754385692E-3</v>
      </c>
      <c r="K1043" s="58">
        <v>0</v>
      </c>
      <c r="L1043" s="58">
        <v>0</v>
      </c>
      <c r="M1043" s="58">
        <v>1.1506849315068512E-2</v>
      </c>
    </row>
    <row r="1044" spans="1:13" x14ac:dyDescent="0.25">
      <c r="A1044" s="57">
        <v>40596</v>
      </c>
      <c r="B1044" s="58">
        <v>-5.4116502493007923E-3</v>
      </c>
      <c r="C1044" s="58">
        <v>-3.4145367412140581E-2</v>
      </c>
      <c r="D1044" s="58">
        <v>-1.4905149051490652E-2</v>
      </c>
      <c r="E1044" s="58">
        <v>-3.1520081342145456E-2</v>
      </c>
      <c r="F1044" s="58">
        <v>-5.141955835962142E-2</v>
      </c>
      <c r="G1044" s="58">
        <v>-1.7368810051736849E-2</v>
      </c>
      <c r="H1044" s="58">
        <v>-3.2600536193029606E-2</v>
      </c>
      <c r="I1044" s="58">
        <v>0</v>
      </c>
      <c r="J1044" s="58">
        <v>-1.3248688931824404E-2</v>
      </c>
      <c r="K1044" s="58">
        <v>0</v>
      </c>
      <c r="L1044" s="58">
        <v>0</v>
      </c>
      <c r="M1044" s="58">
        <v>-3.0877573131094294E-2</v>
      </c>
    </row>
    <row r="1045" spans="1:13" x14ac:dyDescent="0.25">
      <c r="A1045" s="57">
        <v>40597</v>
      </c>
      <c r="B1045" s="58">
        <v>-1.0759919300605159E-2</v>
      </c>
      <c r="C1045" s="58">
        <v>1.1990903452553381E-2</v>
      </c>
      <c r="D1045" s="58">
        <v>-3.0261348005502064E-2</v>
      </c>
      <c r="E1045" s="58">
        <v>1.8044619422572516E-3</v>
      </c>
      <c r="F1045" s="58">
        <v>-3.6415031592949787E-2</v>
      </c>
      <c r="G1045" s="58">
        <v>0</v>
      </c>
      <c r="H1045" s="58">
        <v>-2.0729409156412748E-2</v>
      </c>
      <c r="I1045" s="58">
        <v>0</v>
      </c>
      <c r="J1045" s="58">
        <v>-9.7902097902098362E-3</v>
      </c>
      <c r="K1045" s="58">
        <v>0</v>
      </c>
      <c r="L1045" s="58">
        <v>0</v>
      </c>
      <c r="M1045" s="58">
        <v>-1.1924725172349548E-2</v>
      </c>
    </row>
    <row r="1046" spans="1:13" x14ac:dyDescent="0.25">
      <c r="A1046" s="57">
        <v>40598</v>
      </c>
      <c r="B1046" s="58">
        <v>-1.34725913107967E-2</v>
      </c>
      <c r="C1046" s="58">
        <v>6.1287027579148834E-4</v>
      </c>
      <c r="D1046" s="58">
        <v>6.1465721040190324E-3</v>
      </c>
      <c r="E1046" s="58">
        <v>-4.0609137055838129E-3</v>
      </c>
      <c r="F1046" s="58">
        <v>2.5107851596203545E-2</v>
      </c>
      <c r="G1046" s="58">
        <v>6.7694622038361185E-3</v>
      </c>
      <c r="H1046" s="58">
        <v>6.0561467059090379E-3</v>
      </c>
      <c r="I1046" s="58">
        <v>0</v>
      </c>
      <c r="J1046" s="58">
        <v>8.4745762711868622E-4</v>
      </c>
      <c r="K1046" s="58">
        <v>0</v>
      </c>
      <c r="L1046" s="58">
        <v>0</v>
      </c>
      <c r="M1046" s="58">
        <v>-1.7725815576088988E-2</v>
      </c>
    </row>
    <row r="1047" spans="1:13" x14ac:dyDescent="0.25">
      <c r="A1047" s="57">
        <v>40599</v>
      </c>
      <c r="B1047" s="58">
        <v>8.9582158742091966E-3</v>
      </c>
      <c r="C1047" s="58">
        <v>1.5516537362188831E-2</v>
      </c>
      <c r="D1047" s="58">
        <v>2.7255639097744311E-2</v>
      </c>
      <c r="E1047" s="58">
        <v>1.972970306796773E-3</v>
      </c>
      <c r="F1047" s="58">
        <v>1.4981903880144865E-2</v>
      </c>
      <c r="G1047" s="58">
        <v>-8.2181546507283931E-3</v>
      </c>
      <c r="H1047" s="58">
        <v>-2.8691983122361986E-3</v>
      </c>
      <c r="I1047" s="58">
        <v>0</v>
      </c>
      <c r="J1047" s="58">
        <v>5.3626869884277895E-3</v>
      </c>
      <c r="K1047" s="58">
        <v>0</v>
      </c>
      <c r="L1047" s="58">
        <v>0</v>
      </c>
      <c r="M1047" s="58">
        <v>-6.527164522941109E-3</v>
      </c>
    </row>
    <row r="1048" spans="1:13" x14ac:dyDescent="0.25">
      <c r="A1048" s="57">
        <v>40602</v>
      </c>
      <c r="B1048" s="58">
        <v>8.0715261393269344E-3</v>
      </c>
      <c r="C1048" s="58">
        <v>1.4475271411338975E-2</v>
      </c>
      <c r="D1048" s="58">
        <v>-1.784080512351327E-2</v>
      </c>
      <c r="E1048" s="58">
        <v>5.5134390075810558E-3</v>
      </c>
      <c r="F1048" s="58">
        <v>4.7267600961935496E-3</v>
      </c>
      <c r="G1048" s="58">
        <v>1.1299435028246929E-3</v>
      </c>
      <c r="H1048" s="58">
        <v>-2.2286165651094647E-2</v>
      </c>
      <c r="I1048" s="58">
        <v>0</v>
      </c>
      <c r="J1048" s="58">
        <v>-2.8074115665355226E-4</v>
      </c>
      <c r="K1048" s="58">
        <v>0</v>
      </c>
      <c r="L1048" s="58">
        <v>0</v>
      </c>
      <c r="M1048" s="58">
        <v>4.4444444444444731E-3</v>
      </c>
    </row>
    <row r="1049" spans="1:13" x14ac:dyDescent="0.25">
      <c r="A1049" s="57">
        <v>40603</v>
      </c>
      <c r="B1049" s="58">
        <v>4.8657304754864406E-3</v>
      </c>
      <c r="C1049" s="58">
        <v>-1.1097899326198979E-2</v>
      </c>
      <c r="D1049" s="58">
        <v>-3.7261294829994407E-3</v>
      </c>
      <c r="E1049" s="58">
        <v>-2.0594666927771788E-2</v>
      </c>
      <c r="F1049" s="58">
        <v>-2.7484318256850382E-2</v>
      </c>
      <c r="G1049" s="58">
        <v>-1.5801354401805856E-2</v>
      </c>
      <c r="H1049" s="58">
        <v>-2.2217092734722055E-2</v>
      </c>
      <c r="I1049" s="58">
        <v>0</v>
      </c>
      <c r="J1049" s="58">
        <v>-1.7130019657399576E-2</v>
      </c>
      <c r="K1049" s="58">
        <v>0</v>
      </c>
      <c r="L1049" s="58">
        <v>0</v>
      </c>
      <c r="M1049" s="58">
        <v>1.731435167372064E-3</v>
      </c>
    </row>
    <row r="1050" spans="1:13" x14ac:dyDescent="0.25">
      <c r="A1050" s="57">
        <v>40604</v>
      </c>
      <c r="B1050" s="58">
        <v>-2.2801103279190937E-2</v>
      </c>
      <c r="C1050" s="58">
        <v>8.0160320641282645E-3</v>
      </c>
      <c r="D1050" s="58">
        <v>4.6750818139316141E-3</v>
      </c>
      <c r="E1050" s="58">
        <v>3.3324446814253506E-5</v>
      </c>
      <c r="F1050" s="58">
        <v>1.408809301536107E-2</v>
      </c>
      <c r="G1050" s="58">
        <v>-3.0581039755351869E-3</v>
      </c>
      <c r="H1050" s="58">
        <v>1.5226628895184113E-2</v>
      </c>
      <c r="I1050" s="58">
        <v>0</v>
      </c>
      <c r="J1050" s="58">
        <v>3.2571428571428696E-2</v>
      </c>
      <c r="K1050" s="58">
        <v>0</v>
      </c>
      <c r="L1050" s="58">
        <v>0</v>
      </c>
      <c r="M1050" s="58">
        <v>-1.9204916458613885E-3</v>
      </c>
    </row>
    <row r="1051" spans="1:13" x14ac:dyDescent="0.25">
      <c r="A1051" s="57">
        <v>40605</v>
      </c>
      <c r="B1051" s="58">
        <v>1.2481967007464068E-2</v>
      </c>
      <c r="C1051" s="58">
        <v>2.1272365805169002E-2</v>
      </c>
      <c r="D1051" s="58">
        <v>1.3959981386691522E-2</v>
      </c>
      <c r="E1051" s="58">
        <v>1.462894464993858E-2</v>
      </c>
      <c r="F1051" s="58">
        <v>1.9750606745334354E-2</v>
      </c>
      <c r="G1051" s="58">
        <v>4.6012269938651151E-3</v>
      </c>
      <c r="H1051" s="58">
        <v>4.4762236949191792E-3</v>
      </c>
      <c r="I1051" s="58">
        <v>0</v>
      </c>
      <c r="J1051" s="58">
        <v>1.1621472053126691E-2</v>
      </c>
      <c r="K1051" s="58">
        <v>0</v>
      </c>
      <c r="L1051" s="58">
        <v>0</v>
      </c>
      <c r="M1051" s="58">
        <v>7.6967481239176294E-4</v>
      </c>
    </row>
    <row r="1052" spans="1:13" x14ac:dyDescent="0.25">
      <c r="A1052" s="57">
        <v>40606</v>
      </c>
      <c r="B1052" s="58">
        <v>1.2266138025027962E-2</v>
      </c>
      <c r="C1052" s="58">
        <v>1.1679968853417488E-3</v>
      </c>
      <c r="D1052" s="58">
        <v>-1.0555300596603923E-2</v>
      </c>
      <c r="E1052" s="58">
        <v>-1.4680767209669043E-2</v>
      </c>
      <c r="F1052" s="58">
        <v>4.0213377102995551E-3</v>
      </c>
      <c r="G1052" s="58">
        <v>-9.5419847328244156E-3</v>
      </c>
      <c r="H1052" s="58">
        <v>-6.481856588922974E-3</v>
      </c>
      <c r="I1052" s="58">
        <v>0</v>
      </c>
      <c r="J1052" s="58">
        <v>-7.9321663019693567E-3</v>
      </c>
      <c r="K1052" s="58">
        <v>0</v>
      </c>
      <c r="L1052" s="58">
        <v>0</v>
      </c>
      <c r="M1052" s="58">
        <v>1.1536243030187965E-3</v>
      </c>
    </row>
    <row r="1053" spans="1:13" x14ac:dyDescent="0.25">
      <c r="A1053" s="57">
        <v>40609</v>
      </c>
      <c r="B1053" s="58">
        <v>-1.101591187270512E-2</v>
      </c>
      <c r="C1053" s="58">
        <v>-1.2832976861753775E-2</v>
      </c>
      <c r="D1053" s="58">
        <v>-1.6233766233766156E-2</v>
      </c>
      <c r="E1053" s="58">
        <v>-1.493283557214764E-2</v>
      </c>
      <c r="F1053" s="58">
        <v>-1.765571358509066E-2</v>
      </c>
      <c r="G1053" s="58">
        <v>-8.8631984585741952E-3</v>
      </c>
      <c r="H1053" s="58">
        <v>-1.5087085687656376E-2</v>
      </c>
      <c r="I1053" s="58">
        <v>0</v>
      </c>
      <c r="J1053" s="58">
        <v>-2.1781086297215535E-2</v>
      </c>
      <c r="K1053" s="58">
        <v>0</v>
      </c>
      <c r="L1053" s="58">
        <v>0</v>
      </c>
      <c r="M1053" s="58">
        <v>-9.6024582293063876E-4</v>
      </c>
    </row>
    <row r="1054" spans="1:13" x14ac:dyDescent="0.25">
      <c r="A1054" s="57">
        <v>40610</v>
      </c>
      <c r="B1054" s="58">
        <v>-1.1757425742574323E-2</v>
      </c>
      <c r="C1054" s="58">
        <v>9.8483356312772941E-4</v>
      </c>
      <c r="D1054" s="58">
        <v>-3.771805752003865E-3</v>
      </c>
      <c r="E1054" s="58">
        <v>1.1166379047813368E-3</v>
      </c>
      <c r="F1054" s="58">
        <v>0</v>
      </c>
      <c r="G1054" s="58">
        <v>7.3872472783826915E-3</v>
      </c>
      <c r="H1054" s="58">
        <v>-1.2952448545067607E-2</v>
      </c>
      <c r="I1054" s="58">
        <v>0</v>
      </c>
      <c r="J1054" s="58">
        <v>1.0710259301014657E-2</v>
      </c>
      <c r="K1054" s="58">
        <v>0</v>
      </c>
      <c r="L1054" s="58">
        <v>0</v>
      </c>
      <c r="M1054" s="58">
        <v>8.0738177623989049E-3</v>
      </c>
    </row>
    <row r="1055" spans="1:13" x14ac:dyDescent="0.25">
      <c r="A1055" s="57">
        <v>40611</v>
      </c>
      <c r="B1055" s="58">
        <v>2.3606762680025151E-2</v>
      </c>
      <c r="C1055" s="58">
        <v>-9.2483274301455864E-3</v>
      </c>
      <c r="D1055" s="58">
        <v>3.3128253667771279E-3</v>
      </c>
      <c r="E1055" s="58">
        <v>-9.1259379436237076E-4</v>
      </c>
      <c r="F1055" s="58">
        <v>-3.5779663837577358E-3</v>
      </c>
      <c r="G1055" s="58">
        <v>-7.7190274025473737E-4</v>
      </c>
      <c r="H1055" s="58">
        <v>1.2942656839834754E-2</v>
      </c>
      <c r="I1055" s="58">
        <v>0</v>
      </c>
      <c r="J1055" s="58">
        <v>-3.1232571109871654E-2</v>
      </c>
      <c r="K1055" s="58">
        <v>0</v>
      </c>
      <c r="L1055" s="58">
        <v>0</v>
      </c>
      <c r="M1055" s="58">
        <v>4.3859649122808264E-3</v>
      </c>
    </row>
    <row r="1056" spans="1:13" x14ac:dyDescent="0.25">
      <c r="A1056" s="57">
        <v>40612</v>
      </c>
      <c r="B1056" s="58">
        <v>7.1572765645071534E-3</v>
      </c>
      <c r="C1056" s="58">
        <v>-1.6484607745779534E-2</v>
      </c>
      <c r="D1056" s="58">
        <v>-1.9339622641509457E-2</v>
      </c>
      <c r="E1056" s="58">
        <v>-1.9384958895767634E-2</v>
      </c>
      <c r="F1056" s="58">
        <v>9.3528183716076185E-3</v>
      </c>
      <c r="G1056" s="58">
        <v>-1.8539976825028948E-2</v>
      </c>
      <c r="H1056" s="58">
        <v>-1.7213842058562689E-2</v>
      </c>
      <c r="I1056" s="58">
        <v>0</v>
      </c>
      <c r="J1056" s="58">
        <v>-1.4104778353483116E-2</v>
      </c>
      <c r="K1056" s="58">
        <v>0</v>
      </c>
      <c r="L1056" s="58">
        <v>0</v>
      </c>
      <c r="M1056" s="58">
        <v>-3.7972280235432088E-4</v>
      </c>
    </row>
    <row r="1057" spans="1:13" x14ac:dyDescent="0.25">
      <c r="A1057" s="57">
        <v>40613</v>
      </c>
      <c r="B1057" s="58">
        <v>-1.3605442176870652E-2</v>
      </c>
      <c r="C1057" s="58">
        <v>1.5347334410339197E-2</v>
      </c>
      <c r="D1057" s="58">
        <v>3.8480038480039891E-3</v>
      </c>
      <c r="E1057" s="58">
        <v>-6.1753950182847905E-3</v>
      </c>
      <c r="F1057" s="58">
        <v>3.3838007776950452E-2</v>
      </c>
      <c r="G1057" s="58">
        <v>1.0625737898465104E-2</v>
      </c>
      <c r="H1057" s="58">
        <v>1.1616708799807363E-2</v>
      </c>
      <c r="I1057" s="58">
        <v>0</v>
      </c>
      <c r="J1057" s="58">
        <v>4.0875912408759874E-3</v>
      </c>
      <c r="K1057" s="58">
        <v>0</v>
      </c>
      <c r="L1057" s="58">
        <v>0</v>
      </c>
      <c r="M1057" s="58">
        <v>-1.1396011396010985E-3</v>
      </c>
    </row>
    <row r="1058" spans="1:13" x14ac:dyDescent="0.25">
      <c r="A1058" s="57">
        <v>40616</v>
      </c>
      <c r="B1058" s="58">
        <v>-7.6354679802955738E-3</v>
      </c>
      <c r="C1058" s="58">
        <v>4.5743834526650318E-3</v>
      </c>
      <c r="D1058" s="58">
        <v>-1.4374700527073347E-3</v>
      </c>
      <c r="E1058" s="58">
        <v>-1.1663831707571126E-2</v>
      </c>
      <c r="F1058" s="58">
        <v>-7.2023047375159299E-3</v>
      </c>
      <c r="G1058" s="58">
        <v>3.8940809968845969E-4</v>
      </c>
      <c r="H1058" s="58">
        <v>-7.9728684476706446E-3</v>
      </c>
      <c r="I1058" s="58">
        <v>0</v>
      </c>
      <c r="J1058" s="58">
        <v>4.9432974701948407E-3</v>
      </c>
      <c r="K1058" s="58">
        <v>0</v>
      </c>
      <c r="L1058" s="58">
        <v>0</v>
      </c>
      <c r="M1058" s="58">
        <v>-5.1340559041643807E-3</v>
      </c>
    </row>
    <row r="1059" spans="1:13" x14ac:dyDescent="0.25">
      <c r="A1059" s="57">
        <v>40617</v>
      </c>
      <c r="B1059" s="58">
        <v>-2.3641102010424464E-2</v>
      </c>
      <c r="C1059" s="58">
        <v>-2.2965749356563037E-2</v>
      </c>
      <c r="D1059" s="58">
        <v>-3.1669865642994233E-2</v>
      </c>
      <c r="E1059" s="58">
        <v>-7.3759263812289699E-4</v>
      </c>
      <c r="F1059" s="58">
        <v>-1.4750926970820588E-2</v>
      </c>
      <c r="G1059" s="58">
        <v>-1.1677695601401306E-2</v>
      </c>
      <c r="H1059" s="58">
        <v>-9.8962394290168509E-3</v>
      </c>
      <c r="I1059" s="58">
        <v>0</v>
      </c>
      <c r="J1059" s="58">
        <v>-1.9097222222222321E-2</v>
      </c>
      <c r="K1059" s="58">
        <v>0</v>
      </c>
      <c r="L1059" s="58">
        <v>0</v>
      </c>
      <c r="M1059" s="58">
        <v>-4.9694189602446093E-3</v>
      </c>
    </row>
    <row r="1060" spans="1:13" x14ac:dyDescent="0.25">
      <c r="A1060" s="57">
        <v>40618</v>
      </c>
      <c r="B1060" s="58">
        <v>-5.2748649507466938E-3</v>
      </c>
      <c r="C1060" s="58">
        <v>-4.4782168186423554E-2</v>
      </c>
      <c r="D1060" s="58">
        <v>-1.8334985133795834E-2</v>
      </c>
      <c r="E1060" s="58">
        <v>-2.1898066783831327E-2</v>
      </c>
      <c r="F1060" s="58">
        <v>-1.3662766914832702E-2</v>
      </c>
      <c r="G1060" s="58">
        <v>-2.3631350925561345E-2</v>
      </c>
      <c r="H1060" s="58">
        <v>-2.3019142234069756E-3</v>
      </c>
      <c r="I1060" s="58">
        <v>0</v>
      </c>
      <c r="J1060" s="58">
        <v>-3.2743362831858414E-2</v>
      </c>
      <c r="K1060" s="58">
        <v>0</v>
      </c>
      <c r="L1060" s="58">
        <v>0</v>
      </c>
      <c r="M1060" s="58">
        <v>-1.3061851709565864E-2</v>
      </c>
    </row>
    <row r="1061" spans="1:13" x14ac:dyDescent="0.25">
      <c r="A1061" s="57">
        <v>40619</v>
      </c>
      <c r="B1061" s="58">
        <v>-1.6100178890876671E-2</v>
      </c>
      <c r="C1061" s="58">
        <v>1.4212982605006363E-2</v>
      </c>
      <c r="D1061" s="58">
        <v>4.5431600201917277E-3</v>
      </c>
      <c r="E1061" s="58">
        <v>7.6544363388075798E-3</v>
      </c>
      <c r="F1061" s="58">
        <v>8.9581950895818441E-3</v>
      </c>
      <c r="G1061" s="58">
        <v>-4.0338846308984877E-4</v>
      </c>
      <c r="H1061" s="58">
        <v>-2.2647237401335674E-2</v>
      </c>
      <c r="I1061" s="58">
        <v>0</v>
      </c>
      <c r="J1061" s="58">
        <v>8.5391887770662755E-3</v>
      </c>
      <c r="K1061" s="58">
        <v>0</v>
      </c>
      <c r="L1061" s="58">
        <v>0</v>
      </c>
      <c r="M1061" s="58">
        <v>-1.9462826002347722E-4</v>
      </c>
    </row>
    <row r="1062" spans="1:13" x14ac:dyDescent="0.25">
      <c r="A1062" s="57">
        <v>40620</v>
      </c>
      <c r="B1062" s="58">
        <v>1.6233766233766156E-2</v>
      </c>
      <c r="C1062" s="58">
        <v>-1.1922192010039745E-2</v>
      </c>
      <c r="D1062" s="58">
        <v>1.5075376884423619E-3</v>
      </c>
      <c r="E1062" s="58">
        <v>-5.3495007132664529E-4</v>
      </c>
      <c r="F1062" s="58">
        <v>-9.3719171325221673E-3</v>
      </c>
      <c r="G1062" s="58">
        <v>8.0710250201776468E-4</v>
      </c>
      <c r="H1062" s="58">
        <v>5.2804870472757948E-3</v>
      </c>
      <c r="I1062" s="58">
        <v>0</v>
      </c>
      <c r="J1062" s="58">
        <v>8.7692772905956229E-3</v>
      </c>
      <c r="K1062" s="58">
        <v>0</v>
      </c>
      <c r="L1062" s="58">
        <v>0</v>
      </c>
      <c r="M1062" s="58">
        <v>2.9199922133542611E-3</v>
      </c>
    </row>
    <row r="1063" spans="1:13" x14ac:dyDescent="0.25">
      <c r="A1063" s="57">
        <v>40623</v>
      </c>
      <c r="B1063" s="58">
        <v>7.2843450479231908E-3</v>
      </c>
      <c r="C1063" s="58">
        <v>2.6037256562235322E-2</v>
      </c>
      <c r="D1063" s="58">
        <v>1.3045659809332699E-2</v>
      </c>
      <c r="E1063" s="58">
        <v>2.7511150758251501E-2</v>
      </c>
      <c r="F1063" s="58">
        <v>2.9045643153526868E-2</v>
      </c>
      <c r="G1063" s="58">
        <v>2.1370967741935365E-2</v>
      </c>
      <c r="H1063" s="58">
        <v>1.6685205784204848E-2</v>
      </c>
      <c r="I1063" s="58">
        <v>0</v>
      </c>
      <c r="J1063" s="58">
        <v>9.5923261390886694E-3</v>
      </c>
      <c r="K1063" s="58">
        <v>0</v>
      </c>
      <c r="L1063" s="58">
        <v>0</v>
      </c>
      <c r="M1063" s="58">
        <v>7.763975155279379E-3</v>
      </c>
    </row>
    <row r="1064" spans="1:13" x14ac:dyDescent="0.25">
      <c r="A1064" s="57">
        <v>40624</v>
      </c>
      <c r="B1064" s="58">
        <v>5.8360822126364287E-3</v>
      </c>
      <c r="C1064" s="58">
        <v>5.5704559521354557E-3</v>
      </c>
      <c r="D1064" s="58">
        <v>-2.4764735017335227E-3</v>
      </c>
      <c r="E1064" s="58">
        <v>1.4238088623421685E-3</v>
      </c>
      <c r="F1064" s="58">
        <v>2.4919354838709662E-2</v>
      </c>
      <c r="G1064" s="58">
        <v>-1.1843663639952151E-3</v>
      </c>
      <c r="H1064" s="58">
        <v>-1.1670313639679186E-2</v>
      </c>
      <c r="I1064" s="58">
        <v>0</v>
      </c>
      <c r="J1064" s="58">
        <v>-1.1876484560570111E-3</v>
      </c>
      <c r="K1064" s="58">
        <v>0</v>
      </c>
      <c r="L1064" s="58">
        <v>0</v>
      </c>
      <c r="M1064" s="58">
        <v>1.5408320493066618E-3</v>
      </c>
    </row>
    <row r="1065" spans="1:13" x14ac:dyDescent="0.25">
      <c r="A1065" s="57">
        <v>40625</v>
      </c>
      <c r="B1065" s="58">
        <v>-3.5317860746720831E-3</v>
      </c>
      <c r="C1065" s="58">
        <v>-5.7447681575708565E-3</v>
      </c>
      <c r="D1065" s="58">
        <v>7.4478649453821877E-3</v>
      </c>
      <c r="E1065" s="58">
        <v>8.391996393522172E-3</v>
      </c>
      <c r="F1065" s="58">
        <v>4.3197733889369871E-2</v>
      </c>
      <c r="G1065" s="58">
        <v>9.4861660079050836E-3</v>
      </c>
      <c r="H1065" s="58">
        <v>1.6728167281672812E-2</v>
      </c>
      <c r="I1065" s="58">
        <v>0</v>
      </c>
      <c r="J1065" s="58">
        <v>1.6944114149821665E-2</v>
      </c>
      <c r="K1065" s="58">
        <v>0</v>
      </c>
      <c r="L1065" s="58">
        <v>0</v>
      </c>
      <c r="M1065" s="58">
        <v>-6.9230769230769207E-3</v>
      </c>
    </row>
    <row r="1066" spans="1:13" x14ac:dyDescent="0.25">
      <c r="A1066" s="57">
        <v>40626</v>
      </c>
      <c r="B1066" s="58">
        <v>1.4113924050632942E-2</v>
      </c>
      <c r="C1066" s="58">
        <v>1.6921172100701654E-2</v>
      </c>
      <c r="D1066" s="58">
        <v>4.4356826022671214E-3</v>
      </c>
      <c r="E1066" s="58">
        <v>8.1158224148007996E-3</v>
      </c>
      <c r="F1066" s="58">
        <v>6.7883542012368014E-3</v>
      </c>
      <c r="G1066" s="58">
        <v>1.057165231010182E-2</v>
      </c>
      <c r="H1066" s="58">
        <v>3.496249697556264E-2</v>
      </c>
      <c r="I1066" s="58">
        <v>0</v>
      </c>
      <c r="J1066" s="58">
        <v>1.9000292312189471E-2</v>
      </c>
      <c r="K1066" s="58">
        <v>0</v>
      </c>
      <c r="L1066" s="58">
        <v>0</v>
      </c>
      <c r="M1066" s="58">
        <v>1.8396591789310746E-2</v>
      </c>
    </row>
    <row r="1067" spans="1:13" x14ac:dyDescent="0.25">
      <c r="A1067" s="57">
        <v>40627</v>
      </c>
      <c r="B1067" s="58">
        <v>4.6807713911252158E-3</v>
      </c>
      <c r="C1067" s="58">
        <v>1.9074675324675328E-2</v>
      </c>
      <c r="D1067" s="58">
        <v>-4.9067713444539418E-4</v>
      </c>
      <c r="E1067" s="58">
        <v>-1.2178065836602414E-2</v>
      </c>
      <c r="F1067" s="58">
        <v>1.0788133053641014E-2</v>
      </c>
      <c r="G1067" s="58">
        <v>-7.3614877954280011E-3</v>
      </c>
      <c r="H1067" s="58">
        <v>-7.0134424313272881E-4</v>
      </c>
      <c r="I1067" s="58">
        <v>0</v>
      </c>
      <c r="J1067" s="58">
        <v>-6.3109581181870489E-3</v>
      </c>
      <c r="K1067" s="58">
        <v>0</v>
      </c>
      <c r="L1067" s="58">
        <v>0</v>
      </c>
      <c r="M1067" s="58">
        <v>-4.5636052481460299E-3</v>
      </c>
    </row>
    <row r="1068" spans="1:13" x14ac:dyDescent="0.25">
      <c r="A1068" s="57">
        <v>40630</v>
      </c>
      <c r="B1068" s="58">
        <v>3.4786930053423148E-3</v>
      </c>
      <c r="C1068" s="58">
        <v>-3.1859816806052432E-3</v>
      </c>
      <c r="D1068" s="58">
        <v>-1.4727540500737435E-3</v>
      </c>
      <c r="E1068" s="58">
        <v>-7.5626769804544303E-3</v>
      </c>
      <c r="F1068" s="58">
        <v>-9.2647494811740616E-3</v>
      </c>
      <c r="G1068" s="58">
        <v>-8.1967213114754189E-3</v>
      </c>
      <c r="H1068" s="58">
        <v>-9.5332787460521429E-3</v>
      </c>
      <c r="I1068" s="58">
        <v>0</v>
      </c>
      <c r="J1068" s="58">
        <v>-4.3302540415703916E-3</v>
      </c>
      <c r="K1068" s="58">
        <v>0</v>
      </c>
      <c r="L1068" s="58">
        <v>0</v>
      </c>
      <c r="M1068" s="58">
        <v>-3.0563514804202718E-3</v>
      </c>
    </row>
    <row r="1069" spans="1:13" x14ac:dyDescent="0.25">
      <c r="A1069" s="57">
        <v>40631</v>
      </c>
      <c r="B1069" s="58">
        <v>-1.2380834468243007E-3</v>
      </c>
      <c r="C1069" s="58">
        <v>1.5980823012384793E-3</v>
      </c>
      <c r="D1069" s="58">
        <v>-2.9498525073745618E-3</v>
      </c>
      <c r="E1069" s="58">
        <v>1.1065103169908497E-2</v>
      </c>
      <c r="F1069" s="58">
        <v>1.7430986758435019E-2</v>
      </c>
      <c r="G1069" s="58">
        <v>3.1483667847302943E-3</v>
      </c>
      <c r="H1069" s="58">
        <v>3.1118984351933943E-2</v>
      </c>
      <c r="I1069" s="58">
        <v>0</v>
      </c>
      <c r="J1069" s="58">
        <v>1.3627138300956743E-2</v>
      </c>
      <c r="K1069" s="58">
        <v>0</v>
      </c>
      <c r="L1069" s="58">
        <v>0</v>
      </c>
      <c r="M1069" s="58">
        <v>1.3412531136232086E-3</v>
      </c>
    </row>
    <row r="1070" spans="1:13" x14ac:dyDescent="0.25">
      <c r="A1070" s="57">
        <v>40632</v>
      </c>
      <c r="B1070" s="58">
        <v>1.3697781083426452E-2</v>
      </c>
      <c r="C1070" s="58">
        <v>-6.7810131631432791E-3</v>
      </c>
      <c r="D1070" s="58">
        <v>8.8757396449703485E-3</v>
      </c>
      <c r="E1070" s="58">
        <v>2.0649069071132509E-4</v>
      </c>
      <c r="F1070" s="58">
        <v>2.7941176470587248E-3</v>
      </c>
      <c r="G1070" s="58">
        <v>4.7077285209886632E-3</v>
      </c>
      <c r="H1070" s="58">
        <v>2.7488260222196637E-2</v>
      </c>
      <c r="I1070" s="58">
        <v>0</v>
      </c>
      <c r="J1070" s="58">
        <v>-6.2929061784896545E-3</v>
      </c>
      <c r="K1070" s="58">
        <v>0</v>
      </c>
      <c r="L1070" s="58">
        <v>0</v>
      </c>
      <c r="M1070" s="58">
        <v>1.9135093761959432E-3</v>
      </c>
    </row>
    <row r="1071" spans="1:13" x14ac:dyDescent="0.25">
      <c r="A1071" s="57">
        <v>40633</v>
      </c>
      <c r="B1071" s="58">
        <v>-9.1715071843478935E-4</v>
      </c>
      <c r="C1071" s="58">
        <v>-2.008032128513193E-4</v>
      </c>
      <c r="D1071" s="58">
        <v>-1.3685239491691203E-2</v>
      </c>
      <c r="E1071" s="58">
        <v>8.4643705054536778E-3</v>
      </c>
      <c r="F1071" s="58">
        <v>1.0485408417656661E-2</v>
      </c>
      <c r="G1071" s="58">
        <v>-8.5903943771963309E-3</v>
      </c>
      <c r="H1071" s="58">
        <v>3.9571954074240079E-3</v>
      </c>
      <c r="I1071" s="58">
        <v>0</v>
      </c>
      <c r="J1071" s="58">
        <v>-5.1813471502590858E-3</v>
      </c>
      <c r="K1071" s="58">
        <v>0</v>
      </c>
      <c r="L1071" s="58">
        <v>0</v>
      </c>
      <c r="M1071" s="58">
        <v>-5.9205500381971365E-3</v>
      </c>
    </row>
    <row r="1072" spans="1:13" x14ac:dyDescent="0.25">
      <c r="A1072" s="57">
        <v>40634</v>
      </c>
      <c r="B1072" s="58">
        <v>1.8359853121174829E-3</v>
      </c>
      <c r="C1072" s="58">
        <v>-1.1448081944165467E-2</v>
      </c>
      <c r="D1072" s="58">
        <v>-2.2794846382557021E-2</v>
      </c>
      <c r="E1072" s="58">
        <v>8.5639223446725143E-3</v>
      </c>
      <c r="F1072" s="58">
        <v>7.4014948116973844E-3</v>
      </c>
      <c r="G1072" s="58">
        <v>3.5447026388342184E-3</v>
      </c>
      <c r="H1072" s="58">
        <v>0</v>
      </c>
      <c r="I1072" s="58">
        <v>0</v>
      </c>
      <c r="J1072" s="58">
        <v>-9.5486111111112715E-3</v>
      </c>
      <c r="K1072" s="58">
        <v>0</v>
      </c>
      <c r="L1072" s="58">
        <v>0</v>
      </c>
      <c r="M1072" s="58">
        <v>1.536983669548686E-3</v>
      </c>
    </row>
    <row r="1073" spans="1:13" x14ac:dyDescent="0.25">
      <c r="A1073" s="57">
        <v>40637</v>
      </c>
      <c r="B1073" s="58">
        <v>4.3982895540624067E-3</v>
      </c>
      <c r="C1073" s="58">
        <v>-9.7521332791548065E-3</v>
      </c>
      <c r="D1073" s="58">
        <v>-1.1663286004056861E-2</v>
      </c>
      <c r="E1073" s="58">
        <v>-6.9350473612991292E-3</v>
      </c>
      <c r="F1073" s="58">
        <v>3.0829071526327079E-2</v>
      </c>
      <c r="G1073" s="58">
        <v>2.7472527472527375E-3</v>
      </c>
      <c r="H1073" s="58">
        <v>1.5599844556709153E-2</v>
      </c>
      <c r="I1073" s="58">
        <v>0</v>
      </c>
      <c r="J1073" s="58">
        <v>-3.5056967572304476E-3</v>
      </c>
      <c r="K1073" s="58">
        <v>0</v>
      </c>
      <c r="L1073" s="58">
        <v>0</v>
      </c>
      <c r="M1073" s="58">
        <v>9.9750623441394737E-3</v>
      </c>
    </row>
    <row r="1074" spans="1:13" x14ac:dyDescent="0.25">
      <c r="A1074" s="57">
        <v>40638</v>
      </c>
      <c r="B1074" s="58">
        <v>-3.7100109475731724E-3</v>
      </c>
      <c r="C1074" s="58">
        <v>-6.770619614279938E-3</v>
      </c>
      <c r="D1074" s="58">
        <v>1.1287839917906828E-2</v>
      </c>
      <c r="E1074" s="58">
        <v>-3.1647078862204081E-2</v>
      </c>
      <c r="F1074" s="58">
        <v>-1.0201942561665955E-2</v>
      </c>
      <c r="G1074" s="58">
        <v>9.0019569471624372E-3</v>
      </c>
      <c r="H1074" s="58">
        <v>1.2845741773259034E-2</v>
      </c>
      <c r="I1074" s="58">
        <v>0</v>
      </c>
      <c r="J1074" s="58">
        <v>1.7003811199061802E-2</v>
      </c>
      <c r="K1074" s="58">
        <v>0</v>
      </c>
      <c r="L1074" s="58">
        <v>0</v>
      </c>
      <c r="M1074" s="58">
        <v>1.7094017094017033E-3</v>
      </c>
    </row>
    <row r="1075" spans="1:13" x14ac:dyDescent="0.25">
      <c r="A1075" s="57">
        <v>40639</v>
      </c>
      <c r="B1075" s="58">
        <v>3.2354557108844606E-3</v>
      </c>
      <c r="C1075" s="58">
        <v>-2.4788266887005861E-3</v>
      </c>
      <c r="D1075" s="58">
        <v>1.2176560121765601E-2</v>
      </c>
      <c r="E1075" s="58">
        <v>8.9354816013509364E-3</v>
      </c>
      <c r="F1075" s="58">
        <v>-3.1062477938581079E-2</v>
      </c>
      <c r="G1075" s="58">
        <v>1.4352211016291694E-2</v>
      </c>
      <c r="H1075" s="58">
        <v>-1.3654271682227881E-2</v>
      </c>
      <c r="I1075" s="58">
        <v>0</v>
      </c>
      <c r="J1075" s="58">
        <v>4.9005477082733062E-3</v>
      </c>
      <c r="K1075" s="58">
        <v>0</v>
      </c>
      <c r="L1075" s="58">
        <v>0</v>
      </c>
      <c r="M1075" s="58">
        <v>4.550625711035261E-3</v>
      </c>
    </row>
    <row r="1076" spans="1:13" x14ac:dyDescent="0.25">
      <c r="A1076" s="57">
        <v>40640</v>
      </c>
      <c r="B1076" s="58">
        <v>-1.4603870025556853E-3</v>
      </c>
      <c r="C1076" s="58">
        <v>2.0708221163800999E-4</v>
      </c>
      <c r="D1076" s="58">
        <v>4.0100250626566858E-3</v>
      </c>
      <c r="E1076" s="58">
        <v>1.0146443514644332E-2</v>
      </c>
      <c r="F1076" s="58">
        <v>1.3479052823315074E-2</v>
      </c>
      <c r="G1076" s="58">
        <v>1.9120458891013214E-3</v>
      </c>
      <c r="H1076" s="58">
        <v>1.1764062158021504E-2</v>
      </c>
      <c r="I1076" s="58">
        <v>0</v>
      </c>
      <c r="J1076" s="58">
        <v>1.0900745840505044E-2</v>
      </c>
      <c r="K1076" s="58">
        <v>0</v>
      </c>
      <c r="L1076" s="58">
        <v>0</v>
      </c>
      <c r="M1076" s="58">
        <v>3.7750094375232912E-4</v>
      </c>
    </row>
    <row r="1077" spans="1:13" x14ac:dyDescent="0.25">
      <c r="A1077" s="57">
        <v>40641</v>
      </c>
      <c r="B1077" s="58">
        <v>1.5234613040828737E-3</v>
      </c>
      <c r="C1077" s="58">
        <v>-8.9026915113871175E-3</v>
      </c>
      <c r="D1077" s="58">
        <v>-4.9925112331505872E-4</v>
      </c>
      <c r="E1077" s="58">
        <v>-3.175589382485744E-3</v>
      </c>
      <c r="F1077" s="58">
        <v>1.99856218547807E-2</v>
      </c>
      <c r="G1077" s="58">
        <v>-4.961832061068705E-3</v>
      </c>
      <c r="H1077" s="58">
        <v>-1.081607268400786E-3</v>
      </c>
      <c r="I1077" s="58">
        <v>0</v>
      </c>
      <c r="J1077" s="58">
        <v>-1.9863791146425003E-3</v>
      </c>
      <c r="K1077" s="58">
        <v>0</v>
      </c>
      <c r="L1077" s="58">
        <v>0</v>
      </c>
      <c r="M1077" s="58">
        <v>-8.6792452830188882E-3</v>
      </c>
    </row>
    <row r="1078" spans="1:13" x14ac:dyDescent="0.25">
      <c r="A1078" s="57">
        <v>40644</v>
      </c>
      <c r="B1078" s="58">
        <v>-5.5369637967751517E-3</v>
      </c>
      <c r="C1078" s="58">
        <v>-1.2742845205765629E-2</v>
      </c>
      <c r="D1078" s="58">
        <v>4.9950049950051589E-3</v>
      </c>
      <c r="E1078" s="58">
        <v>-1.3504622736245642E-3</v>
      </c>
      <c r="F1078" s="58">
        <v>2.6783197067944853E-2</v>
      </c>
      <c r="G1078" s="58">
        <v>-3.4522439585730202E-3</v>
      </c>
      <c r="H1078" s="58">
        <v>-3.6273076714851138E-3</v>
      </c>
      <c r="I1078" s="58">
        <v>0</v>
      </c>
      <c r="J1078" s="58">
        <v>-6.8239977253341522E-3</v>
      </c>
      <c r="K1078" s="58">
        <v>0</v>
      </c>
      <c r="L1078" s="58">
        <v>0</v>
      </c>
      <c r="M1078" s="58">
        <v>5.3292729349068146E-3</v>
      </c>
    </row>
    <row r="1079" spans="1:13" x14ac:dyDescent="0.25">
      <c r="A1079" s="57">
        <v>40645</v>
      </c>
      <c r="B1079" s="58">
        <v>-4.8947626040130032E-4</v>
      </c>
      <c r="C1079" s="58">
        <v>4.8666948793907316E-3</v>
      </c>
      <c r="D1079" s="58">
        <v>-1.7892644135188873E-2</v>
      </c>
      <c r="E1079" s="58">
        <v>-1.1719833564493798E-2</v>
      </c>
      <c r="F1079" s="58">
        <v>-3.4115870400878601E-2</v>
      </c>
      <c r="G1079" s="58">
        <v>-1.3086989992301734E-2</v>
      </c>
      <c r="H1079" s="58">
        <v>-1.9343620951966956E-2</v>
      </c>
      <c r="I1079" s="58">
        <v>0</v>
      </c>
      <c r="J1079" s="58">
        <v>-2.2616661895218937E-2</v>
      </c>
      <c r="K1079" s="58">
        <v>0</v>
      </c>
      <c r="L1079" s="58">
        <v>0</v>
      </c>
      <c r="M1079" s="58">
        <v>1.3252555850056913E-2</v>
      </c>
    </row>
    <row r="1080" spans="1:13" x14ac:dyDescent="0.25">
      <c r="A1080" s="57">
        <v>40646</v>
      </c>
      <c r="B1080" s="58">
        <v>3.7340842311457401E-3</v>
      </c>
      <c r="C1080" s="58">
        <v>1.1160244261949837E-2</v>
      </c>
      <c r="D1080" s="58">
        <v>1.0121457489877805E-3</v>
      </c>
      <c r="E1080" s="58">
        <v>9.9291277805066969E-3</v>
      </c>
      <c r="F1080" s="58">
        <v>3.5391940871295491E-2</v>
      </c>
      <c r="G1080" s="58">
        <v>-3.9001560062412732E-4</v>
      </c>
      <c r="H1080" s="58">
        <v>1.0028812056737557E-2</v>
      </c>
      <c r="I1080" s="58">
        <v>0</v>
      </c>
      <c r="J1080" s="58">
        <v>5.858230814294263E-3</v>
      </c>
      <c r="K1080" s="58">
        <v>0</v>
      </c>
      <c r="L1080" s="58">
        <v>0</v>
      </c>
      <c r="M1080" s="58">
        <v>2.0553064275037336E-3</v>
      </c>
    </row>
    <row r="1081" spans="1:13" x14ac:dyDescent="0.25">
      <c r="A1081" s="57">
        <v>40647</v>
      </c>
      <c r="B1081" s="58">
        <v>-7.9282795633339731E-4</v>
      </c>
      <c r="C1081" s="58">
        <v>-1.1037067888379881E-2</v>
      </c>
      <c r="D1081" s="58">
        <v>-1.011122345803861E-2</v>
      </c>
      <c r="E1081" s="58">
        <v>3.8909154073303309E-3</v>
      </c>
      <c r="F1081" s="58">
        <v>9.0603335850092392E-3</v>
      </c>
      <c r="G1081" s="58">
        <v>-8.1935232149823456E-3</v>
      </c>
      <c r="H1081" s="58">
        <v>-2.5783092873992164E-3</v>
      </c>
      <c r="I1081" s="58">
        <v>0</v>
      </c>
      <c r="J1081" s="58">
        <v>1.0774606872451908E-2</v>
      </c>
      <c r="K1081" s="58">
        <v>0</v>
      </c>
      <c r="L1081" s="58">
        <v>0</v>
      </c>
      <c r="M1081" s="58">
        <v>-2.4240164087264704E-3</v>
      </c>
    </row>
    <row r="1082" spans="1:13" x14ac:dyDescent="0.25">
      <c r="A1082" s="57">
        <v>40648</v>
      </c>
      <c r="B1082" s="58">
        <v>7.080078125E-3</v>
      </c>
      <c r="C1082" s="58">
        <v>-1.4950515898083827E-2</v>
      </c>
      <c r="D1082" s="58">
        <v>8.6823289070481202E-3</v>
      </c>
      <c r="E1082" s="58">
        <v>-8.2672941827871549E-2</v>
      </c>
      <c r="F1082" s="58">
        <v>-1.3604516699543545E-3</v>
      </c>
      <c r="G1082" s="58">
        <v>-1.9669551534224894E-3</v>
      </c>
      <c r="H1082" s="58">
        <v>-9.954900450995452E-3</v>
      </c>
      <c r="I1082" s="58">
        <v>0</v>
      </c>
      <c r="J1082" s="58">
        <v>8.0668395275136362E-3</v>
      </c>
      <c r="K1082" s="58">
        <v>0</v>
      </c>
      <c r="L1082" s="58">
        <v>0</v>
      </c>
      <c r="M1082" s="58">
        <v>9.3457943925234765E-4</v>
      </c>
    </row>
    <row r="1083" spans="1:13" x14ac:dyDescent="0.25">
      <c r="A1083" s="57">
        <v>40651</v>
      </c>
      <c r="B1083" s="58">
        <v>-2.1818181818182847E-3</v>
      </c>
      <c r="C1083" s="58">
        <v>1.3467293715262896E-2</v>
      </c>
      <c r="D1083" s="58">
        <v>-6.5822784810125601E-3</v>
      </c>
      <c r="E1083" s="58">
        <v>-7.2430964237210071E-3</v>
      </c>
      <c r="F1083" s="58">
        <v>-6.2666030924325433E-3</v>
      </c>
      <c r="G1083" s="58">
        <v>-1.1430823807646928E-2</v>
      </c>
      <c r="H1083" s="58">
        <v>-9.2772623743124782E-3</v>
      </c>
      <c r="I1083" s="58">
        <v>0</v>
      </c>
      <c r="J1083" s="58">
        <v>-5.7159188339526157E-3</v>
      </c>
      <c r="K1083" s="58">
        <v>0</v>
      </c>
      <c r="L1083" s="58">
        <v>0</v>
      </c>
      <c r="M1083" s="58">
        <v>-4.4817927170867078E-3</v>
      </c>
    </row>
    <row r="1084" spans="1:13" x14ac:dyDescent="0.25">
      <c r="A1084" s="57">
        <v>40652</v>
      </c>
      <c r="B1084" s="58">
        <v>6.4990281827017604E-3</v>
      </c>
      <c r="C1084" s="58">
        <v>1.8139632988821042E-2</v>
      </c>
      <c r="D1084" s="58">
        <v>1.2232415902140525E-2</v>
      </c>
      <c r="E1084" s="58">
        <v>-1.0107919136646992E-2</v>
      </c>
      <c r="F1084" s="58">
        <v>2.7486462403180534E-2</v>
      </c>
      <c r="G1084" s="58">
        <v>2.7910685805423441E-3</v>
      </c>
      <c r="H1084" s="58">
        <v>2.6914881686666003E-3</v>
      </c>
      <c r="I1084" s="58">
        <v>0</v>
      </c>
      <c r="J1084" s="58">
        <v>-7.1859729807416395E-3</v>
      </c>
      <c r="K1084" s="58">
        <v>0</v>
      </c>
      <c r="L1084" s="58">
        <v>0</v>
      </c>
      <c r="M1084" s="58">
        <v>7.5032826861742841E-4</v>
      </c>
    </row>
    <row r="1085" spans="1:13" x14ac:dyDescent="0.25">
      <c r="A1085" s="57">
        <v>40653</v>
      </c>
      <c r="B1085" s="58">
        <v>-1.5750407338120942E-2</v>
      </c>
      <c r="C1085" s="58">
        <v>1.3465920861818859E-2</v>
      </c>
      <c r="D1085" s="58">
        <v>7.8046324269889222E-2</v>
      </c>
      <c r="E1085" s="58">
        <v>8.0614203454896227E-3</v>
      </c>
      <c r="F1085" s="58">
        <v>-3.9359573048699525E-3</v>
      </c>
      <c r="G1085" s="58">
        <v>2.4254473161033907E-2</v>
      </c>
      <c r="H1085" s="58">
        <v>2.824068896096632E-2</v>
      </c>
      <c r="I1085" s="58">
        <v>0</v>
      </c>
      <c r="J1085" s="58">
        <v>1.7081644470179569E-2</v>
      </c>
      <c r="K1085" s="58">
        <v>0</v>
      </c>
      <c r="L1085" s="58">
        <v>0</v>
      </c>
      <c r="M1085" s="58">
        <v>6.3730084348641025E-3</v>
      </c>
    </row>
    <row r="1086" spans="1:13" x14ac:dyDescent="0.25">
      <c r="A1086" s="57">
        <v>40654</v>
      </c>
      <c r="B1086" s="58">
        <v>1.5511955855303405E-2</v>
      </c>
      <c r="C1086" s="58">
        <v>2.4121013900245236E-2</v>
      </c>
      <c r="D1086" s="58">
        <v>2.3353573096684954E-3</v>
      </c>
      <c r="E1086" s="58">
        <v>-1.180502665651173E-3</v>
      </c>
      <c r="F1086" s="58">
        <v>-4.4203335342575256E-3</v>
      </c>
      <c r="G1086" s="58">
        <v>-9.3167701863354768E-3</v>
      </c>
      <c r="H1086" s="58">
        <v>1.0986022733452838E-2</v>
      </c>
      <c r="I1086" s="58">
        <v>0</v>
      </c>
      <c r="J1086" s="58">
        <v>1.1101622544833489E-2</v>
      </c>
      <c r="K1086" s="58">
        <v>0</v>
      </c>
      <c r="L1086" s="58">
        <v>0</v>
      </c>
      <c r="M1086" s="58">
        <v>-2.0487986589681206E-3</v>
      </c>
    </row>
    <row r="1087" spans="1:13" x14ac:dyDescent="0.25">
      <c r="A1087" s="57">
        <v>40658</v>
      </c>
      <c r="B1087" s="58">
        <v>1.2195858238241986E-2</v>
      </c>
      <c r="C1087" s="58">
        <v>6.5868263473054522E-3</v>
      </c>
      <c r="D1087" s="58">
        <v>2.2367194780987809E-2</v>
      </c>
      <c r="E1087" s="58">
        <v>-1.143772160586698E-4</v>
      </c>
      <c r="F1087" s="58">
        <v>2.2267070299361036E-2</v>
      </c>
      <c r="G1087" s="58">
        <v>3.5266457680249719E-3</v>
      </c>
      <c r="H1087" s="58">
        <v>-2.5283769971488068E-3</v>
      </c>
      <c r="I1087" s="58">
        <v>0</v>
      </c>
      <c r="J1087" s="58">
        <v>-2.8153153153153143E-3</v>
      </c>
      <c r="K1087" s="58">
        <v>0</v>
      </c>
      <c r="L1087" s="58">
        <v>0</v>
      </c>
      <c r="M1087" s="58">
        <v>-3.919372900335949E-3</v>
      </c>
    </row>
    <row r="1088" spans="1:13" x14ac:dyDescent="0.25">
      <c r="A1088" s="57">
        <v>40659</v>
      </c>
      <c r="B1088" s="58">
        <v>2.0280345958842982E-3</v>
      </c>
      <c r="C1088" s="58">
        <v>-7.3369026373190094E-3</v>
      </c>
      <c r="D1088" s="58">
        <v>2.4612579762989917E-2</v>
      </c>
      <c r="E1088" s="58">
        <v>1.4794478761534391E-2</v>
      </c>
      <c r="F1088" s="58">
        <v>2.6980784416952286E-3</v>
      </c>
      <c r="G1088" s="58">
        <v>2.2647403358063256E-2</v>
      </c>
      <c r="H1088" s="58">
        <v>-1.6826663790313723E-2</v>
      </c>
      <c r="I1088" s="58">
        <v>0</v>
      </c>
      <c r="J1088" s="58">
        <v>9.0344438170524288E-3</v>
      </c>
      <c r="K1088" s="58">
        <v>0</v>
      </c>
      <c r="L1088" s="58">
        <v>0</v>
      </c>
      <c r="M1088" s="58">
        <v>1.0118043844856706E-2</v>
      </c>
    </row>
    <row r="1089" spans="1:13" x14ac:dyDescent="0.25">
      <c r="A1089" s="57">
        <v>40660</v>
      </c>
      <c r="B1089" s="58">
        <v>3.6906958747544572E-3</v>
      </c>
      <c r="C1089" s="58">
        <v>-7.9904115061923964E-4</v>
      </c>
      <c r="D1089" s="58">
        <v>6.6725978647685924E-3</v>
      </c>
      <c r="E1089" s="58">
        <v>9.2808296385362699E-3</v>
      </c>
      <c r="F1089" s="58">
        <v>-8.269344359125741E-3</v>
      </c>
      <c r="G1089" s="58">
        <v>7.2546773577699675E-3</v>
      </c>
      <c r="H1089" s="58">
        <v>7.8606692265496436E-2</v>
      </c>
      <c r="I1089" s="58">
        <v>0</v>
      </c>
      <c r="J1089" s="58">
        <v>4.4767767207609666E-3</v>
      </c>
      <c r="K1089" s="58">
        <v>0</v>
      </c>
      <c r="L1089" s="58">
        <v>0</v>
      </c>
      <c r="M1089" s="58">
        <v>9.4602114635504719E-3</v>
      </c>
    </row>
    <row r="1090" spans="1:13" x14ac:dyDescent="0.25">
      <c r="A1090" s="57">
        <v>40661</v>
      </c>
      <c r="B1090" s="58">
        <v>8.1845679378447223E-3</v>
      </c>
      <c r="C1090" s="58">
        <v>-9.5961615353858942E-3</v>
      </c>
      <c r="D1090" s="58">
        <v>7.5121520106053996E-3</v>
      </c>
      <c r="E1090" s="58">
        <v>4.0951565466662565E-4</v>
      </c>
      <c r="F1090" s="58">
        <v>-1.892660975448357E-2</v>
      </c>
      <c r="G1090" s="58">
        <v>1.2509476876421566E-2</v>
      </c>
      <c r="H1090" s="58">
        <v>-7.9336825509841447E-3</v>
      </c>
      <c r="I1090" s="58">
        <v>0</v>
      </c>
      <c r="J1090" s="58">
        <v>-9.7493036211699913E-3</v>
      </c>
      <c r="K1090" s="58">
        <v>0</v>
      </c>
      <c r="L1090" s="58">
        <v>0</v>
      </c>
      <c r="M1090" s="58">
        <v>4.9614112458653548E-3</v>
      </c>
    </row>
    <row r="1091" spans="1:13" x14ac:dyDescent="0.25">
      <c r="A1091" s="57">
        <v>40662</v>
      </c>
      <c r="B1091" s="58">
        <v>6.5297958703451897E-3</v>
      </c>
      <c r="C1091" s="58">
        <v>9.6891400888172718E-3</v>
      </c>
      <c r="D1091" s="58">
        <v>1.5350877192982448E-2</v>
      </c>
      <c r="E1091" s="58">
        <v>1.1387317654063533E-2</v>
      </c>
      <c r="F1091" s="58">
        <v>1.8212478920742736E-3</v>
      </c>
      <c r="G1091" s="58">
        <v>-2.9576937476600507E-2</v>
      </c>
      <c r="H1091" s="58">
        <v>3.7935100220434226E-3</v>
      </c>
      <c r="I1091" s="58">
        <v>0</v>
      </c>
      <c r="J1091" s="58">
        <v>-5.6258790435992356E-4</v>
      </c>
      <c r="K1091" s="58">
        <v>0</v>
      </c>
      <c r="L1091" s="58">
        <v>0</v>
      </c>
      <c r="M1091" s="58">
        <v>5.3026147376120658E-3</v>
      </c>
    </row>
    <row r="1092" spans="1:13" x14ac:dyDescent="0.25">
      <c r="A1092" s="57">
        <v>40665</v>
      </c>
      <c r="B1092" s="58">
        <v>5.9029807130335232E-3</v>
      </c>
      <c r="C1092" s="58">
        <v>-1.099560175929637E-2</v>
      </c>
      <c r="D1092" s="58">
        <v>-1.0367170626349842E-2</v>
      </c>
      <c r="E1092" s="58">
        <v>-1.0192067113106162E-2</v>
      </c>
      <c r="F1092" s="58">
        <v>-7.0697549151630401E-3</v>
      </c>
      <c r="G1092" s="58">
        <v>-1.0030864197530964E-2</v>
      </c>
      <c r="H1092" s="58">
        <v>2.7475614115724412E-2</v>
      </c>
      <c r="I1092" s="58">
        <v>0</v>
      </c>
      <c r="J1092" s="58">
        <v>-1.4635519279482256E-2</v>
      </c>
      <c r="K1092" s="58">
        <v>0</v>
      </c>
      <c r="L1092" s="58">
        <v>0</v>
      </c>
      <c r="M1092" s="58">
        <v>1.0913059294288541E-3</v>
      </c>
    </row>
    <row r="1093" spans="1:13" x14ac:dyDescent="0.25">
      <c r="A1093" s="57">
        <v>40666</v>
      </c>
      <c r="B1093" s="58">
        <v>-6.3912614025918302E-4</v>
      </c>
      <c r="C1093" s="58">
        <v>5.4578532443905203E-3</v>
      </c>
      <c r="D1093" s="58">
        <v>1.3967699694456659E-2</v>
      </c>
      <c r="E1093" s="58">
        <v>-8.6613880524887277E-3</v>
      </c>
      <c r="F1093" s="58">
        <v>-5.1739336814267234E-2</v>
      </c>
      <c r="G1093" s="58">
        <v>5.8456742010910556E-3</v>
      </c>
      <c r="H1093" s="58">
        <v>-1.3618967145484384E-2</v>
      </c>
      <c r="I1093" s="58">
        <v>0</v>
      </c>
      <c r="J1093" s="58">
        <v>-5.9982862039417162E-3</v>
      </c>
      <c r="K1093" s="58">
        <v>0</v>
      </c>
      <c r="L1093" s="58">
        <v>0</v>
      </c>
      <c r="M1093" s="58">
        <v>7.6308139534884134E-3</v>
      </c>
    </row>
    <row r="1094" spans="1:13" x14ac:dyDescent="0.25">
      <c r="A1094" s="57">
        <v>40667</v>
      </c>
      <c r="B1094" s="58">
        <v>2.0930232558140638E-3</v>
      </c>
      <c r="C1094" s="58">
        <v>4.0209087253717524E-3</v>
      </c>
      <c r="D1094" s="58">
        <v>1.162290142057687E-2</v>
      </c>
      <c r="E1094" s="58">
        <v>3.5623218839058168E-3</v>
      </c>
      <c r="F1094" s="58">
        <v>-5.935354691075645E-3</v>
      </c>
      <c r="G1094" s="58">
        <v>9.6861681518791709E-3</v>
      </c>
      <c r="H1094" s="58">
        <v>7.659360040312535E-3</v>
      </c>
      <c r="I1094" s="58">
        <v>0</v>
      </c>
      <c r="J1094" s="58">
        <v>5.7471264367814356E-4</v>
      </c>
      <c r="K1094" s="58">
        <v>0</v>
      </c>
      <c r="L1094" s="58">
        <v>0</v>
      </c>
      <c r="M1094" s="58">
        <v>-1.6227912008655032E-3</v>
      </c>
    </row>
    <row r="1095" spans="1:13" x14ac:dyDescent="0.25">
      <c r="A1095" s="57">
        <v>40668</v>
      </c>
      <c r="B1095" s="58">
        <v>-1.096542121141808E-2</v>
      </c>
      <c r="C1095" s="58">
        <v>-8.0096115338406104E-3</v>
      </c>
      <c r="D1095" s="58">
        <v>4.6808510638298717E-3</v>
      </c>
      <c r="E1095" s="58">
        <v>-2.8397414340693983E-3</v>
      </c>
      <c r="F1095" s="58">
        <v>8.488597942594156E-3</v>
      </c>
      <c r="G1095" s="58">
        <v>-1.0360706062931713E-2</v>
      </c>
      <c r="H1095" s="58">
        <v>-1.4302145321798188E-2</v>
      </c>
      <c r="I1095" s="58">
        <v>0</v>
      </c>
      <c r="J1095" s="58">
        <v>5.7438253877082346E-3</v>
      </c>
      <c r="K1095" s="58">
        <v>0</v>
      </c>
      <c r="L1095" s="58">
        <v>0</v>
      </c>
      <c r="M1095" s="58">
        <v>-5.41809644211666E-3</v>
      </c>
    </row>
    <row r="1096" spans="1:13" x14ac:dyDescent="0.25">
      <c r="A1096" s="57">
        <v>40669</v>
      </c>
      <c r="B1096" s="58">
        <v>-8.4472341174399723E-3</v>
      </c>
      <c r="C1096" s="58">
        <v>-4.0371417036733082E-4</v>
      </c>
      <c r="D1096" s="58">
        <v>-1.5247776365946653E-2</v>
      </c>
      <c r="E1096" s="58">
        <v>1.9110428298421134E-3</v>
      </c>
      <c r="F1096" s="58">
        <v>7.6324987516940279E-3</v>
      </c>
      <c r="G1096" s="58">
        <v>3.1019775106631009E-3</v>
      </c>
      <c r="H1096" s="58">
        <v>2.4859215666377388E-3</v>
      </c>
      <c r="I1096" s="58">
        <v>0</v>
      </c>
      <c r="J1096" s="58">
        <v>5.9965733866360615E-3</v>
      </c>
      <c r="K1096" s="58">
        <v>0</v>
      </c>
      <c r="L1096" s="58">
        <v>0</v>
      </c>
      <c r="M1096" s="58">
        <v>-9.0793535500266476E-4</v>
      </c>
    </row>
    <row r="1097" spans="1:13" x14ac:dyDescent="0.25">
      <c r="A1097" s="57">
        <v>40672</v>
      </c>
      <c r="B1097" s="58">
        <v>-3.7863101224635543E-3</v>
      </c>
      <c r="C1097" s="58">
        <v>2.8271405492727997E-3</v>
      </c>
      <c r="D1097" s="58">
        <v>-2.1075268817204229E-2</v>
      </c>
      <c r="E1097" s="58">
        <v>4.4505946592863221E-3</v>
      </c>
      <c r="F1097" s="58">
        <v>9.6276369814527474E-3</v>
      </c>
      <c r="G1097" s="58">
        <v>-1.5461925009664368E-3</v>
      </c>
      <c r="H1097" s="58">
        <v>1.6194331983805821E-2</v>
      </c>
      <c r="I1097" s="58">
        <v>0</v>
      </c>
      <c r="J1097" s="58">
        <v>3.1223389156971315E-3</v>
      </c>
      <c r="K1097" s="58">
        <v>0</v>
      </c>
      <c r="L1097" s="58">
        <v>0</v>
      </c>
      <c r="M1097" s="58">
        <v>1.454016721192275E-3</v>
      </c>
    </row>
    <row r="1098" spans="1:13" x14ac:dyDescent="0.25">
      <c r="A1098" s="57">
        <v>40673</v>
      </c>
      <c r="B1098" s="58">
        <v>5.1071916384584082E-3</v>
      </c>
      <c r="C1098" s="58">
        <v>5.2356020942410098E-3</v>
      </c>
      <c r="D1098" s="58">
        <v>1.1862917398945516E-2</v>
      </c>
      <c r="E1098" s="58">
        <v>9.2713259113079705E-3</v>
      </c>
      <c r="F1098" s="58">
        <v>-2.6644229420837995E-3</v>
      </c>
      <c r="G1098" s="58">
        <v>-6.194347657762167E-3</v>
      </c>
      <c r="H1098" s="58">
        <v>1.5637450199203151E-2</v>
      </c>
      <c r="I1098" s="58">
        <v>0</v>
      </c>
      <c r="J1098" s="58">
        <v>3.3955857385399302E-3</v>
      </c>
      <c r="K1098" s="58">
        <v>0</v>
      </c>
      <c r="L1098" s="58">
        <v>0</v>
      </c>
      <c r="M1098" s="58">
        <v>7.8039927404718323E-3</v>
      </c>
    </row>
    <row r="1099" spans="1:13" x14ac:dyDescent="0.25">
      <c r="A1099" s="57">
        <v>40674</v>
      </c>
      <c r="B1099" s="58">
        <v>6.2038404726736385E-3</v>
      </c>
      <c r="C1099" s="58">
        <v>-6.4102564102563875E-3</v>
      </c>
      <c r="D1099" s="58">
        <v>1.6500217108119886E-2</v>
      </c>
      <c r="E1099" s="58">
        <v>-1.3281192355936056E-2</v>
      </c>
      <c r="F1099" s="58">
        <v>-2.3481439820022487E-2</v>
      </c>
      <c r="G1099" s="58">
        <v>-1.207635372029614E-2</v>
      </c>
      <c r="H1099" s="58">
        <v>2.1574973031284195E-3</v>
      </c>
      <c r="I1099" s="58">
        <v>0</v>
      </c>
      <c r="J1099" s="58">
        <v>-1.5792442188381384E-2</v>
      </c>
      <c r="K1099" s="58">
        <v>0</v>
      </c>
      <c r="L1099" s="58">
        <v>0</v>
      </c>
      <c r="M1099" s="58">
        <v>-6.4829821717989899E-3</v>
      </c>
    </row>
    <row r="1100" spans="1:13" x14ac:dyDescent="0.25">
      <c r="A1100" s="57">
        <v>40675</v>
      </c>
      <c r="B1100" s="58">
        <v>-3.8167938931298329E-3</v>
      </c>
      <c r="C1100" s="58">
        <v>-1.8145161290322731E-3</v>
      </c>
      <c r="D1100" s="58">
        <v>1.238786843229378E-2</v>
      </c>
      <c r="E1100" s="58">
        <v>-7.4777536827930202E-4</v>
      </c>
      <c r="F1100" s="58">
        <v>-5.0395968322535234E-3</v>
      </c>
      <c r="G1100" s="58">
        <v>-1.577287066246047E-3</v>
      </c>
      <c r="H1100" s="58">
        <v>8.2689108523339439E-3</v>
      </c>
      <c r="I1100" s="58">
        <v>0</v>
      </c>
      <c r="J1100" s="58">
        <v>1.2320916905444124E-2</v>
      </c>
      <c r="K1100" s="58">
        <v>0</v>
      </c>
      <c r="L1100" s="58">
        <v>0</v>
      </c>
      <c r="M1100" s="58">
        <v>9.9691861518940161E-3</v>
      </c>
    </row>
    <row r="1101" spans="1:13" x14ac:dyDescent="0.25">
      <c r="A1101" s="57">
        <v>40676</v>
      </c>
      <c r="B1101" s="58">
        <v>1.2083701738873964E-2</v>
      </c>
      <c r="C1101" s="58">
        <v>-1.7572207634821146E-2</v>
      </c>
      <c r="D1101" s="58">
        <v>-1.2236286919831141E-2</v>
      </c>
      <c r="E1101" s="58">
        <v>-1.0289605627478826E-2</v>
      </c>
      <c r="F1101" s="58">
        <v>-5.0072358900144609E-2</v>
      </c>
      <c r="G1101" s="58">
        <v>-1.1453396524486514E-2</v>
      </c>
      <c r="H1101" s="58">
        <v>-1.703304702285624E-2</v>
      </c>
      <c r="I1101" s="58">
        <v>0</v>
      </c>
      <c r="J1101" s="58">
        <v>-4.245683555052282E-3</v>
      </c>
      <c r="K1101" s="58">
        <v>0</v>
      </c>
      <c r="L1101" s="58">
        <v>0</v>
      </c>
      <c r="M1101" s="58">
        <v>0</v>
      </c>
    </row>
    <row r="1102" spans="1:13" x14ac:dyDescent="0.25">
      <c r="A1102" s="57">
        <v>40679</v>
      </c>
      <c r="B1102" s="58">
        <v>-1.1007571345369782E-2</v>
      </c>
      <c r="C1102" s="58">
        <v>-2.117598684210531E-2</v>
      </c>
      <c r="D1102" s="58">
        <v>9.8248611704399025E-3</v>
      </c>
      <c r="E1102" s="58">
        <v>-2.1019999243884979E-2</v>
      </c>
      <c r="F1102" s="58">
        <v>-2.6736745886654534E-2</v>
      </c>
      <c r="G1102" s="58">
        <v>-1.8377946464242956E-2</v>
      </c>
      <c r="H1102" s="58">
        <v>-4.9614928909952671E-2</v>
      </c>
      <c r="I1102" s="58">
        <v>0</v>
      </c>
      <c r="J1102" s="58">
        <v>-7.6748152359296107E-3</v>
      </c>
      <c r="K1102" s="58">
        <v>0</v>
      </c>
      <c r="L1102" s="58">
        <v>0</v>
      </c>
      <c r="M1102" s="58">
        <v>6.1019382627423013E-3</v>
      </c>
    </row>
    <row r="1103" spans="1:13" x14ac:dyDescent="0.25">
      <c r="A1103" s="57">
        <v>40680</v>
      </c>
      <c r="B1103" s="58">
        <v>-1.1542311995760057E-2</v>
      </c>
      <c r="C1103" s="58">
        <v>8.6116362108801248E-3</v>
      </c>
      <c r="D1103" s="58">
        <v>-3.8071065989847552E-3</v>
      </c>
      <c r="E1103" s="58">
        <v>2.3209113728519082E-2</v>
      </c>
      <c r="F1103" s="58">
        <v>3.1619315958362648E-2</v>
      </c>
      <c r="G1103" s="58">
        <v>-2.0350020350020648E-3</v>
      </c>
      <c r="H1103" s="58">
        <v>1.1947431302270051E-2</v>
      </c>
      <c r="I1103" s="58">
        <v>0</v>
      </c>
      <c r="J1103" s="58">
        <v>-1.3463191062732749E-2</v>
      </c>
      <c r="K1103" s="58">
        <v>0</v>
      </c>
      <c r="L1103" s="58">
        <v>0</v>
      </c>
      <c r="M1103" s="58">
        <v>-9.2757759543347085E-3</v>
      </c>
    </row>
    <row r="1104" spans="1:13" x14ac:dyDescent="0.25">
      <c r="A1104" s="57">
        <v>40681</v>
      </c>
      <c r="B1104" s="58">
        <v>1.3404825737265424E-2</v>
      </c>
      <c r="C1104" s="58">
        <v>1.103706788837977E-2</v>
      </c>
      <c r="D1104" s="58">
        <v>1.4012738853503182E-2</v>
      </c>
      <c r="E1104" s="58">
        <v>-1.2077294685990392E-3</v>
      </c>
      <c r="F1104" s="58">
        <v>2.2760033381374889E-4</v>
      </c>
      <c r="G1104" s="58">
        <v>6.9331158238172819E-3</v>
      </c>
      <c r="H1104" s="58">
        <v>1.1703711308454379E-2</v>
      </c>
      <c r="I1104" s="58">
        <v>0</v>
      </c>
      <c r="J1104" s="58">
        <v>2.1486643437863107E-2</v>
      </c>
      <c r="K1104" s="58">
        <v>0</v>
      </c>
      <c r="L1104" s="58">
        <v>0</v>
      </c>
      <c r="M1104" s="58">
        <v>-6.4818149081742327E-3</v>
      </c>
    </row>
    <row r="1105" spans="1:13" x14ac:dyDescent="0.25">
      <c r="A1105" s="57">
        <v>40682</v>
      </c>
      <c r="B1105" s="58">
        <v>4.4679600235157935E-3</v>
      </c>
      <c r="C1105" s="58">
        <v>2.059732234809486E-3</v>
      </c>
      <c r="D1105" s="58">
        <v>-1.4237855946398703E-2</v>
      </c>
      <c r="E1105" s="58">
        <v>2.7206771463119672E-3</v>
      </c>
      <c r="F1105" s="58">
        <v>3.0643203883495174E-2</v>
      </c>
      <c r="G1105" s="58">
        <v>1.2150668286754485E-3</v>
      </c>
      <c r="H1105" s="58">
        <v>8.6762392815464828E-3</v>
      </c>
      <c r="I1105" s="58">
        <v>0</v>
      </c>
      <c r="J1105" s="58">
        <v>-5.9693007390563269E-3</v>
      </c>
      <c r="K1105" s="58">
        <v>0</v>
      </c>
      <c r="L1105" s="58">
        <v>0</v>
      </c>
      <c r="M1105" s="58">
        <v>5.4367524465386285E-3</v>
      </c>
    </row>
    <row r="1106" spans="1:13" x14ac:dyDescent="0.25">
      <c r="A1106" s="57">
        <v>40683</v>
      </c>
      <c r="B1106" s="58">
        <v>-2.6922626711928244E-3</v>
      </c>
      <c r="C1106" s="58">
        <v>-1.5621788283658788E-2</v>
      </c>
      <c r="D1106" s="58">
        <v>-1.3593882752761299E-2</v>
      </c>
      <c r="E1106" s="58">
        <v>-1.3604160385890962E-2</v>
      </c>
      <c r="F1106" s="58">
        <v>-8.7577274065351318E-3</v>
      </c>
      <c r="G1106" s="58">
        <v>-9.3042071197411147E-3</v>
      </c>
      <c r="H1106" s="58">
        <v>-7.5452716297785827E-4</v>
      </c>
      <c r="I1106" s="58">
        <v>0</v>
      </c>
      <c r="J1106" s="58">
        <v>8.5787818129823279E-4</v>
      </c>
      <c r="K1106" s="58">
        <v>0</v>
      </c>
      <c r="L1106" s="58">
        <v>0</v>
      </c>
      <c r="M1106" s="58">
        <v>-3.424657534246589E-3</v>
      </c>
    </row>
    <row r="1107" spans="1:13" x14ac:dyDescent="0.25">
      <c r="A1107" s="57">
        <v>40686</v>
      </c>
      <c r="B1107" s="58">
        <v>-1.0680751173708924E-2</v>
      </c>
      <c r="C1107" s="58">
        <v>-2.5057423261640732E-3</v>
      </c>
      <c r="D1107" s="58">
        <v>-1.5503875968992276E-2</v>
      </c>
      <c r="E1107" s="58">
        <v>-1.0735434574976166E-2</v>
      </c>
      <c r="F1107" s="58">
        <v>-3.8755661147820919E-2</v>
      </c>
      <c r="G1107" s="58">
        <v>-1.306655777868504E-2</v>
      </c>
      <c r="H1107" s="58">
        <v>-1.2232569846463703E-2</v>
      </c>
      <c r="I1107" s="58">
        <v>0</v>
      </c>
      <c r="J1107" s="58">
        <v>-2.1428571428571463E-2</v>
      </c>
      <c r="K1107" s="58">
        <v>0</v>
      </c>
      <c r="L1107" s="58">
        <v>0</v>
      </c>
      <c r="M1107" s="58">
        <v>-1.2660517272562455E-3</v>
      </c>
    </row>
    <row r="1108" spans="1:13" x14ac:dyDescent="0.25">
      <c r="A1108" s="57">
        <v>40687</v>
      </c>
      <c r="B1108" s="58">
        <v>-4.745521414165621E-4</v>
      </c>
      <c r="C1108" s="58">
        <v>-6.4894285116182671E-3</v>
      </c>
      <c r="D1108" s="58">
        <v>-1.0936132983377034E-2</v>
      </c>
      <c r="E1108" s="58">
        <v>-2.7033289565148166E-4</v>
      </c>
      <c r="F1108" s="58">
        <v>-1.621997373909112E-3</v>
      </c>
      <c r="G1108" s="58">
        <v>-8.2747207281763657E-4</v>
      </c>
      <c r="H1108" s="58">
        <v>-1.503414534705938E-2</v>
      </c>
      <c r="I1108" s="58">
        <v>0</v>
      </c>
      <c r="J1108" s="58">
        <v>-4.9635036496350482E-3</v>
      </c>
      <c r="K1108" s="58">
        <v>0</v>
      </c>
      <c r="L1108" s="58">
        <v>0</v>
      </c>
      <c r="M1108" s="58">
        <v>-7.9681274900398336E-3</v>
      </c>
    </row>
    <row r="1109" spans="1:13" x14ac:dyDescent="0.25">
      <c r="A1109" s="57">
        <v>40688</v>
      </c>
      <c r="B1109" s="58">
        <v>-5.1632047477745413E-3</v>
      </c>
      <c r="C1109" s="58">
        <v>1.3695743784239323E-2</v>
      </c>
      <c r="D1109" s="58">
        <v>3.0959752321981782E-3</v>
      </c>
      <c r="E1109" s="58">
        <v>2.742689380770269E-3</v>
      </c>
      <c r="F1109" s="58">
        <v>2.1661766981277975E-3</v>
      </c>
      <c r="G1109" s="58">
        <v>1.6563146997929934E-3</v>
      </c>
      <c r="H1109" s="58">
        <v>-5.2258498473638504E-3</v>
      </c>
      <c r="I1109" s="58">
        <v>0</v>
      </c>
      <c r="J1109" s="58">
        <v>5.8685446009389963E-3</v>
      </c>
      <c r="K1109" s="58">
        <v>-9.8867147270854883E-2</v>
      </c>
      <c r="L1109" s="58">
        <v>0</v>
      </c>
      <c r="M1109" s="58">
        <v>-4.0160642570280514E-3</v>
      </c>
    </row>
    <row r="1110" spans="1:13" x14ac:dyDescent="0.25">
      <c r="A1110" s="57">
        <v>40689</v>
      </c>
      <c r="B1110" s="58">
        <v>-1.0141382807372645E-3</v>
      </c>
      <c r="C1110" s="58">
        <v>-5.1964248596965135E-3</v>
      </c>
      <c r="D1110" s="58">
        <v>-7.9365079365079083E-3</v>
      </c>
      <c r="E1110" s="58">
        <v>-2.9663302257492141E-3</v>
      </c>
      <c r="F1110" s="58">
        <v>3.1650455457772342E-3</v>
      </c>
      <c r="G1110" s="58">
        <v>1.9842910293509819E-2</v>
      </c>
      <c r="H1110" s="58">
        <v>1.4251534380526509E-2</v>
      </c>
      <c r="I1110" s="58">
        <v>0</v>
      </c>
      <c r="J1110" s="58">
        <v>1.166861143523823E-3</v>
      </c>
      <c r="K1110" s="58">
        <v>-6.5714285714284504E-3</v>
      </c>
      <c r="L1110" s="58">
        <v>0</v>
      </c>
      <c r="M1110" s="58">
        <v>1.0997067448679232E-3</v>
      </c>
    </row>
    <row r="1111" spans="1:13" x14ac:dyDescent="0.25">
      <c r="A1111" s="57">
        <v>40690</v>
      </c>
      <c r="B1111" s="58">
        <v>2.6872088857039511E-3</v>
      </c>
      <c r="C1111" s="58">
        <v>7.1040534893440643E-3</v>
      </c>
      <c r="D1111" s="58">
        <v>-1.2888888888888839E-2</v>
      </c>
      <c r="E1111" s="58">
        <v>5.3320969050654199E-3</v>
      </c>
      <c r="F1111" s="58">
        <v>3.0627164293959286E-2</v>
      </c>
      <c r="G1111" s="58">
        <v>3.6481556546412719E-3</v>
      </c>
      <c r="H1111" s="58">
        <v>-4.4615384615385167E-3</v>
      </c>
      <c r="I1111" s="58">
        <v>0</v>
      </c>
      <c r="J1111" s="58">
        <v>1.1655011655011593E-2</v>
      </c>
      <c r="K1111" s="58">
        <v>-9.2033362093758564E-3</v>
      </c>
      <c r="L1111" s="58">
        <v>0</v>
      </c>
      <c r="M1111" s="58">
        <v>1.4646649578908821E-3</v>
      </c>
    </row>
    <row r="1112" spans="1:13" x14ac:dyDescent="0.25">
      <c r="A1112" s="57">
        <v>40694</v>
      </c>
      <c r="B1112" s="58">
        <v>3.1564528616521148E-3</v>
      </c>
      <c r="C1112" s="58">
        <v>3.0912863070539309E-2</v>
      </c>
      <c r="D1112" s="58">
        <v>1.3507429085997336E-2</v>
      </c>
      <c r="E1112" s="58">
        <v>1.5603981705676562E-2</v>
      </c>
      <c r="F1112" s="58">
        <v>1.3290524901067746E-2</v>
      </c>
      <c r="G1112" s="58">
        <v>1.0096930533117998E-2</v>
      </c>
      <c r="H1112" s="58">
        <v>1.3187039612630791E-2</v>
      </c>
      <c r="I1112" s="58">
        <v>0</v>
      </c>
      <c r="J1112" s="58">
        <v>1.6705069124423932E-2</v>
      </c>
      <c r="K1112" s="58">
        <v>-2.9027576197387495E-2</v>
      </c>
      <c r="L1112" s="58">
        <v>0</v>
      </c>
      <c r="M1112" s="58">
        <v>9.5063985374770343E-3</v>
      </c>
    </row>
    <row r="1113" spans="1:13" x14ac:dyDescent="0.25">
      <c r="A1113" s="57">
        <v>40695</v>
      </c>
      <c r="B1113" s="58">
        <v>2.7309427689385934E-3</v>
      </c>
      <c r="C1113" s="58">
        <v>-6.6411752867779894E-3</v>
      </c>
      <c r="D1113" s="58">
        <v>-2.2656597067969853E-2</v>
      </c>
      <c r="E1113" s="58">
        <v>-6.4711447492903362E-3</v>
      </c>
      <c r="F1113" s="58">
        <v>-2.3874438140151888E-2</v>
      </c>
      <c r="G1113" s="58">
        <v>-2.3190723710515893E-2</v>
      </c>
      <c r="H1113" s="58">
        <v>-2.1810971579643068E-2</v>
      </c>
      <c r="I1113" s="58">
        <v>0</v>
      </c>
      <c r="J1113" s="58">
        <v>-3.8243626062322789E-2</v>
      </c>
      <c r="K1113" s="58">
        <v>-3.5874439461883512E-2</v>
      </c>
      <c r="L1113" s="58">
        <v>0</v>
      </c>
      <c r="M1113" s="58">
        <v>-1.6660630206446925E-2</v>
      </c>
    </row>
    <row r="1114" spans="1:13" x14ac:dyDescent="0.25">
      <c r="A1114" s="57">
        <v>40696</v>
      </c>
      <c r="B1114" s="58">
        <v>-1.4564831261101308E-2</v>
      </c>
      <c r="C1114" s="58">
        <v>1.6207455429497752E-3</v>
      </c>
      <c r="D1114" s="58">
        <v>3.6363636363636598E-3</v>
      </c>
      <c r="E1114" s="58">
        <v>4.6850003808942553E-3</v>
      </c>
      <c r="F1114" s="58">
        <v>4.5444251528648172E-2</v>
      </c>
      <c r="G1114" s="58">
        <v>-8.5959885386819312E-3</v>
      </c>
      <c r="H1114" s="58">
        <v>6.4968814968815458E-3</v>
      </c>
      <c r="I1114" s="58">
        <v>0</v>
      </c>
      <c r="J1114" s="58">
        <v>8.5419734904270683E-3</v>
      </c>
      <c r="K1114" s="58">
        <v>3.9379844961240362E-2</v>
      </c>
      <c r="L1114" s="58">
        <v>0</v>
      </c>
      <c r="M1114" s="58">
        <v>-1.3812154696132617E-2</v>
      </c>
    </row>
    <row r="1115" spans="1:13" x14ac:dyDescent="0.25">
      <c r="A1115" s="57">
        <v>40697</v>
      </c>
      <c r="B1115" s="58">
        <v>-1.2857486181206412E-2</v>
      </c>
      <c r="C1115" s="58">
        <v>-7.6860841423946891E-3</v>
      </c>
      <c r="D1115" s="58">
        <v>-1.5851449275362195E-2</v>
      </c>
      <c r="E1115" s="58">
        <v>-9.4400424612351985E-3</v>
      </c>
      <c r="F1115" s="58">
        <v>-3.8125496425734706E-2</v>
      </c>
      <c r="G1115" s="58">
        <v>-1.3212221304706895E-2</v>
      </c>
      <c r="H1115" s="58">
        <v>-2.7523883294603757E-2</v>
      </c>
      <c r="I1115" s="58">
        <v>0</v>
      </c>
      <c r="J1115" s="58">
        <v>-2.161214953271029E-2</v>
      </c>
      <c r="K1115" s="58">
        <v>-5.9665871121727942E-4</v>
      </c>
      <c r="L1115" s="58">
        <v>0</v>
      </c>
      <c r="M1115" s="58">
        <v>2.0541549953314586E-3</v>
      </c>
    </row>
    <row r="1116" spans="1:13" x14ac:dyDescent="0.25">
      <c r="A1116" s="57">
        <v>40700</v>
      </c>
      <c r="B1116" s="58">
        <v>2.7997565429092042E-3</v>
      </c>
      <c r="C1116" s="58">
        <v>-1.5695067264574036E-2</v>
      </c>
      <c r="D1116" s="58">
        <v>4.6019328117807845E-3</v>
      </c>
      <c r="E1116" s="58">
        <v>-3.8655848132271853E-3</v>
      </c>
      <c r="F1116" s="58">
        <v>-4.6843330080324375E-2</v>
      </c>
      <c r="G1116" s="58">
        <v>4.6025104602511746E-3</v>
      </c>
      <c r="H1116" s="58">
        <v>-1.3965590484282031E-2</v>
      </c>
      <c r="I1116" s="58">
        <v>0</v>
      </c>
      <c r="J1116" s="58">
        <v>-5.3731343283581756E-3</v>
      </c>
      <c r="K1116" s="58">
        <v>2.1791044776119373E-2</v>
      </c>
      <c r="L1116" s="58">
        <v>0</v>
      </c>
      <c r="M1116" s="58">
        <v>1.8635855385762401E-3</v>
      </c>
    </row>
    <row r="1117" spans="1:13" x14ac:dyDescent="0.25">
      <c r="A1117" s="57">
        <v>40701</v>
      </c>
      <c r="B1117" s="58">
        <v>2.1243020150523151E-3</v>
      </c>
      <c r="C1117" s="58">
        <v>-1.7809070200869748E-2</v>
      </c>
      <c r="D1117" s="58">
        <v>1.0535959688502183E-2</v>
      </c>
      <c r="E1117" s="58">
        <v>-3.8805855457793026E-3</v>
      </c>
      <c r="F1117" s="58">
        <v>-1.693313381113648E-2</v>
      </c>
      <c r="G1117" s="58">
        <v>2.0824656393167995E-3</v>
      </c>
      <c r="H1117" s="58">
        <v>1.0016694490818212E-2</v>
      </c>
      <c r="I1117" s="58">
        <v>0</v>
      </c>
      <c r="J1117" s="58">
        <v>-1.5006002400959062E-3</v>
      </c>
      <c r="K1117" s="58">
        <v>2.249488752556239E-2</v>
      </c>
      <c r="L1117" s="58">
        <v>0</v>
      </c>
      <c r="M1117" s="58">
        <v>1.3020833333332593E-3</v>
      </c>
    </row>
    <row r="1118" spans="1:13" x14ac:dyDescent="0.25">
      <c r="A1118" s="57">
        <v>40702</v>
      </c>
      <c r="B1118" s="58">
        <v>-1.1144085761007783E-2</v>
      </c>
      <c r="C1118" s="58">
        <v>6.3251106894379738E-4</v>
      </c>
      <c r="D1118" s="58">
        <v>-1.0879419764279197E-2</v>
      </c>
      <c r="E1118" s="58">
        <v>2.6999922857351422E-4</v>
      </c>
      <c r="F1118" s="58">
        <v>-3.3247876942797516E-2</v>
      </c>
      <c r="G1118" s="58">
        <v>-4.9875311720697368E-3</v>
      </c>
      <c r="H1118" s="58">
        <v>2.6659557451347293E-3</v>
      </c>
      <c r="I1118" s="58">
        <v>0</v>
      </c>
      <c r="J1118" s="58">
        <v>-1.80342651036971E-2</v>
      </c>
      <c r="K1118" s="58">
        <v>-4.8857142857142932E-2</v>
      </c>
      <c r="L1118" s="58">
        <v>0</v>
      </c>
      <c r="M1118" s="58">
        <v>-2.6007802340701769E-3</v>
      </c>
    </row>
    <row r="1119" spans="1:13" x14ac:dyDescent="0.25">
      <c r="A1119" s="57">
        <v>40703</v>
      </c>
      <c r="B1119" s="58">
        <v>1.0657193605683624E-2</v>
      </c>
      <c r="C1119" s="58">
        <v>-2.1070375052676393E-3</v>
      </c>
      <c r="D1119" s="58">
        <v>-2.74977085242889E-3</v>
      </c>
      <c r="E1119" s="58">
        <v>-4.7044306482086906E-3</v>
      </c>
      <c r="F1119" s="58">
        <v>2.1049142288886991E-2</v>
      </c>
      <c r="G1119" s="58">
        <v>8.3542188805352247E-4</v>
      </c>
      <c r="H1119" s="58">
        <v>8.6679074714171023E-3</v>
      </c>
      <c r="I1119" s="58">
        <v>0</v>
      </c>
      <c r="J1119" s="58">
        <v>7.3461891643709087E-3</v>
      </c>
      <c r="K1119" s="58">
        <v>-1.5019525382997889E-2</v>
      </c>
      <c r="L1119" s="58">
        <v>0</v>
      </c>
      <c r="M1119" s="58">
        <v>-1.3037809647978849E-3</v>
      </c>
    </row>
    <row r="1120" spans="1:13" x14ac:dyDescent="0.25">
      <c r="A1120" s="57">
        <v>40704</v>
      </c>
      <c r="B1120" s="58">
        <v>-2.6665050602993068E-3</v>
      </c>
      <c r="C1120" s="58">
        <v>-1.6891891891891886E-2</v>
      </c>
      <c r="D1120" s="58">
        <v>-1.7463235294117752E-2</v>
      </c>
      <c r="E1120" s="58">
        <v>-1.3986284917283376E-2</v>
      </c>
      <c r="F1120" s="58">
        <v>-1.2336660985309611E-2</v>
      </c>
      <c r="G1120" s="58">
        <v>-1.08514190317196E-2</v>
      </c>
      <c r="H1120" s="58">
        <v>-1.6606916912695113E-2</v>
      </c>
      <c r="I1120" s="58">
        <v>0</v>
      </c>
      <c r="J1120" s="58">
        <v>-2.3093284715891782E-2</v>
      </c>
      <c r="K1120" s="58">
        <v>-2.9582189691979233E-2</v>
      </c>
      <c r="L1120" s="58">
        <v>0</v>
      </c>
      <c r="M1120" s="58">
        <v>-1.6784781797836601E-2</v>
      </c>
    </row>
    <row r="1121" spans="1:13" x14ac:dyDescent="0.25">
      <c r="A1121" s="57">
        <v>40707</v>
      </c>
      <c r="B1121" s="58">
        <v>-7.8993741265109829E-4</v>
      </c>
      <c r="C1121" s="58">
        <v>2.1477663230238253E-3</v>
      </c>
      <c r="D1121" s="58">
        <v>0</v>
      </c>
      <c r="E1121" s="58">
        <v>-9.3909626719056449E-3</v>
      </c>
      <c r="F1121" s="58">
        <v>-3.0076423699564425E-2</v>
      </c>
      <c r="G1121" s="58">
        <v>1.4345991561181437E-2</v>
      </c>
      <c r="H1121" s="58">
        <v>-1.2866563019353627E-3</v>
      </c>
      <c r="I1121" s="58">
        <v>0</v>
      </c>
      <c r="J1121" s="58">
        <v>-1.2752721617418361E-2</v>
      </c>
      <c r="K1121" s="58">
        <v>-1.5399120050282877E-2</v>
      </c>
      <c r="L1121" s="58">
        <v>0</v>
      </c>
      <c r="M1121" s="58">
        <v>-1.8968133535660625E-3</v>
      </c>
    </row>
    <row r="1122" spans="1:13" x14ac:dyDescent="0.25">
      <c r="A1122" s="57">
        <v>40708</v>
      </c>
      <c r="B1122" s="58">
        <v>-3.4663099002675279E-3</v>
      </c>
      <c r="C1122" s="58">
        <v>1.7788255465066571E-2</v>
      </c>
      <c r="D1122" s="58">
        <v>2.0579981290926197E-2</v>
      </c>
      <c r="E1122" s="58">
        <v>7.2190710404187453E-3</v>
      </c>
      <c r="F1122" s="58">
        <v>5.752774718291942E-2</v>
      </c>
      <c r="G1122" s="58">
        <v>7.4875207986688785E-3</v>
      </c>
      <c r="H1122" s="58">
        <v>1.9700467013795686E-2</v>
      </c>
      <c r="I1122" s="58">
        <v>0</v>
      </c>
      <c r="J1122" s="58">
        <v>1.8588531821045917E-2</v>
      </c>
      <c r="K1122" s="58">
        <v>8.6179380785191828E-3</v>
      </c>
      <c r="L1122" s="58">
        <v>0</v>
      </c>
      <c r="M1122" s="58">
        <v>5.5112124667426876E-3</v>
      </c>
    </row>
    <row r="1123" spans="1:13" x14ac:dyDescent="0.25">
      <c r="A1123" s="57">
        <v>40709</v>
      </c>
      <c r="B1123" s="58">
        <v>-6.8346860316104152E-3</v>
      </c>
      <c r="C1123" s="58">
        <v>-1.7056222362602735E-2</v>
      </c>
      <c r="D1123" s="58">
        <v>-1.8331805682859748E-2</v>
      </c>
      <c r="E1123" s="58">
        <v>-1.067223250502114E-2</v>
      </c>
      <c r="F1123" s="58">
        <v>-4.7908988944079356E-2</v>
      </c>
      <c r="G1123" s="58">
        <v>-1.9818331957060287E-2</v>
      </c>
      <c r="H1123" s="58">
        <v>-2.0951779321962571E-2</v>
      </c>
      <c r="I1123" s="58">
        <v>0</v>
      </c>
      <c r="J1123" s="58">
        <v>-2.2888957624497275E-2</v>
      </c>
      <c r="K1123" s="58">
        <v>-4.2088607594936711E-2</v>
      </c>
      <c r="L1123" s="58">
        <v>0</v>
      </c>
      <c r="M1123" s="58">
        <v>-1.1151011151011136E-2</v>
      </c>
    </row>
    <row r="1124" spans="1:13" x14ac:dyDescent="0.25">
      <c r="A1124" s="57">
        <v>40710</v>
      </c>
      <c r="B1124" s="58">
        <v>-4.2396313364054805E-3</v>
      </c>
      <c r="C1124" s="58">
        <v>-4.9271636675235486E-3</v>
      </c>
      <c r="D1124" s="58">
        <v>0</v>
      </c>
      <c r="E1124" s="58">
        <v>-5.1349414855504927E-3</v>
      </c>
      <c r="F1124" s="58">
        <v>-2.1878155503197605E-2</v>
      </c>
      <c r="G1124" s="58">
        <v>1.0951979780960519E-2</v>
      </c>
      <c r="H1124" s="58">
        <v>-1.2528228841810818E-2</v>
      </c>
      <c r="I1124" s="58">
        <v>0</v>
      </c>
      <c r="J1124" s="58">
        <v>-8.5470085470085166E-3</v>
      </c>
      <c r="K1124" s="58">
        <v>8.5893624050215056E-3</v>
      </c>
      <c r="L1124" s="58">
        <v>0</v>
      </c>
      <c r="M1124" s="58">
        <v>9.7477064220183873E-3</v>
      </c>
    </row>
    <row r="1125" spans="1:13" x14ac:dyDescent="0.25">
      <c r="A1125" s="57">
        <v>40711</v>
      </c>
      <c r="B1125" s="58">
        <v>1.3451807972356011E-2</v>
      </c>
      <c r="C1125" s="58">
        <v>-1.506996770721214E-2</v>
      </c>
      <c r="D1125" s="58">
        <v>-1.0737628384687281E-2</v>
      </c>
      <c r="E1125" s="58">
        <v>-3.0648581602848779E-2</v>
      </c>
      <c r="F1125" s="58">
        <v>1.2388162422574123E-2</v>
      </c>
      <c r="G1125" s="58">
        <v>1.0833333333333472E-2</v>
      </c>
      <c r="H1125" s="58">
        <v>1.4810781377620374E-2</v>
      </c>
      <c r="I1125" s="58">
        <v>0</v>
      </c>
      <c r="J1125" s="58">
        <v>-2.5542784163474774E-3</v>
      </c>
      <c r="K1125" s="58">
        <v>9.171306911234689E-3</v>
      </c>
      <c r="L1125" s="58">
        <v>0</v>
      </c>
      <c r="M1125" s="58">
        <v>-1.8928639030846295E-4</v>
      </c>
    </row>
    <row r="1126" spans="1:13" x14ac:dyDescent="0.25">
      <c r="A1126" s="57">
        <v>40714</v>
      </c>
      <c r="B1126" s="58">
        <v>-3.2878714076961524E-3</v>
      </c>
      <c r="C1126" s="58">
        <v>-1.5300546448087537E-2</v>
      </c>
      <c r="D1126" s="58">
        <v>6.1349693251533388E-3</v>
      </c>
      <c r="E1126" s="58">
        <v>-9.0807776447765498E-4</v>
      </c>
      <c r="F1126" s="58">
        <v>5.0985723997281074E-3</v>
      </c>
      <c r="G1126" s="58">
        <v>8.6562242374277343E-3</v>
      </c>
      <c r="H1126" s="58">
        <v>7.2436550947041489E-3</v>
      </c>
      <c r="I1126" s="58">
        <v>0</v>
      </c>
      <c r="J1126" s="58">
        <v>1.2804097311140961E-3</v>
      </c>
      <c r="K1126" s="58">
        <v>-1.5903927296332276E-2</v>
      </c>
      <c r="L1126" s="58">
        <v>0</v>
      </c>
      <c r="M1126" s="58">
        <v>4.1650889814464076E-3</v>
      </c>
    </row>
    <row r="1127" spans="1:13" x14ac:dyDescent="0.25">
      <c r="A1127" s="57">
        <v>40715</v>
      </c>
      <c r="B1127" s="58">
        <v>9.1631032376298105E-3</v>
      </c>
      <c r="C1127" s="58">
        <v>3.1520532741398544E-2</v>
      </c>
      <c r="D1127" s="58">
        <v>1.5478424015009207E-2</v>
      </c>
      <c r="E1127" s="58">
        <v>1.7351786820904769E-2</v>
      </c>
      <c r="F1127" s="58">
        <v>7.9726073723368263E-2</v>
      </c>
      <c r="G1127" s="58">
        <v>1.1851246424193107E-2</v>
      </c>
      <c r="H1127" s="58">
        <v>3.4679309610057496E-2</v>
      </c>
      <c r="I1127" s="58">
        <v>0</v>
      </c>
      <c r="J1127" s="58">
        <v>2.3976982097186683E-2</v>
      </c>
      <c r="K1127" s="58">
        <v>2.6715039577836386E-2</v>
      </c>
      <c r="L1127" s="58">
        <v>0</v>
      </c>
      <c r="M1127" s="58">
        <v>4.7134238310708731E-3</v>
      </c>
    </row>
    <row r="1128" spans="1:13" x14ac:dyDescent="0.25">
      <c r="A1128" s="57">
        <v>40716</v>
      </c>
      <c r="B1128" s="58">
        <v>2.3607748184020227E-3</v>
      </c>
      <c r="C1128" s="58">
        <v>-8.1773187002366354E-3</v>
      </c>
      <c r="D1128" s="58">
        <v>-1.1547344110854452E-2</v>
      </c>
      <c r="E1128" s="58">
        <v>-1.2142131979695492E-2</v>
      </c>
      <c r="F1128" s="58">
        <v>-2.2237882702998868E-2</v>
      </c>
      <c r="G1128" s="58">
        <v>-4.4426494345720657E-3</v>
      </c>
      <c r="H1128" s="58">
        <v>-1.3386191628481647E-2</v>
      </c>
      <c r="I1128" s="58">
        <v>0</v>
      </c>
      <c r="J1128" s="58">
        <v>-9.0540118638776645E-3</v>
      </c>
      <c r="K1128" s="58">
        <v>-1.3491808544812023E-2</v>
      </c>
      <c r="L1128" s="58">
        <v>0</v>
      </c>
      <c r="M1128" s="58">
        <v>-5.254269093638575E-3</v>
      </c>
    </row>
    <row r="1129" spans="1:13" x14ac:dyDescent="0.25">
      <c r="A1129" s="57">
        <v>40717</v>
      </c>
      <c r="B1129" s="58">
        <v>-9.2396883869798607E-3</v>
      </c>
      <c r="C1129" s="58">
        <v>2.6686916901713875E-2</v>
      </c>
      <c r="D1129" s="58">
        <v>1.4485981308411278E-2</v>
      </c>
      <c r="E1129" s="58">
        <v>-1.393570665131949E-2</v>
      </c>
      <c r="F1129" s="58">
        <v>3.4836229678866015E-2</v>
      </c>
      <c r="G1129" s="58">
        <v>-8.113590263691961E-4</v>
      </c>
      <c r="H1129" s="58">
        <v>1.320252570056879E-2</v>
      </c>
      <c r="I1129" s="58">
        <v>0</v>
      </c>
      <c r="J1129" s="58">
        <v>1.1972274732199084E-2</v>
      </c>
      <c r="K1129" s="58">
        <v>1.4978834255942708E-2</v>
      </c>
      <c r="L1129" s="58">
        <v>0</v>
      </c>
      <c r="M1129" s="58">
        <v>5.2820222599510025E-3</v>
      </c>
    </row>
    <row r="1130" spans="1:13" x14ac:dyDescent="0.25">
      <c r="A1130" s="57">
        <v>40718</v>
      </c>
      <c r="B1130" s="58">
        <v>1.0910642447884866E-2</v>
      </c>
      <c r="C1130" s="58">
        <v>-1.4792899408284099E-2</v>
      </c>
      <c r="D1130" s="58">
        <v>-2.3491478581298963E-2</v>
      </c>
      <c r="E1130" s="58">
        <v>-1.1131029307541618E-2</v>
      </c>
      <c r="F1130" s="58">
        <v>-4.1789196718773347E-3</v>
      </c>
      <c r="G1130" s="58">
        <v>-1.3398294762484664E-2</v>
      </c>
      <c r="H1130" s="58">
        <v>-8.2921302018952314E-3</v>
      </c>
      <c r="I1130" s="58">
        <v>0</v>
      </c>
      <c r="J1130" s="58">
        <v>-1.8368617683686028E-2</v>
      </c>
      <c r="K1130" s="58">
        <v>1.2191209496310584E-2</v>
      </c>
      <c r="L1130" s="58">
        <v>0</v>
      </c>
      <c r="M1130" s="58">
        <v>-1.6513417151435617E-2</v>
      </c>
    </row>
    <row r="1131" spans="1:13" x14ac:dyDescent="0.25">
      <c r="A1131" s="57">
        <v>40721</v>
      </c>
      <c r="B1131" s="58">
        <v>-6.6324992463062671E-4</v>
      </c>
      <c r="C1131" s="58">
        <v>1.7374517374517451E-2</v>
      </c>
      <c r="D1131" s="58">
        <v>6.6037735849056034E-3</v>
      </c>
      <c r="E1131" s="58">
        <v>1.6863406408094361E-2</v>
      </c>
      <c r="F1131" s="58">
        <v>3.4892757227230176E-2</v>
      </c>
      <c r="G1131" s="58">
        <v>3.7037037037036979E-2</v>
      </c>
      <c r="H1131" s="58">
        <v>4.5183069332640713E-2</v>
      </c>
      <c r="I1131" s="58">
        <v>0</v>
      </c>
      <c r="J1131" s="58">
        <v>6.6603235014270901E-3</v>
      </c>
      <c r="K1131" s="58">
        <v>3.0110935023771823E-2</v>
      </c>
      <c r="L1131" s="58">
        <v>0</v>
      </c>
      <c r="M1131" s="58">
        <v>-2.2896393817972704E-3</v>
      </c>
    </row>
    <row r="1132" spans="1:13" x14ac:dyDescent="0.25">
      <c r="A1132" s="57">
        <v>40722</v>
      </c>
      <c r="B1132" s="58">
        <v>1.5626885483287056E-2</v>
      </c>
      <c r="C1132" s="58">
        <v>9.6985030571368203E-3</v>
      </c>
      <c r="D1132" s="58">
        <v>7.029053420805953E-3</v>
      </c>
      <c r="E1132" s="58">
        <v>2.2305140961857539E-2</v>
      </c>
      <c r="F1132" s="58">
        <v>2.2527596305474296E-2</v>
      </c>
      <c r="G1132" s="58">
        <v>2.3809523809523947E-2</v>
      </c>
      <c r="H1132" s="58">
        <v>5.4658385093167006E-3</v>
      </c>
      <c r="I1132" s="58">
        <v>0</v>
      </c>
      <c r="J1132" s="58">
        <v>7.5614366729679361E-3</v>
      </c>
      <c r="K1132" s="58">
        <v>4.584615384615387E-2</v>
      </c>
      <c r="L1132" s="58">
        <v>0</v>
      </c>
      <c r="M1132" s="58">
        <v>4.589787722317773E-3</v>
      </c>
    </row>
    <row r="1133" spans="1:13" x14ac:dyDescent="0.25">
      <c r="A1133" s="57">
        <v>40723</v>
      </c>
      <c r="B1133" s="58">
        <v>1.3544822669755874E-2</v>
      </c>
      <c r="C1133" s="58">
        <v>-3.5498016287325296E-3</v>
      </c>
      <c r="D1133" s="58">
        <v>-4.6533271288971001E-3</v>
      </c>
      <c r="E1133" s="58">
        <v>7.9487387460457359E-3</v>
      </c>
      <c r="F1133" s="58">
        <v>1.0354703679224642E-2</v>
      </c>
      <c r="G1133" s="58">
        <v>-6.9767441860465462E-3</v>
      </c>
      <c r="H1133" s="58">
        <v>9.043736100815547E-3</v>
      </c>
      <c r="I1133" s="58">
        <v>0</v>
      </c>
      <c r="J1133" s="58">
        <v>-3.1269543464665928E-3</v>
      </c>
      <c r="K1133" s="58">
        <v>2.32421300382466E-2</v>
      </c>
      <c r="L1133" s="58">
        <v>0</v>
      </c>
      <c r="M1133" s="58">
        <v>2.0940415000951784E-3</v>
      </c>
    </row>
    <row r="1134" spans="1:13" x14ac:dyDescent="0.25">
      <c r="A1134" s="57">
        <v>40724</v>
      </c>
      <c r="B1134" s="58">
        <v>2.9306605708927513E-3</v>
      </c>
      <c r="C1134" s="58">
        <v>4.8197820620285992E-3</v>
      </c>
      <c r="D1134" s="58">
        <v>3.5998129967274473E-2</v>
      </c>
      <c r="E1134" s="58">
        <v>1.7703387784662405E-2</v>
      </c>
      <c r="F1134" s="58">
        <v>1.8534670737025527E-2</v>
      </c>
      <c r="G1134" s="58">
        <v>1.4832162373145996E-2</v>
      </c>
      <c r="H1134" s="58">
        <v>1.5182681947301102E-3</v>
      </c>
      <c r="I1134" s="58">
        <v>0</v>
      </c>
      <c r="J1134" s="58">
        <v>2.9799247176913513E-2</v>
      </c>
      <c r="K1134" s="58">
        <v>2.0989074180563394E-2</v>
      </c>
      <c r="L1134" s="58">
        <v>0</v>
      </c>
      <c r="M1134" s="58">
        <v>9.4984802431610227E-3</v>
      </c>
    </row>
    <row r="1135" spans="1:13" x14ac:dyDescent="0.25">
      <c r="A1135" s="57">
        <v>40725</v>
      </c>
      <c r="B1135" s="58">
        <v>2.9220968967331729E-3</v>
      </c>
      <c r="C1135" s="58">
        <v>2.2732012513034361E-2</v>
      </c>
      <c r="D1135" s="58">
        <v>1.6696750902527091E-2</v>
      </c>
      <c r="E1135" s="58">
        <v>2.8900134419229895E-2</v>
      </c>
      <c r="F1135" s="58">
        <v>2.2978662670377403E-2</v>
      </c>
      <c r="G1135" s="58">
        <v>7.6923076923085532E-4</v>
      </c>
      <c r="H1135" s="58">
        <v>2.4451073402122381E-2</v>
      </c>
      <c r="I1135" s="58">
        <v>0</v>
      </c>
      <c r="J1135" s="58">
        <v>2.1017362168748166E-2</v>
      </c>
      <c r="K1135" s="58">
        <v>5.068994649394476E-3</v>
      </c>
      <c r="L1135" s="58">
        <v>0</v>
      </c>
      <c r="M1135" s="58">
        <v>6.9627399322542693E-3</v>
      </c>
    </row>
    <row r="1136" spans="1:13" x14ac:dyDescent="0.25">
      <c r="A1136" s="57">
        <v>40729</v>
      </c>
      <c r="B1136" s="58">
        <v>1.112988753569133E-2</v>
      </c>
      <c r="C1136" s="58">
        <v>1.794453507340954E-2</v>
      </c>
      <c r="D1136" s="58">
        <v>-3.9946737683088651E-3</v>
      </c>
      <c r="E1136" s="58">
        <v>2.1902017291066223E-2</v>
      </c>
      <c r="F1136" s="58">
        <v>1.7579351238228291E-2</v>
      </c>
      <c r="G1136" s="58">
        <v>3.8431975403541152E-4</v>
      </c>
      <c r="H1136" s="58">
        <v>1.7661940904100337E-2</v>
      </c>
      <c r="I1136" s="58">
        <v>0</v>
      </c>
      <c r="J1136" s="58">
        <v>-1.7899761336515607E-2</v>
      </c>
      <c r="K1136" s="58">
        <v>-4.5110675259176225E-2</v>
      </c>
      <c r="L1136" s="58">
        <v>0</v>
      </c>
      <c r="M1136" s="58">
        <v>-2.2425714819659381E-3</v>
      </c>
    </row>
    <row r="1137" spans="1:13" x14ac:dyDescent="0.25">
      <c r="A1137" s="57">
        <v>40730</v>
      </c>
      <c r="B1137" s="58">
        <v>9.6242508068233867E-3</v>
      </c>
      <c r="C1137" s="58">
        <v>6.6105769230768718E-3</v>
      </c>
      <c r="D1137" s="58">
        <v>1.3814616755793097E-2</v>
      </c>
      <c r="E1137" s="58">
        <v>5.4897537131040064E-3</v>
      </c>
      <c r="F1137" s="58">
        <v>-2.0566257626652984E-4</v>
      </c>
      <c r="G1137" s="58">
        <v>1.1525163273146344E-2</v>
      </c>
      <c r="H1137" s="58">
        <v>4.6906515314977248E-3</v>
      </c>
      <c r="I1137" s="58">
        <v>0</v>
      </c>
      <c r="J1137" s="58">
        <v>-2.1263669501823124E-3</v>
      </c>
      <c r="K1137" s="58">
        <v>-4.4014084507041362E-3</v>
      </c>
      <c r="L1137" s="58">
        <v>0</v>
      </c>
      <c r="M1137" s="58">
        <v>6.1809327589434915E-3</v>
      </c>
    </row>
    <row r="1138" spans="1:13" x14ac:dyDescent="0.25">
      <c r="A1138" s="57">
        <v>40731</v>
      </c>
      <c r="B1138" s="58">
        <v>9.0758604943204091E-3</v>
      </c>
      <c r="C1138" s="58">
        <v>1.552238805970152E-2</v>
      </c>
      <c r="D1138" s="58">
        <v>2.1098901098901113E-2</v>
      </c>
      <c r="E1138" s="58">
        <v>2.1016416738341759E-2</v>
      </c>
      <c r="F1138" s="58">
        <v>8.0224904004386755E-3</v>
      </c>
      <c r="G1138" s="58">
        <v>1.6710976072920714E-2</v>
      </c>
      <c r="H1138" s="58">
        <v>1.1905317708576613E-2</v>
      </c>
      <c r="I1138" s="58">
        <v>0</v>
      </c>
      <c r="J1138" s="58">
        <v>1.8569254185692552E-2</v>
      </c>
      <c r="K1138" s="58">
        <v>6.4839375184202463E-3</v>
      </c>
      <c r="L1138" s="58">
        <v>0</v>
      </c>
      <c r="M1138" s="58">
        <v>1.4333581533879425E-2</v>
      </c>
    </row>
    <row r="1139" spans="1:13" x14ac:dyDescent="0.25">
      <c r="A1139" s="57">
        <v>40732</v>
      </c>
      <c r="B1139" s="58">
        <v>-7.2972055662404722E-3</v>
      </c>
      <c r="C1139" s="58">
        <v>7.0546737213403876E-3</v>
      </c>
      <c r="D1139" s="58">
        <v>-6.0266896254843605E-3</v>
      </c>
      <c r="E1139" s="58">
        <v>-2.6736988609310175E-2</v>
      </c>
      <c r="F1139" s="58">
        <v>5.2377389293245535E-3</v>
      </c>
      <c r="G1139" s="58">
        <v>5.6032872618603236E-3</v>
      </c>
      <c r="H1139" s="58">
        <v>7.1052874411736688E-3</v>
      </c>
      <c r="I1139" s="58">
        <v>0</v>
      </c>
      <c r="J1139" s="58">
        <v>-1.7334130304841544E-2</v>
      </c>
      <c r="K1139" s="58">
        <v>5.2708638360175808E-2</v>
      </c>
      <c r="L1139" s="58">
        <v>0</v>
      </c>
      <c r="M1139" s="58">
        <v>-7.5243163883281783E-3</v>
      </c>
    </row>
    <row r="1140" spans="1:13" x14ac:dyDescent="0.25">
      <c r="A1140" s="57">
        <v>40735</v>
      </c>
      <c r="B1140" s="58">
        <v>-3.362014929625623E-3</v>
      </c>
      <c r="C1140" s="58">
        <v>-1.5956411753259347E-2</v>
      </c>
      <c r="D1140" s="58">
        <v>-1.039411000433077E-2</v>
      </c>
      <c r="E1140" s="58">
        <v>-8.8435630150905942E-3</v>
      </c>
      <c r="F1140" s="58">
        <v>-3.640546758695351E-2</v>
      </c>
      <c r="G1140" s="58">
        <v>-1.0772659732540935E-2</v>
      </c>
      <c r="H1140" s="58">
        <v>-2.6250687190764066E-2</v>
      </c>
      <c r="I1140" s="58">
        <v>0</v>
      </c>
      <c r="J1140" s="58">
        <v>-1.3381995133820102E-2</v>
      </c>
      <c r="K1140" s="58">
        <v>-5.0625869262865053E-2</v>
      </c>
      <c r="L1140" s="58">
        <v>0</v>
      </c>
      <c r="M1140" s="58">
        <v>-3.8831360946746107E-3</v>
      </c>
    </row>
    <row r="1141" spans="1:13" x14ac:dyDescent="0.25">
      <c r="A1141" s="57">
        <v>40736</v>
      </c>
      <c r="B1141" s="58">
        <v>1.7152658662089593E-4</v>
      </c>
      <c r="C1141" s="58">
        <v>-5.9323709709313555E-4</v>
      </c>
      <c r="D1141" s="58">
        <v>-1.7505470459518668E-2</v>
      </c>
      <c r="E1141" s="58">
        <v>1.2757232895436399E-2</v>
      </c>
      <c r="F1141" s="58">
        <v>-2.4297752808988826E-2</v>
      </c>
      <c r="G1141" s="58">
        <v>-3.3796470146451041E-3</v>
      </c>
      <c r="H1141" s="58">
        <v>-6.2103034580099914E-3</v>
      </c>
      <c r="I1141" s="58">
        <v>0</v>
      </c>
      <c r="J1141" s="58">
        <v>-3.6683107274969151E-2</v>
      </c>
      <c r="K1141" s="58">
        <v>-1.7286844418400338E-2</v>
      </c>
      <c r="L1141" s="58">
        <v>0</v>
      </c>
      <c r="M1141" s="58">
        <v>1.2994245405606453E-3</v>
      </c>
    </row>
    <row r="1142" spans="1:13" x14ac:dyDescent="0.25">
      <c r="A1142" s="57">
        <v>40737</v>
      </c>
      <c r="B1142" s="58">
        <v>-1.7149717029674161E-4</v>
      </c>
      <c r="C1142" s="58">
        <v>1.2069647803719885E-2</v>
      </c>
      <c r="D1142" s="58">
        <v>1.3363028953230494E-3</v>
      </c>
      <c r="E1142" s="58">
        <v>7.9478143510534061E-3</v>
      </c>
      <c r="F1142" s="58">
        <v>2.4111127105225227E-2</v>
      </c>
      <c r="G1142" s="58">
        <v>3.3911077618689056E-3</v>
      </c>
      <c r="H1142" s="58">
        <v>1.0746579557828095E-2</v>
      </c>
      <c r="I1142" s="58">
        <v>0</v>
      </c>
      <c r="J1142" s="58">
        <v>-8.0000000000000071E-3</v>
      </c>
      <c r="K1142" s="58">
        <v>2.8324388789505051E-2</v>
      </c>
      <c r="L1142" s="58">
        <v>0</v>
      </c>
      <c r="M1142" s="58">
        <v>1.4831294030404063E-3</v>
      </c>
    </row>
    <row r="1143" spans="1:13" x14ac:dyDescent="0.25">
      <c r="A1143" s="57">
        <v>40738</v>
      </c>
      <c r="B1143" s="58">
        <v>-2.8587764436821539E-3</v>
      </c>
      <c r="C1143" s="58">
        <v>-7.8201368523944659E-4</v>
      </c>
      <c r="D1143" s="58">
        <v>-9.3416370106761404E-3</v>
      </c>
      <c r="E1143" s="58">
        <v>-1.7295246596741976E-2</v>
      </c>
      <c r="F1143" s="58">
        <v>-1.0331014126080507E-2</v>
      </c>
      <c r="G1143" s="58">
        <v>-6.0082613593691603E-3</v>
      </c>
      <c r="H1143" s="58">
        <v>-1.4613583138173292E-2</v>
      </c>
      <c r="I1143" s="58">
        <v>0</v>
      </c>
      <c r="J1143" s="58">
        <v>-9.0322580645161299E-3</v>
      </c>
      <c r="K1143" s="58">
        <v>-9.2780516091620635E-3</v>
      </c>
      <c r="L1143" s="58">
        <v>0</v>
      </c>
      <c r="M1143" s="58">
        <v>-7.2195483154386952E-3</v>
      </c>
    </row>
    <row r="1144" spans="1:13" x14ac:dyDescent="0.25">
      <c r="A1144" s="57">
        <v>40739</v>
      </c>
      <c r="B1144" s="58">
        <v>3.8990825688074437E-3</v>
      </c>
      <c r="C1144" s="58">
        <v>1.9956955585991087E-2</v>
      </c>
      <c r="D1144" s="58">
        <v>4.4903457566232152E-3</v>
      </c>
      <c r="E1144" s="58">
        <v>0.12982097573899565</v>
      </c>
      <c r="F1144" s="58">
        <v>4.3388723192728351E-2</v>
      </c>
      <c r="G1144" s="58">
        <v>1.1711371363808176E-2</v>
      </c>
      <c r="H1144" s="58">
        <v>1.1835725829451471E-2</v>
      </c>
      <c r="I1144" s="58">
        <v>0</v>
      </c>
      <c r="J1144" s="58">
        <v>3.2552083333334814E-3</v>
      </c>
      <c r="K1144" s="58">
        <v>2.3997658764998597E-2</v>
      </c>
      <c r="L1144" s="58">
        <v>0</v>
      </c>
      <c r="M1144" s="58">
        <v>0</v>
      </c>
    </row>
    <row r="1145" spans="1:13" x14ac:dyDescent="0.25">
      <c r="A1145" s="57">
        <v>40742</v>
      </c>
      <c r="B1145" s="58">
        <v>-1.9990861320540176E-3</v>
      </c>
      <c r="C1145" s="58">
        <v>2.4362171494340945E-2</v>
      </c>
      <c r="D1145" s="58">
        <v>-4.0232454179705002E-3</v>
      </c>
      <c r="E1145" s="58">
        <v>-4.4889618438241907E-3</v>
      </c>
      <c r="F1145" s="58">
        <v>8.1671544272781116E-3</v>
      </c>
      <c r="G1145" s="58">
        <v>-7.0948469006721915E-3</v>
      </c>
      <c r="H1145" s="58">
        <v>-6.2949217832479754E-3</v>
      </c>
      <c r="I1145" s="58">
        <v>0</v>
      </c>
      <c r="J1145" s="58">
        <v>-1.1031797534068799E-2</v>
      </c>
      <c r="K1145" s="58">
        <v>2.6293226636181721E-2</v>
      </c>
      <c r="L1145" s="58">
        <v>0</v>
      </c>
      <c r="M1145" s="58">
        <v>-5.7803468208093012E-3</v>
      </c>
    </row>
    <row r="1146" spans="1:13" x14ac:dyDescent="0.25">
      <c r="A1146" s="57">
        <v>40743</v>
      </c>
      <c r="B1146" s="58">
        <v>2.2949693813312022E-2</v>
      </c>
      <c r="C1146" s="58">
        <v>8.239700374532033E-3</v>
      </c>
      <c r="D1146" s="58">
        <v>3.5008976660682034E-2</v>
      </c>
      <c r="E1146" s="58">
        <v>1.278729346838503E-2</v>
      </c>
      <c r="F1146" s="58">
        <v>2.9906163505029504E-2</v>
      </c>
      <c r="G1146" s="58">
        <v>3.5727717186912367E-2</v>
      </c>
      <c r="H1146" s="58">
        <v>3.0870325722119896E-2</v>
      </c>
      <c r="I1146" s="58">
        <v>0</v>
      </c>
      <c r="J1146" s="58">
        <v>3.0839895013123453E-2</v>
      </c>
      <c r="K1146" s="58">
        <v>-4.4555834029517127E-3</v>
      </c>
      <c r="L1146" s="58">
        <v>0</v>
      </c>
      <c r="M1146" s="58">
        <v>1.2190547636909299E-2</v>
      </c>
    </row>
    <row r="1147" spans="1:13" x14ac:dyDescent="0.25">
      <c r="A1147" s="57">
        <v>40744</v>
      </c>
      <c r="B1147" s="58">
        <v>2.8533064786841145E-2</v>
      </c>
      <c r="C1147" s="58">
        <v>2.656017830609203E-2</v>
      </c>
      <c r="D1147" s="58">
        <v>-3.0355594102341454E-3</v>
      </c>
      <c r="E1147" s="58">
        <v>-1.1928099146094384E-2</v>
      </c>
      <c r="F1147" s="58">
        <v>1.5928159412690102E-2</v>
      </c>
      <c r="G1147" s="58">
        <v>-1.7429193899782147E-2</v>
      </c>
      <c r="H1147" s="58">
        <v>-1.1510593414656434E-2</v>
      </c>
      <c r="I1147" s="58">
        <v>0</v>
      </c>
      <c r="J1147" s="58">
        <v>-6.3653723742840285E-3</v>
      </c>
      <c r="K1147" s="58">
        <v>-2.1258741258741165E-2</v>
      </c>
      <c r="L1147" s="58">
        <v>0</v>
      </c>
      <c r="M1147" s="58">
        <v>-1.4823049842505043E-3</v>
      </c>
    </row>
    <row r="1148" spans="1:13" x14ac:dyDescent="0.25">
      <c r="A1148" s="57">
        <v>40745</v>
      </c>
      <c r="B1148" s="58">
        <v>-1.3598781549173378E-3</v>
      </c>
      <c r="C1148" s="58">
        <v>1.0855798805862182E-3</v>
      </c>
      <c r="D1148" s="58">
        <v>-7.8294910830796205E-3</v>
      </c>
      <c r="E1148" s="58">
        <v>1.9537292353218216E-2</v>
      </c>
      <c r="F1148" s="58">
        <v>-3.1098780566488293E-2</v>
      </c>
      <c r="G1148" s="58">
        <v>1.4781966001480296E-3</v>
      </c>
      <c r="H1148" s="58">
        <v>-1.0855949895615891E-2</v>
      </c>
      <c r="I1148" s="58">
        <v>0</v>
      </c>
      <c r="J1148" s="58">
        <v>1.2491992312620104E-2</v>
      </c>
      <c r="K1148" s="58">
        <v>-1.7147756501858513E-3</v>
      </c>
      <c r="L1148" s="58">
        <v>0</v>
      </c>
      <c r="M1148" s="58">
        <v>1.0762664687326007E-2</v>
      </c>
    </row>
    <row r="1149" spans="1:13" x14ac:dyDescent="0.25">
      <c r="A1149" s="57">
        <v>40746</v>
      </c>
      <c r="B1149" s="58">
        <v>5.7192657552154191E-3</v>
      </c>
      <c r="C1149" s="58">
        <v>1.5543105006325719E-2</v>
      </c>
      <c r="D1149" s="58">
        <v>1.4028934677772886E-2</v>
      </c>
      <c r="E1149" s="58">
        <v>1.8536231406049097E-2</v>
      </c>
      <c r="F1149" s="58">
        <v>2.5504428314576888E-2</v>
      </c>
      <c r="G1149" s="58">
        <v>1.5867158671586612E-2</v>
      </c>
      <c r="H1149" s="58">
        <v>1.5524600159467106E-2</v>
      </c>
      <c r="I1149" s="58">
        <v>0</v>
      </c>
      <c r="J1149" s="58">
        <v>5.3780449224929416E-3</v>
      </c>
      <c r="K1149" s="58">
        <v>2.0612653879186871E-2</v>
      </c>
      <c r="L1149" s="58">
        <v>0</v>
      </c>
      <c r="M1149" s="58">
        <v>9.1793647879567786E-4</v>
      </c>
    </row>
    <row r="1150" spans="1:13" x14ac:dyDescent="0.25">
      <c r="A1150" s="57">
        <v>40749</v>
      </c>
      <c r="B1150" s="58">
        <v>-4.0619584055459068E-3</v>
      </c>
      <c r="C1150" s="58">
        <v>1.3169603132229923E-2</v>
      </c>
      <c r="D1150" s="58">
        <v>-4.3233895373971931E-3</v>
      </c>
      <c r="E1150" s="58">
        <v>1.198147728376675E-3</v>
      </c>
      <c r="F1150" s="58">
        <v>1.6493506493506338E-2</v>
      </c>
      <c r="G1150" s="58">
        <v>1.3803123864874589E-2</v>
      </c>
      <c r="H1150" s="58">
        <v>-1.3994088305930186E-2</v>
      </c>
      <c r="I1150" s="58">
        <v>0</v>
      </c>
      <c r="J1150" s="58">
        <v>-9.7545626179987854E-3</v>
      </c>
      <c r="K1150" s="58">
        <v>2.5525946704067382E-2</v>
      </c>
      <c r="L1150" s="58">
        <v>0</v>
      </c>
      <c r="M1150" s="58">
        <v>-1.008804108584016E-2</v>
      </c>
    </row>
    <row r="1151" spans="1:13" x14ac:dyDescent="0.25">
      <c r="A1151" s="57">
        <v>40750</v>
      </c>
      <c r="B1151" s="58">
        <v>-5.1661319266952388E-3</v>
      </c>
      <c r="C1151" s="58">
        <v>1.2295801861935685E-2</v>
      </c>
      <c r="D1151" s="58">
        <v>-5.6448111159358438E-3</v>
      </c>
      <c r="E1151" s="58">
        <v>5.7248204929167823E-3</v>
      </c>
      <c r="F1151" s="58">
        <v>4.9955282994761818E-2</v>
      </c>
      <c r="G1151" s="58">
        <v>6.0910068075956669E-3</v>
      </c>
      <c r="H1151" s="58">
        <v>3.2320014988991286E-3</v>
      </c>
      <c r="I1151" s="58">
        <v>0</v>
      </c>
      <c r="J1151" s="58">
        <v>3.1776294884016121E-3</v>
      </c>
      <c r="K1151" s="58">
        <v>2.4343544857768018E-2</v>
      </c>
      <c r="L1151" s="58">
        <v>0</v>
      </c>
      <c r="M1151" s="58">
        <v>-7.0409486751897843E-3</v>
      </c>
    </row>
    <row r="1152" spans="1:13" x14ac:dyDescent="0.25">
      <c r="A1152" s="57">
        <v>40751</v>
      </c>
      <c r="B1152" s="58">
        <v>-5.0836339783535411E-3</v>
      </c>
      <c r="C1152" s="58">
        <v>-2.6895714037827645E-2</v>
      </c>
      <c r="D1152" s="58">
        <v>-1.615720524017461E-2</v>
      </c>
      <c r="E1152" s="58">
        <v>-2.4569866538028617E-2</v>
      </c>
      <c r="F1152" s="58">
        <v>-1.8982720856656199E-2</v>
      </c>
      <c r="G1152" s="58">
        <v>-2.6709401709401726E-2</v>
      </c>
      <c r="H1152" s="58">
        <v>3.8939210010271674E-2</v>
      </c>
      <c r="I1152" s="58">
        <v>0</v>
      </c>
      <c r="J1152" s="58">
        <v>-3.7377256889452037E-2</v>
      </c>
      <c r="K1152" s="58">
        <v>2.8304405874499228E-2</v>
      </c>
      <c r="L1152" s="58">
        <v>0</v>
      </c>
      <c r="M1152" s="58">
        <v>-6.3444672513529587E-3</v>
      </c>
    </row>
    <row r="1153" spans="1:13" x14ac:dyDescent="0.25">
      <c r="A1153" s="57">
        <v>40752</v>
      </c>
      <c r="B1153" s="58">
        <v>-5.2194934344266253E-3</v>
      </c>
      <c r="C1153" s="58">
        <v>-1.9614835948644771E-3</v>
      </c>
      <c r="D1153" s="58">
        <v>8.8770528184634045E-4</v>
      </c>
      <c r="E1153" s="58">
        <v>6.0993702812304207E-3</v>
      </c>
      <c r="F1153" s="58">
        <v>-1.7985611510791366E-2</v>
      </c>
      <c r="G1153" s="58">
        <v>1.4270032930845167E-2</v>
      </c>
      <c r="H1153" s="58">
        <v>6.201689735753968E-3</v>
      </c>
      <c r="I1153" s="58">
        <v>0</v>
      </c>
      <c r="J1153" s="58">
        <v>-8.884501480750262E-3</v>
      </c>
      <c r="K1153" s="58">
        <v>-1.999480654375474E-2</v>
      </c>
      <c r="L1153" s="58">
        <v>0</v>
      </c>
      <c r="M1153" s="58">
        <v>-4.8826291079812068E-3</v>
      </c>
    </row>
    <row r="1154" spans="1:13" x14ac:dyDescent="0.25">
      <c r="A1154" s="57">
        <v>40753</v>
      </c>
      <c r="B1154" s="58">
        <v>-4.4184248315476404E-3</v>
      </c>
      <c r="C1154" s="58">
        <v>-3.3946757191352095E-3</v>
      </c>
      <c r="D1154" s="58">
        <v>-9.7560975609757294E-3</v>
      </c>
      <c r="E1154" s="58">
        <v>-1.1862629440293593E-2</v>
      </c>
      <c r="F1154" s="58">
        <v>-8.0207149172667469E-3</v>
      </c>
      <c r="G1154" s="58">
        <v>-1.1544011544011523E-2</v>
      </c>
      <c r="H1154" s="58">
        <v>-6.1634658329611236E-3</v>
      </c>
      <c r="I1154" s="58">
        <v>0</v>
      </c>
      <c r="J1154" s="58">
        <v>-1.2284196547144743E-2</v>
      </c>
      <c r="K1154" s="58">
        <v>-7.3131955484896816E-2</v>
      </c>
      <c r="L1154" s="58">
        <v>0</v>
      </c>
      <c r="M1154" s="58">
        <v>-5.2840158520476299E-3</v>
      </c>
    </row>
    <row r="1155" spans="1:13" x14ac:dyDescent="0.25">
      <c r="A1155" s="57">
        <v>40756</v>
      </c>
      <c r="B1155" s="58">
        <v>1.2981249306557308E-2</v>
      </c>
      <c r="C1155" s="58">
        <v>1.613481534600214E-2</v>
      </c>
      <c r="D1155" s="58">
        <v>-4.0304523063143805E-3</v>
      </c>
      <c r="E1155" s="58">
        <v>5.1071168004244161E-3</v>
      </c>
      <c r="F1155" s="58">
        <v>1.1841853950468106E-2</v>
      </c>
      <c r="G1155" s="58">
        <v>-4.7445255474451997E-3</v>
      </c>
      <c r="H1155" s="58">
        <v>-5.3927736832645179E-3</v>
      </c>
      <c r="I1155" s="58">
        <v>0</v>
      </c>
      <c r="J1155" s="58">
        <v>4.7058823529411153E-3</v>
      </c>
      <c r="K1155" s="58">
        <v>-6.2607204116638004E-2</v>
      </c>
      <c r="L1155" s="58">
        <v>0</v>
      </c>
      <c r="M1155" s="58">
        <v>-1.7074558907228532E-3</v>
      </c>
    </row>
    <row r="1156" spans="1:13" x14ac:dyDescent="0.25">
      <c r="A1156" s="57">
        <v>40757</v>
      </c>
      <c r="B1156" s="58">
        <v>-1.4512595837897102E-2</v>
      </c>
      <c r="C1156" s="58">
        <v>-2.152434721242058E-2</v>
      </c>
      <c r="D1156" s="58">
        <v>-2.248201438848918E-2</v>
      </c>
      <c r="E1156" s="58">
        <v>-2.0819585587963596E-2</v>
      </c>
      <c r="F1156" s="58">
        <v>-6.1662367079846514E-2</v>
      </c>
      <c r="G1156" s="58">
        <v>-2.3102310231023049E-2</v>
      </c>
      <c r="H1156" s="58">
        <v>-5.2774263509850039E-2</v>
      </c>
      <c r="I1156" s="58">
        <v>0</v>
      </c>
      <c r="J1156" s="58">
        <v>-2.6430244228838995E-2</v>
      </c>
      <c r="K1156" s="58">
        <v>-2.0738029887160669E-2</v>
      </c>
      <c r="L1156" s="58">
        <v>0</v>
      </c>
      <c r="M1156" s="58">
        <v>-1.7863930064614175E-2</v>
      </c>
    </row>
    <row r="1157" spans="1:13" x14ac:dyDescent="0.25">
      <c r="A1157" s="57">
        <v>40758</v>
      </c>
      <c r="B1157" s="58">
        <v>-1.2670186162823005E-2</v>
      </c>
      <c r="C1157" s="58">
        <v>1.1179228272628849E-2</v>
      </c>
      <c r="D1157" s="58">
        <v>3.2198712051518807E-3</v>
      </c>
      <c r="E1157" s="58">
        <v>1.1827341038514572E-2</v>
      </c>
      <c r="F1157" s="58">
        <v>2.212834439750555E-2</v>
      </c>
      <c r="G1157" s="58">
        <v>1.0510510510510551E-2</v>
      </c>
      <c r="H1157" s="58">
        <v>1.5264262545315876E-3</v>
      </c>
      <c r="I1157" s="58">
        <v>0</v>
      </c>
      <c r="J1157" s="58">
        <v>6.8728522336769515E-3</v>
      </c>
      <c r="K1157" s="58">
        <v>6.6334475241357937E-2</v>
      </c>
      <c r="L1157" s="58">
        <v>0</v>
      </c>
      <c r="M1157" s="58">
        <v>-7.7399380804953344E-3</v>
      </c>
    </row>
    <row r="1158" spans="1:13" x14ac:dyDescent="0.25">
      <c r="A1158" s="57">
        <v>40759</v>
      </c>
      <c r="B1158" s="58">
        <v>-6.585242303146166E-3</v>
      </c>
      <c r="C1158" s="58">
        <v>-3.8694721825962897E-2</v>
      </c>
      <c r="D1158" s="58">
        <v>-4.4016506189821114E-2</v>
      </c>
      <c r="E1158" s="58">
        <v>-3.9329958705208279E-2</v>
      </c>
      <c r="F1158" s="58">
        <v>-5.5828905071180324E-2</v>
      </c>
      <c r="G1158" s="58">
        <v>-3.6404160475482894E-2</v>
      </c>
      <c r="H1158" s="58">
        <v>-4.0388645456277517E-2</v>
      </c>
      <c r="I1158" s="58">
        <v>0</v>
      </c>
      <c r="J1158" s="58">
        <v>-4.7098976109214985E-2</v>
      </c>
      <c r="K1158" s="58">
        <v>-4.7605140186915973E-2</v>
      </c>
      <c r="L1158" s="58">
        <v>0</v>
      </c>
      <c r="M1158" s="58">
        <v>-2.3010920436817517E-2</v>
      </c>
    </row>
    <row r="1159" spans="1:13" x14ac:dyDescent="0.25">
      <c r="A1159" s="57">
        <v>40760</v>
      </c>
      <c r="B1159" s="58">
        <v>-2.4929178470254998E-2</v>
      </c>
      <c r="C1159" s="58">
        <v>-1.001669449081799E-2</v>
      </c>
      <c r="D1159" s="58">
        <v>-2.8776978417267562E-3</v>
      </c>
      <c r="E1159" s="58">
        <v>2.6345893853780833E-3</v>
      </c>
      <c r="F1159" s="58">
        <v>-2.0358532518065409E-2</v>
      </c>
      <c r="G1159" s="58">
        <v>-1.0023130300694016E-2</v>
      </c>
      <c r="H1159" s="58">
        <v>6.055191582291064E-3</v>
      </c>
      <c r="I1159" s="58">
        <v>0</v>
      </c>
      <c r="J1159" s="58">
        <v>-2.6146131805157569E-2</v>
      </c>
      <c r="K1159" s="58">
        <v>-5.4584483287335228E-2</v>
      </c>
      <c r="L1159" s="58">
        <v>0</v>
      </c>
      <c r="M1159" s="58">
        <v>1.4970059880239583E-2</v>
      </c>
    </row>
    <row r="1160" spans="1:13" x14ac:dyDescent="0.25">
      <c r="A1160" s="57">
        <v>40763</v>
      </c>
      <c r="B1160" s="58">
        <v>-1.9000581057524557E-2</v>
      </c>
      <c r="C1160" s="58">
        <v>-5.4525014052838605E-2</v>
      </c>
      <c r="D1160" s="58">
        <v>-3.2708032708032686E-2</v>
      </c>
      <c r="E1160" s="58">
        <v>-5.7013449503855118E-2</v>
      </c>
      <c r="F1160" s="58">
        <v>-7.4757074969856174E-2</v>
      </c>
      <c r="G1160" s="58">
        <v>-4.6728971962616828E-2</v>
      </c>
      <c r="H1160" s="58">
        <v>-4.440059200789348E-2</v>
      </c>
      <c r="I1160" s="58">
        <v>0</v>
      </c>
      <c r="J1160" s="58">
        <v>-3.6778227289444687E-2</v>
      </c>
      <c r="K1160" s="58">
        <v>-0.12293220888744727</v>
      </c>
      <c r="L1160" s="58">
        <v>0</v>
      </c>
      <c r="M1160" s="58">
        <v>-3.7954768928220251E-2</v>
      </c>
    </row>
    <row r="1161" spans="1:13" x14ac:dyDescent="0.25">
      <c r="A1161" s="57">
        <v>40764</v>
      </c>
      <c r="B1161" s="58">
        <v>-8.1146715631108535E-3</v>
      </c>
      <c r="C1161" s="58">
        <v>5.8858501783590977E-2</v>
      </c>
      <c r="D1161" s="58">
        <v>2.4365987071109041E-2</v>
      </c>
      <c r="E1161" s="58">
        <v>5.0157659309232328E-2</v>
      </c>
      <c r="F1161" s="58">
        <v>0.10111153698735142</v>
      </c>
      <c r="G1161" s="58">
        <v>4.4934640522875657E-2</v>
      </c>
      <c r="H1161" s="58">
        <v>5.880227155394957E-2</v>
      </c>
      <c r="I1161" s="58">
        <v>0</v>
      </c>
      <c r="J1161" s="58">
        <v>3.4364261168384758E-2</v>
      </c>
      <c r="K1161" s="58">
        <v>0.10059171597633143</v>
      </c>
      <c r="L1161" s="58">
        <v>0</v>
      </c>
      <c r="M1161" s="58">
        <v>3.8838920686835587E-2</v>
      </c>
    </row>
    <row r="1162" spans="1:13" x14ac:dyDescent="0.25">
      <c r="A1162" s="57">
        <v>40765</v>
      </c>
      <c r="B1162" s="58">
        <v>4.2995342171263662E-3</v>
      </c>
      <c r="C1162" s="58">
        <v>-2.7512633352049343E-2</v>
      </c>
      <c r="D1162" s="58">
        <v>-3.2524271844660224E-2</v>
      </c>
      <c r="E1162" s="58">
        <v>-4.2559877103554244E-2</v>
      </c>
      <c r="F1162" s="58">
        <v>-1.9841269841269771E-2</v>
      </c>
      <c r="G1162" s="58">
        <v>-5.3948397185300978E-2</v>
      </c>
      <c r="H1162" s="58">
        <v>-5.3439953191281919E-2</v>
      </c>
      <c r="I1162" s="58">
        <v>0</v>
      </c>
      <c r="J1162" s="58">
        <v>-2.1779254337393916E-2</v>
      </c>
      <c r="K1162" s="58">
        <v>-1.0080645161291146E-3</v>
      </c>
      <c r="L1162" s="58">
        <v>0</v>
      </c>
      <c r="M1162" s="58">
        <v>-4.7422274695002042E-2</v>
      </c>
    </row>
    <row r="1163" spans="1:13" x14ac:dyDescent="0.25">
      <c r="A1163" s="57">
        <v>40766</v>
      </c>
      <c r="B1163" s="58">
        <v>-2.4259721726721417E-2</v>
      </c>
      <c r="C1163" s="58">
        <v>2.7521170130869965E-2</v>
      </c>
      <c r="D1163" s="58">
        <v>4.1645760160561984E-2</v>
      </c>
      <c r="E1163" s="58">
        <v>2.3885059986142876E-2</v>
      </c>
      <c r="F1163" s="58">
        <v>5.2276440088074638E-2</v>
      </c>
      <c r="G1163" s="58">
        <v>4.0909090909091006E-2</v>
      </c>
      <c r="H1163" s="58">
        <v>2.1789522484932933E-2</v>
      </c>
      <c r="I1163" s="58">
        <v>0</v>
      </c>
      <c r="J1163" s="58">
        <v>3.0188679245283012E-2</v>
      </c>
      <c r="K1163" s="58">
        <v>3.1281533804238038E-2</v>
      </c>
      <c r="L1163" s="58">
        <v>0</v>
      </c>
      <c r="M1163" s="58">
        <v>2.7267093575707557E-2</v>
      </c>
    </row>
    <row r="1164" spans="1:13" x14ac:dyDescent="0.25">
      <c r="A1164" s="57">
        <v>40767</v>
      </c>
      <c r="B1164" s="58">
        <v>2.6812918951858666E-2</v>
      </c>
      <c r="C1164" s="58">
        <v>8.8031466566773631E-3</v>
      </c>
      <c r="D1164" s="58">
        <v>-5.2986512524085816E-3</v>
      </c>
      <c r="E1164" s="58">
        <v>2.9204359284851211E-3</v>
      </c>
      <c r="F1164" s="58">
        <v>1.3499831252109296E-2</v>
      </c>
      <c r="G1164" s="58">
        <v>-3.5728463676062416E-3</v>
      </c>
      <c r="H1164" s="58">
        <v>1.986287557975408E-2</v>
      </c>
      <c r="I1164" s="58">
        <v>0</v>
      </c>
      <c r="J1164" s="58">
        <v>-4.39560439560438E-3</v>
      </c>
      <c r="K1164" s="58">
        <v>0</v>
      </c>
      <c r="L1164" s="58">
        <v>0</v>
      </c>
      <c r="M1164" s="58">
        <v>4.0217172732770479E-4</v>
      </c>
    </row>
    <row r="1165" spans="1:13" x14ac:dyDescent="0.25">
      <c r="A1165" s="57">
        <v>40770</v>
      </c>
      <c r="B1165" s="58">
        <v>1.6735905044510391E-2</v>
      </c>
      <c r="C1165" s="58">
        <v>1.6895655402896503E-2</v>
      </c>
      <c r="D1165" s="58">
        <v>1.1622276029055856E-2</v>
      </c>
      <c r="E1165" s="58">
        <v>-1.1576704545454675E-2</v>
      </c>
      <c r="F1165" s="58">
        <v>-3.6696636696636808E-2</v>
      </c>
      <c r="G1165" s="58">
        <v>1.6334661354581614E-2</v>
      </c>
      <c r="H1165" s="58">
        <v>3.2130499258524736E-3</v>
      </c>
      <c r="I1165" s="58">
        <v>0</v>
      </c>
      <c r="J1165" s="58">
        <v>1.1405445180279639E-2</v>
      </c>
      <c r="K1165" s="58">
        <v>-2.2831050228310223E-3</v>
      </c>
      <c r="L1165" s="58">
        <v>0</v>
      </c>
      <c r="M1165" s="58">
        <v>4.6231155778893029E-3</v>
      </c>
    </row>
    <row r="1166" spans="1:13" x14ac:dyDescent="0.25">
      <c r="A1166" s="57">
        <v>40771</v>
      </c>
      <c r="B1166" s="58">
        <v>5.0782162035956091E-3</v>
      </c>
      <c r="C1166" s="58">
        <v>-7.6684316231513394E-3</v>
      </c>
      <c r="D1166" s="58">
        <v>-4.7869794159886014E-3</v>
      </c>
      <c r="E1166" s="58">
        <v>-3.272975497592856E-2</v>
      </c>
      <c r="F1166" s="58">
        <v>-5.3373893805309769E-2</v>
      </c>
      <c r="G1166" s="58">
        <v>-6.2720501764014225E-3</v>
      </c>
      <c r="H1166" s="58">
        <v>-2.5966986942596582E-2</v>
      </c>
      <c r="I1166" s="58">
        <v>0</v>
      </c>
      <c r="J1166" s="58">
        <v>-2.0371044016005757E-2</v>
      </c>
      <c r="K1166" s="58">
        <v>-4.6093494606080476E-2</v>
      </c>
      <c r="L1166" s="58">
        <v>0</v>
      </c>
      <c r="M1166" s="58">
        <v>3.8815526210484341E-2</v>
      </c>
    </row>
    <row r="1167" spans="1:13" x14ac:dyDescent="0.25">
      <c r="A1167" s="57">
        <v>40772</v>
      </c>
      <c r="B1167" s="58">
        <v>-3.6006736744293999E-3</v>
      </c>
      <c r="C1167" s="58">
        <v>0</v>
      </c>
      <c r="D1167" s="58">
        <v>-5.7720057720056506E-3</v>
      </c>
      <c r="E1167" s="58">
        <v>-1.0845745273557972E-2</v>
      </c>
      <c r="F1167" s="58">
        <v>7.5956763073328215E-3</v>
      </c>
      <c r="G1167" s="58">
        <v>-4.3392504930968023E-3</v>
      </c>
      <c r="H1167" s="58">
        <v>-8.8526912181302597E-3</v>
      </c>
      <c r="I1167" s="58">
        <v>0</v>
      </c>
      <c r="J1167" s="58">
        <v>0</v>
      </c>
      <c r="K1167" s="58">
        <v>2.8444139821795833E-2</v>
      </c>
      <c r="L1167" s="58">
        <v>0</v>
      </c>
      <c r="M1167" s="58">
        <v>-7.1263482280432555E-3</v>
      </c>
    </row>
    <row r="1168" spans="1:13" x14ac:dyDescent="0.25">
      <c r="A1168" s="57">
        <v>40773</v>
      </c>
      <c r="B1168" s="58">
        <v>-3.0599755201958345E-2</v>
      </c>
      <c r="C1168" s="58">
        <v>-3.7902483900643991E-2</v>
      </c>
      <c r="D1168" s="58">
        <v>-4.3541364296081353E-2</v>
      </c>
      <c r="E1168" s="58">
        <v>-5.3020915474447095E-2</v>
      </c>
      <c r="F1168" s="58">
        <v>-6.6613511162655792E-2</v>
      </c>
      <c r="G1168" s="58">
        <v>-2.2583201267828756E-2</v>
      </c>
      <c r="H1168" s="58">
        <v>-6.8442811208084486E-2</v>
      </c>
      <c r="I1168" s="58">
        <v>0</v>
      </c>
      <c r="J1168" s="58">
        <v>-5.71852952098032E-2</v>
      </c>
      <c r="K1168" s="58">
        <v>-1.4995001666111341E-2</v>
      </c>
      <c r="L1168" s="58">
        <v>0</v>
      </c>
      <c r="M1168" s="58">
        <v>4.6556741028127568E-3</v>
      </c>
    </row>
    <row r="1169" spans="1:13" x14ac:dyDescent="0.25">
      <c r="A1169" s="57">
        <v>40774</v>
      </c>
      <c r="B1169" s="58">
        <v>-2.4951899951899947E-2</v>
      </c>
      <c r="C1169" s="58">
        <v>-2.7347485178810471E-2</v>
      </c>
      <c r="D1169" s="58">
        <v>-2.9337379868487501E-2</v>
      </c>
      <c r="E1169" s="58">
        <v>-2.7677544708354818E-2</v>
      </c>
      <c r="F1169" s="58">
        <v>-1.3900753281043787E-2</v>
      </c>
      <c r="G1169" s="58">
        <v>-2.5131738954195404E-2</v>
      </c>
      <c r="H1169" s="58">
        <v>-1.9669077361385123E-2</v>
      </c>
      <c r="I1169" s="58">
        <v>0</v>
      </c>
      <c r="J1169" s="58">
        <v>-2.2449783379283161E-2</v>
      </c>
      <c r="K1169" s="58">
        <v>1.4546684709066282E-2</v>
      </c>
      <c r="L1169" s="58">
        <v>0</v>
      </c>
      <c r="M1169" s="58">
        <v>9.8474608997876079E-3</v>
      </c>
    </row>
    <row r="1170" spans="1:13" x14ac:dyDescent="0.25">
      <c r="A1170" s="57">
        <v>40777</v>
      </c>
      <c r="B1170" s="58">
        <v>-5.0564222729234665E-3</v>
      </c>
      <c r="C1170" s="58">
        <v>1.1797090051122172E-3</v>
      </c>
      <c r="D1170" s="58">
        <v>9.9009900990096877E-3</v>
      </c>
      <c r="E1170" s="58">
        <v>1.4803637698299399E-2</v>
      </c>
      <c r="F1170" s="58">
        <v>-2.5988344621200588E-3</v>
      </c>
      <c r="G1170" s="58">
        <v>-2.9106029106029663E-3</v>
      </c>
      <c r="H1170" s="58">
        <v>-7.7684010506903212E-3</v>
      </c>
      <c r="I1170" s="58">
        <v>0</v>
      </c>
      <c r="J1170" s="58">
        <v>1.3698630136986356E-2</v>
      </c>
      <c r="K1170" s="58">
        <v>-3.1343781260420034E-2</v>
      </c>
      <c r="L1170" s="58">
        <v>0</v>
      </c>
      <c r="M1170" s="58">
        <v>-2.1032504780114092E-3</v>
      </c>
    </row>
    <row r="1171" spans="1:13" x14ac:dyDescent="0.25">
      <c r="A1171" s="57">
        <v>40778</v>
      </c>
      <c r="B1171" s="58">
        <v>-4.3383947939261702E-3</v>
      </c>
      <c r="C1171" s="58">
        <v>4.8114689709347847E-2</v>
      </c>
      <c r="D1171" s="58">
        <v>1.702786377708998E-2</v>
      </c>
      <c r="E1171" s="58">
        <v>4.1432245619675179E-2</v>
      </c>
      <c r="F1171" s="58">
        <v>7.6667982629293308E-2</v>
      </c>
      <c r="G1171" s="58">
        <v>3.0859049207673017E-2</v>
      </c>
      <c r="H1171" s="58">
        <v>9.0176861552326404E-2</v>
      </c>
      <c r="I1171" s="58">
        <v>0</v>
      </c>
      <c r="J1171" s="58">
        <v>4.2925278219395846E-2</v>
      </c>
      <c r="K1171" s="58">
        <v>-4.1308089500861067E-3</v>
      </c>
      <c r="L1171" s="58">
        <v>0</v>
      </c>
      <c r="M1171" s="58">
        <v>1.9543973941368087E-2</v>
      </c>
    </row>
    <row r="1172" spans="1:13" x14ac:dyDescent="0.25">
      <c r="A1172" s="57">
        <v>40779</v>
      </c>
      <c r="B1172" s="58">
        <v>2.1661998132586291E-2</v>
      </c>
      <c r="C1172" s="58">
        <v>6.9327337455500349E-3</v>
      </c>
      <c r="D1172" s="58">
        <v>4.5662100456620447E-3</v>
      </c>
      <c r="E1172" s="58">
        <v>8.6050549874590043E-3</v>
      </c>
      <c r="F1172" s="58">
        <v>-1.9653857436198297E-2</v>
      </c>
      <c r="G1172" s="58">
        <v>7.2815533980581382E-3</v>
      </c>
      <c r="H1172" s="58">
        <v>9.2999225006451525E-4</v>
      </c>
      <c r="I1172" s="58">
        <v>0</v>
      </c>
      <c r="J1172" s="58">
        <v>-4.9542682926828618E-3</v>
      </c>
      <c r="K1172" s="58">
        <v>6.9823712409263772E-2</v>
      </c>
      <c r="L1172" s="58">
        <v>0</v>
      </c>
      <c r="M1172" s="58">
        <v>3.0069535801540148E-3</v>
      </c>
    </row>
    <row r="1173" spans="1:13" x14ac:dyDescent="0.25">
      <c r="A1173" s="57">
        <v>40780</v>
      </c>
      <c r="B1173" s="58">
        <v>2.065435934929627E-2</v>
      </c>
      <c r="C1173" s="58">
        <v>-6.5128395980648124E-3</v>
      </c>
      <c r="D1173" s="58">
        <v>-1.9191919191919093E-2</v>
      </c>
      <c r="E1173" s="58">
        <v>-6.1978728288315521E-3</v>
      </c>
      <c r="F1173" s="58">
        <v>-4.4135248354278955E-3</v>
      </c>
      <c r="G1173" s="58">
        <v>-1.3253012048192736E-2</v>
      </c>
      <c r="H1173" s="58">
        <v>-8.7750993650956843E-3</v>
      </c>
      <c r="I1173" s="58">
        <v>0</v>
      </c>
      <c r="J1173" s="58">
        <v>-3.0639601685178097E-2</v>
      </c>
      <c r="K1173" s="58">
        <v>-1.4539579967689842E-2</v>
      </c>
      <c r="L1173" s="58">
        <v>0</v>
      </c>
      <c r="M1173" s="58">
        <v>-1.2553869214914637E-2</v>
      </c>
    </row>
    <row r="1174" spans="1:13" x14ac:dyDescent="0.25">
      <c r="A1174" s="57">
        <v>40781</v>
      </c>
      <c r="B1174" s="58">
        <v>-1.5938395415472928E-2</v>
      </c>
      <c r="C1174" s="58">
        <v>2.6409439970031867E-2</v>
      </c>
      <c r="D1174" s="58">
        <v>1.8022657054582725E-2</v>
      </c>
      <c r="E1174" s="58">
        <v>1.3127502309824512E-2</v>
      </c>
      <c r="F1174" s="58">
        <v>4.9665639792621397E-2</v>
      </c>
      <c r="G1174" s="58">
        <v>2.7676027676027726E-2</v>
      </c>
      <c r="H1174" s="58">
        <v>3.7702442326719821E-2</v>
      </c>
      <c r="I1174" s="58">
        <v>0</v>
      </c>
      <c r="J1174" s="58">
        <v>8.2971157645199689E-3</v>
      </c>
      <c r="K1174" s="58">
        <v>-1.6393442622950616E-3</v>
      </c>
      <c r="L1174" s="58">
        <v>0</v>
      </c>
      <c r="M1174" s="58">
        <v>3.7950664136621182E-3</v>
      </c>
    </row>
    <row r="1175" spans="1:13" x14ac:dyDescent="0.25">
      <c r="A1175" s="57">
        <v>40784</v>
      </c>
      <c r="B1175" s="58">
        <v>3.4758871701547012E-2</v>
      </c>
      <c r="C1175" s="58">
        <v>1.6605839416058421E-2</v>
      </c>
      <c r="D1175" s="58">
        <v>2.6808295397066306E-2</v>
      </c>
      <c r="E1175" s="58">
        <v>2.317893376904645E-2</v>
      </c>
      <c r="F1175" s="58">
        <v>2.5769506084466931E-2</v>
      </c>
      <c r="G1175" s="58">
        <v>2.3366336633663387E-2</v>
      </c>
      <c r="H1175" s="58">
        <v>3.6432980378380941E-2</v>
      </c>
      <c r="I1175" s="58">
        <v>0</v>
      </c>
      <c r="J1175" s="58">
        <v>2.5078369905956244E-2</v>
      </c>
      <c r="K1175" s="58">
        <v>-3.2840722495893759E-3</v>
      </c>
      <c r="L1175" s="58">
        <v>0</v>
      </c>
      <c r="M1175" s="58">
        <v>5.4820415879017759E-3</v>
      </c>
    </row>
    <row r="1176" spans="1:13" x14ac:dyDescent="0.25">
      <c r="A1176" s="57">
        <v>40785</v>
      </c>
      <c r="B1176" s="58">
        <v>8.6762809239067096E-3</v>
      </c>
      <c r="C1176" s="58">
        <v>0</v>
      </c>
      <c r="D1176" s="58">
        <v>-2.9556650246306271E-3</v>
      </c>
      <c r="E1176" s="58">
        <v>3.0081331006053258E-3</v>
      </c>
      <c r="F1176" s="58">
        <v>3.5240753663642543E-2</v>
      </c>
      <c r="G1176" s="58">
        <v>1.5092879256966008E-2</v>
      </c>
      <c r="H1176" s="58">
        <v>2.1255991865588575E-2</v>
      </c>
      <c r="I1176" s="58">
        <v>0</v>
      </c>
      <c r="J1176" s="58">
        <v>1.5290519877675379E-3</v>
      </c>
      <c r="K1176" s="58">
        <v>-1.285008237232288E-2</v>
      </c>
      <c r="L1176" s="58">
        <v>0</v>
      </c>
      <c r="M1176" s="58">
        <v>-6.9561947734536611E-3</v>
      </c>
    </row>
    <row r="1177" spans="1:13" x14ac:dyDescent="0.25">
      <c r="A1177" s="57">
        <v>40786</v>
      </c>
      <c r="B1177" s="58">
        <v>7.1486690689293031E-3</v>
      </c>
      <c r="C1177" s="58">
        <v>-1.3103572069646408E-2</v>
      </c>
      <c r="D1177" s="58">
        <v>-5.4347826086956763E-3</v>
      </c>
      <c r="E1177" s="58">
        <v>4.8133886255929959E-4</v>
      </c>
      <c r="F1177" s="58">
        <v>-1.7323896191439148E-2</v>
      </c>
      <c r="G1177" s="58">
        <v>1.4105985512771646E-2</v>
      </c>
      <c r="H1177" s="58">
        <v>2.0434287881661239E-2</v>
      </c>
      <c r="I1177" s="58">
        <v>0</v>
      </c>
      <c r="J1177" s="58">
        <v>3.8167938931299439E-4</v>
      </c>
      <c r="K1177" s="58">
        <v>3.3711615487316271E-2</v>
      </c>
      <c r="L1177" s="58">
        <v>0</v>
      </c>
      <c r="M1177" s="58">
        <v>7.0049223778871905E-3</v>
      </c>
    </row>
    <row r="1178" spans="1:13" x14ac:dyDescent="0.25">
      <c r="A1178" s="57">
        <v>40787</v>
      </c>
      <c r="B1178" s="58">
        <v>-3.3469905938021682E-3</v>
      </c>
      <c r="C1178" s="58">
        <v>-1.0003637686431421E-2</v>
      </c>
      <c r="D1178" s="58">
        <v>-6.9547938400397191E-3</v>
      </c>
      <c r="E1178" s="58">
        <v>-1.5654490951482081E-2</v>
      </c>
      <c r="F1178" s="58">
        <v>-1.0220880779256425E-2</v>
      </c>
      <c r="G1178" s="58">
        <v>-1.4661654135338376E-2</v>
      </c>
      <c r="H1178" s="58">
        <v>-1.2498257677832969E-2</v>
      </c>
      <c r="I1178" s="58">
        <v>0</v>
      </c>
      <c r="J1178" s="58">
        <v>-2.441816100724914E-2</v>
      </c>
      <c r="K1178" s="58">
        <v>7.1036486922828601E-3</v>
      </c>
      <c r="L1178" s="58">
        <v>0</v>
      </c>
      <c r="M1178" s="58">
        <v>-1.0152284263959421E-2</v>
      </c>
    </row>
    <row r="1179" spans="1:13" x14ac:dyDescent="0.25">
      <c r="A1179" s="57">
        <v>40788</v>
      </c>
      <c r="B1179" s="58">
        <v>-2.9066064501186983E-2</v>
      </c>
      <c r="C1179" s="58">
        <v>-1.8188498989527901E-2</v>
      </c>
      <c r="D1179" s="58">
        <v>-1.7508754377188462E-2</v>
      </c>
      <c r="E1179" s="58">
        <v>-1.4361982103917592E-2</v>
      </c>
      <c r="F1179" s="58">
        <v>-2.6613070898884206E-2</v>
      </c>
      <c r="G1179" s="58">
        <v>-1.5642884395268952E-2</v>
      </c>
      <c r="H1179" s="58">
        <v>-1.1950691634515787E-2</v>
      </c>
      <c r="I1179" s="58">
        <v>0</v>
      </c>
      <c r="J1179" s="58">
        <v>-1.9163081736409904E-2</v>
      </c>
      <c r="K1179" s="58">
        <v>-2.5969862135299837E-2</v>
      </c>
      <c r="L1179" s="58">
        <v>0</v>
      </c>
      <c r="M1179" s="58">
        <v>-1.1775878442545018E-2</v>
      </c>
    </row>
    <row r="1180" spans="1:13" x14ac:dyDescent="0.25">
      <c r="A1180" s="57">
        <v>40792</v>
      </c>
      <c r="B1180" s="58">
        <v>-2.7610471703738981E-2</v>
      </c>
      <c r="C1180" s="58">
        <v>1.5157185628742464E-2</v>
      </c>
      <c r="D1180" s="58">
        <v>-5.0916496945010437E-3</v>
      </c>
      <c r="E1180" s="58">
        <v>-5.0732377174246279E-3</v>
      </c>
      <c r="F1180" s="58">
        <v>1.9508721965112219E-2</v>
      </c>
      <c r="G1180" s="58">
        <v>-1.1240310077519355E-2</v>
      </c>
      <c r="H1180" s="58">
        <v>2.942857142857136E-2</v>
      </c>
      <c r="I1180" s="58">
        <v>0</v>
      </c>
      <c r="J1180" s="58">
        <v>-6.7783094098883279E-3</v>
      </c>
      <c r="K1180" s="58">
        <v>-3.8183015141540544E-2</v>
      </c>
      <c r="L1180" s="58">
        <v>0</v>
      </c>
      <c r="M1180" s="58">
        <v>-6.7268883336536467E-3</v>
      </c>
    </row>
    <row r="1181" spans="1:13" x14ac:dyDescent="0.25">
      <c r="A1181" s="57">
        <v>40793</v>
      </c>
      <c r="B1181" s="58">
        <v>2.5880044155525583E-2</v>
      </c>
      <c r="C1181" s="58">
        <v>1.1059907834101379E-2</v>
      </c>
      <c r="D1181" s="58">
        <v>2.763561924257929E-2</v>
      </c>
      <c r="E1181" s="58">
        <v>2.2696775677644609E-2</v>
      </c>
      <c r="F1181" s="58">
        <v>1.997346183392712E-2</v>
      </c>
      <c r="G1181" s="58">
        <v>1.9208153665229322E-2</v>
      </c>
      <c r="H1181" s="58">
        <v>1.7207882320288581E-2</v>
      </c>
      <c r="I1181" s="58">
        <v>0</v>
      </c>
      <c r="J1181" s="58">
        <v>3.9341629867523098E-2</v>
      </c>
      <c r="K1181" s="58">
        <v>1.9849418206707714E-2</v>
      </c>
      <c r="L1181" s="58">
        <v>0</v>
      </c>
      <c r="M1181" s="58">
        <v>1.4318885448916463E-2</v>
      </c>
    </row>
    <row r="1182" spans="1:13" x14ac:dyDescent="0.25">
      <c r="A1182" s="57">
        <v>40794</v>
      </c>
      <c r="B1182" s="58">
        <v>-1.6738402678144748E-3</v>
      </c>
      <c r="C1182" s="58">
        <v>5.469462169553907E-4</v>
      </c>
      <c r="D1182" s="58">
        <v>-8.9641434262948128E-3</v>
      </c>
      <c r="E1182" s="58">
        <v>1.7244611059044068E-3</v>
      </c>
      <c r="F1182" s="58">
        <v>6.5730914070523117E-3</v>
      </c>
      <c r="G1182" s="58">
        <v>8.4615384615385203E-3</v>
      </c>
      <c r="H1182" s="58">
        <v>-1.2005457025920929E-2</v>
      </c>
      <c r="I1182" s="58">
        <v>0</v>
      </c>
      <c r="J1182" s="58">
        <v>-3.4762456546929554E-3</v>
      </c>
      <c r="K1182" s="58">
        <v>1.543624161073831E-2</v>
      </c>
      <c r="L1182" s="58">
        <v>0</v>
      </c>
      <c r="M1182" s="58">
        <v>-4.0061045402518536E-3</v>
      </c>
    </row>
    <row r="1183" spans="1:13" x14ac:dyDescent="0.25">
      <c r="A1183" s="57">
        <v>40795</v>
      </c>
      <c r="B1183" s="58">
        <v>-1.4550898203592899E-2</v>
      </c>
      <c r="C1183" s="58">
        <v>-1.7310495626822187E-2</v>
      </c>
      <c r="D1183" s="58">
        <v>-1.005025125628134E-2</v>
      </c>
      <c r="E1183" s="58">
        <v>-1.8898993301148748E-2</v>
      </c>
      <c r="F1183" s="58">
        <v>-2.2991633222229746E-2</v>
      </c>
      <c r="G1183" s="58">
        <v>-1.8306636155606459E-2</v>
      </c>
      <c r="H1183" s="58">
        <v>-2.7018319064715079E-2</v>
      </c>
      <c r="I1183" s="58">
        <v>0</v>
      </c>
      <c r="J1183" s="58">
        <v>1.0852713178294504E-2</v>
      </c>
      <c r="K1183" s="58">
        <v>-1.0905485789821645E-2</v>
      </c>
      <c r="L1183" s="58">
        <v>0</v>
      </c>
      <c r="M1183" s="58">
        <v>-1.6280406052480378E-2</v>
      </c>
    </row>
    <row r="1184" spans="1:13" x14ac:dyDescent="0.25">
      <c r="A1184" s="57">
        <v>40798</v>
      </c>
      <c r="B1184" s="58">
        <v>-2.7526280610074783E-2</v>
      </c>
      <c r="C1184" s="58">
        <v>6.4898943074356286E-3</v>
      </c>
      <c r="D1184" s="58">
        <v>2.9441624365482255E-2</v>
      </c>
      <c r="E1184" s="58">
        <v>1.0032041501373268E-2</v>
      </c>
      <c r="F1184" s="58">
        <v>4.1774002645686981E-3</v>
      </c>
      <c r="G1184" s="58">
        <v>5.8275058275059077E-3</v>
      </c>
      <c r="H1184" s="58">
        <v>2.4457164482709848E-2</v>
      </c>
      <c r="I1184" s="58">
        <v>0</v>
      </c>
      <c r="J1184" s="58">
        <v>7.6687116564417845E-3</v>
      </c>
      <c r="K1184" s="58">
        <v>-3.0404276645506156E-2</v>
      </c>
      <c r="L1184" s="58">
        <v>0</v>
      </c>
      <c r="M1184" s="58">
        <v>8.9563862928350169E-3</v>
      </c>
    </row>
    <row r="1185" spans="1:13" x14ac:dyDescent="0.25">
      <c r="A1185" s="57">
        <v>40799</v>
      </c>
      <c r="B1185" s="58">
        <v>2.2494376405898464E-2</v>
      </c>
      <c r="C1185" s="58">
        <v>1.2343404568901928E-2</v>
      </c>
      <c r="D1185" s="58">
        <v>2.3668639053254559E-2</v>
      </c>
      <c r="E1185" s="58">
        <v>-1.0952075229427871E-3</v>
      </c>
      <c r="F1185" s="58">
        <v>2.4266796089580378E-3</v>
      </c>
      <c r="G1185" s="58">
        <v>5.7937427578214074E-3</v>
      </c>
      <c r="H1185" s="58">
        <v>1.3714444033986029E-2</v>
      </c>
      <c r="I1185" s="58">
        <v>0</v>
      </c>
      <c r="J1185" s="58">
        <v>1.4079147640791323E-2</v>
      </c>
      <c r="K1185" s="58">
        <v>-2.205375603032389E-2</v>
      </c>
      <c r="L1185" s="58">
        <v>0</v>
      </c>
      <c r="M1185" s="58">
        <v>-4.4384407564646011E-3</v>
      </c>
    </row>
    <row r="1186" spans="1:13" x14ac:dyDescent="0.25">
      <c r="A1186" s="57">
        <v>40800</v>
      </c>
      <c r="B1186" s="58">
        <v>2.2610608653141906E-3</v>
      </c>
      <c r="C1186" s="58">
        <v>1.2010919017288346E-2</v>
      </c>
      <c r="D1186" s="58">
        <v>1.7341040462427681E-2</v>
      </c>
      <c r="E1186" s="58">
        <v>4.8015122873346083E-3</v>
      </c>
      <c r="F1186" s="58">
        <v>2.0058099322174394E-2</v>
      </c>
      <c r="G1186" s="58">
        <v>1.7665130568356391E-2</v>
      </c>
      <c r="H1186" s="58">
        <v>1.3847765681228141E-2</v>
      </c>
      <c r="I1186" s="58">
        <v>0</v>
      </c>
      <c r="J1186" s="58">
        <v>2.3264540337711193E-2</v>
      </c>
      <c r="K1186" s="58">
        <v>2.748414376321362E-2</v>
      </c>
      <c r="L1186" s="58">
        <v>0</v>
      </c>
      <c r="M1186" s="58">
        <v>1.182399689862379E-2</v>
      </c>
    </row>
    <row r="1187" spans="1:13" x14ac:dyDescent="0.25">
      <c r="A1187" s="57">
        <v>40801</v>
      </c>
      <c r="B1187" s="58">
        <v>2.8229985976464755E-2</v>
      </c>
      <c r="C1187" s="58">
        <v>9.530659953245868E-3</v>
      </c>
      <c r="D1187" s="58">
        <v>1.9886363636363535E-2</v>
      </c>
      <c r="E1187" s="58">
        <v>1.9716296045452886E-2</v>
      </c>
      <c r="F1187" s="58">
        <v>-2.1019799294820229E-3</v>
      </c>
      <c r="G1187" s="58">
        <v>1.849056603773569E-2</v>
      </c>
      <c r="H1187" s="58">
        <v>1.8915397403064249E-2</v>
      </c>
      <c r="I1187" s="58">
        <v>0</v>
      </c>
      <c r="J1187" s="58">
        <v>1.6134946828016083E-2</v>
      </c>
      <c r="K1187" s="58">
        <v>1.9890260631001411E-2</v>
      </c>
      <c r="L1187" s="58">
        <v>0</v>
      </c>
      <c r="M1187" s="58">
        <v>5.9386973180075575E-3</v>
      </c>
    </row>
    <row r="1188" spans="1:13" x14ac:dyDescent="0.25">
      <c r="A1188" s="57">
        <v>40802</v>
      </c>
      <c r="B1188" s="58">
        <v>1.5951138519924246E-2</v>
      </c>
      <c r="C1188" s="58">
        <v>1.9059494121838272E-2</v>
      </c>
      <c r="D1188" s="58">
        <v>1.9962859795728871E-2</v>
      </c>
      <c r="E1188" s="58">
        <v>7.601195527840332E-3</v>
      </c>
      <c r="F1188" s="58">
        <v>-1.494869878371996E-3</v>
      </c>
      <c r="G1188" s="58">
        <v>4.8165987402741806E-3</v>
      </c>
      <c r="H1188" s="58">
        <v>5.5207690272510934E-2</v>
      </c>
      <c r="I1188" s="58">
        <v>0</v>
      </c>
      <c r="J1188" s="58">
        <v>3.9696860339226703E-3</v>
      </c>
      <c r="K1188" s="58">
        <v>9.0786819098858107E-3</v>
      </c>
      <c r="L1188" s="58">
        <v>0</v>
      </c>
      <c r="M1188" s="58">
        <v>2.6661588268901415E-3</v>
      </c>
    </row>
    <row r="1189" spans="1:13" x14ac:dyDescent="0.25">
      <c r="A1189" s="57">
        <v>40805</v>
      </c>
      <c r="B1189" s="58">
        <v>-1.0681141656452509E-2</v>
      </c>
      <c r="C1189" s="58">
        <v>2.7792343995804769E-2</v>
      </c>
      <c r="D1189" s="58">
        <v>-1.8206645425580259E-3</v>
      </c>
      <c r="E1189" s="58">
        <v>-3.6620646720608718E-5</v>
      </c>
      <c r="F1189" s="58">
        <v>-8.9145968016332011E-3</v>
      </c>
      <c r="G1189" s="58">
        <v>3.3185840707965486E-3</v>
      </c>
      <c r="H1189" s="58">
        <v>9.987463435018773E-3</v>
      </c>
      <c r="I1189" s="58">
        <v>0</v>
      </c>
      <c r="J1189" s="58">
        <v>-4.3134435657800063E-3</v>
      </c>
      <c r="K1189" s="58">
        <v>-1.4661779406864417E-2</v>
      </c>
      <c r="L1189" s="58">
        <v>0</v>
      </c>
      <c r="M1189" s="58">
        <v>-3.7986704653371062E-3</v>
      </c>
    </row>
    <row r="1190" spans="1:13" x14ac:dyDescent="0.25">
      <c r="A1190" s="57">
        <v>40806</v>
      </c>
      <c r="B1190" s="58">
        <v>2.4011799410029511E-2</v>
      </c>
      <c r="C1190" s="58">
        <v>4.4217687074830092E-3</v>
      </c>
      <c r="D1190" s="58">
        <v>1.2311901504787892E-2</v>
      </c>
      <c r="E1190" s="58">
        <v>-7.3243975682979467E-5</v>
      </c>
      <c r="F1190" s="58">
        <v>-3.9137599560560177E-2</v>
      </c>
      <c r="G1190" s="58">
        <v>-8.4527747151782462E-3</v>
      </c>
      <c r="H1190" s="58">
        <v>-3.492076627084284E-2</v>
      </c>
      <c r="I1190" s="58">
        <v>0</v>
      </c>
      <c r="J1190" s="58">
        <v>-5.776173285198527E-3</v>
      </c>
      <c r="K1190" s="58">
        <v>-3.2465336489685526E-2</v>
      </c>
      <c r="L1190" s="58">
        <v>0</v>
      </c>
      <c r="M1190" s="58">
        <v>-3.0505243088656542E-3</v>
      </c>
    </row>
    <row r="1191" spans="1:13" x14ac:dyDescent="0.25">
      <c r="A1191" s="57">
        <v>40807</v>
      </c>
      <c r="B1191" s="58">
        <v>8.2387509362218392E-3</v>
      </c>
      <c r="C1191" s="58">
        <v>-3.0477480528275924E-3</v>
      </c>
      <c r="D1191" s="58">
        <v>-1.1711711711711592E-2</v>
      </c>
      <c r="E1191" s="58">
        <v>-1.358775271022572E-2</v>
      </c>
      <c r="F1191" s="58">
        <v>-1.1504930684579029E-2</v>
      </c>
      <c r="G1191" s="58">
        <v>-3.6693847294292148E-2</v>
      </c>
      <c r="H1191" s="58">
        <v>-5.9163987138263208E-3</v>
      </c>
      <c r="I1191" s="58">
        <v>0</v>
      </c>
      <c r="J1191" s="58">
        <v>-2.3965141612200425E-2</v>
      </c>
      <c r="K1191" s="58">
        <v>-2.2719328905976832E-2</v>
      </c>
      <c r="L1191" s="58">
        <v>0</v>
      </c>
      <c r="M1191" s="58">
        <v>-1.8550392044367925E-2</v>
      </c>
    </row>
    <row r="1192" spans="1:13" x14ac:dyDescent="0.25">
      <c r="A1192" s="57">
        <v>40808</v>
      </c>
      <c r="B1192" s="58">
        <v>-3.8114285714285656E-2</v>
      </c>
      <c r="C1192" s="58">
        <v>-2.5135869565217406E-2</v>
      </c>
      <c r="D1192" s="58">
        <v>-1.4585232452142272E-2</v>
      </c>
      <c r="E1192" s="58">
        <v>-3.4381613633832075E-2</v>
      </c>
      <c r="F1192" s="58">
        <v>-0.10952071134244201</v>
      </c>
      <c r="G1192" s="58">
        <v>-3.5782993459022694E-2</v>
      </c>
      <c r="H1192" s="58">
        <v>-3.7262259024453459E-2</v>
      </c>
      <c r="I1192" s="58">
        <v>0</v>
      </c>
      <c r="J1192" s="58">
        <v>-2.4181547619047561E-2</v>
      </c>
      <c r="K1192" s="58">
        <v>-9.1559370529327722E-2</v>
      </c>
      <c r="L1192" s="58">
        <v>0</v>
      </c>
      <c r="M1192" s="58">
        <v>-2.0265003897116163E-2</v>
      </c>
    </row>
    <row r="1193" spans="1:13" x14ac:dyDescent="0.25">
      <c r="A1193" s="57">
        <v>40809</v>
      </c>
      <c r="B1193" s="58">
        <v>-7.9605536743302396E-3</v>
      </c>
      <c r="C1193" s="58">
        <v>6.2717770034843578E-3</v>
      </c>
      <c r="D1193" s="58">
        <v>2.4976873265494914E-2</v>
      </c>
      <c r="E1193" s="58">
        <v>9.3051870650209256E-3</v>
      </c>
      <c r="F1193" s="58">
        <v>1.7860042214645766E-3</v>
      </c>
      <c r="G1193" s="58">
        <v>0</v>
      </c>
      <c r="H1193" s="58">
        <v>1.7022801594768211E-3</v>
      </c>
      <c r="I1193" s="58">
        <v>0</v>
      </c>
      <c r="J1193" s="58">
        <v>3.7743042317956554E-2</v>
      </c>
      <c r="K1193" s="58">
        <v>5.5118110236220819E-3</v>
      </c>
      <c r="L1193" s="58">
        <v>0</v>
      </c>
      <c r="M1193" s="58">
        <v>1.03420843277644E-2</v>
      </c>
    </row>
    <row r="1194" spans="1:13" x14ac:dyDescent="0.25">
      <c r="A1194" s="57">
        <v>40812</v>
      </c>
      <c r="B1194" s="58">
        <v>2.3773878675369842E-2</v>
      </c>
      <c r="C1194" s="58">
        <v>-2.7700831024930483E-3</v>
      </c>
      <c r="D1194" s="58">
        <v>3.6101083032489267E-3</v>
      </c>
      <c r="E1194" s="58">
        <v>1.2152843917863532E-2</v>
      </c>
      <c r="F1194" s="58">
        <v>-6.8071312803890116E-3</v>
      </c>
      <c r="G1194" s="58">
        <v>1.5163607342378427E-2</v>
      </c>
      <c r="H1194" s="58">
        <v>2.7905728724117784E-2</v>
      </c>
      <c r="I1194" s="58">
        <v>0</v>
      </c>
      <c r="J1194" s="58">
        <v>6.6127847171197907E-3</v>
      </c>
      <c r="K1194" s="58">
        <v>-1.8794048551292075E-2</v>
      </c>
      <c r="L1194" s="58">
        <v>0</v>
      </c>
      <c r="M1194" s="58">
        <v>2.0275590551181111E-2</v>
      </c>
    </row>
    <row r="1195" spans="1:13" x14ac:dyDescent="0.25">
      <c r="A1195" s="57">
        <v>40813</v>
      </c>
      <c r="B1195" s="58">
        <v>3.427702386523146E-2</v>
      </c>
      <c r="C1195" s="58">
        <v>-9.7222222222222987E-3</v>
      </c>
      <c r="D1195" s="58">
        <v>1.3489208633093552E-2</v>
      </c>
      <c r="E1195" s="58">
        <v>1.4001806684733387E-2</v>
      </c>
      <c r="F1195" s="58">
        <v>4.2101827676240156E-2</v>
      </c>
      <c r="G1195" s="58">
        <v>9.040880503144777E-3</v>
      </c>
      <c r="H1195" s="58">
        <v>-2.4537742005655838E-2</v>
      </c>
      <c r="I1195" s="58">
        <v>0</v>
      </c>
      <c r="J1195" s="58">
        <v>2.2992700729927096E-2</v>
      </c>
      <c r="K1195" s="58">
        <v>5.1875498802873121E-2</v>
      </c>
      <c r="L1195" s="58">
        <v>0</v>
      </c>
      <c r="M1195" s="58">
        <v>3.8587690526723506E-3</v>
      </c>
    </row>
    <row r="1196" spans="1:13" x14ac:dyDescent="0.25">
      <c r="A1196" s="57">
        <v>40814</v>
      </c>
      <c r="B1196" s="58">
        <v>6.5037891641217538E-3</v>
      </c>
      <c r="C1196" s="58">
        <v>-5.6100981767180924E-3</v>
      </c>
      <c r="D1196" s="58">
        <v>-1.0204081632653073E-2</v>
      </c>
      <c r="E1196" s="58">
        <v>-1.9450631031922572E-2</v>
      </c>
      <c r="F1196" s="58">
        <v>-4.932665205136233E-2</v>
      </c>
      <c r="G1196" s="58">
        <v>-3.5060381768602378E-3</v>
      </c>
      <c r="H1196" s="58">
        <v>2.4530574015432016E-2</v>
      </c>
      <c r="I1196" s="58">
        <v>0</v>
      </c>
      <c r="J1196" s="58">
        <v>-2.4973242953977959E-2</v>
      </c>
      <c r="K1196" s="58">
        <v>-0.13125948406676791</v>
      </c>
      <c r="L1196" s="58">
        <v>0</v>
      </c>
      <c r="M1196" s="58">
        <v>-1.3838170286373241E-2</v>
      </c>
    </row>
    <row r="1197" spans="1:13" x14ac:dyDescent="0.25">
      <c r="A1197" s="57">
        <v>40815</v>
      </c>
      <c r="B1197" s="58">
        <v>9.6645502050907162E-3</v>
      </c>
      <c r="C1197" s="58">
        <v>-1.6220028208744797E-2</v>
      </c>
      <c r="D1197" s="58">
        <v>-4.4822949350066255E-3</v>
      </c>
      <c r="E1197" s="58">
        <v>-2.5363416111447989E-3</v>
      </c>
      <c r="F1197" s="58">
        <v>-9.1665294020754406E-2</v>
      </c>
      <c r="G1197" s="58">
        <v>-5.0820953870210905E-3</v>
      </c>
      <c r="H1197" s="58">
        <v>-3.1648600409211691E-2</v>
      </c>
      <c r="I1197" s="58">
        <v>0</v>
      </c>
      <c r="J1197" s="58">
        <v>-5.1225759238930912E-3</v>
      </c>
      <c r="K1197" s="58">
        <v>-1.3100436681222627E-2</v>
      </c>
      <c r="L1197" s="58">
        <v>0</v>
      </c>
      <c r="M1197" s="58">
        <v>1.2083414539076243E-2</v>
      </c>
    </row>
    <row r="1198" spans="1:13" x14ac:dyDescent="0.25">
      <c r="A1198" s="57">
        <v>40816</v>
      </c>
      <c r="B1198" s="58">
        <v>-2.0479715064833925E-2</v>
      </c>
      <c r="C1198" s="58">
        <v>-2.3835125448028682E-2</v>
      </c>
      <c r="D1198" s="58">
        <v>-3.9171544349392184E-2</v>
      </c>
      <c r="E1198" s="58">
        <v>-2.3644161068731351E-2</v>
      </c>
      <c r="F1198" s="58">
        <v>-3.064647746849225E-2</v>
      </c>
      <c r="G1198" s="58">
        <v>-2.2003929273084477E-2</v>
      </c>
      <c r="H1198" s="58">
        <v>-2.7917640712102121E-2</v>
      </c>
      <c r="I1198" s="58">
        <v>0</v>
      </c>
      <c r="J1198" s="58">
        <v>-1.986024273630016E-2</v>
      </c>
      <c r="K1198" s="58">
        <v>-9.4690265486725655E-2</v>
      </c>
      <c r="L1198" s="58">
        <v>0</v>
      </c>
      <c r="M1198" s="58">
        <v>-5.7770075101104545E-4</v>
      </c>
    </row>
    <row r="1199" spans="1:13" x14ac:dyDescent="0.25">
      <c r="A1199" s="57">
        <v>40819</v>
      </c>
      <c r="B1199" s="58">
        <v>-9.3744673598089578E-3</v>
      </c>
      <c r="C1199" s="58">
        <v>-1.7624380392876837E-2</v>
      </c>
      <c r="D1199" s="58">
        <v>-3.3739456419868752E-2</v>
      </c>
      <c r="E1199" s="58">
        <v>-3.7899401383814091E-2</v>
      </c>
      <c r="F1199" s="58">
        <v>-1.6368908427649376E-2</v>
      </c>
      <c r="G1199" s="58">
        <v>-1.44636400160707E-2</v>
      </c>
      <c r="H1199" s="58">
        <v>-1.9654996993941687E-2</v>
      </c>
      <c r="I1199" s="58">
        <v>0</v>
      </c>
      <c r="J1199" s="58">
        <v>-7.1294559099436272E-3</v>
      </c>
      <c r="K1199" s="58">
        <v>-7.282502443792771E-2</v>
      </c>
      <c r="L1199" s="58">
        <v>0</v>
      </c>
      <c r="M1199" s="58">
        <v>1.1560693641619046E-3</v>
      </c>
    </row>
    <row r="1200" spans="1:13" x14ac:dyDescent="0.25">
      <c r="A1200" s="57">
        <v>40820</v>
      </c>
      <c r="B1200" s="58">
        <v>-1.6173434273916154E-2</v>
      </c>
      <c r="C1200" s="58">
        <v>-5.6064287049149009E-3</v>
      </c>
      <c r="D1200" s="58">
        <v>2.9097963142579841E-2</v>
      </c>
      <c r="E1200" s="58">
        <v>1.2888368146741547E-2</v>
      </c>
      <c r="F1200" s="58">
        <v>4.6880943324458135E-2</v>
      </c>
      <c r="G1200" s="58">
        <v>3.3020790868324434E-2</v>
      </c>
      <c r="H1200" s="58">
        <v>2.4530616095859159E-3</v>
      </c>
      <c r="I1200" s="58">
        <v>0</v>
      </c>
      <c r="J1200" s="58">
        <v>2.9856386999244089E-2</v>
      </c>
      <c r="K1200" s="58">
        <v>-8.4343700579863068E-3</v>
      </c>
      <c r="L1200" s="58">
        <v>0</v>
      </c>
      <c r="M1200" s="58">
        <v>1.7705927636643581E-2</v>
      </c>
    </row>
    <row r="1201" spans="1:13" x14ac:dyDescent="0.25">
      <c r="A1201" s="57">
        <v>40821</v>
      </c>
      <c r="B1201" s="58">
        <v>1.7663518712836668E-2</v>
      </c>
      <c r="C1201" s="58">
        <v>1.5598571697049479E-2</v>
      </c>
      <c r="D1201" s="58">
        <v>2.9688972667295088E-2</v>
      </c>
      <c r="E1201" s="58">
        <v>5.5843637814121383E-3</v>
      </c>
      <c r="F1201" s="58">
        <v>9.8101553274594355E-3</v>
      </c>
      <c r="G1201" s="58">
        <v>2.1704814522494065E-2</v>
      </c>
      <c r="H1201" s="58">
        <v>3.2941176470588251E-2</v>
      </c>
      <c r="I1201" s="58">
        <v>0</v>
      </c>
      <c r="J1201" s="58">
        <v>3.4862385321100975E-2</v>
      </c>
      <c r="K1201" s="58">
        <v>5.5289739500266055E-2</v>
      </c>
      <c r="L1201" s="58">
        <v>0</v>
      </c>
      <c r="M1201" s="58">
        <v>-4.3494704992436128E-3</v>
      </c>
    </row>
    <row r="1202" spans="1:13" x14ac:dyDescent="0.25">
      <c r="A1202" s="57">
        <v>40822</v>
      </c>
      <c r="B1202" s="58">
        <v>1.2831528899581945E-2</v>
      </c>
      <c r="C1202" s="58">
        <v>-2.4056254626203533E-3</v>
      </c>
      <c r="D1202" s="58">
        <v>8.2379862700228124E-3</v>
      </c>
      <c r="E1202" s="58">
        <v>1.983339944466489E-2</v>
      </c>
      <c r="F1202" s="58">
        <v>8.7433660160115112E-2</v>
      </c>
      <c r="G1202" s="58">
        <v>1.7381228273464666E-2</v>
      </c>
      <c r="H1202" s="58">
        <v>9.1571753986332549E-3</v>
      </c>
      <c r="I1202" s="58">
        <v>0</v>
      </c>
      <c r="J1202" s="58">
        <v>4.2553191489362874E-3</v>
      </c>
      <c r="K1202" s="58">
        <v>1.6624685138538986E-2</v>
      </c>
      <c r="L1202" s="58">
        <v>0</v>
      </c>
      <c r="M1202" s="58">
        <v>1.8993352326686086E-3</v>
      </c>
    </row>
    <row r="1203" spans="1:13" x14ac:dyDescent="0.25">
      <c r="A1203" s="57">
        <v>40823</v>
      </c>
      <c r="B1203" s="58">
        <v>3.1163395735535282E-2</v>
      </c>
      <c r="C1203" s="58">
        <v>-2.003338898163598E-2</v>
      </c>
      <c r="D1203" s="58">
        <v>1.1802088061733995E-2</v>
      </c>
      <c r="E1203" s="58">
        <v>7.77907429015956E-4</v>
      </c>
      <c r="F1203" s="58">
        <v>-1.3896931094383391E-2</v>
      </c>
      <c r="G1203" s="58">
        <v>-3.4168564920272759E-3</v>
      </c>
      <c r="H1203" s="58">
        <v>1.4581734458940954E-2</v>
      </c>
      <c r="I1203" s="58">
        <v>0</v>
      </c>
      <c r="J1203" s="58">
        <v>2.2245762711864403E-2</v>
      </c>
      <c r="K1203" s="58">
        <v>-1.7839444995044529E-2</v>
      </c>
      <c r="L1203" s="58">
        <v>0</v>
      </c>
      <c r="M1203" s="58">
        <v>1.8009478672985857E-2</v>
      </c>
    </row>
    <row r="1204" spans="1:13" x14ac:dyDescent="0.25">
      <c r="A1204" s="57">
        <v>40826</v>
      </c>
      <c r="B1204" s="58">
        <v>3.7297060114085401E-3</v>
      </c>
      <c r="C1204" s="58">
        <v>5.1296611773613554E-2</v>
      </c>
      <c r="D1204" s="58">
        <v>2.6469268730372253E-2</v>
      </c>
      <c r="E1204" s="58">
        <v>4.2829382044306197E-2</v>
      </c>
      <c r="F1204" s="58">
        <v>4.4711014176663122E-2</v>
      </c>
      <c r="G1204" s="58">
        <v>2.6285714285714246E-2</v>
      </c>
      <c r="H1204" s="58">
        <v>2.9278277120227791E-2</v>
      </c>
      <c r="I1204" s="58">
        <v>0</v>
      </c>
      <c r="J1204" s="58">
        <v>2.9706390328152033E-2</v>
      </c>
      <c r="K1204" s="58">
        <v>8.8294651866801299E-2</v>
      </c>
      <c r="L1204" s="58">
        <v>0</v>
      </c>
      <c r="M1204" s="58">
        <v>2.067039106145252E-2</v>
      </c>
    </row>
    <row r="1205" spans="1:13" x14ac:dyDescent="0.25">
      <c r="A1205" s="57">
        <v>40827</v>
      </c>
      <c r="B1205" s="58">
        <v>8.688524590164004E-3</v>
      </c>
      <c r="C1205" s="58">
        <v>2.9528267915016171E-2</v>
      </c>
      <c r="D1205" s="58">
        <v>4.8076923076922906E-3</v>
      </c>
      <c r="E1205" s="58">
        <v>1.1180679785330883E-2</v>
      </c>
      <c r="F1205" s="58">
        <v>3.9585675285048971E-2</v>
      </c>
      <c r="G1205" s="58">
        <v>2.2271714922048602E-3</v>
      </c>
      <c r="H1205" s="58">
        <v>1.7983745460833367E-2</v>
      </c>
      <c r="I1205" s="58">
        <v>0</v>
      </c>
      <c r="J1205" s="58">
        <v>-6.373700100637314E-3</v>
      </c>
      <c r="K1205" s="58">
        <v>0.12517385257301794</v>
      </c>
      <c r="L1205" s="58">
        <v>0</v>
      </c>
      <c r="M1205" s="58">
        <v>-1.6420361247948545E-3</v>
      </c>
    </row>
    <row r="1206" spans="1:13" x14ac:dyDescent="0.25">
      <c r="A1206" s="57">
        <v>40828</v>
      </c>
      <c r="B1206" s="58">
        <v>8.0719432255269563E-3</v>
      </c>
      <c r="C1206" s="58">
        <v>4.8968170689052126E-3</v>
      </c>
      <c r="D1206" s="58">
        <v>5.6546324488908617E-3</v>
      </c>
      <c r="E1206" s="58">
        <v>9.8039215686276382E-3</v>
      </c>
      <c r="F1206" s="58">
        <v>1.0504363945315731E-2</v>
      </c>
      <c r="G1206" s="58">
        <v>-1.481481481481417E-3</v>
      </c>
      <c r="H1206" s="58">
        <v>5.6480380499406291E-3</v>
      </c>
      <c r="I1206" s="58">
        <v>0</v>
      </c>
      <c r="J1206" s="58">
        <v>2.7008777852801646E-3</v>
      </c>
      <c r="K1206" s="58">
        <v>-2.6370004120313206E-2</v>
      </c>
      <c r="L1206" s="58">
        <v>0</v>
      </c>
      <c r="M1206" s="58">
        <v>8.7719298245614308E-3</v>
      </c>
    </row>
    <row r="1207" spans="1:13" x14ac:dyDescent="0.25">
      <c r="A1207" s="57">
        <v>40829</v>
      </c>
      <c r="B1207" s="58">
        <v>-5.9651762682717546E-3</v>
      </c>
      <c r="C1207" s="58">
        <v>1.54890358510269E-2</v>
      </c>
      <c r="D1207" s="58">
        <v>1.1678200692041507E-2</v>
      </c>
      <c r="E1207" s="58">
        <v>1.9125483611942551E-2</v>
      </c>
      <c r="F1207" s="58">
        <v>1.6357104639608488E-2</v>
      </c>
      <c r="G1207" s="58">
        <v>8.1602373887239565E-3</v>
      </c>
      <c r="H1207" s="58">
        <v>-2.7870444660276217E-3</v>
      </c>
      <c r="I1207" s="58">
        <v>0</v>
      </c>
      <c r="J1207" s="58">
        <v>2.3569023569023573E-2</v>
      </c>
      <c r="K1207" s="58">
        <v>2.6237833262801491E-2</v>
      </c>
      <c r="L1207" s="58">
        <v>0</v>
      </c>
      <c r="M1207" s="58">
        <v>-3.260869565217428E-3</v>
      </c>
    </row>
    <row r="1208" spans="1:13" x14ac:dyDescent="0.25">
      <c r="A1208" s="57">
        <v>40830</v>
      </c>
      <c r="B1208" s="58">
        <v>1.7408228361355915E-2</v>
      </c>
      <c r="C1208" s="58">
        <v>3.3247643530419868E-2</v>
      </c>
      <c r="D1208" s="58">
        <v>4.7028644719966373E-3</v>
      </c>
      <c r="E1208" s="58">
        <v>5.8448535205214425E-2</v>
      </c>
      <c r="F1208" s="58">
        <v>3.4819884184402516E-2</v>
      </c>
      <c r="G1208" s="58">
        <v>3.3112582781456013E-3</v>
      </c>
      <c r="H1208" s="58">
        <v>4.4717340673300798E-2</v>
      </c>
      <c r="I1208" s="58">
        <v>0</v>
      </c>
      <c r="J1208" s="58">
        <v>1.7434210526315885E-2</v>
      </c>
      <c r="K1208" s="58">
        <v>-3.2989690721648701E-3</v>
      </c>
      <c r="L1208" s="58">
        <v>0</v>
      </c>
      <c r="M1208" s="58">
        <v>7.9970919665575124E-3</v>
      </c>
    </row>
    <row r="1209" spans="1:13" x14ac:dyDescent="0.25">
      <c r="A1209" s="57">
        <v>40833</v>
      </c>
      <c r="B1209" s="58">
        <v>8.0769435145331414E-3</v>
      </c>
      <c r="C1209" s="58">
        <v>-4.8100845911428491E-3</v>
      </c>
      <c r="D1209" s="58">
        <v>-9.3617021276595214E-3</v>
      </c>
      <c r="E1209" s="58">
        <v>-1.5666238072680527E-2</v>
      </c>
      <c r="F1209" s="58">
        <v>-1.4462209302325446E-2</v>
      </c>
      <c r="G1209" s="58">
        <v>-1.063439677301059E-2</v>
      </c>
      <c r="H1209" s="58">
        <v>-1.7753637874427408E-2</v>
      </c>
      <c r="I1209" s="58">
        <v>0</v>
      </c>
      <c r="J1209" s="58">
        <v>-2.3278370514064006E-2</v>
      </c>
      <c r="K1209" s="58">
        <v>9.5159288374015993E-3</v>
      </c>
      <c r="L1209" s="58">
        <v>0</v>
      </c>
      <c r="M1209" s="58">
        <v>-1.2261089073205889E-2</v>
      </c>
    </row>
    <row r="1210" spans="1:13" x14ac:dyDescent="0.25">
      <c r="A1210" s="57">
        <v>40834</v>
      </c>
      <c r="B1210" s="58">
        <v>-6.1725791998313295E-2</v>
      </c>
      <c r="C1210" s="58">
        <v>5.3333333333334121E-3</v>
      </c>
      <c r="D1210" s="58">
        <v>5.1546391752577136E-3</v>
      </c>
      <c r="E1210" s="58">
        <v>1.3921831494276393E-2</v>
      </c>
      <c r="F1210" s="58">
        <v>-2.3892043359634352E-2</v>
      </c>
      <c r="G1210" s="58">
        <v>1.2231282431430568E-2</v>
      </c>
      <c r="H1210" s="58">
        <v>6.3962365369536478E-3</v>
      </c>
      <c r="I1210" s="58">
        <v>0</v>
      </c>
      <c r="J1210" s="58">
        <v>2.2509102946044246E-2</v>
      </c>
      <c r="K1210" s="58">
        <v>-6.1475409836064809E-3</v>
      </c>
      <c r="L1210" s="58">
        <v>0</v>
      </c>
      <c r="M1210" s="58">
        <v>2.0262869660460092E-2</v>
      </c>
    </row>
    <row r="1211" spans="1:13" x14ac:dyDescent="0.25">
      <c r="A1211" s="57">
        <v>40835</v>
      </c>
      <c r="B1211" s="58">
        <v>9.4382022471910521E-3</v>
      </c>
      <c r="C1211" s="58">
        <v>-5.5868700265251925E-2</v>
      </c>
      <c r="D1211" s="58">
        <v>3.5897435897435992E-2</v>
      </c>
      <c r="E1211" s="58">
        <v>-1.6612422023325135E-2</v>
      </c>
      <c r="F1211" s="58">
        <v>-4.6385132582911548E-2</v>
      </c>
      <c r="G1211" s="58">
        <v>-6.5909923105089696E-3</v>
      </c>
      <c r="H1211" s="58">
        <v>-5.06396588486141E-2</v>
      </c>
      <c r="I1211" s="58">
        <v>0</v>
      </c>
      <c r="J1211" s="58">
        <v>-2.0718679184202005E-2</v>
      </c>
      <c r="K1211" s="58">
        <v>1.9793814432989665E-2</v>
      </c>
      <c r="L1211" s="58">
        <v>0</v>
      </c>
      <c r="M1211" s="58">
        <v>6.441223832528209E-3</v>
      </c>
    </row>
    <row r="1212" spans="1:13" x14ac:dyDescent="0.25">
      <c r="A1212" s="57">
        <v>40836</v>
      </c>
      <c r="B1212" s="58">
        <v>-8.6264470169190588E-3</v>
      </c>
      <c r="C1212" s="58">
        <v>-8.4284460052678201E-3</v>
      </c>
      <c r="D1212" s="58">
        <v>-2.5990099009900902E-2</v>
      </c>
      <c r="E1212" s="58">
        <v>5.1023926084259319E-3</v>
      </c>
      <c r="F1212" s="58">
        <v>-1.8696031054424411E-2</v>
      </c>
      <c r="G1212" s="58">
        <v>-3.3173608551418932E-3</v>
      </c>
      <c r="H1212" s="58">
        <v>8.9837170129141164E-3</v>
      </c>
      <c r="I1212" s="58">
        <v>0</v>
      </c>
      <c r="J1212" s="58">
        <v>-9.91735537190086E-3</v>
      </c>
      <c r="K1212" s="58">
        <v>1.4152850788515803E-2</v>
      </c>
      <c r="L1212" s="58">
        <v>0</v>
      </c>
      <c r="M1212" s="58">
        <v>2.1333333333333204E-3</v>
      </c>
    </row>
    <row r="1213" spans="1:13" x14ac:dyDescent="0.25">
      <c r="A1213" s="57">
        <v>40837</v>
      </c>
      <c r="B1213" s="58">
        <v>5.5015999550891426E-3</v>
      </c>
      <c r="C1213" s="58">
        <v>-6.1979812289711944E-3</v>
      </c>
      <c r="D1213" s="58">
        <v>1.7789072426937835E-2</v>
      </c>
      <c r="E1213" s="58">
        <v>1.1696508197845734E-2</v>
      </c>
      <c r="F1213" s="58">
        <v>-1.3804795349963705E-2</v>
      </c>
      <c r="G1213" s="58">
        <v>4.4378698224851743E-3</v>
      </c>
      <c r="H1213" s="58">
        <v>5.008347245408995E-3</v>
      </c>
      <c r="I1213" s="58">
        <v>0</v>
      </c>
      <c r="J1213" s="58">
        <v>1.7028380634390716E-2</v>
      </c>
      <c r="K1213" s="58">
        <v>5.3429027113237826E-2</v>
      </c>
      <c r="L1213" s="58">
        <v>0</v>
      </c>
      <c r="M1213" s="58">
        <v>9.7569629235410016E-3</v>
      </c>
    </row>
    <row r="1214" spans="1:13" x14ac:dyDescent="0.25">
      <c r="A1214" s="57">
        <v>40840</v>
      </c>
      <c r="B1214" s="58">
        <v>1.339958684607212E-2</v>
      </c>
      <c r="C1214" s="58">
        <v>3.2965074839629294E-2</v>
      </c>
      <c r="D1214" s="58">
        <v>2.3304203079483887E-2</v>
      </c>
      <c r="E1214" s="58">
        <v>1.0035599254111016E-2</v>
      </c>
      <c r="F1214" s="58">
        <v>8.0713817943680599E-2</v>
      </c>
      <c r="G1214" s="58">
        <v>1.1045655375552244E-3</v>
      </c>
      <c r="H1214" s="58">
        <v>1.2053837635233045E-2</v>
      </c>
      <c r="I1214" s="58">
        <v>0</v>
      </c>
      <c r="J1214" s="58">
        <v>4.0380827314510759E-2</v>
      </c>
      <c r="K1214" s="58">
        <v>4.2013626040878105E-2</v>
      </c>
      <c r="L1214" s="58">
        <v>0</v>
      </c>
      <c r="M1214" s="58">
        <v>-2.4595924104006128E-3</v>
      </c>
    </row>
    <row r="1215" spans="1:13" x14ac:dyDescent="0.25">
      <c r="A1215" s="57">
        <v>40841</v>
      </c>
      <c r="B1215" s="58">
        <v>8.264007492699843E-4</v>
      </c>
      <c r="C1215" s="58">
        <v>-1.9837847162325284E-2</v>
      </c>
      <c r="D1215" s="58">
        <v>1.6266775111832832E-3</v>
      </c>
      <c r="E1215" s="58">
        <v>-2.2221476284783992E-2</v>
      </c>
      <c r="F1215" s="58">
        <v>-3.060142402666266E-2</v>
      </c>
      <c r="G1215" s="58">
        <v>-1.3975726369989006E-2</v>
      </c>
      <c r="H1215" s="58">
        <v>-4.4021716257733323E-2</v>
      </c>
      <c r="I1215" s="58">
        <v>0</v>
      </c>
      <c r="J1215" s="58">
        <v>-2.2720100978226632E-2</v>
      </c>
      <c r="K1215" s="58">
        <v>-8.5724664002905904E-2</v>
      </c>
      <c r="L1215" s="58">
        <v>0</v>
      </c>
      <c r="M1215" s="58">
        <v>-1.2328284607255879E-3</v>
      </c>
    </row>
    <row r="1216" spans="1:13" x14ac:dyDescent="0.25">
      <c r="A1216" s="57">
        <v>40842</v>
      </c>
      <c r="B1216" s="58">
        <v>4.4038313332617207E-4</v>
      </c>
      <c r="C1216" s="58">
        <v>7.215769095388902E-3</v>
      </c>
      <c r="D1216" s="58">
        <v>2.8420625253755549E-3</v>
      </c>
      <c r="E1216" s="58">
        <v>5.3898177074394038E-3</v>
      </c>
      <c r="F1216" s="58">
        <v>2.2034692920768872E-2</v>
      </c>
      <c r="G1216" s="58">
        <v>-8.2058933233867259E-3</v>
      </c>
      <c r="H1216" s="58">
        <v>-0.12656834690732999</v>
      </c>
      <c r="I1216" s="58">
        <v>0</v>
      </c>
      <c r="J1216" s="58">
        <v>9.686793671295213E-4</v>
      </c>
      <c r="K1216" s="58">
        <v>2.4632499006753905E-2</v>
      </c>
      <c r="L1216" s="58">
        <v>0</v>
      </c>
      <c r="M1216" s="58">
        <v>1.1638159054840447E-2</v>
      </c>
    </row>
    <row r="1217" spans="1:13" x14ac:dyDescent="0.25">
      <c r="A1217" s="57">
        <v>40843</v>
      </c>
      <c r="B1217" s="58">
        <v>1.7882689556509401E-2</v>
      </c>
      <c r="C1217" s="58">
        <v>1.0134544819150992E-2</v>
      </c>
      <c r="D1217" s="58">
        <v>1.7408906882591113E-2</v>
      </c>
      <c r="E1217" s="58">
        <v>2.1102233148944993E-2</v>
      </c>
      <c r="F1217" s="58">
        <v>5.8027522935779619E-2</v>
      </c>
      <c r="G1217" s="58">
        <v>2.4821361414065546E-2</v>
      </c>
      <c r="H1217" s="58">
        <v>4.223790322580645E-2</v>
      </c>
      <c r="I1217" s="58">
        <v>0</v>
      </c>
      <c r="J1217" s="58">
        <v>2.9354838709677367E-2</v>
      </c>
      <c r="K1217" s="58">
        <v>7.5610701822411697E-2</v>
      </c>
      <c r="L1217" s="58">
        <v>0</v>
      </c>
      <c r="M1217" s="58">
        <v>7.6695136831097521E-3</v>
      </c>
    </row>
    <row r="1218" spans="1:13" x14ac:dyDescent="0.25">
      <c r="A1218" s="57">
        <v>40844</v>
      </c>
      <c r="B1218" s="58">
        <v>3.1353046110600413E-3</v>
      </c>
      <c r="C1218" s="58">
        <v>6.9192181283517229E-4</v>
      </c>
      <c r="D1218" s="58">
        <v>-5.9689614007162328E-3</v>
      </c>
      <c r="E1218" s="58">
        <v>2.441144997324729E-3</v>
      </c>
      <c r="F1218" s="58">
        <v>4.5017703591300195E-2</v>
      </c>
      <c r="G1218" s="58">
        <v>-9.9082568807339344E-3</v>
      </c>
      <c r="H1218" s="58">
        <v>5.0972047586807179E-2</v>
      </c>
      <c r="I1218" s="58">
        <v>0</v>
      </c>
      <c r="J1218" s="58">
        <v>-1.2848636790974588E-2</v>
      </c>
      <c r="K1218" s="58">
        <v>1.4059120403749015E-2</v>
      </c>
      <c r="L1218" s="58">
        <v>0</v>
      </c>
      <c r="M1218" s="58">
        <v>-1.141670991178001E-2</v>
      </c>
    </row>
    <row r="1219" spans="1:13" x14ac:dyDescent="0.25">
      <c r="A1219" s="57">
        <v>40847</v>
      </c>
      <c r="B1219" s="58">
        <v>1.0777604138612062E-4</v>
      </c>
      <c r="C1219" s="58">
        <v>-3.4572169403634945E-4</v>
      </c>
      <c r="D1219" s="58">
        <v>-1.7614091273018495E-2</v>
      </c>
      <c r="E1219" s="58">
        <v>-1.2509590686192729E-2</v>
      </c>
      <c r="F1219" s="58">
        <v>-3.0701147835707321E-2</v>
      </c>
      <c r="G1219" s="58">
        <v>-1.2972572275759875E-2</v>
      </c>
      <c r="H1219" s="58">
        <v>-1.7531750414135794E-2</v>
      </c>
      <c r="I1219" s="58">
        <v>0</v>
      </c>
      <c r="J1219" s="58">
        <v>-2.444444444444438E-2</v>
      </c>
      <c r="K1219" s="58">
        <v>-2.1685033771773887E-2</v>
      </c>
      <c r="L1219" s="58">
        <v>0</v>
      </c>
      <c r="M1219" s="58">
        <v>-7.5240594925634063E-3</v>
      </c>
    </row>
    <row r="1220" spans="1:13" x14ac:dyDescent="0.25">
      <c r="A1220" s="57">
        <v>40848</v>
      </c>
      <c r="B1220" s="58">
        <v>-2.1768414246457146E-2</v>
      </c>
      <c r="C1220" s="58">
        <v>-2.0577554902299844E-2</v>
      </c>
      <c r="D1220" s="58">
        <v>-2.6079869600652006E-2</v>
      </c>
      <c r="E1220" s="58">
        <v>-2.3579487872440907E-2</v>
      </c>
      <c r="F1220" s="58">
        <v>-3.6595805393066061E-2</v>
      </c>
      <c r="G1220" s="58">
        <v>-2.403304543747653E-2</v>
      </c>
      <c r="H1220" s="58">
        <v>-6.6039061402276555E-3</v>
      </c>
      <c r="I1220" s="58">
        <v>0</v>
      </c>
      <c r="J1220" s="58">
        <v>-2.8311096648226508E-2</v>
      </c>
      <c r="K1220" s="58">
        <v>-2.9796511627906974E-2</v>
      </c>
      <c r="L1220" s="58">
        <v>0</v>
      </c>
      <c r="M1220" s="58">
        <v>-8.6389280677010571E-3</v>
      </c>
    </row>
    <row r="1221" spans="1:13" x14ac:dyDescent="0.25">
      <c r="A1221" s="57">
        <v>40849</v>
      </c>
      <c r="B1221" s="58">
        <v>1.3494904984852507E-2</v>
      </c>
      <c r="C1221" s="58">
        <v>2.2951977401131085E-3</v>
      </c>
      <c r="D1221" s="58">
        <v>-2.0920502092048876E-3</v>
      </c>
      <c r="E1221" s="58">
        <v>1.0655964572377385E-2</v>
      </c>
      <c r="F1221" s="58">
        <v>4.0725657164013329E-2</v>
      </c>
      <c r="G1221" s="58">
        <v>7.6952674105434937E-4</v>
      </c>
      <c r="H1221" s="58">
        <v>1.6595945308816695E-2</v>
      </c>
      <c r="I1221" s="58">
        <v>0</v>
      </c>
      <c r="J1221" s="58">
        <v>6.6979236436703893E-3</v>
      </c>
      <c r="K1221" s="58">
        <v>-2.4719101123595544E-2</v>
      </c>
      <c r="L1221" s="58">
        <v>0</v>
      </c>
      <c r="M1221" s="58">
        <v>1.1203983638627069E-2</v>
      </c>
    </row>
    <row r="1222" spans="1:13" x14ac:dyDescent="0.25">
      <c r="A1222" s="57">
        <v>40850</v>
      </c>
      <c r="B1222" s="58">
        <v>6.1413043478260043E-3</v>
      </c>
      <c r="C1222" s="58">
        <v>1.4268099348247132E-2</v>
      </c>
      <c r="D1222" s="58">
        <v>1.467505241090139E-2</v>
      </c>
      <c r="E1222" s="58">
        <v>2.1669177050527066E-2</v>
      </c>
      <c r="F1222" s="58">
        <v>2.0988971896122255E-2</v>
      </c>
      <c r="G1222" s="58">
        <v>1.9992310649750156E-2</v>
      </c>
      <c r="H1222" s="58">
        <v>1.2382895835265639E-2</v>
      </c>
      <c r="I1222" s="58">
        <v>0</v>
      </c>
      <c r="J1222" s="58">
        <v>3.5262807717897582E-2</v>
      </c>
      <c r="K1222" s="58">
        <v>9.9078341013824955E-2</v>
      </c>
      <c r="L1222" s="58">
        <v>0</v>
      </c>
      <c r="M1222" s="58">
        <v>9.8487513190292919E-3</v>
      </c>
    </row>
    <row r="1223" spans="1:13" x14ac:dyDescent="0.25">
      <c r="A1223" s="57">
        <v>40851</v>
      </c>
      <c r="B1223" s="58">
        <v>6.1578350348403532E-3</v>
      </c>
      <c r="C1223" s="58">
        <v>-6.9468565474122279E-3</v>
      </c>
      <c r="D1223" s="58">
        <v>-1.9008264462809898E-2</v>
      </c>
      <c r="E1223" s="58">
        <v>-2.2784385994304435E-3</v>
      </c>
      <c r="F1223" s="58">
        <v>-2.2299651567944112E-3</v>
      </c>
      <c r="G1223" s="58">
        <v>-1.0554089709762571E-2</v>
      </c>
      <c r="H1223" s="58">
        <v>-8.2917220211645715E-3</v>
      </c>
      <c r="I1223" s="58">
        <v>0</v>
      </c>
      <c r="J1223" s="58">
        <v>2.1529562982005146E-2</v>
      </c>
      <c r="K1223" s="58">
        <v>-2.4458420684836391E-3</v>
      </c>
      <c r="L1223" s="58">
        <v>0</v>
      </c>
      <c r="M1223" s="58">
        <v>1.3932427725531493E-3</v>
      </c>
    </row>
    <row r="1224" spans="1:13" x14ac:dyDescent="0.25">
      <c r="A1224" s="57">
        <v>40854</v>
      </c>
      <c r="B1224" s="58">
        <v>-2.6842755140388252E-4</v>
      </c>
      <c r="C1224" s="58">
        <v>-1.3990905911157592E-3</v>
      </c>
      <c r="D1224" s="58">
        <v>2.2746419545071728E-2</v>
      </c>
      <c r="E1224" s="58">
        <v>2.0452026732041606E-2</v>
      </c>
      <c r="F1224" s="58">
        <v>-1.6762117614191996E-2</v>
      </c>
      <c r="G1224" s="58">
        <v>2.0952380952381056E-2</v>
      </c>
      <c r="H1224" s="58">
        <v>2.4020694752402427E-3</v>
      </c>
      <c r="I1224" s="58">
        <v>0</v>
      </c>
      <c r="J1224" s="58">
        <v>-8.1786725385341041E-3</v>
      </c>
      <c r="K1224" s="58">
        <v>-3.3975481611208447E-2</v>
      </c>
      <c r="L1224" s="58">
        <v>0</v>
      </c>
      <c r="M1224" s="58">
        <v>7.652173913043514E-3</v>
      </c>
    </row>
    <row r="1225" spans="1:13" x14ac:dyDescent="0.25">
      <c r="A1225" s="57">
        <v>40855</v>
      </c>
      <c r="B1225" s="58">
        <v>6.7661905273332934E-3</v>
      </c>
      <c r="C1225" s="58">
        <v>1.6287215411558753E-2</v>
      </c>
      <c r="D1225" s="58">
        <v>1.9357495881383802E-2</v>
      </c>
      <c r="E1225" s="58">
        <v>6.5819785427498889E-3</v>
      </c>
      <c r="F1225" s="58">
        <v>8.2398067907372141E-3</v>
      </c>
      <c r="G1225" s="58">
        <v>1.3432835820895495E-2</v>
      </c>
      <c r="H1225" s="58">
        <v>4.5622119815669215E-3</v>
      </c>
      <c r="I1225" s="58">
        <v>0</v>
      </c>
      <c r="J1225" s="58">
        <v>6.3431652394552174E-4</v>
      </c>
      <c r="K1225" s="58">
        <v>0</v>
      </c>
      <c r="L1225" s="58">
        <v>0</v>
      </c>
      <c r="M1225" s="58">
        <v>2.3817742492233451E-2</v>
      </c>
    </row>
    <row r="1226" spans="1:13" x14ac:dyDescent="0.25">
      <c r="A1226" s="57">
        <v>40856</v>
      </c>
      <c r="B1226" s="58">
        <v>-1.7495199487945423E-2</v>
      </c>
      <c r="C1226" s="58">
        <v>-2.6882646906772445E-2</v>
      </c>
      <c r="D1226" s="58">
        <v>-3.6767676767676782E-2</v>
      </c>
      <c r="E1226" s="58">
        <v>-1.8603282547570821E-2</v>
      </c>
      <c r="F1226" s="58">
        <v>-4.065097928702277E-2</v>
      </c>
      <c r="G1226" s="58">
        <v>-3.534609720176729E-2</v>
      </c>
      <c r="H1226" s="58">
        <v>-3.105647048029736E-2</v>
      </c>
      <c r="I1226" s="58">
        <v>0</v>
      </c>
      <c r="J1226" s="58">
        <v>-3.9302694136291616E-2</v>
      </c>
      <c r="K1226" s="58">
        <v>-7.9042784626541018E-2</v>
      </c>
      <c r="L1226" s="58">
        <v>0</v>
      </c>
      <c r="M1226" s="58">
        <v>-2.1409305461901562E-2</v>
      </c>
    </row>
    <row r="1227" spans="1:13" x14ac:dyDescent="0.25">
      <c r="A1227" s="57">
        <v>40857</v>
      </c>
      <c r="B1227" s="58">
        <v>-3.3659066232354373E-3</v>
      </c>
      <c r="C1227" s="58">
        <v>-2.5500265627766971E-2</v>
      </c>
      <c r="D1227" s="58">
        <v>9.2281879194631156E-3</v>
      </c>
      <c r="E1227" s="58">
        <v>-9.7611353566312564E-3</v>
      </c>
      <c r="F1227" s="58">
        <v>-3.5984431225671853E-3</v>
      </c>
      <c r="G1227" s="58">
        <v>3.0534351145039551E-3</v>
      </c>
      <c r="H1227" s="58">
        <v>-2.0357920651453698E-3</v>
      </c>
      <c r="I1227" s="58">
        <v>0</v>
      </c>
      <c r="J1227" s="58">
        <v>1.0227647641042559E-2</v>
      </c>
      <c r="K1227" s="58">
        <v>-1.6141732283464605E-2</v>
      </c>
      <c r="L1227" s="58">
        <v>0</v>
      </c>
      <c r="M1227" s="58">
        <v>1.3781223083548788E-3</v>
      </c>
    </row>
    <row r="1228" spans="1:13" x14ac:dyDescent="0.25">
      <c r="A1228" s="57">
        <v>40858</v>
      </c>
      <c r="B1228" s="58">
        <v>9.2057958383267025E-3</v>
      </c>
      <c r="C1228" s="58">
        <v>-1.4537524986371064E-3</v>
      </c>
      <c r="D1228" s="58">
        <v>3.2834580216126508E-2</v>
      </c>
      <c r="E1228" s="58">
        <v>2.2305207912797664E-2</v>
      </c>
      <c r="F1228" s="58">
        <v>1.5330188679245182E-2</v>
      </c>
      <c r="G1228" s="58">
        <v>2.3972602739726012E-2</v>
      </c>
      <c r="H1228" s="58">
        <v>3.131078324398695E-2</v>
      </c>
      <c r="I1228" s="58">
        <v>0</v>
      </c>
      <c r="J1228" s="58">
        <v>2.8739386022207603E-2</v>
      </c>
      <c r="K1228" s="58">
        <v>2.2008803521408549E-2</v>
      </c>
      <c r="L1228" s="58">
        <v>0</v>
      </c>
      <c r="M1228" s="58">
        <v>1.8407018751075199E-2</v>
      </c>
    </row>
    <row r="1229" spans="1:13" x14ac:dyDescent="0.25">
      <c r="A1229" s="57">
        <v>40861</v>
      </c>
      <c r="B1229" s="58">
        <v>2.1050358935607472E-2</v>
      </c>
      <c r="C1229" s="58">
        <v>-1.4012738853503293E-2</v>
      </c>
      <c r="D1229" s="58">
        <v>-8.8531187122737887E-3</v>
      </c>
      <c r="E1229" s="58">
        <v>7.6348438476980807E-3</v>
      </c>
      <c r="F1229" s="58">
        <v>8.1300813008129413E-3</v>
      </c>
      <c r="G1229" s="58">
        <v>-5.5741360089185399E-3</v>
      </c>
      <c r="H1229" s="58">
        <v>7.0840425042550947E-3</v>
      </c>
      <c r="I1229" s="58">
        <v>0</v>
      </c>
      <c r="J1229" s="58">
        <v>-1.07936507936508E-2</v>
      </c>
      <c r="K1229" s="58">
        <v>3.5238841033673474E-3</v>
      </c>
      <c r="L1229" s="58">
        <v>0</v>
      </c>
      <c r="M1229" s="58">
        <v>-5.2364864864865579E-3</v>
      </c>
    </row>
    <row r="1230" spans="1:13" x14ac:dyDescent="0.25">
      <c r="A1230" s="57">
        <v>40862</v>
      </c>
      <c r="B1230" s="58">
        <v>-8.8809007770787041E-3</v>
      </c>
      <c r="C1230" s="58">
        <v>2.5286083425618333E-2</v>
      </c>
      <c r="D1230" s="58">
        <v>2.8826634185952216E-2</v>
      </c>
      <c r="E1230" s="58">
        <v>5.8133838466312149E-3</v>
      </c>
      <c r="F1230" s="58">
        <v>1.3392857142857206E-2</v>
      </c>
      <c r="G1230" s="58">
        <v>-7.4738415545605452E-4</v>
      </c>
      <c r="H1230" s="58">
        <v>-5.024437034668594E-3</v>
      </c>
      <c r="I1230" s="58">
        <v>0</v>
      </c>
      <c r="J1230" s="58">
        <v>-3.2092426187424472E-4</v>
      </c>
      <c r="K1230" s="58">
        <v>-3.1993757315645688E-2</v>
      </c>
      <c r="L1230" s="58">
        <v>0</v>
      </c>
      <c r="M1230" s="58">
        <v>-2.4282560706401779E-2</v>
      </c>
    </row>
    <row r="1231" spans="1:13" x14ac:dyDescent="0.25">
      <c r="A1231" s="57">
        <v>40863</v>
      </c>
      <c r="B1231" s="58">
        <v>1.7600938716730852E-3</v>
      </c>
      <c r="C1231" s="58">
        <v>-1.044104410441038E-2</v>
      </c>
      <c r="D1231" s="58">
        <v>-1.5785319652722896E-2</v>
      </c>
      <c r="E1231" s="58">
        <v>-8.2475565801864992E-3</v>
      </c>
      <c r="F1231" s="58">
        <v>-1.8757993463123568E-2</v>
      </c>
      <c r="G1231" s="58">
        <v>-2.505609573672396E-2</v>
      </c>
      <c r="H1231" s="58">
        <v>-2.6809897626589585E-2</v>
      </c>
      <c r="I1231" s="58">
        <v>0</v>
      </c>
      <c r="J1231" s="58">
        <v>9.9518459069021237E-3</v>
      </c>
      <c r="K1231" s="58">
        <v>-5.2398226521563784E-2</v>
      </c>
      <c r="L1231" s="58">
        <v>0</v>
      </c>
      <c r="M1231" s="58">
        <v>-1.3574660633484226E-2</v>
      </c>
    </row>
    <row r="1232" spans="1:13" x14ac:dyDescent="0.25">
      <c r="A1232" s="57">
        <v>40864</v>
      </c>
      <c r="B1232" s="58">
        <v>-5.3774890852943402E-3</v>
      </c>
      <c r="C1232" s="58">
        <v>-1.9101327997089301E-2</v>
      </c>
      <c r="D1232" s="58">
        <v>-2.4057738572574205E-2</v>
      </c>
      <c r="E1232" s="58">
        <v>-1.7352584880332644E-2</v>
      </c>
      <c r="F1232" s="58">
        <v>-5.0687907313540892E-2</v>
      </c>
      <c r="G1232" s="58">
        <v>-2.0329881089374835E-2</v>
      </c>
      <c r="H1232" s="58">
        <v>-3.5237511203358607E-2</v>
      </c>
      <c r="I1232" s="58">
        <v>0</v>
      </c>
      <c r="J1232" s="58">
        <v>-3.4011443102352157E-2</v>
      </c>
      <c r="K1232" s="58">
        <v>-6.4653339004678956E-2</v>
      </c>
      <c r="L1232" s="58">
        <v>0</v>
      </c>
      <c r="M1232" s="58">
        <v>8.8214537755826328E-4</v>
      </c>
    </row>
    <row r="1233" spans="1:13" x14ac:dyDescent="0.25">
      <c r="A1233" s="57">
        <v>40865</v>
      </c>
      <c r="B1233" s="58">
        <v>-5.3530324929074169E-4</v>
      </c>
      <c r="C1233" s="58">
        <v>-6.6765578635015199E-3</v>
      </c>
      <c r="D1233" s="58">
        <v>-2.0542317173377622E-3</v>
      </c>
      <c r="E1233" s="58">
        <v>-9.9623496484856355E-3</v>
      </c>
      <c r="F1233" s="58">
        <v>-3.1807780320366019E-2</v>
      </c>
      <c r="G1233" s="58">
        <v>-9.3970242756460376E-3</v>
      </c>
      <c r="H1233" s="58">
        <v>-3.6084490514375234E-2</v>
      </c>
      <c r="I1233" s="58">
        <v>0</v>
      </c>
      <c r="J1233" s="58">
        <v>-1.1187890753537322E-2</v>
      </c>
      <c r="K1233" s="58">
        <v>-1.5461573442473897E-2</v>
      </c>
      <c r="L1233" s="58">
        <v>0</v>
      </c>
      <c r="M1233" s="58">
        <v>8.8136788295434254E-3</v>
      </c>
    </row>
    <row r="1234" spans="1:13" x14ac:dyDescent="0.25">
      <c r="A1234" s="57">
        <v>40868</v>
      </c>
      <c r="B1234" s="58">
        <v>-1.7888704407905354E-2</v>
      </c>
      <c r="C1234" s="58">
        <v>-1.5683345780433178E-2</v>
      </c>
      <c r="D1234" s="58">
        <v>-2.9641827912721186E-2</v>
      </c>
      <c r="E1234" s="58">
        <v>-2.3423302147135949E-2</v>
      </c>
      <c r="F1234" s="58">
        <v>-2.1744268494445773E-2</v>
      </c>
      <c r="G1234" s="58">
        <v>-1.1857707509881465E-2</v>
      </c>
      <c r="H1234" s="58">
        <v>-4.002231916404575E-2</v>
      </c>
      <c r="I1234" s="58">
        <v>0</v>
      </c>
      <c r="J1234" s="58">
        <v>-2.7620632279534152E-2</v>
      </c>
      <c r="K1234" s="58">
        <v>-8.9145496535796731E-2</v>
      </c>
      <c r="L1234" s="58">
        <v>0</v>
      </c>
      <c r="M1234" s="58">
        <v>-9.9598112877861134E-3</v>
      </c>
    </row>
    <row r="1235" spans="1:13" x14ac:dyDescent="0.25">
      <c r="A1235" s="57">
        <v>40869</v>
      </c>
      <c r="B1235" s="58">
        <v>-6.2714729781316869E-3</v>
      </c>
      <c r="C1235" s="58">
        <v>2.0295902883156414E-2</v>
      </c>
      <c r="D1235" s="58">
        <v>-1.4000848536275035E-2</v>
      </c>
      <c r="E1235" s="58">
        <v>-1.6196843338618372E-3</v>
      </c>
      <c r="F1235" s="58">
        <v>8.8588225819430377E-4</v>
      </c>
      <c r="G1235" s="58">
        <v>-8.4000000000000741E-3</v>
      </c>
      <c r="H1235" s="58">
        <v>1.6327608982827035E-2</v>
      </c>
      <c r="I1235" s="58">
        <v>0</v>
      </c>
      <c r="J1235" s="58">
        <v>-1.8138261464750061E-2</v>
      </c>
      <c r="K1235" s="58">
        <v>1.7241379310344751E-2</v>
      </c>
      <c r="L1235" s="58">
        <v>0</v>
      </c>
      <c r="M1235" s="58">
        <v>3.3533356865513841E-3</v>
      </c>
    </row>
    <row r="1236" spans="1:13" x14ac:dyDescent="0.25">
      <c r="A1236" s="57">
        <v>40870</v>
      </c>
      <c r="B1236" s="58">
        <v>-8.5062012951377941E-3</v>
      </c>
      <c r="C1236" s="58">
        <v>-2.5283509946086635E-2</v>
      </c>
      <c r="D1236" s="58">
        <v>-2.3235800344234003E-2</v>
      </c>
      <c r="E1236" s="58">
        <v>-1.7051534292913617E-2</v>
      </c>
      <c r="F1236" s="58">
        <v>-3.8059221113614483E-2</v>
      </c>
      <c r="G1236" s="58">
        <v>-1.2908430818878602E-2</v>
      </c>
      <c r="H1236" s="58">
        <v>-1.741707393157943E-2</v>
      </c>
      <c r="I1236" s="58">
        <v>0</v>
      </c>
      <c r="J1236" s="58">
        <v>-2.6141512722202886E-2</v>
      </c>
      <c r="K1236" s="58">
        <v>-4.9850448654031876E-4</v>
      </c>
      <c r="L1236" s="58">
        <v>0</v>
      </c>
      <c r="M1236" s="58">
        <v>-3.6939313984168942E-3</v>
      </c>
    </row>
    <row r="1237" spans="1:13" x14ac:dyDescent="0.25">
      <c r="A1237" s="57">
        <v>40872</v>
      </c>
      <c r="B1237" s="58">
        <v>-1.4722975590856224E-2</v>
      </c>
      <c r="C1237" s="58">
        <v>-9.3457943925233655E-3</v>
      </c>
      <c r="D1237" s="58">
        <v>1.3215859030837329E-3</v>
      </c>
      <c r="E1237" s="58">
        <v>-1.2466200793622817E-2</v>
      </c>
      <c r="F1237" s="58">
        <v>3.0112923462985997E-3</v>
      </c>
      <c r="G1237" s="58">
        <v>-6.94728238659581E-3</v>
      </c>
      <c r="H1237" s="58">
        <v>-3.4869569818508972E-2</v>
      </c>
      <c r="I1237" s="58">
        <v>0</v>
      </c>
      <c r="J1237" s="58">
        <v>-5.3686471009306569E-3</v>
      </c>
      <c r="K1237" s="58">
        <v>-1.4962593516209544E-2</v>
      </c>
      <c r="L1237" s="58">
        <v>0</v>
      </c>
      <c r="M1237" s="58">
        <v>4.413841807909602E-3</v>
      </c>
    </row>
    <row r="1238" spans="1:13" x14ac:dyDescent="0.25">
      <c r="A1238" s="57">
        <v>40875</v>
      </c>
      <c r="B1238" s="58">
        <v>2.6403011066794102E-2</v>
      </c>
      <c r="C1238" s="58">
        <v>3.4462841740469763E-2</v>
      </c>
      <c r="D1238" s="58">
        <v>3.2116146062472595E-2</v>
      </c>
      <c r="E1238" s="58">
        <v>4.4733660479340021E-2</v>
      </c>
      <c r="F1238" s="58">
        <v>5.7543157368026066E-2</v>
      </c>
      <c r="G1238" s="58">
        <v>2.3456790123456805E-2</v>
      </c>
      <c r="H1238" s="58">
        <v>6.4418859649122862E-2</v>
      </c>
      <c r="I1238" s="58">
        <v>0</v>
      </c>
      <c r="J1238" s="58">
        <v>3.2745591939546514E-2</v>
      </c>
      <c r="K1238" s="58">
        <v>6.2784810126582213E-2</v>
      </c>
      <c r="L1238" s="58">
        <v>0</v>
      </c>
      <c r="M1238" s="58">
        <v>6.3280014062225831E-3</v>
      </c>
    </row>
    <row r="1239" spans="1:13" x14ac:dyDescent="0.25">
      <c r="A1239" s="57">
        <v>40876</v>
      </c>
      <c r="B1239" s="58">
        <v>-3.7764763833396664E-3</v>
      </c>
      <c r="C1239" s="58">
        <v>-7.8168620882187456E-3</v>
      </c>
      <c r="D1239" s="58">
        <v>5.1150895140663621E-3</v>
      </c>
      <c r="E1239" s="58">
        <v>-8.9516678012253603E-3</v>
      </c>
      <c r="F1239" s="58">
        <v>-1.4904187366926891E-2</v>
      </c>
      <c r="G1239" s="58">
        <v>-1.2062726176116367E-3</v>
      </c>
      <c r="H1239" s="58">
        <v>-2.9667782642286977E-2</v>
      </c>
      <c r="I1239" s="58">
        <v>0</v>
      </c>
      <c r="J1239" s="58">
        <v>-2.0905923344947119E-3</v>
      </c>
      <c r="K1239" s="58">
        <v>2.6202953787517913E-2</v>
      </c>
      <c r="L1239" s="58">
        <v>0</v>
      </c>
      <c r="M1239" s="58">
        <v>1.6069868995633119E-2</v>
      </c>
    </row>
    <row r="1240" spans="1:13" x14ac:dyDescent="0.25">
      <c r="A1240" s="57">
        <v>40877</v>
      </c>
      <c r="B1240" s="58">
        <v>1.4009449511042549E-2</v>
      </c>
      <c r="C1240" s="58">
        <v>2.4198086662915008E-2</v>
      </c>
      <c r="D1240" s="58">
        <v>5.6403731976251148E-2</v>
      </c>
      <c r="E1240" s="58">
        <v>2.8265274581859234E-2</v>
      </c>
      <c r="F1240" s="58">
        <v>4.859109830291386E-2</v>
      </c>
      <c r="G1240" s="58">
        <v>2.9790660225442744E-2</v>
      </c>
      <c r="H1240" s="58">
        <v>2.0701735760921602E-2</v>
      </c>
      <c r="I1240" s="58">
        <v>0</v>
      </c>
      <c r="J1240" s="58">
        <v>5.0977653631284925E-2</v>
      </c>
      <c r="K1240" s="58">
        <v>2.0427112349117982E-2</v>
      </c>
      <c r="L1240" s="58">
        <v>0</v>
      </c>
      <c r="M1240" s="58">
        <v>1.2549424101770512E-2</v>
      </c>
    </row>
    <row r="1241" spans="1:13" x14ac:dyDescent="0.25">
      <c r="A1241" s="57">
        <v>40878</v>
      </c>
      <c r="B1241" s="58">
        <v>1.3219916562821732E-2</v>
      </c>
      <c r="C1241" s="58">
        <v>1.5018315018314965E-2</v>
      </c>
      <c r="D1241" s="58">
        <v>4.0144520272988871E-4</v>
      </c>
      <c r="E1241" s="58">
        <v>2.3981295925183721E-2</v>
      </c>
      <c r="F1241" s="58">
        <v>2.9315214901900921E-2</v>
      </c>
      <c r="G1241" s="58">
        <v>-1.1727912431587106E-2</v>
      </c>
      <c r="H1241" s="58">
        <v>2.5170315669041488E-2</v>
      </c>
      <c r="I1241" s="58">
        <v>0</v>
      </c>
      <c r="J1241" s="58">
        <v>3.6544850498338999E-3</v>
      </c>
      <c r="K1241" s="58">
        <v>-2.7297543221109777E-3</v>
      </c>
      <c r="L1241" s="58">
        <v>0</v>
      </c>
      <c r="M1241" s="58">
        <v>-4.923599320882821E-3</v>
      </c>
    </row>
    <row r="1242" spans="1:13" x14ac:dyDescent="0.25">
      <c r="A1242" s="57">
        <v>40879</v>
      </c>
      <c r="B1242" s="58">
        <v>1.5560665205069268E-2</v>
      </c>
      <c r="C1242" s="58">
        <v>4.5110068567304484E-3</v>
      </c>
      <c r="D1242" s="58">
        <v>-1.1235955056179803E-2</v>
      </c>
      <c r="E1242" s="58">
        <v>1.0731293626459637E-2</v>
      </c>
      <c r="F1242" s="58">
        <v>-5.4883927909219477E-3</v>
      </c>
      <c r="G1242" s="58">
        <v>-2.373417721519111E-3</v>
      </c>
      <c r="H1242" s="58">
        <v>-5.5800740628011436E-3</v>
      </c>
      <c r="I1242" s="58">
        <v>0</v>
      </c>
      <c r="J1242" s="58">
        <v>-7.9443892750745704E-3</v>
      </c>
      <c r="K1242" s="58">
        <v>-2.5547445255474588E-2</v>
      </c>
      <c r="L1242" s="58">
        <v>0</v>
      </c>
      <c r="M1242" s="58">
        <v>-8.8722061081726311E-3</v>
      </c>
    </row>
    <row r="1243" spans="1:13" x14ac:dyDescent="0.25">
      <c r="A1243" s="57">
        <v>40882</v>
      </c>
      <c r="B1243" s="58">
        <v>6.6343723673125687E-3</v>
      </c>
      <c r="C1243" s="58">
        <v>8.4426082270523395E-3</v>
      </c>
      <c r="D1243" s="58">
        <v>1.5016233766233844E-2</v>
      </c>
      <c r="E1243" s="58">
        <v>8.5197018104365974E-3</v>
      </c>
      <c r="F1243" s="58">
        <v>4.0271459467520199E-3</v>
      </c>
      <c r="G1243" s="58">
        <v>1.9032513877874635E-2</v>
      </c>
      <c r="H1243" s="58">
        <v>1.0712646023567363E-3</v>
      </c>
      <c r="I1243" s="58">
        <v>0</v>
      </c>
      <c r="J1243" s="58">
        <v>8.6753420086753685E-3</v>
      </c>
      <c r="K1243" s="58">
        <v>5.6179775280900124E-3</v>
      </c>
      <c r="L1243" s="58">
        <v>0</v>
      </c>
      <c r="M1243" s="58">
        <v>4.3036667240488047E-3</v>
      </c>
    </row>
    <row r="1244" spans="1:13" x14ac:dyDescent="0.25">
      <c r="A1244" s="57">
        <v>40883</v>
      </c>
      <c r="B1244" s="58">
        <v>-2.7722565121874876E-3</v>
      </c>
      <c r="C1244" s="58">
        <v>-5.1656572853580052E-3</v>
      </c>
      <c r="D1244" s="58">
        <v>1.3594562175129887E-2</v>
      </c>
      <c r="E1244" s="58">
        <v>-3.0079037470800429E-3</v>
      </c>
      <c r="F1244" s="58">
        <v>-2.5105845651043568E-2</v>
      </c>
      <c r="G1244" s="58">
        <v>-1.5564202334630295E-3</v>
      </c>
      <c r="H1244" s="58">
        <v>-2.1657154504688081E-2</v>
      </c>
      <c r="I1244" s="58">
        <v>0</v>
      </c>
      <c r="J1244" s="58">
        <v>6.2851472047635859E-3</v>
      </c>
      <c r="K1244" s="58">
        <v>-2.7932960893854775E-2</v>
      </c>
      <c r="L1244" s="58">
        <v>0</v>
      </c>
      <c r="M1244" s="58">
        <v>7.5419952005484348E-3</v>
      </c>
    </row>
    <row r="1245" spans="1:13" x14ac:dyDescent="0.25">
      <c r="A1245" s="57">
        <v>40884</v>
      </c>
      <c r="B1245" s="58">
        <v>7.0285864148964539E-3</v>
      </c>
      <c r="C1245" s="58">
        <v>-4.8343777976723734E-3</v>
      </c>
      <c r="D1245" s="58">
        <v>1.2228796844181433E-2</v>
      </c>
      <c r="E1245" s="58">
        <v>-6.0981480887123407E-4</v>
      </c>
      <c r="F1245" s="58">
        <v>-1.4628571428571324E-2</v>
      </c>
      <c r="G1245" s="58">
        <v>-2.3382696804363778E-3</v>
      </c>
      <c r="H1245" s="58">
        <v>1.7344653367362906E-2</v>
      </c>
      <c r="I1245" s="58">
        <v>0</v>
      </c>
      <c r="J1245" s="58">
        <v>8.2182774490466848E-3</v>
      </c>
      <c r="K1245" s="58">
        <v>4.4061302681992487E-2</v>
      </c>
      <c r="L1245" s="58">
        <v>0</v>
      </c>
      <c r="M1245" s="58">
        <v>-4.5933991153453979E-3</v>
      </c>
    </row>
    <row r="1246" spans="1:13" x14ac:dyDescent="0.25">
      <c r="A1246" s="57">
        <v>40885</v>
      </c>
      <c r="B1246" s="58">
        <v>2.5522162612634514E-3</v>
      </c>
      <c r="C1246" s="58">
        <v>4.1381792011516705E-3</v>
      </c>
      <c r="D1246" s="58">
        <v>-3.7022603273577537E-2</v>
      </c>
      <c r="E1246" s="58">
        <v>-1.1754126790416763E-2</v>
      </c>
      <c r="F1246" s="58">
        <v>-2.0876826722338371E-2</v>
      </c>
      <c r="G1246" s="58">
        <v>-7.812500000000111E-3</v>
      </c>
      <c r="H1246" s="58">
        <v>-2.477984845381942E-2</v>
      </c>
      <c r="I1246" s="58">
        <v>0</v>
      </c>
      <c r="J1246" s="58">
        <v>-2.4453863710466206E-2</v>
      </c>
      <c r="K1246" s="58">
        <v>-5.9633027522935755E-2</v>
      </c>
      <c r="L1246" s="58">
        <v>-3.2786885245901565E-2</v>
      </c>
      <c r="M1246" s="58">
        <v>-9.0582806357887291E-3</v>
      </c>
    </row>
    <row r="1247" spans="1:13" x14ac:dyDescent="0.25">
      <c r="A1247" s="57">
        <v>40886</v>
      </c>
      <c r="B1247" s="58">
        <v>2.2339983374897177E-3</v>
      </c>
      <c r="C1247" s="58">
        <v>7.5255330585914937E-3</v>
      </c>
      <c r="D1247" s="58">
        <v>1.2140833670578832E-2</v>
      </c>
      <c r="E1247" s="58">
        <v>1.8458338749512304E-2</v>
      </c>
      <c r="F1247" s="58">
        <v>3.0719418779120433E-2</v>
      </c>
      <c r="G1247" s="58">
        <v>1.1811023622047223E-2</v>
      </c>
      <c r="H1247" s="58">
        <v>1.3387232255354986E-2</v>
      </c>
      <c r="I1247" s="58">
        <v>0</v>
      </c>
      <c r="J1247" s="58">
        <v>6.6844919786102075E-4</v>
      </c>
      <c r="K1247" s="58">
        <v>-2.7317073170731621E-2</v>
      </c>
      <c r="L1247" s="58">
        <v>5.1224105461393554E-2</v>
      </c>
      <c r="M1247" s="58">
        <v>5.8640910658849243E-3</v>
      </c>
    </row>
    <row r="1248" spans="1:13" x14ac:dyDescent="0.25">
      <c r="A1248" s="57">
        <v>40889</v>
      </c>
      <c r="B1248" s="58">
        <v>3.7841480483127299E-3</v>
      </c>
      <c r="C1248" s="58">
        <v>-4.4460252534234135E-3</v>
      </c>
      <c r="D1248" s="58">
        <v>-4.0383846461415462E-2</v>
      </c>
      <c r="E1248" s="58">
        <v>-3.2546266751753983E-3</v>
      </c>
      <c r="F1248" s="58">
        <v>-2.1988967208090737E-2</v>
      </c>
      <c r="G1248" s="58">
        <v>-7.3929961089492791E-3</v>
      </c>
      <c r="H1248" s="58">
        <v>-1.8183702015230785E-2</v>
      </c>
      <c r="I1248" s="58">
        <v>0</v>
      </c>
      <c r="J1248" s="58">
        <v>-2.7054108216432948E-2</v>
      </c>
      <c r="K1248" s="58">
        <v>-5.5667001003009142E-2</v>
      </c>
      <c r="L1248" s="58">
        <v>-1.6481547832318144E-2</v>
      </c>
      <c r="M1248" s="58">
        <v>-3.9437585733881342E-3</v>
      </c>
    </row>
    <row r="1249" spans="1:13" x14ac:dyDescent="0.25">
      <c r="A1249" s="57">
        <v>40890</v>
      </c>
      <c r="B1249" s="58">
        <v>-9.2956000826260876E-4</v>
      </c>
      <c r="C1249" s="58">
        <v>-7.8599499821364605E-3</v>
      </c>
      <c r="D1249" s="58">
        <v>-1.8333333333333424E-2</v>
      </c>
      <c r="E1249" s="58">
        <v>3.8414751264492786E-4</v>
      </c>
      <c r="F1249" s="58">
        <v>-4.2538190364277417E-2</v>
      </c>
      <c r="G1249" s="58">
        <v>9.8000784006271324E-3</v>
      </c>
      <c r="H1249" s="58">
        <v>-4.7541156606162982E-2</v>
      </c>
      <c r="I1249" s="58">
        <v>0</v>
      </c>
      <c r="J1249" s="58">
        <v>-2.471678681771361E-2</v>
      </c>
      <c r="K1249" s="58">
        <v>-1.8056293149229963E-2</v>
      </c>
      <c r="L1249" s="58">
        <v>1.8214936247722413E-3</v>
      </c>
      <c r="M1249" s="58">
        <v>-8.4351867791359059E-3</v>
      </c>
    </row>
    <row r="1250" spans="1:13" x14ac:dyDescent="0.25">
      <c r="A1250" s="57">
        <v>40891</v>
      </c>
      <c r="B1250" s="58">
        <v>-1.8711878424480521E-2</v>
      </c>
      <c r="C1250" s="58">
        <v>-2.2146200936262073E-2</v>
      </c>
      <c r="D1250" s="58">
        <v>-1.0611205432937143E-2</v>
      </c>
      <c r="E1250" s="58">
        <v>-1.2063999999999964E-2</v>
      </c>
      <c r="F1250" s="58">
        <v>-3.4773359515627544E-2</v>
      </c>
      <c r="G1250" s="58">
        <v>-6.5993788819876942E-3</v>
      </c>
      <c r="H1250" s="58">
        <v>-1.6619577862720947E-3</v>
      </c>
      <c r="I1250" s="58">
        <v>0</v>
      </c>
      <c r="J1250" s="58">
        <v>-1.3023583245336146E-2</v>
      </c>
      <c r="K1250" s="58">
        <v>-3.2449972958355722E-2</v>
      </c>
      <c r="L1250" s="58">
        <v>-1.381818181818173E-2</v>
      </c>
      <c r="M1250" s="58">
        <v>8.6805555555558023E-4</v>
      </c>
    </row>
    <row r="1251" spans="1:13" x14ac:dyDescent="0.25">
      <c r="A1251" s="57">
        <v>40892</v>
      </c>
      <c r="B1251" s="58">
        <v>3.3712600084281341E-3</v>
      </c>
      <c r="C1251" s="58">
        <v>-3.3143067575032159E-3</v>
      </c>
      <c r="D1251" s="58">
        <v>0</v>
      </c>
      <c r="E1251" s="58">
        <v>2.3645256372881729E-3</v>
      </c>
      <c r="F1251" s="58">
        <v>-3.0770534881749523E-2</v>
      </c>
      <c r="G1251" s="58">
        <v>-1.1723329425556983E-3</v>
      </c>
      <c r="H1251" s="58">
        <v>5.8265357083402414E-3</v>
      </c>
      <c r="I1251" s="58">
        <v>0</v>
      </c>
      <c r="J1251" s="58">
        <v>1.6761768901569329E-2</v>
      </c>
      <c r="K1251" s="58">
        <v>4.4717719396309974E-3</v>
      </c>
      <c r="L1251" s="58">
        <v>4.4616519174041303E-2</v>
      </c>
      <c r="M1251" s="58">
        <v>5.2038161318301857E-3</v>
      </c>
    </row>
    <row r="1252" spans="1:13" x14ac:dyDescent="0.25">
      <c r="A1252" s="57">
        <v>40893</v>
      </c>
      <c r="B1252" s="58">
        <v>-1.296724065518684E-2</v>
      </c>
      <c r="C1252" s="58">
        <v>5.5422131904674377E-3</v>
      </c>
      <c r="D1252" s="58">
        <v>-3.4320034320033388E-3</v>
      </c>
      <c r="E1252" s="58">
        <v>1.0372907645576301E-2</v>
      </c>
      <c r="F1252" s="58">
        <v>1.574252230190698E-3</v>
      </c>
      <c r="G1252" s="58">
        <v>1.7214397496087663E-2</v>
      </c>
      <c r="H1252" s="58">
        <v>0</v>
      </c>
      <c r="I1252" s="58">
        <v>0</v>
      </c>
      <c r="J1252" s="58">
        <v>6.3135741844966287E-3</v>
      </c>
      <c r="K1252" s="58">
        <v>-2.3372287145241977E-2</v>
      </c>
      <c r="L1252" s="58">
        <v>4.5887751500177654E-3</v>
      </c>
      <c r="M1252" s="58">
        <v>5.5220017256254472E-3</v>
      </c>
    </row>
    <row r="1253" spans="1:13" x14ac:dyDescent="0.25">
      <c r="A1253" s="57">
        <v>40896</v>
      </c>
      <c r="B1253" s="58">
        <v>-1.8616031062177574E-2</v>
      </c>
      <c r="C1253" s="58">
        <v>3.1232776042624533E-3</v>
      </c>
      <c r="D1253" s="58">
        <v>-5.5962117950925094E-3</v>
      </c>
      <c r="E1253" s="58">
        <v>-6.6203985032142754E-3</v>
      </c>
      <c r="F1253" s="58">
        <v>-2.6807544533705818E-2</v>
      </c>
      <c r="G1253" s="58">
        <v>-1.807692307692299E-2</v>
      </c>
      <c r="H1253" s="58">
        <v>-1.0647688403398359E-2</v>
      </c>
      <c r="I1253" s="58">
        <v>0</v>
      </c>
      <c r="J1253" s="58">
        <v>-2.5792959219240186E-2</v>
      </c>
      <c r="K1253" s="58">
        <v>-3.4188034188034289E-2</v>
      </c>
      <c r="L1253" s="58">
        <v>1.7919887561489656E-2</v>
      </c>
      <c r="M1253" s="58">
        <v>-8.4091299124764429E-3</v>
      </c>
    </row>
    <row r="1254" spans="1:13" x14ac:dyDescent="0.25">
      <c r="A1254" s="57">
        <v>40897</v>
      </c>
      <c r="B1254" s="58">
        <v>5.3655628421225288E-3</v>
      </c>
      <c r="C1254" s="58">
        <v>3.5897435897435992E-2</v>
      </c>
      <c r="D1254" s="58">
        <v>3.203463203463186E-2</v>
      </c>
      <c r="E1254" s="58">
        <v>1.3747585318737876E-2</v>
      </c>
      <c r="F1254" s="58">
        <v>6.2359802602063752E-2</v>
      </c>
      <c r="G1254" s="58">
        <v>1.919310614962777E-2</v>
      </c>
      <c r="H1254" s="58">
        <v>1.7788434729270053E-2</v>
      </c>
      <c r="I1254" s="58">
        <v>0</v>
      </c>
      <c r="J1254" s="58">
        <v>5.1520572450804991E-2</v>
      </c>
      <c r="K1254" s="58">
        <v>5.2507374631268533E-2</v>
      </c>
      <c r="L1254" s="58">
        <v>4.4183638246461987E-2</v>
      </c>
      <c r="M1254" s="58">
        <v>2.4402907580477695E-2</v>
      </c>
    </row>
    <row r="1255" spans="1:13" x14ac:dyDescent="0.25">
      <c r="A1255" s="57">
        <v>40898</v>
      </c>
      <c r="B1255" s="58">
        <v>-1.2291105121293833E-2</v>
      </c>
      <c r="C1255" s="58">
        <v>1.4144271570013522E-3</v>
      </c>
      <c r="D1255" s="58">
        <v>-6.7114093959731447E-3</v>
      </c>
      <c r="E1255" s="58">
        <v>-7.2093244831199499E-3</v>
      </c>
      <c r="F1255" s="58">
        <v>-4.586148648648658E-2</v>
      </c>
      <c r="G1255" s="58">
        <v>-9.9923136049192562E-3</v>
      </c>
      <c r="H1255" s="58">
        <v>-4.4762217839141027E-2</v>
      </c>
      <c r="I1255" s="58">
        <v>0</v>
      </c>
      <c r="J1255" s="58">
        <v>-2.8240898264715986E-2</v>
      </c>
      <c r="K1255" s="58">
        <v>1.065022421524664E-2</v>
      </c>
      <c r="L1255" s="58">
        <v>-8.5289256198347041E-2</v>
      </c>
      <c r="M1255" s="58">
        <v>3.3789491468154687E-3</v>
      </c>
    </row>
    <row r="1256" spans="1:13" x14ac:dyDescent="0.25">
      <c r="A1256" s="57">
        <v>40899</v>
      </c>
      <c r="B1256" s="58">
        <v>-2.7835389149655221E-3</v>
      </c>
      <c r="C1256" s="58">
        <v>5.2966101694915668E-3</v>
      </c>
      <c r="D1256" s="58">
        <v>1.4358108108108114E-2</v>
      </c>
      <c r="E1256" s="58">
        <v>6.2060140754958137E-3</v>
      </c>
      <c r="F1256" s="58">
        <v>2.2926440647959678E-2</v>
      </c>
      <c r="G1256" s="58">
        <v>1.9409937888197337E-3</v>
      </c>
      <c r="H1256" s="58">
        <v>2.6842558072841971E-2</v>
      </c>
      <c r="I1256" s="58">
        <v>0</v>
      </c>
      <c r="J1256" s="58">
        <v>3.2913165266106548E-2</v>
      </c>
      <c r="K1256" s="58">
        <v>6.4891846921796947E-2</v>
      </c>
      <c r="L1256" s="58">
        <v>-0.11348030357788219</v>
      </c>
      <c r="M1256" s="58">
        <v>-3.3675702980300315E-3</v>
      </c>
    </row>
    <row r="1257" spans="1:13" x14ac:dyDescent="0.25">
      <c r="A1257" s="57">
        <v>40900</v>
      </c>
      <c r="B1257" s="58">
        <v>2.1892616715013524E-3</v>
      </c>
      <c r="C1257" s="58">
        <v>1.1942395504039416E-2</v>
      </c>
      <c r="D1257" s="58">
        <v>1.582014987510405E-2</v>
      </c>
      <c r="E1257" s="58">
        <v>5.4365104597189351E-3</v>
      </c>
      <c r="F1257" s="58">
        <v>1.947040498442365E-2</v>
      </c>
      <c r="G1257" s="58">
        <v>8.523827973653697E-3</v>
      </c>
      <c r="H1257" s="58">
        <v>-9.7748980617773373E-3</v>
      </c>
      <c r="I1257" s="58">
        <v>0</v>
      </c>
      <c r="J1257" s="58">
        <v>7.7966101694915135E-3</v>
      </c>
      <c r="K1257" s="58">
        <v>3.9583333333333526E-2</v>
      </c>
      <c r="L1257" s="58">
        <v>6.0741948634325249E-2</v>
      </c>
      <c r="M1257" s="58">
        <v>1.3515796587261431E-2</v>
      </c>
    </row>
    <row r="1258" spans="1:13" x14ac:dyDescent="0.25">
      <c r="A1258" s="57">
        <v>40904</v>
      </c>
      <c r="B1258" s="58">
        <v>1.0157828627600729E-2</v>
      </c>
      <c r="C1258" s="58">
        <v>7.9833391183616875E-3</v>
      </c>
      <c r="D1258" s="58">
        <v>6.5573770491802463E-3</v>
      </c>
      <c r="E1258" s="58">
        <v>1.1225296442687771E-2</v>
      </c>
      <c r="F1258" s="58">
        <v>-1.3241660300483904E-2</v>
      </c>
      <c r="G1258" s="58">
        <v>3.8417210910490773E-4</v>
      </c>
      <c r="H1258" s="58">
        <v>-5.6972021660649519E-3</v>
      </c>
      <c r="I1258" s="58">
        <v>0</v>
      </c>
      <c r="J1258" s="58">
        <v>-3.3636057854019574E-3</v>
      </c>
      <c r="K1258" s="58">
        <v>-2.354709418837686E-2</v>
      </c>
      <c r="L1258" s="58">
        <v>-3.0745580322828481E-3</v>
      </c>
      <c r="M1258" s="58">
        <v>-2.6671111851975793E-3</v>
      </c>
    </row>
    <row r="1259" spans="1:13" x14ac:dyDescent="0.25">
      <c r="A1259" s="57">
        <v>40905</v>
      </c>
      <c r="B1259" s="58">
        <v>1.189382061955957E-3</v>
      </c>
      <c r="C1259" s="58">
        <v>-9.6418732782368455E-3</v>
      </c>
      <c r="D1259" s="58">
        <v>-1.3843648208469062E-2</v>
      </c>
      <c r="E1259" s="58">
        <v>-8.4427767354611216E-4</v>
      </c>
      <c r="F1259" s="58">
        <v>2.1505376344086446E-3</v>
      </c>
      <c r="G1259" s="58">
        <v>-8.4485407066051676E-3</v>
      </c>
      <c r="H1259" s="58">
        <v>-1.3502013955863257E-2</v>
      </c>
      <c r="I1259" s="58">
        <v>0</v>
      </c>
      <c r="J1259" s="58">
        <v>-1.8899763752952992E-2</v>
      </c>
      <c r="K1259" s="58">
        <v>1.5905592611595853E-2</v>
      </c>
      <c r="L1259" s="58">
        <v>-6.5535851966076475E-3</v>
      </c>
      <c r="M1259" s="58">
        <v>-1.6714023065351746E-3</v>
      </c>
    </row>
    <row r="1260" spans="1:13" x14ac:dyDescent="0.25">
      <c r="A1260" s="57">
        <v>40906</v>
      </c>
      <c r="B1260" s="58">
        <v>-6.0478427560883841E-3</v>
      </c>
      <c r="C1260" s="58">
        <v>6.0848400556328119E-3</v>
      </c>
      <c r="D1260" s="58">
        <v>1.3625103220479051E-2</v>
      </c>
      <c r="E1260" s="58">
        <v>4.2249554032485204E-3</v>
      </c>
      <c r="F1260" s="58">
        <v>-1.5278969957081556E-2</v>
      </c>
      <c r="G1260" s="58">
        <v>7.7459333849727585E-3</v>
      </c>
      <c r="H1260" s="58">
        <v>-1.7252285927871203E-4</v>
      </c>
      <c r="I1260" s="58">
        <v>0</v>
      </c>
      <c r="J1260" s="58">
        <v>9.2879256965943124E-3</v>
      </c>
      <c r="K1260" s="58">
        <v>-1.5151515151515138E-2</v>
      </c>
      <c r="L1260" s="58">
        <v>-3.6864571206829622E-2</v>
      </c>
      <c r="M1260" s="58">
        <v>4.3529214799933325E-3</v>
      </c>
    </row>
    <row r="1261" spans="1:13" x14ac:dyDescent="0.25">
      <c r="A1261" s="57">
        <v>40907</v>
      </c>
      <c r="B1261" s="58">
        <v>1.2277937741076883E-2</v>
      </c>
      <c r="C1261" s="58">
        <v>-1.7280110592698961E-4</v>
      </c>
      <c r="D1261" s="58">
        <v>-1.2219959266802527E-2</v>
      </c>
      <c r="E1261" s="58">
        <v>5.4537521815007928E-3</v>
      </c>
      <c r="F1261" s="58">
        <v>1.5254532775453189E-2</v>
      </c>
      <c r="G1261" s="58">
        <v>-2.3059185242121361E-3</v>
      </c>
      <c r="H1261" s="58">
        <v>-4.371333256643406E-3</v>
      </c>
      <c r="I1261" s="58">
        <v>0</v>
      </c>
      <c r="J1261" s="58">
        <v>-7.8391274710293279E-3</v>
      </c>
      <c r="K1261" s="58">
        <v>1.025641025641022E-2</v>
      </c>
      <c r="L1261" s="58">
        <v>1.5713134568896114E-2</v>
      </c>
      <c r="M1261" s="58">
        <v>-3.8339723287215133E-3</v>
      </c>
    </row>
    <row r="1262" spans="1:13" x14ac:dyDescent="0.25">
      <c r="A1262" s="57">
        <v>40911</v>
      </c>
      <c r="B1262" s="58">
        <v>2.1467289218053409E-3</v>
      </c>
      <c r="C1262" s="58">
        <v>1.5381956446595346E-2</v>
      </c>
      <c r="D1262" s="58">
        <v>1.1958762886597807E-2</v>
      </c>
      <c r="E1262" s="58">
        <v>3.0189381024703144E-2</v>
      </c>
      <c r="F1262" s="58">
        <v>6.7141753241177993E-2</v>
      </c>
      <c r="G1262" s="58">
        <v>3.0816640986132571E-2</v>
      </c>
      <c r="H1262" s="58">
        <v>3.4257654534950888E-2</v>
      </c>
      <c r="I1262" s="58">
        <v>0</v>
      </c>
      <c r="J1262" s="58">
        <v>2.2329096530401937E-2</v>
      </c>
      <c r="K1262" s="58">
        <v>2.0304568527917954E-3</v>
      </c>
      <c r="L1262" s="58">
        <v>5.6326854422847905E-2</v>
      </c>
      <c r="M1262" s="58">
        <v>9.5381526104416636E-3</v>
      </c>
    </row>
    <row r="1263" spans="1:13" x14ac:dyDescent="0.25">
      <c r="A1263" s="57">
        <v>40912</v>
      </c>
      <c r="B1263" s="58">
        <v>-6.2121780110319103E-3</v>
      </c>
      <c r="C1263" s="58">
        <v>5.2765957446809786E-3</v>
      </c>
      <c r="D1263" s="58">
        <v>2.3227383863080764E-2</v>
      </c>
      <c r="E1263" s="58">
        <v>4.3325209856486246E-3</v>
      </c>
      <c r="F1263" s="58">
        <v>-1.8505109019229304E-2</v>
      </c>
      <c r="G1263" s="58">
        <v>2.391629297458886E-2</v>
      </c>
      <c r="H1263" s="58">
        <v>-8.490197173658065E-3</v>
      </c>
      <c r="I1263" s="58">
        <v>0</v>
      </c>
      <c r="J1263" s="58">
        <v>-6.3844086021506152E-3</v>
      </c>
      <c r="K1263" s="58">
        <v>-2.9888551165146882E-2</v>
      </c>
      <c r="L1263" s="58">
        <v>-3.567405182125416E-2</v>
      </c>
      <c r="M1263" s="58">
        <v>-1.027681087352883E-2</v>
      </c>
    </row>
    <row r="1264" spans="1:13" x14ac:dyDescent="0.25">
      <c r="A1264" s="57">
        <v>40913</v>
      </c>
      <c r="B1264" s="58">
        <v>-4.0954895726679208E-3</v>
      </c>
      <c r="C1264" s="58">
        <v>1.1175076193701283E-2</v>
      </c>
      <c r="D1264" s="58">
        <v>1.1549183592194368E-2</v>
      </c>
      <c r="E1264" s="58">
        <v>-1.387016566310173E-2</v>
      </c>
      <c r="F1264" s="58">
        <v>1.0492663333060204E-2</v>
      </c>
      <c r="G1264" s="58">
        <v>1.0218978102189746E-2</v>
      </c>
      <c r="H1264" s="58">
        <v>5.6334854374417986E-4</v>
      </c>
      <c r="I1264" s="58">
        <v>0</v>
      </c>
      <c r="J1264" s="58">
        <v>7.1017923571188302E-3</v>
      </c>
      <c r="K1264" s="58">
        <v>7.3107049608356345E-3</v>
      </c>
      <c r="L1264" s="58">
        <v>-6.230529595015577E-3</v>
      </c>
      <c r="M1264" s="58">
        <v>-4.856807904873528E-3</v>
      </c>
    </row>
    <row r="1265" spans="1:13" x14ac:dyDescent="0.25">
      <c r="A1265" s="57">
        <v>40914</v>
      </c>
      <c r="B1265" s="58">
        <v>-2.2726042963043813E-3</v>
      </c>
      <c r="C1265" s="58">
        <v>1.0381781647689214E-2</v>
      </c>
      <c r="D1265" s="58">
        <v>-5.9055118110236116E-3</v>
      </c>
      <c r="E1265" s="58">
        <v>-1.3670332340968483E-2</v>
      </c>
      <c r="F1265" s="58">
        <v>-2.4174576133690229E-2</v>
      </c>
      <c r="G1265" s="58">
        <v>1.5173410404624388E-2</v>
      </c>
      <c r="H1265" s="58">
        <v>2.815156804233987E-2</v>
      </c>
      <c r="I1265" s="58">
        <v>0</v>
      </c>
      <c r="J1265" s="58">
        <v>0</v>
      </c>
      <c r="K1265" s="58">
        <v>-5.1840331778122417E-3</v>
      </c>
      <c r="L1265" s="58">
        <v>3.9184952978055243E-4</v>
      </c>
      <c r="M1265" s="58">
        <v>-7.0683271625715527E-3</v>
      </c>
    </row>
    <row r="1266" spans="1:13" x14ac:dyDescent="0.25">
      <c r="A1266" s="57">
        <v>40917</v>
      </c>
      <c r="B1266" s="58">
        <v>-1.1876999837301394E-2</v>
      </c>
      <c r="C1266" s="58">
        <v>-1.4915478952602923E-3</v>
      </c>
      <c r="D1266" s="58">
        <v>8.3168316831683242E-3</v>
      </c>
      <c r="E1266" s="58">
        <v>-4.2380189725267914E-2</v>
      </c>
      <c r="F1266" s="58">
        <v>-1.4132513093357835E-3</v>
      </c>
      <c r="G1266" s="58">
        <v>-1.2811387900355964E-2</v>
      </c>
      <c r="H1266" s="58">
        <v>-2.2178413011335718E-2</v>
      </c>
      <c r="I1266" s="58">
        <v>0</v>
      </c>
      <c r="J1266" s="58">
        <v>1.2760241773001946E-2</v>
      </c>
      <c r="K1266" s="58">
        <v>-2.3970818134445016E-2</v>
      </c>
      <c r="L1266" s="58">
        <v>2.8593811202506814E-2</v>
      </c>
      <c r="M1266" s="58">
        <v>3.0508474576271816E-3</v>
      </c>
    </row>
    <row r="1267" spans="1:13" x14ac:dyDescent="0.25">
      <c r="A1267" s="57">
        <v>40918</v>
      </c>
      <c r="B1267" s="58">
        <v>5.6531284302963059E-3</v>
      </c>
      <c r="C1267" s="58">
        <v>3.4854771784231797E-3</v>
      </c>
      <c r="D1267" s="58">
        <v>5.1060487038492308E-3</v>
      </c>
      <c r="E1267" s="58">
        <v>1.0935288820275169E-3</v>
      </c>
      <c r="F1267" s="58">
        <v>5.6277056277056259E-2</v>
      </c>
      <c r="G1267" s="58">
        <v>3.6049026676279183E-3</v>
      </c>
      <c r="H1267" s="58">
        <v>4.368279569892497E-3</v>
      </c>
      <c r="I1267" s="58">
        <v>0</v>
      </c>
      <c r="J1267" s="58">
        <v>1.6909814323607497E-2</v>
      </c>
      <c r="K1267" s="58">
        <v>6.9407367859048996E-3</v>
      </c>
      <c r="L1267" s="58">
        <v>5.6740289413556688E-2</v>
      </c>
      <c r="M1267" s="58">
        <v>-2.3656640757012681E-3</v>
      </c>
    </row>
    <row r="1268" spans="1:13" x14ac:dyDescent="0.25">
      <c r="A1268" s="57">
        <v>40919</v>
      </c>
      <c r="B1268" s="58">
        <v>-1.364405392130108E-2</v>
      </c>
      <c r="C1268" s="58">
        <v>-1.6539861065166805E-3</v>
      </c>
      <c r="D1268" s="58">
        <v>8.2063305978898882E-3</v>
      </c>
      <c r="E1268" s="58">
        <v>4.5299749405642853E-3</v>
      </c>
      <c r="F1268" s="58">
        <v>1.0324716267339218E-2</v>
      </c>
      <c r="G1268" s="58">
        <v>-4.3103448275861878E-3</v>
      </c>
      <c r="H1268" s="58">
        <v>-2.4534403925504655E-3</v>
      </c>
      <c r="I1268" s="58">
        <v>0</v>
      </c>
      <c r="J1268" s="58">
        <v>1.9563090968373054E-3</v>
      </c>
      <c r="K1268" s="58">
        <v>1.8027571580063517E-2</v>
      </c>
      <c r="L1268" s="58">
        <v>1.4414414414414267E-3</v>
      </c>
      <c r="M1268" s="58">
        <v>6.0975609756097615E-3</v>
      </c>
    </row>
    <row r="1269" spans="1:13" x14ac:dyDescent="0.25">
      <c r="A1269" s="57">
        <v>40920</v>
      </c>
      <c r="B1269" s="58">
        <v>6.2524207381178254E-3</v>
      </c>
      <c r="C1269" s="58">
        <v>-2.6507620941019772E-3</v>
      </c>
      <c r="D1269" s="58">
        <v>-1.9379844961240345E-3</v>
      </c>
      <c r="E1269" s="58">
        <v>5.8847986695236276E-3</v>
      </c>
      <c r="F1269" s="58">
        <v>8.581012559483181E-4</v>
      </c>
      <c r="G1269" s="58">
        <v>1.0101010101010166E-2</v>
      </c>
      <c r="H1269" s="58">
        <v>-1.6601453325880366E-2</v>
      </c>
      <c r="I1269" s="58">
        <v>0</v>
      </c>
      <c r="J1269" s="58">
        <v>2.0501138952163878E-2</v>
      </c>
      <c r="K1269" s="58">
        <v>-7.812499999999889E-3</v>
      </c>
      <c r="L1269" s="58">
        <v>2.4109391867578323E-2</v>
      </c>
      <c r="M1269" s="58">
        <v>1.6835016835017313E-3</v>
      </c>
    </row>
    <row r="1270" spans="1:13" x14ac:dyDescent="0.25">
      <c r="A1270" s="57">
        <v>40921</v>
      </c>
      <c r="B1270" s="58">
        <v>-1.3086989992301956E-2</v>
      </c>
      <c r="C1270" s="58">
        <v>-3.8205980066445822E-3</v>
      </c>
      <c r="D1270" s="58">
        <v>-2.3689320388349477E-2</v>
      </c>
      <c r="E1270" s="58">
        <v>-7.4083494960414109E-3</v>
      </c>
      <c r="F1270" s="58">
        <v>-6.936866718628365E-3</v>
      </c>
      <c r="G1270" s="58">
        <v>8.9285714285713969E-3</v>
      </c>
      <c r="H1270" s="58">
        <v>1.4153356448587395E-2</v>
      </c>
      <c r="I1270" s="58">
        <v>0</v>
      </c>
      <c r="J1270" s="58">
        <v>-1.307397959183676E-2</v>
      </c>
      <c r="K1270" s="58">
        <v>-2.3622047244094446E-2</v>
      </c>
      <c r="L1270" s="58">
        <v>3.6893886156008415E-2</v>
      </c>
      <c r="M1270" s="58">
        <v>6.7226890756311164E-4</v>
      </c>
    </row>
    <row r="1271" spans="1:13" x14ac:dyDescent="0.25">
      <c r="A1271" s="57">
        <v>40925</v>
      </c>
      <c r="B1271" s="58">
        <v>4.9030532649878555E-3</v>
      </c>
      <c r="C1271" s="58">
        <v>1.1672502918125716E-2</v>
      </c>
      <c r="D1271" s="58">
        <v>-3.9777247414479744E-3</v>
      </c>
      <c r="E1271" s="58">
        <v>5.7659042859889986E-3</v>
      </c>
      <c r="F1271" s="58">
        <v>1.1302095596891881E-2</v>
      </c>
      <c r="G1271" s="58">
        <v>3.5398230088490301E-4</v>
      </c>
      <c r="H1271" s="58">
        <v>1.8159399170496693E-2</v>
      </c>
      <c r="I1271" s="58">
        <v>0</v>
      </c>
      <c r="J1271" s="58">
        <v>3.5541195476573861E-3</v>
      </c>
      <c r="K1271" s="58">
        <v>-1.6129032258064502E-2</v>
      </c>
      <c r="L1271" s="58">
        <v>-1.7621145374449476E-2</v>
      </c>
      <c r="M1271" s="58">
        <v>5.2065838092039129E-3</v>
      </c>
    </row>
    <row r="1272" spans="1:13" x14ac:dyDescent="0.25">
      <c r="A1272" s="57">
        <v>40926</v>
      </c>
      <c r="B1272" s="58">
        <v>-2.93856730982478E-3</v>
      </c>
      <c r="C1272" s="58">
        <v>1.03840448327015E-2</v>
      </c>
      <c r="D1272" s="58">
        <v>1.3977635782747688E-2</v>
      </c>
      <c r="E1272" s="58">
        <v>6.8794190712784253E-3</v>
      </c>
      <c r="F1272" s="58">
        <v>-2.1575475358944551E-2</v>
      </c>
      <c r="G1272" s="58">
        <v>-1.0615711252653925E-3</v>
      </c>
      <c r="H1272" s="58">
        <v>4.2827259715952914E-2</v>
      </c>
      <c r="I1272" s="58">
        <v>0</v>
      </c>
      <c r="J1272" s="58">
        <v>8.5640695428203406E-2</v>
      </c>
      <c r="K1272" s="58">
        <v>1.2021857923497192E-2</v>
      </c>
      <c r="L1272" s="58">
        <v>1.3797861331494854E-3</v>
      </c>
      <c r="M1272" s="58">
        <v>2.6733500417710498E-3</v>
      </c>
    </row>
    <row r="1273" spans="1:13" x14ac:dyDescent="0.25">
      <c r="A1273" s="57">
        <v>40927</v>
      </c>
      <c r="B1273" s="58">
        <v>1.0899182561307841E-2</v>
      </c>
      <c r="C1273" s="58">
        <v>-3.0995106035888176E-3</v>
      </c>
      <c r="D1273" s="58">
        <v>9.4525403702243604E-3</v>
      </c>
      <c r="E1273" s="58">
        <v>1.0533308028088939E-2</v>
      </c>
      <c r="F1273" s="58">
        <v>-1.9433647973348012E-2</v>
      </c>
      <c r="G1273" s="58">
        <v>-3.8965639390718954E-3</v>
      </c>
      <c r="H1273" s="58">
        <v>2.6446368243243201E-2</v>
      </c>
      <c r="I1273" s="58">
        <v>0</v>
      </c>
      <c r="J1273" s="58">
        <v>2.9655990510082386E-3</v>
      </c>
      <c r="K1273" s="58">
        <v>1.2419006479481576E-2</v>
      </c>
      <c r="L1273" s="58">
        <v>4.4781260764725994E-2</v>
      </c>
      <c r="M1273" s="58">
        <v>9.9983336110649468E-3</v>
      </c>
    </row>
    <row r="1274" spans="1:13" x14ac:dyDescent="0.25">
      <c r="A1274" s="57">
        <v>40928</v>
      </c>
      <c r="B1274" s="58">
        <v>2.1893393475988843E-2</v>
      </c>
      <c r="C1274" s="58">
        <v>-1.750940926198663E-2</v>
      </c>
      <c r="D1274" s="58">
        <v>2.9262582910651647E-2</v>
      </c>
      <c r="E1274" s="58">
        <v>-8.3795035527592709E-2</v>
      </c>
      <c r="F1274" s="58">
        <v>-6.6332308687915287E-3</v>
      </c>
      <c r="G1274" s="58">
        <v>5.6543385490753995E-2</v>
      </c>
      <c r="H1274" s="58">
        <v>-1.8102339933144695E-2</v>
      </c>
      <c r="I1274" s="58">
        <v>0</v>
      </c>
      <c r="J1274" s="58">
        <v>-5.3222945002956434E-3</v>
      </c>
      <c r="K1274" s="58">
        <v>-5.3333333333338562E-4</v>
      </c>
      <c r="L1274" s="58">
        <v>2.307945928123889E-3</v>
      </c>
      <c r="M1274" s="58">
        <v>6.599571027883222E-3</v>
      </c>
    </row>
    <row r="1275" spans="1:13" x14ac:dyDescent="0.25">
      <c r="A1275" s="57">
        <v>40931</v>
      </c>
      <c r="B1275" s="58">
        <v>1.1519621036765848E-2</v>
      </c>
      <c r="C1275" s="58">
        <v>1.6988674217188526E-2</v>
      </c>
      <c r="D1275" s="58">
        <v>1.2509476876421566E-2</v>
      </c>
      <c r="E1275" s="58">
        <v>-7.8578749572932871E-4</v>
      </c>
      <c r="F1275" s="58">
        <v>9.2019543973942408E-3</v>
      </c>
      <c r="G1275" s="58">
        <v>6.7317401548305789E-4</v>
      </c>
      <c r="H1275" s="58">
        <v>-2.5349604567118877E-2</v>
      </c>
      <c r="I1275" s="58">
        <v>0</v>
      </c>
      <c r="J1275" s="58">
        <v>-1.3376932223543525E-2</v>
      </c>
      <c r="K1275" s="58">
        <v>-1.6008537886872842E-2</v>
      </c>
      <c r="L1275" s="58">
        <v>-6.5789473684207955E-4</v>
      </c>
      <c r="M1275" s="58">
        <v>-1.6390755613834296E-3</v>
      </c>
    </row>
    <row r="1276" spans="1:13" x14ac:dyDescent="0.25">
      <c r="A1276" s="57">
        <v>40932</v>
      </c>
      <c r="B1276" s="58">
        <v>3.8316215209408533E-3</v>
      </c>
      <c r="C1276" s="58">
        <v>-1.637733377006223E-2</v>
      </c>
      <c r="D1276" s="58">
        <v>7.1134406589290489E-3</v>
      </c>
      <c r="E1276" s="58">
        <v>-7.864054432933365E-3</v>
      </c>
      <c r="F1276" s="58">
        <v>-1.7590575324780144E-2</v>
      </c>
      <c r="G1276" s="58">
        <v>-1.3118062563067578E-2</v>
      </c>
      <c r="H1276" s="58">
        <v>4.8901069375033579E-3</v>
      </c>
      <c r="I1276" s="58">
        <v>0</v>
      </c>
      <c r="J1276" s="58">
        <v>-2.0186803253992025E-2</v>
      </c>
      <c r="K1276" s="58">
        <v>1.5184381778741818E-2</v>
      </c>
      <c r="L1276" s="58">
        <v>1.0204081632653184E-2</v>
      </c>
      <c r="M1276" s="58">
        <v>7.8804793958300312E-3</v>
      </c>
    </row>
    <row r="1277" spans="1:13" x14ac:dyDescent="0.25">
      <c r="A1277" s="57">
        <v>40933</v>
      </c>
      <c r="B1277" s="58">
        <v>1.4313735885066015E-2</v>
      </c>
      <c r="C1277" s="58">
        <v>6.2437562437562377E-2</v>
      </c>
      <c r="D1277" s="58">
        <v>0</v>
      </c>
      <c r="E1277" s="58">
        <v>-1.9678119722921217E-2</v>
      </c>
      <c r="F1277" s="58">
        <v>2.6940451745379956E-2</v>
      </c>
      <c r="G1277" s="58">
        <v>7.4982958418541301E-3</v>
      </c>
      <c r="H1277" s="58">
        <v>4.2780748663102663E-3</v>
      </c>
      <c r="I1277" s="58">
        <v>0</v>
      </c>
      <c r="J1277" s="58">
        <v>8.610086100860892E-3</v>
      </c>
      <c r="K1277" s="58">
        <v>5.7158119658119677E-2</v>
      </c>
      <c r="L1277" s="58">
        <v>2.6067122841316293E-2</v>
      </c>
      <c r="M1277" s="58">
        <v>1.3031438345008084E-3</v>
      </c>
    </row>
    <row r="1278" spans="1:13" x14ac:dyDescent="0.25">
      <c r="A1278" s="57">
        <v>40934</v>
      </c>
      <c r="B1278" s="58">
        <v>2.4042230700882516E-3</v>
      </c>
      <c r="C1278" s="58">
        <v>-4.5447422034163854E-3</v>
      </c>
      <c r="D1278" s="58">
        <v>-5.5762081784386242E-3</v>
      </c>
      <c r="E1278" s="58">
        <v>-2.4256485973422892E-3</v>
      </c>
      <c r="F1278" s="58">
        <v>-9.0378309205789709E-3</v>
      </c>
      <c r="G1278" s="58">
        <v>-2.0297699594045149E-3</v>
      </c>
      <c r="H1278" s="58">
        <v>2.9392971246006372E-2</v>
      </c>
      <c r="I1278" s="58">
        <v>0</v>
      </c>
      <c r="J1278" s="58">
        <v>-1.3414634146341364E-2</v>
      </c>
      <c r="K1278" s="58">
        <v>5.5583628094997506E-2</v>
      </c>
      <c r="L1278" s="58">
        <v>-1.3972689742775435E-2</v>
      </c>
      <c r="M1278" s="58">
        <v>-8.1340491296567619E-3</v>
      </c>
    </row>
    <row r="1279" spans="1:13" x14ac:dyDescent="0.25">
      <c r="A1279" s="57">
        <v>40935</v>
      </c>
      <c r="B1279" s="58">
        <v>-9.2809844100317784E-3</v>
      </c>
      <c r="C1279" s="58">
        <v>5.98236775818628E-3</v>
      </c>
      <c r="D1279" s="58">
        <v>-7.4766355140187812E-4</v>
      </c>
      <c r="E1279" s="58">
        <v>2.0897205483314085E-2</v>
      </c>
      <c r="F1279" s="58">
        <v>6.0209846650524756E-2</v>
      </c>
      <c r="G1279" s="58">
        <v>-9.1525423728813227E-3</v>
      </c>
      <c r="H1279" s="58">
        <v>1.0604179598593166E-2</v>
      </c>
      <c r="I1279" s="58">
        <v>0</v>
      </c>
      <c r="J1279" s="58">
        <v>7.725587144622903E-3</v>
      </c>
      <c r="K1279" s="58">
        <v>-9.095260890378265E-3</v>
      </c>
      <c r="L1279" s="58">
        <v>6.1191626409016209E-3</v>
      </c>
      <c r="M1279" s="58">
        <v>-4.2643923240938131E-3</v>
      </c>
    </row>
    <row r="1280" spans="1:13" x14ac:dyDescent="0.25">
      <c r="A1280" s="57">
        <v>40938</v>
      </c>
      <c r="B1280" s="58">
        <v>-3.2629861586233044E-3</v>
      </c>
      <c r="C1280" s="58">
        <v>1.2832550860719882E-2</v>
      </c>
      <c r="D1280" s="58">
        <v>3.7411148522248361E-4</v>
      </c>
      <c r="E1280" s="58">
        <v>-3.9351052813254572E-3</v>
      </c>
      <c r="F1280" s="58">
        <v>-4.7959805115714849E-3</v>
      </c>
      <c r="G1280" s="58">
        <v>1.300034211426615E-2</v>
      </c>
      <c r="H1280" s="58">
        <v>-1.6481547832318144E-2</v>
      </c>
      <c r="I1280" s="58">
        <v>0</v>
      </c>
      <c r="J1280" s="58">
        <v>-1.3186139221097792E-2</v>
      </c>
      <c r="K1280" s="58">
        <v>-2.2222222222222254E-2</v>
      </c>
      <c r="L1280" s="58">
        <v>1.2804097311139628E-2</v>
      </c>
      <c r="M1280" s="58">
        <v>9.7183330588039851E-3</v>
      </c>
    </row>
    <row r="1281" spans="1:13" x14ac:dyDescent="0.25">
      <c r="A1281" s="57">
        <v>40939</v>
      </c>
      <c r="B1281" s="58">
        <v>1.9536406357252289E-2</v>
      </c>
      <c r="C1281" s="58">
        <v>7.5710754017304094E-3</v>
      </c>
      <c r="D1281" s="58">
        <v>-1.1967090501121769E-2</v>
      </c>
      <c r="E1281" s="58">
        <v>4.1585805378430152E-3</v>
      </c>
      <c r="F1281" s="58">
        <v>-2.4554425151074644E-2</v>
      </c>
      <c r="G1281" s="58">
        <v>-2.7017899358324771E-3</v>
      </c>
      <c r="H1281" s="58">
        <v>1.1917772573510232E-2</v>
      </c>
      <c r="I1281" s="58">
        <v>0</v>
      </c>
      <c r="J1281" s="58">
        <v>6.2150403977627722E-3</v>
      </c>
      <c r="K1281" s="58">
        <v>4.9407114624506754E-3</v>
      </c>
      <c r="L1281" s="58">
        <v>4.013906447534743E-2</v>
      </c>
      <c r="M1281" s="58">
        <v>9.7879282218604757E-4</v>
      </c>
    </row>
    <row r="1282" spans="1:13" x14ac:dyDescent="0.25">
      <c r="A1282" s="57">
        <v>40940</v>
      </c>
      <c r="B1282" s="58">
        <v>6.2147185250394088E-4</v>
      </c>
      <c r="C1282" s="58">
        <v>-6.1340285232314162E-4</v>
      </c>
      <c r="D1282" s="58">
        <v>4.9205147615443146E-3</v>
      </c>
      <c r="E1282" s="58">
        <v>1.2424075096633125E-3</v>
      </c>
      <c r="F1282" s="58">
        <v>1.6468005018821508E-3</v>
      </c>
      <c r="G1282" s="58">
        <v>1.2190992211310592E-2</v>
      </c>
      <c r="H1282" s="58">
        <v>-7.7041760954536076E-2</v>
      </c>
      <c r="I1282" s="58">
        <v>0</v>
      </c>
      <c r="J1282" s="58">
        <v>1.4823965410747375E-2</v>
      </c>
      <c r="K1282" s="58">
        <v>1.5240904621435458E-2</v>
      </c>
      <c r="L1282" s="58">
        <v>6.5329687025220462E-2</v>
      </c>
      <c r="M1282" s="58">
        <v>1.3363754889178514E-2</v>
      </c>
    </row>
    <row r="1283" spans="1:13" x14ac:dyDescent="0.25">
      <c r="A1283" s="57">
        <v>40941</v>
      </c>
      <c r="B1283" s="58">
        <v>-2.5361006159101418E-3</v>
      </c>
      <c r="C1283" s="58">
        <v>-2.301672548718825E-3</v>
      </c>
      <c r="D1283" s="58">
        <v>-2.2598870056498299E-3</v>
      </c>
      <c r="E1283" s="58">
        <v>7.3762581000964555E-3</v>
      </c>
      <c r="F1283" s="58">
        <v>2.3956783840914264E-2</v>
      </c>
      <c r="G1283" s="58">
        <v>2.0073603211776536E-3</v>
      </c>
      <c r="H1283" s="58">
        <v>1.2593335562242292E-2</v>
      </c>
      <c r="I1283" s="58">
        <v>0</v>
      </c>
      <c r="J1283" s="58">
        <v>6.0864272671943276E-3</v>
      </c>
      <c r="K1283" s="58">
        <v>3.5835351089588574E-2</v>
      </c>
      <c r="L1283" s="58">
        <v>-5.1340559041642697E-3</v>
      </c>
      <c r="M1283" s="58">
        <v>-3.8597619813445228E-3</v>
      </c>
    </row>
    <row r="1284" spans="1:13" x14ac:dyDescent="0.25">
      <c r="A1284" s="57">
        <v>40942</v>
      </c>
      <c r="B1284" s="58">
        <v>1.0896637608965865E-3</v>
      </c>
      <c r="C1284" s="58">
        <v>9.9969240233774848E-3</v>
      </c>
      <c r="D1284" s="58">
        <v>9.4375235938088942E-3</v>
      </c>
      <c r="E1284" s="58">
        <v>1.9195237117634933E-2</v>
      </c>
      <c r="F1284" s="58">
        <v>2.8595458368376958E-2</v>
      </c>
      <c r="G1284" s="58">
        <v>9.6828046744574792E-3</v>
      </c>
      <c r="H1284" s="58">
        <v>3.2797710763812438E-2</v>
      </c>
      <c r="I1284" s="58">
        <v>0</v>
      </c>
      <c r="J1284" s="58">
        <v>2.631578947368407E-2</v>
      </c>
      <c r="K1284" s="58">
        <v>2.0102851799906452E-2</v>
      </c>
      <c r="L1284" s="58">
        <v>1.4334862385321001E-2</v>
      </c>
      <c r="M1284" s="58">
        <v>1.4530190506942819E-3</v>
      </c>
    </row>
    <row r="1285" spans="1:13" x14ac:dyDescent="0.25">
      <c r="A1285" s="57">
        <v>40945</v>
      </c>
      <c r="B1285" s="58">
        <v>-2.332452184730327E-3</v>
      </c>
      <c r="C1285" s="58">
        <v>9.2888685853509401E-3</v>
      </c>
      <c r="D1285" s="58">
        <v>-7.4794315632009667E-4</v>
      </c>
      <c r="E1285" s="58">
        <v>2.1385168026320178E-2</v>
      </c>
      <c r="F1285" s="58">
        <v>-2.348918456849769E-2</v>
      </c>
      <c r="G1285" s="58">
        <v>-1.322751322751281E-3</v>
      </c>
      <c r="H1285" s="58">
        <v>-2.4190110826939559E-2</v>
      </c>
      <c r="I1285" s="58">
        <v>0</v>
      </c>
      <c r="J1285" s="58">
        <v>-9.4311818449749341E-3</v>
      </c>
      <c r="K1285" s="58">
        <v>-1.466544454628782E-2</v>
      </c>
      <c r="L1285" s="58">
        <v>-6.5008479366874816E-3</v>
      </c>
      <c r="M1285" s="58">
        <v>-2.4181847493148778E-3</v>
      </c>
    </row>
    <row r="1286" spans="1:13" x14ac:dyDescent="0.25">
      <c r="A1286" s="57">
        <v>40946</v>
      </c>
      <c r="B1286" s="58">
        <v>-1.5586034912717928E-4</v>
      </c>
      <c r="C1286" s="58">
        <v>1.056125528062779E-2</v>
      </c>
      <c r="D1286" s="58">
        <v>-2.9940119760478723E-3</v>
      </c>
      <c r="E1286" s="58">
        <v>-3.8127793846963742E-3</v>
      </c>
      <c r="F1286" s="58">
        <v>-1.4310725431985971E-2</v>
      </c>
      <c r="G1286" s="58">
        <v>4.9668874172186239E-3</v>
      </c>
      <c r="H1286" s="58">
        <v>5.733318772523921E-3</v>
      </c>
      <c r="I1286" s="58">
        <v>0</v>
      </c>
      <c r="J1286" s="58">
        <v>-5.3555489437667747E-3</v>
      </c>
      <c r="K1286" s="58">
        <v>0</v>
      </c>
      <c r="L1286" s="58">
        <v>-8.819345661450817E-3</v>
      </c>
      <c r="M1286" s="58">
        <v>-3.0704589528119941E-3</v>
      </c>
    </row>
    <row r="1287" spans="1:13" x14ac:dyDescent="0.25">
      <c r="A1287" s="57">
        <v>40947</v>
      </c>
      <c r="B1287" s="58">
        <v>1.7147310989868991E-3</v>
      </c>
      <c r="C1287" s="58">
        <v>1.6721409375932916E-2</v>
      </c>
      <c r="D1287" s="58">
        <v>7.8828828828829689E-3</v>
      </c>
      <c r="E1287" s="58">
        <v>5.0811666886632079E-3</v>
      </c>
      <c r="F1287" s="58">
        <v>1.0811645686925386E-2</v>
      </c>
      <c r="G1287" s="58">
        <v>1.0214168039538674E-2</v>
      </c>
      <c r="H1287" s="58">
        <v>7.0036375481838942E-3</v>
      </c>
      <c r="I1287" s="58">
        <v>0</v>
      </c>
      <c r="J1287" s="58">
        <v>1.2563565659587272E-2</v>
      </c>
      <c r="K1287" s="58">
        <v>1.8604651162790642E-2</v>
      </c>
      <c r="L1287" s="58">
        <v>-1.4351320321469574E-2</v>
      </c>
      <c r="M1287" s="58">
        <v>-1.1347057869994792E-3</v>
      </c>
    </row>
    <row r="1288" spans="1:13" x14ac:dyDescent="0.25">
      <c r="A1288" s="57">
        <v>40948</v>
      </c>
      <c r="B1288" s="58">
        <v>1.2968150223051644E-3</v>
      </c>
      <c r="C1288" s="58">
        <v>3.450807635829678E-2</v>
      </c>
      <c r="D1288" s="58">
        <v>3.7243947858467408E-4</v>
      </c>
      <c r="E1288" s="58">
        <v>2.6262228350075745E-3</v>
      </c>
      <c r="F1288" s="58">
        <v>3.4762013904805711E-2</v>
      </c>
      <c r="G1288" s="58">
        <v>3.5877364644487653E-3</v>
      </c>
      <c r="H1288" s="58">
        <v>-2.695708432175925E-3</v>
      </c>
      <c r="I1288" s="58">
        <v>0</v>
      </c>
      <c r="J1288" s="58">
        <v>-1.477104874446189E-3</v>
      </c>
      <c r="K1288" s="58">
        <v>1.0958904109589218E-2</v>
      </c>
      <c r="L1288" s="58">
        <v>-0.14560279557367506</v>
      </c>
      <c r="M1288" s="58">
        <v>5.5176890619930141E-3</v>
      </c>
    </row>
    <row r="1289" spans="1:13" x14ac:dyDescent="0.25">
      <c r="A1289" s="57">
        <v>40949</v>
      </c>
      <c r="B1289" s="58">
        <v>-6.5792881935451408E-3</v>
      </c>
      <c r="C1289" s="58">
        <v>5.6777856635892299E-4</v>
      </c>
      <c r="D1289" s="58">
        <v>-5.9568131049888562E-3</v>
      </c>
      <c r="E1289" s="58">
        <v>-9.0694780957371046E-3</v>
      </c>
      <c r="F1289" s="58">
        <v>8.490844654459595E-3</v>
      </c>
      <c r="G1289" s="58">
        <v>-8.7747806304842024E-3</v>
      </c>
      <c r="H1289" s="58">
        <v>3.0273543085739263E-3</v>
      </c>
      <c r="I1289" s="58">
        <v>0</v>
      </c>
      <c r="J1289" s="58">
        <v>-1.3017751479289852E-2</v>
      </c>
      <c r="K1289" s="58">
        <v>-3.9295392953929587E-2</v>
      </c>
      <c r="L1289" s="58">
        <v>2.3858214042263182E-2</v>
      </c>
      <c r="M1289" s="58">
        <v>-9.6836668818600646E-4</v>
      </c>
    </row>
    <row r="1290" spans="1:13" x14ac:dyDescent="0.25">
      <c r="A1290" s="57">
        <v>40952</v>
      </c>
      <c r="B1290" s="58">
        <v>8.0830204422195351E-3</v>
      </c>
      <c r="C1290" s="58">
        <v>1.8584196339906489E-2</v>
      </c>
      <c r="D1290" s="58">
        <v>0</v>
      </c>
      <c r="E1290" s="58">
        <v>1.0375020650917E-2</v>
      </c>
      <c r="F1290" s="58">
        <v>2.4965224394172258E-2</v>
      </c>
      <c r="G1290" s="58">
        <v>2.6229508196720097E-3</v>
      </c>
      <c r="H1290" s="58">
        <v>3.2607523984046649E-2</v>
      </c>
      <c r="I1290" s="58">
        <v>0</v>
      </c>
      <c r="J1290" s="58">
        <v>-2.9976019184653202E-3</v>
      </c>
      <c r="K1290" s="58">
        <v>-1.5514809590973067E-2</v>
      </c>
      <c r="L1290" s="58">
        <v>-4.8268974700399481E-2</v>
      </c>
      <c r="M1290" s="58">
        <v>-1.7770597738286931E-3</v>
      </c>
    </row>
    <row r="1291" spans="1:13" x14ac:dyDescent="0.25">
      <c r="A1291" s="57">
        <v>40953</v>
      </c>
      <c r="B1291" s="58">
        <v>-8.0182090942010342E-3</v>
      </c>
      <c r="C1291" s="58">
        <v>1.3649025069637943E-2</v>
      </c>
      <c r="D1291" s="58">
        <v>2.9962546816479918E-3</v>
      </c>
      <c r="E1291" s="58">
        <v>-3.9569639294941839E-3</v>
      </c>
      <c r="F1291" s="58">
        <v>6.1428571428572276E-3</v>
      </c>
      <c r="G1291" s="58">
        <v>-1.0791366906474753E-2</v>
      </c>
      <c r="H1291" s="58">
        <v>-1.5136489378360096E-3</v>
      </c>
      <c r="I1291" s="58">
        <v>0</v>
      </c>
      <c r="J1291" s="58">
        <v>-1.2026458208057589E-3</v>
      </c>
      <c r="K1291" s="58">
        <v>2.6743075453677045E-2</v>
      </c>
      <c r="L1291" s="58">
        <v>-3.3578174186778664E-2</v>
      </c>
      <c r="M1291" s="58">
        <v>6.9590548632465499E-3</v>
      </c>
    </row>
    <row r="1292" spans="1:13" x14ac:dyDescent="0.25">
      <c r="A1292" s="57">
        <v>40954</v>
      </c>
      <c r="B1292" s="58">
        <v>2.8681685440135052E-3</v>
      </c>
      <c r="C1292" s="58">
        <v>-2.3083264633141032E-2</v>
      </c>
      <c r="D1292" s="58">
        <v>-7.4682598954444179E-3</v>
      </c>
      <c r="E1292" s="58">
        <v>-6.8947402981153205E-3</v>
      </c>
      <c r="F1292" s="58">
        <v>-1.803208859860872E-2</v>
      </c>
      <c r="G1292" s="58">
        <v>-6.6115702479339067E-3</v>
      </c>
      <c r="H1292" s="58">
        <v>-3.5703084161003762E-2</v>
      </c>
      <c r="I1292" s="58">
        <v>0</v>
      </c>
      <c r="J1292" s="58">
        <v>5.7194461167970889E-3</v>
      </c>
      <c r="K1292" s="58">
        <v>3.2558139534883956E-3</v>
      </c>
      <c r="L1292" s="58">
        <v>5.9717698154180265E-2</v>
      </c>
      <c r="M1292" s="58">
        <v>-7.3931211828993648E-3</v>
      </c>
    </row>
    <row r="1293" spans="1:13" x14ac:dyDescent="0.25">
      <c r="A1293" s="57">
        <v>40955</v>
      </c>
      <c r="B1293" s="58">
        <v>1.5599812802247204E-3</v>
      </c>
      <c r="C1293" s="58">
        <v>9.0014064697609975E-3</v>
      </c>
      <c r="D1293" s="58">
        <v>9.0293453724605843E-3</v>
      </c>
      <c r="E1293" s="58">
        <v>1.5868817773074806E-3</v>
      </c>
      <c r="F1293" s="58">
        <v>2.5375939849624274E-2</v>
      </c>
      <c r="G1293" s="58">
        <v>4.0931780366056492E-2</v>
      </c>
      <c r="H1293" s="58">
        <v>-2.4611047866861746E-2</v>
      </c>
      <c r="I1293" s="58">
        <v>0</v>
      </c>
      <c r="J1293" s="58">
        <v>1.4965579167913745E-2</v>
      </c>
      <c r="K1293" s="58">
        <v>6.4904960593417105E-3</v>
      </c>
      <c r="L1293" s="58">
        <v>3.82513661202184E-2</v>
      </c>
      <c r="M1293" s="58">
        <v>4.5336787564767E-3</v>
      </c>
    </row>
    <row r="1294" spans="1:13" x14ac:dyDescent="0.25">
      <c r="A1294" s="57">
        <v>40956</v>
      </c>
      <c r="B1294" s="58">
        <v>5.7110222729868099E-3</v>
      </c>
      <c r="C1294" s="58">
        <v>-1.3939224979075959E-4</v>
      </c>
      <c r="D1294" s="58">
        <v>2.0507084265473541E-2</v>
      </c>
      <c r="E1294" s="58">
        <v>-3.1027198310007442E-3</v>
      </c>
      <c r="F1294" s="58">
        <v>-3.4759923852499486E-2</v>
      </c>
      <c r="G1294" s="58">
        <v>-9.5907928388749841E-4</v>
      </c>
      <c r="H1294" s="58">
        <v>1.4283332407047045E-2</v>
      </c>
      <c r="I1294" s="58">
        <v>0</v>
      </c>
      <c r="J1294" s="58">
        <v>-9.4367443232082904E-3</v>
      </c>
      <c r="K1294" s="58">
        <v>1.6121602947950064E-2</v>
      </c>
      <c r="L1294" s="58">
        <v>9.8684210526316374E-3</v>
      </c>
      <c r="M1294" s="58">
        <v>7.0921985815601829E-3</v>
      </c>
    </row>
    <row r="1295" spans="1:13" x14ac:dyDescent="0.25">
      <c r="A1295" s="57">
        <v>40960</v>
      </c>
      <c r="B1295" s="58">
        <v>1.0324712198639396E-4</v>
      </c>
      <c r="C1295" s="58">
        <v>2.5372926251219674E-2</v>
      </c>
      <c r="D1295" s="58">
        <v>-7.6726342710997653E-3</v>
      </c>
      <c r="E1295" s="58">
        <v>1.5462552148864273E-2</v>
      </c>
      <c r="F1295" s="58">
        <v>-4.5726807888970211E-2</v>
      </c>
      <c r="G1295" s="58">
        <v>6.0800000000000853E-3</v>
      </c>
      <c r="H1295" s="58">
        <v>-1.3150684931507728E-3</v>
      </c>
      <c r="I1295" s="58">
        <v>0</v>
      </c>
      <c r="J1295" s="58">
        <v>-9.2289371836856704E-3</v>
      </c>
      <c r="K1295" s="58">
        <v>6.8449682683590307E-2</v>
      </c>
      <c r="L1295" s="58">
        <v>-9.7719869706835993E-4</v>
      </c>
      <c r="M1295" s="58">
        <v>-3.8572343149807842E-2</v>
      </c>
    </row>
    <row r="1296" spans="1:13" x14ac:dyDescent="0.25">
      <c r="A1296" s="57">
        <v>40961</v>
      </c>
      <c r="B1296" s="58">
        <v>-3.6132762091569681E-3</v>
      </c>
      <c r="C1296" s="58">
        <v>-3.535010197144639E-3</v>
      </c>
      <c r="D1296" s="58">
        <v>-1.5832106038291549E-2</v>
      </c>
      <c r="E1296" s="58">
        <v>-9.8470768528481356E-3</v>
      </c>
      <c r="F1296" s="58">
        <v>2.3499693815064449E-2</v>
      </c>
      <c r="G1296" s="58">
        <v>-5.4071246819339391E-3</v>
      </c>
      <c r="H1296" s="58">
        <v>-9.2176012290133835E-3</v>
      </c>
      <c r="I1296" s="58">
        <v>0</v>
      </c>
      <c r="J1296" s="58">
        <v>-9.6153846153845812E-3</v>
      </c>
      <c r="K1296" s="58">
        <v>-3.9881204921510482E-2</v>
      </c>
      <c r="L1296" s="58">
        <v>-2.1845451581349873E-2</v>
      </c>
      <c r="M1296" s="58">
        <v>-2.4471449975029147E-2</v>
      </c>
    </row>
    <row r="1297" spans="1:13" x14ac:dyDescent="0.25">
      <c r="A1297" s="57">
        <v>40962</v>
      </c>
      <c r="B1297" s="58">
        <v>4.3516551831321859E-3</v>
      </c>
      <c r="C1297" s="58">
        <v>6.549324600900297E-3</v>
      </c>
      <c r="D1297" s="58">
        <v>-2.6187803965581624E-3</v>
      </c>
      <c r="E1297" s="58">
        <v>-3.0296045048902043E-3</v>
      </c>
      <c r="F1297" s="58">
        <v>-6.4318300800240147E-3</v>
      </c>
      <c r="G1297" s="58">
        <v>3.197953309881818E-3</v>
      </c>
      <c r="H1297" s="58">
        <v>-9.3587329715363321E-3</v>
      </c>
      <c r="I1297" s="58">
        <v>0</v>
      </c>
      <c r="J1297" s="58">
        <v>1.0922330097087318E-2</v>
      </c>
      <c r="K1297" s="58">
        <v>1.5024304021210799E-2</v>
      </c>
      <c r="L1297" s="58">
        <v>1.9666666666666721E-2</v>
      </c>
      <c r="M1297" s="58">
        <v>-1.0238907849829948E-3</v>
      </c>
    </row>
    <row r="1298" spans="1:13" x14ac:dyDescent="0.25">
      <c r="A1298" s="57">
        <v>40963</v>
      </c>
      <c r="B1298" s="58">
        <v>2.3263011296229319E-2</v>
      </c>
      <c r="C1298" s="58">
        <v>1.1657855496814307E-2</v>
      </c>
      <c r="D1298" s="58">
        <v>1.5003750937734317E-3</v>
      </c>
      <c r="E1298" s="58">
        <v>6.275805119735578E-3</v>
      </c>
      <c r="F1298" s="58">
        <v>1.5355664283025927E-2</v>
      </c>
      <c r="G1298" s="58">
        <v>3.5065349059610895E-3</v>
      </c>
      <c r="H1298" s="58">
        <v>1.3416065738722782E-3</v>
      </c>
      <c r="I1298" s="58">
        <v>0</v>
      </c>
      <c r="J1298" s="58">
        <v>0</v>
      </c>
      <c r="K1298" s="58">
        <v>-1.1754462342185468E-2</v>
      </c>
      <c r="L1298" s="58">
        <v>3.9555410264792368E-2</v>
      </c>
      <c r="M1298" s="58">
        <v>4.2705842159207474E-3</v>
      </c>
    </row>
    <row r="1299" spans="1:13" x14ac:dyDescent="0.25">
      <c r="A1299" s="57">
        <v>40966</v>
      </c>
      <c r="B1299" s="58">
        <v>-8.065329166246582E-3</v>
      </c>
      <c r="C1299" s="58">
        <v>6.4317298673455259E-3</v>
      </c>
      <c r="D1299" s="58">
        <v>7.1161048689138973E-3</v>
      </c>
      <c r="E1299" s="58">
        <v>-9.8473658296394095E-4</v>
      </c>
      <c r="F1299" s="58">
        <v>-2.5947067981317851E-3</v>
      </c>
      <c r="G1299" s="58">
        <v>-4.1296060991105055E-3</v>
      </c>
      <c r="H1299" s="58">
        <v>-3.3495226930162492E-3</v>
      </c>
      <c r="I1299" s="58">
        <v>0</v>
      </c>
      <c r="J1299" s="58">
        <v>-6.302521008403339E-3</v>
      </c>
      <c r="K1299" s="58">
        <v>-2.3788546255506526E-2</v>
      </c>
      <c r="L1299" s="58">
        <v>3.4591194968554007E-3</v>
      </c>
      <c r="M1299" s="58">
        <v>-5.6131995237285182E-3</v>
      </c>
    </row>
    <row r="1300" spans="1:13" x14ac:dyDescent="0.25">
      <c r="A1300" s="57">
        <v>40967</v>
      </c>
      <c r="B1300" s="58">
        <v>4.9293627401159057E-3</v>
      </c>
      <c r="C1300" s="58">
        <v>1.8373052855811478E-2</v>
      </c>
      <c r="D1300" s="58">
        <v>1.3015991074748934E-2</v>
      </c>
      <c r="E1300" s="58">
        <v>1.4917036306883347E-2</v>
      </c>
      <c r="F1300" s="58">
        <v>2.7872751598037704E-2</v>
      </c>
      <c r="G1300" s="58">
        <v>1.6586921850079817E-2</v>
      </c>
      <c r="H1300" s="58">
        <v>2.9518848372822593E-2</v>
      </c>
      <c r="I1300" s="58">
        <v>0</v>
      </c>
      <c r="J1300" s="58">
        <v>1.8423437028088241E-2</v>
      </c>
      <c r="K1300" s="58">
        <v>-6.7689530685920429E-3</v>
      </c>
      <c r="L1300" s="58">
        <v>1.2535255405828893E-2</v>
      </c>
      <c r="M1300" s="58">
        <v>8.0396852548751951E-3</v>
      </c>
    </row>
    <row r="1301" spans="1:13" x14ac:dyDescent="0.25">
      <c r="A1301" s="57">
        <v>40968</v>
      </c>
      <c r="B1301" s="58">
        <v>5.5625790139068876E-4</v>
      </c>
      <c r="C1301" s="58">
        <v>1.3073604392731086E-2</v>
      </c>
      <c r="D1301" s="58">
        <v>-1.3215859030836996E-2</v>
      </c>
      <c r="E1301" s="58">
        <v>-2.2661788986366727E-4</v>
      </c>
      <c r="F1301" s="58">
        <v>-1.1497577554414606E-2</v>
      </c>
      <c r="G1301" s="58">
        <v>-4.0790712268592433E-3</v>
      </c>
      <c r="H1301" s="58">
        <v>-2.2361262241566982E-2</v>
      </c>
      <c r="I1301" s="58">
        <v>0</v>
      </c>
      <c r="J1301" s="58">
        <v>-1.0972716488730661E-2</v>
      </c>
      <c r="K1301" s="58">
        <v>-3.2258064516129115E-2</v>
      </c>
      <c r="L1301" s="58">
        <v>-2.4760136180750347E-3</v>
      </c>
      <c r="M1301" s="58">
        <v>2.54539283896138E-3</v>
      </c>
    </row>
    <row r="1302" spans="1:13" x14ac:dyDescent="0.25">
      <c r="A1302" s="57">
        <v>40969</v>
      </c>
      <c r="B1302" s="58">
        <v>-3.1840695441222033E-3</v>
      </c>
      <c r="C1302" s="58">
        <v>3.74241837656486E-3</v>
      </c>
      <c r="D1302" s="58">
        <v>-7.4404761904756089E-4</v>
      </c>
      <c r="E1302" s="58">
        <v>6.702933747814166E-3</v>
      </c>
      <c r="F1302" s="58">
        <v>1.5874177029992831E-2</v>
      </c>
      <c r="G1302" s="58">
        <v>1.7328292375551335E-2</v>
      </c>
      <c r="H1302" s="58">
        <v>1.9477989871445889E-3</v>
      </c>
      <c r="I1302" s="58">
        <v>0</v>
      </c>
      <c r="J1302" s="58">
        <v>-5.3973013493253674E-3</v>
      </c>
      <c r="K1302" s="58">
        <v>1.4084507042253502E-2</v>
      </c>
      <c r="L1302" s="58">
        <v>1.2100527458889232E-2</v>
      </c>
      <c r="M1302" s="58">
        <v>-4.4008124576844221E-3</v>
      </c>
    </row>
    <row r="1303" spans="1:13" x14ac:dyDescent="0.25">
      <c r="A1303" s="57">
        <v>40970</v>
      </c>
      <c r="B1303" s="58">
        <v>-6.5912893576025589E-4</v>
      </c>
      <c r="C1303" s="58">
        <v>1.2856775520697639E-3</v>
      </c>
      <c r="D1303" s="58">
        <v>2.2338049143708627E-3</v>
      </c>
      <c r="E1303" s="58">
        <v>-1.8656116311235316E-3</v>
      </c>
      <c r="F1303" s="58">
        <v>1.8434507092964569E-2</v>
      </c>
      <c r="G1303" s="58">
        <v>-6.5035614741406622E-3</v>
      </c>
      <c r="H1303" s="58">
        <v>-4.1101977338368068E-3</v>
      </c>
      <c r="I1303" s="58">
        <v>0</v>
      </c>
      <c r="J1303" s="58">
        <v>-1.0551703346397434E-2</v>
      </c>
      <c r="K1303" s="58">
        <v>7.6851851851851949E-2</v>
      </c>
      <c r="L1303" s="58">
        <v>-5.2115266707539742E-3</v>
      </c>
      <c r="M1303" s="58">
        <v>3.23019381162859E-3</v>
      </c>
    </row>
    <row r="1304" spans="1:13" x14ac:dyDescent="0.25">
      <c r="A1304" s="57">
        <v>40973</v>
      </c>
      <c r="B1304" s="58">
        <v>6.3926940639269514E-3</v>
      </c>
      <c r="C1304" s="58">
        <v>-2.1956856702619376E-2</v>
      </c>
      <c r="D1304" s="58">
        <v>-1.411589895988119E-2</v>
      </c>
      <c r="E1304" s="58">
        <v>-1.1246817698430611E-2</v>
      </c>
      <c r="F1304" s="58">
        <v>-3.3726932051191483E-2</v>
      </c>
      <c r="G1304" s="58">
        <v>-8.7281795511221505E-3</v>
      </c>
      <c r="H1304" s="58">
        <v>5.3541550474065502E-3</v>
      </c>
      <c r="I1304" s="58">
        <v>0</v>
      </c>
      <c r="J1304" s="58">
        <v>-1.9195612431444298E-2</v>
      </c>
      <c r="K1304" s="58">
        <v>-3.0094582975064288E-3</v>
      </c>
      <c r="L1304" s="58">
        <v>-1.4791987673343776E-2</v>
      </c>
      <c r="M1304" s="58">
        <v>6.6090493136756745E-3</v>
      </c>
    </row>
    <row r="1305" spans="1:13" x14ac:dyDescent="0.25">
      <c r="A1305" s="57">
        <v>40974</v>
      </c>
      <c r="B1305" s="58">
        <v>3.9322444041136606E-3</v>
      </c>
      <c r="C1305" s="58">
        <v>-5.5139818826309694E-3</v>
      </c>
      <c r="D1305" s="58">
        <v>2.2607385079127518E-3</v>
      </c>
      <c r="E1305" s="58">
        <v>-1.512287334593565E-2</v>
      </c>
      <c r="F1305" s="58">
        <v>-2.4806088101858581E-2</v>
      </c>
      <c r="G1305" s="58">
        <v>-7.5471698113208641E-3</v>
      </c>
      <c r="H1305" s="58">
        <v>4.6044602241208654E-3</v>
      </c>
      <c r="I1305" s="58">
        <v>0</v>
      </c>
      <c r="J1305" s="58">
        <v>-2.1745883814849876E-3</v>
      </c>
      <c r="K1305" s="58">
        <v>-2.5873221216042852E-3</v>
      </c>
      <c r="L1305" s="58">
        <v>-1.7203628401626481E-2</v>
      </c>
      <c r="M1305" s="58">
        <v>-7.4074074074074181E-3</v>
      </c>
    </row>
    <row r="1306" spans="1:13" x14ac:dyDescent="0.25">
      <c r="A1306" s="57">
        <v>40975</v>
      </c>
      <c r="B1306" s="58">
        <v>-5.2726724917142587E-3</v>
      </c>
      <c r="C1306" s="58">
        <v>7.9207920792079278E-4</v>
      </c>
      <c r="D1306" s="58">
        <v>1.1654135338345917E-2</v>
      </c>
      <c r="E1306" s="58">
        <v>3.0445429876233554E-3</v>
      </c>
      <c r="F1306" s="58">
        <v>1.2530952202296053E-2</v>
      </c>
      <c r="G1306" s="58">
        <v>8.8719898605831293E-3</v>
      </c>
      <c r="H1306" s="58">
        <v>1.4799271080678134E-2</v>
      </c>
      <c r="I1306" s="58">
        <v>0</v>
      </c>
      <c r="J1306" s="58">
        <v>1.6500622665006182E-2</v>
      </c>
      <c r="K1306" s="58">
        <v>4.3233895373973041E-4</v>
      </c>
      <c r="L1306" s="58">
        <v>-1.1139401654996828E-2</v>
      </c>
      <c r="M1306" s="58">
        <v>1.5264586160108617E-2</v>
      </c>
    </row>
    <row r="1307" spans="1:13" x14ac:dyDescent="0.25">
      <c r="A1307" s="57">
        <v>40976</v>
      </c>
      <c r="B1307" s="58">
        <v>5.8054419708213345E-3</v>
      </c>
      <c r="C1307" s="58">
        <v>2.1369212504946722E-2</v>
      </c>
      <c r="D1307" s="58">
        <v>-2.6012634708286742E-3</v>
      </c>
      <c r="E1307" s="58">
        <v>5.60870999669838E-4</v>
      </c>
      <c r="F1307" s="58">
        <v>1.6674077367718976E-2</v>
      </c>
      <c r="G1307" s="58">
        <v>5.3391959798994026E-3</v>
      </c>
      <c r="H1307" s="58">
        <v>2.1058932361103455E-2</v>
      </c>
      <c r="I1307" s="58">
        <v>0</v>
      </c>
      <c r="J1307" s="58">
        <v>-1.5313935681469104E-3</v>
      </c>
      <c r="K1307" s="58">
        <v>3.5004321521175497E-2</v>
      </c>
      <c r="L1307" s="58">
        <v>6.1152236884454148E-3</v>
      </c>
      <c r="M1307" s="58">
        <v>-1.5035081857667221E-3</v>
      </c>
    </row>
    <row r="1308" spans="1:13" x14ac:dyDescent="0.25">
      <c r="A1308" s="57">
        <v>40977</v>
      </c>
      <c r="B1308" s="58">
        <v>3.7141136318008527E-3</v>
      </c>
      <c r="C1308" s="58">
        <v>5.8117008911273693E-3</v>
      </c>
      <c r="D1308" s="58">
        <v>8.5692995529060845E-3</v>
      </c>
      <c r="E1308" s="58">
        <v>-1.1376001582747985E-2</v>
      </c>
      <c r="F1308" s="58">
        <v>9.7674757635395348E-3</v>
      </c>
      <c r="G1308" s="58">
        <v>-6.2480474851611678E-4</v>
      </c>
      <c r="H1308" s="58">
        <v>-1.769345555318691E-2</v>
      </c>
      <c r="I1308" s="58">
        <v>0</v>
      </c>
      <c r="J1308" s="58">
        <v>-1.0122699386503009E-2</v>
      </c>
      <c r="K1308" s="58">
        <v>-2.0041753653444738E-2</v>
      </c>
      <c r="L1308" s="58">
        <v>-1.7914267434421038E-2</v>
      </c>
      <c r="M1308" s="58">
        <v>5.1865484356699021E-3</v>
      </c>
    </row>
    <row r="1309" spans="1:13" x14ac:dyDescent="0.25">
      <c r="A1309" s="57">
        <v>40980</v>
      </c>
      <c r="B1309" s="58">
        <v>4.7504750475049207E-3</v>
      </c>
      <c r="C1309" s="58">
        <v>1.2583461736004109E-2</v>
      </c>
      <c r="D1309" s="58">
        <v>-3.3247137052087039E-3</v>
      </c>
      <c r="E1309" s="58">
        <v>8.1715696084316836E-3</v>
      </c>
      <c r="F1309" s="58">
        <v>-5.2696166895256358E-3</v>
      </c>
      <c r="G1309" s="58">
        <v>1.5629884338856925E-3</v>
      </c>
      <c r="H1309" s="58">
        <v>-5.0455729166667407E-3</v>
      </c>
      <c r="I1309" s="58">
        <v>0</v>
      </c>
      <c r="J1309" s="58">
        <v>-1.1155872327239025E-2</v>
      </c>
      <c r="K1309" s="58">
        <v>-2.2582019599488579E-2</v>
      </c>
      <c r="L1309" s="58">
        <v>0</v>
      </c>
      <c r="M1309" s="58">
        <v>9.9866844207723293E-3</v>
      </c>
    </row>
    <row r="1310" spans="1:13" x14ac:dyDescent="0.25">
      <c r="A1310" s="57">
        <v>40981</v>
      </c>
      <c r="B1310" s="58">
        <v>3.9317175135618054E-3</v>
      </c>
      <c r="C1310" s="58">
        <v>2.9165609941668835E-2</v>
      </c>
      <c r="D1310" s="58">
        <v>1.8902891030392777E-2</v>
      </c>
      <c r="E1310" s="58">
        <v>2.0875376319184902E-2</v>
      </c>
      <c r="F1310" s="58">
        <v>1.7271407837445629E-2</v>
      </c>
      <c r="G1310" s="58">
        <v>1.9662921348314599E-2</v>
      </c>
      <c r="H1310" s="58">
        <v>6.5434320300998827E-3</v>
      </c>
      <c r="I1310" s="58">
        <v>0</v>
      </c>
      <c r="J1310" s="58">
        <v>1.1908492635537504E-2</v>
      </c>
      <c r="K1310" s="58">
        <v>2.4411508282476069E-2</v>
      </c>
      <c r="L1310" s="58">
        <v>-7.1661237785015652E-3</v>
      </c>
      <c r="M1310" s="58">
        <v>5.273566249176076E-3</v>
      </c>
    </row>
    <row r="1311" spans="1:13" x14ac:dyDescent="0.25">
      <c r="A1311" s="57">
        <v>40982</v>
      </c>
      <c r="B1311" s="58">
        <v>1.0212175292484638E-2</v>
      </c>
      <c r="C1311" s="58">
        <v>3.7826515524889137E-2</v>
      </c>
      <c r="D1311" s="58">
        <v>-1.091305929428743E-3</v>
      </c>
      <c r="E1311" s="58">
        <v>-2.88417914317185E-3</v>
      </c>
      <c r="F1311" s="58">
        <v>-2.6180624910829065E-2</v>
      </c>
      <c r="G1311" s="58">
        <v>3.060912151821249E-3</v>
      </c>
      <c r="H1311" s="58">
        <v>-1.2622568936562217E-2</v>
      </c>
      <c r="I1311" s="58">
        <v>0</v>
      </c>
      <c r="J1311" s="58">
        <v>-8.6714152988541793E-3</v>
      </c>
      <c r="K1311" s="58">
        <v>2.5531914893617058E-2</v>
      </c>
      <c r="L1311" s="58">
        <v>1.6732283464566899E-2</v>
      </c>
      <c r="M1311" s="58">
        <v>1.3114754098360049E-3</v>
      </c>
    </row>
    <row r="1312" spans="1:13" x14ac:dyDescent="0.25">
      <c r="A1312" s="57">
        <v>40983</v>
      </c>
      <c r="B1312" s="58">
        <v>5.6924133869860061E-3</v>
      </c>
      <c r="C1312" s="58">
        <v>-6.8859076338596559E-3</v>
      </c>
      <c r="D1312" s="58">
        <v>1.056081573197365E-2</v>
      </c>
      <c r="E1312" s="58">
        <v>8.320062400468009E-3</v>
      </c>
      <c r="F1312" s="58">
        <v>-1.2453300124531941E-3</v>
      </c>
      <c r="G1312" s="58">
        <v>2.4412572474823424E-3</v>
      </c>
      <c r="H1312" s="58">
        <v>1.1906068254142532E-2</v>
      </c>
      <c r="I1312" s="58">
        <v>0</v>
      </c>
      <c r="J1312" s="58">
        <v>2.4054982817869552E-2</v>
      </c>
      <c r="K1312" s="58">
        <v>-5.3941908713693865E-3</v>
      </c>
      <c r="L1312" s="58">
        <v>4.7757341077766968E-2</v>
      </c>
      <c r="M1312" s="58">
        <v>2.4557956777995216E-3</v>
      </c>
    </row>
    <row r="1313" spans="1:13" x14ac:dyDescent="0.25">
      <c r="A1313" s="57">
        <v>40984</v>
      </c>
      <c r="B1313" s="58">
        <v>1.0198106762955073E-2</v>
      </c>
      <c r="C1313" s="58">
        <v>0</v>
      </c>
      <c r="D1313" s="58">
        <v>-7.2072072072071336E-4</v>
      </c>
      <c r="E1313" s="58">
        <v>6.3174858984689219E-3</v>
      </c>
      <c r="F1313" s="58">
        <v>-1.8336511662021548E-3</v>
      </c>
      <c r="G1313" s="58">
        <v>-7.6103500761035558E-3</v>
      </c>
      <c r="H1313" s="58">
        <v>3.361709049503947E-3</v>
      </c>
      <c r="I1313" s="58">
        <v>0</v>
      </c>
      <c r="J1313" s="58">
        <v>7.3215375228798951E-3</v>
      </c>
      <c r="K1313" s="58">
        <v>2.9620358781810685E-2</v>
      </c>
      <c r="L1313" s="58">
        <v>4.7120418848167533E-2</v>
      </c>
      <c r="M1313" s="58">
        <v>-6.3694267515922443E-3</v>
      </c>
    </row>
    <row r="1314" spans="1:13" x14ac:dyDescent="0.25">
      <c r="A1314" s="57">
        <v>40987</v>
      </c>
      <c r="B1314" s="58">
        <v>-6.375887552528603E-3</v>
      </c>
      <c r="C1314" s="58">
        <v>2.6539151225343671E-2</v>
      </c>
      <c r="D1314" s="58">
        <v>3.6062026685890203E-4</v>
      </c>
      <c r="E1314" s="58">
        <v>1.4285256718234551E-2</v>
      </c>
      <c r="F1314" s="58">
        <v>1.3593945183334455E-2</v>
      </c>
      <c r="G1314" s="58">
        <v>-1.2269938650306678E-2</v>
      </c>
      <c r="H1314" s="58">
        <v>2.5398540934882252E-3</v>
      </c>
      <c r="I1314" s="58">
        <v>0</v>
      </c>
      <c r="J1314" s="58">
        <v>2.4833434282253153E-2</v>
      </c>
      <c r="K1314" s="58">
        <v>-7.6985413290113769E-3</v>
      </c>
      <c r="L1314" s="58">
        <v>0</v>
      </c>
      <c r="M1314" s="58">
        <v>-1.6436554898093814E-3</v>
      </c>
    </row>
    <row r="1315" spans="1:13" x14ac:dyDescent="0.25">
      <c r="A1315" s="57">
        <v>40988</v>
      </c>
      <c r="B1315" s="58">
        <v>-4.7153760147781165E-3</v>
      </c>
      <c r="C1315" s="58">
        <v>8.1518574589494186E-3</v>
      </c>
      <c r="D1315" s="58">
        <v>3.6049026676288065E-4</v>
      </c>
      <c r="E1315" s="58">
        <v>-7.5788675908672332E-4</v>
      </c>
      <c r="F1315" s="58">
        <v>-4.277221980571233E-3</v>
      </c>
      <c r="G1315" s="58">
        <v>-6.521739130434967E-3</v>
      </c>
      <c r="H1315" s="58">
        <v>3.6707632600258666E-2</v>
      </c>
      <c r="I1315" s="58">
        <v>0</v>
      </c>
      <c r="J1315" s="58">
        <v>-7.6832151300237905E-3</v>
      </c>
      <c r="K1315" s="58">
        <v>-1.8783176806859814E-2</v>
      </c>
      <c r="L1315" s="58">
        <v>2.6470588235294468E-3</v>
      </c>
      <c r="M1315" s="58">
        <v>-2.3049061573922058E-3</v>
      </c>
    </row>
    <row r="1316" spans="1:13" x14ac:dyDescent="0.25">
      <c r="A1316" s="57">
        <v>40989</v>
      </c>
      <c r="B1316" s="58">
        <v>-2.0513822408909643E-3</v>
      </c>
      <c r="C1316" s="58">
        <v>-5.7756728658888701E-3</v>
      </c>
      <c r="D1316" s="58">
        <v>1.08108108108107E-3</v>
      </c>
      <c r="E1316" s="58">
        <v>1.0239231425591688E-2</v>
      </c>
      <c r="F1316" s="58">
        <v>2.3734983618493022E-2</v>
      </c>
      <c r="G1316" s="58">
        <v>-2.5007814942168416E-3</v>
      </c>
      <c r="H1316" s="58">
        <v>-3.1196381219780189E-3</v>
      </c>
      <c r="I1316" s="58">
        <v>0</v>
      </c>
      <c r="J1316" s="58">
        <v>8.9338892197732278E-4</v>
      </c>
      <c r="K1316" s="58">
        <v>7.4906367041198685E-3</v>
      </c>
      <c r="L1316" s="58">
        <v>-9.386916984452931E-3</v>
      </c>
      <c r="M1316" s="58">
        <v>-6.6006600660062364E-4</v>
      </c>
    </row>
    <row r="1317" spans="1:13" x14ac:dyDescent="0.25">
      <c r="A1317" s="57">
        <v>40990</v>
      </c>
      <c r="B1317" s="58">
        <v>-1.5661707126076729E-3</v>
      </c>
      <c r="C1317" s="58">
        <v>-5.2283025444403997E-3</v>
      </c>
      <c r="D1317" s="58">
        <v>4.3196544276455917E-3</v>
      </c>
      <c r="E1317" s="58">
        <v>9.4785247286262031E-3</v>
      </c>
      <c r="F1317" s="58">
        <v>2.2117914799800742E-2</v>
      </c>
      <c r="G1317" s="58">
        <v>2.8204324663114733E-3</v>
      </c>
      <c r="H1317" s="58">
        <v>3.4944974704012033E-3</v>
      </c>
      <c r="I1317" s="58">
        <v>0</v>
      </c>
      <c r="J1317" s="58">
        <v>-5.3555489437667747E-3</v>
      </c>
      <c r="K1317" s="58">
        <v>-1.9000413052457699E-2</v>
      </c>
      <c r="L1317" s="58">
        <v>-1.5398282499259786E-2</v>
      </c>
      <c r="M1317" s="58">
        <v>1.48612945838833E-3</v>
      </c>
    </row>
    <row r="1318" spans="1:13" x14ac:dyDescent="0.25">
      <c r="A1318" s="57">
        <v>40991</v>
      </c>
      <c r="B1318" s="58">
        <v>9.2647058823529527E-3</v>
      </c>
      <c r="C1318" s="58">
        <v>-5.4893716421396954E-3</v>
      </c>
      <c r="D1318" s="58">
        <v>-7.1684587813614087E-4</v>
      </c>
      <c r="E1318" s="58">
        <v>-5.3610164239230595E-3</v>
      </c>
      <c r="F1318" s="58">
        <v>4.174784302811041E-3</v>
      </c>
      <c r="G1318" s="58">
        <v>3.1249999999993783E-4</v>
      </c>
      <c r="H1318" s="58">
        <v>1.3721413721413667E-2</v>
      </c>
      <c r="I1318" s="58">
        <v>0</v>
      </c>
      <c r="J1318" s="58">
        <v>-2.3930601256355599E-3</v>
      </c>
      <c r="K1318" s="58">
        <v>1.0947368421052595E-2</v>
      </c>
      <c r="L1318" s="58">
        <v>6.0150375939849177E-4</v>
      </c>
      <c r="M1318" s="58">
        <v>1.6488046166529546E-3</v>
      </c>
    </row>
    <row r="1319" spans="1:13" x14ac:dyDescent="0.25">
      <c r="A1319" s="57">
        <v>40994</v>
      </c>
      <c r="B1319" s="58">
        <v>2.7198989751808789E-3</v>
      </c>
      <c r="C1319" s="58">
        <v>1.8320610687022842E-2</v>
      </c>
      <c r="D1319" s="58">
        <v>1.1119081779053186E-2</v>
      </c>
      <c r="E1319" s="58">
        <v>1.0499423622145176E-2</v>
      </c>
      <c r="F1319" s="58">
        <v>4.4900221729490042E-2</v>
      </c>
      <c r="G1319" s="58">
        <v>1.8119337706966832E-2</v>
      </c>
      <c r="H1319" s="58">
        <v>4.0145611156685801E-2</v>
      </c>
      <c r="I1319" s="58">
        <v>0</v>
      </c>
      <c r="J1319" s="58">
        <v>1.9190404797601257E-2</v>
      </c>
      <c r="K1319" s="58">
        <v>1.1245314452311472E-2</v>
      </c>
      <c r="L1319" s="58">
        <v>3.0958821761346345E-2</v>
      </c>
      <c r="M1319" s="58">
        <v>7.4074074074075291E-3</v>
      </c>
    </row>
    <row r="1320" spans="1:13" x14ac:dyDescent="0.25">
      <c r="A1320" s="57">
        <v>40995</v>
      </c>
      <c r="B1320" s="58">
        <v>9.7360135626061162E-3</v>
      </c>
      <c r="C1320" s="58">
        <v>1.2339983854226855E-2</v>
      </c>
      <c r="D1320" s="58">
        <v>0</v>
      </c>
      <c r="E1320" s="58">
        <v>-3.5456619596718753E-3</v>
      </c>
      <c r="F1320" s="58">
        <v>-5.1724137931034031E-3</v>
      </c>
      <c r="G1320" s="58">
        <v>-2.1478981282602172E-3</v>
      </c>
      <c r="H1320" s="58">
        <v>1.2668211169714505E-2</v>
      </c>
      <c r="I1320" s="58">
        <v>0</v>
      </c>
      <c r="J1320" s="58">
        <v>-3.5304501323920601E-3</v>
      </c>
      <c r="K1320" s="58">
        <v>2.7594728171334459E-2</v>
      </c>
      <c r="L1320" s="58">
        <v>2.8862973760932942E-2</v>
      </c>
      <c r="M1320" s="58">
        <v>-1.7973856209150263E-3</v>
      </c>
    </row>
    <row r="1321" spans="1:13" x14ac:dyDescent="0.25">
      <c r="A1321" s="57">
        <v>40996</v>
      </c>
      <c r="B1321" s="58">
        <v>-4.8930250407752673E-3</v>
      </c>
      <c r="C1321" s="58">
        <v>5.1264524948735346E-3</v>
      </c>
      <c r="D1321" s="58">
        <v>-1.3834693153600641E-2</v>
      </c>
      <c r="E1321" s="58">
        <v>1.349051641449317E-2</v>
      </c>
      <c r="F1321" s="58">
        <v>-1.2864951339821351E-2</v>
      </c>
      <c r="G1321" s="58">
        <v>-1.01476014760149E-2</v>
      </c>
      <c r="H1321" s="58">
        <v>-2.083333333333337E-2</v>
      </c>
      <c r="I1321" s="58">
        <v>0</v>
      </c>
      <c r="J1321" s="58">
        <v>-1.5943312666076181E-2</v>
      </c>
      <c r="K1321" s="58">
        <v>2.0040080160321772E-3</v>
      </c>
      <c r="L1321" s="58">
        <v>-2.0402380277699028E-2</v>
      </c>
      <c r="M1321" s="58">
        <v>1.6369291209690218E-3</v>
      </c>
    </row>
    <row r="1322" spans="1:13" x14ac:dyDescent="0.25">
      <c r="A1322" s="57">
        <v>40997</v>
      </c>
      <c r="B1322" s="58">
        <v>-6.5079059005013207E-3</v>
      </c>
      <c r="C1322" s="58">
        <v>-1.2580754845290754E-2</v>
      </c>
      <c r="D1322" s="58">
        <v>1.2949640287769792E-2</v>
      </c>
      <c r="E1322" s="58">
        <v>-1.1204396275377837E-2</v>
      </c>
      <c r="F1322" s="58">
        <v>-1.1344452697683916E-2</v>
      </c>
      <c r="G1322" s="58">
        <v>-2.1745883814849876E-3</v>
      </c>
      <c r="H1322" s="58">
        <v>1.715052694372643E-2</v>
      </c>
      <c r="I1322" s="58">
        <v>0</v>
      </c>
      <c r="J1322" s="58">
        <v>-4.2004200420042714E-3</v>
      </c>
      <c r="K1322" s="58">
        <v>1.4000000000000012E-2</v>
      </c>
      <c r="L1322" s="58">
        <v>1.7066820943014038E-2</v>
      </c>
      <c r="M1322" s="58">
        <v>-6.046739663343681E-3</v>
      </c>
    </row>
    <row r="1323" spans="1:13" x14ac:dyDescent="0.25">
      <c r="A1323" s="57">
        <v>40998</v>
      </c>
      <c r="B1323" s="58">
        <v>1.2858459896161856E-2</v>
      </c>
      <c r="C1323" s="58">
        <v>-1.6873278236914535E-2</v>
      </c>
      <c r="D1323" s="58">
        <v>-1.4204545454544748E-3</v>
      </c>
      <c r="E1323" s="58">
        <v>-1.1053476596270206E-2</v>
      </c>
      <c r="F1323" s="58">
        <v>-4.3712861143363479E-3</v>
      </c>
      <c r="G1323" s="58">
        <v>4.3586550435865679E-3</v>
      </c>
      <c r="H1323" s="58">
        <v>-1.026342798494706E-2</v>
      </c>
      <c r="I1323" s="58">
        <v>0</v>
      </c>
      <c r="J1323" s="58">
        <v>1.2654413980114576E-2</v>
      </c>
      <c r="K1323" s="58">
        <v>5.9960552268244482E-2</v>
      </c>
      <c r="L1323" s="58">
        <v>1.4505119453924964E-2</v>
      </c>
      <c r="M1323" s="58">
        <v>6.2479447550147782E-3</v>
      </c>
    </row>
    <row r="1324" spans="1:13" x14ac:dyDescent="0.25">
      <c r="A1324" s="57">
        <v>41001</v>
      </c>
      <c r="B1324" s="58">
        <v>1.0539427038420701E-3</v>
      </c>
      <c r="C1324" s="58">
        <v>3.1873905429071758E-2</v>
      </c>
      <c r="D1324" s="58">
        <v>9.2460881934566252E-3</v>
      </c>
      <c r="E1324" s="58">
        <v>8.8666874804870233E-3</v>
      </c>
      <c r="F1324" s="58">
        <v>6.3799135624613701E-3</v>
      </c>
      <c r="G1324" s="58">
        <v>9.2994420334790995E-4</v>
      </c>
      <c r="H1324" s="58">
        <v>-2.2023603772653111E-2</v>
      </c>
      <c r="I1324" s="58">
        <v>0</v>
      </c>
      <c r="J1324" s="58">
        <v>-1.0413567390657574E-2</v>
      </c>
      <c r="K1324" s="58">
        <v>4.8381094157052829E-3</v>
      </c>
      <c r="L1324" s="58">
        <v>4.7659097280627893E-2</v>
      </c>
      <c r="M1324" s="58">
        <v>2.614379084967311E-3</v>
      </c>
    </row>
    <row r="1325" spans="1:13" x14ac:dyDescent="0.25">
      <c r="A1325" s="57">
        <v>41002</v>
      </c>
      <c r="B1325" s="58">
        <v>1.6749617151607943E-3</v>
      </c>
      <c r="C1325" s="58">
        <v>1.7198461190314651E-2</v>
      </c>
      <c r="D1325" s="58">
        <v>-9.5137420718816035E-3</v>
      </c>
      <c r="E1325" s="58">
        <v>-6.6534628953394126E-3</v>
      </c>
      <c r="F1325" s="58">
        <v>2.4539877300613355E-3</v>
      </c>
      <c r="G1325" s="58">
        <v>-1.0839269123567585E-2</v>
      </c>
      <c r="H1325" s="58">
        <v>8.1292602878060283E-3</v>
      </c>
      <c r="I1325" s="58">
        <v>0</v>
      </c>
      <c r="J1325" s="58">
        <v>-1.9843656043295188E-2</v>
      </c>
      <c r="K1325" s="58">
        <v>-1.2222222222222134E-2</v>
      </c>
      <c r="L1325" s="58">
        <v>-2.0872357506020678E-2</v>
      </c>
      <c r="M1325" s="58">
        <v>-1.1571056062581464E-2</v>
      </c>
    </row>
    <row r="1326" spans="1:13" x14ac:dyDescent="0.25">
      <c r="A1326" s="57">
        <v>41003</v>
      </c>
      <c r="B1326" s="58">
        <v>-1.4762792030958871E-2</v>
      </c>
      <c r="C1326" s="58">
        <v>-7.8976640711903023E-3</v>
      </c>
      <c r="D1326" s="58">
        <v>-6.4034151547491813E-3</v>
      </c>
      <c r="E1326" s="58">
        <v>-1.1620299697809977E-2</v>
      </c>
      <c r="F1326" s="58">
        <v>-1.6115871073031474E-2</v>
      </c>
      <c r="G1326" s="58">
        <v>-2.2855353788353128E-2</v>
      </c>
      <c r="H1326" s="58">
        <v>-2.8398277071020717E-2</v>
      </c>
      <c r="I1326" s="58">
        <v>0</v>
      </c>
      <c r="J1326" s="58">
        <v>-1.3496932515337567E-2</v>
      </c>
      <c r="K1326" s="58">
        <v>-2.3622047244094557E-2</v>
      </c>
      <c r="L1326" s="58">
        <v>-9.2921563268653085E-3</v>
      </c>
      <c r="M1326" s="58">
        <v>-6.4303380049464121E-3</v>
      </c>
    </row>
    <row r="1327" spans="1:13" x14ac:dyDescent="0.25">
      <c r="A1327" s="57">
        <v>41004</v>
      </c>
      <c r="B1327" s="58">
        <v>-5.1886334982057525E-3</v>
      </c>
      <c r="C1327" s="58">
        <v>1.5024105841462188E-2</v>
      </c>
      <c r="D1327" s="58">
        <v>5.0125313283209127E-3</v>
      </c>
      <c r="E1327" s="58">
        <v>-4.4758242450987362E-3</v>
      </c>
      <c r="F1327" s="58">
        <v>2.4604326491118877E-2</v>
      </c>
      <c r="G1327" s="58">
        <v>9.9327138737583809E-3</v>
      </c>
      <c r="H1327" s="58">
        <v>2.061961956801861E-3</v>
      </c>
      <c r="I1327" s="58">
        <v>0</v>
      </c>
      <c r="J1327" s="58">
        <v>9.3283582089553896E-3</v>
      </c>
      <c r="K1327" s="58">
        <v>2.2273425499232058E-2</v>
      </c>
      <c r="L1327" s="58">
        <v>-5.5172413793114217E-4</v>
      </c>
      <c r="M1327" s="58">
        <v>6.8038499834053301E-3</v>
      </c>
    </row>
    <row r="1328" spans="1:13" x14ac:dyDescent="0.25">
      <c r="A1328" s="57">
        <v>41008</v>
      </c>
      <c r="B1328" s="58">
        <v>-3.6558615647087622E-3</v>
      </c>
      <c r="C1328" s="58">
        <v>3.9765823483928209E-3</v>
      </c>
      <c r="D1328" s="58">
        <v>-1.1043819023868862E-2</v>
      </c>
      <c r="E1328" s="58">
        <v>-2.3429584599795605E-3</v>
      </c>
      <c r="F1328" s="58">
        <v>3.709949409780755E-3</v>
      </c>
      <c r="G1328" s="58">
        <v>-1.3324873096446588E-2</v>
      </c>
      <c r="H1328" s="58">
        <v>-1.2963629816348465E-2</v>
      </c>
      <c r="I1328" s="58">
        <v>0</v>
      </c>
      <c r="J1328" s="58">
        <v>-9.8582871226124968E-3</v>
      </c>
      <c r="K1328" s="58">
        <v>-7.513148009015147E-4</v>
      </c>
      <c r="L1328" s="58">
        <v>-2.0149047750482985E-2</v>
      </c>
      <c r="M1328" s="58">
        <v>-8.9006098566012382E-3</v>
      </c>
    </row>
    <row r="1329" spans="1:13" x14ac:dyDescent="0.25">
      <c r="A1329" s="57">
        <v>41009</v>
      </c>
      <c r="B1329" s="58">
        <v>2.6418786692758989E-3</v>
      </c>
      <c r="C1329" s="58">
        <v>-1.2212564638574119E-2</v>
      </c>
      <c r="D1329" s="58">
        <v>-1.1167146974063513E-2</v>
      </c>
      <c r="E1329" s="58">
        <v>-6.2837194541416341E-3</v>
      </c>
      <c r="F1329" s="58">
        <v>-2.9435483870967949E-2</v>
      </c>
      <c r="G1329" s="58">
        <v>-2.0257234726688167E-2</v>
      </c>
      <c r="H1329" s="58">
        <v>-2.548600614999752E-2</v>
      </c>
      <c r="I1329" s="58">
        <v>0</v>
      </c>
      <c r="J1329" s="58">
        <v>-1.4001244555071568E-2</v>
      </c>
      <c r="K1329" s="58">
        <v>-3.8721804511278268E-2</v>
      </c>
      <c r="L1329" s="58">
        <v>-2.5915492957746533E-2</v>
      </c>
      <c r="M1329" s="58">
        <v>-3.3261267254283133E-3</v>
      </c>
    </row>
    <row r="1330" spans="1:13" x14ac:dyDescent="0.25">
      <c r="A1330" s="57">
        <v>41010</v>
      </c>
      <c r="B1330" s="58">
        <v>-4.6355030740704573E-3</v>
      </c>
      <c r="C1330" s="58">
        <v>-3.5642682111829416E-3</v>
      </c>
      <c r="D1330" s="58">
        <v>1.4571948998178597E-2</v>
      </c>
      <c r="E1330" s="58">
        <v>1.4499233520695043E-2</v>
      </c>
      <c r="F1330" s="58">
        <v>1.2048192771084487E-2</v>
      </c>
      <c r="G1330" s="58">
        <v>-4.26649163111259E-3</v>
      </c>
      <c r="H1330" s="58">
        <v>5.2946839234142562E-3</v>
      </c>
      <c r="I1330" s="58">
        <v>0</v>
      </c>
      <c r="J1330" s="58">
        <v>9.151151782896827E-3</v>
      </c>
      <c r="K1330" s="58">
        <v>2.6593664450528021E-2</v>
      </c>
      <c r="L1330" s="58">
        <v>5.7836899942163011E-3</v>
      </c>
      <c r="M1330" s="58">
        <v>-2.1691973969631961E-3</v>
      </c>
    </row>
    <row r="1331" spans="1:13" x14ac:dyDescent="0.25">
      <c r="A1331" s="57">
        <v>41011</v>
      </c>
      <c r="B1331" s="58">
        <v>-5.8336192950634302E-3</v>
      </c>
      <c r="C1331" s="58">
        <v>-5.4773082942096707E-3</v>
      </c>
      <c r="D1331" s="58">
        <v>2.2621184919209947E-2</v>
      </c>
      <c r="E1331" s="58">
        <v>2.3673109614052779E-2</v>
      </c>
      <c r="F1331" s="58">
        <v>3.530377668308704E-2</v>
      </c>
      <c r="G1331" s="58">
        <v>2.1094264996704082E-2</v>
      </c>
      <c r="H1331" s="58">
        <v>1.4470394211842263E-2</v>
      </c>
      <c r="I1331" s="58">
        <v>0</v>
      </c>
      <c r="J1331" s="58">
        <v>1.6260162601626105E-2</v>
      </c>
      <c r="K1331" s="58">
        <v>1.2190476190476307E-2</v>
      </c>
      <c r="L1331" s="58">
        <v>9.2006900517538348E-3</v>
      </c>
      <c r="M1331" s="58">
        <v>5.6856187290970084E-3</v>
      </c>
    </row>
    <row r="1332" spans="1:13" x14ac:dyDescent="0.25">
      <c r="A1332" s="57">
        <v>41012</v>
      </c>
      <c r="B1332" s="58">
        <v>7.495069033530477E-3</v>
      </c>
      <c r="C1332" s="58">
        <v>-2.8211756771945651E-2</v>
      </c>
      <c r="D1332" s="58">
        <v>-1.36938202247191E-2</v>
      </c>
      <c r="E1332" s="58">
        <v>-4.0562150193738877E-2</v>
      </c>
      <c r="F1332" s="58">
        <v>3.965107057890549E-4</v>
      </c>
      <c r="G1332" s="58">
        <v>-5.4874112330536295E-3</v>
      </c>
      <c r="H1332" s="58">
        <v>-1.169437306623311E-2</v>
      </c>
      <c r="I1332" s="58">
        <v>0</v>
      </c>
      <c r="J1332" s="58">
        <v>-9.8461538461538378E-3</v>
      </c>
      <c r="K1332" s="58">
        <v>-3.7636432066245895E-4</v>
      </c>
      <c r="L1332" s="58">
        <v>-1.7094017094017144E-2</v>
      </c>
      <c r="M1332" s="58">
        <v>-6.1523112736946439E-3</v>
      </c>
    </row>
    <row r="1333" spans="1:13" x14ac:dyDescent="0.25">
      <c r="A1333" s="57">
        <v>41015</v>
      </c>
      <c r="B1333" s="58">
        <v>2.0555990602977303E-3</v>
      </c>
      <c r="C1333" s="58">
        <v>-4.140643071940775E-2</v>
      </c>
      <c r="D1333" s="58">
        <v>1.103595585617656E-2</v>
      </c>
      <c r="E1333" s="58">
        <v>-2.9680438475592097E-2</v>
      </c>
      <c r="F1333" s="58">
        <v>-2.4573919936583422E-2</v>
      </c>
      <c r="G1333" s="58">
        <v>8.7633885102238462E-3</v>
      </c>
      <c r="H1333" s="58">
        <v>-1.5706250663270804E-2</v>
      </c>
      <c r="I1333" s="58">
        <v>0</v>
      </c>
      <c r="J1333" s="58">
        <v>6.2150403977634383E-4</v>
      </c>
      <c r="K1333" s="58">
        <v>-3.7650602409637912E-3</v>
      </c>
      <c r="L1333" s="58">
        <v>-1.9420289855072492E-2</v>
      </c>
      <c r="M1333" s="58">
        <v>1.355194913836355E-2</v>
      </c>
    </row>
    <row r="1334" spans="1:13" x14ac:dyDescent="0.25">
      <c r="A1334" s="57">
        <v>41016</v>
      </c>
      <c r="B1334" s="58">
        <v>-8.3032138321781357E-4</v>
      </c>
      <c r="C1334" s="58">
        <v>5.091698841698844E-2</v>
      </c>
      <c r="D1334" s="58">
        <v>2.4647887323943074E-3</v>
      </c>
      <c r="E1334" s="58">
        <v>5.7807287021438558E-3</v>
      </c>
      <c r="F1334" s="58">
        <v>-1.1512935121223977E-3</v>
      </c>
      <c r="G1334" s="58">
        <v>1.1583011583011782E-2</v>
      </c>
      <c r="H1334" s="58">
        <v>1.5579514824797691E-2</v>
      </c>
      <c r="I1334" s="58">
        <v>0</v>
      </c>
      <c r="J1334" s="58">
        <v>1.801242236024847E-2</v>
      </c>
      <c r="K1334" s="58">
        <v>2.532123960695376E-2</v>
      </c>
      <c r="L1334" s="58">
        <v>3.4584688146615417E-2</v>
      </c>
      <c r="M1334" s="58">
        <v>2.1294156487289495E-2</v>
      </c>
    </row>
    <row r="1335" spans="1:13" x14ac:dyDescent="0.25">
      <c r="A1335" s="57">
        <v>41017</v>
      </c>
      <c r="B1335" s="58">
        <v>-1.0460966906193359E-2</v>
      </c>
      <c r="C1335" s="58">
        <v>-2.1814006888632997E-3</v>
      </c>
      <c r="D1335" s="58">
        <v>-1.8264840182648401E-2</v>
      </c>
      <c r="E1335" s="58">
        <v>-3.481345244351064E-3</v>
      </c>
      <c r="F1335" s="58">
        <v>2.9154518950436081E-3</v>
      </c>
      <c r="G1335" s="58">
        <v>-9.5419847328244156E-3</v>
      </c>
      <c r="H1335" s="58">
        <v>1.4225808163915277E-2</v>
      </c>
      <c r="I1335" s="58">
        <v>0</v>
      </c>
      <c r="J1335" s="58">
        <v>-1.8303843807200293E-3</v>
      </c>
      <c r="K1335" s="58">
        <v>-8.1091043125690598E-3</v>
      </c>
      <c r="L1335" s="58">
        <v>1.2571428571428456E-2</v>
      </c>
      <c r="M1335" s="58">
        <v>3.0709552287053743E-3</v>
      </c>
    </row>
    <row r="1336" spans="1:13" x14ac:dyDescent="0.25">
      <c r="A1336" s="57">
        <v>41018</v>
      </c>
      <c r="B1336" s="58">
        <v>-1.185595020500918E-2</v>
      </c>
      <c r="C1336" s="58">
        <v>-3.4403405822114763E-2</v>
      </c>
      <c r="D1336" s="58">
        <v>-9.302325581395321E-3</v>
      </c>
      <c r="E1336" s="58">
        <v>-1.3413749917605911E-2</v>
      </c>
      <c r="F1336" s="58">
        <v>-2.1498107084910623E-2</v>
      </c>
      <c r="G1336" s="58">
        <v>-4.1746949261399768E-3</v>
      </c>
      <c r="H1336" s="58">
        <v>1.570105197048477E-4</v>
      </c>
      <c r="I1336" s="58">
        <v>0</v>
      </c>
      <c r="J1336" s="58">
        <v>-2.4449877750610804E-3</v>
      </c>
      <c r="K1336" s="58">
        <v>1.449275362318847E-2</v>
      </c>
      <c r="L1336" s="58">
        <v>-6.2076749435665546E-3</v>
      </c>
      <c r="M1336" s="58">
        <v>-4.9951659684176475E-3</v>
      </c>
    </row>
    <row r="1337" spans="1:13" x14ac:dyDescent="0.25">
      <c r="A1337" s="57">
        <v>41019</v>
      </c>
      <c r="B1337" s="58">
        <v>-9.998500224965845E-4</v>
      </c>
      <c r="C1337" s="58">
        <v>-2.4666348903717883E-2</v>
      </c>
      <c r="D1337" s="58">
        <v>-3.25027085590468E-3</v>
      </c>
      <c r="E1337" s="58">
        <v>-5.4117254050443098E-3</v>
      </c>
      <c r="F1337" s="58">
        <v>1.1745198286581271E-3</v>
      </c>
      <c r="G1337" s="58">
        <v>4.5469203482747522E-2</v>
      </c>
      <c r="H1337" s="58">
        <v>-5.86080586080584E-3</v>
      </c>
      <c r="I1337" s="58">
        <v>0</v>
      </c>
      <c r="J1337" s="58">
        <v>-5.2083333333333703E-3</v>
      </c>
      <c r="K1337" s="58">
        <v>-2.3809523809523836E-2</v>
      </c>
      <c r="L1337" s="58">
        <v>-5.6785917092559979E-3</v>
      </c>
      <c r="M1337" s="58">
        <v>1.1336032388663986E-2</v>
      </c>
    </row>
    <row r="1338" spans="1:13" x14ac:dyDescent="0.25">
      <c r="A1338" s="57">
        <v>41022</v>
      </c>
      <c r="B1338" s="58">
        <v>-9.7082520142122153E-3</v>
      </c>
      <c r="C1338" s="58">
        <v>-2.1991447770310923E-3</v>
      </c>
      <c r="D1338" s="58">
        <v>-5.4347826086956763E-3</v>
      </c>
      <c r="E1338" s="58">
        <v>2.5862358512744876E-3</v>
      </c>
      <c r="F1338" s="58">
        <v>-3.6229383755434386E-2</v>
      </c>
      <c r="G1338" s="58">
        <v>-9.2535471930907942E-3</v>
      </c>
      <c r="H1338" s="58">
        <v>-9.1588588272448757E-3</v>
      </c>
      <c r="I1338" s="58">
        <v>0</v>
      </c>
      <c r="J1338" s="58">
        <v>-1.786264243917457E-2</v>
      </c>
      <c r="K1338" s="58">
        <v>-3.0393996247654709E-2</v>
      </c>
      <c r="L1338" s="58">
        <v>-3.0839520274129173E-2</v>
      </c>
      <c r="M1338" s="58">
        <v>-4.6597277822257865E-2</v>
      </c>
    </row>
    <row r="1339" spans="1:13" x14ac:dyDescent="0.25">
      <c r="A1339" s="57">
        <v>41023</v>
      </c>
      <c r="B1339" s="58">
        <v>5.9123755621810492E-3</v>
      </c>
      <c r="C1339" s="58">
        <v>-1.9958369046161328E-2</v>
      </c>
      <c r="D1339" s="58">
        <v>-5.1001821493624755E-3</v>
      </c>
      <c r="E1339" s="58">
        <v>6.1306532663316649E-3</v>
      </c>
      <c r="F1339" s="58">
        <v>-2.7423743376772003E-2</v>
      </c>
      <c r="G1339" s="58">
        <v>-6.2266500622664145E-3</v>
      </c>
      <c r="H1339" s="58">
        <v>1.11028474288144E-2</v>
      </c>
      <c r="I1339" s="58">
        <v>0</v>
      </c>
      <c r="J1339" s="58">
        <v>-1.6619629978049555E-2</v>
      </c>
      <c r="K1339" s="58">
        <v>-5.030959752321984E-2</v>
      </c>
      <c r="L1339" s="58">
        <v>-1.6499705362404082E-2</v>
      </c>
      <c r="M1339" s="58">
        <v>-2.9727914007389944E-2</v>
      </c>
    </row>
    <row r="1340" spans="1:13" x14ac:dyDescent="0.25">
      <c r="A1340" s="57">
        <v>41024</v>
      </c>
      <c r="B1340" s="58">
        <v>1.4869888475836479E-2</v>
      </c>
      <c r="C1340" s="58">
        <v>8.8705647176411606E-2</v>
      </c>
      <c r="D1340" s="58">
        <v>2.0139143170999629E-2</v>
      </c>
      <c r="E1340" s="58">
        <v>1.4084507042253502E-2</v>
      </c>
      <c r="F1340" s="58">
        <v>-7.4357652948540132E-3</v>
      </c>
      <c r="G1340" s="58">
        <v>8.7719298245614308E-3</v>
      </c>
      <c r="H1340" s="58">
        <v>2.1488992801975471E-2</v>
      </c>
      <c r="I1340" s="58">
        <v>0</v>
      </c>
      <c r="J1340" s="58">
        <v>1.9451530612244916E-2</v>
      </c>
      <c r="K1340" s="58">
        <v>0</v>
      </c>
      <c r="L1340" s="58">
        <v>9.2869982025163278E-3</v>
      </c>
      <c r="M1340" s="58">
        <v>-7.097109226242071E-3</v>
      </c>
    </row>
    <row r="1341" spans="1:13" x14ac:dyDescent="0.25">
      <c r="A1341" s="57">
        <v>41025</v>
      </c>
      <c r="B1341" s="58">
        <v>6.8310068310069028E-3</v>
      </c>
      <c r="C1341" s="58">
        <v>-3.7870094101445373E-3</v>
      </c>
      <c r="D1341" s="58">
        <v>1.2921751615218913E-2</v>
      </c>
      <c r="E1341" s="58">
        <v>9.4234305227212101E-3</v>
      </c>
      <c r="F1341" s="58">
        <v>-1.194184839044643E-2</v>
      </c>
      <c r="G1341" s="58">
        <v>-2.7950310559007319E-3</v>
      </c>
      <c r="H1341" s="58">
        <v>8.0753008949696614E-3</v>
      </c>
      <c r="I1341" s="58">
        <v>0</v>
      </c>
      <c r="J1341" s="58">
        <v>-6.2558648733190836E-4</v>
      </c>
      <c r="K1341" s="58">
        <v>-4.7677261613691901E-2</v>
      </c>
      <c r="L1341" s="58">
        <v>2.0480854853072383E-2</v>
      </c>
      <c r="M1341" s="58">
        <v>2.7719665271966676E-2</v>
      </c>
    </row>
    <row r="1342" spans="1:13" x14ac:dyDescent="0.25">
      <c r="A1342" s="57">
        <v>41026</v>
      </c>
      <c r="B1342" s="58">
        <v>1.5093411996066841E-2</v>
      </c>
      <c r="C1342" s="58">
        <v>-7.7180048381523259E-3</v>
      </c>
      <c r="D1342" s="58">
        <v>5.6697377746279809E-3</v>
      </c>
      <c r="E1342" s="58">
        <v>-8.1319324724327124E-4</v>
      </c>
      <c r="F1342" s="58">
        <v>9.2335410254484884E-3</v>
      </c>
      <c r="G1342" s="58">
        <v>-4.0485829959513442E-3</v>
      </c>
      <c r="H1342" s="58">
        <v>0.15745701311291382</v>
      </c>
      <c r="I1342" s="58">
        <v>0</v>
      </c>
      <c r="J1342" s="58">
        <v>6.8857589984350209E-3</v>
      </c>
      <c r="K1342" s="58">
        <v>5.6482670089858855E-2</v>
      </c>
      <c r="L1342" s="58">
        <v>7.2425828970331452E-2</v>
      </c>
      <c r="M1342" s="58">
        <v>1.3570822731128196E-3</v>
      </c>
    </row>
    <row r="1343" spans="1:13" x14ac:dyDescent="0.25">
      <c r="A1343" s="57">
        <v>41029</v>
      </c>
      <c r="B1343" s="58">
        <v>1.1623964740641313E-3</v>
      </c>
      <c r="C1343" s="58">
        <v>-3.1460413280705701E-2</v>
      </c>
      <c r="D1343" s="58">
        <v>7.0472163495427509E-4</v>
      </c>
      <c r="E1343" s="58">
        <v>-1.6472426590272815E-2</v>
      </c>
      <c r="F1343" s="58">
        <v>-1.294257661410303E-2</v>
      </c>
      <c r="G1343" s="58">
        <v>1.2507817385867259E-3</v>
      </c>
      <c r="H1343" s="58">
        <v>2.2261406215561053E-2</v>
      </c>
      <c r="I1343" s="58">
        <v>0</v>
      </c>
      <c r="J1343" s="58">
        <v>-7.1495181846440437E-3</v>
      </c>
      <c r="K1343" s="58">
        <v>-3.9287160793843756E-2</v>
      </c>
      <c r="L1343" s="58">
        <v>1.7358285869270462E-2</v>
      </c>
      <c r="M1343" s="58">
        <v>-2.0328646450957777E-3</v>
      </c>
    </row>
    <row r="1344" spans="1:13" x14ac:dyDescent="0.25">
      <c r="A1344" s="57">
        <v>41030</v>
      </c>
      <c r="B1344" s="58">
        <v>2.2737168013158282E-3</v>
      </c>
      <c r="C1344" s="58">
        <v>-3.2362459546926292E-3</v>
      </c>
      <c r="D1344" s="58">
        <v>1.936619718309851E-2</v>
      </c>
      <c r="E1344" s="58">
        <v>-6.9508804448559225E-4</v>
      </c>
      <c r="F1344" s="58">
        <v>5.8779201205727549E-3</v>
      </c>
      <c r="G1344" s="58">
        <v>-3.1230480949417938E-4</v>
      </c>
      <c r="H1344" s="58">
        <v>-8.0206985769728512E-3</v>
      </c>
      <c r="I1344" s="58">
        <v>0</v>
      </c>
      <c r="J1344" s="58">
        <v>-2.8177833437695865E-3</v>
      </c>
      <c r="K1344" s="58">
        <v>8.4317032040472917E-3</v>
      </c>
      <c r="L1344" s="58">
        <v>-2.6126366302319348E-2</v>
      </c>
      <c r="M1344" s="58">
        <v>2.7160074690206759E-3</v>
      </c>
    </row>
    <row r="1345" spans="1:13" x14ac:dyDescent="0.25">
      <c r="A1345" s="57">
        <v>41031</v>
      </c>
      <c r="B1345" s="58">
        <v>-1.0136113524471524E-3</v>
      </c>
      <c r="C1345" s="58">
        <v>6.6137566137565162E-3</v>
      </c>
      <c r="D1345" s="58">
        <v>7.9447322970638279E-3</v>
      </c>
      <c r="E1345" s="58">
        <v>4.7033884270144544E-3</v>
      </c>
      <c r="F1345" s="58">
        <v>4.6448906203175877E-3</v>
      </c>
      <c r="G1345" s="58">
        <v>-6.5604498594188376E-3</v>
      </c>
      <c r="H1345" s="58">
        <v>9.1288471570161178E-4</v>
      </c>
      <c r="I1345" s="58">
        <v>0</v>
      </c>
      <c r="J1345" s="58">
        <v>7.5353218210361117E-3</v>
      </c>
      <c r="K1345" s="58">
        <v>6.6889632107021146E-3</v>
      </c>
      <c r="L1345" s="58">
        <v>0.16698603887215979</v>
      </c>
      <c r="M1345" s="58">
        <v>-1.0157440325038181E-3</v>
      </c>
    </row>
    <row r="1346" spans="1:13" x14ac:dyDescent="0.25">
      <c r="A1346" s="57">
        <v>41032</v>
      </c>
      <c r="B1346" s="58">
        <v>6.2811035415761829E-3</v>
      </c>
      <c r="C1346" s="58">
        <v>-7.0481423963683065E-3</v>
      </c>
      <c r="D1346" s="58">
        <v>-2.1247429746401703E-2</v>
      </c>
      <c r="E1346" s="58">
        <v>6.1649029110211195E-3</v>
      </c>
      <c r="F1346" s="58">
        <v>-7.382550335570337E-3</v>
      </c>
      <c r="G1346" s="58">
        <v>-1.2578616352201255E-3</v>
      </c>
      <c r="H1346" s="58">
        <v>-3.4744842562433043E-3</v>
      </c>
      <c r="I1346" s="58">
        <v>0</v>
      </c>
      <c r="J1346" s="58">
        <v>-2.181364911187289E-2</v>
      </c>
      <c r="K1346" s="58">
        <v>-6.229235880398587E-3</v>
      </c>
      <c r="L1346" s="58">
        <v>-4.0581749941355993E-2</v>
      </c>
      <c r="M1346" s="58">
        <v>-3.3892560582948761E-4</v>
      </c>
    </row>
    <row r="1347" spans="1:13" x14ac:dyDescent="0.25">
      <c r="A1347" s="57">
        <v>41033</v>
      </c>
      <c r="B1347" s="58">
        <v>-8.6426273587171254E-3</v>
      </c>
      <c r="C1347" s="58">
        <v>-2.8512993262752695E-2</v>
      </c>
      <c r="D1347" s="58">
        <v>-2.3109243697479021E-2</v>
      </c>
      <c r="E1347" s="58">
        <v>-2.2968545216251579E-2</v>
      </c>
      <c r="F1347" s="58">
        <v>-2.3213883254451284E-2</v>
      </c>
      <c r="G1347" s="58">
        <v>-2.4559193954659997E-2</v>
      </c>
      <c r="H1347" s="58">
        <v>-2.3796033994334165E-2</v>
      </c>
      <c r="I1347" s="58">
        <v>0</v>
      </c>
      <c r="J1347" s="58">
        <v>-2.548582351067219E-2</v>
      </c>
      <c r="K1347" s="58">
        <v>-2.4237358963643874E-2</v>
      </c>
      <c r="L1347" s="58">
        <v>-1.7114914425427785E-2</v>
      </c>
      <c r="M1347" s="58">
        <v>-4.9160874724529791E-3</v>
      </c>
    </row>
    <row r="1348" spans="1:13" x14ac:dyDescent="0.25">
      <c r="A1348" s="57">
        <v>41036</v>
      </c>
      <c r="B1348" s="58">
        <v>-1.2156729791252929E-2</v>
      </c>
      <c r="C1348" s="58">
        <v>7.4303405572755388E-3</v>
      </c>
      <c r="D1348" s="58">
        <v>-5.0179211469533191E-3</v>
      </c>
      <c r="E1348" s="58">
        <v>1.7706831214997276E-2</v>
      </c>
      <c r="F1348" s="58">
        <v>-1.5766805106906756E-2</v>
      </c>
      <c r="G1348" s="58">
        <v>-1.0652033570045294E-2</v>
      </c>
      <c r="H1348" s="58">
        <v>5.2234474753336535E-3</v>
      </c>
      <c r="I1348" s="58">
        <v>0</v>
      </c>
      <c r="J1348" s="58">
        <v>6.5380843412876644E-4</v>
      </c>
      <c r="K1348" s="58">
        <v>-3.3404710920770908E-2</v>
      </c>
      <c r="L1348" s="58">
        <v>1.9154228855721378E-2</v>
      </c>
      <c r="M1348" s="58">
        <v>8.3475298126063358E-3</v>
      </c>
    </row>
    <row r="1349" spans="1:13" x14ac:dyDescent="0.25">
      <c r="A1349" s="57">
        <v>41037</v>
      </c>
      <c r="B1349" s="58">
        <v>-7.452441655226516E-3</v>
      </c>
      <c r="C1349" s="58">
        <v>-2.212661339889288E-3</v>
      </c>
      <c r="D1349" s="58">
        <v>-1.4048991354466911E-2</v>
      </c>
      <c r="E1349" s="58">
        <v>8.6334728309220843E-3</v>
      </c>
      <c r="F1349" s="58">
        <v>-5.1574587794014359E-3</v>
      </c>
      <c r="G1349" s="58">
        <v>-4.8939641109297938E-3</v>
      </c>
      <c r="H1349" s="58">
        <v>-5.5960206075679197E-3</v>
      </c>
      <c r="I1349" s="58">
        <v>0</v>
      </c>
      <c r="J1349" s="58">
        <v>6.5338124795810693E-4</v>
      </c>
      <c r="K1349" s="58">
        <v>-3.32299512627382E-2</v>
      </c>
      <c r="L1349" s="58">
        <v>5.6138638027827259E-3</v>
      </c>
      <c r="M1349" s="58">
        <v>-2.3652644027707392E-3</v>
      </c>
    </row>
    <row r="1350" spans="1:13" x14ac:dyDescent="0.25">
      <c r="A1350" s="57">
        <v>41038</v>
      </c>
      <c r="B1350" s="58">
        <v>-1.2102351313969528E-2</v>
      </c>
      <c r="C1350" s="58">
        <v>1.7247751632376573E-3</v>
      </c>
      <c r="D1350" s="58">
        <v>-6.5765436609426242E-3</v>
      </c>
      <c r="E1350" s="58">
        <v>-5.9459636054755016E-3</v>
      </c>
      <c r="F1350" s="58">
        <v>-2.8355981462571678E-2</v>
      </c>
      <c r="G1350" s="58">
        <v>8.5245901639345867E-3</v>
      </c>
      <c r="H1350" s="58">
        <v>-4.1089772219741194E-3</v>
      </c>
      <c r="I1350" s="58">
        <v>0</v>
      </c>
      <c r="J1350" s="58">
        <v>-9.7943192948080071E-4</v>
      </c>
      <c r="K1350" s="58">
        <v>-9.1659028414292631E-4</v>
      </c>
      <c r="L1350" s="58">
        <v>-1.2621359223301098E-2</v>
      </c>
      <c r="M1350" s="58">
        <v>-3.3869602032166046E-4</v>
      </c>
    </row>
    <row r="1351" spans="1:13" x14ac:dyDescent="0.25">
      <c r="A1351" s="57">
        <v>41039</v>
      </c>
      <c r="B1351" s="58">
        <v>5.0502525126254749E-3</v>
      </c>
      <c r="C1351" s="58">
        <v>2.3367359488377648E-3</v>
      </c>
      <c r="D1351" s="58">
        <v>1.8389113644721178E-3</v>
      </c>
      <c r="E1351" s="58">
        <v>7.3947480855818259E-3</v>
      </c>
      <c r="F1351" s="58">
        <v>-3.2336297493940069E-4</v>
      </c>
      <c r="G1351" s="58">
        <v>-6.5019505851771076E-4</v>
      </c>
      <c r="H1351" s="58">
        <v>1.6638263521392194E-2</v>
      </c>
      <c r="I1351" s="58">
        <v>0</v>
      </c>
      <c r="J1351" s="58">
        <v>5.8823529411764497E-3</v>
      </c>
      <c r="K1351" s="58">
        <v>5.9633027522936199E-3</v>
      </c>
      <c r="L1351" s="58">
        <v>2.7040314650934594E-3</v>
      </c>
      <c r="M1351" s="58">
        <v>2.7104861934608149E-3</v>
      </c>
    </row>
    <row r="1352" spans="1:13" x14ac:dyDescent="0.25">
      <c r="A1352" s="57">
        <v>41040</v>
      </c>
      <c r="B1352" s="58">
        <v>-5.1741293532338029E-3</v>
      </c>
      <c r="C1352" s="58">
        <v>-6.6257668711656725E-3</v>
      </c>
      <c r="D1352" s="58">
        <v>1.4317180616740144E-2</v>
      </c>
      <c r="E1352" s="58">
        <v>-1.3734829701161355E-2</v>
      </c>
      <c r="F1352" s="58">
        <v>-1.156396571243723E-2</v>
      </c>
      <c r="G1352" s="58">
        <v>1.3662979830839417E-2</v>
      </c>
      <c r="H1352" s="58">
        <v>4.3671974943755298E-3</v>
      </c>
      <c r="I1352" s="58">
        <v>0</v>
      </c>
      <c r="J1352" s="58">
        <v>-1.299545159194393E-3</v>
      </c>
      <c r="K1352" s="58">
        <v>2.1431828545371623E-2</v>
      </c>
      <c r="L1352" s="58">
        <v>2.3044863937239368E-2</v>
      </c>
      <c r="M1352" s="58">
        <v>3.8857915188377223E-3</v>
      </c>
    </row>
    <row r="1353" spans="1:13" x14ac:dyDescent="0.25">
      <c r="A1353" s="57">
        <v>41043</v>
      </c>
      <c r="B1353" s="58">
        <v>-2.0004000800166732E-4</v>
      </c>
      <c r="C1353" s="58">
        <v>-1.4945652173912971E-2</v>
      </c>
      <c r="D1353" s="58">
        <v>-2.2077452044878765E-2</v>
      </c>
      <c r="E1353" s="58">
        <v>-2.0177963018094269E-3</v>
      </c>
      <c r="F1353" s="58">
        <v>-3.2725190215168176E-3</v>
      </c>
      <c r="G1353" s="58">
        <v>-1.5404364569961526E-2</v>
      </c>
      <c r="H1353" s="58">
        <v>-2.086261419536195E-2</v>
      </c>
      <c r="I1353" s="58">
        <v>0</v>
      </c>
      <c r="J1353" s="58">
        <v>-3.5783994795055563E-3</v>
      </c>
      <c r="K1353" s="58">
        <v>-3.8839285714285632E-2</v>
      </c>
      <c r="L1353" s="58">
        <v>-2.1567217828899476E-3</v>
      </c>
      <c r="M1353" s="58">
        <v>-5.8902726354762569E-3</v>
      </c>
    </row>
    <row r="1354" spans="1:13" x14ac:dyDescent="0.25">
      <c r="A1354" s="57">
        <v>41044</v>
      </c>
      <c r="B1354" s="58">
        <v>-2.4009603841536054E-3</v>
      </c>
      <c r="C1354" s="58">
        <v>-9.1536050156740822E-3</v>
      </c>
      <c r="D1354" s="58">
        <v>-5.1813471502590858E-3</v>
      </c>
      <c r="E1354" s="58">
        <v>1.1766655618163702E-2</v>
      </c>
      <c r="F1354" s="58">
        <v>1.6744644176311274E-2</v>
      </c>
      <c r="G1354" s="58">
        <v>-1.5319426336375397E-2</v>
      </c>
      <c r="H1354" s="58">
        <v>6.5491409859597116E-3</v>
      </c>
      <c r="I1354" s="58">
        <v>0</v>
      </c>
      <c r="J1354" s="58">
        <v>-1.1100228534116852E-2</v>
      </c>
      <c r="K1354" s="58">
        <v>-2.7868091035765374E-3</v>
      </c>
      <c r="L1354" s="58">
        <v>2.4255523535062329E-2</v>
      </c>
      <c r="M1354" s="58">
        <v>4.740138818351225E-3</v>
      </c>
    </row>
    <row r="1355" spans="1:13" x14ac:dyDescent="0.25">
      <c r="A1355" s="57">
        <v>41045</v>
      </c>
      <c r="B1355" s="58">
        <v>-1.0028078620138992E-4</v>
      </c>
      <c r="C1355" s="58">
        <v>-1.2781574284991049E-2</v>
      </c>
      <c r="D1355" s="58">
        <v>-1.4136904761904767E-2</v>
      </c>
      <c r="E1355" s="58">
        <v>2.915642915642902E-2</v>
      </c>
      <c r="F1355" s="58">
        <v>-1.299749737628153E-2</v>
      </c>
      <c r="G1355" s="58">
        <v>-1.0261502813637913E-2</v>
      </c>
      <c r="H1355" s="58">
        <v>-1.4706537724497037E-3</v>
      </c>
      <c r="I1355" s="58">
        <v>0</v>
      </c>
      <c r="J1355" s="58">
        <v>-1.0894684714427116E-2</v>
      </c>
      <c r="K1355" s="58">
        <v>3.3069399161620883E-2</v>
      </c>
      <c r="L1355" s="58">
        <v>2.3212192262602516E-2</v>
      </c>
      <c r="M1355" s="58">
        <v>-2.695871946082673E-3</v>
      </c>
    </row>
    <row r="1356" spans="1:13" x14ac:dyDescent="0.25">
      <c r="A1356" s="57">
        <v>41046</v>
      </c>
      <c r="B1356" s="58">
        <v>1.2536355430750046E-3</v>
      </c>
      <c r="C1356" s="58">
        <v>-2.922702217664408E-2</v>
      </c>
      <c r="D1356" s="58">
        <v>-1.1698113207547101E-2</v>
      </c>
      <c r="E1356" s="58">
        <v>-9.3585866624223968E-3</v>
      </c>
      <c r="F1356" s="58">
        <v>-3.9751349582856199E-2</v>
      </c>
      <c r="G1356" s="58">
        <v>-6.0200668896320808E-3</v>
      </c>
      <c r="H1356" s="58">
        <v>-2.5439614389002885E-2</v>
      </c>
      <c r="I1356" s="58">
        <v>0</v>
      </c>
      <c r="J1356" s="58">
        <v>-2.0360480640854495E-2</v>
      </c>
      <c r="K1356" s="58">
        <v>-5.3201082055906235E-2</v>
      </c>
      <c r="L1356" s="58">
        <v>-5.9807516040329967E-2</v>
      </c>
      <c r="M1356" s="58">
        <v>4.2067916877851053E-2</v>
      </c>
    </row>
    <row r="1357" spans="1:13" x14ac:dyDescent="0.25">
      <c r="A1357" s="57">
        <v>41047</v>
      </c>
      <c r="B1357" s="58">
        <v>-4.4573546351479587E-3</v>
      </c>
      <c r="C1357" s="58">
        <v>5.2819226198330682E-4</v>
      </c>
      <c r="D1357" s="58">
        <v>-4.5819014891179677E-3</v>
      </c>
      <c r="E1357" s="58">
        <v>-3.6342019857973695E-2</v>
      </c>
      <c r="F1357" s="58">
        <v>-1.7291311754684902E-2</v>
      </c>
      <c r="G1357" s="58">
        <v>-1.5141318977119789E-2</v>
      </c>
      <c r="H1357" s="58">
        <v>-2.0653965927825646E-2</v>
      </c>
      <c r="I1357" s="58">
        <v>6.0526315789473095E-3</v>
      </c>
      <c r="J1357" s="58">
        <v>-2.1124361158432747E-2</v>
      </c>
      <c r="K1357" s="58">
        <v>-2.5238095238095282E-2</v>
      </c>
      <c r="L1357" s="58">
        <v>-9.017791859615043E-3</v>
      </c>
      <c r="M1357" s="58">
        <v>1.2159533073929918E-2</v>
      </c>
    </row>
    <row r="1358" spans="1:13" x14ac:dyDescent="0.25">
      <c r="A1358" s="57">
        <v>41050</v>
      </c>
      <c r="B1358" s="58">
        <v>-1.4085924137237193E-2</v>
      </c>
      <c r="C1358" s="58">
        <v>5.8202454797413372E-2</v>
      </c>
      <c r="D1358" s="58">
        <v>3.0686612965094007E-3</v>
      </c>
      <c r="E1358" s="58">
        <v>2.2840946982327415E-2</v>
      </c>
      <c r="F1358" s="58">
        <v>5.5300338042818753E-2</v>
      </c>
      <c r="G1358" s="58">
        <v>1.639904338913567E-2</v>
      </c>
      <c r="H1358" s="58">
        <v>1.9920505026888025E-2</v>
      </c>
      <c r="I1358" s="58">
        <v>-0.10986136541982727</v>
      </c>
      <c r="J1358" s="58">
        <v>2.6105116602854084E-2</v>
      </c>
      <c r="K1358" s="58">
        <v>3.8104543234001031E-2</v>
      </c>
      <c r="L1358" s="58">
        <v>3.7137235612395569E-2</v>
      </c>
      <c r="M1358" s="58">
        <v>9.7709434566715103E-3</v>
      </c>
    </row>
    <row r="1359" spans="1:13" x14ac:dyDescent="0.25">
      <c r="A1359" s="57">
        <v>41051</v>
      </c>
      <c r="B1359" s="58">
        <v>1.0511276660883695E-2</v>
      </c>
      <c r="C1359" s="58">
        <v>-7.6078822649041644E-3</v>
      </c>
      <c r="D1359" s="58">
        <v>-4.5889101338431049E-3</v>
      </c>
      <c r="E1359" s="58">
        <v>-2.1678891605541928E-2</v>
      </c>
      <c r="F1359" s="58">
        <v>-1.9794661190965068E-2</v>
      </c>
      <c r="G1359" s="58">
        <v>3.3613445378155582E-4</v>
      </c>
      <c r="H1359" s="58">
        <v>-1.2745862179634138E-2</v>
      </c>
      <c r="I1359" s="58">
        <v>-8.9039083161915999E-2</v>
      </c>
      <c r="J1359" s="58">
        <v>-4.070556309362261E-3</v>
      </c>
      <c r="K1359" s="58">
        <v>-4.2352941176470038E-3</v>
      </c>
      <c r="L1359" s="58">
        <v>1.0908228598529801E-2</v>
      </c>
      <c r="M1359" s="58">
        <v>1.0945431472081157E-2</v>
      </c>
    </row>
    <row r="1360" spans="1:13" x14ac:dyDescent="0.25">
      <c r="A1360" s="57">
        <v>41052</v>
      </c>
      <c r="B1360" s="58">
        <v>-1.2674207230862433E-2</v>
      </c>
      <c r="C1360" s="58">
        <v>2.4381048133718997E-2</v>
      </c>
      <c r="D1360" s="58">
        <v>-2.2666154437187891E-2</v>
      </c>
      <c r="E1360" s="58">
        <v>1.4428523825391393E-2</v>
      </c>
      <c r="F1360" s="58">
        <v>2.4719289425171764E-2</v>
      </c>
      <c r="G1360" s="58">
        <v>-2.1841397849462485E-2</v>
      </c>
      <c r="H1360" s="58">
        <v>9.0558677378906882E-3</v>
      </c>
      <c r="I1360" s="58">
        <v>3.2258064516129004E-2</v>
      </c>
      <c r="J1360" s="58">
        <v>-7.4931880108991544E-3</v>
      </c>
      <c r="K1360" s="58">
        <v>-1.1342155009451682E-2</v>
      </c>
      <c r="L1360" s="58">
        <v>5.9113300492610765E-2</v>
      </c>
      <c r="M1360" s="58">
        <v>1.3337517652596942E-2</v>
      </c>
    </row>
    <row r="1361" spans="1:13" x14ac:dyDescent="0.25">
      <c r="A1361" s="57">
        <v>41053</v>
      </c>
      <c r="B1361" s="58">
        <v>2.352580166726348E-3</v>
      </c>
      <c r="C1361" s="58">
        <v>-9.2013249907986205E-3</v>
      </c>
      <c r="D1361" s="58">
        <v>8.2547169811320042E-3</v>
      </c>
      <c r="E1361" s="58">
        <v>-9.5259994087312228E-3</v>
      </c>
      <c r="F1361" s="58">
        <v>-3.295445253086926E-2</v>
      </c>
      <c r="G1361" s="58">
        <v>-1.3740982480247022E-3</v>
      </c>
      <c r="H1361" s="58">
        <v>-9.388807069219407E-3</v>
      </c>
      <c r="I1361" s="58">
        <v>3.2187500000000036E-2</v>
      </c>
      <c r="J1361" s="58">
        <v>-8.5792724776938556E-3</v>
      </c>
      <c r="K1361" s="58">
        <v>-3.0592734225621476E-2</v>
      </c>
      <c r="L1361" s="58">
        <v>-1.6611295681063121E-2</v>
      </c>
      <c r="M1361" s="58">
        <v>7.5874883864972542E-3</v>
      </c>
    </row>
    <row r="1362" spans="1:13" x14ac:dyDescent="0.25">
      <c r="A1362" s="57">
        <v>41054</v>
      </c>
      <c r="B1362" s="58">
        <v>-4.4900250012755993E-3</v>
      </c>
      <c r="C1362" s="58">
        <v>-5.3244180287271847E-3</v>
      </c>
      <c r="D1362" s="58">
        <v>3.5087719298245723E-3</v>
      </c>
      <c r="E1362" s="58">
        <v>-2.0097502736045936E-2</v>
      </c>
      <c r="F1362" s="58">
        <v>-5.6654828344325781E-3</v>
      </c>
      <c r="G1362" s="58">
        <v>-3.4399724802203213E-4</v>
      </c>
      <c r="H1362" s="58">
        <v>-1.0918044973053487E-2</v>
      </c>
      <c r="I1362" s="58">
        <v>-3.3908567968513492E-2</v>
      </c>
      <c r="J1362" s="58">
        <v>1.7307026652821911E-3</v>
      </c>
      <c r="K1362" s="58">
        <v>8.3826429980276007E-3</v>
      </c>
      <c r="L1362" s="58">
        <v>1.3513513513513598E-2</v>
      </c>
      <c r="M1362" s="58">
        <v>3.6883356385433164E-3</v>
      </c>
    </row>
    <row r="1363" spans="1:13" x14ac:dyDescent="0.25">
      <c r="A1363" s="57">
        <v>41058</v>
      </c>
      <c r="B1363" s="58">
        <v>5.6378453180250254E-4</v>
      </c>
      <c r="C1363" s="58">
        <v>1.7677082036599012E-2</v>
      </c>
      <c r="D1363" s="58">
        <v>1.3597513597513711E-2</v>
      </c>
      <c r="E1363" s="58">
        <v>4.7382136934375207E-3</v>
      </c>
      <c r="F1363" s="58">
        <v>3.4016498001530726E-2</v>
      </c>
      <c r="G1363" s="58">
        <v>1.7205781142463961E-2</v>
      </c>
      <c r="H1363" s="58">
        <v>8.736906383578491E-3</v>
      </c>
      <c r="I1363" s="58">
        <v>-9.6208085239736785E-2</v>
      </c>
      <c r="J1363" s="58">
        <v>1.4512785072563927E-2</v>
      </c>
      <c r="K1363" s="58">
        <v>2.9339853300733632E-2</v>
      </c>
      <c r="L1363" s="58">
        <v>5.7777777777776596E-3</v>
      </c>
      <c r="M1363" s="58">
        <v>5.6652886234880295E-3</v>
      </c>
    </row>
    <row r="1364" spans="1:13" x14ac:dyDescent="0.25">
      <c r="A1364" s="57">
        <v>41059</v>
      </c>
      <c r="B1364" s="58">
        <v>-2.1514189119966609E-3</v>
      </c>
      <c r="C1364" s="58">
        <v>1.2110091743119167E-2</v>
      </c>
      <c r="D1364" s="58">
        <v>1.5331544653123252E-3</v>
      </c>
      <c r="E1364" s="58">
        <v>-1.0273857243911499E-2</v>
      </c>
      <c r="F1364" s="58">
        <v>-2.8209556706966121E-2</v>
      </c>
      <c r="G1364" s="58">
        <v>-7.4424898511501469E-3</v>
      </c>
      <c r="H1364" s="58">
        <v>-2.5704307334109444E-2</v>
      </c>
      <c r="I1364" s="58">
        <v>-2.2538141470180295E-2</v>
      </c>
      <c r="J1364" s="58">
        <v>-1.3964577656675803E-2</v>
      </c>
      <c r="K1364" s="58">
        <v>-2.9928741092636546E-2</v>
      </c>
      <c r="L1364" s="58">
        <v>-4.6398585947856841E-2</v>
      </c>
      <c r="M1364" s="58">
        <v>-3.6540803897686658E-3</v>
      </c>
    </row>
    <row r="1365" spans="1:13" x14ac:dyDescent="0.25">
      <c r="A1365" s="57">
        <v>41060</v>
      </c>
      <c r="B1365" s="58">
        <v>-3.5934291581110056E-3</v>
      </c>
      <c r="C1365" s="58">
        <v>-2.5380710659897998E-3</v>
      </c>
      <c r="D1365" s="58">
        <v>-1.1098354381936404E-2</v>
      </c>
      <c r="E1365" s="58">
        <v>-1.2524674971070793E-2</v>
      </c>
      <c r="F1365" s="58">
        <v>-3.3006093432633721E-3</v>
      </c>
      <c r="G1365" s="58">
        <v>-5.1124744376277453E-3</v>
      </c>
      <c r="H1365" s="58">
        <v>1.7588299956985187E-2</v>
      </c>
      <c r="I1365" s="58">
        <v>5.0017736786094336E-2</v>
      </c>
      <c r="J1365" s="58">
        <v>-1.6234887737478387E-2</v>
      </c>
      <c r="K1365" s="58">
        <v>-2.3996082272282226E-2</v>
      </c>
      <c r="L1365" s="58">
        <v>-6.487488415199083E-3</v>
      </c>
      <c r="M1365" s="58">
        <v>5.8068459657700799E-3</v>
      </c>
    </row>
    <row r="1366" spans="1:13" x14ac:dyDescent="0.25">
      <c r="A1366" s="57">
        <v>41061</v>
      </c>
      <c r="B1366" s="58">
        <v>-2.0504894384337891E-2</v>
      </c>
      <c r="C1366" s="58">
        <v>-2.8959166363746514E-2</v>
      </c>
      <c r="D1366" s="58">
        <v>-2.7089783281733726E-2</v>
      </c>
      <c r="E1366" s="58">
        <v>-1.7026263183290813E-2</v>
      </c>
      <c r="F1366" s="58">
        <v>-3.7530780334550373E-2</v>
      </c>
      <c r="G1366" s="58">
        <v>-2.5351147653306039E-2</v>
      </c>
      <c r="H1366" s="58">
        <v>-2.2028086985111051E-2</v>
      </c>
      <c r="I1366" s="58">
        <v>-6.3513513513513642E-2</v>
      </c>
      <c r="J1366" s="58">
        <v>-5.1966292134831504E-2</v>
      </c>
      <c r="K1366" s="58">
        <v>-7.2252885097842556E-2</v>
      </c>
      <c r="L1366" s="58">
        <v>-4.3376865671641784E-2</v>
      </c>
      <c r="M1366" s="58">
        <v>-4.1020966271649861E-3</v>
      </c>
    </row>
    <row r="1367" spans="1:13" x14ac:dyDescent="0.25">
      <c r="A1367" s="57">
        <v>41064</v>
      </c>
      <c r="B1367" s="58">
        <v>-9.3625078897537906E-3</v>
      </c>
      <c r="C1367" s="58">
        <v>5.8647367107562687E-3</v>
      </c>
      <c r="D1367" s="58">
        <v>-3.9777247414479744E-3</v>
      </c>
      <c r="E1367" s="58">
        <v>1.3359046283309972E-2</v>
      </c>
      <c r="F1367" s="58">
        <v>2.0555800617556352E-2</v>
      </c>
      <c r="G1367" s="58">
        <v>3.5149384885764245E-3</v>
      </c>
      <c r="H1367" s="58">
        <v>3.0496590145038915E-2</v>
      </c>
      <c r="I1367" s="58">
        <v>-2.9581529581529598E-2</v>
      </c>
      <c r="J1367" s="58">
        <v>3.3333333333334103E-3</v>
      </c>
      <c r="K1367" s="58">
        <v>3.1909140075716547E-2</v>
      </c>
      <c r="L1367" s="58">
        <v>1.1457825450999382E-2</v>
      </c>
      <c r="M1367" s="58">
        <v>6.7124332570556167E-3</v>
      </c>
    </row>
    <row r="1368" spans="1:13" x14ac:dyDescent="0.25">
      <c r="A1368" s="57">
        <v>41065</v>
      </c>
      <c r="B1368" s="58">
        <v>-2.2300095571838874E-3</v>
      </c>
      <c r="C1368" s="58">
        <v>-2.6051358392258361E-3</v>
      </c>
      <c r="D1368" s="58">
        <v>1.5575079872204523E-2</v>
      </c>
      <c r="E1368" s="58">
        <v>-1.4151759454690049E-2</v>
      </c>
      <c r="F1368" s="58">
        <v>1.3831258644536604E-2</v>
      </c>
      <c r="G1368" s="58">
        <v>-1.7513134851138146E-3</v>
      </c>
      <c r="H1368" s="58">
        <v>-6.3382579111711523E-3</v>
      </c>
      <c r="I1368" s="58">
        <v>-3.8289962825278745E-2</v>
      </c>
      <c r="J1368" s="58">
        <v>1.439645625692143E-2</v>
      </c>
      <c r="K1368" s="58">
        <v>-6.8134171907756613E-3</v>
      </c>
      <c r="L1368" s="58">
        <v>-9.6408773198360942E-3</v>
      </c>
      <c r="M1368" s="58">
        <v>-7.4253674799211744E-3</v>
      </c>
    </row>
    <row r="1369" spans="1:13" x14ac:dyDescent="0.25">
      <c r="A1369" s="57">
        <v>41066</v>
      </c>
      <c r="B1369" s="58">
        <v>1.5219242230736452E-2</v>
      </c>
      <c r="C1369" s="58">
        <v>1.5422885572139222E-2</v>
      </c>
      <c r="D1369" s="58">
        <v>2.5167125442390859E-2</v>
      </c>
      <c r="E1369" s="58">
        <v>1.7794468622771342E-2</v>
      </c>
      <c r="F1369" s="58">
        <v>1.568894952251032E-2</v>
      </c>
      <c r="G1369" s="58">
        <v>2.9824561403508865E-2</v>
      </c>
      <c r="H1369" s="58">
        <v>2.0777637071431876E-2</v>
      </c>
      <c r="I1369" s="58">
        <v>3.6335523772709655E-2</v>
      </c>
      <c r="J1369" s="58">
        <v>4.0756914119359555E-2</v>
      </c>
      <c r="K1369" s="58">
        <v>-8.4432717678100122E-3</v>
      </c>
      <c r="L1369" s="58">
        <v>4.62399610610853E-2</v>
      </c>
      <c r="M1369" s="58">
        <v>6.5648854961832814E-3</v>
      </c>
    </row>
    <row r="1370" spans="1:13" x14ac:dyDescent="0.25">
      <c r="A1370" s="57">
        <v>41067</v>
      </c>
      <c r="B1370" s="58">
        <v>2.3587378131879611E-2</v>
      </c>
      <c r="C1370" s="58">
        <v>3.6746692797651193E-4</v>
      </c>
      <c r="D1370" s="58">
        <v>-4.9865746068277206E-3</v>
      </c>
      <c r="E1370" s="58">
        <v>-4.000137935791015E-3</v>
      </c>
      <c r="F1370" s="58">
        <v>2.8038952316991272E-2</v>
      </c>
      <c r="G1370" s="58">
        <v>-4.0885860306644206E-3</v>
      </c>
      <c r="H1370" s="58">
        <v>5.3299025914355092E-3</v>
      </c>
      <c r="I1370" s="58">
        <v>-1.8649757553151791E-2</v>
      </c>
      <c r="J1370" s="58">
        <v>-1.2937062937062982E-2</v>
      </c>
      <c r="K1370" s="58">
        <v>4.7897817988291624E-3</v>
      </c>
      <c r="L1370" s="58">
        <v>-3.0704815073272829E-2</v>
      </c>
      <c r="M1370" s="58">
        <v>-9.1005612012740045E-4</v>
      </c>
    </row>
    <row r="1371" spans="1:13" x14ac:dyDescent="0.25">
      <c r="A1371" s="57">
        <v>41068</v>
      </c>
      <c r="B1371" s="58">
        <v>-8.0397378123719943E-3</v>
      </c>
      <c r="C1371" s="58">
        <v>1.5060609771029743E-2</v>
      </c>
      <c r="D1371" s="58">
        <v>1.8118735543561915E-2</v>
      </c>
      <c r="E1371" s="58">
        <v>3.8084686493786712E-3</v>
      </c>
      <c r="F1371" s="58">
        <v>-9.3908214927322931E-3</v>
      </c>
      <c r="G1371" s="58">
        <v>1.436879917892564E-2</v>
      </c>
      <c r="H1371" s="58">
        <v>-1.4625228519196121E-3</v>
      </c>
      <c r="I1371" s="58">
        <v>3.0026605853287869E-2</v>
      </c>
      <c r="J1371" s="58">
        <v>1.0272759475735027E-2</v>
      </c>
      <c r="K1371" s="58">
        <v>3.7076271186440302E-3</v>
      </c>
      <c r="L1371" s="58">
        <v>3.2397408207343492E-2</v>
      </c>
      <c r="M1371" s="58">
        <v>3.5676332169424452E-2</v>
      </c>
    </row>
    <row r="1372" spans="1:13" x14ac:dyDescent="0.25">
      <c r="A1372" s="57">
        <v>41071</v>
      </c>
      <c r="B1372" s="58">
        <v>1.4919209127045585E-2</v>
      </c>
      <c r="C1372" s="58">
        <v>-1.5681544028950722E-2</v>
      </c>
      <c r="D1372" s="58">
        <v>-1.6281711472926896E-2</v>
      </c>
      <c r="E1372" s="58">
        <v>-2.0556686096643961E-2</v>
      </c>
      <c r="F1372" s="58">
        <v>-4.2041051850630895E-3</v>
      </c>
      <c r="G1372" s="58">
        <v>-2.5295109612141653E-2</v>
      </c>
      <c r="H1372" s="58">
        <v>-9.0626144269497777E-3</v>
      </c>
      <c r="I1372" s="58">
        <v>-3.6900369003690647E-3</v>
      </c>
      <c r="J1372" s="58">
        <v>-3.0504908835904621E-2</v>
      </c>
      <c r="K1372" s="58">
        <v>-6.543535620052765E-2</v>
      </c>
      <c r="L1372" s="58">
        <v>-1.8596001859600975E-3</v>
      </c>
      <c r="M1372" s="58">
        <v>-1.0114335971855737E-2</v>
      </c>
    </row>
    <row r="1373" spans="1:13" x14ac:dyDescent="0.25">
      <c r="A1373" s="57">
        <v>41072</v>
      </c>
      <c r="B1373" s="58">
        <v>-2.2685656154628697E-2</v>
      </c>
      <c r="C1373" s="58">
        <v>8.7009803921569429E-3</v>
      </c>
      <c r="D1373" s="58">
        <v>2.0785219399538146E-2</v>
      </c>
      <c r="E1373" s="58">
        <v>-5.986547874775705E-3</v>
      </c>
      <c r="F1373" s="58">
        <v>-2.3675496688741693E-2</v>
      </c>
      <c r="G1373" s="58">
        <v>1.3494809688581411E-2</v>
      </c>
      <c r="H1373" s="58">
        <v>-3.6951501154736111E-4</v>
      </c>
      <c r="I1373" s="58">
        <v>1.4814814814814836E-2</v>
      </c>
      <c r="J1373" s="58">
        <v>2.133815551537066E-2</v>
      </c>
      <c r="K1373" s="58">
        <v>-1.5810276679841917E-2</v>
      </c>
      <c r="L1373" s="58">
        <v>4.8439683278994172E-2</v>
      </c>
      <c r="M1373" s="58">
        <v>2.8135643417739331E-3</v>
      </c>
    </row>
    <row r="1374" spans="1:13" x14ac:dyDescent="0.25">
      <c r="A1374" s="57">
        <v>41073</v>
      </c>
      <c r="B1374" s="58">
        <v>1.1554075153534127E-2</v>
      </c>
      <c r="C1374" s="58">
        <v>-6.9250394848743291E-3</v>
      </c>
      <c r="D1374" s="58">
        <v>7.541478129713397E-4</v>
      </c>
      <c r="E1374" s="58">
        <v>-7.1208417472632402E-3</v>
      </c>
      <c r="F1374" s="58">
        <v>-1.0344242835339967E-2</v>
      </c>
      <c r="G1374" s="58">
        <v>-5.4626152270399464E-3</v>
      </c>
      <c r="H1374" s="58">
        <v>-7.8088901210608963E-3</v>
      </c>
      <c r="I1374" s="58">
        <v>-4.7445255474451997E-3</v>
      </c>
      <c r="J1374" s="58">
        <v>-1.4872521246458881E-2</v>
      </c>
      <c r="K1374" s="58">
        <v>-1.4343086632243263E-2</v>
      </c>
      <c r="L1374" s="58">
        <v>-3.5317636605952996E-2</v>
      </c>
      <c r="M1374" s="58">
        <v>-9.5983461311283103E-3</v>
      </c>
    </row>
    <row r="1375" spans="1:13" x14ac:dyDescent="0.25">
      <c r="A1375" s="57">
        <v>41074</v>
      </c>
      <c r="B1375" s="58">
        <v>-6.9973245523771155E-3</v>
      </c>
      <c r="C1375" s="58">
        <v>-1.1010521164667164E-3</v>
      </c>
      <c r="D1375" s="58">
        <v>1.6578749058025588E-2</v>
      </c>
      <c r="E1375" s="58">
        <v>-3.6037964747019924E-3</v>
      </c>
      <c r="F1375" s="58">
        <v>7.8821110349553969E-3</v>
      </c>
      <c r="G1375" s="58">
        <v>7.2090628218330899E-3</v>
      </c>
      <c r="H1375" s="58">
        <v>-1.3039631164718513E-3</v>
      </c>
      <c r="I1375" s="58">
        <v>3.7403740374037486E-2</v>
      </c>
      <c r="J1375" s="58">
        <v>-3.2350826743350325E-3</v>
      </c>
      <c r="K1375" s="58">
        <v>-3.0267753201396963E-2</v>
      </c>
      <c r="L1375" s="58">
        <v>1.4275846189270025E-2</v>
      </c>
      <c r="M1375" s="58">
        <v>8.3494856120471805E-3</v>
      </c>
    </row>
    <row r="1376" spans="1:13" x14ac:dyDescent="0.25">
      <c r="A1376" s="57">
        <v>41075</v>
      </c>
      <c r="B1376" s="58">
        <v>1.5958549222798046E-2</v>
      </c>
      <c r="C1376" s="58">
        <v>4.5315370483771655E-3</v>
      </c>
      <c r="D1376" s="58">
        <v>1.3343217197924417E-2</v>
      </c>
      <c r="E1376" s="58">
        <v>9.7403760071621548E-3</v>
      </c>
      <c r="F1376" s="58">
        <v>1.4790887453247192E-2</v>
      </c>
      <c r="G1376" s="58">
        <v>2.3176550783912786E-2</v>
      </c>
      <c r="H1376" s="58">
        <v>1.8186057356027074E-2</v>
      </c>
      <c r="I1376" s="58">
        <v>6.0798868858253918E-2</v>
      </c>
      <c r="J1376" s="58">
        <v>4.6880634691668366E-3</v>
      </c>
      <c r="K1376" s="58">
        <v>5.4021608643457286E-2</v>
      </c>
      <c r="L1376" s="58">
        <v>7.4914869466515821E-3</v>
      </c>
      <c r="M1376" s="58">
        <v>1.7743604909064015E-3</v>
      </c>
    </row>
    <row r="1377" spans="1:13" x14ac:dyDescent="0.25">
      <c r="A1377" s="57">
        <v>41078</v>
      </c>
      <c r="B1377" s="58">
        <v>7.5989392084863105E-3</v>
      </c>
      <c r="C1377" s="58">
        <v>2.0238966105827982E-2</v>
      </c>
      <c r="D1377" s="58">
        <v>2.9261155815656359E-3</v>
      </c>
      <c r="E1377" s="58">
        <v>1.1242330744405393E-2</v>
      </c>
      <c r="F1377" s="58">
        <v>1.666945887083271E-2</v>
      </c>
      <c r="G1377" s="58">
        <v>-5.9960026648900877E-3</v>
      </c>
      <c r="H1377" s="58">
        <v>1.973895122509739E-2</v>
      </c>
      <c r="I1377" s="58">
        <v>4.6651116294568418E-2</v>
      </c>
      <c r="J1377" s="58">
        <v>5.7430007178751463E-3</v>
      </c>
      <c r="K1377" s="58">
        <v>5.6947608200455635E-2</v>
      </c>
      <c r="L1377" s="58">
        <v>1.1942316358720007E-2</v>
      </c>
      <c r="M1377" s="58">
        <v>5.4612546125460959E-3</v>
      </c>
    </row>
    <row r="1378" spans="1:13" x14ac:dyDescent="0.25">
      <c r="A1378" s="57">
        <v>41079</v>
      </c>
      <c r="B1378" s="58">
        <v>6.3774864604950743E-3</v>
      </c>
      <c r="C1378" s="58">
        <v>2.8680688336519822E-3</v>
      </c>
      <c r="D1378" s="58">
        <v>3.2822757111596879E-3</v>
      </c>
      <c r="E1378" s="58">
        <v>1.8692572069860525E-2</v>
      </c>
      <c r="F1378" s="58">
        <v>2.8837439235396278E-3</v>
      </c>
      <c r="G1378" s="58">
        <v>2.8820375335120607E-2</v>
      </c>
      <c r="H1378" s="58">
        <v>6.1528788287075198E-3</v>
      </c>
      <c r="I1378" s="58">
        <v>1.5918497293855527E-2</v>
      </c>
      <c r="J1378" s="58">
        <v>8.9221984296929957E-3</v>
      </c>
      <c r="K1378" s="58">
        <v>1.3469827586206851E-2</v>
      </c>
      <c r="L1378" s="58">
        <v>-1.4918726341571875E-2</v>
      </c>
      <c r="M1378" s="58">
        <v>-4.550792718731711E-3</v>
      </c>
    </row>
    <row r="1379" spans="1:13" x14ac:dyDescent="0.25">
      <c r="A1379" s="57">
        <v>41080</v>
      </c>
      <c r="B1379" s="58">
        <v>-6.5382487552190227E-4</v>
      </c>
      <c r="C1379" s="58">
        <v>-2.8598665395613843E-3</v>
      </c>
      <c r="D1379" s="58">
        <v>4.7255543438748937E-3</v>
      </c>
      <c r="E1379" s="58">
        <v>-6.8853926395152643E-3</v>
      </c>
      <c r="F1379" s="58">
        <v>-3.5655603023332261E-2</v>
      </c>
      <c r="G1379" s="58">
        <v>7.4918566775243889E-3</v>
      </c>
      <c r="H1379" s="58">
        <v>-4.508324777931505E-3</v>
      </c>
      <c r="I1379" s="58">
        <v>-9.7148229395173091E-3</v>
      </c>
      <c r="J1379" s="58">
        <v>9.5507605235232162E-3</v>
      </c>
      <c r="K1379" s="58">
        <v>-1.329080276448702E-2</v>
      </c>
      <c r="L1379" s="58">
        <v>-2.147377938517181E-2</v>
      </c>
      <c r="M1379" s="58">
        <v>1.0470432089662252E-2</v>
      </c>
    </row>
    <row r="1380" spans="1:13" x14ac:dyDescent="0.25">
      <c r="A1380" s="57">
        <v>41081</v>
      </c>
      <c r="B1380" s="58">
        <v>1.8621036738801777E-3</v>
      </c>
      <c r="C1380" s="58">
        <v>-1.3862332695984803E-2</v>
      </c>
      <c r="D1380" s="58">
        <v>-3.3646888567293809E-2</v>
      </c>
      <c r="E1380" s="58">
        <v>-2.1319374631677546E-2</v>
      </c>
      <c r="F1380" s="58">
        <v>-3.6633157266996008E-2</v>
      </c>
      <c r="G1380" s="58">
        <v>-2.5541545425153522E-2</v>
      </c>
      <c r="H1380" s="58">
        <v>-1.0940722805129588E-2</v>
      </c>
      <c r="I1380" s="58">
        <v>7.5949367088608E-3</v>
      </c>
      <c r="J1380" s="58">
        <v>-3.2936229852838061E-2</v>
      </c>
      <c r="K1380" s="58">
        <v>-4.4181034482758674E-2</v>
      </c>
      <c r="L1380" s="58">
        <v>-6.468006468006493E-3</v>
      </c>
      <c r="M1380" s="58">
        <v>-1.1967308814944455E-2</v>
      </c>
    </row>
    <row r="1381" spans="1:13" x14ac:dyDescent="0.25">
      <c r="A1381" s="57">
        <v>41082</v>
      </c>
      <c r="B1381" s="58">
        <v>-2.6121464811372785E-2</v>
      </c>
      <c r="C1381" s="58">
        <v>7.7556955889481749E-3</v>
      </c>
      <c r="D1381" s="58">
        <v>8.6110071134406496E-3</v>
      </c>
      <c r="E1381" s="58">
        <v>1.1086710116180232E-2</v>
      </c>
      <c r="F1381" s="58">
        <v>1.3530244074991149E-2</v>
      </c>
      <c r="G1381" s="58">
        <v>1.857996018579966E-2</v>
      </c>
      <c r="H1381" s="58">
        <v>7.1629340828722743E-3</v>
      </c>
      <c r="I1381" s="58">
        <v>3.8002512562814061E-2</v>
      </c>
      <c r="J1381" s="58">
        <v>1.6304347826086918E-2</v>
      </c>
      <c r="K1381" s="58">
        <v>5.0732807215332354E-3</v>
      </c>
      <c r="L1381" s="58">
        <v>5.8591025342943581E-2</v>
      </c>
      <c r="M1381" s="58">
        <v>-5.9084194977844229E-3</v>
      </c>
    </row>
    <row r="1382" spans="1:13" x14ac:dyDescent="0.25">
      <c r="A1382" s="57">
        <v>41085</v>
      </c>
      <c r="B1382" s="58">
        <v>-7.1697529272193306E-3</v>
      </c>
      <c r="C1382" s="58">
        <v>-1.948051948051932E-2</v>
      </c>
      <c r="D1382" s="58">
        <v>-3.3036377134372685E-2</v>
      </c>
      <c r="E1382" s="58">
        <v>-1.8847433876335584E-2</v>
      </c>
      <c r="F1382" s="58">
        <v>-3.1323619230433697E-2</v>
      </c>
      <c r="G1382" s="58">
        <v>-2.7361563517915299E-2</v>
      </c>
      <c r="H1382" s="58">
        <v>-9.4076341375585182E-3</v>
      </c>
      <c r="I1382" s="58">
        <v>-2.9954614220877307E-2</v>
      </c>
      <c r="J1382" s="58">
        <v>-3.814616755793232E-2</v>
      </c>
      <c r="K1382" s="58">
        <v>-2.9164329781267484E-2</v>
      </c>
      <c r="L1382" s="58">
        <v>-3.2066769163189179E-2</v>
      </c>
      <c r="M1382" s="58">
        <v>1.3075780089153222E-2</v>
      </c>
    </row>
    <row r="1383" spans="1:13" x14ac:dyDescent="0.25">
      <c r="A1383" s="57">
        <v>41086</v>
      </c>
      <c r="B1383" s="58">
        <v>5.5070656691604825E-3</v>
      </c>
      <c r="C1383" s="58">
        <v>2.2075055187638082E-3</v>
      </c>
      <c r="D1383" s="58">
        <v>-1.9193857965451588E-3</v>
      </c>
      <c r="E1383" s="58">
        <v>7.1053665155140777E-3</v>
      </c>
      <c r="F1383" s="58">
        <v>-3.8731760043234642E-3</v>
      </c>
      <c r="G1383" s="58">
        <v>5.3583389149363114E-3</v>
      </c>
      <c r="H1383" s="58">
        <v>2.5173808333712078E-2</v>
      </c>
      <c r="I1383" s="58">
        <v>3.2439176543979986E-2</v>
      </c>
      <c r="J1383" s="58">
        <v>1.8532246108229344E-3</v>
      </c>
      <c r="K1383" s="58">
        <v>3.4662045060660507E-3</v>
      </c>
      <c r="L1383" s="58">
        <v>-1.3614703880191481E-3</v>
      </c>
      <c r="M1383" s="58">
        <v>5.8668231152829708E-3</v>
      </c>
    </row>
    <row r="1384" spans="1:13" x14ac:dyDescent="0.25">
      <c r="A1384" s="57">
        <v>41087</v>
      </c>
      <c r="B1384" s="58">
        <v>-7.2336467913609592E-3</v>
      </c>
      <c r="C1384" s="58">
        <v>4.2829172785119329E-3</v>
      </c>
      <c r="D1384" s="58">
        <v>8.4615384615385203E-3</v>
      </c>
      <c r="E1384" s="58">
        <v>8.1542934127492028E-3</v>
      </c>
      <c r="F1384" s="58">
        <v>7.3243512071616834E-3</v>
      </c>
      <c r="G1384" s="58">
        <v>4.996668887408573E-3</v>
      </c>
      <c r="H1384" s="58">
        <v>4.4324276406104701E-5</v>
      </c>
      <c r="I1384" s="58">
        <v>-2.628398791540798E-2</v>
      </c>
      <c r="J1384" s="58">
        <v>1.4798372179058994E-3</v>
      </c>
      <c r="K1384" s="58">
        <v>2.820955670696601E-2</v>
      </c>
      <c r="L1384" s="58">
        <v>9.3160645307885925E-3</v>
      </c>
      <c r="M1384" s="58">
        <v>1.4581510644506857E-4</v>
      </c>
    </row>
    <row r="1385" spans="1:13" x14ac:dyDescent="0.25">
      <c r="A1385" s="57">
        <v>41088</v>
      </c>
      <c r="B1385" s="58">
        <v>-4.7361299052773864E-3</v>
      </c>
      <c r="C1385" s="58">
        <v>-9.5040818813206807E-3</v>
      </c>
      <c r="D1385" s="58">
        <v>-1.4874141876430214E-2</v>
      </c>
      <c r="E1385" s="58">
        <v>-8.7565058376706251E-3</v>
      </c>
      <c r="F1385" s="58">
        <v>-2.4955116696588897E-2</v>
      </c>
      <c r="G1385" s="58">
        <v>-8.6178322837255905E-3</v>
      </c>
      <c r="H1385" s="58">
        <v>-1.9102916408119897E-2</v>
      </c>
      <c r="I1385" s="58">
        <v>-2.6993484331368167E-2</v>
      </c>
      <c r="J1385" s="58">
        <v>-7.3882526782416136E-3</v>
      </c>
      <c r="K1385" s="58">
        <v>4.4792833146698463E-3</v>
      </c>
      <c r="L1385" s="58">
        <v>-1.8910400720396292E-2</v>
      </c>
      <c r="M1385" s="58">
        <v>-4.2280215774894714E-3</v>
      </c>
    </row>
    <row r="1386" spans="1:13" x14ac:dyDescent="0.25">
      <c r="A1386" s="57">
        <v>41089</v>
      </c>
      <c r="B1386" s="58">
        <v>1.736129268420239E-2</v>
      </c>
      <c r="C1386" s="58">
        <v>2.6325501291671882E-2</v>
      </c>
      <c r="D1386" s="58">
        <v>3.1746031746031855E-2</v>
      </c>
      <c r="E1386" s="58">
        <v>2.7920672650512568E-2</v>
      </c>
      <c r="F1386" s="58">
        <v>5.8552752715890222E-2</v>
      </c>
      <c r="G1386" s="58">
        <v>2.2734871280508218E-2</v>
      </c>
      <c r="H1386" s="58">
        <v>3.1810582440919832E-2</v>
      </c>
      <c r="I1386" s="58">
        <v>-8.2908163265305035E-3</v>
      </c>
      <c r="J1386" s="58">
        <v>6.7733531819873516E-2</v>
      </c>
      <c r="K1386" s="58">
        <v>6.1872909698996725E-2</v>
      </c>
      <c r="L1386" s="58">
        <v>2.5470399265718147E-2</v>
      </c>
      <c r="M1386" s="58">
        <v>2.0790629575402564E-2</v>
      </c>
    </row>
    <row r="1387" spans="1:13" x14ac:dyDescent="0.25">
      <c r="A1387" s="57">
        <v>41092</v>
      </c>
      <c r="B1387" s="58">
        <v>9.3035209457723589E-3</v>
      </c>
      <c r="C1387" s="58">
        <v>1.4623037276758843E-2</v>
      </c>
      <c r="D1387" s="58">
        <v>3.7523452157595116E-4</v>
      </c>
      <c r="E1387" s="58">
        <v>6.9027403879329263E-4</v>
      </c>
      <c r="F1387" s="58">
        <v>-1.9916507218646795E-2</v>
      </c>
      <c r="G1387" s="58">
        <v>-9.8071265119326068E-4</v>
      </c>
      <c r="H1387" s="58">
        <v>4.247865119334282E-3</v>
      </c>
      <c r="I1387" s="58">
        <v>-1.0610932475884294E-2</v>
      </c>
      <c r="J1387" s="58">
        <v>-1.4290693621470951E-2</v>
      </c>
      <c r="K1387" s="58">
        <v>-4.1994750656169089E-3</v>
      </c>
      <c r="L1387" s="58">
        <v>2.9313045424032236E-2</v>
      </c>
      <c r="M1387" s="58">
        <v>-5.3069420539301193E-3</v>
      </c>
    </row>
    <row r="1388" spans="1:13" x14ac:dyDescent="0.25">
      <c r="A1388" s="57">
        <v>41093</v>
      </c>
      <c r="B1388" s="58">
        <v>-4.5834182114483646E-3</v>
      </c>
      <c r="C1388" s="58">
        <v>1.1577082102776082E-2</v>
      </c>
      <c r="D1388" s="58">
        <v>7.5018754688671585E-3</v>
      </c>
      <c r="E1388" s="58">
        <v>1.269228116161969E-2</v>
      </c>
      <c r="F1388" s="58">
        <v>1.8014020764930416E-2</v>
      </c>
      <c r="G1388" s="58">
        <v>6.5445026178010401E-3</v>
      </c>
      <c r="H1388" s="58">
        <v>9.157509157509125E-4</v>
      </c>
      <c r="I1388" s="58">
        <v>1.3974650633734154E-2</v>
      </c>
      <c r="J1388" s="58">
        <v>9.9009900990099098E-3</v>
      </c>
      <c r="K1388" s="58">
        <v>1.5814443858724436E-2</v>
      </c>
      <c r="L1388" s="58">
        <v>1.0869565217390686E-3</v>
      </c>
      <c r="M1388" s="58">
        <v>2.0187454938716654E-2</v>
      </c>
    </row>
    <row r="1389" spans="1:13" x14ac:dyDescent="0.25">
      <c r="A1389" s="57">
        <v>41095</v>
      </c>
      <c r="B1389" s="58">
        <v>-2.9673590504452063E-3</v>
      </c>
      <c r="C1389" s="58">
        <v>1.7517225271517001E-2</v>
      </c>
      <c r="D1389" s="58">
        <v>-1.1541325390915791E-2</v>
      </c>
      <c r="E1389" s="58">
        <v>1.3759280702949406E-2</v>
      </c>
      <c r="F1389" s="58">
        <v>2.1705020920502083E-2</v>
      </c>
      <c r="G1389" s="58">
        <v>-1.9505851755526882E-3</v>
      </c>
      <c r="H1389" s="58">
        <v>-1.0761120550690562E-2</v>
      </c>
      <c r="I1389" s="58">
        <v>8.6538461538461231E-3</v>
      </c>
      <c r="J1389" s="58">
        <v>-5.2521008403361158E-3</v>
      </c>
      <c r="K1389" s="58">
        <v>5.0856253243383609E-2</v>
      </c>
      <c r="L1389" s="58">
        <v>4.7774158523345989E-3</v>
      </c>
      <c r="M1389" s="58">
        <v>4.6643109540636107E-3</v>
      </c>
    </row>
    <row r="1390" spans="1:13" x14ac:dyDescent="0.25">
      <c r="A1390" s="57">
        <v>41096</v>
      </c>
      <c r="B1390" s="58">
        <v>-4.9261083743842304E-3</v>
      </c>
      <c r="C1390" s="58">
        <v>-6.6567198439113628E-3</v>
      </c>
      <c r="D1390" s="58">
        <v>-1.4689265536723228E-2</v>
      </c>
      <c r="E1390" s="58">
        <v>-1.6663307128939153E-2</v>
      </c>
      <c r="F1390" s="58">
        <v>-1.1091203822199414E-2</v>
      </c>
      <c r="G1390" s="58">
        <v>-1.6938110749185609E-2</v>
      </c>
      <c r="H1390" s="58">
        <v>-8.8522857394520704E-3</v>
      </c>
      <c r="I1390" s="58">
        <v>8.261836669844369E-3</v>
      </c>
      <c r="J1390" s="58">
        <v>-2.428722280887019E-2</v>
      </c>
      <c r="K1390" s="58">
        <v>-6.6666666666666763E-2</v>
      </c>
      <c r="L1390" s="58">
        <v>1.9451048195373577E-3</v>
      </c>
      <c r="M1390" s="58">
        <v>3.9392234102419987E-3</v>
      </c>
    </row>
    <row r="1391" spans="1:13" x14ac:dyDescent="0.25">
      <c r="A1391" s="57">
        <v>41099</v>
      </c>
      <c r="B1391" s="58">
        <v>-1.6295379537953791E-2</v>
      </c>
      <c r="C1391" s="58">
        <v>1.3287117273252491E-2</v>
      </c>
      <c r="D1391" s="58">
        <v>3.8226299694188448E-4</v>
      </c>
      <c r="E1391" s="58">
        <v>3.4164673727410388E-5</v>
      </c>
      <c r="F1391" s="58">
        <v>-2.3639030282115336E-2</v>
      </c>
      <c r="G1391" s="58">
        <v>-5.9642147117295874E-3</v>
      </c>
      <c r="H1391" s="58">
        <v>0</v>
      </c>
      <c r="I1391" s="58">
        <v>1.3867002836432496E-2</v>
      </c>
      <c r="J1391" s="58">
        <v>-1.1183261183261184E-2</v>
      </c>
      <c r="K1391" s="58">
        <v>-2.6455026455024511E-3</v>
      </c>
      <c r="L1391" s="58">
        <v>-1.9844693701466798E-2</v>
      </c>
      <c r="M1391" s="58">
        <v>5.6053811659193542E-3</v>
      </c>
    </row>
    <row r="1392" spans="1:13" x14ac:dyDescent="0.25">
      <c r="A1392" s="57">
        <v>41100</v>
      </c>
      <c r="B1392" s="58">
        <v>-2.4114070035645696E-3</v>
      </c>
      <c r="C1392" s="58">
        <v>-9.2360319270239355E-3</v>
      </c>
      <c r="D1392" s="58">
        <v>-2.3309132594574011E-2</v>
      </c>
      <c r="E1392" s="58">
        <v>-7.3451539065968463E-3</v>
      </c>
      <c r="F1392" s="58">
        <v>-3.4196341786692619E-2</v>
      </c>
      <c r="G1392" s="58">
        <v>-8.6666666666667114E-3</v>
      </c>
      <c r="H1392" s="58">
        <v>-2.4661186403021618E-2</v>
      </c>
      <c r="I1392" s="58">
        <v>-2.1759403170655944E-2</v>
      </c>
      <c r="J1392" s="58">
        <v>-7.2966070777091829E-4</v>
      </c>
      <c r="K1392" s="58">
        <v>-2.6525198938992078E-2</v>
      </c>
      <c r="L1392" s="58">
        <v>-1.4964788732394374E-2</v>
      </c>
      <c r="M1392" s="58">
        <v>4.8773690078036669E-3</v>
      </c>
    </row>
    <row r="1393" spans="1:13" x14ac:dyDescent="0.25">
      <c r="A1393" s="57">
        <v>41101</v>
      </c>
      <c r="B1393" s="58">
        <v>-2.1439831844456192E-2</v>
      </c>
      <c r="C1393" s="58">
        <v>-6.2147542870296668E-3</v>
      </c>
      <c r="D1393" s="58">
        <v>-6.6510172143974255E-3</v>
      </c>
      <c r="E1393" s="58">
        <v>-1.8068557268722474E-2</v>
      </c>
      <c r="F1393" s="58">
        <v>-3.4766697163769456E-3</v>
      </c>
      <c r="G1393" s="58">
        <v>-1.4794889038332149E-2</v>
      </c>
      <c r="H1393" s="58">
        <v>-5.1480637813211549E-3</v>
      </c>
      <c r="I1393" s="58">
        <v>-1.5888147442008282E-2</v>
      </c>
      <c r="J1393" s="58">
        <v>-3.2858707557502642E-3</v>
      </c>
      <c r="K1393" s="58">
        <v>3.2697547683921968E-3</v>
      </c>
      <c r="L1393" s="58">
        <v>-1.0723860589812229E-2</v>
      </c>
      <c r="M1393" s="58">
        <v>2.0801553182638877E-3</v>
      </c>
    </row>
    <row r="1394" spans="1:13" x14ac:dyDescent="0.25">
      <c r="A1394" s="57">
        <v>41102</v>
      </c>
      <c r="B1394" s="58">
        <v>-1.0578885189560738E-2</v>
      </c>
      <c r="C1394" s="58">
        <v>-9.1488129704688781E-3</v>
      </c>
      <c r="D1394" s="58">
        <v>-2.5600630169358096E-2</v>
      </c>
      <c r="E1394" s="58">
        <v>-1.2617854263783368E-3</v>
      </c>
      <c r="F1394" s="58">
        <v>-6.5185457216305753E-3</v>
      </c>
      <c r="G1394" s="58">
        <v>-2.2866894197952292E-2</v>
      </c>
      <c r="H1394" s="58">
        <v>-1.3783944681045934E-2</v>
      </c>
      <c r="I1394" s="58">
        <v>-5.1662899580239285E-3</v>
      </c>
      <c r="J1394" s="58">
        <v>-2.0512820512820551E-2</v>
      </c>
      <c r="K1394" s="58">
        <v>-5.9750135795763049E-3</v>
      </c>
      <c r="L1394" s="58">
        <v>-9.0334236675699842E-3</v>
      </c>
      <c r="M1394" s="58">
        <v>6.9194575145314907E-4</v>
      </c>
    </row>
    <row r="1395" spans="1:13" x14ac:dyDescent="0.25">
      <c r="A1395" s="57">
        <v>41103</v>
      </c>
      <c r="B1395" s="58">
        <v>-4.2876526458615061E-3</v>
      </c>
      <c r="C1395" s="58">
        <v>1.0051425899953337E-2</v>
      </c>
      <c r="D1395" s="58">
        <v>2.0614389652384935E-2</v>
      </c>
      <c r="E1395" s="58">
        <v>1.0598350587822658E-2</v>
      </c>
      <c r="F1395" s="58">
        <v>1.3861935126143532E-2</v>
      </c>
      <c r="G1395" s="58">
        <v>2.6545581557806619E-2</v>
      </c>
      <c r="H1395" s="58">
        <v>1.4069465081723465E-2</v>
      </c>
      <c r="I1395" s="58">
        <v>-2.9211295034079487E-3</v>
      </c>
      <c r="J1395" s="58">
        <v>1.0471204188481797E-2</v>
      </c>
      <c r="K1395" s="58">
        <v>1.4207650273224015E-2</v>
      </c>
      <c r="L1395" s="58">
        <v>4.4895168641750249E-2</v>
      </c>
      <c r="M1395" s="58">
        <v>1.2031530908588106E-2</v>
      </c>
    </row>
    <row r="1396" spans="1:13" x14ac:dyDescent="0.25">
      <c r="A1396" s="57">
        <v>41106</v>
      </c>
      <c r="B1396" s="58">
        <v>1.1555652458301591E-2</v>
      </c>
      <c r="C1396" s="58">
        <v>3.2399907428835029E-3</v>
      </c>
      <c r="D1396" s="58">
        <v>-4.7524752475247567E-3</v>
      </c>
      <c r="E1396" s="58">
        <v>-2.7780671597735784E-3</v>
      </c>
      <c r="F1396" s="58">
        <v>-2.1511256950141222E-2</v>
      </c>
      <c r="G1396" s="58">
        <v>1.7012589316094395E-3</v>
      </c>
      <c r="H1396" s="58">
        <v>-1.0897934887128535E-2</v>
      </c>
      <c r="I1396" s="58">
        <v>-8.072916666666663E-2</v>
      </c>
      <c r="J1396" s="58">
        <v>-2.1835677276091814E-2</v>
      </c>
      <c r="K1396" s="58">
        <v>-3.8793103448275801E-2</v>
      </c>
      <c r="L1396" s="58">
        <v>6.5430752453652374E-3</v>
      </c>
      <c r="M1396" s="58">
        <v>-2.7329871549603979E-3</v>
      </c>
    </row>
    <row r="1397" spans="1:13" x14ac:dyDescent="0.25">
      <c r="A1397" s="57">
        <v>41107</v>
      </c>
      <c r="B1397" s="58">
        <v>8.0827675396033527E-4</v>
      </c>
      <c r="C1397" s="58">
        <v>1.1534025374837498E-4</v>
      </c>
      <c r="D1397" s="58">
        <v>9.9482690011938324E-3</v>
      </c>
      <c r="E1397" s="58">
        <v>3.1688546853778643E-3</v>
      </c>
      <c r="F1397" s="58">
        <v>-2.2077317186772194E-2</v>
      </c>
      <c r="G1397" s="58">
        <v>7.472826086956541E-3</v>
      </c>
      <c r="H1397" s="58">
        <v>4.2590620804592305E-3</v>
      </c>
      <c r="I1397" s="58">
        <v>-5.3116147308781558E-3</v>
      </c>
      <c r="J1397" s="58">
        <v>6.0537268255769217E-3</v>
      </c>
      <c r="K1397" s="58">
        <v>9.5291479820629466E-3</v>
      </c>
      <c r="L1397" s="58">
        <v>-1.3651137594799523E-2</v>
      </c>
      <c r="M1397" s="58">
        <v>1.6442861057823777E-3</v>
      </c>
    </row>
    <row r="1398" spans="1:13" x14ac:dyDescent="0.25">
      <c r="A1398" s="57">
        <v>41108</v>
      </c>
      <c r="B1398" s="58">
        <v>-8.5069724869433205E-3</v>
      </c>
      <c r="C1398" s="58">
        <v>-1.1532695190865638E-3</v>
      </c>
      <c r="D1398" s="58">
        <v>3.2702915681639189E-2</v>
      </c>
      <c r="E1398" s="58">
        <v>6.9772285476257245E-3</v>
      </c>
      <c r="F1398" s="58">
        <v>2.35282911030672E-2</v>
      </c>
      <c r="G1398" s="58">
        <v>2.6635198921105774E-2</v>
      </c>
      <c r="H1398" s="58">
        <v>2.4892822569491102E-3</v>
      </c>
      <c r="I1398" s="58">
        <v>3.6311854752580919E-2</v>
      </c>
      <c r="J1398" s="58">
        <v>3.9864610755923291E-2</v>
      </c>
      <c r="K1398" s="58">
        <v>3.7756801776790638E-2</v>
      </c>
      <c r="L1398" s="58">
        <v>-2.1968365553602931E-3</v>
      </c>
      <c r="M1398" s="58">
        <v>-3.4199726402188713E-3</v>
      </c>
    </row>
    <row r="1399" spans="1:13" x14ac:dyDescent="0.25">
      <c r="A1399" s="57">
        <v>41109</v>
      </c>
      <c r="B1399" s="58">
        <v>5.0230790116752688E-2</v>
      </c>
      <c r="C1399" s="58">
        <v>1.3277912481237886E-2</v>
      </c>
      <c r="D1399" s="58">
        <v>-5.7230064860740448E-3</v>
      </c>
      <c r="E1399" s="58">
        <v>2.1165845082560697E-2</v>
      </c>
      <c r="F1399" s="58">
        <v>3.0618892508143203E-2</v>
      </c>
      <c r="G1399" s="58">
        <v>6.8965517241379448E-3</v>
      </c>
      <c r="H1399" s="58">
        <v>4.0005518002482976E-2</v>
      </c>
      <c r="I1399" s="58">
        <v>-3.7787701820679587E-3</v>
      </c>
      <c r="J1399" s="58">
        <v>1.4104882459312851E-2</v>
      </c>
      <c r="K1399" s="58">
        <v>4.0663456393793318E-2</v>
      </c>
      <c r="L1399" s="58">
        <v>-7.0453544693968029E-3</v>
      </c>
      <c r="M1399" s="58">
        <v>-1.8119423472889418E-2</v>
      </c>
    </row>
    <row r="1400" spans="1:13" x14ac:dyDescent="0.25">
      <c r="A1400" s="57">
        <v>41110</v>
      </c>
      <c r="B1400" s="58">
        <v>3.567735263702243E-3</v>
      </c>
      <c r="C1400" s="58">
        <v>-1.6294439380127645E-2</v>
      </c>
      <c r="D1400" s="58">
        <v>-2.0721412125863314E-2</v>
      </c>
      <c r="E1400" s="58">
        <v>2.9942949735003221E-2</v>
      </c>
      <c r="F1400" s="58">
        <v>-4.6053819757990722E-3</v>
      </c>
      <c r="G1400" s="58">
        <v>-1.7612524461839474E-2</v>
      </c>
      <c r="H1400" s="58">
        <v>9.3734801255693778E-3</v>
      </c>
      <c r="I1400" s="58">
        <v>-8.2758620689654672E-3</v>
      </c>
      <c r="J1400" s="58">
        <v>-2.817403708987154E-2</v>
      </c>
      <c r="K1400" s="58">
        <v>-2.4678663239074528E-2</v>
      </c>
      <c r="L1400" s="58">
        <v>-4.4345898004435336E-3</v>
      </c>
      <c r="M1400" s="58">
        <v>1.0065706696490873E-2</v>
      </c>
    </row>
    <row r="1401" spans="1:13" x14ac:dyDescent="0.25">
      <c r="A1401" s="57">
        <v>41113</v>
      </c>
      <c r="B1401" s="58">
        <v>-2.2206193003245889E-2</v>
      </c>
      <c r="C1401" s="58">
        <v>-8.1084211745618973E-4</v>
      </c>
      <c r="D1401" s="58">
        <v>-1.0188087774294585E-2</v>
      </c>
      <c r="E1401" s="58">
        <v>7.7023926581447633E-3</v>
      </c>
      <c r="F1401" s="58">
        <v>-2.8395173727660428E-2</v>
      </c>
      <c r="G1401" s="58">
        <v>-2.7888446215139417E-2</v>
      </c>
      <c r="H1401" s="58">
        <v>-9.9872968592579214E-3</v>
      </c>
      <c r="I1401" s="58">
        <v>-3.4770514603621461E-4</v>
      </c>
      <c r="J1401" s="58">
        <v>-1.577981651376148E-2</v>
      </c>
      <c r="K1401" s="58">
        <v>-2.2667369530838144E-2</v>
      </c>
      <c r="L1401" s="58">
        <v>1.5812917594654863E-2</v>
      </c>
      <c r="M1401" s="58">
        <v>-5.5363321799308807E-3</v>
      </c>
    </row>
    <row r="1402" spans="1:13" x14ac:dyDescent="0.25">
      <c r="A1402" s="57">
        <v>41114</v>
      </c>
      <c r="B1402" s="58">
        <v>6.0069554220676391E-3</v>
      </c>
      <c r="C1402" s="58">
        <v>-4.7530721075818017E-3</v>
      </c>
      <c r="D1402" s="58">
        <v>-1.0292953285827466E-2</v>
      </c>
      <c r="E1402" s="58">
        <v>-1.2912668726622112E-2</v>
      </c>
      <c r="F1402" s="58">
        <v>7.3295985060691127E-2</v>
      </c>
      <c r="G1402" s="58">
        <v>-4.4398907103826435E-3</v>
      </c>
      <c r="H1402" s="58">
        <v>-1.3141011459669949E-2</v>
      </c>
      <c r="I1402" s="58">
        <v>-1.0434782608695681E-2</v>
      </c>
      <c r="J1402" s="58">
        <v>-9.321401938851559E-3</v>
      </c>
      <c r="K1402" s="58">
        <v>1.5102481121898714E-2</v>
      </c>
      <c r="L1402" s="58">
        <v>-4.6919535189651418E-2</v>
      </c>
      <c r="M1402" s="58">
        <v>4.0361864996520946E-3</v>
      </c>
    </row>
    <row r="1403" spans="1:13" x14ac:dyDescent="0.25">
      <c r="A1403" s="57">
        <v>41115</v>
      </c>
      <c r="B1403" s="58">
        <v>-3.1950555206368136E-3</v>
      </c>
      <c r="C1403" s="58">
        <v>-4.3214909726266626E-2</v>
      </c>
      <c r="D1403" s="58">
        <v>5.1999999999998714E-3</v>
      </c>
      <c r="E1403" s="58">
        <v>6.9197311190194455E-4</v>
      </c>
      <c r="F1403" s="58">
        <v>-4.6976946498478167E-3</v>
      </c>
      <c r="G1403" s="58">
        <v>-1.0977701543739338E-2</v>
      </c>
      <c r="H1403" s="58">
        <v>-2.6856169296986976E-2</v>
      </c>
      <c r="I1403" s="58">
        <v>3.1282952548330467E-2</v>
      </c>
      <c r="J1403" s="58">
        <v>2.2581859239743096E-3</v>
      </c>
      <c r="K1403" s="58">
        <v>9.5642933049946421E-3</v>
      </c>
      <c r="L1403" s="58">
        <v>-0.16770186335403725</v>
      </c>
      <c r="M1403" s="58">
        <v>-8.3171610756860304E-4</v>
      </c>
    </row>
    <row r="1404" spans="1:13" x14ac:dyDescent="0.25">
      <c r="A1404" s="57">
        <v>41116</v>
      </c>
      <c r="B1404" s="58">
        <v>1.6709579107771599E-2</v>
      </c>
      <c r="C1404" s="58">
        <v>-1.2174336498671501E-4</v>
      </c>
      <c r="D1404" s="58">
        <v>1.4723438121766907E-2</v>
      </c>
      <c r="E1404" s="58">
        <v>8.824788435575881E-3</v>
      </c>
      <c r="F1404" s="58">
        <v>3.6797482737523035E-2</v>
      </c>
      <c r="G1404" s="58">
        <v>1.1446409989594342E-2</v>
      </c>
      <c r="H1404" s="58">
        <v>1.3637410734853583E-2</v>
      </c>
      <c r="I1404" s="58">
        <v>-8.5207907293796903E-2</v>
      </c>
      <c r="J1404" s="58">
        <v>1.5771686068344115E-2</v>
      </c>
      <c r="K1404" s="58">
        <v>0</v>
      </c>
      <c r="L1404" s="58">
        <v>-3.1509121061359835E-2</v>
      </c>
      <c r="M1404" s="58">
        <v>2.2058823529411908E-2</v>
      </c>
    </row>
    <row r="1405" spans="1:13" x14ac:dyDescent="0.25">
      <c r="A1405" s="57">
        <v>41117</v>
      </c>
      <c r="B1405" s="58">
        <v>8.3208434544419507E-3</v>
      </c>
      <c r="C1405" s="58">
        <v>1.7776695482771387E-2</v>
      </c>
      <c r="D1405" s="58">
        <v>2.0392156862744981E-2</v>
      </c>
      <c r="E1405" s="58">
        <v>3.5218853020857255E-2</v>
      </c>
      <c r="F1405" s="58">
        <v>4.2825830382734686E-2</v>
      </c>
      <c r="G1405" s="58">
        <v>2.0576131687242816E-2</v>
      </c>
      <c r="H1405" s="58">
        <v>7.867824189809558E-2</v>
      </c>
      <c r="I1405" s="58">
        <v>-0.11698956780923997</v>
      </c>
      <c r="J1405" s="58">
        <v>1.0720887245841082E-2</v>
      </c>
      <c r="K1405" s="58">
        <v>6.4210526315789496E-2</v>
      </c>
      <c r="L1405" s="58">
        <v>1.0559360730593603E-2</v>
      </c>
      <c r="M1405" s="58">
        <v>1.1537939459752788E-2</v>
      </c>
    </row>
    <row r="1406" spans="1:13" x14ac:dyDescent="0.25">
      <c r="A1406" s="57">
        <v>41120</v>
      </c>
      <c r="B1406" s="58">
        <v>6.2532034853921559E-3</v>
      </c>
      <c r="C1406" s="58">
        <v>1.6868046417035432E-2</v>
      </c>
      <c r="D1406" s="58">
        <v>-9.9923136049192562E-3</v>
      </c>
      <c r="E1406" s="58">
        <v>-4.1934670198008339E-3</v>
      </c>
      <c r="F1406" s="58">
        <v>-1.9482619240096977E-2</v>
      </c>
      <c r="G1406" s="58">
        <v>-4.0322580645161255E-3</v>
      </c>
      <c r="H1406" s="58">
        <v>-5.1828754424405599E-3</v>
      </c>
      <c r="I1406" s="58">
        <v>-2.320675105485237E-2</v>
      </c>
      <c r="J1406" s="58">
        <v>-4.7549378200438808E-3</v>
      </c>
      <c r="K1406" s="58">
        <v>3.0168150346191913E-2</v>
      </c>
      <c r="L1406" s="58">
        <v>1.6944365998305511E-2</v>
      </c>
      <c r="M1406" s="58">
        <v>6.1728395061728669E-3</v>
      </c>
    </row>
    <row r="1407" spans="1:13" x14ac:dyDescent="0.25">
      <c r="A1407" s="57">
        <v>41121</v>
      </c>
      <c r="B1407" s="58">
        <v>9.1687041564791905E-4</v>
      </c>
      <c r="C1407" s="58">
        <v>2.6470588235294024E-2</v>
      </c>
      <c r="D1407" s="58">
        <v>-2.3291925465839247E-3</v>
      </c>
      <c r="E1407" s="58">
        <v>1.076528512174324E-3</v>
      </c>
      <c r="F1407" s="58">
        <v>-6.3484211394180257E-3</v>
      </c>
      <c r="G1407" s="58">
        <v>-5.7354925775978671E-3</v>
      </c>
      <c r="H1407" s="58">
        <v>-1.1817527214197932E-2</v>
      </c>
      <c r="I1407" s="58">
        <v>-6.2203023758099274E-2</v>
      </c>
      <c r="J1407" s="58">
        <v>1.1025358324143752E-3</v>
      </c>
      <c r="K1407" s="58">
        <v>-7.6812289966394554E-2</v>
      </c>
      <c r="L1407" s="58">
        <v>3.8878089419605688E-2</v>
      </c>
      <c r="M1407" s="58">
        <v>-7.3352894105094268E-3</v>
      </c>
    </row>
    <row r="1408" spans="1:13" x14ac:dyDescent="0.25">
      <c r="A1408" s="57">
        <v>41122</v>
      </c>
      <c r="B1408" s="58">
        <v>2.3409669211196249E-3</v>
      </c>
      <c r="C1408" s="58">
        <v>-6.418338108882593E-3</v>
      </c>
      <c r="D1408" s="58">
        <v>8.9494163424124196E-3</v>
      </c>
      <c r="E1408" s="58">
        <v>-4.7442831388189166E-4</v>
      </c>
      <c r="F1408" s="58">
        <v>2.2568868237636819E-2</v>
      </c>
      <c r="G1408" s="58">
        <v>-2.0359687818120031E-3</v>
      </c>
      <c r="H1408" s="58">
        <v>-5.1864552078868531E-3</v>
      </c>
      <c r="I1408" s="58">
        <v>-3.8231229847996429E-2</v>
      </c>
      <c r="J1408" s="58">
        <v>1.4317180616740144E-2</v>
      </c>
      <c r="K1408" s="58">
        <v>2.6521060842433553E-2</v>
      </c>
      <c r="L1408" s="58">
        <v>-2.245388933440251E-2</v>
      </c>
      <c r="M1408" s="58">
        <v>-1.0882708585247869E-2</v>
      </c>
    </row>
    <row r="1409" spans="1:13" x14ac:dyDescent="0.25">
      <c r="A1409" s="57">
        <v>41123</v>
      </c>
      <c r="B1409" s="58">
        <v>-1.4419171405361531E-2</v>
      </c>
      <c r="C1409" s="58">
        <v>1.6149498212019164E-3</v>
      </c>
      <c r="D1409" s="58">
        <v>-7.7130736598529648E-4</v>
      </c>
      <c r="E1409" s="58">
        <v>-6.2021391051199082E-3</v>
      </c>
      <c r="F1409" s="58">
        <v>-9.8182408308989944E-3</v>
      </c>
      <c r="G1409" s="58">
        <v>-7.4804488269295533E-3</v>
      </c>
      <c r="H1409" s="58">
        <v>-5.5151019001249413E-3</v>
      </c>
      <c r="I1409" s="58">
        <v>-4.0229885057471271E-2</v>
      </c>
      <c r="J1409" s="58">
        <v>-1.3753166847629394E-2</v>
      </c>
      <c r="K1409" s="58">
        <v>-2.4822695035460862E-2</v>
      </c>
      <c r="L1409" s="58">
        <v>-9.8441345365053445E-3</v>
      </c>
      <c r="M1409" s="58">
        <v>5.8408041293125379E-3</v>
      </c>
    </row>
    <row r="1410" spans="1:13" x14ac:dyDescent="0.25">
      <c r="A1410" s="57">
        <v>41124</v>
      </c>
      <c r="B1410" s="58">
        <v>1.2157428394807157E-2</v>
      </c>
      <c r="C1410" s="58">
        <v>1.3013935275826283E-2</v>
      </c>
      <c r="D1410" s="58">
        <v>1.2350443844075576E-2</v>
      </c>
      <c r="E1410" s="58">
        <v>1.9996179074062148E-2</v>
      </c>
      <c r="F1410" s="58">
        <v>2.3027124477587479E-2</v>
      </c>
      <c r="G1410" s="58">
        <v>1.9184652278177339E-2</v>
      </c>
      <c r="H1410" s="58">
        <v>1.8023482518088496E-2</v>
      </c>
      <c r="I1410" s="58">
        <v>5.2395209580838431E-2</v>
      </c>
      <c r="J1410" s="58">
        <v>3.7431192660550394E-2</v>
      </c>
      <c r="K1410" s="58">
        <v>6.3376623376623309E-2</v>
      </c>
      <c r="L1410" s="58">
        <v>1.2979839823253236E-2</v>
      </c>
      <c r="M1410" s="58">
        <v>6.7521944632005226E-3</v>
      </c>
    </row>
    <row r="1411" spans="1:13" x14ac:dyDescent="0.25">
      <c r="A1411" s="57">
        <v>41127</v>
      </c>
      <c r="B1411" s="58">
        <v>1.1604234527687218E-2</v>
      </c>
      <c r="C1411" s="58">
        <v>1.1141427921782743E-2</v>
      </c>
      <c r="D1411" s="58">
        <v>3.0499428135721818E-3</v>
      </c>
      <c r="E1411" s="58">
        <v>2.341262408690703E-3</v>
      </c>
      <c r="F1411" s="58">
        <v>3.2842037808394675E-2</v>
      </c>
      <c r="G1411" s="58">
        <v>6.7226890756302282E-3</v>
      </c>
      <c r="H1411" s="58">
        <v>-4.1707452015150581E-3</v>
      </c>
      <c r="I1411" s="58">
        <v>3.9355144618302695E-2</v>
      </c>
      <c r="J1411" s="58">
        <v>-1.0611956137248635E-3</v>
      </c>
      <c r="K1411" s="58">
        <v>4.2012701514411388E-2</v>
      </c>
      <c r="L1411" s="58">
        <v>3.6259541984732691E-2</v>
      </c>
      <c r="M1411" s="58">
        <v>-3.6217303822937419E-3</v>
      </c>
    </row>
    <row r="1412" spans="1:13" x14ac:dyDescent="0.25">
      <c r="A1412" s="57">
        <v>41128</v>
      </c>
      <c r="B1412" s="58">
        <v>3.3708995773797934E-3</v>
      </c>
      <c r="C1412" s="58">
        <v>-2.6984483921744795E-3</v>
      </c>
      <c r="D1412" s="58">
        <v>7.2215887495250541E-3</v>
      </c>
      <c r="E1412" s="58">
        <v>-3.5504064281042247E-3</v>
      </c>
      <c r="F1412" s="58">
        <v>1.0702652396463508E-2</v>
      </c>
      <c r="G1412" s="58">
        <v>1.0350584307178723E-2</v>
      </c>
      <c r="H1412" s="58">
        <v>1.0983375357921155E-2</v>
      </c>
      <c r="I1412" s="58">
        <v>-5.4744525547445355E-2</v>
      </c>
      <c r="J1412" s="58">
        <v>3.5056657223796028E-2</v>
      </c>
      <c r="K1412" s="58">
        <v>-2.2034692920768872E-2</v>
      </c>
      <c r="L1412" s="58">
        <v>1.7100762957116489E-2</v>
      </c>
      <c r="M1412" s="58">
        <v>-3.9041464728056807E-3</v>
      </c>
    </row>
    <row r="1413" spans="1:13" x14ac:dyDescent="0.25">
      <c r="A1413" s="57">
        <v>41129</v>
      </c>
      <c r="B1413" s="58">
        <v>-5.8165772451486131E-3</v>
      </c>
      <c r="C1413" s="58">
        <v>-1.6910935738444488E-3</v>
      </c>
      <c r="D1413" s="58">
        <v>3.7735849056603765E-3</v>
      </c>
      <c r="E1413" s="58">
        <v>2.6254102203471241E-3</v>
      </c>
      <c r="F1413" s="58">
        <v>7.2897483118479212E-3</v>
      </c>
      <c r="G1413" s="58">
        <v>2.3132848645075477E-3</v>
      </c>
      <c r="H1413" s="58">
        <v>-9.2154210348326382E-3</v>
      </c>
      <c r="I1413" s="58">
        <v>0</v>
      </c>
      <c r="J1413" s="58">
        <v>4.4474854601437297E-3</v>
      </c>
      <c r="K1413" s="58">
        <v>1.1984659635666306E-2</v>
      </c>
      <c r="L1413" s="58">
        <v>-4.8887739265390473E-2</v>
      </c>
      <c r="M1413" s="58">
        <v>4.3249087714556378E-3</v>
      </c>
    </row>
    <row r="1414" spans="1:13" x14ac:dyDescent="0.25">
      <c r="A1414" s="57">
        <v>41130</v>
      </c>
      <c r="B1414" s="58">
        <v>1.7652695818832775E-3</v>
      </c>
      <c r="C1414" s="58">
        <v>1.4680971202711834E-3</v>
      </c>
      <c r="D1414" s="58">
        <v>3.759398496240518E-3</v>
      </c>
      <c r="E1414" s="58">
        <v>1.8703824932209123E-4</v>
      </c>
      <c r="F1414" s="58">
        <v>-2.5139026434067846E-3</v>
      </c>
      <c r="G1414" s="58">
        <v>5.6050115397296985E-3</v>
      </c>
      <c r="H1414" s="58">
        <v>-1.3653042068435539E-3</v>
      </c>
      <c r="I1414" s="58">
        <v>1.3996138996139162E-2</v>
      </c>
      <c r="J1414" s="58">
        <v>6.1307901907357021E-3</v>
      </c>
      <c r="K1414" s="58">
        <v>-9.9478919943155608E-3</v>
      </c>
      <c r="L1414" s="58">
        <v>-1.6045689420723486E-2</v>
      </c>
      <c r="M1414" s="58">
        <v>-6.190283945633257E-3</v>
      </c>
    </row>
    <row r="1415" spans="1:13" x14ac:dyDescent="0.25">
      <c r="A1415" s="57">
        <v>41131</v>
      </c>
      <c r="B1415" s="58">
        <v>-3.776054777967941E-3</v>
      </c>
      <c r="C1415" s="58">
        <v>1.4659449706810879E-3</v>
      </c>
      <c r="D1415" s="58">
        <v>6.741573033707926E-3</v>
      </c>
      <c r="E1415" s="58">
        <v>-5.2984260557897844E-4</v>
      </c>
      <c r="F1415" s="58">
        <v>9.1645028257225647E-4</v>
      </c>
      <c r="G1415" s="58">
        <v>-2.6229508196721207E-3</v>
      </c>
      <c r="H1415" s="58">
        <v>-5.5968555071349568E-3</v>
      </c>
      <c r="I1415" s="58">
        <v>3.8077106139933203E-2</v>
      </c>
      <c r="J1415" s="58">
        <v>7.1090047393365108E-3</v>
      </c>
      <c r="K1415" s="58">
        <v>-1.3397129186602741E-2</v>
      </c>
      <c r="L1415" s="58">
        <v>-2.9850746268656692E-2</v>
      </c>
      <c r="M1415" s="58">
        <v>-2.3019634394040311E-3</v>
      </c>
    </row>
    <row r="1416" spans="1:13" x14ac:dyDescent="0.25">
      <c r="A1416" s="57">
        <v>41134</v>
      </c>
      <c r="B1416" s="58">
        <v>5.1043614494363787E-3</v>
      </c>
      <c r="C1416" s="58">
        <v>1.339939196036477E-2</v>
      </c>
      <c r="D1416" s="58">
        <v>-7.0684523809523281E-3</v>
      </c>
      <c r="E1416" s="58">
        <v>2.8034177373082336E-2</v>
      </c>
      <c r="F1416" s="58">
        <v>-2.0601251335267134E-3</v>
      </c>
      <c r="G1416" s="58">
        <v>-9.8619329388560661E-4</v>
      </c>
      <c r="H1416" s="58">
        <v>-1.3319011815252635E-3</v>
      </c>
      <c r="I1416" s="58">
        <v>-9.6286107290232126E-3</v>
      </c>
      <c r="J1416" s="58">
        <v>-7.058823529411784E-3</v>
      </c>
      <c r="K1416" s="58">
        <v>-1.0669253152279512E-2</v>
      </c>
      <c r="L1416" s="58">
        <v>-4.5014245014245002E-2</v>
      </c>
      <c r="M1416" s="58">
        <v>-3.8002171552660169E-3</v>
      </c>
    </row>
    <row r="1417" spans="1:13" x14ac:dyDescent="0.25">
      <c r="A1417" s="57">
        <v>41135</v>
      </c>
      <c r="B1417" s="58">
        <v>0</v>
      </c>
      <c r="C1417" s="58">
        <v>2.666666666666595E-3</v>
      </c>
      <c r="D1417" s="58">
        <v>-7.8681153990258768E-3</v>
      </c>
      <c r="E1417" s="58">
        <v>1.3134346467679858E-2</v>
      </c>
      <c r="F1417" s="58">
        <v>-2.523128679562503E-3</v>
      </c>
      <c r="G1417" s="58">
        <v>-8.5554458703521741E-3</v>
      </c>
      <c r="H1417" s="58">
        <v>3.2266391326793986E-3</v>
      </c>
      <c r="I1417" s="58">
        <v>-5.6481481481481577E-2</v>
      </c>
      <c r="J1417" s="58">
        <v>-2.0311442112389555E-3</v>
      </c>
      <c r="K1417" s="58">
        <v>-9.8039215686274161E-3</v>
      </c>
      <c r="L1417" s="58">
        <v>-1.0739856801909475E-2</v>
      </c>
      <c r="M1417" s="58">
        <v>8.3106267029973147E-3</v>
      </c>
    </row>
    <row r="1418" spans="1:13" x14ac:dyDescent="0.25">
      <c r="A1418" s="57">
        <v>41136</v>
      </c>
      <c r="B1418" s="58">
        <v>1.0056315366058222E-4</v>
      </c>
      <c r="C1418" s="58">
        <v>-1.3297872340424233E-3</v>
      </c>
      <c r="D1418" s="58">
        <v>-7.9305135951661665E-3</v>
      </c>
      <c r="E1418" s="58">
        <v>-1.6766467065868484E-3</v>
      </c>
      <c r="F1418" s="58">
        <v>-2.7594665031428489E-3</v>
      </c>
      <c r="G1418" s="58">
        <v>2.3232658479921398E-3</v>
      </c>
      <c r="H1418" s="58">
        <v>1.8139714395986051E-2</v>
      </c>
      <c r="I1418" s="58">
        <v>4.0235525024533869E-2</v>
      </c>
      <c r="J1418" s="58">
        <v>1.4246947082767969E-2</v>
      </c>
      <c r="K1418" s="58">
        <v>-3.4653465346534684E-3</v>
      </c>
      <c r="L1418" s="58">
        <v>2.4125452352231624E-2</v>
      </c>
      <c r="M1418" s="58">
        <v>5.9451425483043607E-3</v>
      </c>
    </row>
    <row r="1419" spans="1:13" x14ac:dyDescent="0.25">
      <c r="A1419" s="57">
        <v>41137</v>
      </c>
      <c r="B1419" s="58">
        <v>-6.5359477124182774E-4</v>
      </c>
      <c r="C1419" s="58">
        <v>8.7660896582333336E-3</v>
      </c>
      <c r="D1419" s="58">
        <v>1.2181195279786783E-2</v>
      </c>
      <c r="E1419" s="58">
        <v>7.977447216890754E-3</v>
      </c>
      <c r="F1419" s="58">
        <v>2.7363566487317525E-2</v>
      </c>
      <c r="G1419" s="58">
        <v>1.9205298013245109E-2</v>
      </c>
      <c r="H1419" s="58">
        <v>1.7395333164855531E-2</v>
      </c>
      <c r="I1419" s="58">
        <v>-6.2735849056603676E-2</v>
      </c>
      <c r="J1419" s="58">
        <v>1.2374581939799345E-2</v>
      </c>
      <c r="K1419" s="58">
        <v>6.607054148037772E-2</v>
      </c>
      <c r="L1419" s="58">
        <v>-3.2391048292108593E-3</v>
      </c>
      <c r="M1419" s="58">
        <v>-3.0893216924110067E-2</v>
      </c>
    </row>
    <row r="1420" spans="1:13" x14ac:dyDescent="0.25">
      <c r="A1420" s="57">
        <v>41138</v>
      </c>
      <c r="B1420" s="58">
        <v>1.1621472053126691E-2</v>
      </c>
      <c r="C1420" s="58">
        <v>1.847981520184816E-2</v>
      </c>
      <c r="D1420" s="58">
        <v>-9.7781120722076897E-3</v>
      </c>
      <c r="E1420" s="58">
        <v>6.3373995834572483E-3</v>
      </c>
      <c r="F1420" s="58">
        <v>2.3941343707916118E-3</v>
      </c>
      <c r="G1420" s="58">
        <v>3.8986354775827348E-3</v>
      </c>
      <c r="H1420" s="58">
        <v>-1.5731732560547718E-3</v>
      </c>
      <c r="I1420" s="58">
        <v>-4.1268243583291397E-2</v>
      </c>
      <c r="J1420" s="58">
        <v>-1.3544763792533887E-2</v>
      </c>
      <c r="K1420" s="58">
        <v>-1.0251630941286227E-2</v>
      </c>
      <c r="L1420" s="58">
        <v>-1.1816838995568624E-2</v>
      </c>
      <c r="M1420" s="58">
        <v>-2.2176022176023658E-3</v>
      </c>
    </row>
    <row r="1421" spans="1:13" x14ac:dyDescent="0.25">
      <c r="A1421" s="57">
        <v>41141</v>
      </c>
      <c r="B1421" s="58">
        <v>-1.9395265565944619E-3</v>
      </c>
      <c r="C1421" s="58">
        <v>2.6244734852575835E-2</v>
      </c>
      <c r="D1421" s="58">
        <v>-3.7979491074818794E-3</v>
      </c>
      <c r="E1421" s="58">
        <v>-2.3652544126777642E-3</v>
      </c>
      <c r="F1421" s="58">
        <v>-2.2913867741453875E-2</v>
      </c>
      <c r="G1421" s="58">
        <v>-5.1779935275081401E-3</v>
      </c>
      <c r="H1421" s="58">
        <v>-3.4000912219596113E-3</v>
      </c>
      <c r="I1421" s="58">
        <v>5.0393700787401574E-2</v>
      </c>
      <c r="J1421" s="58">
        <v>-1.1051574012056253E-2</v>
      </c>
      <c r="K1421" s="58">
        <v>-1.6478342749529085E-2</v>
      </c>
      <c r="L1421" s="58">
        <v>1.1659192825112186E-2</v>
      </c>
      <c r="M1421" s="58">
        <v>4.3061536324489058E-3</v>
      </c>
    </row>
    <row r="1422" spans="1:13" x14ac:dyDescent="0.25">
      <c r="A1422" s="57">
        <v>41142</v>
      </c>
      <c r="B1422" s="58">
        <v>1.4948427923664465E-3</v>
      </c>
      <c r="C1422" s="58">
        <v>-1.3681330246263945E-2</v>
      </c>
      <c r="D1422" s="58">
        <v>-4.5749142203583837E-3</v>
      </c>
      <c r="E1422" s="58">
        <v>-8.9203686690572104E-3</v>
      </c>
      <c r="F1422" s="58">
        <v>-5.7367657169047348E-2</v>
      </c>
      <c r="G1422" s="58">
        <v>1.9518542615486467E-3</v>
      </c>
      <c r="H1422" s="58">
        <v>-3.7445392136468136E-3</v>
      </c>
      <c r="I1422" s="58">
        <v>-4.2478760619690248E-2</v>
      </c>
      <c r="J1422" s="58">
        <v>3.7250253979004277E-3</v>
      </c>
      <c r="K1422" s="58">
        <v>1.0052656773575919E-2</v>
      </c>
      <c r="L1422" s="58">
        <v>6.20567375886516E-3</v>
      </c>
      <c r="M1422" s="58">
        <v>-1.2033195020746734E-2</v>
      </c>
    </row>
    <row r="1423" spans="1:13" x14ac:dyDescent="0.25">
      <c r="A1423" s="57">
        <v>41143</v>
      </c>
      <c r="B1423" s="58">
        <v>-1.1692123986268066E-2</v>
      </c>
      <c r="C1423" s="58">
        <v>1.95262483994878E-2</v>
      </c>
      <c r="D1423" s="58">
        <v>-1.4553810800459588E-2</v>
      </c>
      <c r="E1423" s="58">
        <v>1.1452664314335115E-2</v>
      </c>
      <c r="F1423" s="58">
        <v>-4.8622366288493257E-3</v>
      </c>
      <c r="G1423" s="58">
        <v>-8.4415584415584721E-3</v>
      </c>
      <c r="H1423" s="58">
        <v>1.5243265817498353E-2</v>
      </c>
      <c r="I1423" s="58">
        <v>1.4613778705636848E-2</v>
      </c>
      <c r="J1423" s="58">
        <v>-8.7719298245614308E-3</v>
      </c>
      <c r="K1423" s="58">
        <v>3.7914691943126133E-3</v>
      </c>
      <c r="L1423" s="58">
        <v>-3.2305433186490262E-3</v>
      </c>
      <c r="M1423" s="58">
        <v>4.7599048019038026E-3</v>
      </c>
    </row>
    <row r="1424" spans="1:13" x14ac:dyDescent="0.25">
      <c r="A1424" s="57">
        <v>41144</v>
      </c>
      <c r="B1424" s="58">
        <v>-8.0547724526781606E-3</v>
      </c>
      <c r="C1424" s="58">
        <v>-9.3144950287807893E-3</v>
      </c>
      <c r="D1424" s="58">
        <v>-2.681694520015554E-2</v>
      </c>
      <c r="E1424" s="58">
        <v>-5.6171470805621571E-4</v>
      </c>
      <c r="F1424" s="58">
        <v>-6.2785016286644901E-2</v>
      </c>
      <c r="G1424" s="58">
        <v>-9.1683038637850878E-3</v>
      </c>
      <c r="H1424" s="58">
        <v>-7.8157136980666619E-3</v>
      </c>
      <c r="I1424" s="58">
        <v>0</v>
      </c>
      <c r="J1424" s="58">
        <v>-2.0422055820285001E-3</v>
      </c>
      <c r="K1424" s="58">
        <v>-8.9707271010387446E-3</v>
      </c>
      <c r="L1424" s="58">
        <v>-1.1785503830288757E-2</v>
      </c>
      <c r="M1424" s="58">
        <v>-2.9260136547303306E-3</v>
      </c>
    </row>
    <row r="1425" spans="1:13" x14ac:dyDescent="0.25">
      <c r="A1425" s="57">
        <v>41145</v>
      </c>
      <c r="B1425" s="58">
        <v>-1.0556232237109109E-2</v>
      </c>
      <c r="C1425" s="58">
        <v>9.5077118106923209E-4</v>
      </c>
      <c r="D1425" s="58">
        <v>-5.1916932907347668E-3</v>
      </c>
      <c r="E1425" s="58">
        <v>2.7214104005206519E-3</v>
      </c>
      <c r="F1425" s="58">
        <v>5.4739768876530537E-3</v>
      </c>
      <c r="G1425" s="58">
        <v>9.914077990746728E-3</v>
      </c>
      <c r="H1425" s="58">
        <v>1.8822553897180905E-2</v>
      </c>
      <c r="I1425" s="58">
        <v>-1.5432098765432167E-3</v>
      </c>
      <c r="J1425" s="58">
        <v>8.1855388813096841E-3</v>
      </c>
      <c r="K1425" s="58">
        <v>-2.3820867079560326E-3</v>
      </c>
      <c r="L1425" s="58">
        <v>1.5205724508050134E-2</v>
      </c>
      <c r="M1425" s="58">
        <v>7.6858580212408878E-3</v>
      </c>
    </row>
    <row r="1426" spans="1:13" x14ac:dyDescent="0.25">
      <c r="A1426" s="57">
        <v>41148</v>
      </c>
      <c r="B1426" s="58">
        <v>1.5387771850636112E-2</v>
      </c>
      <c r="C1426" s="58">
        <v>1.8786279683377316E-2</v>
      </c>
      <c r="D1426" s="58">
        <v>-2.8101164191087769E-3</v>
      </c>
      <c r="E1426" s="58">
        <v>-1.3865124786123229E-2</v>
      </c>
      <c r="F1426" s="58">
        <v>1.0197027307293549E-2</v>
      </c>
      <c r="G1426" s="58">
        <v>4.2539267015706539E-3</v>
      </c>
      <c r="H1426" s="58">
        <v>-7.4062016765688021E-3</v>
      </c>
      <c r="I1426" s="58">
        <v>-1.3395157135497215E-2</v>
      </c>
      <c r="J1426" s="58">
        <v>-8.1190798376183926E-3</v>
      </c>
      <c r="K1426" s="58">
        <v>-8.1184336198664164E-3</v>
      </c>
      <c r="L1426" s="58">
        <v>-2.3494860499265746E-3</v>
      </c>
      <c r="M1426" s="58">
        <v>5.4084038274857527E-3</v>
      </c>
    </row>
    <row r="1427" spans="1:13" x14ac:dyDescent="0.25">
      <c r="A1427" s="57">
        <v>41149</v>
      </c>
      <c r="B1427" s="58">
        <v>-1.21236613457264E-2</v>
      </c>
      <c r="C1427" s="58">
        <v>-1.3467315860353768E-3</v>
      </c>
      <c r="D1427" s="58">
        <v>6.441223832528209E-3</v>
      </c>
      <c r="E1427" s="58">
        <v>1.1995931554385608E-2</v>
      </c>
      <c r="F1427" s="58">
        <v>3.1822070145423487E-2</v>
      </c>
      <c r="G1427" s="58">
        <v>-1.9550342130988385E-3</v>
      </c>
      <c r="H1427" s="58">
        <v>8.9783535585439278E-3</v>
      </c>
      <c r="I1427" s="58">
        <v>9.9216710182767898E-3</v>
      </c>
      <c r="J1427" s="58">
        <v>-2.7285129604366354E-3</v>
      </c>
      <c r="K1427" s="58">
        <v>1.9258545979778718E-2</v>
      </c>
      <c r="L1427" s="58">
        <v>8.536944362672827E-3</v>
      </c>
      <c r="M1427" s="58">
        <v>-1.2413793103448478E-3</v>
      </c>
    </row>
    <row r="1428" spans="1:13" x14ac:dyDescent="0.25">
      <c r="A1428" s="57">
        <v>41150</v>
      </c>
      <c r="B1428" s="58">
        <v>-2.1988136633258604E-3</v>
      </c>
      <c r="C1428" s="58">
        <v>-1.970954356846577E-3</v>
      </c>
      <c r="D1428" s="58">
        <v>-1.3199999999999878E-2</v>
      </c>
      <c r="E1428" s="58">
        <v>1.5873954299565396E-2</v>
      </c>
      <c r="F1428" s="58">
        <v>-6.2344553142099191E-2</v>
      </c>
      <c r="G1428" s="58">
        <v>6.5295461965386714E-4</v>
      </c>
      <c r="H1428" s="58">
        <v>4.1038559993498147E-3</v>
      </c>
      <c r="I1428" s="58">
        <v>-1.2409513960703111E-2</v>
      </c>
      <c r="J1428" s="58">
        <v>5.4719562243501496E-3</v>
      </c>
      <c r="K1428" s="58">
        <v>-2.8341993386868936E-3</v>
      </c>
      <c r="L1428" s="58">
        <v>-1.4594279042614566E-3</v>
      </c>
      <c r="M1428" s="58">
        <v>4.97168899323297E-3</v>
      </c>
    </row>
    <row r="1429" spans="1:13" x14ac:dyDescent="0.25">
      <c r="A1429" s="57">
        <v>41151</v>
      </c>
      <c r="B1429" s="58">
        <v>-1.8449238968891724E-3</v>
      </c>
      <c r="C1429" s="58">
        <v>-1.4239684024529575E-2</v>
      </c>
      <c r="D1429" s="58">
        <v>-1.6214025131739085E-2</v>
      </c>
      <c r="E1429" s="58">
        <v>-9.1951347261829408E-3</v>
      </c>
      <c r="F1429" s="58">
        <v>-9.6374889478336723E-3</v>
      </c>
      <c r="G1429" s="58">
        <v>-1.0766721044045635E-2</v>
      </c>
      <c r="H1429" s="58">
        <v>-3.6419553253480563E-3</v>
      </c>
      <c r="I1429" s="58">
        <v>-5.2356020942412318E-4</v>
      </c>
      <c r="J1429" s="58">
        <v>-1.3265306122448917E-2</v>
      </c>
      <c r="K1429" s="58">
        <v>-3.3159639981051647E-2</v>
      </c>
      <c r="L1429" s="58">
        <v>-1.4615609470914892E-2</v>
      </c>
      <c r="M1429" s="58">
        <v>-7.145801841418109E-3</v>
      </c>
    </row>
    <row r="1430" spans="1:13" x14ac:dyDescent="0.25">
      <c r="A1430" s="57">
        <v>41152</v>
      </c>
      <c r="B1430" s="58">
        <v>-2.3617600246444992E-3</v>
      </c>
      <c r="C1430" s="58">
        <v>2.00337410375373E-3</v>
      </c>
      <c r="D1430" s="58">
        <v>2.3073753605273861E-2</v>
      </c>
      <c r="E1430" s="58">
        <v>4.9926578560939294E-3</v>
      </c>
      <c r="F1430" s="58">
        <v>-5.0888313543434593E-3</v>
      </c>
      <c r="G1430" s="58">
        <v>1.6490765171504052E-2</v>
      </c>
      <c r="H1430" s="58">
        <v>8.3258874177565279E-3</v>
      </c>
      <c r="I1430" s="58">
        <v>-5.3954950235725607E-2</v>
      </c>
      <c r="J1430" s="58">
        <v>1.0341261633919352E-3</v>
      </c>
      <c r="K1430" s="58">
        <v>3.478686918177365E-2</v>
      </c>
      <c r="L1430" s="58">
        <v>-8.0094927321270326E-3</v>
      </c>
      <c r="M1430" s="58">
        <v>4.8442906574392985E-3</v>
      </c>
    </row>
    <row r="1431" spans="1:13" x14ac:dyDescent="0.25">
      <c r="A1431" s="57">
        <v>41156</v>
      </c>
      <c r="B1431" s="58">
        <v>1.1836755699655255E-2</v>
      </c>
      <c r="C1431" s="58">
        <v>1.4626959907397596E-2</v>
      </c>
      <c r="D1431" s="58">
        <v>-1.6512283527990168E-2</v>
      </c>
      <c r="E1431" s="58">
        <v>-5.9029807130333012E-3</v>
      </c>
      <c r="F1431" s="58">
        <v>2.7548456568557089E-2</v>
      </c>
      <c r="G1431" s="58">
        <v>-1.4276443867618505E-2</v>
      </c>
      <c r="H1431" s="58">
        <v>-1.5708704233294846E-3</v>
      </c>
      <c r="I1431" s="58">
        <v>-1.8272425249169388E-2</v>
      </c>
      <c r="J1431" s="58">
        <v>-8.9531680440770867E-3</v>
      </c>
      <c r="K1431" s="58">
        <v>8.5227272727272929E-3</v>
      </c>
      <c r="L1431" s="58">
        <v>3.6184210526315708E-2</v>
      </c>
      <c r="M1431" s="58">
        <v>1.2534435261708055E-2</v>
      </c>
    </row>
    <row r="1432" spans="1:13" x14ac:dyDescent="0.25">
      <c r="A1432" s="57">
        <v>41157</v>
      </c>
      <c r="B1432" s="58">
        <v>-1.118966481867667E-2</v>
      </c>
      <c r="C1432" s="58">
        <v>-6.9487658162207255E-3</v>
      </c>
      <c r="D1432" s="58">
        <v>-1.2285012285012664E-3</v>
      </c>
      <c r="E1432" s="58">
        <v>-4.7033923217132401E-4</v>
      </c>
      <c r="F1432" s="58">
        <v>-2.2443454720111888E-2</v>
      </c>
      <c r="G1432" s="58">
        <v>3.291639236340238E-4</v>
      </c>
      <c r="H1432" s="58">
        <v>-6.69678876875901E-3</v>
      </c>
      <c r="I1432" s="58">
        <v>4.7941342357585848E-2</v>
      </c>
      <c r="J1432" s="58">
        <v>-9.0340514246004533E-3</v>
      </c>
      <c r="K1432" s="58">
        <v>2.0657276995305063E-2</v>
      </c>
      <c r="L1432" s="58">
        <v>2.1645021645021689E-2</v>
      </c>
      <c r="M1432" s="58">
        <v>5.441436539246336E-4</v>
      </c>
    </row>
    <row r="1433" spans="1:13" x14ac:dyDescent="0.25">
      <c r="A1433" s="57">
        <v>41158</v>
      </c>
      <c r="B1433" s="58">
        <v>9.5159714006480822E-3</v>
      </c>
      <c r="C1433" s="58">
        <v>8.9817232375979383E-3</v>
      </c>
      <c r="D1433" s="58">
        <v>2.9110291102911079E-2</v>
      </c>
      <c r="E1433" s="58">
        <v>2.7439562378683835E-2</v>
      </c>
      <c r="F1433" s="58">
        <v>7.1466857244952831E-3</v>
      </c>
      <c r="G1433" s="58">
        <v>3.1260282987825017E-2</v>
      </c>
      <c r="H1433" s="58">
        <v>2.0956867841767535E-2</v>
      </c>
      <c r="I1433" s="58">
        <v>2.0452099031216475E-2</v>
      </c>
      <c r="J1433" s="58">
        <v>3.6465638148667656E-2</v>
      </c>
      <c r="K1433" s="58">
        <v>3.54185832566698E-2</v>
      </c>
      <c r="L1433" s="58">
        <v>1.4124293785311437E-3</v>
      </c>
      <c r="M1433" s="58">
        <v>1.713120326308637E-2</v>
      </c>
    </row>
    <row r="1434" spans="1:13" x14ac:dyDescent="0.25">
      <c r="A1434" s="57">
        <v>41159</v>
      </c>
      <c r="B1434" s="58">
        <v>1.4572505859574036E-2</v>
      </c>
      <c r="C1434" s="58">
        <v>6.2105372114686919E-3</v>
      </c>
      <c r="D1434" s="58">
        <v>-3.6254980079681309E-2</v>
      </c>
      <c r="E1434" s="58">
        <v>9.6464863317589078E-3</v>
      </c>
      <c r="F1434" s="58">
        <v>-2.7940393826503374E-2</v>
      </c>
      <c r="G1434" s="58">
        <v>-1.2444160816847516E-2</v>
      </c>
      <c r="H1434" s="58">
        <v>3.0869599809054016E-2</v>
      </c>
      <c r="I1434" s="58">
        <v>1.0548523206750371E-3</v>
      </c>
      <c r="J1434" s="58">
        <v>-1.2855209742895779E-2</v>
      </c>
      <c r="K1434" s="58">
        <v>1.9546868058640587E-2</v>
      </c>
      <c r="L1434" s="58">
        <v>4.5133991537376073E-3</v>
      </c>
      <c r="M1434" s="58">
        <v>-1.3233524929822327E-2</v>
      </c>
    </row>
    <row r="1435" spans="1:13" x14ac:dyDescent="0.25">
      <c r="A1435" s="57">
        <v>41162</v>
      </c>
      <c r="B1435" s="58">
        <v>1.3559662515065796E-3</v>
      </c>
      <c r="C1435" s="58">
        <v>-2.6026128999074083E-2</v>
      </c>
      <c r="D1435" s="58">
        <v>-3.8445638693675011E-2</v>
      </c>
      <c r="E1435" s="58">
        <v>-7.6264459061012868E-3</v>
      </c>
      <c r="F1435" s="58">
        <v>-3.9237156674879481E-3</v>
      </c>
      <c r="G1435" s="58">
        <v>-7.4313408723748475E-3</v>
      </c>
      <c r="H1435" s="58">
        <v>-7.9107818167786226E-3</v>
      </c>
      <c r="I1435" s="58">
        <v>-8.9567966280296174E-3</v>
      </c>
      <c r="J1435" s="58">
        <v>-1.7477724468814237E-2</v>
      </c>
      <c r="K1435" s="58">
        <v>-1.350762527233107E-2</v>
      </c>
      <c r="L1435" s="58">
        <v>-8.9862398202752436E-3</v>
      </c>
      <c r="M1435" s="58">
        <v>-4.1994039555673934E-3</v>
      </c>
    </row>
    <row r="1436" spans="1:13" x14ac:dyDescent="0.25">
      <c r="A1436" s="57">
        <v>41163</v>
      </c>
      <c r="B1436" s="58">
        <v>5.8177441195648161E-3</v>
      </c>
      <c r="C1436" s="58">
        <v>-3.2741867342628295E-3</v>
      </c>
      <c r="D1436" s="58">
        <v>3.4393809114359186E-3</v>
      </c>
      <c r="E1436" s="58">
        <v>-1.2227523355140879E-2</v>
      </c>
      <c r="F1436" s="58">
        <v>5.9545621106633639E-3</v>
      </c>
      <c r="G1436" s="58">
        <v>2.2786458333332593E-3</v>
      </c>
      <c r="H1436" s="58">
        <v>-5.5233575790578637E-3</v>
      </c>
      <c r="I1436" s="58">
        <v>3.2961190855927747E-2</v>
      </c>
      <c r="J1436" s="58">
        <v>-3.1391698639694487E-3</v>
      </c>
      <c r="K1436" s="58">
        <v>-6.6254416961131213E-3</v>
      </c>
      <c r="L1436" s="58">
        <v>2.5502975347124757E-3</v>
      </c>
      <c r="M1436" s="58">
        <v>7.4819752414636564E-3</v>
      </c>
    </row>
    <row r="1437" spans="1:13" x14ac:dyDescent="0.25">
      <c r="A1437" s="57">
        <v>41164</v>
      </c>
      <c r="B1437" s="58">
        <v>1.4809274495138469E-2</v>
      </c>
      <c r="C1437" s="58">
        <v>1.3881530147292542E-2</v>
      </c>
      <c r="D1437" s="58">
        <v>-6.4267352185088944E-3</v>
      </c>
      <c r="E1437" s="58">
        <v>-1.8799710773679257E-3</v>
      </c>
      <c r="F1437" s="58">
        <v>-2.4770057371824028E-2</v>
      </c>
      <c r="G1437" s="58">
        <v>-3.2478077297815044E-4</v>
      </c>
      <c r="H1437" s="58">
        <v>-1.5645167598854481E-4</v>
      </c>
      <c r="I1437" s="58">
        <v>7.7200205867215654E-2</v>
      </c>
      <c r="J1437" s="58">
        <v>3.4989503149063239E-4</v>
      </c>
      <c r="K1437" s="58">
        <v>4.0462427745664664E-2</v>
      </c>
      <c r="L1437" s="58">
        <v>-3.6743923120408084E-3</v>
      </c>
      <c r="M1437" s="58">
        <v>1.3502565487422125E-4</v>
      </c>
    </row>
    <row r="1438" spans="1:13" x14ac:dyDescent="0.25">
      <c r="A1438" s="57">
        <v>41165</v>
      </c>
      <c r="B1438" s="58">
        <v>4.225628930817571E-3</v>
      </c>
      <c r="C1438" s="58">
        <v>1.9753344481605151E-2</v>
      </c>
      <c r="D1438" s="58">
        <v>7.3307460112117528E-3</v>
      </c>
      <c r="E1438" s="58">
        <v>2.1935670820052211E-2</v>
      </c>
      <c r="F1438" s="58">
        <v>2.5585955738164134E-2</v>
      </c>
      <c r="G1438" s="58">
        <v>5.1981806367771277E-3</v>
      </c>
      <c r="H1438" s="58">
        <v>1.8033877087978878E-2</v>
      </c>
      <c r="I1438" s="58">
        <v>-1.0511227902532227E-2</v>
      </c>
      <c r="J1438" s="58">
        <v>1.0842952081147272E-2</v>
      </c>
      <c r="K1438" s="58">
        <v>2.8632478632478753E-2</v>
      </c>
      <c r="L1438" s="58">
        <v>3.0921985815602904E-2</v>
      </c>
      <c r="M1438" s="58">
        <v>1.4445794518698651E-2</v>
      </c>
    </row>
    <row r="1439" spans="1:13" x14ac:dyDescent="0.25">
      <c r="A1439" s="57">
        <v>41166</v>
      </c>
      <c r="B1439" s="58">
        <v>9.1006947842255936E-3</v>
      </c>
      <c r="C1439" s="58">
        <v>1.2093881315978328E-2</v>
      </c>
      <c r="D1439" s="58">
        <v>4.2808219178080975E-4</v>
      </c>
      <c r="E1439" s="58">
        <v>5.1606317520627165E-3</v>
      </c>
      <c r="F1439" s="58">
        <v>5.2717836656651196E-2</v>
      </c>
      <c r="G1439" s="58">
        <v>8.7265675500969309E-3</v>
      </c>
      <c r="H1439" s="58">
        <v>3.9578850292036893E-3</v>
      </c>
      <c r="I1439" s="58">
        <v>6.2288749396426812E-2</v>
      </c>
      <c r="J1439" s="58">
        <v>2.2837370242214439E-2</v>
      </c>
      <c r="K1439" s="58">
        <v>2.7004570004154571E-2</v>
      </c>
      <c r="L1439" s="58">
        <v>-7.7050082553660193E-3</v>
      </c>
      <c r="M1439" s="58">
        <v>-8.5174341229704575E-3</v>
      </c>
    </row>
    <row r="1440" spans="1:13" x14ac:dyDescent="0.25">
      <c r="A1440" s="57">
        <v>41169</v>
      </c>
      <c r="B1440" s="58">
        <v>-3.3456167571760398E-3</v>
      </c>
      <c r="C1440" s="58">
        <v>1.2354430379746928E-2</v>
      </c>
      <c r="D1440" s="58">
        <v>-2.5673940949936247E-3</v>
      </c>
      <c r="E1440" s="58">
        <v>4.231431069987579E-4</v>
      </c>
      <c r="F1440" s="58">
        <v>-1.9979242345614989E-2</v>
      </c>
      <c r="G1440" s="58">
        <v>0</v>
      </c>
      <c r="H1440" s="58">
        <v>-1.2515788265013095E-2</v>
      </c>
      <c r="I1440" s="58">
        <v>-2.1818181818181848E-2</v>
      </c>
      <c r="J1440" s="58">
        <v>-1.556156968876854E-2</v>
      </c>
      <c r="K1440" s="58">
        <v>7.6860841423949111E-3</v>
      </c>
      <c r="L1440" s="58">
        <v>-6.9328896283971098E-3</v>
      </c>
      <c r="M1440" s="58">
        <v>-6.845637583892672E-3</v>
      </c>
    </row>
    <row r="1441" spans="1:13" x14ac:dyDescent="0.25">
      <c r="A1441" s="57">
        <v>41170</v>
      </c>
      <c r="B1441" s="58">
        <v>6.4704451471659929E-3</v>
      </c>
      <c r="C1441" s="58">
        <v>3.0009002700810417E-3</v>
      </c>
      <c r="D1441" s="58">
        <v>2.5740025740026429E-3</v>
      </c>
      <c r="E1441" s="58">
        <v>1.1673810060906842E-2</v>
      </c>
      <c r="F1441" s="58">
        <v>-1.1649457241196814E-2</v>
      </c>
      <c r="G1441" s="58">
        <v>-9.6123037487982899E-4</v>
      </c>
      <c r="H1441" s="58">
        <v>2.9069767441860517E-3</v>
      </c>
      <c r="I1441" s="58">
        <v>1.6263940520446107E-2</v>
      </c>
      <c r="J1441" s="58">
        <v>-1.5120274914089404E-2</v>
      </c>
      <c r="K1441" s="58">
        <v>6.0216780409474424E-3</v>
      </c>
      <c r="L1441" s="58">
        <v>-3.015917341524732E-2</v>
      </c>
      <c r="M1441" s="58">
        <v>-5.4061359643187146E-4</v>
      </c>
    </row>
    <row r="1442" spans="1:13" x14ac:dyDescent="0.25">
      <c r="A1442" s="57">
        <v>41171</v>
      </c>
      <c r="B1442" s="58">
        <v>3.2385924207269934E-3</v>
      </c>
      <c r="C1442" s="58">
        <v>2.9919218111107426E-4</v>
      </c>
      <c r="D1442" s="58">
        <v>-9.4137783483099202E-3</v>
      </c>
      <c r="E1442" s="58">
        <v>1.284909972685222E-2</v>
      </c>
      <c r="F1442" s="58">
        <v>1.9198142691311704E-2</v>
      </c>
      <c r="G1442" s="58">
        <v>-4.1693393200769036E-3</v>
      </c>
      <c r="H1442" s="58">
        <v>1.132367149758462E-2</v>
      </c>
      <c r="I1442" s="58">
        <v>6.4929126657521596E-2</v>
      </c>
      <c r="J1442" s="58">
        <v>1.0467550593160624E-3</v>
      </c>
      <c r="K1442" s="58">
        <v>-9.1779728651236736E-3</v>
      </c>
      <c r="L1442" s="58">
        <v>4.894903541606821E-3</v>
      </c>
      <c r="M1442" s="58">
        <v>5.6795131845841507E-3</v>
      </c>
    </row>
    <row r="1443" spans="1:13" x14ac:dyDescent="0.25">
      <c r="A1443" s="57">
        <v>41172</v>
      </c>
      <c r="B1443" s="58">
        <v>-8.1907973982173754E-3</v>
      </c>
      <c r="C1443" s="58">
        <v>-4.8853439680957012E-3</v>
      </c>
      <c r="D1443" s="58">
        <v>1.2958963282938551E-3</v>
      </c>
      <c r="E1443" s="58">
        <v>8.2555931643701896E-4</v>
      </c>
      <c r="F1443" s="58">
        <v>-2.5144559313124315E-2</v>
      </c>
      <c r="G1443" s="58">
        <v>1.2882447665056418E-2</v>
      </c>
      <c r="H1443" s="58">
        <v>-3.3246713543259032E-3</v>
      </c>
      <c r="I1443" s="58">
        <v>-3.0055817947617025E-2</v>
      </c>
      <c r="J1443" s="58">
        <v>5.5768560474032114E-3</v>
      </c>
      <c r="K1443" s="58">
        <v>-2.8191703584372618E-3</v>
      </c>
      <c r="L1443" s="58">
        <v>-1.2034383954154793E-2</v>
      </c>
      <c r="M1443" s="58">
        <v>5.1095871991393427E-3</v>
      </c>
    </row>
    <row r="1444" spans="1:13" x14ac:dyDescent="0.25">
      <c r="A1444" s="57">
        <v>41173</v>
      </c>
      <c r="B1444" s="58">
        <v>7.3354384260384542E-3</v>
      </c>
      <c r="C1444" s="58">
        <v>2.0038072337440482E-3</v>
      </c>
      <c r="D1444" s="58">
        <v>-2.5884383088868868E-3</v>
      </c>
      <c r="E1444" s="58">
        <v>8.0838076383733526E-3</v>
      </c>
      <c r="F1444" s="58">
        <v>-1.3480722566728831E-3</v>
      </c>
      <c r="G1444" s="58">
        <v>-8.2670906200317251E-3</v>
      </c>
      <c r="H1444" s="58">
        <v>-1.2806257428779499E-2</v>
      </c>
      <c r="I1444" s="58">
        <v>1.195219123505975E-2</v>
      </c>
      <c r="J1444" s="58">
        <v>4.8526863084921157E-3</v>
      </c>
      <c r="K1444" s="58">
        <v>-1.0904684975767465E-2</v>
      </c>
      <c r="L1444" s="58">
        <v>1.4501160092807996E-3</v>
      </c>
      <c r="M1444" s="58">
        <v>-4.0133779264213132E-3</v>
      </c>
    </row>
    <row r="1445" spans="1:13" x14ac:dyDescent="0.25">
      <c r="A1445" s="57">
        <v>41176</v>
      </c>
      <c r="B1445" s="58">
        <v>-1.128472222222221E-2</v>
      </c>
      <c r="C1445" s="58">
        <v>-1.329867013298669E-2</v>
      </c>
      <c r="D1445" s="58">
        <v>-1.384083044982698E-2</v>
      </c>
      <c r="E1445" s="58">
        <v>2.0974824755202848E-2</v>
      </c>
      <c r="F1445" s="58">
        <v>1.8538516918646497E-2</v>
      </c>
      <c r="G1445" s="58">
        <v>-1.3145238858608521E-2</v>
      </c>
      <c r="H1445" s="58">
        <v>-1.037014021050997E-2</v>
      </c>
      <c r="I1445" s="58">
        <v>-9.0551181102362266E-2</v>
      </c>
      <c r="J1445" s="58">
        <v>-1.0693342531907457E-2</v>
      </c>
      <c r="K1445" s="58">
        <v>-1.4291547570436824E-2</v>
      </c>
      <c r="L1445" s="58">
        <v>-2.4037069215175122E-2</v>
      </c>
      <c r="M1445" s="58">
        <v>3.8952316991267555E-3</v>
      </c>
    </row>
    <row r="1446" spans="1:13" x14ac:dyDescent="0.25">
      <c r="A1446" s="57">
        <v>41177</v>
      </c>
      <c r="B1446" s="58">
        <v>2.8289922934348066E-3</v>
      </c>
      <c r="C1446" s="58">
        <v>-2.4929063640048765E-2</v>
      </c>
      <c r="D1446" s="58">
        <v>-1.140350877192986E-2</v>
      </c>
      <c r="E1446" s="58">
        <v>-2.9386621072879926E-4</v>
      </c>
      <c r="F1446" s="58">
        <v>-5.8314189786182746E-3</v>
      </c>
      <c r="G1446" s="58">
        <v>-1.2670565302144277E-2</v>
      </c>
      <c r="H1446" s="58">
        <v>-9.1836734693877542E-3</v>
      </c>
      <c r="I1446" s="58">
        <v>-2.4531024531024404E-2</v>
      </c>
      <c r="J1446" s="58">
        <v>-2.9637377963737888E-2</v>
      </c>
      <c r="K1446" s="58">
        <v>-1.1184755592377749E-2</v>
      </c>
      <c r="L1446" s="58">
        <v>1.1869436201781269E-3</v>
      </c>
      <c r="M1446" s="58">
        <v>-6.4222638480062599E-3</v>
      </c>
    </row>
    <row r="1447" spans="1:13" x14ac:dyDescent="0.25">
      <c r="A1447" s="57">
        <v>41178</v>
      </c>
      <c r="B1447" s="58">
        <v>-2.6750972762644709E-3</v>
      </c>
      <c r="C1447" s="58">
        <v>-1.2367491166077715E-2</v>
      </c>
      <c r="D1447" s="58">
        <v>4.4365572315883117E-3</v>
      </c>
      <c r="E1447" s="58">
        <v>5.7187140910184286E-3</v>
      </c>
      <c r="F1447" s="58">
        <v>-2.932811944543201E-3</v>
      </c>
      <c r="G1447" s="58">
        <v>-7.5682790391575772E-3</v>
      </c>
      <c r="H1447" s="58">
        <v>-1.1051255644458635E-2</v>
      </c>
      <c r="I1447" s="58">
        <v>1.6765285996055201E-2</v>
      </c>
      <c r="J1447" s="58">
        <v>-9.3424362199064914E-3</v>
      </c>
      <c r="K1447" s="58">
        <v>-2.1784666945957265E-2</v>
      </c>
      <c r="L1447" s="58">
        <v>-1.4819205690574933E-2</v>
      </c>
      <c r="M1447" s="58">
        <v>-9.4263398868854598E-4</v>
      </c>
    </row>
    <row r="1448" spans="1:13" x14ac:dyDescent="0.25">
      <c r="A1448" s="57">
        <v>41179</v>
      </c>
      <c r="B1448" s="58">
        <v>-3.3162643257742541E-3</v>
      </c>
      <c r="C1448" s="58">
        <v>2.4202883300010525E-2</v>
      </c>
      <c r="D1448" s="58">
        <v>1.9434628975264934E-2</v>
      </c>
      <c r="E1448" s="58">
        <v>4.0387936760992726E-3</v>
      </c>
      <c r="F1448" s="58">
        <v>2.1481415455922859E-2</v>
      </c>
      <c r="G1448" s="58">
        <v>0</v>
      </c>
      <c r="H1448" s="58">
        <v>2.771658589337922E-2</v>
      </c>
      <c r="I1448" s="58">
        <v>-1.4548981571290032E-2</v>
      </c>
      <c r="J1448" s="58">
        <v>1.1244105912223468E-2</v>
      </c>
      <c r="K1448" s="58">
        <v>-4.2826552462538192E-4</v>
      </c>
      <c r="L1448" s="58">
        <v>5.4151624548737232E-3</v>
      </c>
      <c r="M1448" s="58">
        <v>-2.8305701577031606E-3</v>
      </c>
    </row>
    <row r="1449" spans="1:13" x14ac:dyDescent="0.25">
      <c r="A1449" s="57">
        <v>41180</v>
      </c>
      <c r="B1449" s="58">
        <v>6.312081029505201E-3</v>
      </c>
      <c r="C1449" s="58">
        <v>-2.0856878660228118E-2</v>
      </c>
      <c r="D1449" s="58">
        <v>-1.8197573656845711E-2</v>
      </c>
      <c r="E1449" s="58">
        <v>-2.6464127874665788E-3</v>
      </c>
      <c r="F1449" s="58">
        <v>1.9982547993019351E-2</v>
      </c>
      <c r="G1449" s="58">
        <v>-1.3262599469495928E-2</v>
      </c>
      <c r="H1449" s="58">
        <v>-8.8467983943255613E-3</v>
      </c>
      <c r="I1449" s="58">
        <v>6.5944881889763662E-2</v>
      </c>
      <c r="J1449" s="58">
        <v>-1.1477761836441891E-2</v>
      </c>
      <c r="K1449" s="58">
        <v>3.470437017994854E-2</v>
      </c>
      <c r="L1449" s="58">
        <v>-1.4661879114302834E-2</v>
      </c>
      <c r="M1449" s="58">
        <v>-2.4330900243310083E-3</v>
      </c>
    </row>
    <row r="1450" spans="1:13" x14ac:dyDescent="0.25">
      <c r="A1450" s="57">
        <v>41183</v>
      </c>
      <c r="B1450" s="58">
        <v>1.1426626470874224E-2</v>
      </c>
      <c r="C1450" s="58">
        <v>-1.1542497376705096E-2</v>
      </c>
      <c r="D1450" s="58">
        <v>4.4130626654899086E-3</v>
      </c>
      <c r="E1450" s="58">
        <v>9.6585029320455096E-3</v>
      </c>
      <c r="F1450" s="58">
        <v>-3.524681324322021E-2</v>
      </c>
      <c r="G1450" s="58">
        <v>-9.0725806451613655E-3</v>
      </c>
      <c r="H1450" s="58">
        <v>-9.0830449826989623E-3</v>
      </c>
      <c r="I1450" s="58">
        <v>1.5235457063711877E-2</v>
      </c>
      <c r="J1450" s="58">
        <v>1.8142235123368433E-3</v>
      </c>
      <c r="K1450" s="58">
        <v>1.200828157349898E-2</v>
      </c>
      <c r="L1450" s="58">
        <v>-3.0063771636805292E-2</v>
      </c>
      <c r="M1450" s="58">
        <v>3.3875338753388551E-3</v>
      </c>
    </row>
    <row r="1451" spans="1:13" x14ac:dyDescent="0.25">
      <c r="A1451" s="57">
        <v>41184</v>
      </c>
      <c r="B1451" s="58">
        <v>1.4182010480265461E-2</v>
      </c>
      <c r="C1451" s="58">
        <v>2.8662420382166154E-3</v>
      </c>
      <c r="D1451" s="58">
        <v>3.5149384885764245E-3</v>
      </c>
      <c r="E1451" s="58">
        <v>-6.2810438621849762E-3</v>
      </c>
      <c r="F1451" s="58">
        <v>-3.8130708521769696E-3</v>
      </c>
      <c r="G1451" s="58">
        <v>5.7646659884706963E-3</v>
      </c>
      <c r="H1451" s="58">
        <v>-5.5950160707908259E-3</v>
      </c>
      <c r="I1451" s="58">
        <v>1.2733060482037262E-2</v>
      </c>
      <c r="J1451" s="58">
        <v>0</v>
      </c>
      <c r="K1451" s="58">
        <v>6.5466448445172798E-3</v>
      </c>
      <c r="L1451" s="58">
        <v>1.4088916718847821E-2</v>
      </c>
      <c r="M1451" s="58">
        <v>-4.051316677920247E-3</v>
      </c>
    </row>
    <row r="1452" spans="1:13" x14ac:dyDescent="0.25">
      <c r="A1452" s="57">
        <v>41185</v>
      </c>
      <c r="B1452" s="58">
        <v>-4.835039817975062E-3</v>
      </c>
      <c r="C1452" s="58">
        <v>1.5348787975018485E-2</v>
      </c>
      <c r="D1452" s="58">
        <v>-1.2697022767075294E-2</v>
      </c>
      <c r="E1452" s="58">
        <v>7.2728234422934079E-3</v>
      </c>
      <c r="F1452" s="58">
        <v>-2.4034181947659716E-3</v>
      </c>
      <c r="G1452" s="58">
        <v>6.7430883344572479E-3</v>
      </c>
      <c r="H1452" s="58">
        <v>2.1229050279329531E-2</v>
      </c>
      <c r="I1452" s="58">
        <v>-1.9757521329142436E-2</v>
      </c>
      <c r="J1452" s="58">
        <v>-5.0706265845708032E-3</v>
      </c>
      <c r="K1452" s="58">
        <v>1.6260162601626771E-3</v>
      </c>
      <c r="L1452" s="58">
        <v>-8.3359061438716964E-3</v>
      </c>
      <c r="M1452" s="58">
        <v>6.1016949152543631E-3</v>
      </c>
    </row>
    <row r="1453" spans="1:13" x14ac:dyDescent="0.25">
      <c r="A1453" s="57">
        <v>41186</v>
      </c>
      <c r="B1453" s="58">
        <v>1.6195103362866003E-3</v>
      </c>
      <c r="C1453" s="58">
        <v>-6.8807339449541427E-3</v>
      </c>
      <c r="D1453" s="58">
        <v>-3.9911308203991469E-3</v>
      </c>
      <c r="E1453" s="58">
        <v>7.2728227479192942E-3</v>
      </c>
      <c r="F1453" s="58">
        <v>1.008298384937989E-2</v>
      </c>
      <c r="G1453" s="58">
        <v>5.6932350971199419E-3</v>
      </c>
      <c r="H1453" s="58">
        <v>1.7778993435448642E-2</v>
      </c>
      <c r="I1453" s="58">
        <v>5.4970224461750039E-3</v>
      </c>
      <c r="J1453" s="58">
        <v>1.5653440116490724E-2</v>
      </c>
      <c r="K1453" s="58">
        <v>5.6818181818181213E-3</v>
      </c>
      <c r="L1453" s="58">
        <v>3.9850560398505541E-2</v>
      </c>
      <c r="M1453" s="58">
        <v>7.008086253369239E-3</v>
      </c>
    </row>
    <row r="1454" spans="1:13" x14ac:dyDescent="0.25">
      <c r="A1454" s="57">
        <v>41187</v>
      </c>
      <c r="B1454" s="58">
        <v>4.1373406886056063E-3</v>
      </c>
      <c r="C1454" s="58">
        <v>-2.1310098677304268E-2</v>
      </c>
      <c r="D1454" s="58">
        <v>9.7951914514691207E-3</v>
      </c>
      <c r="E1454" s="58">
        <v>-5.2132207277655329E-4</v>
      </c>
      <c r="F1454" s="58">
        <v>8.8339222614841617E-3</v>
      </c>
      <c r="G1454" s="58">
        <v>-5.9940059940060131E-3</v>
      </c>
      <c r="H1454" s="58">
        <v>-7.5248589088956486E-3</v>
      </c>
      <c r="I1454" s="58">
        <v>-4.738041002277904E-2</v>
      </c>
      <c r="J1454" s="58">
        <v>9.3189964157707195E-3</v>
      </c>
      <c r="K1454" s="58">
        <v>-2.3405972558514954E-2</v>
      </c>
      <c r="L1454" s="58">
        <v>2.6946107784431295E-3</v>
      </c>
      <c r="M1454" s="58">
        <v>5.4871520342612001E-3</v>
      </c>
    </row>
    <row r="1455" spans="1:13" x14ac:dyDescent="0.25">
      <c r="A1455" s="57">
        <v>41190</v>
      </c>
      <c r="B1455" s="58">
        <v>-5.3516457494672265E-3</v>
      </c>
      <c r="C1455" s="58">
        <v>-2.2095891880296037E-2</v>
      </c>
      <c r="D1455" s="58">
        <v>-7.4955908289240369E-3</v>
      </c>
      <c r="E1455" s="58">
        <v>-1.2779052785311884E-2</v>
      </c>
      <c r="F1455" s="58">
        <v>7.8809106830135534E-4</v>
      </c>
      <c r="G1455" s="58">
        <v>-2.3450586264657236E-3</v>
      </c>
      <c r="H1455" s="58">
        <v>2.1275772697382234E-3</v>
      </c>
      <c r="I1455" s="58">
        <v>-2.4390243902439046E-2</v>
      </c>
      <c r="J1455" s="58">
        <v>-6.0369318181818787E-3</v>
      </c>
      <c r="K1455" s="58">
        <v>-2.4793388429751317E-3</v>
      </c>
      <c r="L1455" s="58">
        <v>2.3887727679903215E-3</v>
      </c>
      <c r="M1455" s="58">
        <v>1.5972314654599806E-3</v>
      </c>
    </row>
    <row r="1456" spans="1:13" x14ac:dyDescent="0.25">
      <c r="A1456" s="57">
        <v>41191</v>
      </c>
      <c r="B1456" s="58">
        <v>-3.3330159032485263E-4</v>
      </c>
      <c r="C1456" s="58">
        <v>-3.6196117143797446E-3</v>
      </c>
      <c r="D1456" s="58">
        <v>-2.7099067081297279E-2</v>
      </c>
      <c r="E1456" s="58">
        <v>-1.814867649389762E-2</v>
      </c>
      <c r="F1456" s="58">
        <v>-6.8247440720973107E-2</v>
      </c>
      <c r="G1456" s="58">
        <v>-1.6789791806581578E-2</v>
      </c>
      <c r="H1456" s="58">
        <v>-3.1266887979618629E-2</v>
      </c>
      <c r="I1456" s="58">
        <v>-8.3333333333331927E-3</v>
      </c>
      <c r="J1456" s="58">
        <v>-2.3937120400142842E-2</v>
      </c>
      <c r="K1456" s="58">
        <v>-2.4440762220381052E-2</v>
      </c>
      <c r="L1456" s="58">
        <v>-3.1277926720285842E-2</v>
      </c>
      <c r="M1456" s="58">
        <v>-1.4750830564784101E-2</v>
      </c>
    </row>
    <row r="1457" spans="1:13" x14ac:dyDescent="0.25">
      <c r="A1457" s="57">
        <v>41192</v>
      </c>
      <c r="B1457" s="58">
        <v>-1.0145272683972362E-2</v>
      </c>
      <c r="C1457" s="58">
        <v>7.9260237780713894E-3</v>
      </c>
      <c r="D1457" s="58">
        <v>-6.3926940639268404E-3</v>
      </c>
      <c r="E1457" s="58">
        <v>6.4573411897650423E-4</v>
      </c>
      <c r="F1457" s="58">
        <v>1.540050708986751E-2</v>
      </c>
      <c r="G1457" s="58">
        <v>-1.0245901639344246E-2</v>
      </c>
      <c r="H1457" s="58">
        <v>-2.3788651577940745E-2</v>
      </c>
      <c r="I1457" s="58">
        <v>-2.9164607019278255E-2</v>
      </c>
      <c r="J1457" s="58">
        <v>-5.4904831625182116E-3</v>
      </c>
      <c r="K1457" s="58">
        <v>-6.7940552016985123E-3</v>
      </c>
      <c r="L1457" s="58">
        <v>-9.2250922509226063E-3</v>
      </c>
      <c r="M1457" s="58">
        <v>1.7264634475316898E-2</v>
      </c>
    </row>
    <row r="1458" spans="1:13" x14ac:dyDescent="0.25">
      <c r="A1458" s="57">
        <v>41193</v>
      </c>
      <c r="B1458" s="58">
        <v>-6.0148205177557035E-3</v>
      </c>
      <c r="C1458" s="58">
        <v>-2.0314547837483654E-2</v>
      </c>
      <c r="D1458" s="58">
        <v>-3.6764705882353921E-3</v>
      </c>
      <c r="E1458" s="58">
        <v>9.27643784786647E-3</v>
      </c>
      <c r="F1458" s="58">
        <v>8.4157958013504341E-3</v>
      </c>
      <c r="G1458" s="58">
        <v>-1.0351966873706209E-3</v>
      </c>
      <c r="H1458" s="58">
        <v>-3.1429854279766412E-3</v>
      </c>
      <c r="I1458" s="58">
        <v>5.6008146639510148E-3</v>
      </c>
      <c r="J1458" s="58">
        <v>4.7846889952152249E-3</v>
      </c>
      <c r="K1458" s="58">
        <v>-5.5579307396322886E-3</v>
      </c>
      <c r="L1458" s="58">
        <v>-3.3209186840471805E-2</v>
      </c>
      <c r="M1458" s="58">
        <v>-5.4362238133121021E-3</v>
      </c>
    </row>
    <row r="1459" spans="1:13" x14ac:dyDescent="0.25">
      <c r="A1459" s="57">
        <v>41194</v>
      </c>
      <c r="B1459" s="58">
        <v>-4.5021058236918154E-3</v>
      </c>
      <c r="C1459" s="58">
        <v>2.8985507246375164E-3</v>
      </c>
      <c r="D1459" s="58">
        <v>-9.2250922509224953E-3</v>
      </c>
      <c r="E1459" s="58">
        <v>-8.9514066496163558E-3</v>
      </c>
      <c r="F1459" s="58">
        <v>1.9992663242846653E-2</v>
      </c>
      <c r="G1459" s="58">
        <v>8.6355785837650689E-3</v>
      </c>
      <c r="H1459" s="58">
        <v>-7.6160838588157365E-3</v>
      </c>
      <c r="I1459" s="58">
        <v>-1.1645569620253204E-2</v>
      </c>
      <c r="J1459" s="58">
        <v>-7.3260073260073E-4</v>
      </c>
      <c r="K1459" s="58">
        <v>8.5984522785897965E-4</v>
      </c>
      <c r="L1459" s="58">
        <v>2.2471910112360494E-3</v>
      </c>
      <c r="M1459" s="58">
        <v>1.0665244634048721E-2</v>
      </c>
    </row>
    <row r="1460" spans="1:13" x14ac:dyDescent="0.25">
      <c r="A1460" s="57">
        <v>41197</v>
      </c>
      <c r="B1460" s="58">
        <v>1.5755689554561414E-2</v>
      </c>
      <c r="C1460" s="58">
        <v>8.0035571365053571E-3</v>
      </c>
      <c r="D1460" s="58">
        <v>1.1638733705772841E-2</v>
      </c>
      <c r="E1460" s="58">
        <v>-5.0537634408601706E-3</v>
      </c>
      <c r="F1460" s="58">
        <v>2.3377090451357718E-2</v>
      </c>
      <c r="G1460" s="58">
        <v>1.0616438356164437E-2</v>
      </c>
      <c r="H1460" s="58">
        <v>7.5094900148540145E-3</v>
      </c>
      <c r="I1460" s="58">
        <v>0</v>
      </c>
      <c r="J1460" s="58">
        <v>3.4457478005865072E-2</v>
      </c>
      <c r="K1460" s="58">
        <v>-1.5034364261168442E-2</v>
      </c>
      <c r="L1460" s="58">
        <v>8.6483023702754735E-3</v>
      </c>
      <c r="M1460" s="58">
        <v>1.7675768368289102E-2</v>
      </c>
    </row>
    <row r="1461" spans="1:13" x14ac:dyDescent="0.25">
      <c r="A1461" s="57">
        <v>41198</v>
      </c>
      <c r="B1461" s="58">
        <v>5.0746840291076012E-3</v>
      </c>
      <c r="C1461" s="58">
        <v>2.3709748566387301E-2</v>
      </c>
      <c r="D1461" s="58">
        <v>2.8531983433041974E-2</v>
      </c>
      <c r="E1461" s="58">
        <v>5.0253971684859344E-3</v>
      </c>
      <c r="F1461" s="58">
        <v>-3.6021788789316611E-3</v>
      </c>
      <c r="G1461" s="58">
        <v>-6.7773636055590281E-4</v>
      </c>
      <c r="H1461" s="58">
        <v>-9.8288148087477545E-4</v>
      </c>
      <c r="I1461" s="58">
        <v>-2.049180327868827E-3</v>
      </c>
      <c r="J1461" s="58">
        <v>1.7717930545712246E-2</v>
      </c>
      <c r="K1461" s="58">
        <v>6.9777583951156075E-3</v>
      </c>
      <c r="L1461" s="58">
        <v>-9.8443950460462837E-3</v>
      </c>
      <c r="M1461" s="58">
        <v>-3.1108230719378849E-3</v>
      </c>
    </row>
    <row r="1462" spans="1:13" x14ac:dyDescent="0.25">
      <c r="A1462" s="57">
        <v>41199</v>
      </c>
      <c r="B1462" s="58">
        <v>-4.1583309517004841E-2</v>
      </c>
      <c r="C1462" s="58">
        <v>-7.9715609178067082E-3</v>
      </c>
      <c r="D1462" s="58">
        <v>-2.5055928411633177E-2</v>
      </c>
      <c r="E1462" s="58">
        <v>1.4490026345502338E-2</v>
      </c>
      <c r="F1462" s="58">
        <v>1.2697293007671195E-2</v>
      </c>
      <c r="G1462" s="58">
        <v>3.390979993218135E-3</v>
      </c>
      <c r="H1462" s="58">
        <v>1.4552758875133298E-2</v>
      </c>
      <c r="I1462" s="58">
        <v>2.0533880903490731E-2</v>
      </c>
      <c r="J1462" s="58">
        <v>-8.7047353760445478E-3</v>
      </c>
      <c r="K1462" s="58">
        <v>-6.9294066695538836E-3</v>
      </c>
      <c r="L1462" s="58">
        <v>-2.8864656831302238E-3</v>
      </c>
      <c r="M1462" s="58">
        <v>1.5602652450916743E-3</v>
      </c>
    </row>
    <row r="1463" spans="1:13" x14ac:dyDescent="0.25">
      <c r="A1463" s="57">
        <v>41200</v>
      </c>
      <c r="B1463" s="58">
        <v>-6.4609114855127547E-3</v>
      </c>
      <c r="C1463" s="58">
        <v>-1.8568791399717788E-2</v>
      </c>
      <c r="D1463" s="58">
        <v>-5.5071133547497375E-3</v>
      </c>
      <c r="E1463" s="58">
        <v>-8.0080557542995034E-2</v>
      </c>
      <c r="F1463" s="58">
        <v>-1.4540705267740428E-2</v>
      </c>
      <c r="G1463" s="58">
        <v>-3.0415680973301384E-3</v>
      </c>
      <c r="H1463" s="58">
        <v>-1.0667097660511549E-2</v>
      </c>
      <c r="I1463" s="58">
        <v>-4.527162977867194E-2</v>
      </c>
      <c r="J1463" s="58">
        <v>1.0186160871092476E-2</v>
      </c>
      <c r="K1463" s="58">
        <v>-2.2677714784125613E-2</v>
      </c>
      <c r="L1463" s="58">
        <v>-1.672563525249271E-2</v>
      </c>
      <c r="M1463" s="58">
        <v>-6.1015188887446614E-3</v>
      </c>
    </row>
    <row r="1464" spans="1:13" x14ac:dyDescent="0.25">
      <c r="A1464" s="57">
        <v>41201</v>
      </c>
      <c r="B1464" s="58">
        <v>-2.3110399679855953E-2</v>
      </c>
      <c r="C1464" s="58">
        <v>-3.6069926974994337E-2</v>
      </c>
      <c r="D1464" s="58">
        <v>-1.8920166128287952E-2</v>
      </c>
      <c r="E1464" s="58">
        <v>-1.9011954486533145E-2</v>
      </c>
      <c r="F1464" s="58">
        <v>-7.0683866407493801E-3</v>
      </c>
      <c r="G1464" s="58">
        <v>-2.915254237288134E-2</v>
      </c>
      <c r="H1464" s="58">
        <v>-1.9808045742291225E-2</v>
      </c>
      <c r="I1464" s="58">
        <v>1.0537407797681642E-3</v>
      </c>
      <c r="J1464" s="58">
        <v>-3.3031988873435392E-2</v>
      </c>
      <c r="K1464" s="58">
        <v>-7.5858991521643437E-3</v>
      </c>
      <c r="L1464" s="58">
        <v>-2.0935557736342814E-2</v>
      </c>
      <c r="M1464" s="58">
        <v>-1.2277951933124309E-2</v>
      </c>
    </row>
    <row r="1465" spans="1:13" x14ac:dyDescent="0.25">
      <c r="A1465" s="57">
        <v>41204</v>
      </c>
      <c r="B1465" s="58">
        <v>-8.0905320292896654E-3</v>
      </c>
      <c r="C1465" s="58">
        <v>3.9715335169880461E-2</v>
      </c>
      <c r="D1465" s="58">
        <v>9.4073377234242805E-3</v>
      </c>
      <c r="E1465" s="58">
        <v>-4.5514608721186622E-3</v>
      </c>
      <c r="F1465" s="58">
        <v>1.1834846058017323E-2</v>
      </c>
      <c r="G1465" s="58">
        <v>-2.2346368715083775E-2</v>
      </c>
      <c r="H1465" s="58">
        <v>-2.5916666666666699E-2</v>
      </c>
      <c r="I1465" s="58">
        <v>1.6842105263157992E-2</v>
      </c>
      <c r="J1465" s="58">
        <v>-7.1916576770947316E-4</v>
      </c>
      <c r="K1465" s="58">
        <v>4.4964028776983689E-4</v>
      </c>
      <c r="L1465" s="58">
        <v>2.5726695623120577E-2</v>
      </c>
      <c r="M1465" s="58">
        <v>3.9672044432692566E-4</v>
      </c>
    </row>
    <row r="1466" spans="1:13" x14ac:dyDescent="0.25">
      <c r="A1466" s="57">
        <v>41205</v>
      </c>
      <c r="B1466" s="58">
        <v>-9.2922409787832283E-4</v>
      </c>
      <c r="C1466" s="58">
        <v>-3.2678295429454551E-2</v>
      </c>
      <c r="D1466" s="58">
        <v>6.0577819198508465E-3</v>
      </c>
      <c r="E1466" s="58">
        <v>2.4483775811208197E-3</v>
      </c>
      <c r="F1466" s="58">
        <v>1.1256705654735688E-2</v>
      </c>
      <c r="G1466" s="58">
        <v>1.7857142857142794E-3</v>
      </c>
      <c r="H1466" s="58">
        <v>2.2670887158866559E-3</v>
      </c>
      <c r="I1466" s="58">
        <v>9.3167701863354768E-3</v>
      </c>
      <c r="J1466" s="58">
        <v>1.7992083483266974E-3</v>
      </c>
      <c r="K1466" s="58">
        <v>-4.4943820224719877E-3</v>
      </c>
      <c r="L1466" s="58">
        <v>2.6058631921824116E-2</v>
      </c>
      <c r="M1466" s="58">
        <v>-1.1764705882352899E-2</v>
      </c>
    </row>
    <row r="1467" spans="1:13" x14ac:dyDescent="0.25">
      <c r="A1467" s="57">
        <v>41206</v>
      </c>
      <c r="B1467" s="58">
        <v>-5.6322017258306767E-3</v>
      </c>
      <c r="C1467" s="58">
        <v>5.7064597123943628E-3</v>
      </c>
      <c r="D1467" s="58">
        <v>-6.0213061602593099E-3</v>
      </c>
      <c r="E1467" s="58">
        <v>-4.4728246476178901E-3</v>
      </c>
      <c r="F1467" s="58">
        <v>-8.6964083833376282E-3</v>
      </c>
      <c r="G1467" s="58">
        <v>-5.3475935828877219E-3</v>
      </c>
      <c r="H1467" s="58">
        <v>-2.4838888651786073E-2</v>
      </c>
      <c r="I1467" s="58">
        <v>0.19128205128205122</v>
      </c>
      <c r="J1467" s="58">
        <v>-5.0287356321839782E-3</v>
      </c>
      <c r="K1467" s="58">
        <v>-8.1264108352144815E-3</v>
      </c>
      <c r="L1467" s="58">
        <v>-3.1746031746032743E-3</v>
      </c>
      <c r="M1467" s="58">
        <v>8.0256821829838287E-4</v>
      </c>
    </row>
    <row r="1468" spans="1:13" x14ac:dyDescent="0.25">
      <c r="A1468" s="57">
        <v>41207</v>
      </c>
      <c r="B1468" s="58">
        <v>-5.3523176054873778E-3</v>
      </c>
      <c r="C1468" s="58">
        <v>-1.1802088061734106E-2</v>
      </c>
      <c r="D1468" s="58">
        <v>1.071761416589001E-2</v>
      </c>
      <c r="E1468" s="58">
        <v>6.7984984186097996E-4</v>
      </c>
      <c r="F1468" s="58">
        <v>1.7545398719187588E-4</v>
      </c>
      <c r="G1468" s="58">
        <v>-7.1684587813614087E-4</v>
      </c>
      <c r="H1468" s="58">
        <v>-2.4377434461026803E-2</v>
      </c>
      <c r="I1468" s="58">
        <v>-2.884201463624636E-2</v>
      </c>
      <c r="J1468" s="58">
        <v>1.5523465703971118E-2</v>
      </c>
      <c r="K1468" s="58">
        <v>3.5047792444242054E-2</v>
      </c>
      <c r="L1468" s="58">
        <v>-1.974522292993619E-2</v>
      </c>
      <c r="M1468" s="58">
        <v>6.6827051590483411E-3</v>
      </c>
    </row>
    <row r="1469" spans="1:13" x14ac:dyDescent="0.25">
      <c r="A1469" s="57">
        <v>41208</v>
      </c>
      <c r="B1469" s="58">
        <v>4.1795099524577495E-4</v>
      </c>
      <c r="C1469" s="58">
        <v>-9.0721175930178477E-3</v>
      </c>
      <c r="D1469" s="58">
        <v>1.1987090825265057E-2</v>
      </c>
      <c r="E1469" s="58">
        <v>-3.8400189047085309E-3</v>
      </c>
      <c r="F1469" s="58">
        <v>-1.4910972721691174E-3</v>
      </c>
      <c r="G1469" s="58">
        <v>1.1836441893830818E-2</v>
      </c>
      <c r="H1469" s="58">
        <v>6.8724205993181409E-2</v>
      </c>
      <c r="I1469" s="58">
        <v>-2.7482269503546042E-2</v>
      </c>
      <c r="J1469" s="58">
        <v>2.8083896196231972E-2</v>
      </c>
      <c r="K1469" s="58">
        <v>1.4511873350923521E-2</v>
      </c>
      <c r="L1469" s="58">
        <v>-1.6569200779727122E-2</v>
      </c>
      <c r="M1469" s="58">
        <v>-2.7881040892192566E-3</v>
      </c>
    </row>
    <row r="1470" spans="1:13" x14ac:dyDescent="0.25">
      <c r="A1470" s="57">
        <v>41213</v>
      </c>
      <c r="B1470" s="58">
        <v>1.7285497937229E-2</v>
      </c>
      <c r="C1470" s="58">
        <v>-1.4370147178120352E-2</v>
      </c>
      <c r="D1470" s="58">
        <v>-1.4578587699316636E-2</v>
      </c>
      <c r="E1470" s="58">
        <v>7.620685565176144E-3</v>
      </c>
      <c r="F1470" s="58">
        <v>-6.245607870695713E-2</v>
      </c>
      <c r="G1470" s="58">
        <v>1.1697979439914796E-2</v>
      </c>
      <c r="H1470" s="58">
        <v>-2.2456346541303018E-2</v>
      </c>
      <c r="I1470" s="58">
        <v>-3.7830446672743934E-2</v>
      </c>
      <c r="J1470" s="58">
        <v>-2.8699861687413564E-2</v>
      </c>
      <c r="K1470" s="58">
        <v>1.0403120936280708E-2</v>
      </c>
      <c r="L1470" s="58">
        <v>6.6072018500173968E-4</v>
      </c>
      <c r="M1470" s="58">
        <v>-1.1982425775529659E-3</v>
      </c>
    </row>
    <row r="1471" spans="1:13" x14ac:dyDescent="0.25">
      <c r="A1471" s="57">
        <v>41214</v>
      </c>
      <c r="B1471" s="58">
        <v>-6.1601642710473747E-4</v>
      </c>
      <c r="C1471" s="58">
        <v>1.9988242210464691E-3</v>
      </c>
      <c r="D1471" s="58">
        <v>2.9126213592233219E-2</v>
      </c>
      <c r="E1471" s="58">
        <v>1.0711868397045299E-2</v>
      </c>
      <c r="F1471" s="58">
        <v>-2.8108310690533322E-4</v>
      </c>
      <c r="G1471" s="58">
        <v>3.4337771548703655E-2</v>
      </c>
      <c r="H1471" s="58">
        <v>-3.2204044828030298E-3</v>
      </c>
      <c r="I1471" s="58">
        <v>4.7370914258646479E-3</v>
      </c>
      <c r="J1471" s="58">
        <v>3.9871840512637924E-2</v>
      </c>
      <c r="K1471" s="58">
        <v>-1.3299013299013285E-2</v>
      </c>
      <c r="L1471" s="58">
        <v>-2.9052492571805866E-2</v>
      </c>
      <c r="M1471" s="58">
        <v>-2.0927752599306793E-2</v>
      </c>
    </row>
    <row r="1472" spans="1:13" x14ac:dyDescent="0.25">
      <c r="A1472" s="57">
        <v>41215</v>
      </c>
      <c r="B1472" s="58">
        <v>1.4639408259708109E-2</v>
      </c>
      <c r="C1472" s="58">
        <v>-3.3090823750293263E-2</v>
      </c>
      <c r="D1472" s="58">
        <v>-8.9847259658581979E-3</v>
      </c>
      <c r="E1472" s="58">
        <v>4.9497743485238388E-4</v>
      </c>
      <c r="F1472" s="58">
        <v>-1.508903467666356E-2</v>
      </c>
      <c r="G1472" s="58">
        <v>-6.7750677506772661E-4</v>
      </c>
      <c r="H1472" s="58">
        <v>1.2061686913069636E-3</v>
      </c>
      <c r="I1472" s="58">
        <v>-1.4144271570014633E-3</v>
      </c>
      <c r="J1472" s="58">
        <v>-2.3279698733310483E-2</v>
      </c>
      <c r="K1472" s="58">
        <v>-1.0000000000000009E-2</v>
      </c>
      <c r="L1472" s="58">
        <v>0.19415164909894589</v>
      </c>
      <c r="M1472" s="58">
        <v>-9.2579986385297186E-3</v>
      </c>
    </row>
    <row r="1473" spans="1:13" x14ac:dyDescent="0.25">
      <c r="A1473" s="57">
        <v>41218</v>
      </c>
      <c r="B1473" s="58">
        <v>-2.617323950792283E-2</v>
      </c>
      <c r="C1473" s="58">
        <v>1.3592233009708687E-2</v>
      </c>
      <c r="D1473" s="58">
        <v>-9.9728014505892082E-3</v>
      </c>
      <c r="E1473" s="58">
        <v>-7.2172748966882194E-3</v>
      </c>
      <c r="F1473" s="58">
        <v>-1.2275192691978409E-2</v>
      </c>
      <c r="G1473" s="58">
        <v>4.4067796610169907E-3</v>
      </c>
      <c r="H1473" s="58">
        <v>8.2178814215645435E-3</v>
      </c>
      <c r="I1473" s="58">
        <v>3.3050047214353562E-3</v>
      </c>
      <c r="J1473" s="58">
        <v>3.2947774272695352E-2</v>
      </c>
      <c r="K1473" s="58">
        <v>-1.3614404918752654E-2</v>
      </c>
      <c r="L1473" s="58">
        <v>-1.9077448747152448E-2</v>
      </c>
      <c r="M1473" s="58">
        <v>5.0845128487013724E-3</v>
      </c>
    </row>
    <row r="1474" spans="1:13" x14ac:dyDescent="0.25">
      <c r="A1474" s="57">
        <v>41219</v>
      </c>
      <c r="B1474" s="58">
        <v>1.5075899355375233E-2</v>
      </c>
      <c r="C1474" s="58">
        <v>-3.1130268199233146E-3</v>
      </c>
      <c r="D1474" s="58">
        <v>-5.0366300366300187E-3</v>
      </c>
      <c r="E1474" s="58">
        <v>-1.8174356569150563E-3</v>
      </c>
      <c r="F1474" s="58">
        <v>2.061657032755293E-2</v>
      </c>
      <c r="G1474" s="58">
        <v>7.7624029699630004E-3</v>
      </c>
      <c r="H1474" s="58">
        <v>1.3783979857465933E-2</v>
      </c>
      <c r="I1474" s="58">
        <v>-3.7647058823528923E-3</v>
      </c>
      <c r="J1474" s="58">
        <v>1.5948422124194117E-2</v>
      </c>
      <c r="K1474" s="58">
        <v>-1.291184327693673E-2</v>
      </c>
      <c r="L1474" s="58">
        <v>-1.7997097242380411E-2</v>
      </c>
      <c r="M1474" s="58">
        <v>8.4768936286574448E-3</v>
      </c>
    </row>
    <row r="1475" spans="1:13" x14ac:dyDescent="0.25">
      <c r="A1475" s="57">
        <v>41220</v>
      </c>
      <c r="B1475" s="58">
        <v>-9.7306155894703039E-3</v>
      </c>
      <c r="C1475" s="58">
        <v>-4.2637521018496383E-2</v>
      </c>
      <c r="D1475" s="58">
        <v>-3.7735849056603765E-2</v>
      </c>
      <c r="E1475" s="58">
        <v>-2.1408434159520651E-2</v>
      </c>
      <c r="F1475" s="58">
        <v>-1.349820653199918E-2</v>
      </c>
      <c r="G1475" s="58">
        <v>-2.6121902210314851E-2</v>
      </c>
      <c r="H1475" s="58">
        <v>-2.3152045798956022E-2</v>
      </c>
      <c r="I1475" s="58">
        <v>-3.3065658951346388E-2</v>
      </c>
      <c r="J1475" s="58">
        <v>-2.1710086840347476E-2</v>
      </c>
      <c r="K1475" s="58">
        <v>-4.5557059088858876E-2</v>
      </c>
      <c r="L1475" s="58">
        <v>5.0251256281408363E-3</v>
      </c>
      <c r="M1475" s="58">
        <v>-8.8123644251627553E-3</v>
      </c>
    </row>
    <row r="1476" spans="1:13" x14ac:dyDescent="0.25">
      <c r="A1476" s="57">
        <v>41221</v>
      </c>
      <c r="B1476" s="58">
        <v>-1.0136532892014882E-2</v>
      </c>
      <c r="C1476" s="58">
        <v>-3.6256429557144698E-2</v>
      </c>
      <c r="D1476" s="58">
        <v>-3.825920612147371E-3</v>
      </c>
      <c r="E1476" s="58">
        <v>-2.2236893436965555E-2</v>
      </c>
      <c r="F1476" s="58">
        <v>-7.7504545019615456E-3</v>
      </c>
      <c r="G1476" s="58">
        <v>-9.2847317744153557E-3</v>
      </c>
      <c r="H1476" s="58">
        <v>-2.0296475049556228E-2</v>
      </c>
      <c r="I1476" s="58">
        <v>-2.3448949682462139E-2</v>
      </c>
      <c r="J1476" s="58">
        <v>-5.1212017753499151E-3</v>
      </c>
      <c r="K1476" s="58">
        <v>-1.7013232514177634E-2</v>
      </c>
      <c r="L1476" s="58">
        <v>5.0000000000001155E-3</v>
      </c>
      <c r="M1476" s="58">
        <v>-8.6171522363560626E-3</v>
      </c>
    </row>
    <row r="1477" spans="1:13" x14ac:dyDescent="0.25">
      <c r="A1477" s="57">
        <v>41222</v>
      </c>
      <c r="B1477" s="58">
        <v>-8.0982236154650833E-3</v>
      </c>
      <c r="C1477" s="58">
        <v>1.7313199687581493E-2</v>
      </c>
      <c r="D1477" s="58">
        <v>-1.4402304368698049E-3</v>
      </c>
      <c r="E1477" s="58">
        <v>1.645080105579777E-2</v>
      </c>
      <c r="F1477" s="58">
        <v>2.892960462874683E-4</v>
      </c>
      <c r="G1477" s="58">
        <v>6.9420340159664917E-4</v>
      </c>
      <c r="H1477" s="58">
        <v>-4.5744446888057455E-3</v>
      </c>
      <c r="I1477" s="58">
        <v>-3.9019509754877335E-2</v>
      </c>
      <c r="J1477" s="58">
        <v>1.2697323266986915E-2</v>
      </c>
      <c r="K1477" s="58">
        <v>1.490384615384599E-2</v>
      </c>
      <c r="L1477" s="58">
        <v>4.0971612525606549E-3</v>
      </c>
      <c r="M1477" s="58">
        <v>-2.3454746136865046E-3</v>
      </c>
    </row>
    <row r="1478" spans="1:13" x14ac:dyDescent="0.25">
      <c r="A1478" s="57">
        <v>41225</v>
      </c>
      <c r="B1478" s="58">
        <v>9.4811693442187206E-4</v>
      </c>
      <c r="C1478" s="58">
        <v>-7.6775431861805243E-3</v>
      </c>
      <c r="D1478" s="58">
        <v>-1.9230769230769162E-3</v>
      </c>
      <c r="E1478" s="58">
        <v>4.3480886526963136E-3</v>
      </c>
      <c r="F1478" s="58">
        <v>8.387158970403874E-3</v>
      </c>
      <c r="G1478" s="58">
        <v>-2.1158515435310443E-2</v>
      </c>
      <c r="H1478" s="58">
        <v>7.0699483010039366E-4</v>
      </c>
      <c r="I1478" s="58">
        <v>4.4768349817803088E-2</v>
      </c>
      <c r="J1478" s="58">
        <v>-3.388681802779514E-4</v>
      </c>
      <c r="K1478" s="58">
        <v>9.0004737091426978E-3</v>
      </c>
      <c r="L1478" s="58">
        <v>1.9527834450597359E-2</v>
      </c>
      <c r="M1478" s="58">
        <v>2.3509887982298139E-3</v>
      </c>
    </row>
    <row r="1479" spans="1:13" x14ac:dyDescent="0.25">
      <c r="A1479" s="57">
        <v>41226</v>
      </c>
      <c r="B1479" s="58">
        <v>-8.6302162816398464E-3</v>
      </c>
      <c r="C1479" s="58">
        <v>1.2894906511928816E-4</v>
      </c>
      <c r="D1479" s="58">
        <v>-2.3121387283236983E-2</v>
      </c>
      <c r="E1479" s="58">
        <v>-1.028200348746322E-2</v>
      </c>
      <c r="F1479" s="58">
        <v>-5.7361376673040199E-2</v>
      </c>
      <c r="G1479" s="58">
        <v>-4.0042523033309685E-2</v>
      </c>
      <c r="H1479" s="58">
        <v>5.7402746500634372E-4</v>
      </c>
      <c r="I1479" s="58">
        <v>-1.0463378176382654E-2</v>
      </c>
      <c r="J1479" s="58">
        <v>-4.0677966101695384E-3</v>
      </c>
      <c r="K1479" s="58">
        <v>-2.0657276995305174E-2</v>
      </c>
      <c r="L1479" s="58">
        <v>1.600914808461984E-2</v>
      </c>
      <c r="M1479" s="58">
        <v>-9.2439293598234329E-3</v>
      </c>
    </row>
    <row r="1480" spans="1:13" x14ac:dyDescent="0.25">
      <c r="A1480" s="57">
        <v>41227</v>
      </c>
      <c r="B1480" s="58">
        <v>3.9811030309464535E-3</v>
      </c>
      <c r="C1480" s="58">
        <v>-1.1088189788550751E-2</v>
      </c>
      <c r="D1480" s="58">
        <v>-1.5779092702169595E-2</v>
      </c>
      <c r="E1480" s="58">
        <v>-9.8724179829891012E-3</v>
      </c>
      <c r="F1480" s="58">
        <v>-5.1014198782961429E-2</v>
      </c>
      <c r="G1480" s="58">
        <v>-9.228497600590635E-3</v>
      </c>
      <c r="H1480" s="58">
        <v>-1.6107678729037955E-2</v>
      </c>
      <c r="I1480" s="58">
        <v>0.12588116817724071</v>
      </c>
      <c r="J1480" s="58">
        <v>-2.1102791014295352E-2</v>
      </c>
      <c r="K1480" s="58">
        <v>1.9654841802492884E-2</v>
      </c>
      <c r="L1480" s="58">
        <v>2.8137310073157451E-3</v>
      </c>
      <c r="M1480" s="58">
        <v>-6.962818548948646E-3</v>
      </c>
    </row>
    <row r="1481" spans="1:13" x14ac:dyDescent="0.25">
      <c r="A1481" s="57">
        <v>41228</v>
      </c>
      <c r="B1481" s="58">
        <v>-1.7500264354446293E-2</v>
      </c>
      <c r="C1481" s="58">
        <v>-2.0990873533246357E-2</v>
      </c>
      <c r="D1481" s="58">
        <v>3.507014028056199E-3</v>
      </c>
      <c r="E1481" s="58">
        <v>-8.0994017487344694E-3</v>
      </c>
      <c r="F1481" s="58">
        <v>2.7786683766164444E-3</v>
      </c>
      <c r="G1481" s="58">
        <v>-6.7064083457526458E-3</v>
      </c>
      <c r="H1481" s="58">
        <v>-1.0540479928235036E-2</v>
      </c>
      <c r="I1481" s="58">
        <v>-8.4973166368513819E-3</v>
      </c>
      <c r="J1481" s="58">
        <v>1.0431154381083108E-3</v>
      </c>
      <c r="K1481" s="58">
        <v>-1.0343206393982118E-2</v>
      </c>
      <c r="L1481" s="58">
        <v>2.6936026936027035E-2</v>
      </c>
      <c r="M1481" s="58">
        <v>-3.6320291684195816E-2</v>
      </c>
    </row>
    <row r="1482" spans="1:13" x14ac:dyDescent="0.25">
      <c r="A1482" s="57">
        <v>41229</v>
      </c>
      <c r="B1482" s="58">
        <v>2.6906312220846829E-3</v>
      </c>
      <c r="C1482" s="58">
        <v>3.8620322279929731E-3</v>
      </c>
      <c r="D1482" s="58">
        <v>7.9880179730404954E-3</v>
      </c>
      <c r="E1482" s="58">
        <v>-1.2372026847307094E-4</v>
      </c>
      <c r="F1482" s="58">
        <v>-1.2256208035809402E-2</v>
      </c>
      <c r="G1482" s="58">
        <v>-5.251312828207122E-3</v>
      </c>
      <c r="H1482" s="58">
        <v>2.0988213961921964E-2</v>
      </c>
      <c r="I1482" s="58">
        <v>6.2697338746052989E-2</v>
      </c>
      <c r="J1482" s="58">
        <v>-1.6325112886418802E-2</v>
      </c>
      <c r="K1482" s="58">
        <v>2.280285035629448E-2</v>
      </c>
      <c r="L1482" s="58">
        <v>3.9071038251366152E-2</v>
      </c>
      <c r="M1482" s="58">
        <v>-1.0040745052386502E-2</v>
      </c>
    </row>
    <row r="1483" spans="1:13" x14ac:dyDescent="0.25">
      <c r="A1483" s="57">
        <v>41232</v>
      </c>
      <c r="B1483" s="58">
        <v>1.2290023077335954E-2</v>
      </c>
      <c r="C1483" s="58">
        <v>7.2167683735739008E-2</v>
      </c>
      <c r="D1483" s="58">
        <v>2.9717682020802272E-3</v>
      </c>
      <c r="E1483" s="58">
        <v>3.248058898134687E-2</v>
      </c>
      <c r="F1483" s="58">
        <v>-2.8053517479499357E-3</v>
      </c>
      <c r="G1483" s="58">
        <v>7.9185520361990669E-3</v>
      </c>
      <c r="H1483" s="58">
        <v>1.9890778315499791E-2</v>
      </c>
      <c r="I1483" s="58">
        <v>-2.7164685908319108E-2</v>
      </c>
      <c r="J1483" s="58">
        <v>2.0480225988700473E-2</v>
      </c>
      <c r="K1483" s="58">
        <v>2.9725963771481734E-2</v>
      </c>
      <c r="L1483" s="58">
        <v>3.4183539311070099E-3</v>
      </c>
      <c r="M1483" s="58">
        <v>1.4552403351462573E-2</v>
      </c>
    </row>
    <row r="1484" spans="1:13" x14ac:dyDescent="0.25">
      <c r="A1484" s="57">
        <v>41233</v>
      </c>
      <c r="B1484" s="58">
        <v>6.6800975506309257E-3</v>
      </c>
      <c r="C1484" s="58">
        <v>-8.5374907201187789E-3</v>
      </c>
      <c r="D1484" s="58">
        <v>-3.6543209876543137E-2</v>
      </c>
      <c r="E1484" s="58">
        <v>2.6365461245767552E-3</v>
      </c>
      <c r="F1484" s="58">
        <v>1.7636875135252028E-2</v>
      </c>
      <c r="G1484" s="58">
        <v>-7.4822297044518926E-4</v>
      </c>
      <c r="H1484" s="58">
        <v>1.7717992251099268E-2</v>
      </c>
      <c r="I1484" s="58">
        <v>7.8534031413612926E-3</v>
      </c>
      <c r="J1484" s="58">
        <v>1.4186851211072771E-2</v>
      </c>
      <c r="K1484" s="58">
        <v>1.6689219666215394E-2</v>
      </c>
      <c r="L1484" s="58">
        <v>-2.3060796645702153E-2</v>
      </c>
      <c r="M1484" s="58">
        <v>-2.897710808460463E-4</v>
      </c>
    </row>
    <row r="1485" spans="1:13" x14ac:dyDescent="0.25">
      <c r="A1485" s="57">
        <v>41234</v>
      </c>
      <c r="B1485" s="58">
        <v>-3.054560775226367E-3</v>
      </c>
      <c r="C1485" s="58">
        <v>1.3727692499687638E-3</v>
      </c>
      <c r="D1485" s="58">
        <v>-7.6883649410559585E-3</v>
      </c>
      <c r="E1485" s="58">
        <v>-6.1258030778423844E-3</v>
      </c>
      <c r="F1485" s="58">
        <v>-8.612440191387627E-3</v>
      </c>
      <c r="G1485" s="58">
        <v>8.9853987270684943E-3</v>
      </c>
      <c r="H1485" s="58">
        <v>1.8179484985884065E-2</v>
      </c>
      <c r="I1485" s="58">
        <v>5.2813852813852868E-2</v>
      </c>
      <c r="J1485" s="58">
        <v>-3.7529853292391779E-3</v>
      </c>
      <c r="K1485" s="58">
        <v>-3.549245785270605E-3</v>
      </c>
      <c r="L1485" s="58">
        <v>3.2188841201716833E-3</v>
      </c>
      <c r="M1485" s="58">
        <v>-1.5942028985507228E-3</v>
      </c>
    </row>
    <row r="1486" spans="1:13" x14ac:dyDescent="0.25">
      <c r="A1486" s="57">
        <v>41236</v>
      </c>
      <c r="B1486" s="58">
        <v>8.9804543053353392E-3</v>
      </c>
      <c r="C1486" s="58">
        <v>1.7447657028913266E-2</v>
      </c>
      <c r="D1486" s="58">
        <v>1.8595041322313932E-2</v>
      </c>
      <c r="E1486" s="58">
        <v>3.1569452796149644E-3</v>
      </c>
      <c r="F1486" s="58">
        <v>3.1960531960532057E-2</v>
      </c>
      <c r="G1486" s="58">
        <v>2.7829313543599188E-2</v>
      </c>
      <c r="H1486" s="58">
        <v>7.772129563500485E-3</v>
      </c>
      <c r="I1486" s="58">
        <v>-1.3157894736842146E-2</v>
      </c>
      <c r="J1486" s="58">
        <v>1.3356164383561575E-2</v>
      </c>
      <c r="K1486" s="58">
        <v>-8.9047195013358671E-4</v>
      </c>
      <c r="L1486" s="58">
        <v>1.6042780748663166E-2</v>
      </c>
      <c r="M1486" s="58">
        <v>1.9015822325446408E-2</v>
      </c>
    </row>
    <row r="1487" spans="1:13" x14ac:dyDescent="0.25">
      <c r="A1487" s="57">
        <v>41239</v>
      </c>
      <c r="B1487" s="58">
        <v>7.5916230366490645E-3</v>
      </c>
      <c r="C1487" s="58">
        <v>3.1602155805977361E-2</v>
      </c>
      <c r="D1487" s="58">
        <v>8.113590263691739E-3</v>
      </c>
      <c r="E1487" s="58">
        <v>-1.0220290723812253E-2</v>
      </c>
      <c r="F1487" s="58">
        <v>-8.0024942839326263E-3</v>
      </c>
      <c r="G1487" s="58">
        <v>-1.1552346570397165E-2</v>
      </c>
      <c r="H1487" s="58">
        <v>1.5591128897782358E-2</v>
      </c>
      <c r="I1487" s="58">
        <v>8.0833333333333313E-2</v>
      </c>
      <c r="J1487" s="58">
        <v>1.0138560324435275E-3</v>
      </c>
      <c r="K1487" s="58">
        <v>-1.9162210338680929E-2</v>
      </c>
      <c r="L1487" s="58">
        <v>-2.3684210526316862E-3</v>
      </c>
      <c r="M1487" s="58">
        <v>-4.1310541310541904E-3</v>
      </c>
    </row>
    <row r="1488" spans="1:13" x14ac:dyDescent="0.25">
      <c r="A1488" s="57">
        <v>41240</v>
      </c>
      <c r="B1488" s="58">
        <v>-1.922577292803207E-3</v>
      </c>
      <c r="C1488" s="58">
        <v>-8.0740916646876437E-3</v>
      </c>
      <c r="D1488" s="58">
        <v>2.5150905432596016E-3</v>
      </c>
      <c r="E1488" s="58">
        <v>1.4474321705426174E-2</v>
      </c>
      <c r="F1488" s="58">
        <v>-9.7433211105291129E-3</v>
      </c>
      <c r="G1488" s="58">
        <v>-1.0956902848794803E-2</v>
      </c>
      <c r="H1488" s="58">
        <v>-9.0304572695176777E-4</v>
      </c>
      <c r="I1488" s="58">
        <v>8.0956052428680092E-3</v>
      </c>
      <c r="J1488" s="58">
        <v>-5.4017555705604403E-3</v>
      </c>
      <c r="K1488" s="58">
        <v>4.0890504316219989E-3</v>
      </c>
      <c r="L1488" s="58">
        <v>-3.692957003428976E-3</v>
      </c>
      <c r="M1488" s="58">
        <v>-5.8646831640680741E-3</v>
      </c>
    </row>
    <row r="1489" spans="1:13" x14ac:dyDescent="0.25">
      <c r="A1489" s="57">
        <v>41241</v>
      </c>
      <c r="B1489" s="58">
        <v>-5.7267805081216983E-3</v>
      </c>
      <c r="C1489" s="58">
        <v>-3.1122815417764516E-3</v>
      </c>
      <c r="D1489" s="58">
        <v>8.0280983442047038E-3</v>
      </c>
      <c r="E1489" s="58">
        <v>1.9312279863888726E-2</v>
      </c>
      <c r="F1489" s="58">
        <v>1.3647905205247612E-2</v>
      </c>
      <c r="G1489" s="58">
        <v>1.0339734121122657E-2</v>
      </c>
      <c r="H1489" s="58">
        <v>1.5242399342645818E-2</v>
      </c>
      <c r="I1489" s="58">
        <v>8.0305927342256833E-3</v>
      </c>
      <c r="J1489" s="58">
        <v>1.0862186014935604E-2</v>
      </c>
      <c r="K1489" s="58">
        <v>-9.0497737556571867E-4</v>
      </c>
      <c r="L1489" s="58">
        <v>3.4418850939899048E-3</v>
      </c>
      <c r="M1489" s="58">
        <v>1.5251798561151109E-2</v>
      </c>
    </row>
    <row r="1490" spans="1:13" x14ac:dyDescent="0.25">
      <c r="A1490" s="57">
        <v>41242</v>
      </c>
      <c r="B1490" s="58">
        <v>9.2679861765629923E-3</v>
      </c>
      <c r="C1490" s="58">
        <v>1.0926993275696351E-2</v>
      </c>
      <c r="D1490" s="58">
        <v>-2.7874564459930196E-2</v>
      </c>
      <c r="E1490" s="58">
        <v>1.2035491522445874E-2</v>
      </c>
      <c r="F1490" s="58">
        <v>3.3295063145809323E-2</v>
      </c>
      <c r="G1490" s="58">
        <v>-1.4985380116959046E-2</v>
      </c>
      <c r="H1490" s="58">
        <v>1.6834608069280943E-2</v>
      </c>
      <c r="I1490" s="58">
        <v>3.6418816388467334E-2</v>
      </c>
      <c r="J1490" s="58">
        <v>9.0664875755539498E-3</v>
      </c>
      <c r="K1490" s="58">
        <v>6.3405797101450112E-3</v>
      </c>
      <c r="L1490" s="58">
        <v>-7.9155672823216783E-4</v>
      </c>
      <c r="M1490" s="58">
        <v>3.8265306122449161E-3</v>
      </c>
    </row>
    <row r="1491" spans="1:13" x14ac:dyDescent="0.25">
      <c r="A1491" s="57">
        <v>41243</v>
      </c>
      <c r="B1491" s="58">
        <v>-5.188067444876765E-3</v>
      </c>
      <c r="C1491" s="58">
        <v>-6.889179237439147E-3</v>
      </c>
      <c r="D1491" s="58">
        <v>1.536098310291667E-3</v>
      </c>
      <c r="E1491" s="58">
        <v>9.3749999999999112E-3</v>
      </c>
      <c r="F1491" s="58">
        <v>-2.717171717171718E-2</v>
      </c>
      <c r="G1491" s="58">
        <v>-1.2244897959183598E-2</v>
      </c>
      <c r="H1491" s="58">
        <v>3.1042305090143163E-3</v>
      </c>
      <c r="I1491" s="58">
        <v>2.4890190336749551E-2</v>
      </c>
      <c r="J1491" s="58">
        <v>-1.930116472545762E-2</v>
      </c>
      <c r="K1491" s="58">
        <v>-1.8001800180017957E-2</v>
      </c>
      <c r="L1491" s="58">
        <v>8.4499603908105847E-3</v>
      </c>
      <c r="M1491" s="58">
        <v>1.6800790625441264E-2</v>
      </c>
    </row>
    <row r="1492" spans="1:13" x14ac:dyDescent="0.25">
      <c r="A1492" s="57">
        <v>41246</v>
      </c>
      <c r="B1492" s="58">
        <v>-5.1629726205998372E-3</v>
      </c>
      <c r="C1492" s="58">
        <v>1.5548379380456723E-3</v>
      </c>
      <c r="D1492" s="58">
        <v>-1.0224948875255935E-3</v>
      </c>
      <c r="E1492" s="58">
        <v>-4.4719642242861957E-3</v>
      </c>
      <c r="F1492" s="58">
        <v>-4.2570864915376649E-3</v>
      </c>
      <c r="G1492" s="58">
        <v>-7.1374906085650558E-3</v>
      </c>
      <c r="H1492" s="58">
        <v>-6.824042848641132E-3</v>
      </c>
      <c r="I1492" s="58">
        <v>-3.4285714285714364E-2</v>
      </c>
      <c r="J1492" s="58">
        <v>4.7505938242280443E-3</v>
      </c>
      <c r="K1492" s="58">
        <v>-3.7580201649862532E-2</v>
      </c>
      <c r="L1492" s="58">
        <v>-1.28305839224927E-2</v>
      </c>
      <c r="M1492" s="58">
        <v>-9.441821716189791E-3</v>
      </c>
    </row>
    <row r="1493" spans="1:13" x14ac:dyDescent="0.25">
      <c r="A1493" s="57">
        <v>41247</v>
      </c>
      <c r="B1493" s="58">
        <v>-5.504298595093271E-3</v>
      </c>
      <c r="C1493" s="58">
        <v>-1.7673752089801598E-2</v>
      </c>
      <c r="D1493" s="58">
        <v>2.2006141248720468E-2</v>
      </c>
      <c r="E1493" s="58">
        <v>-6.0757889887121941E-3</v>
      </c>
      <c r="F1493" s="58">
        <v>-5.9019812304483943E-2</v>
      </c>
      <c r="G1493" s="58">
        <v>-2.2701475595913179E-3</v>
      </c>
      <c r="H1493" s="58">
        <v>8.6286102344903526E-3</v>
      </c>
      <c r="I1493" s="58">
        <v>1.5532544378698221E-2</v>
      </c>
      <c r="J1493" s="58">
        <v>-3.3772374197904576E-4</v>
      </c>
      <c r="K1493" s="58">
        <v>-1.8095238095238053E-2</v>
      </c>
      <c r="L1493" s="58">
        <v>-4.5092838196286733E-3</v>
      </c>
      <c r="M1493" s="58">
        <v>1.0933557611438216E-2</v>
      </c>
    </row>
    <row r="1494" spans="1:13" x14ac:dyDescent="0.25">
      <c r="A1494" s="57">
        <v>41248</v>
      </c>
      <c r="B1494" s="58">
        <v>-3.6898423910179945E-3</v>
      </c>
      <c r="C1494" s="58">
        <v>-6.430829078531497E-2</v>
      </c>
      <c r="D1494" s="58">
        <v>-6.0090135202802708E-3</v>
      </c>
      <c r="E1494" s="58">
        <v>-4.6353970507286846E-3</v>
      </c>
      <c r="F1494" s="58">
        <v>-2.3492907801418328E-2</v>
      </c>
      <c r="G1494" s="58">
        <v>1.1376564277588264E-2</v>
      </c>
      <c r="H1494" s="58">
        <v>5.8220127529802213E-3</v>
      </c>
      <c r="I1494" s="58">
        <v>9.1041514930807477E-3</v>
      </c>
      <c r="J1494" s="58">
        <v>8.7837837837836386E-3</v>
      </c>
      <c r="K1494" s="58">
        <v>1.5518913676042745E-2</v>
      </c>
      <c r="L1494" s="58">
        <v>2.2382094324540303E-2</v>
      </c>
      <c r="M1494" s="58">
        <v>-6.5169162506932832E-3</v>
      </c>
    </row>
    <row r="1495" spans="1:13" x14ac:dyDescent="0.25">
      <c r="A1495" s="57">
        <v>41249</v>
      </c>
      <c r="B1495" s="58">
        <v>8.4651605735142077E-4</v>
      </c>
      <c r="C1495" s="58">
        <v>1.5720410549564967E-2</v>
      </c>
      <c r="D1495" s="58">
        <v>1.5617128463476071E-2</v>
      </c>
      <c r="E1495" s="58">
        <v>4.8025147713712801E-3</v>
      </c>
      <c r="F1495" s="58">
        <v>1.0213345438038868E-2</v>
      </c>
      <c r="G1495" s="58">
        <v>1.8747656542930091E-3</v>
      </c>
      <c r="H1495" s="58">
        <v>-2.3232005040163539E-3</v>
      </c>
      <c r="I1495" s="58">
        <v>-2.6705160591844135E-2</v>
      </c>
      <c r="J1495" s="58">
        <v>-1.6744809109175973E-3</v>
      </c>
      <c r="K1495" s="58">
        <v>4.9665711556829084E-2</v>
      </c>
      <c r="L1495" s="58">
        <v>2.3977065415689447E-2</v>
      </c>
      <c r="M1495" s="58">
        <v>-8.3740404745291652E-4</v>
      </c>
    </row>
    <row r="1496" spans="1:13" x14ac:dyDescent="0.25">
      <c r="A1496" s="57">
        <v>41250</v>
      </c>
      <c r="B1496" s="58">
        <v>5.1276629486705083E-3</v>
      </c>
      <c r="C1496" s="58">
        <v>-2.5581990278843669E-2</v>
      </c>
      <c r="D1496" s="58">
        <v>0</v>
      </c>
      <c r="E1496" s="58">
        <v>-1.0022594287700692E-2</v>
      </c>
      <c r="F1496" s="58">
        <v>3.8193664345091971E-3</v>
      </c>
      <c r="G1496" s="58">
        <v>-9.7305389221555849E-3</v>
      </c>
      <c r="H1496" s="58">
        <v>-3.9467971740925201E-4</v>
      </c>
      <c r="I1496" s="58">
        <v>1.8909899888765347E-2</v>
      </c>
      <c r="J1496" s="58">
        <v>1.3418316001343467E-3</v>
      </c>
      <c r="K1496" s="58">
        <v>4.4585987261146487E-2</v>
      </c>
      <c r="L1496" s="58">
        <v>-1.7816238228556824E-2</v>
      </c>
      <c r="M1496" s="58">
        <v>9.7779019416119883E-3</v>
      </c>
    </row>
    <row r="1497" spans="1:13" x14ac:dyDescent="0.25">
      <c r="A1497" s="57">
        <v>41253</v>
      </c>
      <c r="B1497" s="58">
        <v>1.0676343746713002E-2</v>
      </c>
      <c r="C1497" s="58">
        <v>-6.4321344184826712E-3</v>
      </c>
      <c r="D1497" s="58">
        <v>-3.9682539682540652E-3</v>
      </c>
      <c r="E1497" s="58">
        <v>1.7848782771536786E-3</v>
      </c>
      <c r="F1497" s="58">
        <v>2.674574753804837E-2</v>
      </c>
      <c r="G1497" s="58">
        <v>1.8140589569161092E-2</v>
      </c>
      <c r="H1497" s="58">
        <v>-2.1715955304615675E-2</v>
      </c>
      <c r="I1497" s="58">
        <v>1.3100436681222627E-2</v>
      </c>
      <c r="J1497" s="58">
        <v>-1.0050251256281673E-3</v>
      </c>
      <c r="K1497" s="58">
        <v>1.7421602787455193E-3</v>
      </c>
      <c r="L1497" s="58">
        <v>-5.1826898160145518E-3</v>
      </c>
      <c r="M1497" s="58">
        <v>-1.936644072485838E-3</v>
      </c>
    </row>
    <row r="1498" spans="1:13" x14ac:dyDescent="0.25">
      <c r="A1498" s="57">
        <v>41254</v>
      </c>
      <c r="B1498" s="58">
        <v>5.2557631263985272E-3</v>
      </c>
      <c r="C1498" s="58">
        <v>2.1799445105033843E-2</v>
      </c>
      <c r="D1498" s="58">
        <v>2.8386454183267018E-2</v>
      </c>
      <c r="E1498" s="58">
        <v>1.6707071297134668E-2</v>
      </c>
      <c r="F1498" s="58">
        <v>2.5613079019073615E-2</v>
      </c>
      <c r="G1498" s="58">
        <v>1.4105419450630929E-2</v>
      </c>
      <c r="H1498" s="58">
        <v>1.1785123299834499E-2</v>
      </c>
      <c r="I1498" s="58">
        <v>5.0287356321838672E-3</v>
      </c>
      <c r="J1498" s="58">
        <v>3.9906103286384997E-2</v>
      </c>
      <c r="K1498" s="58">
        <v>-6.7826086956521703E-2</v>
      </c>
      <c r="L1498" s="58">
        <v>6.5642094295389253E-2</v>
      </c>
      <c r="M1498" s="58">
        <v>-1.7463617463617576E-2</v>
      </c>
    </row>
    <row r="1499" spans="1:13" x14ac:dyDescent="0.25">
      <c r="A1499" s="57">
        <v>41255</v>
      </c>
      <c r="B1499" s="58">
        <v>7.3506574179520445E-3</v>
      </c>
      <c r="C1499" s="58">
        <v>-4.3961727437290543E-3</v>
      </c>
      <c r="D1499" s="58">
        <v>9.6852300242145084E-4</v>
      </c>
      <c r="E1499" s="58">
        <v>9.7675888419668233E-4</v>
      </c>
      <c r="F1499" s="58">
        <v>2.1147715196599526E-2</v>
      </c>
      <c r="G1499" s="58">
        <v>-2.9282576866764831E-3</v>
      </c>
      <c r="H1499" s="58">
        <v>4.268219713590371E-3</v>
      </c>
      <c r="I1499" s="58">
        <v>-1.4295925661186648E-2</v>
      </c>
      <c r="J1499" s="58">
        <v>1.6123831022250013E-3</v>
      </c>
      <c r="K1499" s="58">
        <v>-3.7313432835821558E-3</v>
      </c>
      <c r="L1499" s="58">
        <v>4.2532388169151947E-2</v>
      </c>
      <c r="M1499" s="58">
        <v>-2.7507405840033861E-2</v>
      </c>
    </row>
    <row r="1500" spans="1:13" x14ac:dyDescent="0.25">
      <c r="A1500" s="57">
        <v>41256</v>
      </c>
      <c r="B1500" s="58">
        <v>-1.2435765673175725E-2</v>
      </c>
      <c r="C1500" s="58">
        <v>-1.7272727272727217E-2</v>
      </c>
      <c r="D1500" s="58">
        <v>-8.7082728592163816E-3</v>
      </c>
      <c r="E1500" s="58">
        <v>7.3759435180666966E-3</v>
      </c>
      <c r="F1500" s="58">
        <v>-8.7418045582267068E-3</v>
      </c>
      <c r="G1500" s="58">
        <v>-4.7723935389133443E-3</v>
      </c>
      <c r="H1500" s="58">
        <v>-2.025738798856036E-3</v>
      </c>
      <c r="I1500" s="58">
        <v>2.3930384336475763E-2</v>
      </c>
      <c r="J1500" s="58">
        <v>-1.5453960077269846E-2</v>
      </c>
      <c r="K1500" s="58">
        <v>2.7621722846441932E-2</v>
      </c>
      <c r="L1500" s="58">
        <v>1.4067995310669268E-3</v>
      </c>
      <c r="M1500" s="58">
        <v>1.4505366985786416E-3</v>
      </c>
    </row>
    <row r="1501" spans="1:13" x14ac:dyDescent="0.25">
      <c r="A1501" s="57">
        <v>41257</v>
      </c>
      <c r="B1501" s="58">
        <v>-2.5496929961494885E-3</v>
      </c>
      <c r="C1501" s="58">
        <v>-3.7531386282542711E-2</v>
      </c>
      <c r="D1501" s="58">
        <v>1.9521717911177294E-3</v>
      </c>
      <c r="E1501" s="58">
        <v>-1.0541310541311022E-3</v>
      </c>
      <c r="F1501" s="58">
        <v>2.2572178477690441E-2</v>
      </c>
      <c r="G1501" s="58">
        <v>-1.1066027296200653E-2</v>
      </c>
      <c r="H1501" s="58">
        <v>-8.1990049751243799E-3</v>
      </c>
      <c r="I1501" s="58">
        <v>-5.0637393767705374E-2</v>
      </c>
      <c r="J1501" s="58">
        <v>7.1942446043167241E-3</v>
      </c>
      <c r="K1501" s="58">
        <v>-2.6423690205011341E-2</v>
      </c>
      <c r="L1501" s="58">
        <v>-2.4350269257785051E-2</v>
      </c>
      <c r="M1501" s="58">
        <v>-4.2004634994207146E-3</v>
      </c>
    </row>
    <row r="1502" spans="1:13" x14ac:dyDescent="0.25">
      <c r="A1502" s="57">
        <v>41260</v>
      </c>
      <c r="B1502" s="58">
        <v>3.6517293546878271E-4</v>
      </c>
      <c r="C1502" s="58">
        <v>1.7712481120417456E-2</v>
      </c>
      <c r="D1502" s="58">
        <v>1.9483682415977199E-3</v>
      </c>
      <c r="E1502" s="58">
        <v>2.6808886860793413E-2</v>
      </c>
      <c r="F1502" s="58">
        <v>-1.170431211498979E-2</v>
      </c>
      <c r="G1502" s="58">
        <v>1.0816859380828214E-2</v>
      </c>
      <c r="H1502" s="58">
        <v>1.8740719932581529E-2</v>
      </c>
      <c r="I1502" s="58">
        <v>-2.2379709063781172E-3</v>
      </c>
      <c r="J1502" s="58">
        <v>3.2467532467532756E-3</v>
      </c>
      <c r="K1502" s="58">
        <v>1.3570425830603527E-2</v>
      </c>
      <c r="L1502" s="58">
        <v>4.2716582673386183E-2</v>
      </c>
      <c r="M1502" s="58">
        <v>6.545454545454632E-3</v>
      </c>
    </row>
    <row r="1503" spans="1:13" x14ac:dyDescent="0.25">
      <c r="A1503" s="57">
        <v>41261</v>
      </c>
      <c r="B1503" s="58">
        <v>1.0899040467250654E-2</v>
      </c>
      <c r="C1503" s="58">
        <v>2.9007015650296619E-2</v>
      </c>
      <c r="D1503" s="58">
        <v>1.8959649975692772E-2</v>
      </c>
      <c r="E1503" s="58">
        <v>3.888564841820763E-4</v>
      </c>
      <c r="F1503" s="58">
        <v>2.3789736131310857E-2</v>
      </c>
      <c r="G1503" s="58">
        <v>1.6974169741697409E-2</v>
      </c>
      <c r="H1503" s="58">
        <v>2.5762231151027937E-2</v>
      </c>
      <c r="I1503" s="58">
        <v>3.5887850467289706E-2</v>
      </c>
      <c r="J1503" s="58">
        <v>1.4239482200647302E-2</v>
      </c>
      <c r="K1503" s="58">
        <v>-3.6934441366575088E-3</v>
      </c>
      <c r="L1503" s="58">
        <v>-1.0817031070195715E-2</v>
      </c>
      <c r="M1503" s="58">
        <v>4.3352601156068094E-3</v>
      </c>
    </row>
    <row r="1504" spans="1:13" x14ac:dyDescent="0.25">
      <c r="A1504" s="57">
        <v>41262</v>
      </c>
      <c r="B1504" s="58">
        <v>8.3053907660564086E-3</v>
      </c>
      <c r="C1504" s="58">
        <v>-1.4160220270093116E-2</v>
      </c>
      <c r="D1504" s="58">
        <v>6.6793893129770687E-3</v>
      </c>
      <c r="E1504" s="58">
        <v>-1.3327040008884738E-3</v>
      </c>
      <c r="F1504" s="58">
        <v>2.0598680872653485E-2</v>
      </c>
      <c r="G1504" s="58">
        <v>-9.0711175616835504E-3</v>
      </c>
      <c r="H1504" s="58">
        <v>-9.2549923195083261E-3</v>
      </c>
      <c r="I1504" s="58">
        <v>-1.082641645615301E-2</v>
      </c>
      <c r="J1504" s="58">
        <v>-2.8717294192724951E-3</v>
      </c>
      <c r="K1504" s="58">
        <v>1.9925857275254977E-2</v>
      </c>
      <c r="L1504" s="58">
        <v>1.0004653327128965E-2</v>
      </c>
      <c r="M1504" s="58">
        <v>-1.4100719424460451E-2</v>
      </c>
    </row>
    <row r="1505" spans="1:13" x14ac:dyDescent="0.25">
      <c r="A1505" s="57">
        <v>41263</v>
      </c>
      <c r="B1505" s="58">
        <v>-5.0649749309321646E-3</v>
      </c>
      <c r="C1505" s="58">
        <v>-8.7777630003988971E-3</v>
      </c>
      <c r="D1505" s="58">
        <v>-3.3175355450236754E-3</v>
      </c>
      <c r="E1505" s="58">
        <v>3.1415941505184009E-3</v>
      </c>
      <c r="F1505" s="58">
        <v>-7.3573275004971128E-3</v>
      </c>
      <c r="G1505" s="58">
        <v>1.354815086049066E-2</v>
      </c>
      <c r="H1505" s="58">
        <v>1.3605178495290415E-2</v>
      </c>
      <c r="I1505" s="58">
        <v>-1.8241517694272957E-3</v>
      </c>
      <c r="J1505" s="58">
        <v>9.6000000000007191E-4</v>
      </c>
      <c r="K1505" s="58">
        <v>1.4084507042253502E-2</v>
      </c>
      <c r="L1505" s="58">
        <v>-1.0135913384012873E-2</v>
      </c>
      <c r="M1505" s="58">
        <v>7.0052539404554803E-3</v>
      </c>
    </row>
    <row r="1506" spans="1:13" x14ac:dyDescent="0.25">
      <c r="A1506" s="57">
        <v>41264</v>
      </c>
      <c r="B1506" s="58">
        <v>-7.0447883992389437E-3</v>
      </c>
      <c r="C1506" s="58">
        <v>-4.5619213739434006E-3</v>
      </c>
      <c r="D1506" s="58">
        <v>-1.2838801711840153E-2</v>
      </c>
      <c r="E1506" s="58">
        <v>-9.3121223878942505E-3</v>
      </c>
      <c r="F1506" s="58">
        <v>-1.1418269230769273E-2</v>
      </c>
      <c r="G1506" s="58">
        <v>-8.3092485549133288E-3</v>
      </c>
      <c r="H1506" s="58">
        <v>-1.7514340344168211E-2</v>
      </c>
      <c r="I1506" s="58">
        <v>-4.0204678362573021E-2</v>
      </c>
      <c r="J1506" s="58">
        <v>-1.1189258312020556E-2</v>
      </c>
      <c r="K1506" s="58">
        <v>-7.6164874551971629E-3</v>
      </c>
      <c r="L1506" s="58">
        <v>-2.3272050267628575E-2</v>
      </c>
      <c r="M1506" s="58">
        <v>-5.0724637681158757E-3</v>
      </c>
    </row>
    <row r="1507" spans="1:13" x14ac:dyDescent="0.25">
      <c r="A1507" s="57">
        <v>41267</v>
      </c>
      <c r="B1507" s="58">
        <v>-2.5893319523551117E-4</v>
      </c>
      <c r="C1507" s="58">
        <v>1.6174686615446632E-3</v>
      </c>
      <c r="D1507" s="58">
        <v>-5.7803468208093012E-3</v>
      </c>
      <c r="E1507" s="58">
        <v>-8.5603983662507765E-3</v>
      </c>
      <c r="F1507" s="58">
        <v>-1.955420466058766E-2</v>
      </c>
      <c r="G1507" s="58">
        <v>-1.4207650273224015E-2</v>
      </c>
      <c r="H1507" s="58">
        <v>6.6168457107269596E-3</v>
      </c>
      <c r="I1507" s="58">
        <v>2.5514089870525503E-2</v>
      </c>
      <c r="J1507" s="58">
        <v>0</v>
      </c>
      <c r="K1507" s="58">
        <v>-6.3205417607221648E-3</v>
      </c>
      <c r="L1507" s="58">
        <v>6.6714319752203544E-3</v>
      </c>
      <c r="M1507" s="58">
        <v>-1.1653313911145213E-3</v>
      </c>
    </row>
    <row r="1508" spans="1:13" x14ac:dyDescent="0.25">
      <c r="A1508" s="57">
        <v>41269</v>
      </c>
      <c r="B1508" s="58">
        <v>-4.3512043512043963E-3</v>
      </c>
      <c r="C1508" s="58">
        <v>-1.3726281792490913E-2</v>
      </c>
      <c r="D1508" s="58">
        <v>4.8449612403089759E-4</v>
      </c>
      <c r="E1508" s="58">
        <v>-9.0293453724599182E-4</v>
      </c>
      <c r="F1508" s="58">
        <v>4.8362095690813289E-2</v>
      </c>
      <c r="G1508" s="58">
        <v>-7.3909830007390376E-3</v>
      </c>
      <c r="H1508" s="58">
        <v>-3.8628103008274683E-2</v>
      </c>
      <c r="I1508" s="58">
        <v>-1.5595989602673499E-2</v>
      </c>
      <c r="J1508" s="58">
        <v>-4.2030391205948314E-3</v>
      </c>
      <c r="K1508" s="58">
        <v>-4.5433893684698745E-4</v>
      </c>
      <c r="L1508" s="58">
        <v>-1.0650887573964596E-2</v>
      </c>
      <c r="M1508" s="58">
        <v>-8.4585095522823339E-3</v>
      </c>
    </row>
    <row r="1509" spans="1:13" x14ac:dyDescent="0.25">
      <c r="A1509" s="57">
        <v>41270</v>
      </c>
      <c r="B1509" s="58">
        <v>-3.5377972009781322E-3</v>
      </c>
      <c r="C1509" s="58">
        <v>3.9568836130439156E-3</v>
      </c>
      <c r="D1509" s="58">
        <v>-6.7796610169490457E-3</v>
      </c>
      <c r="E1509" s="58">
        <v>-3.643244464527684E-3</v>
      </c>
      <c r="F1509" s="58">
        <v>-1.9911286347954582E-2</v>
      </c>
      <c r="G1509" s="58">
        <v>3.7230081906181045E-3</v>
      </c>
      <c r="H1509" s="58">
        <v>-1.2870530507178568E-3</v>
      </c>
      <c r="I1509" s="58">
        <v>-1.7351942663145992E-2</v>
      </c>
      <c r="J1509" s="58">
        <v>-1.948051948052032E-3</v>
      </c>
      <c r="K1509" s="58">
        <v>-2.7272727272726893E-3</v>
      </c>
      <c r="L1509" s="58">
        <v>3.1100478468899517E-3</v>
      </c>
      <c r="M1509" s="58">
        <v>2.9416090601559475E-3</v>
      </c>
    </row>
    <row r="1510" spans="1:13" x14ac:dyDescent="0.25">
      <c r="A1510" s="57">
        <v>41271</v>
      </c>
      <c r="B1510" s="58">
        <v>-2.1928679580222044E-3</v>
      </c>
      <c r="C1510" s="58">
        <v>-1.0600706713780883E-2</v>
      </c>
      <c r="D1510" s="58">
        <v>-1.3651877133105894E-2</v>
      </c>
      <c r="E1510" s="58">
        <v>-8.900479038521647E-3</v>
      </c>
      <c r="F1510" s="58">
        <v>-4.3246505078951003E-3</v>
      </c>
      <c r="G1510" s="58">
        <v>-1.5207715133531141E-2</v>
      </c>
      <c r="H1510" s="58">
        <v>-1.2605211227900592E-2</v>
      </c>
      <c r="I1510" s="58">
        <v>-5.3742802303262671E-3</v>
      </c>
      <c r="J1510" s="58">
        <v>-8.7833441769681331E-3</v>
      </c>
      <c r="K1510" s="58">
        <v>-8.6599817684595015E-3</v>
      </c>
      <c r="L1510" s="58">
        <v>-1.4071070832339494E-2</v>
      </c>
      <c r="M1510" s="58">
        <v>-8.5056459891479363E-3</v>
      </c>
    </row>
    <row r="1511" spans="1:13" x14ac:dyDescent="0.25">
      <c r="A1511" s="57">
        <v>41274</v>
      </c>
      <c r="B1511" s="58">
        <v>-9.8372664957355749E-3</v>
      </c>
      <c r="C1511" s="58">
        <v>4.4230769230769296E-2</v>
      </c>
      <c r="D1511" s="58">
        <v>1.9278299555116174E-2</v>
      </c>
      <c r="E1511" s="58">
        <v>1.0553410553410636E-2</v>
      </c>
      <c r="F1511" s="58">
        <v>1.303030303030317E-2</v>
      </c>
      <c r="G1511" s="58">
        <v>6.0263653483991764E-3</v>
      </c>
      <c r="H1511" s="58">
        <v>2.3207439432253896E-2</v>
      </c>
      <c r="I1511" s="58">
        <v>2.7402547279042899E-2</v>
      </c>
      <c r="J1511" s="58">
        <v>1.3784049885132932E-2</v>
      </c>
      <c r="K1511" s="58">
        <v>-9.6551724137931005E-3</v>
      </c>
      <c r="L1511" s="58">
        <v>1.4029995162070596E-2</v>
      </c>
      <c r="M1511" s="58">
        <v>9.1702410885963204E-3</v>
      </c>
    </row>
    <row r="1512" spans="1:13" x14ac:dyDescent="0.25">
      <c r="A1512" s="57">
        <v>41276</v>
      </c>
      <c r="B1512" s="58">
        <v>2.5683031231834352E-2</v>
      </c>
      <c r="C1512" s="58">
        <v>3.1702183635885506E-2</v>
      </c>
      <c r="D1512" s="58">
        <v>3.6857419980601325E-2</v>
      </c>
      <c r="E1512" s="58">
        <v>2.2414671421294052E-2</v>
      </c>
      <c r="F1512" s="58">
        <v>3.8189251171602434E-2</v>
      </c>
      <c r="G1512" s="58">
        <v>3.4069636840134754E-2</v>
      </c>
      <c r="H1512" s="58">
        <v>2.5670666082034499E-2</v>
      </c>
      <c r="I1512" s="58">
        <v>5.1840721262208733E-2</v>
      </c>
      <c r="J1512" s="58">
        <v>4.5969569439948232E-2</v>
      </c>
      <c r="K1512" s="58">
        <v>6.7780872794800384E-2</v>
      </c>
      <c r="L1512" s="58">
        <v>5.3435114503816772E-2</v>
      </c>
      <c r="M1512" s="58">
        <v>1.4802872636670017E-2</v>
      </c>
    </row>
    <row r="1513" spans="1:13" x14ac:dyDescent="0.25">
      <c r="A1513" s="57">
        <v>41277</v>
      </c>
      <c r="B1513" s="58">
        <v>8.1405533515379602E-3</v>
      </c>
      <c r="C1513" s="58">
        <v>-1.2622720897615847E-2</v>
      </c>
      <c r="D1513" s="58">
        <v>-2.8063610851262188E-3</v>
      </c>
      <c r="E1513" s="58">
        <v>5.8129878757684494E-4</v>
      </c>
      <c r="F1513" s="58">
        <v>8.2597003457549611E-3</v>
      </c>
      <c r="G1513" s="58">
        <v>-1.3396089790007282E-2</v>
      </c>
      <c r="H1513" s="58">
        <v>4.5470444211264116E-3</v>
      </c>
      <c r="I1513" s="58">
        <v>-8.2142857142857295E-3</v>
      </c>
      <c r="J1513" s="58">
        <v>-1.2999071494893322E-2</v>
      </c>
      <c r="K1513" s="58">
        <v>1.2173913043478368E-2</v>
      </c>
      <c r="L1513" s="58">
        <v>-5.6612318840579823E-3</v>
      </c>
      <c r="M1513" s="58">
        <v>-6.3547082611207228E-3</v>
      </c>
    </row>
    <row r="1514" spans="1:13" x14ac:dyDescent="0.25">
      <c r="A1514" s="57">
        <v>41278</v>
      </c>
      <c r="B1514" s="58">
        <v>-7.5637553022945836E-3</v>
      </c>
      <c r="C1514" s="58">
        <v>-2.7763429752066027E-2</v>
      </c>
      <c r="D1514" s="58">
        <v>-7.5046904315196894E-3</v>
      </c>
      <c r="E1514" s="58">
        <v>1.9780341383793809E-2</v>
      </c>
      <c r="F1514" s="58">
        <v>-3.1434558963612247E-3</v>
      </c>
      <c r="G1514" s="58">
        <v>-1.8715596330275308E-2</v>
      </c>
      <c r="H1514" s="58">
        <v>2.5920767564220348E-3</v>
      </c>
      <c r="I1514" s="58">
        <v>3.5649981994958724E-2</v>
      </c>
      <c r="J1514" s="58">
        <v>-2.1950454687990062E-3</v>
      </c>
      <c r="K1514" s="58">
        <v>-1.7182130584193489E-3</v>
      </c>
      <c r="L1514" s="58">
        <v>4.7825096788887134E-3</v>
      </c>
      <c r="M1514" s="58">
        <v>3.7790697674420226E-3</v>
      </c>
    </row>
    <row r="1515" spans="1:13" x14ac:dyDescent="0.25">
      <c r="A1515" s="57">
        <v>41281</v>
      </c>
      <c r="B1515" s="58">
        <v>-4.0681806478191085E-3</v>
      </c>
      <c r="C1515" s="58">
        <v>-6.5081684154603137E-3</v>
      </c>
      <c r="D1515" s="58">
        <v>4.2533081285445196E-3</v>
      </c>
      <c r="E1515" s="58">
        <v>-4.3676414736042446E-3</v>
      </c>
      <c r="F1515" s="58">
        <v>-2.25513616817965E-2</v>
      </c>
      <c r="G1515" s="58">
        <v>-1.8698578908001862E-3</v>
      </c>
      <c r="H1515" s="58">
        <v>3.5925139880378154E-2</v>
      </c>
      <c r="I1515" s="58">
        <v>2.2948539638386611E-2</v>
      </c>
      <c r="J1515" s="58">
        <v>3.14267756128217E-3</v>
      </c>
      <c r="K1515" s="58">
        <v>8.6058519793463795E-4</v>
      </c>
      <c r="L1515" s="58">
        <v>2.2665457842248493E-2</v>
      </c>
      <c r="M1515" s="58">
        <v>-9.5569070373587861E-3</v>
      </c>
    </row>
    <row r="1516" spans="1:13" x14ac:dyDescent="0.25">
      <c r="A1516" s="57">
        <v>41282</v>
      </c>
      <c r="B1516" s="58">
        <v>-2.4819027921407777E-3</v>
      </c>
      <c r="C1516" s="58">
        <v>3.2085561497328108E-3</v>
      </c>
      <c r="D1516" s="58">
        <v>-7.5294117647058956E-3</v>
      </c>
      <c r="E1516" s="58">
        <v>-1.9890466199831147E-3</v>
      </c>
      <c r="F1516" s="58">
        <v>-1.1731352038322429E-2</v>
      </c>
      <c r="G1516" s="58">
        <v>-5.2454102660172142E-3</v>
      </c>
      <c r="H1516" s="58">
        <v>-7.7478954034120306E-3</v>
      </c>
      <c r="I1516" s="58">
        <v>-1.2236573759347502E-2</v>
      </c>
      <c r="J1516" s="58">
        <v>-1.159147869674193E-2</v>
      </c>
      <c r="K1516" s="58">
        <v>-4.2992261392950093E-3</v>
      </c>
      <c r="L1516" s="58">
        <v>-8.8652482269503396E-3</v>
      </c>
      <c r="M1516" s="58">
        <v>2.7777777777777679E-3</v>
      </c>
    </row>
    <row r="1517" spans="1:13" x14ac:dyDescent="0.25">
      <c r="A1517" s="57">
        <v>41283</v>
      </c>
      <c r="B1517" s="58">
        <v>2.9027576197386828E-3</v>
      </c>
      <c r="C1517" s="58">
        <v>-1.5591684434968056E-2</v>
      </c>
      <c r="D1517" s="58">
        <v>1.7069701280227667E-2</v>
      </c>
      <c r="E1517" s="58">
        <v>6.579665829420156E-3</v>
      </c>
      <c r="F1517" s="58">
        <v>3.2149569690374857E-2</v>
      </c>
      <c r="G1517" s="58">
        <v>5.6497175141241307E-3</v>
      </c>
      <c r="H1517" s="58">
        <v>-1.1262106764764468E-4</v>
      </c>
      <c r="I1517" s="58">
        <v>5.2649690295939466E-2</v>
      </c>
      <c r="J1517" s="58">
        <v>1.4263074484944571E-2</v>
      </c>
      <c r="K1517" s="58">
        <v>8.6355785837650689E-3</v>
      </c>
      <c r="L1517" s="58">
        <v>-8.720930232558155E-3</v>
      </c>
      <c r="M1517" s="58">
        <v>-2.9158769499937343E-4</v>
      </c>
    </row>
    <row r="1518" spans="1:13" x14ac:dyDescent="0.25">
      <c r="A1518" s="57">
        <v>41284</v>
      </c>
      <c r="B1518" s="58">
        <v>-4.289849080008179E-3</v>
      </c>
      <c r="C1518" s="58">
        <v>1.2454311628536718E-2</v>
      </c>
      <c r="D1518" s="58">
        <v>1.631701631701632E-2</v>
      </c>
      <c r="E1518" s="58">
        <v>4.5566736282514064E-3</v>
      </c>
      <c r="F1518" s="58">
        <v>5.9612804293655453E-2</v>
      </c>
      <c r="G1518" s="58">
        <v>-8.9887640449437534E-3</v>
      </c>
      <c r="H1518" s="58">
        <v>-3.7920030035669683E-3</v>
      </c>
      <c r="I1518" s="58">
        <v>2.3210199411572541E-2</v>
      </c>
      <c r="J1518" s="58">
        <v>1.3437499999999991E-2</v>
      </c>
      <c r="K1518" s="58">
        <v>3.4246575342467001E-3</v>
      </c>
      <c r="L1518" s="58">
        <v>-1.8948793142341436E-2</v>
      </c>
      <c r="M1518" s="58">
        <v>-3.0625638034125213E-3</v>
      </c>
    </row>
    <row r="1519" spans="1:13" x14ac:dyDescent="0.25">
      <c r="A1519" s="57">
        <v>41285</v>
      </c>
      <c r="B1519" s="58">
        <v>7.7861406696080326E-3</v>
      </c>
      <c r="C1519" s="58">
        <v>-6.1505548870171012E-3</v>
      </c>
      <c r="D1519" s="58">
        <v>9.1743119266054496E-3</v>
      </c>
      <c r="E1519" s="58">
        <v>-2.0250020250019984E-3</v>
      </c>
      <c r="F1519" s="58">
        <v>2.1798118668596267E-2</v>
      </c>
      <c r="G1519" s="58">
        <v>1.3983371126228272E-2</v>
      </c>
      <c r="H1519" s="58">
        <v>9.7987487751565183E-3</v>
      </c>
      <c r="I1519" s="58">
        <v>1.3418530351437585E-2</v>
      </c>
      <c r="J1519" s="58">
        <v>-3.0835646006777129E-4</v>
      </c>
      <c r="K1519" s="58">
        <v>-1.3651877133105783E-2</v>
      </c>
      <c r="L1519" s="58">
        <v>1.126695792136112E-2</v>
      </c>
      <c r="M1519" s="58">
        <v>3.9496781743708631E-3</v>
      </c>
    </row>
    <row r="1520" spans="1:13" x14ac:dyDescent="0.25">
      <c r="A1520" s="57">
        <v>41288</v>
      </c>
      <c r="B1520" s="58">
        <v>-6.850373422611411E-3</v>
      </c>
      <c r="C1520" s="58">
        <v>-3.5651822951701773E-2</v>
      </c>
      <c r="D1520" s="58">
        <v>0</v>
      </c>
      <c r="E1520" s="58">
        <v>-2.2617823710838203E-2</v>
      </c>
      <c r="F1520" s="58">
        <v>-2.9211295034079487E-3</v>
      </c>
      <c r="G1520" s="58">
        <v>2.2363026462914881E-3</v>
      </c>
      <c r="H1520" s="58">
        <v>1.7877136672389327E-2</v>
      </c>
      <c r="I1520" s="58">
        <v>-2.4274905422446369E-2</v>
      </c>
      <c r="J1520" s="58">
        <v>-2.467612584824086E-3</v>
      </c>
      <c r="K1520" s="58">
        <v>7.3529411764705621E-3</v>
      </c>
      <c r="L1520" s="58">
        <v>3.8653933606185298E-3</v>
      </c>
      <c r="M1520" s="58">
        <v>-4.8083928311234425E-3</v>
      </c>
    </row>
    <row r="1521" spans="1:13" x14ac:dyDescent="0.25">
      <c r="A1521" s="57">
        <v>41289</v>
      </c>
      <c r="B1521" s="58">
        <v>-7.8311378487708749E-3</v>
      </c>
      <c r="C1521" s="58">
        <v>-3.1529017857142905E-2</v>
      </c>
      <c r="D1521" s="58">
        <v>-5.4545454545454897E-3</v>
      </c>
      <c r="E1521" s="58">
        <v>2.3251951503073798E-3</v>
      </c>
      <c r="F1521" s="58">
        <v>-8.7002840909091717E-3</v>
      </c>
      <c r="G1521" s="58">
        <v>1.1900334696913317E-2</v>
      </c>
      <c r="H1521" s="58">
        <v>-3.0433029003045231E-3</v>
      </c>
      <c r="I1521" s="58">
        <v>-2.7463651050080751E-2</v>
      </c>
      <c r="J1521" s="58">
        <v>-1.8552875695733162E-3</v>
      </c>
      <c r="K1521" s="58">
        <v>4.293688278230956E-3</v>
      </c>
      <c r="L1521" s="58">
        <v>0</v>
      </c>
      <c r="M1521" s="58">
        <v>9.9560761346999538E-3</v>
      </c>
    </row>
    <row r="1522" spans="1:13" x14ac:dyDescent="0.25">
      <c r="A1522" s="57">
        <v>41290</v>
      </c>
      <c r="B1522" s="58">
        <v>3.6067116198839066E-3</v>
      </c>
      <c r="C1522" s="58">
        <v>4.1486603284355938E-2</v>
      </c>
      <c r="D1522" s="58">
        <v>1.0511882998171851E-2</v>
      </c>
      <c r="E1522" s="58">
        <v>-1.3421706710853409E-2</v>
      </c>
      <c r="F1522" s="58">
        <v>-1.5493462296256366E-2</v>
      </c>
      <c r="G1522" s="58">
        <v>-6.2477030503491626E-3</v>
      </c>
      <c r="H1522" s="58">
        <v>-1.0923133504964988E-2</v>
      </c>
      <c r="I1522" s="58">
        <v>-8.3056478405315604E-3</v>
      </c>
      <c r="J1522" s="58">
        <v>7.1251548946715815E-3</v>
      </c>
      <c r="K1522" s="58">
        <v>-1.838392475416839E-2</v>
      </c>
      <c r="L1522" s="58">
        <v>-4.0770101925254876E-3</v>
      </c>
      <c r="M1522" s="58">
        <v>3.3342997970424726E-3</v>
      </c>
    </row>
    <row r="1523" spans="1:13" x14ac:dyDescent="0.25">
      <c r="A1523" s="57">
        <v>41291</v>
      </c>
      <c r="B1523" s="58">
        <v>9.635416666666563E-3</v>
      </c>
      <c r="C1523" s="58">
        <v>-6.7773167358229358E-3</v>
      </c>
      <c r="D1523" s="58">
        <v>2.5780189959294431E-2</v>
      </c>
      <c r="E1523" s="58">
        <v>-5.4305228977717945E-3</v>
      </c>
      <c r="F1523" s="58">
        <v>-1.3645046847994169E-2</v>
      </c>
      <c r="G1523" s="58">
        <v>7.7662721893492215E-3</v>
      </c>
      <c r="H1523" s="58">
        <v>5.7635816011603058E-3</v>
      </c>
      <c r="I1523" s="58">
        <v>9.7152428810720615E-3</v>
      </c>
      <c r="J1523" s="58">
        <v>1.9686250384497006E-2</v>
      </c>
      <c r="K1523" s="58">
        <v>-3.9198606271776404E-3</v>
      </c>
      <c r="L1523" s="58">
        <v>2.7291335001138339E-3</v>
      </c>
      <c r="M1523" s="58">
        <v>-5.2015604681404648E-3</v>
      </c>
    </row>
    <row r="1524" spans="1:13" x14ac:dyDescent="0.25">
      <c r="A1524" s="57">
        <v>41292</v>
      </c>
      <c r="B1524" s="58">
        <v>9.2855300490080062E-4</v>
      </c>
      <c r="C1524" s="58">
        <v>-5.2917420972008467E-3</v>
      </c>
      <c r="D1524" s="58">
        <v>-6.3051146384479728E-2</v>
      </c>
      <c r="E1524" s="58">
        <v>-9.5693779904306719E-3</v>
      </c>
      <c r="F1524" s="58">
        <v>1.3003781241353929E-2</v>
      </c>
      <c r="G1524" s="58">
        <v>0</v>
      </c>
      <c r="H1524" s="58">
        <v>6.0632948831707001E-3</v>
      </c>
      <c r="I1524" s="58">
        <v>-1.5925680159256772E-2</v>
      </c>
      <c r="J1524" s="58">
        <v>1.116138763197605E-2</v>
      </c>
      <c r="K1524" s="58">
        <v>-4.3725404459993289E-4</v>
      </c>
      <c r="L1524" s="58">
        <v>-9.2991608074394216E-3</v>
      </c>
      <c r="M1524" s="58">
        <v>5.0835148874366354E-3</v>
      </c>
    </row>
    <row r="1525" spans="1:13" x14ac:dyDescent="0.25">
      <c r="A1525" s="57">
        <v>41296</v>
      </c>
      <c r="B1525" s="58">
        <v>1.7007679224863015E-3</v>
      </c>
      <c r="C1525" s="58">
        <v>9.5198096038078273E-3</v>
      </c>
      <c r="D1525" s="58">
        <v>-3.7647058823528923E-3</v>
      </c>
      <c r="E1525" s="58">
        <v>-2.3302074452969945E-3</v>
      </c>
      <c r="F1525" s="58">
        <v>-8.4668608885652974E-3</v>
      </c>
      <c r="G1525" s="58">
        <v>-3.669724770642202E-3</v>
      </c>
      <c r="H1525" s="58">
        <v>-7.0924592091724525E-3</v>
      </c>
      <c r="I1525" s="58">
        <v>3.6075522589345876E-2</v>
      </c>
      <c r="J1525" s="58">
        <v>-1.7899761336516162E-3</v>
      </c>
      <c r="K1525" s="58">
        <v>-6.5616797900261981E-3</v>
      </c>
      <c r="L1525" s="58">
        <v>1.46520146520146E-2</v>
      </c>
      <c r="M1525" s="58">
        <v>5.491329479768714E-3</v>
      </c>
    </row>
    <row r="1526" spans="1:13" x14ac:dyDescent="0.25">
      <c r="A1526" s="57">
        <v>41297</v>
      </c>
      <c r="B1526" s="58">
        <v>4.7026137065239615E-2</v>
      </c>
      <c r="C1526" s="58">
        <v>1.8305366800721146E-2</v>
      </c>
      <c r="D1526" s="58">
        <v>-2.8341993386868936E-3</v>
      </c>
      <c r="E1526" s="58">
        <v>5.497322547567518E-2</v>
      </c>
      <c r="F1526" s="58">
        <v>-5.600954916903822E-3</v>
      </c>
      <c r="G1526" s="58">
        <v>1.694290976058932E-2</v>
      </c>
      <c r="H1526" s="58">
        <v>-7.6982863910580734E-3</v>
      </c>
      <c r="I1526" s="58">
        <v>2.9287341360233476E-3</v>
      </c>
      <c r="J1526" s="58">
        <v>-1.1356843992827326E-2</v>
      </c>
      <c r="K1526" s="58">
        <v>1.761338617349173E-3</v>
      </c>
      <c r="L1526" s="58">
        <v>1.1732851985559734E-2</v>
      </c>
      <c r="M1526" s="58">
        <v>-1.2934751365335506E-3</v>
      </c>
    </row>
    <row r="1527" spans="1:13" x14ac:dyDescent="0.25">
      <c r="A1527" s="57">
        <v>41298</v>
      </c>
      <c r="B1527" s="58">
        <v>2.0147420147420547E-3</v>
      </c>
      <c r="C1527" s="58">
        <v>-0.12351899768487007</v>
      </c>
      <c r="D1527" s="58">
        <v>-7.5793462813832368E-3</v>
      </c>
      <c r="E1527" s="58">
        <v>1.6631567579243001E-2</v>
      </c>
      <c r="F1527" s="58">
        <v>-3.5087719298245723E-3</v>
      </c>
      <c r="G1527" s="58">
        <v>7.243752263672576E-4</v>
      </c>
      <c r="H1527" s="58">
        <v>2.0551266271306545E-2</v>
      </c>
      <c r="I1527" s="58">
        <v>8.4360804672289902E-3</v>
      </c>
      <c r="J1527" s="58">
        <v>3.0229746070142838E-4</v>
      </c>
      <c r="K1527" s="58">
        <v>1.978021978021971E-2</v>
      </c>
      <c r="L1527" s="58">
        <v>-4.4603033006251902E-4</v>
      </c>
      <c r="M1527" s="58">
        <v>4.3171679378328776E-3</v>
      </c>
    </row>
    <row r="1528" spans="1:13" x14ac:dyDescent="0.25">
      <c r="A1528" s="57">
        <v>41299</v>
      </c>
      <c r="B1528" s="58">
        <v>2.6482271590406725E-3</v>
      </c>
      <c r="C1528" s="58">
        <v>-2.3617153511497735E-2</v>
      </c>
      <c r="D1528" s="58">
        <v>4.7732696897373472E-4</v>
      </c>
      <c r="E1528" s="58">
        <v>-2.1246082753501039E-4</v>
      </c>
      <c r="F1528" s="58">
        <v>8.3395107487027609E-4</v>
      </c>
      <c r="G1528" s="58">
        <v>9.0481360839667069E-3</v>
      </c>
      <c r="H1528" s="58">
        <v>3.7899276368686508E-2</v>
      </c>
      <c r="I1528" s="58">
        <v>1.4800514800514808E-2</v>
      </c>
      <c r="J1528" s="58">
        <v>-8.7639770323362232E-3</v>
      </c>
      <c r="K1528" s="58">
        <v>3.2327586206896575E-2</v>
      </c>
      <c r="L1528" s="58">
        <v>2.5435073627844806E-2</v>
      </c>
      <c r="M1528" s="58">
        <v>-1.1319673305631217E-2</v>
      </c>
    </row>
    <row r="1529" spans="1:13" x14ac:dyDescent="0.25">
      <c r="A1529" s="57">
        <v>41302</v>
      </c>
      <c r="B1529" s="58">
        <v>1.9564685742234911E-3</v>
      </c>
      <c r="C1529" s="58">
        <v>2.2597071928707857E-2</v>
      </c>
      <c r="D1529" s="58">
        <v>4.2938931297709093E-3</v>
      </c>
      <c r="E1529" s="58">
        <v>-3.9047973224246579E-3</v>
      </c>
      <c r="F1529" s="58">
        <v>3.129339875937398E-2</v>
      </c>
      <c r="G1529" s="58">
        <v>1.0760401721665591E-3</v>
      </c>
      <c r="H1529" s="58">
        <v>-2.7993943448712977E-2</v>
      </c>
      <c r="I1529" s="58">
        <v>2.9486366518706397E-2</v>
      </c>
      <c r="J1529" s="58">
        <v>7.3170731707317138E-3</v>
      </c>
      <c r="K1529" s="58">
        <v>2.0876826722338038E-3</v>
      </c>
      <c r="L1529" s="58">
        <v>1.1749347258485532E-2</v>
      </c>
      <c r="M1529" s="58">
        <v>5.0724637681158757E-3</v>
      </c>
    </row>
    <row r="1530" spans="1:13" x14ac:dyDescent="0.25">
      <c r="A1530" s="57">
        <v>41303</v>
      </c>
      <c r="B1530" s="58">
        <v>-2.4896265560165887E-3</v>
      </c>
      <c r="C1530" s="58">
        <v>1.8829754123871778E-2</v>
      </c>
      <c r="D1530" s="58">
        <v>1.0926365795724591E-2</v>
      </c>
      <c r="E1530" s="58">
        <v>3.9201045361207942E-3</v>
      </c>
      <c r="F1530" s="58">
        <v>-1.7416285124337905E-2</v>
      </c>
      <c r="G1530" s="58">
        <v>3.5829451809388235E-3</v>
      </c>
      <c r="H1530" s="58">
        <v>-5.6839588465439794E-2</v>
      </c>
      <c r="I1530" s="58">
        <v>-5.1740067754850627E-2</v>
      </c>
      <c r="J1530" s="58">
        <v>-1.1198547215496291E-2</v>
      </c>
      <c r="K1530" s="58">
        <v>4.1666666666666519E-3</v>
      </c>
      <c r="L1530" s="58">
        <v>-1.2903225806451646E-2</v>
      </c>
      <c r="M1530" s="58">
        <v>7.7865897620765789E-3</v>
      </c>
    </row>
    <row r="1531" spans="1:13" x14ac:dyDescent="0.25">
      <c r="A1531" s="57">
        <v>41304</v>
      </c>
      <c r="B1531" s="58">
        <v>-3.180972888323419E-3</v>
      </c>
      <c r="C1531" s="58">
        <v>-3.2075759890024536E-3</v>
      </c>
      <c r="D1531" s="58">
        <v>4.2293233082706383E-3</v>
      </c>
      <c r="E1531" s="58">
        <v>2.1250597673061478E-4</v>
      </c>
      <c r="F1531" s="58">
        <v>-4.2941982640475329E-3</v>
      </c>
      <c r="G1531" s="58">
        <v>-5.7122456265619181E-3</v>
      </c>
      <c r="H1531" s="58">
        <v>4.7666602650278334E-2</v>
      </c>
      <c r="I1531" s="58">
        <v>1.4615134784020656E-2</v>
      </c>
      <c r="J1531" s="58">
        <v>4.5913682277318735E-3</v>
      </c>
      <c r="K1531" s="58">
        <v>-2.44813278008299E-2</v>
      </c>
      <c r="L1531" s="58">
        <v>-8.2788671023964477E-3</v>
      </c>
      <c r="M1531" s="58">
        <v>-2.0031478036914852E-3</v>
      </c>
    </row>
    <row r="1532" spans="1:13" x14ac:dyDescent="0.25">
      <c r="A1532" s="57">
        <v>41305</v>
      </c>
      <c r="B1532" s="58">
        <v>-1.816485836319881E-3</v>
      </c>
      <c r="C1532" s="58">
        <v>-2.9114311982839647E-3</v>
      </c>
      <c r="D1532" s="58">
        <v>-1.5442208703790428E-2</v>
      </c>
      <c r="E1532" s="58">
        <v>2.4698571200933994E-3</v>
      </c>
      <c r="F1532" s="58">
        <v>-6.2396770049550909E-3</v>
      </c>
      <c r="G1532" s="58">
        <v>-1.4362657091562037E-2</v>
      </c>
      <c r="H1532" s="58">
        <v>-2.6616805983281977E-2</v>
      </c>
      <c r="I1532" s="58">
        <v>-8.3226632522406252E-3</v>
      </c>
      <c r="J1532" s="58">
        <v>7.921998781230899E-3</v>
      </c>
      <c r="K1532" s="58">
        <v>2.9774564015312643E-2</v>
      </c>
      <c r="L1532" s="58">
        <v>1.6695957820738183E-2</v>
      </c>
      <c r="M1532" s="58">
        <v>2.8673835125447855E-3</v>
      </c>
    </row>
    <row r="1533" spans="1:13" x14ac:dyDescent="0.25">
      <c r="A1533" s="57">
        <v>41306</v>
      </c>
      <c r="B1533" s="58">
        <v>6.5414125516427557E-3</v>
      </c>
      <c r="C1533" s="58">
        <v>-4.1493775933609811E-3</v>
      </c>
      <c r="D1533" s="58">
        <v>1.5209125475285079E-2</v>
      </c>
      <c r="E1533" s="58">
        <v>2.6306726362359756E-2</v>
      </c>
      <c r="F1533" s="58">
        <v>2.8624192059094611E-3</v>
      </c>
      <c r="G1533" s="58">
        <v>1.7486338797814138E-2</v>
      </c>
      <c r="H1533" s="58">
        <v>-1.8832391713747842E-3</v>
      </c>
      <c r="I1533" s="58">
        <v>-4.0348612007746976E-2</v>
      </c>
      <c r="J1533" s="58">
        <v>1.9347037484885199E-2</v>
      </c>
      <c r="K1533" s="58">
        <v>2.0239570425443887E-2</v>
      </c>
      <c r="L1533" s="58">
        <v>4.3215211754521476E-4</v>
      </c>
      <c r="M1533" s="58">
        <v>7.7197998570406323E-3</v>
      </c>
    </row>
    <row r="1534" spans="1:13" x14ac:dyDescent="0.25">
      <c r="A1534" s="57">
        <v>41309</v>
      </c>
      <c r="B1534" s="58">
        <v>-2.2477400439775419E-3</v>
      </c>
      <c r="C1534" s="58">
        <v>-2.4845679012345689E-2</v>
      </c>
      <c r="D1534" s="58">
        <v>-9.3632958801497246E-3</v>
      </c>
      <c r="E1534" s="58">
        <v>-2.1347444501806923E-2</v>
      </c>
      <c r="F1534" s="58">
        <v>-1.2982229997237749E-2</v>
      </c>
      <c r="G1534" s="58">
        <v>-1.7543859649122751E-2</v>
      </c>
      <c r="H1534" s="58">
        <v>-1.8943396226415055E-2</v>
      </c>
      <c r="I1534" s="58">
        <v>-5.4490413723511599E-2</v>
      </c>
      <c r="J1534" s="58">
        <v>-1.3345195729537296E-2</v>
      </c>
      <c r="K1534" s="58">
        <v>-1.8623481781376516E-2</v>
      </c>
      <c r="L1534" s="58">
        <v>-1.4254859611231074E-2</v>
      </c>
      <c r="M1534" s="58">
        <v>-1.2200312101007249E-2</v>
      </c>
    </row>
    <row r="1535" spans="1:13" x14ac:dyDescent="0.25">
      <c r="A1535" s="57">
        <v>41310</v>
      </c>
      <c r="B1535" s="58">
        <v>5.8768793770513916E-4</v>
      </c>
      <c r="C1535" s="58">
        <v>3.5132141161576147E-2</v>
      </c>
      <c r="D1535" s="58">
        <v>9.4517958412088099E-4</v>
      </c>
      <c r="E1535" s="58">
        <v>8.8623954843984887E-3</v>
      </c>
      <c r="F1535" s="58">
        <v>-0.101026119402985</v>
      </c>
      <c r="G1535" s="58">
        <v>2.1865889212826506E-3</v>
      </c>
      <c r="H1535" s="58">
        <v>2.6578967612893134E-2</v>
      </c>
      <c r="I1535" s="58">
        <v>1.8854500177872602E-2</v>
      </c>
      <c r="J1535" s="58">
        <v>1.4427412082957503E-2</v>
      </c>
      <c r="K1535" s="58">
        <v>-1.2788778877887763E-2</v>
      </c>
      <c r="L1535" s="58">
        <v>2.6292725679228912E-2</v>
      </c>
      <c r="M1535" s="58">
        <v>1.6372253339077991E-2</v>
      </c>
    </row>
    <row r="1536" spans="1:13" x14ac:dyDescent="0.25">
      <c r="A1536" s="57">
        <v>41311</v>
      </c>
      <c r="B1536" s="58">
        <v>-1.9186530272624958E-2</v>
      </c>
      <c r="C1536" s="58">
        <v>-1.0701727564591534E-3</v>
      </c>
      <c r="D1536" s="58">
        <v>-8.9707271010387446E-3</v>
      </c>
      <c r="E1536" s="58">
        <v>5.7779288347408198E-3</v>
      </c>
      <c r="F1536" s="58">
        <v>2.0753346477119461E-2</v>
      </c>
      <c r="G1536" s="58">
        <v>-5.8181818181818334E-3</v>
      </c>
      <c r="H1536" s="58">
        <v>-1.7497845554348079E-2</v>
      </c>
      <c r="I1536" s="58">
        <v>1.4315642458100575E-2</v>
      </c>
      <c r="J1536" s="58">
        <v>-5.6296296296295401E-3</v>
      </c>
      <c r="K1536" s="58">
        <v>1.6715419974926871E-2</v>
      </c>
      <c r="L1536" s="58">
        <v>3.4158838599487318E-3</v>
      </c>
      <c r="M1536" s="58">
        <v>7.630351844001737E-3</v>
      </c>
    </row>
    <row r="1537" spans="1:13" x14ac:dyDescent="0.25">
      <c r="A1537" s="57">
        <v>41312</v>
      </c>
      <c r="B1537" s="58">
        <v>1.1477618643644938E-3</v>
      </c>
      <c r="C1537" s="58">
        <v>2.372206917661468E-2</v>
      </c>
      <c r="D1537" s="58">
        <v>-8.5755121486421615E-3</v>
      </c>
      <c r="E1537" s="58">
        <v>4.9129191577852449E-3</v>
      </c>
      <c r="F1537" s="58">
        <v>-2.1347971942665578E-2</v>
      </c>
      <c r="G1537" s="58">
        <v>-2.1945866861740049E-3</v>
      </c>
      <c r="H1537" s="58">
        <v>-7.5890473648082546E-3</v>
      </c>
      <c r="I1537" s="58">
        <v>-1.3769363166953652E-2</v>
      </c>
      <c r="J1537" s="58">
        <v>-4.1716328963051774E-3</v>
      </c>
      <c r="K1537" s="58">
        <v>6.9872585285655209E-3</v>
      </c>
      <c r="L1537" s="58">
        <v>-3.1914893617021045E-3</v>
      </c>
      <c r="M1537" s="58">
        <v>-1.1218622914036525E-3</v>
      </c>
    </row>
    <row r="1538" spans="1:13" x14ac:dyDescent="0.25">
      <c r="A1538" s="57">
        <v>41313</v>
      </c>
      <c r="B1538" s="58">
        <v>-3.2399561359784945E-3</v>
      </c>
      <c r="C1538" s="58">
        <v>1.4351921064434059E-2</v>
      </c>
      <c r="D1538" s="58">
        <v>9.1302258529553093E-3</v>
      </c>
      <c r="E1538" s="58">
        <v>1.4744302749683191E-2</v>
      </c>
      <c r="F1538" s="58">
        <v>6.1285966552404592E-3</v>
      </c>
      <c r="G1538" s="58">
        <v>9.8973607038121969E-3</v>
      </c>
      <c r="H1538" s="58">
        <v>6.6095377166350833E-3</v>
      </c>
      <c r="I1538" s="58">
        <v>-3.8394415357766443E-3</v>
      </c>
      <c r="J1538" s="58">
        <v>2.5733093955715214E-2</v>
      </c>
      <c r="K1538" s="58">
        <v>8.5714285714286742E-3</v>
      </c>
      <c r="L1538" s="58">
        <v>3.6286019210245435E-3</v>
      </c>
      <c r="M1538" s="58">
        <v>3.5097571248070558E-3</v>
      </c>
    </row>
    <row r="1539" spans="1:13" x14ac:dyDescent="0.25">
      <c r="A1539" s="57">
        <v>41316</v>
      </c>
      <c r="B1539" s="58">
        <v>5.0507576136420429E-3</v>
      </c>
      <c r="C1539" s="58">
        <v>1.0464259395726039E-2</v>
      </c>
      <c r="D1539" s="58">
        <v>1.4285714285715567E-3</v>
      </c>
      <c r="E1539" s="58">
        <v>-3.7472278161564399E-3</v>
      </c>
      <c r="F1539" s="58">
        <v>-5.0588478215981558E-3</v>
      </c>
      <c r="G1539" s="58">
        <v>1.1252268602540694E-2</v>
      </c>
      <c r="H1539" s="58">
        <v>-1.809505630845587E-2</v>
      </c>
      <c r="I1539" s="58">
        <v>-9.8107918710580444E-3</v>
      </c>
      <c r="J1539" s="58">
        <v>-1.7211201866977888E-2</v>
      </c>
      <c r="K1539" s="58">
        <v>8.9032780250910548E-3</v>
      </c>
      <c r="L1539" s="58">
        <v>-1.6801361122926517E-2</v>
      </c>
      <c r="M1539" s="58">
        <v>-1.1191941801902416E-3</v>
      </c>
    </row>
    <row r="1540" spans="1:13" x14ac:dyDescent="0.25">
      <c r="A1540" s="57">
        <v>41317</v>
      </c>
      <c r="B1540" s="58">
        <v>-4.8263508806846156E-3</v>
      </c>
      <c r="C1540" s="58">
        <v>-2.5087514585764303E-2</v>
      </c>
      <c r="D1540" s="58">
        <v>7.6081787922015476E-3</v>
      </c>
      <c r="E1540" s="58">
        <v>-2.2005015096464575E-3</v>
      </c>
      <c r="F1540" s="58">
        <v>-8.7164055203902135E-3</v>
      </c>
      <c r="G1540" s="58">
        <v>7.1787508973431002E-4</v>
      </c>
      <c r="H1540" s="58">
        <v>5.7929318455736123E-3</v>
      </c>
      <c r="I1540" s="58">
        <v>-3.149327671620672E-2</v>
      </c>
      <c r="J1540" s="58">
        <v>-3.85871178391195E-3</v>
      </c>
      <c r="K1540" s="58">
        <v>2.0056157240273542E-3</v>
      </c>
      <c r="L1540" s="58">
        <v>9.3013194895090745E-3</v>
      </c>
      <c r="M1540" s="58">
        <v>0</v>
      </c>
    </row>
    <row r="1541" spans="1:13" x14ac:dyDescent="0.25">
      <c r="A1541" s="57">
        <v>41318</v>
      </c>
      <c r="B1541" s="58">
        <v>3.1998400079997769E-3</v>
      </c>
      <c r="C1541" s="58">
        <v>-1.7953321364453378E-3</v>
      </c>
      <c r="D1541" s="58">
        <v>2.8315243039169768E-3</v>
      </c>
      <c r="E1541" s="58">
        <v>2.7695148220330257E-3</v>
      </c>
      <c r="F1541" s="58">
        <v>3.977808018423401E-3</v>
      </c>
      <c r="G1541" s="58">
        <v>5.3802008608321295E-3</v>
      </c>
      <c r="H1541" s="58">
        <v>4.163123308851957E-2</v>
      </c>
      <c r="I1541" s="58">
        <v>1.9729630982827873E-2</v>
      </c>
      <c r="J1541" s="58">
        <v>4.7675804529201393E-3</v>
      </c>
      <c r="K1541" s="58">
        <v>1.6012810248198228E-3</v>
      </c>
      <c r="L1541" s="58">
        <v>5.1435919417059939E-3</v>
      </c>
      <c r="M1541" s="58">
        <v>-1.4005602240907411E-4</v>
      </c>
    </row>
    <row r="1542" spans="1:13" x14ac:dyDescent="0.25">
      <c r="A1542" s="57">
        <v>41319</v>
      </c>
      <c r="B1542" s="58">
        <v>-4.5850984301022413E-3</v>
      </c>
      <c r="C1542" s="58">
        <v>-8.9928057553956275E-4</v>
      </c>
      <c r="D1542" s="58">
        <v>-9.4117647058822307E-4</v>
      </c>
      <c r="E1542" s="58">
        <v>6.3420621931258303E-3</v>
      </c>
      <c r="F1542" s="58">
        <v>-7.6113022625377003E-3</v>
      </c>
      <c r="G1542" s="58">
        <v>3.567606136281043E-4</v>
      </c>
      <c r="H1542" s="58">
        <v>-8.5352729431853458E-4</v>
      </c>
      <c r="I1542" s="58">
        <v>2.1139376567538504E-2</v>
      </c>
      <c r="J1542" s="58">
        <v>2.0759193357058336E-3</v>
      </c>
      <c r="K1542" s="58">
        <v>2.5579536370903266E-2</v>
      </c>
      <c r="L1542" s="58">
        <v>-7.1428571428571508E-2</v>
      </c>
      <c r="M1542" s="58">
        <v>-7.9843115282253185E-3</v>
      </c>
    </row>
    <row r="1543" spans="1:13" x14ac:dyDescent="0.25">
      <c r="A1543" s="57">
        <v>41320</v>
      </c>
      <c r="B1543" s="58">
        <v>1.2516897812047123E-3</v>
      </c>
      <c r="C1543" s="58">
        <v>-1.3801380138013797E-2</v>
      </c>
      <c r="D1543" s="58">
        <v>-5.1813471502590858E-3</v>
      </c>
      <c r="E1543" s="58">
        <v>6.4291522667210277E-3</v>
      </c>
      <c r="F1543" s="58">
        <v>-9.0355116621140263E-3</v>
      </c>
      <c r="G1543" s="58">
        <v>-1.0699001426532906E-3</v>
      </c>
      <c r="H1543" s="58">
        <v>-1.5413757242608961E-2</v>
      </c>
      <c r="I1543" s="58">
        <v>-6.3157894736841635E-3</v>
      </c>
      <c r="J1543" s="58">
        <v>-6.2148564664101791E-3</v>
      </c>
      <c r="K1543" s="58">
        <v>-2.7279812938425518E-3</v>
      </c>
      <c r="L1543" s="58">
        <v>1.9977037887485727E-2</v>
      </c>
      <c r="M1543" s="58">
        <v>-2.1462863597853654E-2</v>
      </c>
    </row>
    <row r="1544" spans="1:13" x14ac:dyDescent="0.25">
      <c r="A1544" s="57">
        <v>41324</v>
      </c>
      <c r="B1544" s="58">
        <v>3.100310031003195E-3</v>
      </c>
      <c r="C1544" s="58">
        <v>-4.563431700639331E-4</v>
      </c>
      <c r="D1544" s="58">
        <v>-1.8939393939395588E-3</v>
      </c>
      <c r="E1544" s="58">
        <v>1.7598788031814028E-2</v>
      </c>
      <c r="F1544" s="58">
        <v>-2.2688719253604606E-2</v>
      </c>
      <c r="G1544" s="58">
        <v>1.071046054980318E-3</v>
      </c>
      <c r="H1544" s="58">
        <v>1.7578935455883071E-2</v>
      </c>
      <c r="I1544" s="58">
        <v>2.1539548022598831E-2</v>
      </c>
      <c r="J1544" s="58">
        <v>1.0720667063728317E-2</v>
      </c>
      <c r="K1544" s="58">
        <v>-0.10082063305978894</v>
      </c>
      <c r="L1544" s="58">
        <v>-2.0261143628995892E-2</v>
      </c>
      <c r="M1544" s="58">
        <v>-7.7922077922076838E-3</v>
      </c>
    </row>
    <row r="1545" spans="1:13" x14ac:dyDescent="0.25">
      <c r="A1545" s="57">
        <v>41325</v>
      </c>
      <c r="B1545" s="58">
        <v>9.9700897308041547E-5</v>
      </c>
      <c r="C1545" s="58">
        <v>-2.4197230254146884E-2</v>
      </c>
      <c r="D1545" s="58">
        <v>-1.6603415559772183E-2</v>
      </c>
      <c r="E1545" s="58">
        <v>-1.7840305692025216E-2</v>
      </c>
      <c r="F1545" s="58">
        <v>-4.0464308960729056E-2</v>
      </c>
      <c r="G1545" s="58">
        <v>-6.0627674750356464E-3</v>
      </c>
      <c r="H1545" s="58">
        <v>-1.2381835032437394E-2</v>
      </c>
      <c r="I1545" s="58">
        <v>-1.6246111303145461E-2</v>
      </c>
      <c r="J1545" s="58">
        <v>-2.5928108426635066E-2</v>
      </c>
      <c r="K1545" s="58">
        <v>3.2594524119947899E-2</v>
      </c>
      <c r="L1545" s="58">
        <v>-1.7463235294117752E-2</v>
      </c>
      <c r="M1545" s="58">
        <v>6.5445026178008181E-3</v>
      </c>
    </row>
    <row r="1546" spans="1:13" x14ac:dyDescent="0.25">
      <c r="A1546" s="57">
        <v>41326</v>
      </c>
      <c r="B1546" s="58">
        <v>-9.9192503239956542E-3</v>
      </c>
      <c r="C1546" s="58">
        <v>-6.2383031815347323E-3</v>
      </c>
      <c r="D1546" s="58">
        <v>-2.3154848046309739E-2</v>
      </c>
      <c r="E1546" s="58">
        <v>3.8905590783921973E-3</v>
      </c>
      <c r="F1546" s="58">
        <v>3.6178631995475996E-3</v>
      </c>
      <c r="G1546" s="58">
        <v>-1.3634732687477613E-2</v>
      </c>
      <c r="H1546" s="58">
        <v>-1.7641980406142288E-3</v>
      </c>
      <c r="I1546" s="58">
        <v>-4.1461700632466569E-2</v>
      </c>
      <c r="J1546" s="58">
        <v>-1.7543859649122973E-2</v>
      </c>
      <c r="K1546" s="58">
        <v>-2.777777777777779E-2</v>
      </c>
      <c r="L1546" s="58">
        <v>4.2095416276894948E-3</v>
      </c>
      <c r="M1546" s="58">
        <v>1.5171218032076439E-2</v>
      </c>
    </row>
    <row r="1547" spans="1:13" x14ac:dyDescent="0.25">
      <c r="A1547" s="57">
        <v>41327</v>
      </c>
      <c r="B1547" s="58">
        <v>3.0206917384081322E-3</v>
      </c>
      <c r="C1547" s="58">
        <v>1.0671688637790444E-2</v>
      </c>
      <c r="D1547" s="58">
        <v>8.3950617283952145E-3</v>
      </c>
      <c r="E1547" s="58">
        <v>5.2595817500062925E-3</v>
      </c>
      <c r="F1547" s="58">
        <v>4.6186774811312059E-3</v>
      </c>
      <c r="G1547" s="58">
        <v>9.8217533648601307E-3</v>
      </c>
      <c r="H1547" s="58">
        <v>-1.9553282695343732E-3</v>
      </c>
      <c r="I1547" s="58">
        <v>-5.4985337243402821E-3</v>
      </c>
      <c r="J1547" s="58">
        <v>5.2339901477832518E-2</v>
      </c>
      <c r="K1547" s="58">
        <v>2.1645021645021689E-2</v>
      </c>
      <c r="L1547" s="58">
        <v>2.1192361434559936E-2</v>
      </c>
      <c r="M1547" s="58">
        <v>1.9925989183033899E-3</v>
      </c>
    </row>
    <row r="1548" spans="1:13" x14ac:dyDescent="0.25">
      <c r="A1548" s="57">
        <v>41330</v>
      </c>
      <c r="B1548" s="58">
        <v>1.22471515334035E-2</v>
      </c>
      <c r="C1548" s="58">
        <v>-1.7701863354037339E-2</v>
      </c>
      <c r="D1548" s="58">
        <v>-9.3046033300686615E-3</v>
      </c>
      <c r="E1548" s="58">
        <v>-1.1190106643969244E-2</v>
      </c>
      <c r="F1548" s="58">
        <v>-1.3119533527696792E-2</v>
      </c>
      <c r="G1548" s="58">
        <v>-1.4048991354466911E-2</v>
      </c>
      <c r="H1548" s="58">
        <v>-2.0910255444201664E-2</v>
      </c>
      <c r="I1548" s="58">
        <v>5.1603391079986238E-3</v>
      </c>
      <c r="J1548" s="58">
        <v>-1.3165593914570062E-2</v>
      </c>
      <c r="K1548" s="58">
        <v>2.0338983050847359E-2</v>
      </c>
      <c r="L1548" s="58">
        <v>-4.78905359179016E-3</v>
      </c>
      <c r="M1548" s="58">
        <v>5.6818181818174551E-4</v>
      </c>
    </row>
    <row r="1549" spans="1:13" x14ac:dyDescent="0.25">
      <c r="A1549" s="57">
        <v>41331</v>
      </c>
      <c r="B1549" s="58">
        <v>-1.5074131006099001E-2</v>
      </c>
      <c r="C1549" s="58">
        <v>1.3910844135314626E-2</v>
      </c>
      <c r="D1549" s="58">
        <v>1.7301038062283558E-2</v>
      </c>
      <c r="E1549" s="58">
        <v>-8.1014709233140358E-4</v>
      </c>
      <c r="F1549" s="58">
        <v>1.9543233723440467E-2</v>
      </c>
      <c r="G1549" s="58">
        <v>0</v>
      </c>
      <c r="H1549" s="58">
        <v>-1.9625197213991585E-3</v>
      </c>
      <c r="I1549" s="58">
        <v>4.4004400440045277E-3</v>
      </c>
      <c r="J1549" s="58">
        <v>8.8941595019265129E-4</v>
      </c>
      <c r="K1549" s="58">
        <v>-1.3289036544850363E-2</v>
      </c>
      <c r="L1549" s="58">
        <v>2.062328139321723E-3</v>
      </c>
      <c r="M1549" s="58">
        <v>9.5116411130040657E-3</v>
      </c>
    </row>
    <row r="1550" spans="1:13" x14ac:dyDescent="0.25">
      <c r="A1550" s="57">
        <v>41332</v>
      </c>
      <c r="B1550" s="58">
        <v>1.3089664199767981E-3</v>
      </c>
      <c r="C1550" s="58">
        <v>-9.8222637979420435E-3</v>
      </c>
      <c r="D1550" s="58">
        <v>1.7006802721088565E-2</v>
      </c>
      <c r="E1550" s="58">
        <v>1.2212734689740712E-2</v>
      </c>
      <c r="F1550" s="58">
        <v>-4.2349270032320252E-3</v>
      </c>
      <c r="G1550" s="58">
        <v>1.6075995615637551E-2</v>
      </c>
      <c r="H1550" s="58">
        <v>1.4998457742134486E-2</v>
      </c>
      <c r="I1550" s="58">
        <v>-1.8985031033223798E-2</v>
      </c>
      <c r="J1550" s="58">
        <v>1.5699052132701397E-2</v>
      </c>
      <c r="K1550" s="58">
        <v>7.575757575757569E-3</v>
      </c>
      <c r="L1550" s="58">
        <v>3.5216098788017458E-2</v>
      </c>
      <c r="M1550" s="58">
        <v>7.734495851497547E-3</v>
      </c>
    </row>
    <row r="1551" spans="1:13" x14ac:dyDescent="0.25">
      <c r="A1551" s="57">
        <v>41333</v>
      </c>
      <c r="B1551" s="58">
        <v>1.6541807029011091E-2</v>
      </c>
      <c r="C1551" s="58">
        <v>-7.0854983467170118E-3</v>
      </c>
      <c r="D1551" s="58">
        <v>-2.3889154323937234E-3</v>
      </c>
      <c r="E1551" s="58">
        <v>1.7772660141679442E-3</v>
      </c>
      <c r="F1551" s="58">
        <v>1.5780637940682851E-2</v>
      </c>
      <c r="G1551" s="58">
        <v>-3.5958288385462556E-4</v>
      </c>
      <c r="H1551" s="58">
        <v>3.8746438746437573E-3</v>
      </c>
      <c r="I1551" s="58">
        <v>1.4142165984369237E-2</v>
      </c>
      <c r="J1551" s="58">
        <v>4.0828229804608096E-3</v>
      </c>
      <c r="K1551" s="58">
        <v>-3.1328320802004983E-2</v>
      </c>
      <c r="L1551" s="58">
        <v>5.9642147117295874E-3</v>
      </c>
      <c r="M1551" s="58">
        <v>-1.2280212112754652E-2</v>
      </c>
    </row>
    <row r="1552" spans="1:13" x14ac:dyDescent="0.25">
      <c r="A1552" s="57">
        <v>41334</v>
      </c>
      <c r="B1552" s="58">
        <v>-7.5675140963498144E-3</v>
      </c>
      <c r="C1552" s="58">
        <v>-2.4738344433872572E-2</v>
      </c>
      <c r="D1552" s="58">
        <v>7.1839080459770166E-3</v>
      </c>
      <c r="E1552" s="58">
        <v>6.2218890554723849E-3</v>
      </c>
      <c r="F1552" s="58">
        <v>1.9832525341560103E-2</v>
      </c>
      <c r="G1552" s="58">
        <v>5.3956834532373765E-3</v>
      </c>
      <c r="H1552" s="58">
        <v>5.5624929049835625E-3</v>
      </c>
      <c r="I1552" s="58">
        <v>1.9449541284403793E-2</v>
      </c>
      <c r="J1552" s="58">
        <v>2.6139994191114457E-3</v>
      </c>
      <c r="K1552" s="58">
        <v>2.5873221216041742E-3</v>
      </c>
      <c r="L1552" s="58">
        <v>1.7566974088711884E-3</v>
      </c>
      <c r="M1552" s="58">
        <v>1.3563153433173047E-2</v>
      </c>
    </row>
    <row r="1553" spans="1:13" x14ac:dyDescent="0.25">
      <c r="A1553" s="57">
        <v>41337</v>
      </c>
      <c r="B1553" s="58">
        <v>9.6685771243458785E-3</v>
      </c>
      <c r="C1553" s="58">
        <v>-2.4227642276422823E-2</v>
      </c>
      <c r="D1553" s="58">
        <v>1.1412268188302432E-2</v>
      </c>
      <c r="E1553" s="58">
        <v>1.8997243537212105E-2</v>
      </c>
      <c r="F1553" s="58">
        <v>-2.4848746758859064E-2</v>
      </c>
      <c r="G1553" s="58">
        <v>7.1556350626118537E-3</v>
      </c>
      <c r="H1553" s="58">
        <v>2.7733875216376935E-2</v>
      </c>
      <c r="I1553" s="58">
        <v>-2.1598272138230179E-3</v>
      </c>
      <c r="J1553" s="58">
        <v>1.1587485515642815E-3</v>
      </c>
      <c r="K1553" s="58">
        <v>2.5806451612901959E-3</v>
      </c>
      <c r="L1553" s="58">
        <v>-2.4112231477422252E-3</v>
      </c>
      <c r="M1553" s="58">
        <v>2.1187621968218773E-2</v>
      </c>
    </row>
    <row r="1554" spans="1:13" x14ac:dyDescent="0.25">
      <c r="A1554" s="57">
        <v>41338</v>
      </c>
      <c r="B1554" s="58">
        <v>1.6140974381756212E-2</v>
      </c>
      <c r="C1554" s="58">
        <v>2.6328945175804197E-2</v>
      </c>
      <c r="D1554" s="58">
        <v>1.1283497884344351E-2</v>
      </c>
      <c r="E1554" s="58">
        <v>2.0812009553053512E-2</v>
      </c>
      <c r="F1554" s="58">
        <v>1.2297806337247863E-2</v>
      </c>
      <c r="G1554" s="58">
        <v>7.1047957371226378E-3</v>
      </c>
      <c r="H1554" s="58">
        <v>9.0805902383652715E-3</v>
      </c>
      <c r="I1554" s="58">
        <v>-7.2150072150072297E-3</v>
      </c>
      <c r="J1554" s="58">
        <v>1.2731481481481399E-2</v>
      </c>
      <c r="K1554" s="58">
        <v>4.2471042471042608E-2</v>
      </c>
      <c r="L1554" s="58">
        <v>4.7681828169633178E-2</v>
      </c>
      <c r="M1554" s="58">
        <v>6.2790062790061274E-3</v>
      </c>
    </row>
    <row r="1555" spans="1:13" x14ac:dyDescent="0.25">
      <c r="A1555" s="57">
        <v>41339</v>
      </c>
      <c r="B1555" s="58">
        <v>5.6834742057707555E-3</v>
      </c>
      <c r="C1555" s="58">
        <v>-1.2664393570384846E-2</v>
      </c>
      <c r="D1555" s="58">
        <v>1.1157601115760141E-2</v>
      </c>
      <c r="E1555" s="58">
        <v>-8.618220015278899E-3</v>
      </c>
      <c r="F1555" s="58">
        <v>-1.5760096311699612E-2</v>
      </c>
      <c r="G1555" s="58">
        <v>-9.1710758377425705E-3</v>
      </c>
      <c r="H1555" s="58">
        <v>-6.5314416343116299E-3</v>
      </c>
      <c r="I1555" s="58">
        <v>-2.5436046511627675E-3</v>
      </c>
      <c r="J1555" s="58">
        <v>4.0000000000000036E-3</v>
      </c>
      <c r="K1555" s="58">
        <v>-2.4691358024692134E-3</v>
      </c>
      <c r="L1555" s="58">
        <v>1.9924496644295298E-2</v>
      </c>
      <c r="M1555" s="58">
        <v>-4.6120455778622116E-3</v>
      </c>
    </row>
    <row r="1556" spans="1:13" x14ac:dyDescent="0.25">
      <c r="A1556" s="57">
        <v>41340</v>
      </c>
      <c r="B1556" s="58">
        <v>6.0860744819590806E-3</v>
      </c>
      <c r="C1556" s="58">
        <v>1.1511264594638915E-2</v>
      </c>
      <c r="D1556" s="58">
        <v>6.4367816091954744E-3</v>
      </c>
      <c r="E1556" s="58">
        <v>1.4689238326872633E-3</v>
      </c>
      <c r="F1556" s="58">
        <v>5.4486823084620717E-3</v>
      </c>
      <c r="G1556" s="58">
        <v>1.7799928800286136E-3</v>
      </c>
      <c r="H1556" s="58">
        <v>3.2871909127418775E-4</v>
      </c>
      <c r="I1556" s="58">
        <v>4.1165755919854163E-2</v>
      </c>
      <c r="J1556" s="58">
        <v>1.7074558907228532E-3</v>
      </c>
      <c r="K1556" s="58">
        <v>7.4257425742576544E-3</v>
      </c>
      <c r="L1556" s="58">
        <v>4.0304338885461588E-2</v>
      </c>
      <c r="M1556" s="58">
        <v>-8.1766148814399475E-4</v>
      </c>
    </row>
    <row r="1557" spans="1:13" x14ac:dyDescent="0.25">
      <c r="A1557" s="57">
        <v>41341</v>
      </c>
      <c r="B1557" s="58">
        <v>7.4895578280282926E-3</v>
      </c>
      <c r="C1557" s="58">
        <v>2.6012030564137589E-3</v>
      </c>
      <c r="D1557" s="58">
        <v>-1.4161717679305741E-2</v>
      </c>
      <c r="E1557" s="58">
        <v>-1.2984514763875188E-3</v>
      </c>
      <c r="F1557" s="58">
        <v>-1.3271400132713995E-2</v>
      </c>
      <c r="G1557" s="58">
        <v>-4.9751243781094301E-3</v>
      </c>
      <c r="H1557" s="58">
        <v>1.1318825763106943E-3</v>
      </c>
      <c r="I1557" s="58">
        <v>-2.1693491952414212E-2</v>
      </c>
      <c r="J1557" s="58">
        <v>2.5568181818180769E-3</v>
      </c>
      <c r="K1557" s="58">
        <v>2.0475020475020367E-2</v>
      </c>
      <c r="L1557" s="58">
        <v>8.6973710219411249E-3</v>
      </c>
      <c r="M1557" s="58">
        <v>-3.9552645935623243E-3</v>
      </c>
    </row>
    <row r="1558" spans="1:13" x14ac:dyDescent="0.25">
      <c r="A1558" s="57">
        <v>41344</v>
      </c>
      <c r="B1558" s="58">
        <v>9.0540862520849252E-4</v>
      </c>
      <c r="C1558" s="58">
        <v>1.4269498946002823E-2</v>
      </c>
      <c r="D1558" s="58">
        <v>5.0973123262281206E-3</v>
      </c>
      <c r="E1558" s="58">
        <v>3.972648914142729E-3</v>
      </c>
      <c r="F1558" s="58">
        <v>2.3537323470075311E-3</v>
      </c>
      <c r="G1558" s="58">
        <v>-4.6428571428570597E-3</v>
      </c>
      <c r="H1558" s="58">
        <v>-1.0758962763047442E-2</v>
      </c>
      <c r="I1558" s="58">
        <v>6.4377682403433667E-3</v>
      </c>
      <c r="J1558" s="58">
        <v>6.5174270331540551E-3</v>
      </c>
      <c r="K1558" s="58">
        <v>4.414125200641994E-3</v>
      </c>
      <c r="L1558" s="58">
        <v>7.2506368802665033E-3</v>
      </c>
      <c r="M1558" s="58">
        <v>-6.8465014377649958E-4</v>
      </c>
    </row>
    <row r="1559" spans="1:13" x14ac:dyDescent="0.25">
      <c r="A1559" s="57">
        <v>41345</v>
      </c>
      <c r="B1559" s="58">
        <v>-3.047038659302892E-3</v>
      </c>
      <c r="C1559" s="58">
        <v>-2.1582733812949506E-2</v>
      </c>
      <c r="D1559" s="58">
        <v>-2.3052097740894339E-3</v>
      </c>
      <c r="E1559" s="58">
        <v>-8.6333005587664324E-3</v>
      </c>
      <c r="F1559" s="58">
        <v>-1.8785642401878633E-2</v>
      </c>
      <c r="G1559" s="58">
        <v>1.4352350197344155E-3</v>
      </c>
      <c r="H1559" s="58">
        <v>1.0654770682790193E-2</v>
      </c>
      <c r="I1559" s="58">
        <v>-1.1016346837242397E-2</v>
      </c>
      <c r="J1559" s="58">
        <v>2.8153153153152033E-3</v>
      </c>
      <c r="K1559" s="58">
        <v>-7.990411506192574E-2</v>
      </c>
      <c r="L1559" s="58">
        <v>-4.8638132295719672E-3</v>
      </c>
      <c r="M1559" s="58">
        <v>8.4954782132089512E-3</v>
      </c>
    </row>
    <row r="1560" spans="1:13" x14ac:dyDescent="0.25">
      <c r="A1560" s="57">
        <v>41346</v>
      </c>
      <c r="B1560" s="58">
        <v>3.8204393505252288E-3</v>
      </c>
      <c r="C1560" s="58">
        <v>-1.6339869281056796E-4</v>
      </c>
      <c r="D1560" s="58">
        <v>9.242144177448175E-4</v>
      </c>
      <c r="E1560" s="58">
        <v>-2.7818766781972926E-3</v>
      </c>
      <c r="F1560" s="58">
        <v>-1.1396011396010985E-3</v>
      </c>
      <c r="G1560" s="58">
        <v>3.5829451809399337E-4</v>
      </c>
      <c r="H1560" s="58">
        <v>3.5384671506220045E-3</v>
      </c>
      <c r="I1560" s="58">
        <v>-2.6949335249730533E-2</v>
      </c>
      <c r="J1560" s="58">
        <v>-9.2644581695675576E-3</v>
      </c>
      <c r="K1560" s="58">
        <v>4.5592705167173175E-2</v>
      </c>
      <c r="L1560" s="58">
        <v>2.4242424242424176E-2</v>
      </c>
      <c r="M1560" s="58">
        <v>6.7934782608713995E-4</v>
      </c>
    </row>
    <row r="1561" spans="1:13" x14ac:dyDescent="0.25">
      <c r="A1561" s="57">
        <v>41347</v>
      </c>
      <c r="B1561" s="58">
        <v>9.2768791627022562E-3</v>
      </c>
      <c r="C1561" s="58">
        <v>9.8055237783951643E-3</v>
      </c>
      <c r="D1561" s="58">
        <v>-4.6168051708228575E-4</v>
      </c>
      <c r="E1561" s="58">
        <v>-4.5604502231709754E-3</v>
      </c>
      <c r="F1561" s="58">
        <v>-1.5059897318882021E-2</v>
      </c>
      <c r="G1561" s="58">
        <v>7.8796561604583815E-3</v>
      </c>
      <c r="H1561" s="58">
        <v>-3.4023991275899723E-2</v>
      </c>
      <c r="I1561" s="58">
        <v>-1.477104874446078E-3</v>
      </c>
      <c r="J1561" s="58">
        <v>2.5502975347124757E-3</v>
      </c>
      <c r="K1561" s="58">
        <v>-9.966777408637828E-3</v>
      </c>
      <c r="L1561" s="58">
        <v>3.8175224279444198E-3</v>
      </c>
      <c r="M1561" s="58">
        <v>-5.83842498302789E-3</v>
      </c>
    </row>
    <row r="1562" spans="1:13" x14ac:dyDescent="0.25">
      <c r="A1562" s="57">
        <v>41348</v>
      </c>
      <c r="B1562" s="58">
        <v>1.5225076596747433E-2</v>
      </c>
      <c r="C1562" s="58">
        <v>2.5732319145492788E-2</v>
      </c>
      <c r="D1562" s="58">
        <v>-1.2471131639722799E-2</v>
      </c>
      <c r="E1562" s="58">
        <v>-8.8215225655522422E-3</v>
      </c>
      <c r="F1562" s="58">
        <v>-1.4479323526004895E-2</v>
      </c>
      <c r="G1562" s="58">
        <v>-3.5536602700781961E-3</v>
      </c>
      <c r="H1562" s="58">
        <v>-1.4751260630691765E-2</v>
      </c>
      <c r="I1562" s="58">
        <v>-1.4792899408283988E-2</v>
      </c>
      <c r="J1562" s="58">
        <v>-8.4793668739402417E-3</v>
      </c>
      <c r="K1562" s="58">
        <v>-1.1744966442953086E-2</v>
      </c>
      <c r="L1562" s="58">
        <v>-3.6128541547824078E-3</v>
      </c>
      <c r="M1562" s="58">
        <v>-9.8333788582354309E-3</v>
      </c>
    </row>
    <row r="1563" spans="1:13" x14ac:dyDescent="0.25">
      <c r="A1563" s="57">
        <v>41351</v>
      </c>
      <c r="B1563" s="58">
        <v>-1.1514532454266813E-2</v>
      </c>
      <c r="C1563" s="58">
        <v>2.7137898390659387E-2</v>
      </c>
      <c r="D1563" s="58">
        <v>-5.6127221702524377E-3</v>
      </c>
      <c r="E1563" s="58">
        <v>-7.9903623936666834E-3</v>
      </c>
      <c r="F1563" s="58">
        <v>1.0578279266573176E-3</v>
      </c>
      <c r="G1563" s="58">
        <v>2.1398002853068032E-3</v>
      </c>
      <c r="H1563" s="58">
        <v>-1.5010312428385908E-2</v>
      </c>
      <c r="I1563" s="58">
        <v>-5.6306306306307397E-3</v>
      </c>
      <c r="J1563" s="58">
        <v>-1.3112884834663663E-2</v>
      </c>
      <c r="K1563" s="58">
        <v>-3.1409168081493966E-2</v>
      </c>
      <c r="L1563" s="58">
        <v>5.7251908396938056E-4</v>
      </c>
      <c r="M1563" s="58">
        <v>-3.4482758620689724E-3</v>
      </c>
    </row>
    <row r="1564" spans="1:13" x14ac:dyDescent="0.25">
      <c r="A1564" s="57">
        <v>41352</v>
      </c>
      <c r="B1564" s="58">
        <v>5.7773602630342147E-3</v>
      </c>
      <c r="C1564" s="58">
        <v>-2.6113671274959893E-3</v>
      </c>
      <c r="D1564" s="58">
        <v>-5.6444026340546349E-3</v>
      </c>
      <c r="E1564" s="58">
        <v>4.3619420555651711E-3</v>
      </c>
      <c r="F1564" s="58">
        <v>-1.0919337794998318E-2</v>
      </c>
      <c r="G1564" s="58">
        <v>2.846975088967918E-3</v>
      </c>
      <c r="H1564" s="58">
        <v>-5.7388809182208345E-3</v>
      </c>
      <c r="I1564" s="58">
        <v>2.2650056625141968E-3</v>
      </c>
      <c r="J1564" s="58">
        <v>1.1554015020218689E-3</v>
      </c>
      <c r="K1564" s="58">
        <v>-1.2708150744960567E-2</v>
      </c>
      <c r="L1564" s="58">
        <v>-2.4794964714858203E-3</v>
      </c>
      <c r="M1564" s="58">
        <v>2.7681660899654403E-3</v>
      </c>
    </row>
    <row r="1565" spans="1:13" x14ac:dyDescent="0.25">
      <c r="A1565" s="57">
        <v>41353</v>
      </c>
      <c r="B1565" s="58">
        <v>2.942137953579671E-3</v>
      </c>
      <c r="C1565" s="58">
        <v>-5.3904204527954747E-3</v>
      </c>
      <c r="D1565" s="58">
        <v>1.8921475875117721E-3</v>
      </c>
      <c r="E1565" s="58">
        <v>4.1949413942010683E-3</v>
      </c>
      <c r="F1565" s="58">
        <v>2.2079772079772075E-2</v>
      </c>
      <c r="G1565" s="58">
        <v>4.968062455642297E-3</v>
      </c>
      <c r="H1565" s="58">
        <v>3.3930033930031911E-3</v>
      </c>
      <c r="I1565" s="58">
        <v>-2.5988700564971823E-2</v>
      </c>
      <c r="J1565" s="58">
        <v>1.1540680900173239E-2</v>
      </c>
      <c r="K1565" s="58">
        <v>1.1540168664003536E-2</v>
      </c>
      <c r="L1565" s="58">
        <v>1.7973231357552688E-2</v>
      </c>
      <c r="M1565" s="58">
        <v>7.4534161490682482E-3</v>
      </c>
    </row>
    <row r="1566" spans="1:13" x14ac:dyDescent="0.25">
      <c r="A1566" s="57">
        <v>41354</v>
      </c>
      <c r="B1566" s="58">
        <v>-8.3814490594150692E-3</v>
      </c>
      <c r="C1566" s="58">
        <v>1.5484670176526549E-3</v>
      </c>
      <c r="D1566" s="58">
        <v>-6.6100094428707123E-3</v>
      </c>
      <c r="E1566" s="58">
        <v>-4.2511365032558146E-3</v>
      </c>
      <c r="F1566" s="58">
        <v>-2.0905923344947119E-3</v>
      </c>
      <c r="G1566" s="58">
        <v>-7.4152542372881713E-3</v>
      </c>
      <c r="H1566" s="58">
        <v>-1.5119713930348166E-2</v>
      </c>
      <c r="I1566" s="58">
        <v>-4.6403712296984034E-3</v>
      </c>
      <c r="J1566" s="58">
        <v>-2.1962350256702901E-2</v>
      </c>
      <c r="K1566" s="58">
        <v>-1.0530934620447518E-2</v>
      </c>
      <c r="L1566" s="58">
        <v>-2.7986476333583754E-2</v>
      </c>
      <c r="M1566" s="58">
        <v>1.9180709686259512E-3</v>
      </c>
    </row>
    <row r="1567" spans="1:13" x14ac:dyDescent="0.25">
      <c r="A1567" s="57">
        <v>41355</v>
      </c>
      <c r="B1567" s="58">
        <v>-3.5217881292261E-3</v>
      </c>
      <c r="C1567" s="58">
        <v>2.0253555967841397E-2</v>
      </c>
      <c r="D1567" s="58">
        <v>1.3783269961977096E-2</v>
      </c>
      <c r="E1567" s="58">
        <v>-1.1598637777010534E-3</v>
      </c>
      <c r="F1567" s="58">
        <v>6.6340782122904507E-3</v>
      </c>
      <c r="G1567" s="58">
        <v>4.9804340092494126E-3</v>
      </c>
      <c r="H1567" s="58">
        <v>1.7206677453727615E-2</v>
      </c>
      <c r="I1567" s="58">
        <v>-3.8850038850035684E-4</v>
      </c>
      <c r="J1567" s="58">
        <v>4.9577136191309989E-3</v>
      </c>
      <c r="K1567" s="58">
        <v>1.1529933481152943E-2</v>
      </c>
      <c r="L1567" s="58">
        <v>1.449275362318847E-2</v>
      </c>
      <c r="M1567" s="58">
        <v>1.5725420484069552E-2</v>
      </c>
    </row>
    <row r="1568" spans="1:13" x14ac:dyDescent="0.25">
      <c r="A1568" s="57">
        <v>41358</v>
      </c>
      <c r="B1568" s="58">
        <v>1.5550633806133973E-3</v>
      </c>
      <c r="C1568" s="58">
        <v>3.6369146840431466E-3</v>
      </c>
      <c r="D1568" s="58">
        <v>-8.4388185654008518E-3</v>
      </c>
      <c r="E1568" s="58">
        <v>-8.1531809759105567E-4</v>
      </c>
      <c r="F1568" s="58">
        <v>-1.3411955139322473E-2</v>
      </c>
      <c r="G1568" s="58">
        <v>-3.1858407079645712E-3</v>
      </c>
      <c r="H1568" s="58">
        <v>-6.7119301648885799E-3</v>
      </c>
      <c r="I1568" s="58">
        <v>-2.3319082782743972E-2</v>
      </c>
      <c r="J1568" s="58">
        <v>5.8038305281482572E-4</v>
      </c>
      <c r="K1568" s="58">
        <v>3.5072336694432771E-3</v>
      </c>
      <c r="L1568" s="58">
        <v>-4.9523809523809303E-3</v>
      </c>
      <c r="M1568" s="58">
        <v>7.6736672051695987E-3</v>
      </c>
    </row>
    <row r="1569" spans="1:13" x14ac:dyDescent="0.25">
      <c r="A1569" s="57">
        <v>41359</v>
      </c>
      <c r="B1569" s="58">
        <v>-3.622847464006651E-3</v>
      </c>
      <c r="C1569" s="58">
        <v>-5.2846142231618431E-3</v>
      </c>
      <c r="D1569" s="58">
        <v>2.8841607565011973E-2</v>
      </c>
      <c r="E1569" s="58">
        <v>3.4122941496463888E-3</v>
      </c>
      <c r="F1569" s="58">
        <v>8.6722137583499226E-3</v>
      </c>
      <c r="G1569" s="58">
        <v>0</v>
      </c>
      <c r="H1569" s="58">
        <v>1.6756503398172029E-2</v>
      </c>
      <c r="I1569" s="58">
        <v>2.7855153203342198E-3</v>
      </c>
      <c r="J1569" s="58">
        <v>1.7981438515081383E-2</v>
      </c>
      <c r="K1569" s="58">
        <v>-4.36871996505106E-4</v>
      </c>
      <c r="L1569" s="58">
        <v>3.8284839203674981E-3</v>
      </c>
      <c r="M1569" s="58">
        <v>-1.0688042752170501E-3</v>
      </c>
    </row>
    <row r="1570" spans="1:13" x14ac:dyDescent="0.25">
      <c r="A1570" s="57">
        <v>41360</v>
      </c>
      <c r="B1570" s="58">
        <v>-3.8249043773905811E-3</v>
      </c>
      <c r="C1570" s="58">
        <v>-1.9732847601700021E-2</v>
      </c>
      <c r="D1570" s="58">
        <v>3.2169117647056211E-3</v>
      </c>
      <c r="E1570" s="58">
        <v>-1.2000985707244949E-2</v>
      </c>
      <c r="F1570" s="58">
        <v>2.3934007203439078E-2</v>
      </c>
      <c r="G1570" s="58">
        <v>7.4573863636364646E-3</v>
      </c>
      <c r="H1570" s="58">
        <v>1.9169451807460325E-2</v>
      </c>
      <c r="I1570" s="58">
        <v>3.5317460317460414E-2</v>
      </c>
      <c r="J1570" s="58">
        <v>-5.6980056980060478E-4</v>
      </c>
      <c r="K1570" s="58">
        <v>2.5349650349650421E-2</v>
      </c>
      <c r="L1570" s="58">
        <v>-4.5766590389014761E-3</v>
      </c>
      <c r="M1570" s="58">
        <v>1.3374348000549929E-4</v>
      </c>
    </row>
    <row r="1571" spans="1:13" x14ac:dyDescent="0.25">
      <c r="A1571" s="57">
        <v>41361</v>
      </c>
      <c r="B1571" s="58">
        <v>-5.3564656806976974E-3</v>
      </c>
      <c r="C1571" s="58">
        <v>-2.0749458036543711E-2</v>
      </c>
      <c r="D1571" s="58">
        <v>4.5808520384804652E-4</v>
      </c>
      <c r="E1571" s="58">
        <v>-1.0550470156885261E-2</v>
      </c>
      <c r="F1571" s="58">
        <v>-4.8791557925790263E-3</v>
      </c>
      <c r="G1571" s="58">
        <v>8.1071554458935768E-3</v>
      </c>
      <c r="H1571" s="58">
        <v>4.4854881266491731E-3</v>
      </c>
      <c r="I1571" s="58">
        <v>-1.9547719432732924E-2</v>
      </c>
      <c r="J1571" s="58">
        <v>1.1402508551881407E-2</v>
      </c>
      <c r="K1571" s="58">
        <v>-1.3640238704177299E-2</v>
      </c>
      <c r="L1571" s="58">
        <v>6.1302681992336794E-3</v>
      </c>
      <c r="M1571" s="58">
        <v>6.6862797539446461E-4</v>
      </c>
    </row>
    <row r="1572" spans="1:13" x14ac:dyDescent="0.25">
      <c r="A1572" s="57">
        <v>41365</v>
      </c>
      <c r="B1572" s="58">
        <v>1.4154315398179573E-2</v>
      </c>
      <c r="C1572" s="58">
        <v>-3.1151170145477525E-2</v>
      </c>
      <c r="D1572" s="58">
        <v>-1.8772893772893817E-2</v>
      </c>
      <c r="E1572" s="58">
        <v>8.7975800352910749E-3</v>
      </c>
      <c r="F1572" s="58">
        <v>-7.4116305587229592E-3</v>
      </c>
      <c r="G1572" s="58">
        <v>3.4965034965028785E-4</v>
      </c>
      <c r="H1572" s="58">
        <v>-1.8312131787309061E-2</v>
      </c>
      <c r="I1572" s="58">
        <v>-1.9546520719311289E-3</v>
      </c>
      <c r="J1572" s="58">
        <v>-1.3246899661781275E-2</v>
      </c>
      <c r="K1572" s="58">
        <v>-1.2100259291270565E-2</v>
      </c>
      <c r="L1572" s="58">
        <v>-1.5613099771515593E-2</v>
      </c>
      <c r="M1572" s="58">
        <v>8.0181745289322759E-3</v>
      </c>
    </row>
    <row r="1573" spans="1:13" x14ac:dyDescent="0.25">
      <c r="A1573" s="57">
        <v>41366</v>
      </c>
      <c r="B1573" s="58">
        <v>5.6390977443587786E-4</v>
      </c>
      <c r="C1573" s="58">
        <v>2.1217561612534297E-3</v>
      </c>
      <c r="D1573" s="58">
        <v>1.3999066728884735E-3</v>
      </c>
      <c r="E1573" s="58">
        <v>1.4792973337664606E-2</v>
      </c>
      <c r="F1573" s="58">
        <v>1.2291786329695631E-2</v>
      </c>
      <c r="G1573" s="58">
        <v>6.6410346032856893E-3</v>
      </c>
      <c r="H1573" s="58">
        <v>6.5364473835096693E-3</v>
      </c>
      <c r="I1573" s="58">
        <v>-4.3086564825695062E-3</v>
      </c>
      <c r="J1573" s="58">
        <v>-7.1408169094544505E-3</v>
      </c>
      <c r="K1573" s="58">
        <v>2.09973753280841E-2</v>
      </c>
      <c r="L1573" s="58">
        <v>-2.3017408123791161E-2</v>
      </c>
      <c r="M1573" s="58">
        <v>7.8218215564098692E-3</v>
      </c>
    </row>
    <row r="1574" spans="1:13" x14ac:dyDescent="0.25">
      <c r="A1574" s="57">
        <v>41367</v>
      </c>
      <c r="B1574" s="58">
        <v>6.5752395265827879E-3</v>
      </c>
      <c r="C1574" s="58">
        <v>5.0488599348534891E-3</v>
      </c>
      <c r="D1574" s="58">
        <v>-1.9105312208760439E-2</v>
      </c>
      <c r="E1574" s="58">
        <v>-8.3967397995617921E-3</v>
      </c>
      <c r="F1574" s="58">
        <v>-2.4512029051293793E-2</v>
      </c>
      <c r="G1574" s="58">
        <v>-8.3333333333334147E-3</v>
      </c>
      <c r="H1574" s="58">
        <v>-1.6291964150083604E-2</v>
      </c>
      <c r="I1574" s="58">
        <v>3.2651455546813368E-2</v>
      </c>
      <c r="J1574" s="58">
        <v>-1.7548906789413121E-2</v>
      </c>
      <c r="K1574" s="58">
        <v>-8.9974293059126298E-3</v>
      </c>
      <c r="L1574" s="58">
        <v>-2.7717283706196749E-2</v>
      </c>
      <c r="M1574" s="58">
        <v>-2.6308866087865201E-4</v>
      </c>
    </row>
    <row r="1575" spans="1:13" x14ac:dyDescent="0.25">
      <c r="A1575" s="57">
        <v>41368</v>
      </c>
      <c r="B1575" s="58">
        <v>-7.2321761851436017E-3</v>
      </c>
      <c r="C1575" s="58">
        <v>-9.8849457138227015E-3</v>
      </c>
      <c r="D1575" s="58">
        <v>4.2755344418052843E-3</v>
      </c>
      <c r="E1575" s="58">
        <v>-1.3806804072510559E-2</v>
      </c>
      <c r="F1575" s="58">
        <v>-9.3066542577943112E-3</v>
      </c>
      <c r="G1575" s="58">
        <v>1.4005602240896309E-3</v>
      </c>
      <c r="H1575" s="58">
        <v>1.9302783461383477E-4</v>
      </c>
      <c r="I1575" s="58">
        <v>3.1238095238095287E-2</v>
      </c>
      <c r="J1575" s="58">
        <v>9.9560761346999538E-3</v>
      </c>
      <c r="K1575" s="58">
        <v>-1.2537829658452182E-2</v>
      </c>
      <c r="L1575" s="58">
        <v>8.3486051720627064E-3</v>
      </c>
      <c r="M1575" s="58">
        <v>2.6315789473685403E-3</v>
      </c>
    </row>
    <row r="1576" spans="1:13" x14ac:dyDescent="0.25">
      <c r="A1576" s="57">
        <v>41369</v>
      </c>
      <c r="B1576" s="58">
        <v>-1.7248672275226862E-2</v>
      </c>
      <c r="C1576" s="58">
        <v>-1.0474631751227537E-2</v>
      </c>
      <c r="D1576" s="58">
        <v>-9.4607379375590828E-3</v>
      </c>
      <c r="E1576" s="58">
        <v>-1.5133202397139556E-2</v>
      </c>
      <c r="F1576" s="58">
        <v>-1.8435885392202866E-2</v>
      </c>
      <c r="G1576" s="58">
        <v>3.4965034965033226E-3</v>
      </c>
      <c r="H1576" s="58">
        <v>-1.3895321908290903E-2</v>
      </c>
      <c r="I1576" s="58">
        <v>1.1821204285186626E-2</v>
      </c>
      <c r="J1576" s="58">
        <v>-8.4082342708030611E-3</v>
      </c>
      <c r="K1576" s="58">
        <v>-3.0647985989492588E-3</v>
      </c>
      <c r="L1576" s="58">
        <v>-1.2924071082390909E-2</v>
      </c>
      <c r="M1576" s="58">
        <v>2.4934383202099841E-3</v>
      </c>
    </row>
    <row r="1577" spans="1:13" x14ac:dyDescent="0.25">
      <c r="A1577" s="57">
        <v>41372</v>
      </c>
      <c r="B1577" s="31">
        <v>-1.4347202295550421E-4</v>
      </c>
      <c r="C1577" s="31">
        <v>7.1121402580218707E-3</v>
      </c>
      <c r="D1577" s="31">
        <v>7.1633237822348317E-3</v>
      </c>
      <c r="E1577" s="31">
        <v>-1.045688134379863E-2</v>
      </c>
      <c r="F1577" s="31">
        <v>5.7423136738843361E-3</v>
      </c>
      <c r="G1577" s="31">
        <v>-3.8327526132404532E-3</v>
      </c>
      <c r="H1577" s="31">
        <v>1.3582276499138901E-2</v>
      </c>
      <c r="I1577" s="31">
        <v>-1.9715224534501585E-2</v>
      </c>
      <c r="J1577" s="31">
        <v>2.5438596491228038E-2</v>
      </c>
      <c r="K1577" s="31">
        <v>-2.6350461133068936E-3</v>
      </c>
      <c r="L1577" s="31">
        <v>-4.0916530278233276E-3</v>
      </c>
      <c r="M1577" s="31">
        <v>1.1781646812410118E-2</v>
      </c>
    </row>
    <row r="1578" spans="1:13" x14ac:dyDescent="0.25">
      <c r="A1578" s="57">
        <v>41373</v>
      </c>
      <c r="B1578" s="31">
        <v>2.3437126321328439E-3</v>
      </c>
      <c r="C1578" s="31">
        <v>1.8065363770733978E-3</v>
      </c>
      <c r="D1578" s="31">
        <v>3.1294452347083945E-2</v>
      </c>
      <c r="E1578" s="31">
        <v>3.6171971889209509E-3</v>
      </c>
      <c r="F1578" s="31">
        <v>9.5158796241228139E-3</v>
      </c>
      <c r="G1578" s="31">
        <v>3.5676810073452137E-2</v>
      </c>
      <c r="H1578" s="31">
        <v>8.4572311256998489E-3</v>
      </c>
      <c r="I1578" s="31">
        <v>-9.6834264432030803E-3</v>
      </c>
      <c r="J1578" s="31">
        <v>2.5662959794694462E-3</v>
      </c>
      <c r="K1578" s="31">
        <v>0</v>
      </c>
      <c r="L1578" s="31">
        <v>-8.0115036976170506E-3</v>
      </c>
      <c r="M1578" s="31">
        <v>1.0738776038297315E-2</v>
      </c>
    </row>
    <row r="1579" spans="1:13" x14ac:dyDescent="0.25">
      <c r="A1579" s="57">
        <v>41374</v>
      </c>
      <c r="B1579" s="31">
        <v>1.097537698033979E-2</v>
      </c>
      <c r="C1579" s="31">
        <v>2.0327868852459074E-2</v>
      </c>
      <c r="D1579" s="31">
        <v>2.3448275862069101E-2</v>
      </c>
      <c r="E1579" s="31">
        <v>1.6090001029759993E-2</v>
      </c>
      <c r="F1579" s="31">
        <v>6.1270177919170443E-2</v>
      </c>
      <c r="G1579" s="31">
        <v>2.2627490712597176E-2</v>
      </c>
      <c r="H1579" s="31">
        <v>1.3900589721988155E-2</v>
      </c>
      <c r="I1579" s="31">
        <v>3.6855960887551831E-2</v>
      </c>
      <c r="J1579" s="31">
        <v>1.7064846416382284E-2</v>
      </c>
      <c r="K1579" s="31">
        <v>6.1646851607222164E-3</v>
      </c>
      <c r="L1579" s="31">
        <v>3.6860633671567555E-2</v>
      </c>
      <c r="M1579" s="31">
        <v>-9.6006144393241399E-3</v>
      </c>
    </row>
    <row r="1580" spans="1:13" x14ac:dyDescent="0.25">
      <c r="A1580" s="57">
        <v>41375</v>
      </c>
      <c r="B1580" s="31">
        <v>-1.6992353440952179E-3</v>
      </c>
      <c r="C1580" s="31">
        <v>-3.0526992287918109E-3</v>
      </c>
      <c r="D1580" s="31">
        <v>-1.9766397124887702E-2</v>
      </c>
      <c r="E1580" s="31">
        <v>2.786997390358259E-4</v>
      </c>
      <c r="F1580" s="31">
        <v>-1.4544243366270582E-2</v>
      </c>
      <c r="G1580" s="31">
        <v>-4.4253632760898332E-2</v>
      </c>
      <c r="H1580" s="31">
        <v>1.9186463723231739E-2</v>
      </c>
      <c r="I1580" s="31">
        <v>1.6322089227421177E-2</v>
      </c>
      <c r="J1580" s="31">
        <v>-1.9574944071588662E-3</v>
      </c>
      <c r="K1580" s="31">
        <v>-4.8140043763676976E-3</v>
      </c>
      <c r="L1580" s="31">
        <v>3.6349111244257992E-2</v>
      </c>
      <c r="M1580" s="31">
        <v>5.4284606436603156E-3</v>
      </c>
    </row>
    <row r="1581" spans="1:13" x14ac:dyDescent="0.25">
      <c r="A1581" s="57">
        <v>41376</v>
      </c>
      <c r="B1581" s="31">
        <v>-3.3569739952719058E-3</v>
      </c>
      <c r="C1581" s="31">
        <v>-1.0475423045930632E-2</v>
      </c>
      <c r="D1581" s="31">
        <v>-6.4161319890009283E-3</v>
      </c>
      <c r="E1581" s="31">
        <v>-4.3059777102338881E-4</v>
      </c>
      <c r="F1581" s="31">
        <v>2.0955385308697672E-2</v>
      </c>
      <c r="G1581" s="31">
        <v>-5.1831375259158152E-3</v>
      </c>
      <c r="H1581" s="31">
        <v>1.1191402631091307E-2</v>
      </c>
      <c r="I1581" s="31">
        <v>-2.2127052105638811E-2</v>
      </c>
      <c r="J1581" s="31">
        <v>4.4830484729616593E-3</v>
      </c>
      <c r="K1581" s="31">
        <v>-9.234828496042069E-3</v>
      </c>
      <c r="L1581" s="31">
        <v>1.1562921564848727E-2</v>
      </c>
      <c r="M1581" s="31">
        <v>9.8984445301451007E-3</v>
      </c>
    </row>
    <row r="1582" spans="1:13" x14ac:dyDescent="0.25">
      <c r="A1582" s="57">
        <v>41379</v>
      </c>
      <c r="B1582" s="31">
        <v>-1.6604203235447423E-3</v>
      </c>
      <c r="C1582" s="31">
        <v>-2.3127035830618925E-2</v>
      </c>
      <c r="D1582" s="31">
        <v>-1.3837638376383743E-2</v>
      </c>
      <c r="E1582" s="31">
        <v>-1.0288117983934364E-2</v>
      </c>
      <c r="F1582" s="31">
        <v>-2.2621937762083544E-2</v>
      </c>
      <c r="G1582" s="31">
        <v>-3.473428273706114E-3</v>
      </c>
      <c r="H1582" s="31">
        <v>-1.8873456224575702E-2</v>
      </c>
      <c r="I1582" s="31">
        <v>-3.2116788321167822E-2</v>
      </c>
      <c r="J1582" s="31">
        <v>-1.617852161785216E-2</v>
      </c>
      <c r="K1582" s="31">
        <v>-9.4540612516644584E-2</v>
      </c>
      <c r="L1582" s="31">
        <v>-1.7717660506763155E-2</v>
      </c>
      <c r="M1582" s="31">
        <v>-1.1456211812628236E-3</v>
      </c>
    </row>
    <row r="1583" spans="1:13" x14ac:dyDescent="0.25">
      <c r="A1583" s="57">
        <v>41380</v>
      </c>
      <c r="B1583" s="31">
        <v>1.9007793195209288E-3</v>
      </c>
      <c r="C1583" s="31">
        <v>1.5171723907969392E-2</v>
      </c>
      <c r="D1583" s="31">
        <v>2.5257249766136747E-2</v>
      </c>
      <c r="E1583" s="31">
        <v>1.4645262052897179E-2</v>
      </c>
      <c r="F1583" s="31">
        <v>1.9419668059162287E-2</v>
      </c>
      <c r="G1583" s="31">
        <v>9.7594980829556199E-3</v>
      </c>
      <c r="H1583" s="31">
        <v>1.7256835499775747E-2</v>
      </c>
      <c r="I1583" s="31">
        <v>1.5082956259427016E-2</v>
      </c>
      <c r="J1583" s="31">
        <v>1.3325772611284314E-2</v>
      </c>
      <c r="K1583" s="31">
        <v>2.7450980392156987E-2</v>
      </c>
      <c r="L1583" s="31">
        <v>2.6764934057408762E-2</v>
      </c>
      <c r="M1583" s="31">
        <v>2.67618198037467E-3</v>
      </c>
    </row>
    <row r="1584" spans="1:13" x14ac:dyDescent="0.25">
      <c r="A1584" s="57">
        <v>41381</v>
      </c>
      <c r="B1584" s="31">
        <v>-1.4703092392335249E-3</v>
      </c>
      <c r="C1584" s="31">
        <v>-5.5017244210872063E-2</v>
      </c>
      <c r="D1584" s="31">
        <v>4.5620437956195303E-4</v>
      </c>
      <c r="E1584" s="31">
        <v>-1.3626384718261941E-2</v>
      </c>
      <c r="F1584" s="31">
        <v>-1.86067117067229E-2</v>
      </c>
      <c r="G1584" s="31">
        <v>-5.1777701070071513E-3</v>
      </c>
      <c r="H1584" s="31">
        <v>-1.8139090842329453E-2</v>
      </c>
      <c r="I1584" s="31">
        <v>-1.1144130757800963E-2</v>
      </c>
      <c r="J1584" s="31">
        <v>-4.2809177392277631E-2</v>
      </c>
      <c r="K1584" s="31">
        <v>-2.1946564885496178E-2</v>
      </c>
      <c r="L1584" s="31">
        <v>-1.4544767661503477E-2</v>
      </c>
      <c r="M1584" s="31">
        <v>-2.1606507371632055E-3</v>
      </c>
    </row>
    <row r="1585" spans="1:13" x14ac:dyDescent="0.25">
      <c r="A1585" s="57">
        <v>41382</v>
      </c>
      <c r="B1585" s="31">
        <v>-1.9949650881109227E-3</v>
      </c>
      <c r="C1585" s="31">
        <v>-2.6590198123044861E-2</v>
      </c>
      <c r="D1585" s="31">
        <v>1.4135886912904683E-2</v>
      </c>
      <c r="E1585" s="31">
        <v>-2.1284760418532001E-2</v>
      </c>
      <c r="F1585" s="31">
        <v>-2.4150773050445773E-2</v>
      </c>
      <c r="G1585" s="31">
        <v>-1.040943789035409E-3</v>
      </c>
      <c r="H1585" s="31">
        <v>-2.9842931937172579E-2</v>
      </c>
      <c r="I1585" s="31">
        <v>-3.493613824192332E-2</v>
      </c>
      <c r="J1585" s="31">
        <v>-8.4770534931306596E-3</v>
      </c>
      <c r="K1585" s="31">
        <v>4.3902439024390283E-3</v>
      </c>
      <c r="L1585" s="31">
        <v>-1.5717845505079597E-2</v>
      </c>
      <c r="M1585" s="31">
        <v>-1.7195261750095669E-2</v>
      </c>
    </row>
    <row r="1586" spans="1:13" x14ac:dyDescent="0.25">
      <c r="A1586" s="57">
        <v>41383</v>
      </c>
      <c r="B1586" s="31">
        <v>-6.8392746656513292E-2</v>
      </c>
      <c r="C1586" s="31">
        <v>-3.927870023210156E-3</v>
      </c>
      <c r="D1586" s="31">
        <v>8.9928057553958496E-3</v>
      </c>
      <c r="E1586" s="31">
        <v>4.4357895287137072E-2</v>
      </c>
      <c r="F1586" s="31">
        <v>-4.6258818087185904E-4</v>
      </c>
      <c r="G1586" s="31">
        <v>3.3692254254949816E-2</v>
      </c>
      <c r="H1586" s="31">
        <v>3.4692776193046004E-3</v>
      </c>
      <c r="I1586" s="31">
        <v>1.5570260801867075E-3</v>
      </c>
      <c r="J1586" s="31">
        <v>9.7287735849056478E-3</v>
      </c>
      <c r="K1586" s="31">
        <v>-2.3797960174842037E-2</v>
      </c>
      <c r="L1586" s="31">
        <v>-5.0632911392404223E-3</v>
      </c>
      <c r="M1586" s="31">
        <v>1.464489372732003E-2</v>
      </c>
    </row>
    <row r="1587" spans="1:13" x14ac:dyDescent="0.25">
      <c r="A1587" s="57">
        <v>41386</v>
      </c>
      <c r="B1587" s="31">
        <v>-2.3449473791764652E-2</v>
      </c>
      <c r="C1587" s="31">
        <v>2.0792256676823939E-2</v>
      </c>
      <c r="D1587" s="31">
        <v>1.9607843137254832E-2</v>
      </c>
      <c r="E1587" s="31">
        <v>3.0034539720680264E-4</v>
      </c>
      <c r="F1587" s="31">
        <v>-8.9089436538239974E-3</v>
      </c>
      <c r="G1587" s="31">
        <v>3.5954301075268758E-2</v>
      </c>
      <c r="H1587" s="31">
        <v>1.2407805777504777E-2</v>
      </c>
      <c r="I1587" s="31">
        <v>9.3276331130975887E-3</v>
      </c>
      <c r="J1587" s="31">
        <v>1.6350364963503727E-2</v>
      </c>
      <c r="K1587" s="31">
        <v>-1.4925373134329067E-3</v>
      </c>
      <c r="L1587" s="31">
        <v>0</v>
      </c>
      <c r="M1587" s="31">
        <v>-4.0873674798825865E-3</v>
      </c>
    </row>
    <row r="1588" spans="1:13" x14ac:dyDescent="0.25">
      <c r="A1588" s="57">
        <v>41387</v>
      </c>
      <c r="B1588" s="31">
        <v>-9.8352079518702062E-3</v>
      </c>
      <c r="C1588" s="31">
        <v>1.8788410886742657E-2</v>
      </c>
      <c r="D1588" s="31">
        <v>2.1853146853146876E-2</v>
      </c>
      <c r="E1588" s="31">
        <v>9.7332732822899004E-3</v>
      </c>
      <c r="F1588" s="31">
        <v>2.5566191921550185E-2</v>
      </c>
      <c r="G1588" s="31">
        <v>-7.4602659746998423E-3</v>
      </c>
      <c r="H1588" s="31">
        <v>2.0299753367482243E-2</v>
      </c>
      <c r="I1588" s="31">
        <v>3.8505968425117665E-4</v>
      </c>
      <c r="J1588" s="31">
        <v>2.5567365699511679E-2</v>
      </c>
      <c r="K1588" s="31">
        <v>1.4449427005480686E-2</v>
      </c>
      <c r="L1588" s="31">
        <v>2.3683695439420616E-2</v>
      </c>
      <c r="M1588" s="31">
        <v>1.4364499166346079E-2</v>
      </c>
    </row>
    <row r="1589" spans="1:13" x14ac:dyDescent="0.25">
      <c r="A1589" s="57">
        <v>41388</v>
      </c>
      <c r="B1589" s="31">
        <v>1.5269192159349076E-2</v>
      </c>
      <c r="C1589" s="31">
        <v>-1.7235436056532993E-3</v>
      </c>
      <c r="D1589" s="31">
        <v>1.1976047904191711E-2</v>
      </c>
      <c r="E1589" s="31">
        <v>6.8640812786520122E-3</v>
      </c>
      <c r="F1589" s="31">
        <v>2.7319294251566539E-3</v>
      </c>
      <c r="G1589" s="31">
        <v>3.7908496732026231E-2</v>
      </c>
      <c r="H1589" s="31">
        <v>-4.4626255113422442E-4</v>
      </c>
      <c r="I1589" s="31">
        <v>5.0038491147035291E-3</v>
      </c>
      <c r="J1589" s="31">
        <v>8.6834733893557114E-3</v>
      </c>
      <c r="K1589" s="31">
        <v>5.3536345776031391E-2</v>
      </c>
      <c r="L1589" s="31">
        <v>-1.8355640535372753E-2</v>
      </c>
      <c r="M1589" s="31">
        <v>-1.3402452901757567E-2</v>
      </c>
    </row>
    <row r="1590" spans="1:13" x14ac:dyDescent="0.25">
      <c r="A1590" s="57">
        <v>41389</v>
      </c>
      <c r="B1590" s="31">
        <v>2.7581182348044297E-3</v>
      </c>
      <c r="C1590" s="31">
        <v>7.2513812154695323E-3</v>
      </c>
      <c r="D1590" s="31">
        <v>-1.1834319526627279E-2</v>
      </c>
      <c r="E1590" s="31">
        <v>-5.3406182319354345E-3</v>
      </c>
      <c r="F1590" s="31">
        <v>4.8246111930979607E-2</v>
      </c>
      <c r="G1590" s="31">
        <v>5.667506297229119E-3</v>
      </c>
      <c r="H1590" s="31">
        <v>2.2025448322047891E-2</v>
      </c>
      <c r="I1590" s="31">
        <v>1.1489850631942744E-3</v>
      </c>
      <c r="J1590" s="31">
        <v>2.7770063871146444E-3</v>
      </c>
      <c r="K1590" s="31">
        <v>0.16270396270396281</v>
      </c>
      <c r="L1590" s="31">
        <v>3.2528243085313546E-2</v>
      </c>
      <c r="M1590" s="31">
        <v>7.9456619249007598E-3</v>
      </c>
    </row>
    <row r="1591" spans="1:13" x14ac:dyDescent="0.25">
      <c r="A1591" s="57">
        <v>41390</v>
      </c>
      <c r="B1591" s="31">
        <v>7.6288338782499743E-3</v>
      </c>
      <c r="C1591" s="31">
        <v>2.1597531710661588E-2</v>
      </c>
      <c r="D1591" s="31">
        <v>8.554319931566301E-4</v>
      </c>
      <c r="E1591" s="31">
        <v>-9.5014227390819439E-3</v>
      </c>
      <c r="F1591" s="31">
        <v>-7.9272254710851309E-2</v>
      </c>
      <c r="G1591" s="31">
        <v>-4.6963055729493108E-3</v>
      </c>
      <c r="H1591" s="31">
        <v>-7.2406261376046555E-2</v>
      </c>
      <c r="I1591" s="31">
        <v>2.7161438408569216E-2</v>
      </c>
      <c r="J1591" s="31">
        <v>-1.0246469122126789E-2</v>
      </c>
      <c r="K1591" s="31">
        <v>5.6134723336005443E-3</v>
      </c>
      <c r="L1591" s="31">
        <v>1.3393699302018502E-2</v>
      </c>
      <c r="M1591" s="31">
        <v>4.9586776859504855E-3</v>
      </c>
    </row>
    <row r="1592" spans="1:13" x14ac:dyDescent="0.25">
      <c r="A1592" s="57">
        <v>41393</v>
      </c>
      <c r="B1592" s="31">
        <v>3.1932426864442753E-3</v>
      </c>
      <c r="C1592" s="31">
        <v>3.1040268456375752E-2</v>
      </c>
      <c r="D1592" s="31">
        <v>1.5384615384615552E-2</v>
      </c>
      <c r="E1592" s="31">
        <v>2.2007943843521227E-2</v>
      </c>
      <c r="F1592" s="31">
        <v>5.5281110326981242E-3</v>
      </c>
      <c r="G1592" s="31">
        <v>2.5794274929223038E-2</v>
      </c>
      <c r="H1592" s="31">
        <v>-1.9897178289706052E-2</v>
      </c>
      <c r="I1592" s="31">
        <v>4.8417132216014291E-3</v>
      </c>
      <c r="J1592" s="31">
        <v>6.4353665360938894E-3</v>
      </c>
      <c r="K1592" s="31">
        <v>2.7113237639553533E-2</v>
      </c>
      <c r="L1592" s="31">
        <v>-1.2099776619508562E-2</v>
      </c>
      <c r="M1592" s="31">
        <v>-8.2236842105264385E-3</v>
      </c>
    </row>
    <row r="1593" spans="1:13" x14ac:dyDescent="0.25">
      <c r="A1593" s="57">
        <v>41394</v>
      </c>
      <c r="B1593" s="31">
        <v>2.2332888386898064E-2</v>
      </c>
      <c r="C1593" s="31">
        <v>2.9292107404393697E-2</v>
      </c>
      <c r="D1593" s="31">
        <v>7.9966329966330019E-3</v>
      </c>
      <c r="E1593" s="31">
        <v>6.7217442315212761E-3</v>
      </c>
      <c r="F1593" s="31">
        <v>4.2110188326121012E-3</v>
      </c>
      <c r="G1593" s="31">
        <v>1.502606562404174E-2</v>
      </c>
      <c r="H1593" s="31">
        <v>1.62969488267799E-2</v>
      </c>
      <c r="I1593" s="31">
        <v>2.9280948851000632E-2</v>
      </c>
      <c r="J1593" s="31">
        <v>6.6722268557131148E-3</v>
      </c>
      <c r="K1593" s="31">
        <v>-7.7639751552804892E-4</v>
      </c>
      <c r="L1593" s="31">
        <v>-9.2330883738459546E-3</v>
      </c>
      <c r="M1593" s="31">
        <v>-8.5470085470085166E-3</v>
      </c>
    </row>
    <row r="1594" spans="1:13" x14ac:dyDescent="0.25">
      <c r="A1594" s="57">
        <v>41395</v>
      </c>
      <c r="B1594" s="31">
        <v>1.3759855370863328E-2</v>
      </c>
      <c r="C1594" s="31">
        <v>-7.7470355731225071E-3</v>
      </c>
      <c r="D1594" s="31">
        <v>1.670146137787043E-3</v>
      </c>
      <c r="E1594" s="31">
        <v>-5.0258576735378035E-3</v>
      </c>
      <c r="F1594" s="31">
        <v>-1.1531741409435026E-2</v>
      </c>
      <c r="G1594" s="31">
        <v>-1.148036253776441E-2</v>
      </c>
      <c r="H1594" s="31">
        <v>-2.1984949371577245E-2</v>
      </c>
      <c r="I1594" s="31">
        <v>-1.2243428159884773E-2</v>
      </c>
      <c r="J1594" s="31">
        <v>5.5233360950013299E-3</v>
      </c>
      <c r="K1594" s="31">
        <v>-1.476301476301467E-2</v>
      </c>
      <c r="L1594" s="31">
        <v>-8.9387599847851051E-3</v>
      </c>
      <c r="M1594" s="31">
        <v>4.3746783324756233E-3</v>
      </c>
    </row>
    <row r="1595" spans="1:13" x14ac:dyDescent="0.25">
      <c r="A1595" s="57">
        <v>41396</v>
      </c>
      <c r="B1595" s="31">
        <v>-8.6689453608758127E-3</v>
      </c>
      <c r="C1595" s="31">
        <v>1.4181007010835023E-2</v>
      </c>
      <c r="D1595" s="31">
        <v>5.002084201750856E-3</v>
      </c>
      <c r="E1595" s="31">
        <v>1.1200585651537365E-2</v>
      </c>
      <c r="F1595" s="31">
        <v>1.649776101814826E-3</v>
      </c>
      <c r="G1595" s="31">
        <v>1.344743276283622E-2</v>
      </c>
      <c r="H1595" s="31">
        <v>1.7403214760504548E-2</v>
      </c>
      <c r="I1595" s="31">
        <v>5.6142909223477977E-2</v>
      </c>
      <c r="J1595" s="31">
        <v>7.9648448228510915E-3</v>
      </c>
      <c r="K1595" s="31">
        <v>1.9716088328075809E-2</v>
      </c>
      <c r="L1595" s="31">
        <v>2.6866244482824708E-2</v>
      </c>
      <c r="M1595" s="31">
        <v>5.1242633871380061E-3</v>
      </c>
    </row>
    <row r="1596" spans="1:13" x14ac:dyDescent="0.25">
      <c r="A1596" s="57">
        <v>41397</v>
      </c>
      <c r="B1596" s="31">
        <v>1.9088546871876888E-2</v>
      </c>
      <c r="C1596" s="31">
        <v>9.8978790259229843E-3</v>
      </c>
      <c r="D1596" s="31">
        <v>-6.2214848610534501E-3</v>
      </c>
      <c r="E1596" s="31">
        <v>1.9426144453292826E-2</v>
      </c>
      <c r="F1596" s="31">
        <v>-5.7647058823528941E-3</v>
      </c>
      <c r="G1596" s="31">
        <v>9.9517490952956145E-3</v>
      </c>
      <c r="H1596" s="31">
        <v>2.1777865769154525E-2</v>
      </c>
      <c r="I1596" s="31">
        <v>-2.278218847083191E-2</v>
      </c>
      <c r="J1596" s="31">
        <v>8.4468664850134711E-3</v>
      </c>
      <c r="K1596" s="31">
        <v>-3.8669760247478369E-4</v>
      </c>
      <c r="L1596" s="31">
        <v>3.3451691272659234E-2</v>
      </c>
      <c r="M1596" s="31">
        <v>1.0068824878919358E-2</v>
      </c>
    </row>
    <row r="1597" spans="1:13" x14ac:dyDescent="0.25">
      <c r="A1597" s="57">
        <v>41400</v>
      </c>
      <c r="B1597" s="31">
        <v>-7.355104442483551E-4</v>
      </c>
      <c r="C1597" s="31">
        <v>2.3957685127566686E-2</v>
      </c>
      <c r="D1597" s="31">
        <v>-2.0868113522537479E-3</v>
      </c>
      <c r="E1597" s="31">
        <v>1.8700880598428116E-2</v>
      </c>
      <c r="F1597" s="31">
        <v>3.715536622884863E-2</v>
      </c>
      <c r="G1597" s="31">
        <v>7.7635114959688778E-3</v>
      </c>
      <c r="H1597" s="31">
        <v>-9.0292578957567038E-3</v>
      </c>
      <c r="I1597" s="31">
        <v>-2.6139173436948049E-2</v>
      </c>
      <c r="J1597" s="31">
        <v>8.1059173196429413E-4</v>
      </c>
      <c r="K1597" s="31">
        <v>1.1605415860734825E-2</v>
      </c>
      <c r="L1597" s="31">
        <v>-2.3508137432187715E-3</v>
      </c>
      <c r="M1597" s="31">
        <v>-5.29968454258678E-3</v>
      </c>
    </row>
    <row r="1598" spans="1:13" x14ac:dyDescent="0.25">
      <c r="A1598" s="57">
        <v>41401</v>
      </c>
      <c r="B1598" s="31">
        <v>-4.8088718779134565E-3</v>
      </c>
      <c r="C1598" s="31">
        <v>-4.5578851412944044E-3</v>
      </c>
      <c r="D1598" s="31">
        <v>1.0037641154328591E-2</v>
      </c>
      <c r="E1598" s="31">
        <v>-4.996049635172084E-3</v>
      </c>
      <c r="F1598" s="31">
        <v>1.8824871648602359E-2</v>
      </c>
      <c r="G1598" s="31">
        <v>-1.3037037037036958E-2</v>
      </c>
      <c r="H1598" s="31">
        <v>7.8601595495073617E-3</v>
      </c>
      <c r="I1598" s="31">
        <v>-2.4664490388103033E-2</v>
      </c>
      <c r="J1598" s="31">
        <v>0</v>
      </c>
      <c r="K1598" s="31">
        <v>2.8680688336520044E-2</v>
      </c>
      <c r="L1598" s="31">
        <v>-2.9001268805510794E-3</v>
      </c>
      <c r="M1598" s="31">
        <v>0</v>
      </c>
    </row>
    <row r="1599" spans="1:13" x14ac:dyDescent="0.25">
      <c r="A1599" s="57">
        <v>41402</v>
      </c>
      <c r="B1599" s="31">
        <v>6.4099403382478215E-4</v>
      </c>
      <c r="C1599" s="31">
        <v>1.1294261294261476E-2</v>
      </c>
      <c r="D1599" s="31">
        <v>4.1407867494824835E-3</v>
      </c>
      <c r="E1599" s="31">
        <v>1.9127023050514946E-2</v>
      </c>
      <c r="F1599" s="31">
        <v>4.042553191489362E-2</v>
      </c>
      <c r="G1599" s="31">
        <v>-9.6067247072950668E-3</v>
      </c>
      <c r="H1599" s="31">
        <v>3.6860280138129031E-3</v>
      </c>
      <c r="I1599" s="31">
        <v>8.5533655634064676E-3</v>
      </c>
      <c r="J1599" s="31">
        <v>1.3498920086394417E-3</v>
      </c>
      <c r="K1599" s="31">
        <v>4.460966542751077E-3</v>
      </c>
      <c r="L1599" s="31">
        <v>-4.58098527540447E-2</v>
      </c>
      <c r="M1599" s="31">
        <v>-7.3576049727260839E-3</v>
      </c>
    </row>
    <row r="1600" spans="1:13" x14ac:dyDescent="0.25">
      <c r="A1600" s="57">
        <v>41403</v>
      </c>
      <c r="B1600" s="31">
        <v>8.6232383955848757E-3</v>
      </c>
      <c r="C1600" s="31">
        <v>-1.5242982191367438E-2</v>
      </c>
      <c r="D1600" s="31">
        <v>4.5360824742268768E-3</v>
      </c>
      <c r="E1600" s="31">
        <v>-2.4749071909803133E-3</v>
      </c>
      <c r="F1600" s="31">
        <v>1.4422559466150009E-2</v>
      </c>
      <c r="G1600" s="31">
        <v>-1.0003031221582415E-2</v>
      </c>
      <c r="H1600" s="31">
        <v>5.7213545693521883E-3</v>
      </c>
      <c r="I1600" s="31">
        <v>-2.9498525073746729E-3</v>
      </c>
      <c r="J1600" s="31">
        <v>-2.1569156106768794E-3</v>
      </c>
      <c r="K1600" s="31">
        <v>-2.9607698001479221E-3</v>
      </c>
      <c r="L1600" s="31">
        <v>-9.5256239283673105E-3</v>
      </c>
      <c r="M1600" s="31">
        <v>1.9169329073482899E-3</v>
      </c>
    </row>
    <row r="1601" spans="1:13" x14ac:dyDescent="0.25">
      <c r="A1601" s="57">
        <v>41404</v>
      </c>
      <c r="B1601" s="31">
        <v>-6.4487761981533165E-3</v>
      </c>
      <c r="C1601" s="31">
        <v>-8.2758620689655782E-3</v>
      </c>
      <c r="D1601" s="31">
        <v>5.7471264367816577E-3</v>
      </c>
      <c r="E1601" s="31">
        <v>1.0039053526303743E-2</v>
      </c>
      <c r="F1601" s="31">
        <v>1.2732095490716189E-2</v>
      </c>
      <c r="G1601" s="31">
        <v>9.1855480710356652E-4</v>
      </c>
      <c r="H1601" s="31">
        <v>1.333794587945869E-2</v>
      </c>
      <c r="I1601" s="31">
        <v>-1.3313609467455634E-2</v>
      </c>
      <c r="J1601" s="31">
        <v>8.1059173196429413E-4</v>
      </c>
      <c r="K1601" s="31">
        <v>-8.5374907201187789E-3</v>
      </c>
      <c r="L1601" s="31">
        <v>3.5583766108867154E-2</v>
      </c>
      <c r="M1601" s="31">
        <v>6.2499999999998668E-3</v>
      </c>
    </row>
    <row r="1602" spans="1:13" x14ac:dyDescent="0.25">
      <c r="A1602" s="57">
        <v>41407</v>
      </c>
      <c r="B1602" s="31">
        <v>3.982888331612422E-3</v>
      </c>
      <c r="C1602" s="31">
        <v>3.8633905115128542E-3</v>
      </c>
      <c r="D1602" s="31">
        <v>-1.7142857142857237E-2</v>
      </c>
      <c r="E1602" s="31">
        <v>-3.0477403507176426E-3</v>
      </c>
      <c r="F1602" s="31">
        <v>-2.420115243583032E-2</v>
      </c>
      <c r="G1602" s="31">
        <v>1.040073416947096E-2</v>
      </c>
      <c r="H1602" s="31">
        <v>3.3380116071766164E-3</v>
      </c>
      <c r="I1602" s="31">
        <v>5.2473763118441319E-3</v>
      </c>
      <c r="J1602" s="31">
        <v>-1.3498920086393085E-2</v>
      </c>
      <c r="K1602" s="31">
        <v>-1.1606140022463629E-2</v>
      </c>
      <c r="L1602" s="31">
        <v>1.7644873699851349E-2</v>
      </c>
      <c r="M1602" s="31">
        <v>-4.9435923437698426E-3</v>
      </c>
    </row>
    <row r="1603" spans="1:13" x14ac:dyDescent="0.25">
      <c r="A1603" s="57">
        <v>41408</v>
      </c>
      <c r="B1603" s="31">
        <v>-1.0236066216083861E-2</v>
      </c>
      <c r="C1603" s="31">
        <v>-2.3860837438423599E-2</v>
      </c>
      <c r="D1603" s="31">
        <v>-9.966777408637828E-3</v>
      </c>
      <c r="E1603" s="31">
        <v>1.09050258937331E-2</v>
      </c>
      <c r="F1603" s="31">
        <v>-3.2209576980888333E-3</v>
      </c>
      <c r="G1603" s="31">
        <v>1.5137753557372013E-2</v>
      </c>
      <c r="H1603" s="31">
        <v>1.4441798041662013E-2</v>
      </c>
      <c r="I1603" s="31">
        <v>9.32140193885167E-3</v>
      </c>
      <c r="J1603" s="31">
        <v>-8.2101806239742725E-4</v>
      </c>
      <c r="K1603" s="31">
        <v>1.4393939393939403E-2</v>
      </c>
      <c r="L1603" s="31">
        <v>5.8769848512502332E-2</v>
      </c>
      <c r="M1603" s="31">
        <v>3.5668789808918078E-3</v>
      </c>
    </row>
    <row r="1604" spans="1:13" x14ac:dyDescent="0.25">
      <c r="A1604" s="57">
        <v>41409</v>
      </c>
      <c r="B1604" s="31">
        <v>7.9172645850866807E-4</v>
      </c>
      <c r="C1604" s="31">
        <v>-3.3906323923671322E-2</v>
      </c>
      <c r="D1604" s="31">
        <v>1.5100671140939603E-2</v>
      </c>
      <c r="E1604" s="31">
        <v>3.2452438446435306E-2</v>
      </c>
      <c r="F1604" s="31">
        <v>7.6475657044376977E-3</v>
      </c>
      <c r="G1604" s="31">
        <v>9.2454518341784642E-3</v>
      </c>
      <c r="H1604" s="31">
        <v>-6.5963552342264142E-3</v>
      </c>
      <c r="I1604" s="31">
        <v>-1.7362393793867725E-2</v>
      </c>
      <c r="J1604" s="31">
        <v>8.2169268693510489E-3</v>
      </c>
      <c r="K1604" s="31">
        <v>1.643017176997752E-2</v>
      </c>
      <c r="L1604" s="31">
        <v>2.3271849681089529E-2</v>
      </c>
      <c r="M1604" s="31">
        <v>1.3709063214013772E-2</v>
      </c>
    </row>
    <row r="1605" spans="1:13" x14ac:dyDescent="0.25">
      <c r="A1605" s="57">
        <v>41410</v>
      </c>
      <c r="B1605" s="31">
        <v>8.6526576019776424E-3</v>
      </c>
      <c r="C1605" s="31">
        <v>1.338556970290572E-2</v>
      </c>
      <c r="D1605" s="31">
        <v>-1.074380165289246E-2</v>
      </c>
      <c r="E1605" s="31">
        <v>-1.3136899167194849E-2</v>
      </c>
      <c r="F1605" s="31">
        <v>-9.1929449492249571E-3</v>
      </c>
      <c r="G1605" s="31">
        <v>7.0921985815601829E-3</v>
      </c>
      <c r="H1605" s="31">
        <v>-9.1536614645858494E-3</v>
      </c>
      <c r="I1605" s="31">
        <v>-1.7669172932330945E-2</v>
      </c>
      <c r="J1605" s="31">
        <v>-5.7049714751425951E-3</v>
      </c>
      <c r="K1605" s="31">
        <v>2.9390154298310156E-2</v>
      </c>
      <c r="L1605" s="31">
        <v>-5.5592991913746559E-3</v>
      </c>
      <c r="M1605" s="31">
        <v>-1.7029802153769036E-2</v>
      </c>
    </row>
    <row r="1606" spans="1:13" x14ac:dyDescent="0.25">
      <c r="A1606" s="57">
        <v>41411</v>
      </c>
      <c r="B1606" s="31">
        <v>6.1274509803921351E-3</v>
      </c>
      <c r="C1606" s="31">
        <v>-3.060567010309212E-3</v>
      </c>
      <c r="D1606" s="31">
        <v>4.1771094402671682E-3</v>
      </c>
      <c r="E1606" s="31">
        <v>5.8917338531052632E-3</v>
      </c>
      <c r="F1606" s="31">
        <v>2.1900960189880303E-2</v>
      </c>
      <c r="G1606" s="31">
        <v>2.3180751173708991E-2</v>
      </c>
      <c r="H1606" s="31">
        <v>2.1883992124791751E-2</v>
      </c>
      <c r="I1606" s="31">
        <v>4.5924225028703969E-3</v>
      </c>
      <c r="J1606" s="31">
        <v>4.6448087431694152E-3</v>
      </c>
      <c r="K1606" s="31">
        <v>3.5331905781584627E-2</v>
      </c>
      <c r="L1606" s="31">
        <v>1.4399457902761315E-2</v>
      </c>
      <c r="M1606" s="31">
        <v>-8.0254777070063454E-3</v>
      </c>
    </row>
    <row r="1607" spans="1:13" x14ac:dyDescent="0.25">
      <c r="A1607" s="57">
        <v>41414</v>
      </c>
      <c r="B1607" s="31">
        <v>1.3495736906212086E-2</v>
      </c>
      <c r="C1607" s="31">
        <v>2.2459201809662321E-2</v>
      </c>
      <c r="D1607" s="31">
        <v>1.6638935108153063E-3</v>
      </c>
      <c r="E1607" s="31">
        <v>-7.2664817016776517E-4</v>
      </c>
      <c r="F1607" s="31">
        <v>6.0916385135135087E-2</v>
      </c>
      <c r="G1607" s="31">
        <v>6.0223687983940177E-3</v>
      </c>
      <c r="H1607" s="31">
        <v>-8.4105224157094982E-3</v>
      </c>
      <c r="I1607" s="31">
        <v>-1.8666666666666609E-2</v>
      </c>
      <c r="J1607" s="31">
        <v>-3.8074517269512942E-3</v>
      </c>
      <c r="K1607" s="31">
        <v>8.6177180282660526E-3</v>
      </c>
      <c r="L1607" s="31">
        <v>4.592518370073484E-2</v>
      </c>
      <c r="M1607" s="31">
        <v>-6.0357005265185837E-3</v>
      </c>
    </row>
    <row r="1608" spans="1:13" x14ac:dyDescent="0.25">
      <c r="A1608" s="57">
        <v>41415</v>
      </c>
      <c r="B1608" s="31">
        <v>-3.7496394577444248E-3</v>
      </c>
      <c r="C1608" s="31">
        <v>-7.4273072060682122E-3</v>
      </c>
      <c r="D1608" s="31">
        <v>2.9069767441860517E-3</v>
      </c>
      <c r="E1608" s="31">
        <v>-1.7187809876381133E-3</v>
      </c>
      <c r="F1608" s="31">
        <v>-1.4528808836700158E-2</v>
      </c>
      <c r="G1608" s="31">
        <v>-6.5564424173317759E-3</v>
      </c>
      <c r="H1608" s="31">
        <v>4.5958973209281329E-3</v>
      </c>
      <c r="I1608" s="31">
        <v>-3.8819875776398005E-3</v>
      </c>
      <c r="J1608" s="31">
        <v>-8.1900081900088129E-4</v>
      </c>
      <c r="K1608" s="31">
        <v>-1.4012303485987698E-2</v>
      </c>
      <c r="L1608" s="31">
        <v>-4.630368832827747E-3</v>
      </c>
      <c r="M1608" s="31">
        <v>-1.2919896640828377E-4</v>
      </c>
    </row>
    <row r="1609" spans="1:13" x14ac:dyDescent="0.25">
      <c r="A1609" s="57">
        <v>41416</v>
      </c>
      <c r="B1609" s="31">
        <v>6.0799073537927129E-3</v>
      </c>
      <c r="C1609" s="31">
        <v>3.8210476038846863E-3</v>
      </c>
      <c r="D1609" s="31">
        <v>-3.3126293995858758E-3</v>
      </c>
      <c r="E1609" s="31">
        <v>-1.9336467783590439E-2</v>
      </c>
      <c r="F1609" s="31">
        <v>-3.9281025951731774E-2</v>
      </c>
      <c r="G1609" s="31">
        <v>-6.8866571018652012E-3</v>
      </c>
      <c r="H1609" s="31">
        <v>-2.1944506434575795E-2</v>
      </c>
      <c r="I1609" s="31">
        <v>-1.9485580670303926E-2</v>
      </c>
      <c r="J1609" s="31">
        <v>-1.6120218579235068E-2</v>
      </c>
      <c r="K1609" s="31">
        <v>-3.8474870017331075E-2</v>
      </c>
      <c r="L1609" s="31">
        <v>-1.3314084055181308E-2</v>
      </c>
      <c r="M1609" s="31">
        <v>-4.651763793771746E-3</v>
      </c>
    </row>
    <row r="1610" spans="1:13" x14ac:dyDescent="0.25">
      <c r="A1610" s="57">
        <v>41417</v>
      </c>
      <c r="B1610" s="31">
        <v>-1.4484412470024077E-2</v>
      </c>
      <c r="C1610" s="31">
        <v>1.7446471054718415E-3</v>
      </c>
      <c r="D1610" s="31">
        <v>-8.3090984628164666E-4</v>
      </c>
      <c r="E1610" s="31">
        <v>-7.4729331262520793E-3</v>
      </c>
      <c r="F1610" s="31">
        <v>-1.313853268866938E-2</v>
      </c>
      <c r="G1610" s="31">
        <v>-1.3290956370991092E-2</v>
      </c>
      <c r="H1610" s="31">
        <v>-4.4113173106175019E-3</v>
      </c>
      <c r="I1610" s="31">
        <v>-3.9745627980922738E-3</v>
      </c>
      <c r="J1610" s="31">
        <v>-5.5540127742281786E-4</v>
      </c>
      <c r="K1610" s="31">
        <v>-1.8745493871665464E-2</v>
      </c>
      <c r="L1610" s="31">
        <v>8.9416355064217967E-3</v>
      </c>
      <c r="M1610" s="31">
        <v>-9.0873685577048668E-3</v>
      </c>
    </row>
    <row r="1611" spans="1:13" x14ac:dyDescent="0.25">
      <c r="A1611" s="57">
        <v>41418</v>
      </c>
      <c r="B1611" s="31">
        <v>-3.8446564142494699E-3</v>
      </c>
      <c r="C1611" s="31">
        <v>6.8081063964535726E-3</v>
      </c>
      <c r="D1611" s="31">
        <v>-5.4054054054053502E-3</v>
      </c>
      <c r="E1611" s="31">
        <v>-1.0726839777752462E-2</v>
      </c>
      <c r="F1611" s="31">
        <v>2.7265949515390409E-2</v>
      </c>
      <c r="G1611" s="31">
        <v>3.5139092240119574E-3</v>
      </c>
      <c r="H1611" s="31">
        <v>-2.2918258212378806E-4</v>
      </c>
      <c r="I1611" s="31">
        <v>-2.9928172386272989E-2</v>
      </c>
      <c r="J1611" s="31">
        <v>0</v>
      </c>
      <c r="K1611" s="31">
        <v>-6.6127847171197907E-3</v>
      </c>
      <c r="L1611" s="31">
        <v>-5.9619722848857082E-3</v>
      </c>
      <c r="M1611" s="31">
        <v>1.2838988602122514E-2</v>
      </c>
    </row>
    <row r="1612" spans="1:13" x14ac:dyDescent="0.25">
      <c r="A1612" s="57">
        <v>41422</v>
      </c>
      <c r="B1612" s="31">
        <v>1.343495041281928E-2</v>
      </c>
      <c r="C1612" s="31">
        <v>-8.3346438119201727E-3</v>
      </c>
      <c r="D1612" s="31">
        <v>6.6889632107021146E-3</v>
      </c>
      <c r="E1612" s="31">
        <v>9.1009123836596206E-3</v>
      </c>
      <c r="F1612" s="31">
        <v>8.6054950751683901E-3</v>
      </c>
      <c r="G1612" s="31">
        <v>2.1885030639042791E-2</v>
      </c>
      <c r="H1612" s="31">
        <v>2.1204248490868771E-2</v>
      </c>
      <c r="I1612" s="31">
        <v>-8.6384204031261236E-3</v>
      </c>
      <c r="J1612" s="31">
        <v>5.8349541539317595E-3</v>
      </c>
      <c r="K1612" s="31">
        <v>-5.177514792899407E-3</v>
      </c>
      <c r="L1612" s="31">
        <v>4.2308315772410454E-2</v>
      </c>
      <c r="M1612" s="31">
        <v>1.2934937265551838E-4</v>
      </c>
    </row>
    <row r="1613" spans="1:13" x14ac:dyDescent="0.25">
      <c r="A1613" s="57">
        <v>41423</v>
      </c>
      <c r="B1613" s="31">
        <v>-5.8812186656382881E-3</v>
      </c>
      <c r="C1613" s="31">
        <v>7.9289565493181335E-3</v>
      </c>
      <c r="D1613" s="31">
        <v>7.8903654485049657E-3</v>
      </c>
      <c r="E1613" s="31">
        <v>-1.4698198505190829E-2</v>
      </c>
      <c r="F1613" s="31">
        <v>-7.5041118421053099E-3</v>
      </c>
      <c r="G1613" s="31">
        <v>-3.9977155910908557E-3</v>
      </c>
      <c r="H1613" s="31">
        <v>-6.5846084776836067E-3</v>
      </c>
      <c r="I1613" s="31">
        <v>-3.2365145228215764E-2</v>
      </c>
      <c r="J1613" s="31">
        <v>-3.0386740331491691E-3</v>
      </c>
      <c r="K1613" s="31">
        <v>1.1152416356878803E-3</v>
      </c>
      <c r="L1613" s="31">
        <v>-1.1508553654743348E-2</v>
      </c>
      <c r="M1613" s="31">
        <v>-1.4097258147956371E-2</v>
      </c>
    </row>
    <row r="1614" spans="1:13" x14ac:dyDescent="0.25">
      <c r="A1614" s="57">
        <v>41424</v>
      </c>
      <c r="B1614" s="31">
        <v>3.63689263892919E-3</v>
      </c>
      <c r="C1614" s="31">
        <v>1.4946507237256101E-2</v>
      </c>
      <c r="D1614" s="31">
        <v>-2.4721878862793423E-3</v>
      </c>
      <c r="E1614" s="31">
        <v>2.8128746656828074E-3</v>
      </c>
      <c r="F1614" s="31">
        <v>1.2635939927498674E-2</v>
      </c>
      <c r="G1614" s="31">
        <v>4.3004587155963669E-3</v>
      </c>
      <c r="H1614" s="31">
        <v>4.8958686400784046E-3</v>
      </c>
      <c r="I1614" s="31">
        <v>5.2744425385934823E-2</v>
      </c>
      <c r="J1614" s="31">
        <v>1.0529232474369543E-2</v>
      </c>
      <c r="K1614" s="31">
        <v>1.6338655774229549E-2</v>
      </c>
      <c r="L1614" s="31">
        <v>6.7652611705475429E-3</v>
      </c>
      <c r="M1614" s="31">
        <v>-7.8709169618261798E-3</v>
      </c>
    </row>
    <row r="1615" spans="1:13" x14ac:dyDescent="0.25">
      <c r="A1615" s="57">
        <v>41425</v>
      </c>
      <c r="B1615" s="31">
        <v>7.8272213364256604E-3</v>
      </c>
      <c r="C1615" s="31">
        <v>-4.0303828863742508E-3</v>
      </c>
      <c r="D1615" s="31">
        <v>2.8913672036348093E-3</v>
      </c>
      <c r="E1615" s="31">
        <v>5.288085712973345E-4</v>
      </c>
      <c r="F1615" s="31">
        <v>-1.1557737547304825E-2</v>
      </c>
      <c r="G1615" s="31">
        <v>-3.7111047673423769E-3</v>
      </c>
      <c r="H1615" s="31">
        <v>8.8820597384102751E-3</v>
      </c>
      <c r="I1615" s="31">
        <v>-8.1466395112016476E-3</v>
      </c>
      <c r="J1615" s="31">
        <v>-1.5355086372360938E-2</v>
      </c>
      <c r="K1615" s="31">
        <v>-7.6726342710997653E-3</v>
      </c>
      <c r="L1615" s="31">
        <v>7.8137208938895419E-3</v>
      </c>
      <c r="M1615" s="31">
        <v>-1.0445590374190017E-2</v>
      </c>
    </row>
    <row r="1616" spans="1:13" x14ac:dyDescent="0.25">
      <c r="A1616" s="57">
        <v>41428</v>
      </c>
      <c r="B1616" s="31">
        <v>-1.6299918500407573E-3</v>
      </c>
      <c r="C1616" s="31">
        <v>2.1789883268481525E-3</v>
      </c>
      <c r="D1616" s="31">
        <v>3.9538714991762758E-2</v>
      </c>
      <c r="E1616" s="31">
        <v>-4.1133350184985318E-3</v>
      </c>
      <c r="F1616" s="31">
        <v>-3.0008278145695622E-3</v>
      </c>
      <c r="G1616" s="31">
        <v>1.9770773638968731E-2</v>
      </c>
      <c r="H1616" s="31">
        <v>-8.6181277860326588E-3</v>
      </c>
      <c r="I1616" s="31">
        <v>-2.0533880903490731E-2</v>
      </c>
      <c r="J1616" s="31">
        <v>3.3416875522140899E-3</v>
      </c>
      <c r="K1616" s="31">
        <v>-6.259204712813049E-3</v>
      </c>
      <c r="L1616" s="31">
        <v>-3.7680260505504659E-2</v>
      </c>
      <c r="M1616" s="31">
        <v>1.1357562800641263E-2</v>
      </c>
    </row>
    <row r="1617" spans="1:13" x14ac:dyDescent="0.25">
      <c r="A1617" s="57">
        <v>41429</v>
      </c>
      <c r="B1617" s="31">
        <v>1.6806722689075571E-3</v>
      </c>
      <c r="C1617" s="31">
        <v>-3.1060723714863014E-3</v>
      </c>
      <c r="D1617" s="31">
        <v>4.7543581616482644E-3</v>
      </c>
      <c r="E1617" s="31">
        <v>-9.8297106465456974E-3</v>
      </c>
      <c r="F1617" s="31">
        <v>-3.0098598858327996E-3</v>
      </c>
      <c r="G1617" s="31">
        <v>-1.6858668165214974E-2</v>
      </c>
      <c r="H1617" s="31">
        <v>-4.4214628297362113E-3</v>
      </c>
      <c r="I1617" s="31">
        <v>-1.3836477987421492E-2</v>
      </c>
      <c r="J1617" s="31">
        <v>1.6930335831251808E-2</v>
      </c>
      <c r="K1617" s="31">
        <v>-1.8525379770285344E-2</v>
      </c>
      <c r="L1617" s="31">
        <v>2.0947470190137985E-3</v>
      </c>
      <c r="M1617" s="31">
        <v>3.3029462280353972E-3</v>
      </c>
    </row>
    <row r="1618" spans="1:13" x14ac:dyDescent="0.25">
      <c r="A1618" s="57">
        <v>41430</v>
      </c>
      <c r="B1618" s="31">
        <v>-1.6490891658676898E-2</v>
      </c>
      <c r="C1618" s="31">
        <v>-9.3472503505217519E-3</v>
      </c>
      <c r="D1618" s="31">
        <v>-2.6025236593059997E-2</v>
      </c>
      <c r="E1618" s="31">
        <v>6.9910514541393631E-4</v>
      </c>
      <c r="F1618" s="31">
        <v>-1.1555277951280418E-2</v>
      </c>
      <c r="G1618" s="31">
        <v>-6.0017147756502576E-3</v>
      </c>
      <c r="H1618" s="31">
        <v>5.532555513737325E-3</v>
      </c>
      <c r="I1618" s="31">
        <v>-2.6360544217687076E-2</v>
      </c>
      <c r="J1618" s="31">
        <v>-2.101528384279483E-2</v>
      </c>
      <c r="K1618" s="31">
        <v>-1.9252548131370228E-2</v>
      </c>
      <c r="L1618" s="31">
        <v>-1.077343624376903E-2</v>
      </c>
      <c r="M1618" s="31">
        <v>-9.0861206215433477E-3</v>
      </c>
    </row>
    <row r="1619" spans="1:13" x14ac:dyDescent="0.25">
      <c r="A1619" s="57">
        <v>41431</v>
      </c>
      <c r="B1619" s="31">
        <v>-9.4072918697601926E-3</v>
      </c>
      <c r="C1619" s="31">
        <v>-1.4939455889290798E-2</v>
      </c>
      <c r="D1619" s="31">
        <v>-2.0242914979757831E-3</v>
      </c>
      <c r="E1619" s="31">
        <v>5.7519444832563327E-3</v>
      </c>
      <c r="F1619" s="31">
        <v>4.1495523959979019E-2</v>
      </c>
      <c r="G1619" s="31">
        <v>5.1753881541114488E-3</v>
      </c>
      <c r="H1619" s="31">
        <v>2.4703372384622391E-3</v>
      </c>
      <c r="I1619" s="31">
        <v>3.0567685589519833E-3</v>
      </c>
      <c r="J1619" s="31">
        <v>-5.5756899916363789E-3</v>
      </c>
      <c r="K1619" s="31">
        <v>8.083140877598094E-3</v>
      </c>
      <c r="L1619" s="31">
        <v>8.2899869960988415E-3</v>
      </c>
      <c r="M1619" s="31">
        <v>5.0498338870430537E-3</v>
      </c>
    </row>
    <row r="1620" spans="1:13" x14ac:dyDescent="0.25">
      <c r="A1620" s="57">
        <v>41432</v>
      </c>
      <c r="B1620" s="31">
        <v>7.9712640850269079E-3</v>
      </c>
      <c r="C1620" s="31">
        <v>7.6628352490419882E-3</v>
      </c>
      <c r="D1620" s="31">
        <v>-2.4340770791074773E-3</v>
      </c>
      <c r="E1620" s="31">
        <v>1.7458149065734396E-2</v>
      </c>
      <c r="F1620" s="31">
        <v>3.822428961472335E-2</v>
      </c>
      <c r="G1620" s="31">
        <v>2.0308924485125779E-2</v>
      </c>
      <c r="H1620" s="31">
        <v>3.3752753612366071E-2</v>
      </c>
      <c r="I1620" s="31">
        <v>1.3931214627775468E-2</v>
      </c>
      <c r="J1620" s="31">
        <v>1.4297729184188368E-2</v>
      </c>
      <c r="K1620" s="31">
        <v>3.398243604429152E-2</v>
      </c>
      <c r="L1620" s="31">
        <v>3.2564887957439836E-2</v>
      </c>
      <c r="M1620" s="31">
        <v>9.2555864075103411E-3</v>
      </c>
    </row>
    <row r="1621" spans="1:13" x14ac:dyDescent="0.25">
      <c r="A1621" s="57">
        <v>41435</v>
      </c>
      <c r="B1621" s="31">
        <v>1.0349035879912094E-2</v>
      </c>
      <c r="C1621" s="31">
        <v>-6.6539923954371805E-3</v>
      </c>
      <c r="D1621" s="31">
        <v>1.7080113867425917E-2</v>
      </c>
      <c r="E1621" s="31">
        <v>1.1901781853765225E-2</v>
      </c>
      <c r="F1621" s="31">
        <v>3.1167819226647353E-3</v>
      </c>
      <c r="G1621" s="31">
        <v>-5.6069526212504384E-3</v>
      </c>
      <c r="H1621" s="31">
        <v>1.5169574168382161E-2</v>
      </c>
      <c r="I1621" s="31">
        <v>4.4654358093602298E-2</v>
      </c>
      <c r="J1621" s="31">
        <v>1.2161415146489718E-2</v>
      </c>
      <c r="K1621" s="31">
        <v>-1.5140324963072271E-2</v>
      </c>
      <c r="L1621" s="31">
        <v>4.0593286494927661E-3</v>
      </c>
      <c r="M1621" s="31">
        <v>-7.5985850910519348E-3</v>
      </c>
    </row>
    <row r="1622" spans="1:13" x14ac:dyDescent="0.25">
      <c r="A1622" s="57">
        <v>41436</v>
      </c>
      <c r="B1622" s="31">
        <v>-1.8360148813837851E-2</v>
      </c>
      <c r="C1622" s="31">
        <v>-3.0303030303031608E-3</v>
      </c>
      <c r="D1622" s="31">
        <v>-1.1995201919232312E-2</v>
      </c>
      <c r="E1622" s="31">
        <v>-1.1671839158008401E-2</v>
      </c>
      <c r="F1622" s="31">
        <v>-3.4566462763374939E-2</v>
      </c>
      <c r="G1622" s="31">
        <v>-1.7761488581900076E-2</v>
      </c>
      <c r="H1622" s="31">
        <v>-2.237876685523188E-2</v>
      </c>
      <c r="I1622" s="31">
        <v>-1.2330456226880226E-2</v>
      </c>
      <c r="J1622" s="31">
        <v>-3.713817586018564E-2</v>
      </c>
      <c r="K1622" s="31">
        <v>-2.2497187851518663E-2</v>
      </c>
      <c r="L1622" s="31">
        <v>-6.9973565541906479E-3</v>
      </c>
      <c r="M1622" s="31">
        <v>-6.6006600660065695E-3</v>
      </c>
    </row>
    <row r="1623" spans="1:13" x14ac:dyDescent="0.25">
      <c r="A1623" s="57">
        <v>41437</v>
      </c>
      <c r="B1623" s="31">
        <v>6.9892208495350161E-3</v>
      </c>
      <c r="C1623" s="31">
        <v>-1.2318029115341522E-2</v>
      </c>
      <c r="D1623" s="31">
        <v>-1.0117361392148916E-2</v>
      </c>
      <c r="E1623" s="31">
        <v>-8.9198352561039584E-3</v>
      </c>
      <c r="F1623" s="31">
        <v>-1.9310067384089358E-2</v>
      </c>
      <c r="G1623" s="31">
        <v>4.5924225028701748E-3</v>
      </c>
      <c r="H1623" s="31">
        <v>-1.1318145425431081E-2</v>
      </c>
      <c r="I1623" s="31">
        <v>-1.0819808572617662E-2</v>
      </c>
      <c r="J1623" s="31">
        <v>-1.3329551900170156E-2</v>
      </c>
      <c r="K1623" s="31">
        <v>-2.3014959723820505E-3</v>
      </c>
      <c r="L1623" s="31">
        <v>-1.064829314124649E-2</v>
      </c>
      <c r="M1623" s="31">
        <v>-5.448504983388669E-3</v>
      </c>
    </row>
    <row r="1624" spans="1:13" x14ac:dyDescent="0.25">
      <c r="A1624" s="57">
        <v>41438</v>
      </c>
      <c r="B1624" s="31">
        <v>-1.7498411457060548E-2</v>
      </c>
      <c r="C1624" s="31">
        <v>8.7463556851312685E-3</v>
      </c>
      <c r="D1624" s="31">
        <v>2.1668029435813363E-2</v>
      </c>
      <c r="E1624" s="31">
        <v>5.7628286075077639E-3</v>
      </c>
      <c r="F1624" s="31">
        <v>2.2049020613270409E-2</v>
      </c>
      <c r="G1624" s="31">
        <v>-8.0000000000000071E-3</v>
      </c>
      <c r="H1624" s="31">
        <v>1.5165458092538664E-2</v>
      </c>
      <c r="I1624" s="31">
        <v>-1.6827934371055342E-3</v>
      </c>
      <c r="J1624" s="31">
        <v>1.9833285426846814E-2</v>
      </c>
      <c r="K1624" s="31">
        <v>1.7685505574778881E-2</v>
      </c>
      <c r="L1624" s="31">
        <v>2.1050965495410079E-2</v>
      </c>
      <c r="M1624" s="31">
        <v>2.137894174238264E-3</v>
      </c>
    </row>
    <row r="1625" spans="1:13" x14ac:dyDescent="0.25">
      <c r="A1625" s="57">
        <v>41439</v>
      </c>
      <c r="B1625" s="31">
        <v>1.472563554052031E-2</v>
      </c>
      <c r="C1625" s="31">
        <v>-1.3487475915221592E-2</v>
      </c>
      <c r="D1625" s="31">
        <v>-2.8011204481791507E-3</v>
      </c>
      <c r="E1625" s="31">
        <v>-2.2371364653244186E-3</v>
      </c>
      <c r="F1625" s="31">
        <v>-1.665663255067229E-2</v>
      </c>
      <c r="G1625" s="31">
        <v>-9.2165898617511122E-3</v>
      </c>
      <c r="H1625" s="31">
        <v>-6.5267051017078304E-3</v>
      </c>
      <c r="I1625" s="31">
        <v>-4.2140750105352787E-3</v>
      </c>
      <c r="J1625" s="31">
        <v>0</v>
      </c>
      <c r="K1625" s="31">
        <v>1.8889308651304226E-3</v>
      </c>
      <c r="L1625" s="31">
        <v>-1.1781119206324631E-2</v>
      </c>
      <c r="M1625" s="31">
        <v>-1.7333333333332535E-3</v>
      </c>
    </row>
    <row r="1626" spans="1:13" x14ac:dyDescent="0.25">
      <c r="A1626" s="57">
        <v>41442</v>
      </c>
      <c r="B1626" s="31">
        <v>-2.5984213364710351E-3</v>
      </c>
      <c r="C1626" s="31">
        <v>4.39453125E-3</v>
      </c>
      <c r="D1626" s="31">
        <v>7.2231139646870002E-3</v>
      </c>
      <c r="E1626" s="31">
        <v>1.2812299807815508E-2</v>
      </c>
      <c r="F1626" s="31">
        <v>-1.2653061224489726E-2</v>
      </c>
      <c r="G1626" s="31">
        <v>1.744186046511631E-2</v>
      </c>
      <c r="H1626" s="31">
        <v>1.4854556735647284E-2</v>
      </c>
      <c r="I1626" s="31">
        <v>1.650444350402025E-2</v>
      </c>
      <c r="J1626" s="31">
        <v>8.455467869222133E-3</v>
      </c>
      <c r="K1626" s="31">
        <v>2.941176470588247E-2</v>
      </c>
      <c r="L1626" s="31">
        <v>9.5686274509803049E-3</v>
      </c>
      <c r="M1626" s="31">
        <v>1.068518765860782E-3</v>
      </c>
    </row>
    <row r="1627" spans="1:13" x14ac:dyDescent="0.25">
      <c r="A1627" s="57">
        <v>41443</v>
      </c>
      <c r="B1627" s="31">
        <v>-2.0644907589461026E-3</v>
      </c>
      <c r="C1627" s="31">
        <v>-4.8614487117160099E-4</v>
      </c>
      <c r="D1627" s="31">
        <v>1.4342629482071656E-2</v>
      </c>
      <c r="E1627" s="31">
        <v>1.6219390982199267E-2</v>
      </c>
      <c r="F1627" s="31">
        <v>-4.7540305911534242E-3</v>
      </c>
      <c r="G1627" s="31">
        <v>-5.714285714286671E-4</v>
      </c>
      <c r="H1627" s="31">
        <v>1.3306480615694394E-2</v>
      </c>
      <c r="I1627" s="31">
        <v>7.9100749375520252E-3</v>
      </c>
      <c r="J1627" s="31">
        <v>9.5025153717158695E-3</v>
      </c>
      <c r="K1627" s="31">
        <v>1.245421245421241E-2</v>
      </c>
      <c r="L1627" s="31">
        <v>-7.9241765071472736E-3</v>
      </c>
      <c r="M1627" s="31">
        <v>1.0406937958639118E-2</v>
      </c>
    </row>
    <row r="1628" spans="1:13" x14ac:dyDescent="0.25">
      <c r="A1628" s="57">
        <v>41444</v>
      </c>
      <c r="B1628" s="31">
        <v>6.9943847896758449E-3</v>
      </c>
      <c r="C1628" s="31">
        <v>-2.0265888456549974E-2</v>
      </c>
      <c r="D1628" s="31">
        <v>-1.8067556952081731E-2</v>
      </c>
      <c r="E1628" s="31">
        <v>6.6687413861954425E-5</v>
      </c>
      <c r="F1628" s="31">
        <v>-1.8172377985462118E-2</v>
      </c>
      <c r="G1628" s="31">
        <v>-1.1149228130360012E-2</v>
      </c>
      <c r="H1628" s="31">
        <v>-1.2776831345826078E-2</v>
      </c>
      <c r="I1628" s="31">
        <v>4.1305245766212195E-3</v>
      </c>
      <c r="J1628" s="31">
        <v>-1.1351052048726329E-2</v>
      </c>
      <c r="K1628" s="31">
        <v>-1.772793053545596E-2</v>
      </c>
      <c r="L1628" s="31">
        <v>-1.2529365700860717E-3</v>
      </c>
      <c r="M1628" s="31">
        <v>-1.6770104317971879E-2</v>
      </c>
    </row>
    <row r="1629" spans="1:13" x14ac:dyDescent="0.25">
      <c r="A1629" s="57">
        <v>41445</v>
      </c>
      <c r="B1629" s="31">
        <v>-1.8440618274310316E-2</v>
      </c>
      <c r="C1629" s="31">
        <v>-1.4562303491643225E-2</v>
      </c>
      <c r="D1629" s="31">
        <v>-3.2800000000000051E-2</v>
      </c>
      <c r="E1629" s="31">
        <v>-1.7693213896730287E-2</v>
      </c>
      <c r="F1629" s="31">
        <v>-1.3960867265996768E-2</v>
      </c>
      <c r="G1629" s="31">
        <v>-3.1801098583405629E-2</v>
      </c>
      <c r="H1629" s="31">
        <v>-1.6968651136036961E-2</v>
      </c>
      <c r="I1629" s="31">
        <v>-1.6865487453722738E-2</v>
      </c>
      <c r="J1629" s="31">
        <v>-3.0523662839540888E-2</v>
      </c>
      <c r="K1629" s="31">
        <v>-4.309392265193368E-2</v>
      </c>
      <c r="L1629" s="31">
        <v>-3.5283048455386545E-2</v>
      </c>
      <c r="M1629" s="31">
        <v>-1.9204942250872881E-2</v>
      </c>
    </row>
    <row r="1630" spans="1:13" x14ac:dyDescent="0.25">
      <c r="A1630" s="57">
        <v>41446</v>
      </c>
      <c r="B1630" s="31">
        <v>-1.0813773857577091E-2</v>
      </c>
      <c r="C1630" s="31">
        <v>-8.0604534005037642E-3</v>
      </c>
      <c r="D1630" s="31">
        <v>8.2712985938782069E-4</v>
      </c>
      <c r="E1630" s="31">
        <v>-4.3219514402733639E-3</v>
      </c>
      <c r="F1630" s="31">
        <v>1.9307089992490756E-3</v>
      </c>
      <c r="G1630" s="31">
        <v>-6.8677217079726738E-3</v>
      </c>
      <c r="H1630" s="31">
        <v>-2.9256875365701873E-4</v>
      </c>
      <c r="I1630" s="31">
        <v>2.6359832635983294E-2</v>
      </c>
      <c r="J1630" s="31">
        <v>9.5320623916812508E-3</v>
      </c>
      <c r="K1630" s="31">
        <v>1.6551193225558203E-2</v>
      </c>
      <c r="L1630" s="31">
        <v>-2.0156046814044259E-2</v>
      </c>
      <c r="M1630" s="31">
        <v>6.5726413802547068E-3</v>
      </c>
    </row>
    <row r="1631" spans="1:13" x14ac:dyDescent="0.25">
      <c r="A1631" s="57">
        <v>41449</v>
      </c>
      <c r="B1631" s="31">
        <v>-2.2720403022669977E-2</v>
      </c>
      <c r="C1631" s="31">
        <v>-2.6409344845099048E-2</v>
      </c>
      <c r="D1631" s="31">
        <v>-2.5619834710743805E-2</v>
      </c>
      <c r="E1631" s="31">
        <v>-1.2635789282305354E-2</v>
      </c>
      <c r="F1631" s="31">
        <v>-3.7683331549084653E-2</v>
      </c>
      <c r="G1631" s="31">
        <v>1.3830426939266394E-2</v>
      </c>
      <c r="H1631" s="31">
        <v>-1.0059994146912499E-2</v>
      </c>
      <c r="I1631" s="31">
        <v>-2.4052181002853668E-2</v>
      </c>
      <c r="J1631" s="31">
        <v>-2.1745350500715466E-2</v>
      </c>
      <c r="K1631" s="31">
        <v>-1.5524422567209428E-2</v>
      </c>
      <c r="L1631" s="31">
        <v>6.6357000663570531E-3</v>
      </c>
      <c r="M1631" s="31">
        <v>9.3864780301999851E-3</v>
      </c>
    </row>
    <row r="1632" spans="1:13" x14ac:dyDescent="0.25">
      <c r="A1632" s="57">
        <v>41450</v>
      </c>
      <c r="B1632" s="31">
        <v>6.8044744574462523E-3</v>
      </c>
      <c r="C1632" s="31">
        <v>1.7388280299091008E-4</v>
      </c>
      <c r="D1632" s="31">
        <v>1.2722646310432628E-2</v>
      </c>
      <c r="E1632" s="31">
        <v>-4.1200570823550775E-3</v>
      </c>
      <c r="F1632" s="31">
        <v>1.3349649571698707E-2</v>
      </c>
      <c r="G1632" s="31">
        <v>-1.4827995255041193E-3</v>
      </c>
      <c r="H1632" s="31">
        <v>5.469125309485845E-3</v>
      </c>
      <c r="I1632" s="31">
        <v>1.2949039264828599E-2</v>
      </c>
      <c r="J1632" s="31">
        <v>2.4276104124012932E-2</v>
      </c>
      <c r="K1632" s="31">
        <v>2.9230769230769393E-2</v>
      </c>
      <c r="L1632" s="31">
        <v>1.4007910349373764E-2</v>
      </c>
      <c r="M1632" s="31">
        <v>2.2911051212937128E-3</v>
      </c>
    </row>
    <row r="1633" spans="1:13" x14ac:dyDescent="0.25">
      <c r="A1633" s="57">
        <v>41451</v>
      </c>
      <c r="B1633" s="31">
        <v>3.379243254313602E-3</v>
      </c>
      <c r="C1633" s="31">
        <v>-1.1300417246175365E-2</v>
      </c>
      <c r="D1633" s="31">
        <v>5.0251256281408363E-3</v>
      </c>
      <c r="E1633" s="31">
        <v>8.5977765964821984E-3</v>
      </c>
      <c r="F1633" s="31">
        <v>2.8872543638160053E-2</v>
      </c>
      <c r="G1633" s="31">
        <v>2.0196020196020292E-2</v>
      </c>
      <c r="H1633" s="31">
        <v>2.0140394722334642E-2</v>
      </c>
      <c r="I1633" s="31">
        <v>-3.711340206185576E-3</v>
      </c>
      <c r="J1633" s="31">
        <v>-1.7133066818961762E-3</v>
      </c>
      <c r="K1633" s="31">
        <v>2.4663677130044803E-2</v>
      </c>
      <c r="L1633" s="31">
        <v>6.1758491792620607E-3</v>
      </c>
      <c r="M1633" s="31">
        <v>8.6056205459190682E-3</v>
      </c>
    </row>
    <row r="1634" spans="1:13" x14ac:dyDescent="0.25">
      <c r="A1634" s="57">
        <v>41452</v>
      </c>
      <c r="B1634" s="31">
        <v>4.0822574883914164E-4</v>
      </c>
      <c r="C1634" s="31">
        <v>-1.0902057323720737E-2</v>
      </c>
      <c r="D1634" s="31">
        <v>2.083333333333437E-3</v>
      </c>
      <c r="E1634" s="31">
        <v>3.9185132564907299E-3</v>
      </c>
      <c r="F1634" s="31">
        <v>5.014938113529599E-3</v>
      </c>
      <c r="G1634" s="31">
        <v>7.8602620087335762E-3</v>
      </c>
      <c r="H1634" s="31">
        <v>-7.2053896314372423E-5</v>
      </c>
      <c r="I1634" s="31">
        <v>2.0695364238410674E-2</v>
      </c>
      <c r="J1634" s="31">
        <v>-3.1464530892448828E-3</v>
      </c>
      <c r="K1634" s="31">
        <v>-7.2939460247994914E-3</v>
      </c>
      <c r="L1634" s="31">
        <v>-1.7283152963979864E-2</v>
      </c>
      <c r="M1634" s="31">
        <v>3.3328889481403223E-3</v>
      </c>
    </row>
    <row r="1635" spans="1:13" x14ac:dyDescent="0.25">
      <c r="A1635" s="57">
        <v>41453</v>
      </c>
      <c r="B1635" s="31">
        <v>-2.2035195103290106E-2</v>
      </c>
      <c r="C1635" s="31">
        <v>7.1111111111110681E-3</v>
      </c>
      <c r="D1635" s="31">
        <v>7.4844074844073738E-3</v>
      </c>
      <c r="E1635" s="31">
        <v>3.7434375713307766E-3</v>
      </c>
      <c r="F1635" s="31">
        <v>4.3529037052765229E-3</v>
      </c>
      <c r="G1635" s="31">
        <v>-2.3108030040438488E-3</v>
      </c>
      <c r="H1635" s="31">
        <v>5.0441361916764293E-4</v>
      </c>
      <c r="I1635" s="31">
        <v>8.921330089213253E-3</v>
      </c>
      <c r="J1635" s="31">
        <v>0</v>
      </c>
      <c r="K1635" s="31">
        <v>1.5797207935341673E-2</v>
      </c>
      <c r="L1635" s="31">
        <v>4.930966469427478E-4</v>
      </c>
      <c r="M1635" s="31">
        <v>-1.0231198511825856E-2</v>
      </c>
    </row>
    <row r="1636" spans="1:13" x14ac:dyDescent="0.25">
      <c r="A1636" s="57">
        <v>41456</v>
      </c>
      <c r="B1636" s="31">
        <v>2.1905805038335835E-3</v>
      </c>
      <c r="C1636" s="31">
        <v>3.1950573698146467E-2</v>
      </c>
      <c r="D1636" s="31">
        <v>-1.4032191498142832E-2</v>
      </c>
      <c r="E1636" s="31">
        <v>8.550507117842443E-3</v>
      </c>
      <c r="F1636" s="31">
        <v>-2.2198731501057001E-2</v>
      </c>
      <c r="G1636" s="31">
        <v>-5.2113491603937856E-3</v>
      </c>
      <c r="H1636" s="31">
        <v>1.5881018401814995E-2</v>
      </c>
      <c r="I1636" s="31">
        <v>-2.813504823151125E-3</v>
      </c>
      <c r="J1636" s="31">
        <v>5.451936872309826E-3</v>
      </c>
      <c r="K1636" s="31">
        <v>1.482820976491861E-2</v>
      </c>
      <c r="L1636" s="31">
        <v>3.2856908164942134E-3</v>
      </c>
      <c r="M1636" s="31">
        <v>1.3424620754465266E-3</v>
      </c>
    </row>
    <row r="1637" spans="1:13" x14ac:dyDescent="0.25">
      <c r="A1637" s="57">
        <v>41457</v>
      </c>
      <c r="B1637" s="31">
        <v>-7.1298464741087475E-3</v>
      </c>
      <c r="C1637" s="31">
        <v>2.2579541566883243E-2</v>
      </c>
      <c r="D1637" s="31">
        <v>-7.1159480954374743E-3</v>
      </c>
      <c r="E1637" s="31">
        <v>-6.2908680947012519E-3</v>
      </c>
      <c r="F1637" s="31">
        <v>-2.3675675675675634E-2</v>
      </c>
      <c r="G1637" s="31">
        <v>-1.2223515715948818E-2</v>
      </c>
      <c r="H1637" s="31">
        <v>5.7780928748669691E-3</v>
      </c>
      <c r="I1637" s="31">
        <v>-1.6122531237404258E-2</v>
      </c>
      <c r="J1637" s="31">
        <v>2.5684931506850806E-3</v>
      </c>
      <c r="K1637" s="31">
        <v>-1.282965074839626E-2</v>
      </c>
      <c r="L1637" s="31">
        <v>-1.3754707712461123E-2</v>
      </c>
      <c r="M1637" s="31">
        <v>1.6087947446037365E-3</v>
      </c>
    </row>
    <row r="1638" spans="1:13" x14ac:dyDescent="0.25">
      <c r="A1638" s="57">
        <v>41458</v>
      </c>
      <c r="B1638" s="31">
        <v>1.0483279169724025E-3</v>
      </c>
      <c r="C1638" s="31">
        <v>5.5202408832384364E-3</v>
      </c>
      <c r="D1638" s="31">
        <v>1.686340640809636E-3</v>
      </c>
      <c r="E1638" s="31">
        <v>4.6742756007351893E-3</v>
      </c>
      <c r="F1638" s="31">
        <v>-1.2069538257114432E-2</v>
      </c>
      <c r="G1638" s="31">
        <v>2.0624631703005658E-3</v>
      </c>
      <c r="H1638" s="31">
        <v>1.0573432488631962E-3</v>
      </c>
      <c r="I1638" s="31">
        <v>4.5063498566160209E-3</v>
      </c>
      <c r="J1638" s="31">
        <v>9.6783376031881474E-3</v>
      </c>
      <c r="K1638" s="31">
        <v>-7.5812274368231014E-3</v>
      </c>
      <c r="L1638" s="31">
        <v>9.2976921799767798E-3</v>
      </c>
      <c r="M1638" s="31">
        <v>6.6925445054222266E-4</v>
      </c>
    </row>
    <row r="1639" spans="1:13" x14ac:dyDescent="0.25">
      <c r="A1639" s="57">
        <v>41460</v>
      </c>
      <c r="B1639" s="31">
        <v>1.8378887841658864E-2</v>
      </c>
      <c r="C1639" s="31">
        <v>-7.9853601730160984E-3</v>
      </c>
      <c r="D1639" s="31">
        <v>1.2626262626262541E-2</v>
      </c>
      <c r="E1639" s="31">
        <v>7.9725365313820795E-3</v>
      </c>
      <c r="F1639" s="31">
        <v>2.5778973324366738E-2</v>
      </c>
      <c r="G1639" s="31">
        <v>5.8806233460748647E-3</v>
      </c>
      <c r="H1639" s="31">
        <v>6.5133964722037252E-3</v>
      </c>
      <c r="I1639" s="31">
        <v>-6.1174551386622422E-3</v>
      </c>
      <c r="J1639" s="31">
        <v>1.4942204680011395E-2</v>
      </c>
      <c r="K1639" s="31">
        <v>2.1826118588579302E-3</v>
      </c>
      <c r="L1639" s="31">
        <v>1.4969567363053216E-2</v>
      </c>
      <c r="M1639" s="31">
        <v>6.0192616372389818E-3</v>
      </c>
    </row>
    <row r="1640" spans="1:13" x14ac:dyDescent="0.25">
      <c r="A1640" s="57">
        <v>41463</v>
      </c>
      <c r="B1640" s="31">
        <v>5.7072343051056684E-3</v>
      </c>
      <c r="C1640" s="31">
        <v>-5.7018279389569049E-3</v>
      </c>
      <c r="D1640" s="31">
        <v>-3.6575228595178699E-2</v>
      </c>
      <c r="E1640" s="31">
        <v>1.2973336320860396E-2</v>
      </c>
      <c r="F1640" s="31">
        <v>-1.1145104895104896E-2</v>
      </c>
      <c r="G1640" s="31">
        <v>3.215434083601254E-3</v>
      </c>
      <c r="H1640" s="31">
        <v>1.6475444242339377E-2</v>
      </c>
      <c r="I1640" s="31">
        <v>1.3951579811243286E-2</v>
      </c>
      <c r="J1640" s="31">
        <v>-8.6111111111111249E-3</v>
      </c>
      <c r="K1640" s="31">
        <v>1.6333938294010864E-2</v>
      </c>
      <c r="L1640" s="31">
        <v>2.3662884927066363E-2</v>
      </c>
      <c r="M1640" s="31">
        <v>1.9944156362185828E-2</v>
      </c>
    </row>
    <row r="1641" spans="1:13" x14ac:dyDescent="0.25">
      <c r="A1641" s="57">
        <v>41464</v>
      </c>
      <c r="B1641" s="31">
        <v>-1.9018404907975461E-2</v>
      </c>
      <c r="C1641" s="31">
        <v>1.7709563164108655E-2</v>
      </c>
      <c r="D1641" s="31">
        <v>-1.7256255392579245E-3</v>
      </c>
      <c r="E1641" s="31">
        <v>1.7695591585753512E-4</v>
      </c>
      <c r="F1641" s="31">
        <v>2.4198895027624179E-2</v>
      </c>
      <c r="G1641" s="31">
        <v>8.7412587412583065E-4</v>
      </c>
      <c r="H1641" s="31">
        <v>3.2347981692417704E-3</v>
      </c>
      <c r="I1641" s="31">
        <v>3.1161473087818692E-2</v>
      </c>
      <c r="J1641" s="31">
        <v>1.5410479125805621E-2</v>
      </c>
      <c r="K1641" s="31">
        <v>1.2142857142857233E-2</v>
      </c>
      <c r="L1641" s="31">
        <v>-6.6497783407218902E-3</v>
      </c>
      <c r="M1641" s="31">
        <v>4.1715552079260032E-3</v>
      </c>
    </row>
    <row r="1642" spans="1:13" x14ac:dyDescent="0.25">
      <c r="A1642" s="57">
        <v>41465</v>
      </c>
      <c r="B1642" s="31">
        <v>-1.9282885136543415E-3</v>
      </c>
      <c r="C1642" s="31">
        <v>-3.9774610540271871E-3</v>
      </c>
      <c r="D1642" s="31">
        <v>4.7536732929991388E-3</v>
      </c>
      <c r="E1642" s="31">
        <v>8.182763120065939E-4</v>
      </c>
      <c r="F1642" s="31">
        <v>7.983601251483563E-3</v>
      </c>
      <c r="G1642" s="31">
        <v>1.0189228529839944E-2</v>
      </c>
      <c r="H1642" s="31">
        <v>2.7441429698487063E-3</v>
      </c>
      <c r="I1642" s="31">
        <v>1.2558869701726927E-2</v>
      </c>
      <c r="J1642" s="31">
        <v>9.657836644591633E-3</v>
      </c>
      <c r="K1642" s="31">
        <v>4.0578687367678112E-2</v>
      </c>
      <c r="L1642" s="31">
        <v>-1.2910423971947749E-2</v>
      </c>
      <c r="M1642" s="31">
        <v>-3.3753083214332902E-3</v>
      </c>
    </row>
    <row r="1643" spans="1:13" x14ac:dyDescent="0.25">
      <c r="A1643" s="57">
        <v>41466</v>
      </c>
      <c r="B1643" s="31">
        <v>1.1853166936452553E-2</v>
      </c>
      <c r="C1643" s="31">
        <v>1.5640599001663924E-2</v>
      </c>
      <c r="D1643" s="31">
        <v>3.182795698924723E-2</v>
      </c>
      <c r="E1643" s="31">
        <v>1.5733415830644804E-2</v>
      </c>
      <c r="F1643" s="31">
        <v>3.9066680937600351E-2</v>
      </c>
      <c r="G1643" s="31">
        <v>2.824207492795372E-2</v>
      </c>
      <c r="H1643" s="31">
        <v>2.507440221667312E-2</v>
      </c>
      <c r="I1643" s="31">
        <v>3.8759689922462925E-4</v>
      </c>
      <c r="J1643" s="31">
        <v>1.5851325498769997E-2</v>
      </c>
      <c r="K1643" s="31">
        <v>3.0518819938962327E-2</v>
      </c>
      <c r="L1643" s="31">
        <v>-2.4059421927983271E-2</v>
      </c>
      <c r="M1643" s="31">
        <v>1.1202292562198846E-2</v>
      </c>
    </row>
    <row r="1644" spans="1:13" x14ac:dyDescent="0.25">
      <c r="A1644" s="57">
        <v>41467</v>
      </c>
      <c r="B1644" s="31">
        <v>-3.6639488079265314E-3</v>
      </c>
      <c r="C1644" s="31">
        <v>-1.8020969855832014E-3</v>
      </c>
      <c r="D1644" s="31">
        <v>-3.7515631513130865E-3</v>
      </c>
      <c r="E1644" s="31">
        <v>3.002219031458031E-3</v>
      </c>
      <c r="F1644" s="31">
        <v>-2.3691800576843836E-3</v>
      </c>
      <c r="G1644" s="31">
        <v>-2.802690582959233E-4</v>
      </c>
      <c r="H1644" s="31">
        <v>2.6329840485884048E-2</v>
      </c>
      <c r="I1644" s="31">
        <v>3.8744672607518016E-3</v>
      </c>
      <c r="J1644" s="31">
        <v>8.6090933548561566E-3</v>
      </c>
      <c r="K1644" s="31">
        <v>1.1846001974333609E-2</v>
      </c>
      <c r="L1644" s="31">
        <v>1.0092653871608182E-2</v>
      </c>
      <c r="M1644" s="31">
        <v>0</v>
      </c>
    </row>
    <row r="1645" spans="1:13" x14ac:dyDescent="0.25">
      <c r="A1645" s="57">
        <v>41470</v>
      </c>
      <c r="B1645" s="31">
        <v>-3.3666545812399695E-3</v>
      </c>
      <c r="C1645" s="31">
        <v>2.133595929755483E-3</v>
      </c>
      <c r="D1645" s="31">
        <v>1.6736401673640433E-3</v>
      </c>
      <c r="E1645" s="31">
        <v>1.8219677251432032E-3</v>
      </c>
      <c r="F1645" s="31">
        <v>4.8941662364481164E-2</v>
      </c>
      <c r="G1645" s="31">
        <v>1.4017381553125929E-2</v>
      </c>
      <c r="H1645" s="31">
        <v>-3.1864737441067437E-3</v>
      </c>
      <c r="I1645" s="31">
        <v>1.4280200694712475E-2</v>
      </c>
      <c r="J1645" s="31">
        <v>8.0021339023739202E-3</v>
      </c>
      <c r="K1645" s="31">
        <v>9.7560975609756184E-4</v>
      </c>
      <c r="L1645" s="31">
        <v>-9.8280098280096873E-3</v>
      </c>
      <c r="M1645" s="31">
        <v>-7.7289707587272494E-3</v>
      </c>
    </row>
    <row r="1646" spans="1:13" x14ac:dyDescent="0.25">
      <c r="A1646" s="57">
        <v>41471</v>
      </c>
      <c r="B1646" s="31">
        <v>8.4190832553789896E-3</v>
      </c>
      <c r="C1646" s="31">
        <v>6.5509335080249365E-3</v>
      </c>
      <c r="D1646" s="31">
        <v>1.2949039264828599E-2</v>
      </c>
      <c r="E1646" s="31">
        <v>-5.4992638780636538E-3</v>
      </c>
      <c r="F1646" s="31">
        <v>4.0358302982576921E-2</v>
      </c>
      <c r="G1646" s="31">
        <v>2.7647221454243365E-3</v>
      </c>
      <c r="H1646" s="31">
        <v>9.7856933163709137E-4</v>
      </c>
      <c r="I1646" s="31">
        <v>1.5220700152207556E-3</v>
      </c>
      <c r="J1646" s="31">
        <v>7.9386080973797846E-4</v>
      </c>
      <c r="K1646" s="31">
        <v>-3.9636127355425654E-2</v>
      </c>
      <c r="L1646" s="31">
        <v>2.8122415219189456E-3</v>
      </c>
      <c r="M1646" s="31">
        <v>4.4138647280280718E-3</v>
      </c>
    </row>
    <row r="1647" spans="1:13" x14ac:dyDescent="0.25">
      <c r="A1647" s="57">
        <v>41472</v>
      </c>
      <c r="B1647" s="31">
        <v>3.5044320758605974E-3</v>
      </c>
      <c r="C1647" s="31">
        <v>1.627074520011984E-4</v>
      </c>
      <c r="D1647" s="31">
        <v>-4.1237113402062819E-3</v>
      </c>
      <c r="E1647" s="31">
        <v>-1.1320590412330356E-3</v>
      </c>
      <c r="F1647" s="31">
        <v>2.6871037941148757E-2</v>
      </c>
      <c r="G1647" s="31">
        <v>-1.4612627515853349E-2</v>
      </c>
      <c r="H1647" s="31">
        <v>5.9308501971517824E-3</v>
      </c>
      <c r="I1647" s="31">
        <v>1.2537993920972657E-2</v>
      </c>
      <c r="J1647" s="31">
        <v>2.1152829190904665E-3</v>
      </c>
      <c r="K1647" s="31">
        <v>5.0744248985115092E-2</v>
      </c>
      <c r="L1647" s="31">
        <v>7.7532167601452873E-3</v>
      </c>
      <c r="M1647" s="31">
        <v>-2.1972340700530113E-3</v>
      </c>
    </row>
    <row r="1648" spans="1:13" x14ac:dyDescent="0.25">
      <c r="A1648" s="57">
        <v>41473</v>
      </c>
      <c r="B1648" s="31">
        <v>1.823130649137239E-2</v>
      </c>
      <c r="C1648" s="31">
        <v>3.41630063445586E-3</v>
      </c>
      <c r="D1648" s="31">
        <v>-3.7681159420289823E-2</v>
      </c>
      <c r="E1648" s="31">
        <v>-8.5872455429144567E-3</v>
      </c>
      <c r="F1648" s="31">
        <v>2.4601492674836356E-2</v>
      </c>
      <c r="G1648" s="31">
        <v>-8.3939563514271454E-3</v>
      </c>
      <c r="H1648" s="31">
        <v>-1.4836891379701234E-2</v>
      </c>
      <c r="I1648" s="31">
        <v>-1.7636022514071259E-2</v>
      </c>
      <c r="J1648" s="31">
        <v>-7.9155672823217893E-3</v>
      </c>
      <c r="K1648" s="31">
        <v>-6.4391500321957507E-3</v>
      </c>
      <c r="L1648" s="31">
        <v>1.9315763627435034E-2</v>
      </c>
      <c r="M1648" s="31">
        <v>1.8134715025905912E-3</v>
      </c>
    </row>
    <row r="1649" spans="1:13" x14ac:dyDescent="0.25">
      <c r="A1649" s="57">
        <v>41474</v>
      </c>
      <c r="B1649" s="31">
        <v>-1.8157058556514949E-3</v>
      </c>
      <c r="C1649" s="31">
        <v>-1.5726329442282694E-2</v>
      </c>
      <c r="D1649" s="31">
        <v>-8.6058519793459354E-3</v>
      </c>
      <c r="E1649" s="31">
        <v>-1.5454625395708743E-2</v>
      </c>
      <c r="F1649" s="31">
        <v>-1.0791366906475197E-3</v>
      </c>
      <c r="G1649" s="31">
        <v>-0.11399548532731374</v>
      </c>
      <c r="H1649" s="31">
        <v>3.6828779060209538E-3</v>
      </c>
      <c r="I1649" s="31">
        <v>-1.145912910618796E-2</v>
      </c>
      <c r="J1649" s="31">
        <v>-9.0425531914894997E-3</v>
      </c>
      <c r="K1649" s="31">
        <v>1.1017498379779722E-2</v>
      </c>
      <c r="L1649" s="31">
        <v>-2.6497510839890936E-2</v>
      </c>
      <c r="M1649" s="31">
        <v>9.5681406775276479E-3</v>
      </c>
    </row>
    <row r="1650" spans="1:13" x14ac:dyDescent="0.25">
      <c r="A1650" s="57">
        <v>41477</v>
      </c>
      <c r="B1650" s="31">
        <v>-2.2788136021423822E-2</v>
      </c>
      <c r="C1650" s="31">
        <v>3.1296326799539198E-3</v>
      </c>
      <c r="D1650" s="31">
        <v>-1.171875E-2</v>
      </c>
      <c r="E1650" s="31">
        <v>1.5719548956123708E-2</v>
      </c>
      <c r="F1650" s="31">
        <v>-9.6326971552034291E-3</v>
      </c>
      <c r="G1650" s="31">
        <v>1.9426751592356739E-2</v>
      </c>
      <c r="H1650" s="31">
        <v>-5.7333813845297232E-3</v>
      </c>
      <c r="I1650" s="31">
        <v>6.1823802163833985E-3</v>
      </c>
      <c r="J1650" s="31">
        <v>4.2941492216854726E-3</v>
      </c>
      <c r="K1650" s="31">
        <v>8.3333333333333037E-3</v>
      </c>
      <c r="L1650" s="31">
        <v>4.9488617617954311E-4</v>
      </c>
      <c r="M1650" s="31">
        <v>-2.6895491803278215E-3</v>
      </c>
    </row>
    <row r="1651" spans="1:13" x14ac:dyDescent="0.25">
      <c r="A1651" s="57">
        <v>41478</v>
      </c>
      <c r="B1651" s="31">
        <v>4.1882109617372709E-3</v>
      </c>
      <c r="C1651" s="31">
        <v>-1.7077175697865377E-2</v>
      </c>
      <c r="D1651" s="31">
        <v>-8.7834870443559421E-4</v>
      </c>
      <c r="E1651" s="31">
        <v>-7.5622678010068833E-3</v>
      </c>
      <c r="F1651" s="31">
        <v>-1.5453140623580275E-3</v>
      </c>
      <c r="G1651" s="31">
        <v>-5.9356451109027208E-3</v>
      </c>
      <c r="H1651" s="31">
        <v>-7.9741663371557525E-3</v>
      </c>
      <c r="I1651" s="31">
        <v>3.4562211981565838E-3</v>
      </c>
      <c r="J1651" s="31">
        <v>4.0352752538749259E-2</v>
      </c>
      <c r="K1651" s="31">
        <v>-3.1786395422761515E-4</v>
      </c>
      <c r="L1651" s="31">
        <v>1.6488046166518444E-4</v>
      </c>
      <c r="M1651" s="31">
        <v>8.7325028894309487E-3</v>
      </c>
    </row>
    <row r="1652" spans="1:13" x14ac:dyDescent="0.25">
      <c r="A1652" s="57">
        <v>41479</v>
      </c>
      <c r="B1652" s="31">
        <v>8.9593738736417627E-3</v>
      </c>
      <c r="C1652" s="31">
        <v>5.1286334781156073E-2</v>
      </c>
      <c r="D1652" s="31">
        <v>7.9120879120879728E-3</v>
      </c>
      <c r="E1652" s="31">
        <v>-9.9678812714587561E-4</v>
      </c>
      <c r="F1652" s="31">
        <v>3.2137654770575397E-2</v>
      </c>
      <c r="G1652" s="31">
        <v>4.3997485857951713E-3</v>
      </c>
      <c r="H1652" s="31">
        <v>-7.0417856905600207E-3</v>
      </c>
      <c r="I1652" s="31">
        <v>1.4542671259089257E-2</v>
      </c>
      <c r="J1652" s="31">
        <v>0</v>
      </c>
      <c r="K1652" s="31">
        <v>-1.8759936406995248E-2</v>
      </c>
      <c r="L1652" s="31">
        <v>7.9129574678535874E-3</v>
      </c>
      <c r="M1652" s="31">
        <v>-4.0738383195415562E-3</v>
      </c>
    </row>
    <row r="1653" spans="1:13" x14ac:dyDescent="0.25">
      <c r="A1653" s="57">
        <v>41480</v>
      </c>
      <c r="B1653" s="31">
        <v>1.7861699413117549E-3</v>
      </c>
      <c r="C1653" s="31">
        <v>-4.6082949308755561E-3</v>
      </c>
      <c r="D1653" s="31">
        <v>5.6694286960312645E-3</v>
      </c>
      <c r="E1653" s="31">
        <v>-1.6829268292682831E-2</v>
      </c>
      <c r="F1653" s="31">
        <v>0.11008203228367286</v>
      </c>
      <c r="G1653" s="31">
        <v>-1.7834793491864787E-2</v>
      </c>
      <c r="H1653" s="31">
        <v>1.4919381815748922E-2</v>
      </c>
      <c r="I1653" s="31">
        <v>0.29611467370803468</v>
      </c>
      <c r="J1653" s="31">
        <v>8.2198818391985284E-3</v>
      </c>
      <c r="K1653" s="31">
        <v>3.0784186649384315E-2</v>
      </c>
      <c r="L1653" s="31">
        <v>0.1629048086359175</v>
      </c>
      <c r="M1653" s="31">
        <v>-2.8122203758148556E-3</v>
      </c>
    </row>
    <row r="1654" spans="1:13" x14ac:dyDescent="0.25">
      <c r="A1654" s="57">
        <v>41481</v>
      </c>
      <c r="B1654" s="31">
        <v>1.4773306164033162E-3</v>
      </c>
      <c r="C1654" s="31">
        <v>5.7471264367816577E-3</v>
      </c>
      <c r="D1654" s="31">
        <v>8.6730268863834947E-3</v>
      </c>
      <c r="E1654" s="31">
        <v>-2.661193928869432E-3</v>
      </c>
      <c r="F1654" s="31">
        <v>1.3587604290822508E-2</v>
      </c>
      <c r="G1654" s="31">
        <v>7.3271742593181699E-3</v>
      </c>
      <c r="H1654" s="31">
        <v>2.8378378378378422E-2</v>
      </c>
      <c r="I1654" s="31">
        <v>-1.0186263096624071E-2</v>
      </c>
      <c r="J1654" s="31">
        <v>-3.5668789808916967E-3</v>
      </c>
      <c r="K1654" s="31">
        <v>5.0613014775227949E-2</v>
      </c>
      <c r="L1654" s="31">
        <v>4.0084388185654074E-2</v>
      </c>
      <c r="M1654" s="31">
        <v>-1.2818869375730291E-4</v>
      </c>
    </row>
    <row r="1655" spans="1:13" x14ac:dyDescent="0.25">
      <c r="A1655" s="57">
        <v>41484</v>
      </c>
      <c r="B1655" s="31">
        <v>1.2208148939416574E-3</v>
      </c>
      <c r="C1655" s="31">
        <v>1.5396825396825298E-2</v>
      </c>
      <c r="D1655" s="31">
        <v>-8.5984522785909068E-4</v>
      </c>
      <c r="E1655" s="31">
        <v>-3.4823508129254721E-3</v>
      </c>
      <c r="F1655" s="31">
        <v>1.3875823142050825E-2</v>
      </c>
      <c r="G1655" s="31">
        <v>-2.5300442757748565E-3</v>
      </c>
      <c r="H1655" s="31">
        <v>-1.8941700586519561E-2</v>
      </c>
      <c r="I1655" s="31">
        <v>4.1752425757130229E-2</v>
      </c>
      <c r="J1655" s="31">
        <v>-1.3295832267962049E-2</v>
      </c>
      <c r="K1655" s="31">
        <v>-4.2788749251945091E-2</v>
      </c>
      <c r="L1655" s="31">
        <v>-8.924949290060824E-3</v>
      </c>
      <c r="M1655" s="31">
        <v>-1.2820512820521657E-4</v>
      </c>
    </row>
    <row r="1656" spans="1:13" x14ac:dyDescent="0.25">
      <c r="A1656" s="57">
        <v>41485</v>
      </c>
      <c r="B1656" s="31">
        <v>8.1288421480474327E-4</v>
      </c>
      <c r="C1656" s="31">
        <v>1.2349538846334385E-2</v>
      </c>
      <c r="D1656" s="31">
        <v>6.0240963855422436E-3</v>
      </c>
      <c r="E1656" s="31">
        <v>9.8028092309787596E-3</v>
      </c>
      <c r="F1656" s="31">
        <v>1.8247892986932523E-2</v>
      </c>
      <c r="G1656" s="31">
        <v>9.8287888395689471E-3</v>
      </c>
      <c r="H1656" s="31">
        <v>-1.2054884024828461E-2</v>
      </c>
      <c r="I1656" s="31">
        <v>6.209427039232307E-2</v>
      </c>
      <c r="J1656" s="31">
        <v>4.405286343612147E-3</v>
      </c>
      <c r="K1656" s="31">
        <v>1.5317286652078765E-2</v>
      </c>
      <c r="L1656" s="31">
        <v>-2.7288852503770666E-4</v>
      </c>
      <c r="M1656" s="31">
        <v>-1.2822156686753683E-3</v>
      </c>
    </row>
    <row r="1657" spans="1:13" x14ac:dyDescent="0.25">
      <c r="A1657" s="57">
        <v>41486</v>
      </c>
      <c r="B1657" s="31">
        <v>-1.2690999543124026E-2</v>
      </c>
      <c r="C1657" s="31">
        <v>-1.6985793699814122E-3</v>
      </c>
      <c r="D1657" s="31">
        <v>-1.7108639863130382E-3</v>
      </c>
      <c r="E1657" s="31">
        <v>-3.5504820116400992E-3</v>
      </c>
      <c r="F1657" s="31">
        <v>4.7080264256966764E-3</v>
      </c>
      <c r="G1657" s="31">
        <v>-3.1397174254321758E-4</v>
      </c>
      <c r="H1657" s="31">
        <v>-3.9350550577030852E-3</v>
      </c>
      <c r="I1657" s="31">
        <v>-2.2056869519000988E-2</v>
      </c>
      <c r="J1657" s="31">
        <v>1.0835913312693624E-2</v>
      </c>
      <c r="K1657" s="31">
        <v>9.2364532019706402E-4</v>
      </c>
      <c r="L1657" s="31">
        <v>2.3884263682271145E-2</v>
      </c>
      <c r="M1657" s="31">
        <v>6.4193092823217057E-4</v>
      </c>
    </row>
    <row r="1658" spans="1:13" x14ac:dyDescent="0.25">
      <c r="A1658" s="57">
        <v>41487</v>
      </c>
      <c r="B1658" s="31">
        <v>1.1105969458583997E-2</v>
      </c>
      <c r="C1658" s="31">
        <v>9.1260634184067158E-3</v>
      </c>
      <c r="D1658" s="31">
        <v>-5.9982862039417162E-3</v>
      </c>
      <c r="E1658" s="31">
        <v>1.8559862887039813E-2</v>
      </c>
      <c r="F1658" s="31">
        <v>1.980198019801982E-2</v>
      </c>
      <c r="G1658" s="31">
        <v>-5.3391959798994026E-3</v>
      </c>
      <c r="H1658" s="31">
        <v>1.4441272159883001E-2</v>
      </c>
      <c r="I1658" s="31">
        <v>1.8750000000000044E-2</v>
      </c>
      <c r="J1658" s="31">
        <v>1.6334864726901488E-2</v>
      </c>
      <c r="K1658" s="31">
        <v>3.7219317133189822E-2</v>
      </c>
      <c r="L1658" s="31">
        <v>1.1596907491335795E-2</v>
      </c>
      <c r="M1658" s="31">
        <v>3.5925070567102146E-3</v>
      </c>
    </row>
    <row r="1659" spans="1:13" x14ac:dyDescent="0.25">
      <c r="A1659" s="57">
        <v>41488</v>
      </c>
      <c r="B1659" s="31">
        <v>-5.8479532163743242E-3</v>
      </c>
      <c r="C1659" s="31">
        <v>1.2875536480686733E-2</v>
      </c>
      <c r="D1659" s="31">
        <v>8.6206896551721535E-4</v>
      </c>
      <c r="E1659" s="31">
        <v>2.590444139396908E-3</v>
      </c>
      <c r="F1659" s="31">
        <v>3.5351663825687218E-2</v>
      </c>
      <c r="G1659" s="31">
        <v>6.9466371960846818E-3</v>
      </c>
      <c r="H1659" s="31">
        <v>-4.4506986942436377E-3</v>
      </c>
      <c r="I1659" s="31">
        <v>1.4937316617764651E-2</v>
      </c>
      <c r="J1659" s="31">
        <v>3.0135610246107003E-3</v>
      </c>
      <c r="K1659" s="31">
        <v>1.779359430605032E-3</v>
      </c>
      <c r="L1659" s="31">
        <v>-1.3176966662273859E-3</v>
      </c>
      <c r="M1659" s="31">
        <v>6.7757606750191712E-3</v>
      </c>
    </row>
    <row r="1660" spans="1:13" x14ac:dyDescent="0.25">
      <c r="A1660" s="57">
        <v>41491</v>
      </c>
      <c r="B1660" s="31">
        <v>-1.7391304347825765E-3</v>
      </c>
      <c r="C1660" s="31">
        <v>1.4830508474576343E-2</v>
      </c>
      <c r="D1660" s="31">
        <v>-1.2919896640826711E-2</v>
      </c>
      <c r="E1660" s="31">
        <v>-1.7225007177085194E-3</v>
      </c>
      <c r="F1660" s="31">
        <v>-4.1589119541875497E-2</v>
      </c>
      <c r="G1660" s="31">
        <v>-5.9579805581687628E-3</v>
      </c>
      <c r="H1660" s="31">
        <v>-1.058479339929641E-2</v>
      </c>
      <c r="I1660" s="31">
        <v>2.9960578186596587E-2</v>
      </c>
      <c r="J1660" s="31">
        <v>-2.0030045067600533E-3</v>
      </c>
      <c r="K1660" s="31">
        <v>-8.2889283599762997E-3</v>
      </c>
      <c r="L1660" s="31">
        <v>2.9291463253727335E-2</v>
      </c>
      <c r="M1660" s="31">
        <v>2.5396825396817313E-4</v>
      </c>
    </row>
    <row r="1661" spans="1:13" x14ac:dyDescent="0.25">
      <c r="A1661" s="57">
        <v>41492</v>
      </c>
      <c r="B1661" s="31">
        <v>-1.4859602377536363E-2</v>
      </c>
      <c r="C1661" s="31">
        <v>-8.9472114524308255E-3</v>
      </c>
      <c r="D1661" s="31">
        <v>-5.2356020942408987E-3</v>
      </c>
      <c r="E1661" s="31">
        <v>-9.3131290786417908E-3</v>
      </c>
      <c r="F1661" s="31">
        <v>5.0041078497276015E-3</v>
      </c>
      <c r="G1661" s="31">
        <v>-3.7854889589905572E-3</v>
      </c>
      <c r="H1661" s="31">
        <v>-7.9736868334501221E-4</v>
      </c>
      <c r="I1661" s="31">
        <v>-1.6330696606277173E-2</v>
      </c>
      <c r="J1661" s="31">
        <v>-3.2614149523332303E-3</v>
      </c>
      <c r="K1661" s="31">
        <v>-4.4776119402984982E-3</v>
      </c>
      <c r="L1661" s="31">
        <v>1.627996410716559E-2</v>
      </c>
      <c r="M1661" s="31">
        <v>-1.1425669671194516E-2</v>
      </c>
    </row>
    <row r="1662" spans="1:13" x14ac:dyDescent="0.25">
      <c r="A1662" s="57">
        <v>41493</v>
      </c>
      <c r="B1662" s="31">
        <v>-1.3835431186934311E-2</v>
      </c>
      <c r="C1662" s="31">
        <v>-4.5139933794746678E-4</v>
      </c>
      <c r="D1662" s="31">
        <v>-4.3859649122807154E-3</v>
      </c>
      <c r="E1662" s="31">
        <v>-6.6095033940692938E-3</v>
      </c>
      <c r="F1662" s="31">
        <v>5.7223543400715116E-3</v>
      </c>
      <c r="G1662" s="31">
        <v>1.5199493350221749E-2</v>
      </c>
      <c r="H1662" s="31">
        <v>-1.2768079800498655E-2</v>
      </c>
      <c r="I1662" s="31">
        <v>8.3009079118028239E-3</v>
      </c>
      <c r="J1662" s="31">
        <v>-2.013591744273846E-3</v>
      </c>
      <c r="K1662" s="31">
        <v>-1.769115442278868E-2</v>
      </c>
      <c r="L1662" s="31">
        <v>-1.627144298688199E-2</v>
      </c>
      <c r="M1662" s="31">
        <v>-6.4209580069346517E-3</v>
      </c>
    </row>
    <row r="1663" spans="1:13" x14ac:dyDescent="0.25">
      <c r="A1663" s="57">
        <v>41494</v>
      </c>
      <c r="B1663" s="31">
        <v>-7.9113924050633333E-4</v>
      </c>
      <c r="C1663" s="31">
        <v>-8.5804606352553048E-3</v>
      </c>
      <c r="D1663" s="31">
        <v>-1.1013215859030812E-2</v>
      </c>
      <c r="E1663" s="31">
        <v>2.2477971587844259E-3</v>
      </c>
      <c r="F1663" s="31">
        <v>3.0296312717061902E-3</v>
      </c>
      <c r="G1663" s="31">
        <v>2.5888958203368562E-2</v>
      </c>
      <c r="H1663" s="31">
        <v>-3.9405880569870488E-3</v>
      </c>
      <c r="I1663" s="31">
        <v>-8.489837921276E-3</v>
      </c>
      <c r="J1663" s="31">
        <v>0</v>
      </c>
      <c r="K1663" s="31">
        <v>7.3260073260073E-3</v>
      </c>
      <c r="L1663" s="31">
        <v>2.2054109501218111E-2</v>
      </c>
      <c r="M1663" s="31">
        <v>-1.5509887553315505E-3</v>
      </c>
    </row>
    <row r="1664" spans="1:13" x14ac:dyDescent="0.25">
      <c r="A1664" s="57">
        <v>41495</v>
      </c>
      <c r="B1664" s="31">
        <v>-7.6537344945895036E-3</v>
      </c>
      <c r="C1664" s="31">
        <v>-1.4272699665958011E-2</v>
      </c>
      <c r="D1664" s="31">
        <v>2.6726057906458767E-3</v>
      </c>
      <c r="E1664" s="31">
        <v>-2.5118866062617817E-3</v>
      </c>
      <c r="F1664" s="31">
        <v>1.8049211728303982E-2</v>
      </c>
      <c r="G1664" s="31">
        <v>-5.7768318637883009E-3</v>
      </c>
      <c r="H1664" s="31">
        <v>5.139649692297299E-3</v>
      </c>
      <c r="I1664" s="31">
        <v>-1.0378827192526474E-3</v>
      </c>
      <c r="J1664" s="31">
        <v>3.2786885245901232E-3</v>
      </c>
      <c r="K1664" s="31">
        <v>1.2121212121212199E-3</v>
      </c>
      <c r="L1664" s="31">
        <v>1.5430937147158597E-2</v>
      </c>
      <c r="M1664" s="31">
        <v>-4.5307443365695255E-3</v>
      </c>
    </row>
    <row r="1665" spans="1:13" x14ac:dyDescent="0.25">
      <c r="A1665" s="57">
        <v>41498</v>
      </c>
      <c r="B1665" s="31">
        <v>-5.4787234042553701E-3</v>
      </c>
      <c r="C1665" s="31">
        <v>2.8496611213801426E-2</v>
      </c>
      <c r="D1665" s="31">
        <v>5.7752110173256987E-3</v>
      </c>
      <c r="E1665" s="31">
        <v>-5.508588901879663E-3</v>
      </c>
      <c r="F1665" s="31">
        <v>-1.0565163904768804E-2</v>
      </c>
      <c r="G1665" s="31">
        <v>5.1987767584096289E-3</v>
      </c>
      <c r="H1665" s="31">
        <v>-1.9175132880306922E-3</v>
      </c>
      <c r="I1665" s="31">
        <v>-7.2727272727273196E-3</v>
      </c>
      <c r="J1665" s="31">
        <v>-1.7596782302664593E-3</v>
      </c>
      <c r="K1665" s="31">
        <v>-1.0895883777239712E-2</v>
      </c>
      <c r="L1665" s="31">
        <v>3.9535458364221565E-3</v>
      </c>
      <c r="M1665" s="31">
        <v>2.3407022106631814E-3</v>
      </c>
    </row>
    <row r="1666" spans="1:13" x14ac:dyDescent="0.25">
      <c r="A1666" s="57">
        <v>41499</v>
      </c>
      <c r="B1666" s="31">
        <v>1.3745520671765377E-2</v>
      </c>
      <c r="C1666" s="31">
        <v>4.7476411562078713E-2</v>
      </c>
      <c r="D1666" s="31">
        <v>-5.300353356890497E-3</v>
      </c>
      <c r="E1666" s="31">
        <v>-4.8156270489023711E-3</v>
      </c>
      <c r="F1666" s="31">
        <v>3.510568273239234E-2</v>
      </c>
      <c r="G1666" s="31">
        <v>-1.9470641922725962E-2</v>
      </c>
      <c r="H1666" s="31">
        <v>-9.1678182614849391E-3</v>
      </c>
      <c r="I1666" s="31">
        <v>-3.1397174254316984E-2</v>
      </c>
      <c r="J1666" s="31">
        <v>1.2591286829513049E-3</v>
      </c>
      <c r="K1666" s="31">
        <v>1.5911872705018482E-2</v>
      </c>
      <c r="L1666" s="31">
        <v>-3.6918533103619255E-3</v>
      </c>
      <c r="M1666" s="31">
        <v>-2.8541774779450302E-3</v>
      </c>
    </row>
    <row r="1667" spans="1:13" x14ac:dyDescent="0.25">
      <c r="A1667" s="57">
        <v>41500</v>
      </c>
      <c r="B1667" s="31">
        <v>-5.0648939537827342E-3</v>
      </c>
      <c r="C1667" s="31">
        <v>1.8158421504146371E-2</v>
      </c>
      <c r="D1667" s="31">
        <v>2.2202486678508659E-3</v>
      </c>
      <c r="E1667" s="31">
        <v>-1.297196601390338E-2</v>
      </c>
      <c r="F1667" s="31">
        <v>-2.1338232176923655E-2</v>
      </c>
      <c r="G1667" s="31">
        <v>3.7232392181199003E-3</v>
      </c>
      <c r="H1667" s="31">
        <v>-8.9464911385517265E-3</v>
      </c>
      <c r="I1667" s="31">
        <v>-9.9945975148569843E-3</v>
      </c>
      <c r="J1667" s="31">
        <v>-1.483903420523125E-2</v>
      </c>
      <c r="K1667" s="31">
        <v>1.5060240963855387E-2</v>
      </c>
      <c r="L1667" s="31">
        <v>-9.1526679841897218E-2</v>
      </c>
      <c r="M1667" s="31">
        <v>-5.9849076242518562E-3</v>
      </c>
    </row>
    <row r="1668" spans="1:13" x14ac:dyDescent="0.25">
      <c r="A1668" s="57">
        <v>41501</v>
      </c>
      <c r="B1668" s="31">
        <v>-1.24615547778133E-2</v>
      </c>
      <c r="C1668" s="31">
        <v>-1.1234377194213607E-3</v>
      </c>
      <c r="D1668" s="31">
        <v>-2.3925564909171415E-2</v>
      </c>
      <c r="E1668" s="31">
        <v>-1.1669390291619841E-2</v>
      </c>
      <c r="F1668" s="31">
        <v>-2.5918706230597111E-2</v>
      </c>
      <c r="G1668" s="31">
        <v>-1.7310664605873383E-2</v>
      </c>
      <c r="H1668" s="31">
        <v>-1.6715864625523214E-2</v>
      </c>
      <c r="I1668" s="31">
        <v>-2.4556616643928164E-3</v>
      </c>
      <c r="J1668" s="31">
        <v>-1.3275465917794271E-2</v>
      </c>
      <c r="K1668" s="31">
        <v>-2.0771513353115778E-2</v>
      </c>
      <c r="L1668" s="31">
        <v>-4.1196464989802895E-2</v>
      </c>
      <c r="M1668" s="31">
        <v>-2.6047120418848269E-2</v>
      </c>
    </row>
    <row r="1669" spans="1:13" x14ac:dyDescent="0.25">
      <c r="A1669" s="57">
        <v>41502</v>
      </c>
      <c r="B1669" s="31">
        <v>-3.7050958492187425E-3</v>
      </c>
      <c r="C1669" s="31">
        <v>8.8570223534374382E-3</v>
      </c>
      <c r="D1669" s="31">
        <v>-4.9931911030413056E-3</v>
      </c>
      <c r="E1669" s="31">
        <v>-3.1904983698183287E-3</v>
      </c>
      <c r="F1669" s="31">
        <v>-2.075303883782964E-3</v>
      </c>
      <c r="G1669" s="31">
        <v>3.145643284052646E-4</v>
      </c>
      <c r="H1669" s="31">
        <v>-5.75976542046297E-3</v>
      </c>
      <c r="I1669" s="31">
        <v>1.4223194748358647E-2</v>
      </c>
      <c r="J1669" s="31">
        <v>2.3285899094438456E-3</v>
      </c>
      <c r="K1669" s="31">
        <v>3.6363636363636598E-3</v>
      </c>
      <c r="L1669" s="31">
        <v>6.6647759500850778E-3</v>
      </c>
      <c r="M1669" s="31">
        <v>-4.0317161671817869E-3</v>
      </c>
    </row>
    <row r="1670" spans="1:13" x14ac:dyDescent="0.25">
      <c r="A1670" s="57">
        <v>41505</v>
      </c>
      <c r="B1670" s="31">
        <v>-1.2935216125902205E-3</v>
      </c>
      <c r="C1670" s="31">
        <v>1.0730211817168378E-2</v>
      </c>
      <c r="D1670" s="31">
        <v>1.642335766423364E-2</v>
      </c>
      <c r="E1670" s="31">
        <v>1.0186201901735803E-2</v>
      </c>
      <c r="F1670" s="31">
        <v>2.7480689245396039E-3</v>
      </c>
      <c r="G1670" s="31">
        <v>-1.2893081761006342E-2</v>
      </c>
      <c r="H1670" s="31">
        <v>2.6332420476089524E-3</v>
      </c>
      <c r="I1670" s="31">
        <v>1.9687162891046439E-2</v>
      </c>
      <c r="J1670" s="31">
        <v>-7.7439339184306455E-3</v>
      </c>
      <c r="K1670" s="31">
        <v>-2.2342995169082003E-2</v>
      </c>
      <c r="L1670" s="31">
        <v>-2.4369629525285097E-2</v>
      </c>
      <c r="M1670" s="31">
        <v>-7.1515315072190333E-3</v>
      </c>
    </row>
    <row r="1671" spans="1:13" x14ac:dyDescent="0.25">
      <c r="A1671" s="57">
        <v>41506</v>
      </c>
      <c r="B1671" s="31">
        <v>-5.0188882892606701E-3</v>
      </c>
      <c r="C1671" s="31">
        <v>-1.3098028402040551E-2</v>
      </c>
      <c r="D1671" s="31">
        <v>1.0771992818671361E-2</v>
      </c>
      <c r="E1671" s="31">
        <v>-2.5439996299636558E-4</v>
      </c>
      <c r="F1671" s="31">
        <v>-3.7034293756010861E-4</v>
      </c>
      <c r="G1671" s="31">
        <v>7.3271742593181699E-3</v>
      </c>
      <c r="H1671" s="31">
        <v>5.3226879574184149E-3</v>
      </c>
      <c r="I1671" s="31">
        <v>1.5868817773075694E-2</v>
      </c>
      <c r="J1671" s="31">
        <v>8.0645161290322509E-3</v>
      </c>
      <c r="K1671" s="31">
        <v>1.2044471896232256E-2</v>
      </c>
      <c r="L1671" s="31">
        <v>7.9410915391278092E-3</v>
      </c>
      <c r="M1671" s="31">
        <v>-4.7567273715682923E-3</v>
      </c>
    </row>
    <row r="1672" spans="1:13" x14ac:dyDescent="0.25">
      <c r="A1672" s="57">
        <v>41507</v>
      </c>
      <c r="B1672" s="31">
        <v>1.6271627705157776E-3</v>
      </c>
      <c r="C1672" s="31">
        <v>2.6543727298127262E-3</v>
      </c>
      <c r="D1672" s="31">
        <v>-1.5541740674955506E-2</v>
      </c>
      <c r="E1672" s="31">
        <v>4.5109651152033248E-3</v>
      </c>
      <c r="F1672" s="31">
        <v>7.6318909306460903E-3</v>
      </c>
      <c r="G1672" s="31">
        <v>-3.1625553447189869E-4</v>
      </c>
      <c r="H1672" s="31">
        <v>-8.7777352049879243E-3</v>
      </c>
      <c r="I1672" s="31">
        <v>-2.3431398073416876E-3</v>
      </c>
      <c r="J1672" s="31">
        <v>-7.7419354838709209E-3</v>
      </c>
      <c r="K1672" s="31">
        <v>-1.2206286237413932E-3</v>
      </c>
      <c r="L1672" s="31">
        <v>5.5865921787709993E-3</v>
      </c>
      <c r="M1672" s="31">
        <v>4.3697938003548487E-3</v>
      </c>
    </row>
    <row r="1673" spans="1:13" x14ac:dyDescent="0.25">
      <c r="A1673" s="57">
        <v>41508</v>
      </c>
      <c r="B1673" s="31">
        <v>5.3067634158228127E-3</v>
      </c>
      <c r="C1673" s="31">
        <v>1.1146718684686974E-3</v>
      </c>
      <c r="D1673" s="31">
        <v>4.0595399188092518E-3</v>
      </c>
      <c r="E1673" s="31">
        <v>5.0434101743315196E-3</v>
      </c>
      <c r="F1673" s="31">
        <v>2.6104860651518402E-2</v>
      </c>
      <c r="G1673" s="31">
        <v>2.467573552673219E-2</v>
      </c>
      <c r="H1673" s="31">
        <v>1.8132621147696648E-2</v>
      </c>
      <c r="I1673" s="31">
        <v>6.0020876826720748E-3</v>
      </c>
      <c r="J1673" s="31">
        <v>9.6228868660597211E-3</v>
      </c>
      <c r="K1673" s="31">
        <v>1.7415215398716821E-2</v>
      </c>
      <c r="L1673" s="31">
        <v>1.4387464387464188E-2</v>
      </c>
      <c r="M1673" s="31">
        <v>-1.2236573759347724E-3</v>
      </c>
    </row>
    <row r="1674" spans="1:13" x14ac:dyDescent="0.25">
      <c r="A1674" s="57">
        <v>41509</v>
      </c>
      <c r="B1674" s="31">
        <v>-1.6698087799622563E-3</v>
      </c>
      <c r="C1674" s="31">
        <v>-3.8970076548364707E-3</v>
      </c>
      <c r="D1674" s="31">
        <v>8.0862533692722671E-3</v>
      </c>
      <c r="E1674" s="31">
        <v>-4.0098987214151061E-3</v>
      </c>
      <c r="F1674" s="31">
        <v>-6.4497635086714356E-3</v>
      </c>
      <c r="G1674" s="31">
        <v>7.2861994442729117E-2</v>
      </c>
      <c r="H1674" s="31">
        <v>9.6641700893917992E-4</v>
      </c>
      <c r="I1674" s="31">
        <v>5.1880674448767872E-2</v>
      </c>
      <c r="J1674" s="31">
        <v>6.4399793920659754E-3</v>
      </c>
      <c r="K1674" s="31">
        <v>4.2042042042043093E-3</v>
      </c>
      <c r="L1674" s="31">
        <v>9.2683611852268921E-3</v>
      </c>
      <c r="M1674" s="31">
        <v>-2.7225701061794894E-4</v>
      </c>
    </row>
    <row r="1675" spans="1:13" x14ac:dyDescent="0.25">
      <c r="A1675" s="57">
        <v>41512</v>
      </c>
      <c r="B1675" s="31">
        <v>-3.7768425596196309E-4</v>
      </c>
      <c r="C1675" s="31">
        <v>3.9122537375995137E-3</v>
      </c>
      <c r="D1675" s="31">
        <v>-7.1301247771835552E-3</v>
      </c>
      <c r="E1675" s="31">
        <v>-4.3941380817632547E-3</v>
      </c>
      <c r="F1675" s="31">
        <v>2.7409117137913164E-3</v>
      </c>
      <c r="G1675" s="31">
        <v>-1.726618705035976E-2</v>
      </c>
      <c r="H1675" s="31">
        <v>-1.3102996448398407E-2</v>
      </c>
      <c r="I1675" s="31">
        <v>1.9482120838471229E-2</v>
      </c>
      <c r="J1675" s="31">
        <v>3.0714102892244188E-3</v>
      </c>
      <c r="K1675" s="31">
        <v>-5.9808612440189757E-3</v>
      </c>
      <c r="L1675" s="31">
        <v>5.2873243356059696E-3</v>
      </c>
      <c r="M1675" s="31">
        <v>-5.5827886710239083E-3</v>
      </c>
    </row>
    <row r="1676" spans="1:13" x14ac:dyDescent="0.25">
      <c r="A1676" s="57">
        <v>41513</v>
      </c>
      <c r="B1676" s="31">
        <v>-8.8519458088196501E-3</v>
      </c>
      <c r="C1676" s="31">
        <v>-2.8531663187195466E-2</v>
      </c>
      <c r="D1676" s="31">
        <v>-4.0394973070018159E-3</v>
      </c>
      <c r="E1676" s="31">
        <v>-1.8740179314169603E-2</v>
      </c>
      <c r="F1676" s="31">
        <v>-2.8053517479499357E-2</v>
      </c>
      <c r="G1676" s="31">
        <v>-2.6061493411420278E-2</v>
      </c>
      <c r="H1676" s="31">
        <v>-1.8447992732608776E-2</v>
      </c>
      <c r="I1676" s="31">
        <v>-4.112239961296571E-2</v>
      </c>
      <c r="J1676" s="31">
        <v>-2.3985710640469504E-2</v>
      </c>
      <c r="K1676" s="31">
        <v>-3.3092659446450123E-2</v>
      </c>
      <c r="L1676" s="31">
        <v>-1.6193771626297648E-2</v>
      </c>
      <c r="M1676" s="31">
        <v>-2.3278104888402318E-3</v>
      </c>
    </row>
    <row r="1677" spans="1:13" x14ac:dyDescent="0.25">
      <c r="A1677" s="57">
        <v>41514</v>
      </c>
      <c r="B1677" s="31">
        <v>-5.1734466045852967E-3</v>
      </c>
      <c r="C1677" s="31">
        <v>4.7277936962750733E-3</v>
      </c>
      <c r="D1677" s="31">
        <v>4.0558810274897716E-3</v>
      </c>
      <c r="E1677" s="31">
        <v>-1.8839043918520426E-3</v>
      </c>
      <c r="F1677" s="31">
        <v>2.8567199526346787E-2</v>
      </c>
      <c r="G1677" s="31">
        <v>-7.2158749248344423E-3</v>
      </c>
      <c r="H1677" s="31">
        <v>2.3137436372049347E-3</v>
      </c>
      <c r="I1677" s="31">
        <v>2.2956609485368151E-2</v>
      </c>
      <c r="J1677" s="31">
        <v>4.7058823529411153E-3</v>
      </c>
      <c r="K1677" s="31">
        <v>8.4007467330429186E-3</v>
      </c>
      <c r="L1677" s="31">
        <v>2.0258863252673009E-2</v>
      </c>
      <c r="M1677" s="31">
        <v>-6.5879769420807976E-3</v>
      </c>
    </row>
    <row r="1678" spans="1:13" x14ac:dyDescent="0.25">
      <c r="A1678" s="57">
        <v>41515</v>
      </c>
      <c r="B1678" s="31">
        <v>-3.9413181519597495E-3</v>
      </c>
      <c r="C1678" s="31">
        <v>1.5685156138600664E-3</v>
      </c>
      <c r="D1678" s="31">
        <v>-9.8743267504489696E-3</v>
      </c>
      <c r="E1678" s="31">
        <v>8.1160788014627006E-3</v>
      </c>
      <c r="F1678" s="31">
        <v>5.6123183191825188E-3</v>
      </c>
      <c r="G1678" s="31">
        <v>1.6050878255602585E-2</v>
      </c>
      <c r="H1678" s="31">
        <v>8.5233326230558237E-3</v>
      </c>
      <c r="I1678" s="31">
        <v>1.800246609124545E-2</v>
      </c>
      <c r="J1678" s="31">
        <v>4.6838407494145251E-3</v>
      </c>
      <c r="K1678" s="31">
        <v>-1.2341869793273674E-2</v>
      </c>
      <c r="L1678" s="31">
        <v>2.2890237175951622E-2</v>
      </c>
      <c r="M1678" s="31">
        <v>6.9079856313924992E-4</v>
      </c>
    </row>
    <row r="1679" spans="1:13" x14ac:dyDescent="0.25">
      <c r="A1679" s="57">
        <v>41516</v>
      </c>
      <c r="B1679" s="31">
        <v>4.3416135414375834E-3</v>
      </c>
      <c r="C1679" s="31">
        <v>-9.1116173120728838E-3</v>
      </c>
      <c r="D1679" s="31">
        <v>-3.6264732547596212E-3</v>
      </c>
      <c r="E1679" s="31">
        <v>-9.9698097310960687E-3</v>
      </c>
      <c r="F1679" s="31">
        <v>-3.0266170578133855E-2</v>
      </c>
      <c r="G1679" s="31">
        <v>-4.4709388971683195E-3</v>
      </c>
      <c r="H1679" s="31">
        <v>-1.0564124234101024E-2</v>
      </c>
      <c r="I1679" s="31">
        <v>2.422480620154488E-4</v>
      </c>
      <c r="J1679" s="31">
        <v>-1.0619010619010494E-2</v>
      </c>
      <c r="K1679" s="31">
        <v>-3.1240237425800288E-4</v>
      </c>
      <c r="L1679" s="31">
        <v>-2.8309517390132655E-3</v>
      </c>
      <c r="M1679" s="31">
        <v>7.5935385889824847E-3</v>
      </c>
    </row>
    <row r="1680" spans="1:13" x14ac:dyDescent="0.25">
      <c r="A1680" s="57">
        <v>41520</v>
      </c>
      <c r="B1680" s="31">
        <v>4.8153214774282471E-3</v>
      </c>
      <c r="C1680" s="31">
        <v>2.8735632183909399E-3</v>
      </c>
      <c r="D1680" s="31">
        <v>4.0946314831664665E-3</v>
      </c>
      <c r="E1680" s="31">
        <v>1.5909037184124175E-2</v>
      </c>
      <c r="F1680" s="31">
        <v>4.7222017265549088E-3</v>
      </c>
      <c r="G1680" s="31">
        <v>-4.5508982035928125E-2</v>
      </c>
      <c r="H1680" s="31">
        <v>2.7831162360310246E-2</v>
      </c>
      <c r="I1680" s="31">
        <v>1.4046984742068336E-2</v>
      </c>
      <c r="J1680" s="31">
        <v>1.1518324607329822E-2</v>
      </c>
      <c r="K1680" s="31">
        <v>6.250000000000977E-4</v>
      </c>
      <c r="L1680" s="31">
        <v>-2.0278491280250055E-3</v>
      </c>
      <c r="M1680" s="31">
        <v>-4.1107152644559442E-3</v>
      </c>
    </row>
    <row r="1681" spans="1:13" x14ac:dyDescent="0.25">
      <c r="A1681" s="57">
        <v>41521</v>
      </c>
      <c r="B1681" s="31">
        <v>-2.722866633991794E-4</v>
      </c>
      <c r="C1681" s="31">
        <v>2.0630372492836724E-2</v>
      </c>
      <c r="D1681" s="31">
        <v>2.5826914363389131E-2</v>
      </c>
      <c r="E1681" s="31">
        <v>1.3077066269545856E-2</v>
      </c>
      <c r="F1681" s="31">
        <v>-1.2337519277373699E-2</v>
      </c>
      <c r="G1681" s="31">
        <v>-2.1329987452948562E-2</v>
      </c>
      <c r="H1681" s="31">
        <v>1.675900277008302E-2</v>
      </c>
      <c r="I1681" s="31">
        <v>-2.1495103893001133E-3</v>
      </c>
      <c r="J1681" s="31">
        <v>1.8892339544513304E-2</v>
      </c>
      <c r="K1681" s="31">
        <v>2.9981261711430118E-2</v>
      </c>
      <c r="L1681" s="31">
        <v>1.2462747222974802E-2</v>
      </c>
      <c r="M1681" s="31">
        <v>3.1645569620251113E-3</v>
      </c>
    </row>
    <row r="1682" spans="1:13" x14ac:dyDescent="0.25">
      <c r="A1682" s="57">
        <v>41522</v>
      </c>
      <c r="B1682" s="31">
        <v>-1.2528597886480863E-3</v>
      </c>
      <c r="C1682" s="31">
        <v>-6.8781583380123079E-3</v>
      </c>
      <c r="D1682" s="31">
        <v>-1.7667844522968323E-3</v>
      </c>
      <c r="E1682" s="31">
        <v>9.0955027791812526E-3</v>
      </c>
      <c r="F1682" s="31">
        <v>-1.1153245594467953E-2</v>
      </c>
      <c r="G1682" s="31">
        <v>1.2820512820512775E-3</v>
      </c>
      <c r="H1682" s="31">
        <v>1.5665440675658449E-3</v>
      </c>
      <c r="I1682" s="31">
        <v>2.1062709430349269E-2</v>
      </c>
      <c r="J1682" s="31">
        <v>2.7940055880111281E-3</v>
      </c>
      <c r="K1682" s="31">
        <v>5.1243177683444774E-2</v>
      </c>
      <c r="L1682" s="31">
        <v>-9.3658014450082039E-4</v>
      </c>
      <c r="M1682" s="31">
        <v>-3.2917295295569193E-3</v>
      </c>
    </row>
    <row r="1683" spans="1:13" x14ac:dyDescent="0.25">
      <c r="A1683" s="57">
        <v>41523</v>
      </c>
      <c r="B1683" s="31">
        <v>7.0902645214072635E-3</v>
      </c>
      <c r="C1683" s="31">
        <v>5.9363957597173833E-3</v>
      </c>
      <c r="D1683" s="31">
        <v>3.097345132743401E-3</v>
      </c>
      <c r="E1683" s="31">
        <v>2.2761414849581385E-5</v>
      </c>
      <c r="F1683" s="31">
        <v>2.0151891119632781E-2</v>
      </c>
      <c r="G1683" s="31">
        <v>-2.8809218950064386E-3</v>
      </c>
      <c r="H1683" s="31">
        <v>5.9843590615435982E-3</v>
      </c>
      <c r="I1683" s="31">
        <v>3.0239099859353136E-2</v>
      </c>
      <c r="J1683" s="31">
        <v>-7.5987841945287515E-3</v>
      </c>
      <c r="K1683" s="31">
        <v>-1.2402653591000901E-2</v>
      </c>
      <c r="L1683" s="31">
        <v>-7.4996651935181902E-3</v>
      </c>
      <c r="M1683" s="31">
        <v>-1.1008669327094989E-3</v>
      </c>
    </row>
    <row r="1684" spans="1:13" x14ac:dyDescent="0.25">
      <c r="A1684" s="57">
        <v>41526</v>
      </c>
      <c r="B1684" s="31">
        <v>-5.2531816950988075E-3</v>
      </c>
      <c r="C1684" s="31">
        <v>1.6017985106083987E-2</v>
      </c>
      <c r="D1684" s="31">
        <v>1.0586678429642671E-2</v>
      </c>
      <c r="E1684" s="31">
        <v>9.6278593376577515E-3</v>
      </c>
      <c r="F1684" s="31">
        <v>6.7074519053587078E-3</v>
      </c>
      <c r="G1684" s="31">
        <v>1.6372391653290519E-2</v>
      </c>
      <c r="H1684" s="31">
        <v>1.3012911512201519E-2</v>
      </c>
      <c r="I1684" s="31">
        <v>2.0477815699657675E-3</v>
      </c>
      <c r="J1684" s="31">
        <v>1.4548238897396537E-2</v>
      </c>
      <c r="K1684" s="31">
        <v>2.7161214953270951E-2</v>
      </c>
      <c r="L1684" s="31">
        <v>5.2624477128593306E-3</v>
      </c>
      <c r="M1684" s="31">
        <v>1.2673922027827578E-2</v>
      </c>
    </row>
    <row r="1685" spans="1:13" x14ac:dyDescent="0.25">
      <c r="A1685" s="57">
        <v>41527</v>
      </c>
      <c r="B1685" s="31">
        <v>1.9163763066202044E-2</v>
      </c>
      <c r="C1685" s="31">
        <v>-2.2818420688701546E-2</v>
      </c>
      <c r="D1685" s="31">
        <v>3.0554343081623525E-3</v>
      </c>
      <c r="E1685" s="31">
        <v>6.9885928130219988E-4</v>
      </c>
      <c r="F1685" s="31">
        <v>2.9433299165324112E-2</v>
      </c>
      <c r="G1685" s="31">
        <v>2.3057485786481369E-2</v>
      </c>
      <c r="H1685" s="31">
        <v>2.1687631376998695E-3</v>
      </c>
      <c r="I1685" s="31">
        <v>-9.9909173478655022E-3</v>
      </c>
      <c r="J1685" s="31">
        <v>1.4088050314465361E-2</v>
      </c>
      <c r="K1685" s="31">
        <v>-4.8336650554450244E-3</v>
      </c>
      <c r="L1685" s="31">
        <v>-2.5234899328859028E-2</v>
      </c>
      <c r="M1685" s="31">
        <v>6.1216161066519614E-3</v>
      </c>
    </row>
    <row r="1686" spans="1:13" x14ac:dyDescent="0.25">
      <c r="A1686" s="57">
        <v>41528</v>
      </c>
      <c r="B1686" s="31">
        <v>-1.9764957264956085E-3</v>
      </c>
      <c r="C1686" s="31">
        <v>-5.4344749504670276E-2</v>
      </c>
      <c r="D1686" s="31">
        <v>-7.397737162750273E-3</v>
      </c>
      <c r="E1686" s="31">
        <v>8.4705670323728111E-3</v>
      </c>
      <c r="F1686" s="31">
        <v>4.7724039829303067E-2</v>
      </c>
      <c r="G1686" s="31">
        <v>1.0805804260574314E-2</v>
      </c>
      <c r="H1686" s="31">
        <v>-2.3971234518578299E-3</v>
      </c>
      <c r="I1686" s="31">
        <v>3.3027522935779707E-2</v>
      </c>
      <c r="J1686" s="31">
        <v>-6.9461672041677414E-3</v>
      </c>
      <c r="K1686" s="31">
        <v>-1.4285714285714235E-2</v>
      </c>
      <c r="L1686" s="31">
        <v>1.611126411456909E-2</v>
      </c>
      <c r="M1686" s="31">
        <v>1.2168739859383937E-3</v>
      </c>
    </row>
    <row r="1687" spans="1:13" x14ac:dyDescent="0.25">
      <c r="A1687" s="57">
        <v>41529</v>
      </c>
      <c r="B1687" s="31">
        <v>2.2105657549644109E-2</v>
      </c>
      <c r="C1687" s="31">
        <v>1.0625561209218981E-2</v>
      </c>
      <c r="D1687" s="31">
        <v>-7.8912757562472624E-3</v>
      </c>
      <c r="E1687" s="31">
        <v>-3.5072042890651467E-3</v>
      </c>
      <c r="F1687" s="31">
        <v>-1.907541918403366E-2</v>
      </c>
      <c r="G1687" s="31">
        <v>-1.5271838729384868E-3</v>
      </c>
      <c r="H1687" s="31">
        <v>-2.6031237484981373E-3</v>
      </c>
      <c r="I1687" s="31">
        <v>-6.4387211367672448E-3</v>
      </c>
      <c r="J1687" s="31">
        <v>-3.2475643267549925E-3</v>
      </c>
      <c r="K1687" s="31">
        <v>-2.8985507246377384E-3</v>
      </c>
      <c r="L1687" s="31">
        <v>9.4863802683289311E-3</v>
      </c>
      <c r="M1687" s="31">
        <v>-1.8906144496961819E-3</v>
      </c>
    </row>
    <row r="1688" spans="1:13" x14ac:dyDescent="0.25">
      <c r="A1688" s="57">
        <v>41530</v>
      </c>
      <c r="B1688" s="31">
        <v>1.3091746962714534E-3</v>
      </c>
      <c r="C1688" s="31">
        <v>-1.6585221383089044E-2</v>
      </c>
      <c r="D1688" s="31">
        <v>3.5793194874061074E-2</v>
      </c>
      <c r="E1688" s="31">
        <v>-4.4610832137733647E-3</v>
      </c>
      <c r="F1688" s="31">
        <v>-1.2871972318339142E-2</v>
      </c>
      <c r="G1688" s="31">
        <v>1.040073416947096E-2</v>
      </c>
      <c r="H1688" s="31">
        <v>-3.1452854179214729E-3</v>
      </c>
      <c r="I1688" s="31">
        <v>-9.8324022346367723E-3</v>
      </c>
      <c r="J1688" s="31">
        <v>9.52380952380949E-3</v>
      </c>
      <c r="K1688" s="31">
        <v>-5.813953488370549E-4</v>
      </c>
      <c r="L1688" s="31">
        <v>-2.241911665995433E-2</v>
      </c>
      <c r="M1688" s="31">
        <v>6.0884859964822624E-3</v>
      </c>
    </row>
    <row r="1689" spans="1:13" x14ac:dyDescent="0.25">
      <c r="A1689" s="57">
        <v>41533</v>
      </c>
      <c r="B1689" s="31">
        <v>1.3022331468019344E-2</v>
      </c>
      <c r="C1689" s="31">
        <v>-3.1772323445264261E-2</v>
      </c>
      <c r="D1689" s="31">
        <v>-2.1331058020478411E-3</v>
      </c>
      <c r="E1689" s="31">
        <v>-1.4636672746515256E-3</v>
      </c>
      <c r="F1689" s="31">
        <v>-3.5053280987085156E-4</v>
      </c>
      <c r="G1689" s="31">
        <v>-6.9633666363912994E-3</v>
      </c>
      <c r="H1689" s="31">
        <v>-6.2432867883995824E-3</v>
      </c>
      <c r="I1689" s="31">
        <v>-4.0622884224779998E-2</v>
      </c>
      <c r="J1689" s="31">
        <v>4.2204568023833655E-3</v>
      </c>
      <c r="K1689" s="31">
        <v>1.5415939499708875E-2</v>
      </c>
      <c r="L1689" s="31">
        <v>-3.0211480362537513E-3</v>
      </c>
      <c r="M1689" s="31">
        <v>5.6481979558902218E-3</v>
      </c>
    </row>
    <row r="1690" spans="1:13" x14ac:dyDescent="0.25">
      <c r="A1690" s="57">
        <v>41534</v>
      </c>
      <c r="B1690" s="31">
        <v>-1.4455343314403457E-3</v>
      </c>
      <c r="C1690" s="31">
        <v>1.1664074650077794E-2</v>
      </c>
      <c r="D1690" s="31">
        <v>1.4963659683625341E-2</v>
      </c>
      <c r="E1690" s="31">
        <v>-1.8717301100487083E-3</v>
      </c>
      <c r="F1690" s="31">
        <v>8.4858685742339457E-3</v>
      </c>
      <c r="G1690" s="31">
        <v>3.9634146341465115E-3</v>
      </c>
      <c r="H1690" s="31">
        <v>2.7393095994055372E-2</v>
      </c>
      <c r="I1690" s="31">
        <v>6.0221124441308005E-2</v>
      </c>
      <c r="J1690" s="31">
        <v>6.9221260815821584E-3</v>
      </c>
      <c r="K1690" s="31">
        <v>8.0206244629046353E-3</v>
      </c>
      <c r="L1690" s="31">
        <v>4.5454545454546302E-3</v>
      </c>
      <c r="M1690" s="31">
        <v>4.9478470179193934E-3</v>
      </c>
    </row>
    <row r="1691" spans="1:13" x14ac:dyDescent="0.25">
      <c r="A1691" s="57">
        <v>41535</v>
      </c>
      <c r="B1691" s="31">
        <v>-4.2394788543066442E-3</v>
      </c>
      <c r="C1691" s="31">
        <v>2.0445810914681006E-2</v>
      </c>
      <c r="D1691" s="31">
        <v>6.7396798652064049E-3</v>
      </c>
      <c r="E1691" s="31">
        <v>1.9430198142834421E-2</v>
      </c>
      <c r="F1691" s="31">
        <v>1.3212795549373935E-2</v>
      </c>
      <c r="G1691" s="31">
        <v>1.1843303978135378E-2</v>
      </c>
      <c r="H1691" s="31">
        <v>2.58408127034222E-2</v>
      </c>
      <c r="I1691" s="31">
        <v>3.5500332815618929E-3</v>
      </c>
      <c r="J1691" s="31">
        <v>2.9462312791554979E-3</v>
      </c>
      <c r="K1691" s="31">
        <v>2.9269678886047146E-2</v>
      </c>
      <c r="L1691" s="31">
        <v>1.3574660633484115E-2</v>
      </c>
      <c r="M1691" s="31">
        <v>1.6899534264803728E-2</v>
      </c>
    </row>
    <row r="1692" spans="1:13" x14ac:dyDescent="0.25">
      <c r="A1692" s="57">
        <v>41536</v>
      </c>
      <c r="B1692" s="31">
        <v>8.2035306334371505E-3</v>
      </c>
      <c r="C1692" s="31">
        <v>1.6420608617053301E-2</v>
      </c>
      <c r="D1692" s="31">
        <v>8.3682008368213268E-4</v>
      </c>
      <c r="E1692" s="31">
        <v>-5.4520068260898169E-3</v>
      </c>
      <c r="F1692" s="31">
        <v>1.3726835964310125E-2</v>
      </c>
      <c r="G1692" s="31">
        <v>9.6038415366146435E-3</v>
      </c>
      <c r="H1692" s="31">
        <v>9.6144601480663283E-5</v>
      </c>
      <c r="I1692" s="31">
        <v>1.6581914658412522E-2</v>
      </c>
      <c r="J1692" s="31">
        <v>-1.223990208078396E-3</v>
      </c>
      <c r="K1692" s="31">
        <v>4.7211485367200545E-2</v>
      </c>
      <c r="L1692" s="31">
        <v>4.7348484848483974E-3</v>
      </c>
      <c r="M1692" s="31">
        <v>-2.7479717351479582E-3</v>
      </c>
    </row>
    <row r="1693" spans="1:13" x14ac:dyDescent="0.25">
      <c r="A1693" s="57">
        <v>41537</v>
      </c>
      <c r="B1693" s="31">
        <v>-1.1329694098258791E-3</v>
      </c>
      <c r="C1693" s="31">
        <v>-1.0374981473247447E-2</v>
      </c>
      <c r="D1693" s="31">
        <v>-6.2709030100335239E-3</v>
      </c>
      <c r="E1693" s="31">
        <v>5.2367688022285641E-3</v>
      </c>
      <c r="F1693" s="31">
        <v>-9.8171970209883774E-3</v>
      </c>
      <c r="G1693" s="31">
        <v>-2.5267538644470955E-2</v>
      </c>
      <c r="H1693" s="31">
        <v>1.3715311158110532E-2</v>
      </c>
      <c r="I1693" s="31">
        <v>3.2840365376250569E-2</v>
      </c>
      <c r="J1693" s="31">
        <v>-6.8627450980390803E-3</v>
      </c>
      <c r="K1693" s="31">
        <v>-3.5328236224624221E-2</v>
      </c>
      <c r="L1693" s="31">
        <v>1.1444728692608264E-2</v>
      </c>
      <c r="M1693" s="31">
        <v>-4.9862222805405754E-3</v>
      </c>
    </row>
    <row r="1694" spans="1:13" x14ac:dyDescent="0.25">
      <c r="A1694" s="57">
        <v>41540</v>
      </c>
      <c r="B1694" s="31">
        <v>-2.0107238605898137E-2</v>
      </c>
      <c r="C1694" s="31">
        <v>4.9722929459338205E-2</v>
      </c>
      <c r="D1694" s="31">
        <v>-6.3104753891459753E-3</v>
      </c>
      <c r="E1694" s="31">
        <v>-1.8377299933495905E-2</v>
      </c>
      <c r="F1694" s="31">
        <v>2.0581196581196615E-2</v>
      </c>
      <c r="G1694" s="31">
        <v>-1.5248551387617715E-3</v>
      </c>
      <c r="H1694" s="31">
        <v>-1.5331605234873757E-2</v>
      </c>
      <c r="I1694" s="31">
        <v>-6.3171193935566139E-3</v>
      </c>
      <c r="J1694" s="31">
        <v>-1.2339585389932184E-3</v>
      </c>
      <c r="K1694" s="31">
        <v>2.7329871549601759E-3</v>
      </c>
      <c r="L1694" s="31">
        <v>-1.0915867944622071E-2</v>
      </c>
      <c r="M1694" s="31">
        <v>7.7805617829356244E-3</v>
      </c>
    </row>
    <row r="1695" spans="1:13" x14ac:dyDescent="0.25">
      <c r="A1695" s="57">
        <v>41541</v>
      </c>
      <c r="B1695" s="31">
        <v>4.5775018415237234E-3</v>
      </c>
      <c r="C1695" s="31">
        <v>-3.1388215151947341E-3</v>
      </c>
      <c r="D1695" s="31">
        <v>3.3869602032174928E-3</v>
      </c>
      <c r="E1695" s="31">
        <v>3.8391183577601851E-4</v>
      </c>
      <c r="F1695" s="31">
        <v>5.8287551922819869E-3</v>
      </c>
      <c r="G1695" s="31">
        <v>-8.5522296884544824E-3</v>
      </c>
      <c r="H1695" s="31">
        <v>8.4753924684579651E-3</v>
      </c>
      <c r="I1695" s="31">
        <v>2.6700572155117674E-2</v>
      </c>
      <c r="J1695" s="31">
        <v>-3.7064492216456468E-3</v>
      </c>
      <c r="K1695" s="31">
        <v>2.1531752521122938E-2</v>
      </c>
      <c r="L1695" s="31">
        <v>1.3458950201884257E-2</v>
      </c>
      <c r="M1695" s="31">
        <v>-8.7673383930908511E-3</v>
      </c>
    </row>
    <row r="1696" spans="1:13" x14ac:dyDescent="0.25">
      <c r="A1696" s="57">
        <v>41542</v>
      </c>
      <c r="B1696" s="31">
        <v>-4.1376420677736725E-3</v>
      </c>
      <c r="C1696" s="31">
        <v>-1.545727780163153E-2</v>
      </c>
      <c r="D1696" s="31">
        <v>0</v>
      </c>
      <c r="E1696" s="31">
        <v>-1.083570364350539E-2</v>
      </c>
      <c r="F1696" s="31">
        <v>3.6634916405782203E-3</v>
      </c>
      <c r="G1696" s="31">
        <v>1.2322858903264233E-3</v>
      </c>
      <c r="H1696" s="31">
        <v>-4.7114252061248862E-3</v>
      </c>
      <c r="I1696" s="31">
        <v>2.0846233230134015E-2</v>
      </c>
      <c r="J1696" s="31">
        <v>0</v>
      </c>
      <c r="K1696" s="31">
        <v>-1.6275346851654215E-2</v>
      </c>
      <c r="L1696" s="31">
        <v>-6.9057104913677891E-3</v>
      </c>
      <c r="M1696" s="31">
        <v>-1.4521452145214497E-2</v>
      </c>
    </row>
    <row r="1697" spans="1:13" x14ac:dyDescent="0.25">
      <c r="A1697" s="57">
        <v>41543</v>
      </c>
      <c r="B1697" s="31">
        <v>-2.1037130535395132E-4</v>
      </c>
      <c r="C1697" s="31">
        <v>9.7397877598486282E-3</v>
      </c>
      <c r="D1697" s="31">
        <v>-1.2236286919831141E-2</v>
      </c>
      <c r="E1697" s="31">
        <v>1.0726185585832049E-3</v>
      </c>
      <c r="F1697" s="31">
        <v>2.3891691000796245E-2</v>
      </c>
      <c r="G1697" s="31">
        <v>8.3076923076923492E-3</v>
      </c>
      <c r="H1697" s="31">
        <v>1.7495602110986885E-2</v>
      </c>
      <c r="I1697" s="31">
        <v>1.8803073190456931E-2</v>
      </c>
      <c r="J1697" s="31">
        <v>1.4880952380953438E-3</v>
      </c>
      <c r="K1697" s="31">
        <v>1.3289937618660153E-2</v>
      </c>
      <c r="L1697" s="31">
        <v>6.9537309441025652E-3</v>
      </c>
      <c r="M1697" s="31">
        <v>-4.0187541862024556E-4</v>
      </c>
    </row>
    <row r="1698" spans="1:13" x14ac:dyDescent="0.25">
      <c r="A1698" s="57">
        <v>41544</v>
      </c>
      <c r="B1698" s="31">
        <v>-6.470278800631224E-3</v>
      </c>
      <c r="C1698" s="31">
        <v>-7.1983875611862924E-3</v>
      </c>
      <c r="D1698" s="31">
        <v>-1.8368218709952977E-2</v>
      </c>
      <c r="E1698" s="31">
        <v>-2.0289524677988835E-3</v>
      </c>
      <c r="F1698" s="31">
        <v>-2.8519574799066305E-3</v>
      </c>
      <c r="G1698" s="31">
        <v>1.5257857796765251E-2</v>
      </c>
      <c r="H1698" s="31">
        <v>-6.6327172136301238E-3</v>
      </c>
      <c r="I1698" s="31">
        <v>1.6868426275054693E-2</v>
      </c>
      <c r="J1698" s="31">
        <v>-5.4482417038139719E-3</v>
      </c>
      <c r="K1698" s="31">
        <v>-1.4989293361884481E-2</v>
      </c>
      <c r="L1698" s="31">
        <v>7.3041168658698474E-3</v>
      </c>
      <c r="M1698" s="31">
        <v>-3.4843205574913716E-3</v>
      </c>
    </row>
    <row r="1699" spans="1:13" x14ac:dyDescent="0.25">
      <c r="A1699" s="57">
        <v>41547</v>
      </c>
      <c r="B1699" s="31">
        <v>-1.7525281939958726E-2</v>
      </c>
      <c r="C1699" s="31">
        <v>-1.2325986078886242E-2</v>
      </c>
      <c r="D1699" s="31">
        <v>-2.6109660574411553E-3</v>
      </c>
      <c r="E1699" s="31">
        <v>-5.482456140351033E-4</v>
      </c>
      <c r="F1699" s="31">
        <v>8.7103484139365861E-3</v>
      </c>
      <c r="G1699" s="31">
        <v>3.0057108506165164E-4</v>
      </c>
      <c r="H1699" s="31">
        <v>-1.0664219486725135E-2</v>
      </c>
      <c r="I1699" s="31">
        <v>-1.9711163153786182E-2</v>
      </c>
      <c r="J1699" s="31">
        <v>3.2370517928288489E-3</v>
      </c>
      <c r="K1699" s="31">
        <v>-1.0326086956521596E-2</v>
      </c>
      <c r="L1699" s="31">
        <v>-1.3183915622927422E-4</v>
      </c>
      <c r="M1699" s="31">
        <v>-5.3792361484670259E-3</v>
      </c>
    </row>
    <row r="1700" spans="1:13" x14ac:dyDescent="0.25">
      <c r="A1700" s="57">
        <v>41548</v>
      </c>
      <c r="B1700" s="31">
        <v>-1.1856003449018937E-3</v>
      </c>
      <c r="C1700" s="31">
        <v>2.3491410952870329E-2</v>
      </c>
      <c r="D1700" s="31">
        <v>-3.9267015706807573E-3</v>
      </c>
      <c r="E1700" s="31">
        <v>1.2662278295849427E-2</v>
      </c>
      <c r="F1700" s="31">
        <v>2.2296687717489272E-2</v>
      </c>
      <c r="G1700" s="31">
        <v>9.0144230769229061E-3</v>
      </c>
      <c r="H1700" s="31">
        <v>2.6580092118730914E-2</v>
      </c>
      <c r="I1700" s="31">
        <v>3.7826000398168969E-3</v>
      </c>
      <c r="J1700" s="31">
        <v>2.7302060064531286E-3</v>
      </c>
      <c r="K1700" s="31">
        <v>3.8989566172432877E-2</v>
      </c>
      <c r="L1700" s="31">
        <v>3.5073839662447259E-2</v>
      </c>
      <c r="M1700" s="31">
        <v>-5.0027041644130632E-3</v>
      </c>
    </row>
    <row r="1701" spans="1:13" x14ac:dyDescent="0.25">
      <c r="A1701" s="57">
        <v>41549</v>
      </c>
      <c r="B1701" s="31">
        <v>1.0790978741770374E-3</v>
      </c>
      <c r="C1701" s="31">
        <v>3.2993831588008504E-3</v>
      </c>
      <c r="D1701" s="31">
        <v>2.1901007446343268E-3</v>
      </c>
      <c r="E1701" s="31">
        <v>1.1059450187334008E-3</v>
      </c>
      <c r="F1701" s="31">
        <v>8.1946545637923141E-3</v>
      </c>
      <c r="G1701" s="31">
        <v>1.0125074449076843E-2</v>
      </c>
      <c r="H1701" s="31">
        <v>-1.3709300514098688E-3</v>
      </c>
      <c r="I1701" s="31">
        <v>-2.7766759222530579E-3</v>
      </c>
      <c r="J1701" s="31">
        <v>-3.4653465346534684E-3</v>
      </c>
      <c r="K1701" s="31">
        <v>-2.3784355179704564E-3</v>
      </c>
      <c r="L1701" s="31">
        <v>1.477707006369422E-2</v>
      </c>
      <c r="M1701" s="31">
        <v>1.7665443674410586E-3</v>
      </c>
    </row>
    <row r="1702" spans="1:13" x14ac:dyDescent="0.25">
      <c r="A1702" s="57">
        <v>41550</v>
      </c>
      <c r="B1702" s="31">
        <v>-4.5273256440659937E-3</v>
      </c>
      <c r="C1702" s="31">
        <v>-1.2582213325707636E-2</v>
      </c>
      <c r="D1702" s="31">
        <v>-1.2237762237762184E-2</v>
      </c>
      <c r="E1702" s="31">
        <v>-1.339195130199522E-2</v>
      </c>
      <c r="F1702" s="31">
        <v>-1.7881705639614776E-2</v>
      </c>
      <c r="G1702" s="31">
        <v>-1.7688679245283501E-3</v>
      </c>
      <c r="H1702" s="31">
        <v>-1.7940157873389317E-2</v>
      </c>
      <c r="I1702" s="31">
        <v>-2.1877486077963471E-2</v>
      </c>
      <c r="J1702" s="31">
        <v>-9.9354197714851544E-4</v>
      </c>
      <c r="K1702" s="31">
        <v>1.6688741721854417E-2</v>
      </c>
      <c r="L1702" s="31">
        <v>-1.2553351744915897E-2</v>
      </c>
      <c r="M1702" s="31">
        <v>-7.596310363537695E-3</v>
      </c>
    </row>
    <row r="1703" spans="1:13" x14ac:dyDescent="0.25">
      <c r="A1703" s="57">
        <v>41551</v>
      </c>
      <c r="B1703" s="31">
        <v>-2.8695181375203438E-3</v>
      </c>
      <c r="C1703" s="31">
        <v>-8.6880973066905121E-4</v>
      </c>
      <c r="D1703" s="31">
        <v>9.2920353982299808E-3</v>
      </c>
      <c r="E1703" s="31">
        <v>-4.2732113068714161E-3</v>
      </c>
      <c r="F1703" s="31">
        <v>1.2223071046600475E-2</v>
      </c>
      <c r="G1703" s="31">
        <v>5.9066745422331479E-4</v>
      </c>
      <c r="H1703" s="31">
        <v>1.3597661710509579E-2</v>
      </c>
      <c r="I1703" s="31">
        <v>3.7820252135014165E-2</v>
      </c>
      <c r="J1703" s="31">
        <v>-7.2103431128791584E-3</v>
      </c>
      <c r="K1703" s="31">
        <v>-7.8165711307975894E-4</v>
      </c>
      <c r="L1703" s="31">
        <v>-3.1782354436816762E-3</v>
      </c>
      <c r="M1703" s="31">
        <v>-4.9207217058502284E-3</v>
      </c>
    </row>
    <row r="1704" spans="1:13" x14ac:dyDescent="0.25">
      <c r="A1704" s="57">
        <v>41554</v>
      </c>
      <c r="B1704" s="31">
        <v>-1.2597057066840334E-2</v>
      </c>
      <c r="C1704" s="31">
        <v>9.8550724637682663E-3</v>
      </c>
      <c r="D1704" s="31">
        <v>8.7680841736070825E-4</v>
      </c>
      <c r="E1704" s="31">
        <v>-7.573323541561483E-3</v>
      </c>
      <c r="F1704" s="31">
        <v>-9.1823899371069606E-3</v>
      </c>
      <c r="G1704" s="31">
        <v>-1.7119244391971877E-2</v>
      </c>
      <c r="H1704" s="31">
        <v>-2.824097291875638E-2</v>
      </c>
      <c r="I1704" s="31">
        <v>-1.0188087774294585E-2</v>
      </c>
      <c r="J1704" s="31">
        <v>-1.753067868770386E-3</v>
      </c>
      <c r="K1704" s="31">
        <v>-2.3728813559322104E-2</v>
      </c>
      <c r="L1704" s="31">
        <v>-3.2648896824384654E-2</v>
      </c>
      <c r="M1704" s="31">
        <v>-1.2774725274725118E-2</v>
      </c>
    </row>
    <row r="1705" spans="1:13" x14ac:dyDescent="0.25">
      <c r="A1705" s="57">
        <v>41555</v>
      </c>
      <c r="B1705" s="31">
        <v>2.199615067361993E-4</v>
      </c>
      <c r="C1705" s="31">
        <v>-1.3920780711825675E-2</v>
      </c>
      <c r="D1705" s="31">
        <v>-1.5330705212439732E-2</v>
      </c>
      <c r="E1705" s="31">
        <v>-1.3944130977707858E-2</v>
      </c>
      <c r="F1705" s="31">
        <v>-5.5795353561000294E-2</v>
      </c>
      <c r="G1705" s="31">
        <v>-8.7087087087086568E-3</v>
      </c>
      <c r="H1705" s="31">
        <v>-2.1933361287617137E-2</v>
      </c>
      <c r="I1705" s="31">
        <v>-6.6904196357878143E-2</v>
      </c>
      <c r="J1705" s="31">
        <v>-1.5554440541896586E-2</v>
      </c>
      <c r="K1705" s="31">
        <v>-5.0747863247863179E-2</v>
      </c>
      <c r="L1705" s="31">
        <v>-5.4713249835200983E-2</v>
      </c>
      <c r="M1705" s="31">
        <v>1.4331431751773982E-2</v>
      </c>
    </row>
    <row r="1706" spans="1:13" x14ac:dyDescent="0.25">
      <c r="A1706" s="57">
        <v>41556</v>
      </c>
      <c r="B1706" s="31">
        <v>-1.3854527461652499E-2</v>
      </c>
      <c r="C1706" s="31">
        <v>1.1643137825644079E-2</v>
      </c>
      <c r="D1706" s="31">
        <v>4.8932384341637825E-3</v>
      </c>
      <c r="E1706" s="31">
        <v>2.5562252292394838E-3</v>
      </c>
      <c r="F1706" s="31">
        <v>-1.4857142857142902E-2</v>
      </c>
      <c r="G1706" s="31">
        <v>1.8176310209028212E-3</v>
      </c>
      <c r="H1706" s="31">
        <v>-1.6489133660917421E-2</v>
      </c>
      <c r="I1706" s="31">
        <v>-7.8489605430631659E-3</v>
      </c>
      <c r="J1706" s="31">
        <v>1.2742099898062076E-3</v>
      </c>
      <c r="K1706" s="31">
        <v>1.7445132245357264E-2</v>
      </c>
      <c r="L1706" s="31">
        <v>-1.4365411436541131E-2</v>
      </c>
      <c r="M1706" s="31">
        <v>1.37174211248281E-3</v>
      </c>
    </row>
    <row r="1707" spans="1:13" x14ac:dyDescent="0.25">
      <c r="A1707" s="57">
        <v>41557</v>
      </c>
      <c r="B1707" s="31">
        <v>2.1185259519429067E-2</v>
      </c>
      <c r="C1707" s="31">
        <v>6.330024456912664E-3</v>
      </c>
      <c r="D1707" s="31">
        <v>2.2576361221779528E-2</v>
      </c>
      <c r="E1707" s="31">
        <v>1.4479532163742759E-2</v>
      </c>
      <c r="F1707" s="31">
        <v>4.5175378736181271E-2</v>
      </c>
      <c r="G1707" s="31">
        <v>2.0864832174176007E-2</v>
      </c>
      <c r="H1707" s="31">
        <v>2.3270630050632013E-2</v>
      </c>
      <c r="I1707" s="31">
        <v>4.8749198203976718E-2</v>
      </c>
      <c r="J1707" s="31">
        <v>2.1124968185288751E-2</v>
      </c>
      <c r="K1707" s="31">
        <v>6.5542035398230114E-2</v>
      </c>
      <c r="L1707" s="31">
        <v>2.2640441488608998E-2</v>
      </c>
      <c r="M1707" s="31">
        <v>2.4520547945205529E-2</v>
      </c>
    </row>
    <row r="1708" spans="1:13" x14ac:dyDescent="0.25">
      <c r="A1708" s="57">
        <v>41558</v>
      </c>
      <c r="B1708" s="31">
        <v>1.1355571327182457E-2</v>
      </c>
      <c r="C1708" s="31">
        <v>6.4331665475338973E-3</v>
      </c>
      <c r="D1708" s="31">
        <v>6.9264069264070027E-3</v>
      </c>
      <c r="E1708" s="31">
        <v>4.3118356429707738E-3</v>
      </c>
      <c r="F1708" s="31">
        <v>1.1360668581875233E-2</v>
      </c>
      <c r="G1708" s="31">
        <v>1.0959715639810463E-2</v>
      </c>
      <c r="H1708" s="31">
        <v>1.8743651079725865E-2</v>
      </c>
      <c r="I1708" s="31">
        <v>1.2232415902140303E-3</v>
      </c>
      <c r="J1708" s="31">
        <v>6.4805583250251431E-3</v>
      </c>
      <c r="K1708" s="31">
        <v>-5.1907604464054291E-3</v>
      </c>
      <c r="L1708" s="31">
        <v>2.4076380240763973E-2</v>
      </c>
      <c r="M1708" s="31">
        <v>4.0112314480533762E-4</v>
      </c>
    </row>
    <row r="1709" spans="1:13" x14ac:dyDescent="0.25">
      <c r="A1709" s="57">
        <v>41561</v>
      </c>
      <c r="B1709" s="31">
        <v>8.6369770580296823E-4</v>
      </c>
      <c r="C1709" s="31">
        <v>6.5340909090907395E-3</v>
      </c>
      <c r="D1709" s="31">
        <v>8.1685296646603067E-3</v>
      </c>
      <c r="E1709" s="31">
        <v>4.7295435760859039E-3</v>
      </c>
      <c r="F1709" s="31">
        <v>-1.2524209167204647E-2</v>
      </c>
      <c r="G1709" s="31">
        <v>9.3759156167594337E-3</v>
      </c>
      <c r="H1709" s="31">
        <v>-6.1114863778188866E-4</v>
      </c>
      <c r="I1709" s="31">
        <v>8.1449806556708193E-3</v>
      </c>
      <c r="J1709" s="31">
        <v>4.2100049529467665E-3</v>
      </c>
      <c r="K1709" s="31">
        <v>7.8267675450049978E-4</v>
      </c>
      <c r="L1709" s="31">
        <v>1.3511687609782497E-2</v>
      </c>
      <c r="M1709" s="31">
        <v>-1.8711574445333667E-3</v>
      </c>
    </row>
    <row r="1710" spans="1:13" x14ac:dyDescent="0.25">
      <c r="A1710" s="57">
        <v>41562</v>
      </c>
      <c r="B1710" s="31">
        <v>1.7798392751200431E-3</v>
      </c>
      <c r="C1710" s="31">
        <v>5.3626869884277895E-3</v>
      </c>
      <c r="D1710" s="31">
        <v>-2.5586353944562212E-3</v>
      </c>
      <c r="E1710" s="31">
        <v>6.7181573054246879E-3</v>
      </c>
      <c r="F1710" s="31">
        <v>-9.5449790794979172E-3</v>
      </c>
      <c r="G1710" s="31">
        <v>1.1611030478955175E-3</v>
      </c>
      <c r="H1710" s="31">
        <v>-1.3839716768587085E-2</v>
      </c>
      <c r="I1710" s="31">
        <v>-2.0197939810140397E-4</v>
      </c>
      <c r="J1710" s="31">
        <v>-7.3982737361281137E-3</v>
      </c>
      <c r="K1710" s="31">
        <v>5.9958289885297944E-3</v>
      </c>
      <c r="L1710" s="31">
        <v>-1.5197973603519488E-2</v>
      </c>
      <c r="M1710" s="31">
        <v>-4.1510444563470639E-3</v>
      </c>
    </row>
    <row r="1711" spans="1:13" x14ac:dyDescent="0.25">
      <c r="A1711" s="57">
        <v>41563</v>
      </c>
      <c r="B1711" s="31">
        <v>-1.7228383762249999E-3</v>
      </c>
      <c r="C1711" s="31">
        <v>4.9129702414374421E-3</v>
      </c>
      <c r="D1711" s="31">
        <v>1.3253527148354038E-2</v>
      </c>
      <c r="E1711" s="31">
        <v>1.8158707100054405E-2</v>
      </c>
      <c r="F1711" s="31">
        <v>-8.5808580858086625E-3</v>
      </c>
      <c r="G1711" s="31">
        <v>4.3490866917947901E-3</v>
      </c>
      <c r="H1711" s="31">
        <v>1.334856396866857E-2</v>
      </c>
      <c r="I1711" s="31">
        <v>3.3131313131313123E-2</v>
      </c>
      <c r="J1711" s="31">
        <v>1.2422360248447228E-2</v>
      </c>
      <c r="K1711" s="31">
        <v>1.8657683337652164E-2</v>
      </c>
      <c r="L1711" s="31">
        <v>1.5297143630702559E-2</v>
      </c>
      <c r="M1711" s="31">
        <v>1.6538926986688018E-2</v>
      </c>
    </row>
    <row r="1712" spans="1:13" x14ac:dyDescent="0.25">
      <c r="A1712" s="57">
        <v>41564</v>
      </c>
      <c r="B1712" s="31">
        <v>-6.2452809837126422E-2</v>
      </c>
      <c r="C1712" s="31">
        <v>6.7048470456765319E-3</v>
      </c>
      <c r="D1712" s="31">
        <v>9.2827004219411258E-3</v>
      </c>
      <c r="E1712" s="31">
        <v>-1.027733190654545E-2</v>
      </c>
      <c r="F1712" s="31">
        <v>2.416777629826905E-2</v>
      </c>
      <c r="G1712" s="31">
        <v>8.083140877598094E-3</v>
      </c>
      <c r="H1712" s="31">
        <v>9.0180038004428198E-4</v>
      </c>
      <c r="I1712" s="31">
        <v>2.0922956589753516E-2</v>
      </c>
      <c r="J1712" s="31">
        <v>-2.6993865030674469E-3</v>
      </c>
      <c r="K1712" s="31">
        <v>-2.2894937674893256E-3</v>
      </c>
      <c r="L1712" s="31">
        <v>-3.0133333333333456E-2</v>
      </c>
      <c r="M1712" s="31">
        <v>2.3809523809523725E-3</v>
      </c>
    </row>
    <row r="1713" spans="1:13" x14ac:dyDescent="0.25">
      <c r="A1713" s="57">
        <v>41565</v>
      </c>
      <c r="B1713" s="31">
        <v>5.5223193741371635E-3</v>
      </c>
      <c r="C1713" s="31">
        <v>8.7415013181630918E-3</v>
      </c>
      <c r="D1713" s="31">
        <v>-1.6722408026756952E-3</v>
      </c>
      <c r="E1713" s="31">
        <v>0.1379659871607164</v>
      </c>
      <c r="F1713" s="31">
        <v>7.852824546577386E-2</v>
      </c>
      <c r="G1713" s="31">
        <v>1.1454753722794919E-3</v>
      </c>
      <c r="H1713" s="31">
        <v>5.843549892203237E-2</v>
      </c>
      <c r="I1713" s="31">
        <v>3.8498371959394762E-2</v>
      </c>
      <c r="J1713" s="31">
        <v>1.7224409448819422E-3</v>
      </c>
      <c r="K1713" s="31">
        <v>4.0285568587455245E-2</v>
      </c>
      <c r="L1713" s="31">
        <v>-1.1960406928787304E-2</v>
      </c>
      <c r="M1713" s="31">
        <v>-9.2372657693329252E-4</v>
      </c>
    </row>
    <row r="1714" spans="1:13" x14ac:dyDescent="0.25">
      <c r="A1714" s="57">
        <v>41568</v>
      </c>
      <c r="B1714" s="31">
        <v>-2.1739130434783593E-3</v>
      </c>
      <c r="C1714" s="31">
        <v>2.448418156808807E-2</v>
      </c>
      <c r="D1714" s="31">
        <v>1.0887772194305034E-2</v>
      </c>
      <c r="E1714" s="31">
        <v>-8.016627078384797E-3</v>
      </c>
      <c r="F1714" s="31">
        <v>-2.8328611898016942E-2</v>
      </c>
      <c r="G1714" s="31">
        <v>8.5812356979397819E-4</v>
      </c>
      <c r="H1714" s="31">
        <v>-7.5699996959839311E-3</v>
      </c>
      <c r="I1714" s="31">
        <v>-6.824050165990414E-3</v>
      </c>
      <c r="J1714" s="31">
        <v>6.8779169737165358E-3</v>
      </c>
      <c r="K1714" s="31">
        <v>5.8823529411764497E-3</v>
      </c>
      <c r="L1714" s="31">
        <v>3.1167385557256067E-2</v>
      </c>
      <c r="M1714" s="31">
        <v>-7.3966450931183259E-3</v>
      </c>
    </row>
    <row r="1715" spans="1:13" x14ac:dyDescent="0.25">
      <c r="A1715" s="57">
        <v>41569</v>
      </c>
      <c r="B1715" s="31">
        <v>-6.1346175897258881E-3</v>
      </c>
      <c r="C1715" s="31">
        <v>-2.8195488721806106E-3</v>
      </c>
      <c r="D1715" s="31">
        <v>-2.8997514498757537E-3</v>
      </c>
      <c r="E1715" s="31">
        <v>3.6915095280853905E-3</v>
      </c>
      <c r="F1715" s="31">
        <v>-1.6376155325352082E-2</v>
      </c>
      <c r="G1715" s="31">
        <v>-1.1717633609602873E-2</v>
      </c>
      <c r="H1715" s="31">
        <v>1.8686435485847364E-2</v>
      </c>
      <c r="I1715" s="31">
        <v>-2.1727019498607225E-2</v>
      </c>
      <c r="J1715" s="31">
        <v>-1.7321297877531117E-2</v>
      </c>
      <c r="K1715" s="31">
        <v>-9.0155945419102546E-3</v>
      </c>
      <c r="L1715" s="31">
        <v>1.8755903386857398E-2</v>
      </c>
      <c r="M1715" s="31">
        <v>1.5568862275448847E-2</v>
      </c>
    </row>
    <row r="1716" spans="1:13" x14ac:dyDescent="0.25">
      <c r="A1716" s="57">
        <v>41570</v>
      </c>
      <c r="B1716" s="31">
        <v>1.0037496394577516E-2</v>
      </c>
      <c r="C1716" s="31">
        <v>9.6943584219739698E-3</v>
      </c>
      <c r="D1716" s="31">
        <v>-1.371001246364778E-2</v>
      </c>
      <c r="E1716" s="31">
        <v>2.4234592445328218E-2</v>
      </c>
      <c r="F1716" s="31">
        <v>-2.207227092135966E-2</v>
      </c>
      <c r="G1716" s="31">
        <v>-2.3713128976286857E-2</v>
      </c>
      <c r="H1716" s="31">
        <v>-1.7381367655019075E-2</v>
      </c>
      <c r="I1716" s="31">
        <v>-1.4806378132118492E-2</v>
      </c>
      <c r="J1716" s="31">
        <v>-1.3654419066534418E-2</v>
      </c>
      <c r="K1716" s="31">
        <v>8.1140890090976026E-3</v>
      </c>
      <c r="L1716" s="31">
        <v>-3.8410596026491328E-3</v>
      </c>
      <c r="M1716" s="31">
        <v>-5.5031446540878548E-3</v>
      </c>
    </row>
    <row r="1717" spans="1:13" x14ac:dyDescent="0.25">
      <c r="A1717" s="57">
        <v>41571</v>
      </c>
      <c r="B1717" s="31">
        <v>7.6532069221544319E-3</v>
      </c>
      <c r="C1717" s="31">
        <v>1.3335111348179662E-2</v>
      </c>
      <c r="D1717" s="31">
        <v>1.6849199663018233E-3</v>
      </c>
      <c r="E1717" s="31">
        <v>-5.6872221898718323E-3</v>
      </c>
      <c r="F1717" s="31">
        <v>4.0433352679435153E-2</v>
      </c>
      <c r="G1717" s="31">
        <v>-1.1848341232226778E-3</v>
      </c>
      <c r="H1717" s="31">
        <v>1.6678908067082832E-2</v>
      </c>
      <c r="I1717" s="31">
        <v>1.0404624277456698E-2</v>
      </c>
      <c r="J1717" s="31">
        <v>3.7754845205135723E-3</v>
      </c>
      <c r="K1717" s="31">
        <v>-5.1219512195121997E-3</v>
      </c>
      <c r="L1717" s="31">
        <v>-4.7865975269245631E-3</v>
      </c>
      <c r="M1717" s="31">
        <v>6.8511198945981899E-3</v>
      </c>
    </row>
    <row r="1718" spans="1:13" x14ac:dyDescent="0.25">
      <c r="A1718" s="57">
        <v>41572</v>
      </c>
      <c r="B1718" s="31">
        <v>1.1335940599671357E-2</v>
      </c>
      <c r="C1718" s="31">
        <v>-1.1185682326621871E-2</v>
      </c>
      <c r="D1718" s="31">
        <v>1.9343986543313596E-2</v>
      </c>
      <c r="E1718" s="31">
        <v>-1.0092531136532301E-2</v>
      </c>
      <c r="F1718" s="31">
        <v>-1.2272220156191782E-2</v>
      </c>
      <c r="G1718" s="31">
        <v>5.9608540925266906E-2</v>
      </c>
      <c r="H1718" s="31">
        <v>9.3856295716564953E-2</v>
      </c>
      <c r="I1718" s="31">
        <v>-9.3440122044240459E-3</v>
      </c>
      <c r="J1718" s="31">
        <v>8.7763289869606798E-3</v>
      </c>
      <c r="K1718" s="31">
        <v>-6.3741113017896533E-2</v>
      </c>
      <c r="L1718" s="31">
        <v>2.8456913827655361E-2</v>
      </c>
      <c r="M1718" s="31">
        <v>-4.4490970950012976E-3</v>
      </c>
    </row>
    <row r="1719" spans="1:13" x14ac:dyDescent="0.25">
      <c r="A1719" s="57">
        <v>41575</v>
      </c>
      <c r="B1719" s="31">
        <v>-7.7901698144932086E-3</v>
      </c>
      <c r="C1719" s="31">
        <v>7.4527548575991087E-3</v>
      </c>
      <c r="D1719" s="31">
        <v>4.9504950495049549E-3</v>
      </c>
      <c r="E1719" s="31">
        <v>-1.9720365221154168E-4</v>
      </c>
      <c r="F1719" s="31">
        <v>-3.2881526104417746E-2</v>
      </c>
      <c r="G1719" s="31">
        <v>-4.478029666946437E-3</v>
      </c>
      <c r="H1719" s="31">
        <v>-1.4392250749882929E-2</v>
      </c>
      <c r="I1719" s="31">
        <v>-3.3108758421559359E-2</v>
      </c>
      <c r="J1719" s="31">
        <v>1.9388516032811332E-2</v>
      </c>
      <c r="K1719" s="31">
        <v>-7.8554595443836028E-4</v>
      </c>
      <c r="L1719" s="31">
        <v>1.0522213561964255E-2</v>
      </c>
      <c r="M1719" s="31">
        <v>1.393270241850697E-2</v>
      </c>
    </row>
    <row r="1720" spans="1:13" x14ac:dyDescent="0.25">
      <c r="A1720" s="57">
        <v>41576</v>
      </c>
      <c r="B1720" s="31">
        <v>3.2760957975599414E-3</v>
      </c>
      <c r="C1720" s="31">
        <v>-2.4966974900924699E-2</v>
      </c>
      <c r="D1720" s="31">
        <v>6.5681444991789739E-3</v>
      </c>
      <c r="E1720" s="31">
        <v>2.0927434466162964E-2</v>
      </c>
      <c r="F1720" s="31">
        <v>3.4323903451855653E-2</v>
      </c>
      <c r="G1720" s="31">
        <v>-1.4056789429293115E-3</v>
      </c>
      <c r="H1720" s="31">
        <v>1.2675899039535254E-2</v>
      </c>
      <c r="I1720" s="31">
        <v>-1.6523989647620918E-2</v>
      </c>
      <c r="J1720" s="31">
        <v>1.8288222384784225E-2</v>
      </c>
      <c r="K1720" s="31">
        <v>-9.6960167714884582E-3</v>
      </c>
      <c r="L1720" s="31">
        <v>5.7462398765908196E-2</v>
      </c>
      <c r="M1720" s="31">
        <v>-1.0370754472387445E-3</v>
      </c>
    </row>
    <row r="1721" spans="1:13" x14ac:dyDescent="0.25">
      <c r="A1721" s="57">
        <v>41577</v>
      </c>
      <c r="B1721" s="31">
        <v>2.2914086251548227E-2</v>
      </c>
      <c r="C1721" s="31">
        <v>1.5851510635415345E-2</v>
      </c>
      <c r="D1721" s="31">
        <v>-8.1566068515492862E-4</v>
      </c>
      <c r="E1721" s="31">
        <v>-5.6221020092734886E-3</v>
      </c>
      <c r="F1721" s="31">
        <v>3.4627689605420064E-2</v>
      </c>
      <c r="G1721" s="31">
        <v>5.6306306306286302E-4</v>
      </c>
      <c r="H1721" s="31">
        <v>-4.466501240694809E-3</v>
      </c>
      <c r="I1721" s="31">
        <v>-7.8947368421052877E-3</v>
      </c>
      <c r="J1721" s="31">
        <v>-9.5785440613027628E-4</v>
      </c>
      <c r="K1721" s="31">
        <v>-1.2701772955808321E-2</v>
      </c>
      <c r="L1721" s="31">
        <v>-2.4799416484318049E-2</v>
      </c>
      <c r="M1721" s="31">
        <v>-1.9465351674020637E-3</v>
      </c>
    </row>
    <row r="1722" spans="1:13" x14ac:dyDescent="0.25">
      <c r="A1722" s="57">
        <v>41578</v>
      </c>
      <c r="B1722" s="31">
        <v>-1.1227915680554701E-2</v>
      </c>
      <c r="C1722" s="31">
        <v>-4.1344358495598588E-3</v>
      </c>
      <c r="D1722" s="31">
        <v>-1.224489795918382E-3</v>
      </c>
      <c r="E1722" s="31">
        <v>1.5543336765810878E-4</v>
      </c>
      <c r="F1722" s="31">
        <v>-2.5040926453646972E-2</v>
      </c>
      <c r="G1722" s="31">
        <v>-3.9392234102419987E-3</v>
      </c>
      <c r="H1722" s="31">
        <v>8.1699346405228468E-3</v>
      </c>
      <c r="I1722" s="31">
        <v>2.4280759028769694E-2</v>
      </c>
      <c r="J1722" s="31">
        <v>8.6289549376796781E-3</v>
      </c>
      <c r="K1722" s="31">
        <v>-1.2061109622085286E-2</v>
      </c>
      <c r="L1722" s="31">
        <v>3.1164298180004879E-2</v>
      </c>
      <c r="M1722" s="31">
        <v>-2.0803536601221584E-3</v>
      </c>
    </row>
    <row r="1723" spans="1:13" x14ac:dyDescent="0.25">
      <c r="A1723" s="57">
        <v>41579</v>
      </c>
      <c r="B1723" s="31">
        <v>8.906206512664383E-4</v>
      </c>
      <c r="C1723" s="31">
        <v>-5.0890585241729624E-3</v>
      </c>
      <c r="D1723" s="31">
        <v>-6.129955046996316E-3</v>
      </c>
      <c r="E1723" s="31">
        <v>-3.4190026613827307E-3</v>
      </c>
      <c r="F1723" s="31">
        <v>-4.6019900497512589E-3</v>
      </c>
      <c r="G1723" s="31">
        <v>3.3898305084747449E-3</v>
      </c>
      <c r="H1723" s="31">
        <v>-1.3817542510232594E-2</v>
      </c>
      <c r="I1723" s="31">
        <v>-8.9641434262949238E-3</v>
      </c>
      <c r="J1723" s="31">
        <v>-1.1882129277566156E-3</v>
      </c>
      <c r="K1723" s="31">
        <v>3.1741725447639757E-2</v>
      </c>
      <c r="L1723" s="31">
        <v>7.9787234042552058E-3</v>
      </c>
      <c r="M1723" s="31">
        <v>4.1693811074918763E-3</v>
      </c>
    </row>
    <row r="1724" spans="1:13" x14ac:dyDescent="0.25">
      <c r="A1724" s="57">
        <v>41582</v>
      </c>
      <c r="B1724" s="31">
        <v>5.0052833546532227E-4</v>
      </c>
      <c r="C1724" s="31">
        <v>1.2922331403957488E-2</v>
      </c>
      <c r="D1724" s="31">
        <v>-2.4671052631578538E-3</v>
      </c>
      <c r="E1724" s="31">
        <v>-9.1616147833384343E-4</v>
      </c>
      <c r="F1724" s="31">
        <v>-2.5240534799450209E-2</v>
      </c>
      <c r="G1724" s="31">
        <v>1.182432432432412E-2</v>
      </c>
      <c r="H1724" s="31">
        <v>-7.2423398328691491E-4</v>
      </c>
      <c r="I1724" s="31">
        <v>-3.0753768844221097E-2</v>
      </c>
      <c r="J1724" s="31">
        <v>-9.5170116583387365E-4</v>
      </c>
      <c r="K1724" s="31">
        <v>-8.414409676571144E-3</v>
      </c>
      <c r="L1724" s="31">
        <v>5.8047493403694084E-2</v>
      </c>
      <c r="M1724" s="31">
        <v>3.3735565070716067E-3</v>
      </c>
    </row>
    <row r="1725" spans="1:13" x14ac:dyDescent="0.25">
      <c r="A1725" s="57">
        <v>41583</v>
      </c>
      <c r="B1725" s="31">
        <v>-2.0011117287382918E-3</v>
      </c>
      <c r="C1725" s="31">
        <v>-2.5249169435215268E-3</v>
      </c>
      <c r="D1725" s="31">
        <v>-9.4806265457543226E-3</v>
      </c>
      <c r="E1725" s="31">
        <v>-4.4679439653489972E-3</v>
      </c>
      <c r="F1725" s="31">
        <v>-1.6408152800923004E-2</v>
      </c>
      <c r="G1725" s="31">
        <v>1.9476905954368462E-2</v>
      </c>
      <c r="H1725" s="31">
        <v>4.1813012209401812E-4</v>
      </c>
      <c r="I1725" s="31">
        <v>3.8987971795935383E-2</v>
      </c>
      <c r="J1725" s="31">
        <v>-2.1433674684449011E-3</v>
      </c>
      <c r="K1725" s="31">
        <v>-5.0384513391672492E-3</v>
      </c>
      <c r="L1725" s="31">
        <v>-1.7002947177511274E-3</v>
      </c>
      <c r="M1725" s="31">
        <v>1.1638432691065681E-3</v>
      </c>
    </row>
    <row r="1726" spans="1:13" x14ac:dyDescent="0.25">
      <c r="A1726" s="57">
        <v>41584</v>
      </c>
      <c r="B1726" s="31">
        <v>-9.0787568229920845E-3</v>
      </c>
      <c r="C1726" s="31">
        <v>-8.5265121236344221E-3</v>
      </c>
      <c r="D1726" s="31">
        <v>8.7390761548062912E-3</v>
      </c>
      <c r="E1726" s="31">
        <v>1.195492405683618E-3</v>
      </c>
      <c r="F1726" s="31">
        <v>-2.1960119900951369E-2</v>
      </c>
      <c r="G1726" s="31">
        <v>4.2030567685589437E-2</v>
      </c>
      <c r="H1726" s="31">
        <v>-7.5510602134357674E-3</v>
      </c>
      <c r="I1726" s="31">
        <v>-1.9560878243513047E-2</v>
      </c>
      <c r="J1726" s="31">
        <v>5.7279236276850387E-3</v>
      </c>
      <c r="K1726" s="31">
        <v>1.9989339019189867E-2</v>
      </c>
      <c r="L1726" s="31">
        <v>-1.6577722266378991E-2</v>
      </c>
      <c r="M1726" s="31">
        <v>9.5582536812193197E-3</v>
      </c>
    </row>
    <row r="1727" spans="1:13" x14ac:dyDescent="0.25">
      <c r="A1727" s="57">
        <v>41585</v>
      </c>
      <c r="B1727" s="31">
        <v>9.4991849811703055E-3</v>
      </c>
      <c r="C1727" s="31">
        <v>-1.6259070142434884E-2</v>
      </c>
      <c r="D1727" s="31">
        <v>-7.4257425742574323E-3</v>
      </c>
      <c r="E1727" s="31">
        <v>-1.4465802763966584E-2</v>
      </c>
      <c r="F1727" s="31">
        <v>-1.8255713238723548E-2</v>
      </c>
      <c r="G1727" s="31">
        <v>-1.7810371922472479E-2</v>
      </c>
      <c r="H1727" s="31">
        <v>-3.5431523387051467E-2</v>
      </c>
      <c r="I1727" s="31">
        <v>-3.175895765472303E-2</v>
      </c>
      <c r="J1727" s="31">
        <v>-1.1627906976744207E-2</v>
      </c>
      <c r="K1727" s="31">
        <v>-5.6963679122027711E-2</v>
      </c>
      <c r="L1727" s="31">
        <v>-3.1520609629373086E-2</v>
      </c>
      <c r="M1727" s="31">
        <v>-8.3162743091094171E-3</v>
      </c>
    </row>
    <row r="1728" spans="1:13" x14ac:dyDescent="0.25">
      <c r="A1728" s="57">
        <v>41586</v>
      </c>
      <c r="B1728" s="31">
        <v>-4.2873051224943115E-3</v>
      </c>
      <c r="C1728" s="31">
        <v>1.5844829941265015E-2</v>
      </c>
      <c r="D1728" s="31">
        <v>1.2468827930174342E-3</v>
      </c>
      <c r="E1728" s="31">
        <v>8.0243112797186988E-3</v>
      </c>
      <c r="F1728" s="31">
        <v>2.538174414658978E-2</v>
      </c>
      <c r="G1728" s="31">
        <v>7.4666666666667325E-3</v>
      </c>
      <c r="H1728" s="31">
        <v>1.9647223192455376E-2</v>
      </c>
      <c r="I1728" s="31">
        <v>-6.307821698906535E-4</v>
      </c>
      <c r="J1728" s="31">
        <v>7.9231692677070864E-3</v>
      </c>
      <c r="K1728" s="31">
        <v>7.2042116929897926E-3</v>
      </c>
      <c r="L1728" s="31">
        <v>7.1530758226037161E-3</v>
      </c>
      <c r="M1728" s="31">
        <v>5.8057024900011189E-3</v>
      </c>
    </row>
    <row r="1729" spans="1:13" x14ac:dyDescent="0.25">
      <c r="A1729" s="57">
        <v>41589</v>
      </c>
      <c r="B1729" s="31">
        <v>7.604987977408717E-3</v>
      </c>
      <c r="C1729" s="31">
        <v>-2.9581820626596311E-3</v>
      </c>
      <c r="D1729" s="31">
        <v>3.3208800332089616E-3</v>
      </c>
      <c r="E1729" s="31">
        <v>-5.3595003054126567E-3</v>
      </c>
      <c r="F1729" s="31">
        <v>3.3754715732343676E-3</v>
      </c>
      <c r="G1729" s="31">
        <v>-5.0291159343567315E-3</v>
      </c>
      <c r="H1729" s="31">
        <v>1.1618280951157578E-2</v>
      </c>
      <c r="I1729" s="31">
        <v>-2.7982326951399128E-2</v>
      </c>
      <c r="J1729" s="31">
        <v>-4.525964745116684E-3</v>
      </c>
      <c r="K1729" s="31">
        <v>1.2379642365887067E-2</v>
      </c>
      <c r="L1729" s="31">
        <v>6.3920454545454142E-3</v>
      </c>
      <c r="M1729" s="31">
        <v>1.3468445356593195E-2</v>
      </c>
    </row>
    <row r="1730" spans="1:13" x14ac:dyDescent="0.25">
      <c r="A1730" s="57">
        <v>41590</v>
      </c>
      <c r="B1730" s="31">
        <v>1.2986292247072484E-2</v>
      </c>
      <c r="C1730" s="31">
        <v>1.8880647336481093E-3</v>
      </c>
      <c r="D1730" s="31">
        <v>1.0757136946627943E-2</v>
      </c>
      <c r="E1730" s="31">
        <v>1.1688028685195029E-3</v>
      </c>
      <c r="F1730" s="31">
        <v>-7.7176781002638029E-3</v>
      </c>
      <c r="G1730" s="31">
        <v>-6.1186485767492638E-3</v>
      </c>
      <c r="H1730" s="31">
        <v>-1.3685873920650238E-2</v>
      </c>
      <c r="I1730" s="31">
        <v>8.6580086580085869E-3</v>
      </c>
      <c r="J1730" s="31">
        <v>1.4357501794688421E-3</v>
      </c>
      <c r="K1730" s="31">
        <v>-1.3315217391304257E-2</v>
      </c>
      <c r="L1730" s="31">
        <v>-1.4114326040930436E-3</v>
      </c>
      <c r="M1730" s="31">
        <v>-3.7969877230731308E-3</v>
      </c>
    </row>
    <row r="1731" spans="1:13" x14ac:dyDescent="0.25">
      <c r="A1731" s="57">
        <v>41591</v>
      </c>
      <c r="B1731" s="31">
        <v>-1.4244233824576291E-3</v>
      </c>
      <c r="C1731" s="31">
        <v>1.2114685691209104E-3</v>
      </c>
      <c r="D1731" s="31">
        <v>6.9586573884568015E-3</v>
      </c>
      <c r="E1731" s="31">
        <v>2.0459851992560063E-2</v>
      </c>
      <c r="F1731" s="31">
        <v>1.6951405969553912E-2</v>
      </c>
      <c r="G1731" s="31">
        <v>2.1413276231263323E-2</v>
      </c>
      <c r="H1731" s="31">
        <v>1.9139987983864293E-2</v>
      </c>
      <c r="I1731" s="31">
        <v>4.5278969957081472E-2</v>
      </c>
      <c r="J1731" s="31">
        <v>1.2903225806451646E-2</v>
      </c>
      <c r="K1731" s="31">
        <v>2.1481685486091973E-2</v>
      </c>
      <c r="L1731" s="31">
        <v>3.0506478209658239E-2</v>
      </c>
      <c r="M1731" s="31">
        <v>2.4139245330963011E-3</v>
      </c>
    </row>
    <row r="1732" spans="1:13" x14ac:dyDescent="0.25">
      <c r="A1732" s="57">
        <v>41592</v>
      </c>
      <c r="B1732" s="31">
        <v>-9.8205958193888776E-3</v>
      </c>
      <c r="C1732" s="31">
        <v>1.4385587523527921E-2</v>
      </c>
      <c r="D1732" s="31">
        <v>-8.9430894308943909E-3</v>
      </c>
      <c r="E1732" s="31">
        <v>2.675870627472321E-3</v>
      </c>
      <c r="F1732" s="31">
        <v>3.9286181200157033E-2</v>
      </c>
      <c r="G1732" s="31">
        <v>-3.6687631027252365E-3</v>
      </c>
      <c r="H1732" s="31">
        <v>3.1385099096064017E-2</v>
      </c>
      <c r="I1732" s="31">
        <v>5.7483063026073644E-3</v>
      </c>
      <c r="J1732" s="31">
        <v>5.6617126680822416E-3</v>
      </c>
      <c r="K1732" s="31">
        <v>4.1790239956861708E-2</v>
      </c>
      <c r="L1732" s="31">
        <v>1.9316493313521699E-2</v>
      </c>
      <c r="M1732" s="31">
        <v>2.2813688212925953E-3</v>
      </c>
    </row>
    <row r="1733" spans="1:13" x14ac:dyDescent="0.25">
      <c r="A1733" s="57">
        <v>41593</v>
      </c>
      <c r="B1733" s="31">
        <v>1.0527482269503619E-2</v>
      </c>
      <c r="C1733" s="31">
        <v>-5.9642147117296984E-3</v>
      </c>
      <c r="D1733" s="31">
        <v>5.7424118129614232E-3</v>
      </c>
      <c r="E1733" s="31">
        <v>-1.6244440146974126E-3</v>
      </c>
      <c r="F1733" s="31">
        <v>2.1007610541543542E-2</v>
      </c>
      <c r="G1733" s="31">
        <v>-4.7343503419252642E-3</v>
      </c>
      <c r="H1733" s="31">
        <v>4.8176374523680732E-3</v>
      </c>
      <c r="I1733" s="31">
        <v>4.0824658093474575E-4</v>
      </c>
      <c r="J1733" s="31">
        <v>-1.8766127140512623E-3</v>
      </c>
      <c r="K1733" s="31">
        <v>-2.8467908902691796E-3</v>
      </c>
      <c r="L1733" s="31">
        <v>-1.581071989235272E-2</v>
      </c>
      <c r="M1733" s="31">
        <v>1.7703591299949029E-3</v>
      </c>
    </row>
    <row r="1734" spans="1:13" x14ac:dyDescent="0.25">
      <c r="A1734" s="57">
        <v>41596</v>
      </c>
      <c r="B1734" s="31">
        <v>6.2506853821691077E-3</v>
      </c>
      <c r="C1734" s="31">
        <v>-1.2133333333333329E-2</v>
      </c>
      <c r="D1734" s="31">
        <v>3.2626427406199365E-3</v>
      </c>
      <c r="E1734" s="31">
        <v>-1.9370084840971691E-3</v>
      </c>
      <c r="F1734" s="31">
        <v>3.3265570134910494E-3</v>
      </c>
      <c r="G1734" s="31">
        <v>-1.6913319238900604E-2</v>
      </c>
      <c r="H1734" s="31">
        <v>-8.0992496681745463E-3</v>
      </c>
      <c r="I1734" s="31">
        <v>-6.4884717404611325E-2</v>
      </c>
      <c r="J1734" s="31">
        <v>-2.5851938895417037E-3</v>
      </c>
      <c r="K1734" s="31">
        <v>6.4884505580067309E-3</v>
      </c>
      <c r="L1734" s="31">
        <v>-3.9876951122250759E-3</v>
      </c>
      <c r="M1734" s="31">
        <v>0</v>
      </c>
    </row>
    <row r="1735" spans="1:13" x14ac:dyDescent="0.25">
      <c r="A1735" s="57">
        <v>41597</v>
      </c>
      <c r="B1735" s="31">
        <v>6.0483870967740216E-3</v>
      </c>
      <c r="C1735" s="31">
        <v>1.7546227561073824E-3</v>
      </c>
      <c r="D1735" s="31">
        <v>4.0650406504063596E-3</v>
      </c>
      <c r="E1735" s="31">
        <v>-6.1522338237005592E-3</v>
      </c>
      <c r="F1735" s="31">
        <v>1.534966537729554E-3</v>
      </c>
      <c r="G1735" s="31">
        <v>-1.2365591397849429E-2</v>
      </c>
      <c r="H1735" s="31">
        <v>-3.3863127423671147E-3</v>
      </c>
      <c r="I1735" s="31">
        <v>1.156447741653932E-2</v>
      </c>
      <c r="J1735" s="31">
        <v>-6.8331762488218484E-3</v>
      </c>
      <c r="K1735" s="31">
        <v>-4.6673543063434852E-2</v>
      </c>
      <c r="L1735" s="31">
        <v>1.0295126973232094E-3</v>
      </c>
      <c r="M1735" s="31">
        <v>3.7869224943198887E-4</v>
      </c>
    </row>
    <row r="1736" spans="1:13" x14ac:dyDescent="0.25">
      <c r="A1736" s="57">
        <v>41598</v>
      </c>
      <c r="B1736" s="31">
        <v>3.1955803498890933E-3</v>
      </c>
      <c r="C1736" s="31">
        <v>-8.7577472379413157E-3</v>
      </c>
      <c r="D1736" s="31">
        <v>-5.6680161943319929E-3</v>
      </c>
      <c r="E1736" s="31">
        <v>-2.831533519498608E-3</v>
      </c>
      <c r="F1736" s="31">
        <v>-2.6728788621873556E-2</v>
      </c>
      <c r="G1736" s="31">
        <v>9.2542188350570598E-3</v>
      </c>
      <c r="H1736" s="31">
        <v>-6.4942182276538363E-3</v>
      </c>
      <c r="I1736" s="31">
        <v>1.5099223468506562E-3</v>
      </c>
      <c r="J1736" s="31">
        <v>-5.2194543297745533E-3</v>
      </c>
      <c r="K1736" s="31">
        <v>-2.2180146064376571E-2</v>
      </c>
      <c r="L1736" s="31">
        <v>-4.3423608730431829E-3</v>
      </c>
      <c r="M1736" s="31">
        <v>-4.4164037854889093E-3</v>
      </c>
    </row>
    <row r="1737" spans="1:13" x14ac:dyDescent="0.25">
      <c r="A1737" s="57">
        <v>41599</v>
      </c>
      <c r="B1737" s="31">
        <v>1.7276751970629611E-3</v>
      </c>
      <c r="C1737" s="31">
        <v>1.1961397308685839E-2</v>
      </c>
      <c r="D1737" s="31">
        <v>2.7280130293159788E-2</v>
      </c>
      <c r="E1737" s="31">
        <v>1.1514961616794661E-2</v>
      </c>
      <c r="F1737" s="31">
        <v>-2.2675736961450532E-3</v>
      </c>
      <c r="G1737" s="31">
        <v>8.6299892125134559E-3</v>
      </c>
      <c r="H1737" s="31">
        <v>1.751385939266914E-2</v>
      </c>
      <c r="I1737" s="31">
        <v>5.8152056859790413E-3</v>
      </c>
      <c r="J1737" s="31">
        <v>1.2163129024564734E-2</v>
      </c>
      <c r="K1737" s="31">
        <v>5.1175656984785656E-2</v>
      </c>
      <c r="L1737" s="31">
        <v>1.6067944450821603E-3</v>
      </c>
      <c r="M1737" s="31">
        <v>-5.0697084917628032E-4</v>
      </c>
    </row>
    <row r="1738" spans="1:13" x14ac:dyDescent="0.25">
      <c r="A1738" s="57">
        <v>41600</v>
      </c>
      <c r="B1738" s="31">
        <v>-1.0994933707017318E-2</v>
      </c>
      <c r="C1738" s="31">
        <v>-2.5520483546003225E-3</v>
      </c>
      <c r="D1738" s="31">
        <v>-5.3904082441537882E-2</v>
      </c>
      <c r="E1738" s="31">
        <v>-2.1102764655773765E-3</v>
      </c>
      <c r="F1738" s="31">
        <v>-1.9570707070707405E-3</v>
      </c>
      <c r="G1738" s="31">
        <v>4.5454545454546302E-3</v>
      </c>
      <c r="H1738" s="31">
        <v>9.1889840615850815E-3</v>
      </c>
      <c r="I1738" s="31">
        <v>-1.0064239828693866E-2</v>
      </c>
      <c r="J1738" s="31">
        <v>4.7125353440151674E-3</v>
      </c>
      <c r="K1738" s="31">
        <v>1.2368421052631584E-2</v>
      </c>
      <c r="L1738" s="31">
        <v>1.4896298842672628E-3</v>
      </c>
      <c r="M1738" s="31">
        <v>1.2046664975906785E-2</v>
      </c>
    </row>
    <row r="1739" spans="1:13" x14ac:dyDescent="0.25">
      <c r="A1739" s="57">
        <v>41603</v>
      </c>
      <c r="B1739" s="31">
        <v>-1.7711171662125325E-2</v>
      </c>
      <c r="C1739" s="31">
        <v>7.5410719095070355E-3</v>
      </c>
      <c r="D1739" s="31">
        <v>-5.0272308336825056E-3</v>
      </c>
      <c r="E1739" s="31">
        <v>1.3600294899404508E-2</v>
      </c>
      <c r="F1739" s="31">
        <v>-9.045480422544161E-3</v>
      </c>
      <c r="G1739" s="31">
        <v>1.8631887143998327E-3</v>
      </c>
      <c r="H1739" s="31">
        <v>1.1630093201901559E-2</v>
      </c>
      <c r="I1739" s="31">
        <v>-3.0499675535366588E-2</v>
      </c>
      <c r="J1739" s="31">
        <v>-2.1106941838650028E-3</v>
      </c>
      <c r="K1739" s="31">
        <v>6.7585131271119536E-3</v>
      </c>
      <c r="L1739" s="31">
        <v>-9.03890160183074E-3</v>
      </c>
      <c r="M1739" s="31">
        <v>7.7684500689136904E-3</v>
      </c>
    </row>
    <row r="1740" spans="1:13" x14ac:dyDescent="0.25">
      <c r="A1740" s="57">
        <v>41604</v>
      </c>
      <c r="B1740" s="31">
        <v>-8.7656033287102364E-3</v>
      </c>
      <c r="C1740" s="31">
        <v>1.8444266238973661E-2</v>
      </c>
      <c r="D1740" s="31">
        <v>-4.2105263157895534E-3</v>
      </c>
      <c r="E1740" s="31">
        <v>1.1943955286731311E-2</v>
      </c>
      <c r="F1740" s="31">
        <v>4.0661304736371751E-2</v>
      </c>
      <c r="G1740" s="31">
        <v>-7.7045696068012148E-3</v>
      </c>
      <c r="H1740" s="31">
        <v>1.2558411214953269E-2</v>
      </c>
      <c r="I1740" s="31">
        <v>2.3873270861222595E-2</v>
      </c>
      <c r="J1740" s="31">
        <v>3.5252643948298079E-3</v>
      </c>
      <c r="K1740" s="31">
        <v>2.9950942421895332E-2</v>
      </c>
      <c r="L1740" s="31">
        <v>8.8904283570025999E-3</v>
      </c>
      <c r="M1740" s="31">
        <v>3.10829292552528E-3</v>
      </c>
    </row>
    <row r="1741" spans="1:13" x14ac:dyDescent="0.25">
      <c r="A1741" s="57">
        <v>41605</v>
      </c>
      <c r="B1741" s="31">
        <v>-4.7014048245367368E-3</v>
      </c>
      <c r="C1741" s="31">
        <v>2.3490813648293862E-2</v>
      </c>
      <c r="D1741" s="31">
        <v>1.0570824524312794E-2</v>
      </c>
      <c r="E1741" s="31">
        <v>4.4261178784898991E-3</v>
      </c>
      <c r="F1741" s="31">
        <v>-2.4535361589883564E-4</v>
      </c>
      <c r="G1741" s="31">
        <v>6.6934404283802706E-3</v>
      </c>
      <c r="H1741" s="31">
        <v>1.4002150142905734E-2</v>
      </c>
      <c r="I1741" s="31">
        <v>1.3074743952930845E-2</v>
      </c>
      <c r="J1741" s="31">
        <v>-4.2154566744730948E-3</v>
      </c>
      <c r="K1741" s="31">
        <v>-7.0193030834796444E-3</v>
      </c>
      <c r="L1741" s="31">
        <v>1.0643167772945938E-2</v>
      </c>
      <c r="M1741" s="31">
        <v>3.0986613782846284E-3</v>
      </c>
    </row>
    <row r="1742" spans="1:13" x14ac:dyDescent="0.25">
      <c r="A1742" s="57">
        <v>41607</v>
      </c>
      <c r="B1742" s="31">
        <v>7.760220435247156E-3</v>
      </c>
      <c r="C1742" s="31">
        <v>1.8592127195794284E-2</v>
      </c>
      <c r="D1742" s="31">
        <v>-2.5104602510459539E-3</v>
      </c>
      <c r="E1742" s="31">
        <v>-3.2955444239388676E-3</v>
      </c>
      <c r="F1742" s="31">
        <v>2.1964537701699482E-2</v>
      </c>
      <c r="G1742" s="31">
        <v>1.4095744680851174E-2</v>
      </c>
      <c r="H1742" s="31">
        <v>1.7868687129890759E-2</v>
      </c>
      <c r="I1742" s="31">
        <v>1.1185201118520061E-2</v>
      </c>
      <c r="J1742" s="31">
        <v>1.1288805268109048E-2</v>
      </c>
      <c r="K1742" s="31">
        <v>3.5344609946983407E-3</v>
      </c>
      <c r="L1742" s="31">
        <v>1.1323745895142068E-4</v>
      </c>
      <c r="M1742" s="31">
        <v>9.8850858766841299E-4</v>
      </c>
    </row>
    <row r="1743" spans="1:13" x14ac:dyDescent="0.25">
      <c r="A1743" s="57">
        <v>41610</v>
      </c>
      <c r="B1743" s="31">
        <v>1.3950114390937074E-3</v>
      </c>
      <c r="C1743" s="31">
        <v>-8.6858006042296321E-3</v>
      </c>
      <c r="D1743" s="31">
        <v>-5.8724832214764877E-3</v>
      </c>
      <c r="E1743" s="31">
        <v>-4.8368507567024821E-3</v>
      </c>
      <c r="F1743" s="31">
        <v>1.2547277420904113E-2</v>
      </c>
      <c r="G1743" s="31">
        <v>8.3923419879359251E-3</v>
      </c>
      <c r="H1743" s="31">
        <v>-3.3534881357654145E-3</v>
      </c>
      <c r="I1743" s="31">
        <v>1.0636034886195578E-3</v>
      </c>
      <c r="J1743" s="31">
        <v>-4.4186046511627275E-3</v>
      </c>
      <c r="K1743" s="31">
        <v>8.0503144654087144E-3</v>
      </c>
      <c r="L1743" s="31">
        <v>-8.8315217391302658E-3</v>
      </c>
      <c r="M1743" s="31">
        <v>1.2344155042587346E-3</v>
      </c>
    </row>
    <row r="1744" spans="1:13" x14ac:dyDescent="0.25">
      <c r="A1744" s="57">
        <v>41611</v>
      </c>
      <c r="B1744" s="31">
        <v>-1.3707790036777023E-2</v>
      </c>
      <c r="C1744" s="31">
        <v>2.7301587301587382E-2</v>
      </c>
      <c r="D1744" s="31">
        <v>-6.3291139240505556E-3</v>
      </c>
      <c r="E1744" s="31">
        <v>-1.1581325587135538E-3</v>
      </c>
      <c r="F1744" s="31">
        <v>-9.5458318510611706E-3</v>
      </c>
      <c r="G1744" s="31">
        <v>-3.6410923276982698E-3</v>
      </c>
      <c r="H1744" s="31">
        <v>-1.9474891664542415E-2</v>
      </c>
      <c r="I1744" s="31">
        <v>-7.012324691882843E-3</v>
      </c>
      <c r="J1744" s="31">
        <v>7.0077084793274125E-4</v>
      </c>
      <c r="K1744" s="31">
        <v>-5.4903918143248687E-3</v>
      </c>
      <c r="L1744" s="31">
        <v>-1.8505825908156304E-2</v>
      </c>
      <c r="M1744" s="31">
        <v>1.2328936012822034E-3</v>
      </c>
    </row>
    <row r="1745" spans="1:13" x14ac:dyDescent="0.25">
      <c r="A1745" s="57">
        <v>41612</v>
      </c>
      <c r="B1745" s="31">
        <v>-9.2090395480225462E-3</v>
      </c>
      <c r="C1745" s="31">
        <v>-2.3485784919655694E-3</v>
      </c>
      <c r="D1745" s="31">
        <v>8.0679405520169833E-3</v>
      </c>
      <c r="E1745" s="31">
        <v>4.675917126021556E-3</v>
      </c>
      <c r="F1745" s="31">
        <v>7.2433403172702526E-3</v>
      </c>
      <c r="G1745" s="31">
        <v>1.644479248238051E-2</v>
      </c>
      <c r="H1745" s="31">
        <v>3.3796079654759836E-3</v>
      </c>
      <c r="I1745" s="31">
        <v>4.0445110207575352E-2</v>
      </c>
      <c r="J1745" s="31">
        <v>-9.5704948646125887E-3</v>
      </c>
      <c r="K1745" s="31">
        <v>6.273525721455453E-3</v>
      </c>
      <c r="L1745" s="31">
        <v>-9.1945996275606401E-3</v>
      </c>
      <c r="M1745" s="31">
        <v>-1.2190616919098618E-2</v>
      </c>
    </row>
    <row r="1746" spans="1:13" x14ac:dyDescent="0.25">
      <c r="A1746" s="57">
        <v>41613</v>
      </c>
      <c r="B1746" s="31">
        <v>4.4477390659747318E-3</v>
      </c>
      <c r="C1746" s="31">
        <v>5.2038161318299636E-3</v>
      </c>
      <c r="D1746" s="31">
        <v>2.1903959561921038E-2</v>
      </c>
      <c r="E1746" s="31">
        <v>-7.9461177538964201E-4</v>
      </c>
      <c r="F1746" s="31">
        <v>-5.3488648520145787E-3</v>
      </c>
      <c r="G1746" s="31">
        <v>-2.413970210580374E-2</v>
      </c>
      <c r="H1746" s="31">
        <v>-3.8086848378069416E-3</v>
      </c>
      <c r="I1746" s="31">
        <v>-5.7589469354174527E-3</v>
      </c>
      <c r="J1746" s="31">
        <v>5.4206929059625875E-3</v>
      </c>
      <c r="K1746" s="31">
        <v>2.1695760598503755E-2</v>
      </c>
      <c r="L1746" s="31">
        <v>4.8161635146248827E-3</v>
      </c>
      <c r="M1746" s="31">
        <v>-9.7232610321615898E-3</v>
      </c>
    </row>
    <row r="1747" spans="1:13" x14ac:dyDescent="0.25">
      <c r="A1747" s="57">
        <v>41614</v>
      </c>
      <c r="B1747" s="31">
        <v>3.1223389156966874E-3</v>
      </c>
      <c r="C1747" s="31">
        <v>-1.3928263281153597E-2</v>
      </c>
      <c r="D1747" s="31">
        <v>2.3083264633140921E-2</v>
      </c>
      <c r="E1747" s="31">
        <v>1.1852917786950412E-2</v>
      </c>
      <c r="F1747" s="31">
        <v>8.0664435946462554E-3</v>
      </c>
      <c r="G1747" s="31">
        <v>9.4736842105263008E-3</v>
      </c>
      <c r="H1747" s="31">
        <v>6.3980857759629028E-3</v>
      </c>
      <c r="I1747" s="31">
        <v>-8.2747207281755886E-3</v>
      </c>
      <c r="J1747" s="31">
        <v>1.9456165025785399E-2</v>
      </c>
      <c r="K1747" s="31">
        <v>-2.5140346595069585E-2</v>
      </c>
      <c r="L1747" s="31">
        <v>8.1833060556446569E-4</v>
      </c>
      <c r="M1747" s="31">
        <v>6.2940584088619911E-3</v>
      </c>
    </row>
    <row r="1748" spans="1:13" x14ac:dyDescent="0.25">
      <c r="A1748" s="57">
        <v>41617</v>
      </c>
      <c r="B1748" s="31">
        <v>7.300509337860861E-3</v>
      </c>
      <c r="C1748" s="31">
        <v>1.1500000000000066E-2</v>
      </c>
      <c r="D1748" s="31">
        <v>4.4319097502014682E-3</v>
      </c>
      <c r="E1748" s="31">
        <v>7.7282934131737147E-3</v>
      </c>
      <c r="F1748" s="31">
        <v>1.8908185644004538E-2</v>
      </c>
      <c r="G1748" s="31">
        <v>8.8633993743483241E-3</v>
      </c>
      <c r="H1748" s="31">
        <v>-5.323685230649966E-3</v>
      </c>
      <c r="I1748" s="31">
        <v>1.8773466833541974E-2</v>
      </c>
      <c r="J1748" s="31">
        <v>2.0694412508621696E-3</v>
      </c>
      <c r="K1748" s="31">
        <v>-2.5037556334500666E-3</v>
      </c>
      <c r="L1748" s="31">
        <v>-9.8119378577269378E-3</v>
      </c>
      <c r="M1748" s="31">
        <v>1.2509382036540728E-4</v>
      </c>
    </row>
    <row r="1749" spans="1:13" x14ac:dyDescent="0.25">
      <c r="A1749" s="57">
        <v>41618</v>
      </c>
      <c r="B1749" s="31">
        <v>-6.2363054104164206E-3</v>
      </c>
      <c r="C1749" s="31">
        <v>-1.6065249629262368E-3</v>
      </c>
      <c r="D1749" s="31">
        <v>-4.412354592859935E-3</v>
      </c>
      <c r="E1749" s="31">
        <v>6.0535160529588961E-3</v>
      </c>
      <c r="F1749" s="31">
        <v>4.6713205351948783E-2</v>
      </c>
      <c r="G1749" s="31">
        <v>-1.5245478036175819E-2</v>
      </c>
      <c r="H1749" s="31">
        <v>7.508638831873915E-3</v>
      </c>
      <c r="I1749" s="31">
        <v>2.8665028665028736E-2</v>
      </c>
      <c r="J1749" s="31">
        <v>-3.9008719596145269E-3</v>
      </c>
      <c r="K1749" s="31">
        <v>2.0080321285140812E-3</v>
      </c>
      <c r="L1749" s="31">
        <v>2.4772914946327163E-3</v>
      </c>
      <c r="M1749" s="31">
        <v>-1.0881801125703583E-2</v>
      </c>
    </row>
    <row r="1750" spans="1:13" x14ac:dyDescent="0.25">
      <c r="A1750" s="57">
        <v>41619</v>
      </c>
      <c r="B1750" s="31">
        <v>6.7842605156043234E-4</v>
      </c>
      <c r="C1750" s="31">
        <v>-7.4266617155589465E-3</v>
      </c>
      <c r="D1750" s="31">
        <v>-1.6116035455277955E-2</v>
      </c>
      <c r="E1750" s="31">
        <v>-6.792299599475693E-3</v>
      </c>
      <c r="F1750" s="31">
        <v>-3.7181125993441921E-2</v>
      </c>
      <c r="G1750" s="31">
        <v>-1.3119916032537371E-2</v>
      </c>
      <c r="H1750" s="31">
        <v>-1.4415390169683739E-2</v>
      </c>
      <c r="I1750" s="31">
        <v>-1.7117834394904441E-2</v>
      </c>
      <c r="J1750" s="31">
        <v>-1.3821700069108322E-2</v>
      </c>
      <c r="K1750" s="31">
        <v>-6.2625250501001983E-2</v>
      </c>
      <c r="L1750" s="31">
        <v>-2.57707695928453E-2</v>
      </c>
      <c r="M1750" s="31">
        <v>1.2645422357104863E-4</v>
      </c>
    </row>
    <row r="1751" spans="1:13" x14ac:dyDescent="0.25">
      <c r="A1751" s="57">
        <v>41620</v>
      </c>
      <c r="B1751" s="31">
        <v>-1.0960451977401142E-2</v>
      </c>
      <c r="C1751" s="31">
        <v>-1.37174211248281E-3</v>
      </c>
      <c r="D1751" s="31">
        <v>2.0475020475019257E-3</v>
      </c>
      <c r="E1751" s="31">
        <v>-6.801583319395621E-3</v>
      </c>
      <c r="F1751" s="31">
        <v>-1.0043869776033332E-2</v>
      </c>
      <c r="G1751" s="31">
        <v>-1.0369582557830381E-2</v>
      </c>
      <c r="H1751" s="31">
        <v>-2.4595096679661532E-3</v>
      </c>
      <c r="I1751" s="31">
        <v>4.9615228837585956E-2</v>
      </c>
      <c r="J1751" s="31">
        <v>-9.1100210231254142E-3</v>
      </c>
      <c r="K1751" s="31">
        <v>1.9775521111704775E-2</v>
      </c>
      <c r="L1751" s="31">
        <v>-2.2949631598020437E-3</v>
      </c>
      <c r="M1751" s="31">
        <v>-7.4598558604122012E-3</v>
      </c>
    </row>
    <row r="1752" spans="1:13" x14ac:dyDescent="0.25">
      <c r="A1752" s="57">
        <v>41621</v>
      </c>
      <c r="B1752" s="31">
        <v>-8.7969838912372866E-3</v>
      </c>
      <c r="C1752" s="31">
        <v>-1.098901098901095E-2</v>
      </c>
      <c r="D1752" s="31">
        <v>-7.355946056395557E-3</v>
      </c>
      <c r="E1752" s="31">
        <v>-8.5882683132192383E-3</v>
      </c>
      <c r="F1752" s="31">
        <v>-1.5160349854227428E-3</v>
      </c>
      <c r="G1752" s="31">
        <v>-1.4239656098871567E-2</v>
      </c>
      <c r="H1752" s="31">
        <v>7.842622950819722E-3</v>
      </c>
      <c r="I1752" s="31">
        <v>2.8747829442407946E-2</v>
      </c>
      <c r="J1752" s="31">
        <v>-1.1079679396511E-2</v>
      </c>
      <c r="K1752" s="31">
        <v>1.3102725366878065E-3</v>
      </c>
      <c r="L1752" s="31">
        <v>-1.476997578692496E-2</v>
      </c>
      <c r="M1752" s="31">
        <v>-5.3503184713376006E-3</v>
      </c>
    </row>
    <row r="1753" spans="1:13" x14ac:dyDescent="0.25">
      <c r="A1753" s="57">
        <v>41624</v>
      </c>
      <c r="B1753" s="31">
        <v>-2.7662517289074318E-3</v>
      </c>
      <c r="C1753" s="31">
        <v>5.5555555555555358E-3</v>
      </c>
      <c r="D1753" s="31">
        <v>6.5870728694936709E-3</v>
      </c>
      <c r="E1753" s="31">
        <v>1.1493602083569199E-2</v>
      </c>
      <c r="F1753" s="31">
        <v>-1.3022658257416553E-2</v>
      </c>
      <c r="G1753" s="31">
        <v>5.178522758244819E-3</v>
      </c>
      <c r="H1753" s="31">
        <v>1.2310014574224537E-2</v>
      </c>
      <c r="I1753" s="31">
        <v>9.1897974493624357E-3</v>
      </c>
      <c r="J1753" s="31">
        <v>8.1048867699642368E-3</v>
      </c>
      <c r="K1753" s="31">
        <v>3.1405391258831905E-3</v>
      </c>
      <c r="L1753" s="31">
        <v>6.2668960432539222E-3</v>
      </c>
      <c r="M1753" s="31">
        <v>-4.3545081967213406E-3</v>
      </c>
    </row>
    <row r="1754" spans="1:13" x14ac:dyDescent="0.25">
      <c r="A1754" s="57">
        <v>41625</v>
      </c>
      <c r="B1754" s="31">
        <v>2.4965325936199934E-2</v>
      </c>
      <c r="C1754" s="31">
        <v>-4.5203415369161615E-3</v>
      </c>
      <c r="D1754" s="31">
        <v>8.5889570552146743E-3</v>
      </c>
      <c r="E1754" s="31">
        <v>-2.8920608265697867E-3</v>
      </c>
      <c r="F1754" s="31">
        <v>-4.0234305662385506E-3</v>
      </c>
      <c r="G1754" s="31">
        <v>-9.761388286333994E-3</v>
      </c>
      <c r="H1754" s="31">
        <v>-3.3935779108930086E-3</v>
      </c>
      <c r="I1754" s="31">
        <v>1.9513101653967579E-2</v>
      </c>
      <c r="J1754" s="31">
        <v>3.3104752896666589E-3</v>
      </c>
      <c r="K1754" s="31">
        <v>1.5653535090007775E-3</v>
      </c>
      <c r="L1754" s="31">
        <v>-1.2089388203687768E-2</v>
      </c>
      <c r="M1754" s="31">
        <v>-6.3030614870078772E-3</v>
      </c>
    </row>
    <row r="1755" spans="1:13" x14ac:dyDescent="0.25">
      <c r="A1755" s="57">
        <v>41626</v>
      </c>
      <c r="B1755" s="31">
        <v>-5.1308073973840296E-3</v>
      </c>
      <c r="C1755" s="31">
        <v>-7.5681130171543209E-3</v>
      </c>
      <c r="D1755" s="31">
        <v>1.9870235198702346E-2</v>
      </c>
      <c r="E1755" s="31">
        <v>1.3903443113772562E-2</v>
      </c>
      <c r="F1755" s="31">
        <v>1.8772648963345739E-2</v>
      </c>
      <c r="G1755" s="31">
        <v>1.6429353778750766E-3</v>
      </c>
      <c r="H1755" s="31">
        <v>2.1436863149748575E-2</v>
      </c>
      <c r="I1755" s="31">
        <v>1.2942034269048497E-2</v>
      </c>
      <c r="J1755" s="31">
        <v>1.5790714117369875E-2</v>
      </c>
      <c r="K1755" s="31">
        <v>2.4485543110184915E-2</v>
      </c>
      <c r="L1755" s="31">
        <v>6.304079110012184E-3</v>
      </c>
      <c r="M1755" s="31">
        <v>8.9320388349514168E-3</v>
      </c>
    </row>
    <row r="1756" spans="1:13" x14ac:dyDescent="0.25">
      <c r="A1756" s="57">
        <v>41627</v>
      </c>
      <c r="B1756" s="31">
        <v>8.1042788325305093E-3</v>
      </c>
      <c r="C1756" s="31">
        <v>-1.1438739196746428E-2</v>
      </c>
      <c r="D1756" s="31">
        <v>-3.9761431411522441E-4</v>
      </c>
      <c r="E1756" s="31">
        <v>1.3657420224055805E-3</v>
      </c>
      <c r="F1756" s="31">
        <v>-6.414368184733954E-3</v>
      </c>
      <c r="G1756" s="31">
        <v>-9.0213231273920114E-3</v>
      </c>
      <c r="H1756" s="31">
        <v>-1.9446408728154285E-3</v>
      </c>
      <c r="I1756" s="31">
        <v>-9.3575670325716231E-3</v>
      </c>
      <c r="J1756" s="31">
        <v>-1.4849187935034869E-2</v>
      </c>
      <c r="K1756" s="31">
        <v>8.8990592423086046E-3</v>
      </c>
      <c r="L1756" s="31">
        <v>7.4929369856282513E-3</v>
      </c>
      <c r="M1756" s="31">
        <v>-8.9812676417757586E-3</v>
      </c>
    </row>
    <row r="1757" spans="1:13" x14ac:dyDescent="0.25">
      <c r="A1757" s="57">
        <v>41628</v>
      </c>
      <c r="B1757" s="31">
        <v>1.236788846413317E-2</v>
      </c>
      <c r="C1757" s="31">
        <v>8.3569040884547974E-3</v>
      </c>
      <c r="D1757" s="31">
        <v>-3.1821797931583795E-3</v>
      </c>
      <c r="E1757" s="31">
        <v>1.3251746318447388E-2</v>
      </c>
      <c r="F1757" s="31">
        <v>1.7430600387346784E-2</v>
      </c>
      <c r="G1757" s="31">
        <v>1.5172413793103301E-2</v>
      </c>
      <c r="H1757" s="31">
        <v>1.7738303094713803E-2</v>
      </c>
      <c r="I1757" s="31">
        <v>1.271571298819163E-3</v>
      </c>
      <c r="J1757" s="31">
        <v>8.9495996231747643E-3</v>
      </c>
      <c r="K1757" s="31">
        <v>1.5372983870967749E-2</v>
      </c>
      <c r="L1757" s="31">
        <v>1.3533284564740233E-2</v>
      </c>
      <c r="M1757" s="31">
        <v>2.4598653547385219E-3</v>
      </c>
    </row>
    <row r="1758" spans="1:13" x14ac:dyDescent="0.25">
      <c r="A1758" s="57">
        <v>41631</v>
      </c>
      <c r="B1758" s="31">
        <v>5.386494891159499E-3</v>
      </c>
      <c r="C1758" s="31">
        <v>3.8378171618003165E-2</v>
      </c>
      <c r="D1758" s="31">
        <v>1.0375099760574713E-2</v>
      </c>
      <c r="E1758" s="31">
        <v>1.3151193247962878E-2</v>
      </c>
      <c r="F1758" s="31">
        <v>-6.1144439317027954E-3</v>
      </c>
      <c r="G1758" s="31">
        <v>-4.891304347826031E-3</v>
      </c>
      <c r="H1758" s="31">
        <v>1.7901541521632147E-3</v>
      </c>
      <c r="I1758" s="31">
        <v>4.8076923076923128E-2</v>
      </c>
      <c r="J1758" s="31">
        <v>1.2138188608776801E-2</v>
      </c>
      <c r="K1758" s="31">
        <v>3.8719285182427399E-2</v>
      </c>
      <c r="L1758" s="31">
        <v>3.2479249368460028E-3</v>
      </c>
      <c r="M1758" s="31">
        <v>5.682551982435724E-3</v>
      </c>
    </row>
    <row r="1759" spans="1:13" x14ac:dyDescent="0.25">
      <c r="A1759" s="57">
        <v>41632</v>
      </c>
      <c r="B1759" s="31">
        <v>5.0262358464512324E-3</v>
      </c>
      <c r="C1759" s="31">
        <v>-4.1748526522593643E-3</v>
      </c>
      <c r="D1759" s="31">
        <v>4.3443917851500036E-3</v>
      </c>
      <c r="E1759" s="31">
        <v>-2.9264439217939753E-3</v>
      </c>
      <c r="F1759" s="31">
        <v>-2.1590249564712671E-2</v>
      </c>
      <c r="G1759" s="31">
        <v>1.2561441835062803E-2</v>
      </c>
      <c r="H1759" s="31">
        <v>-9.2326020053609126E-3</v>
      </c>
      <c r="I1759" s="31">
        <v>3.2889042755754883E-3</v>
      </c>
      <c r="J1759" s="31">
        <v>1.6143911439114866E-3</v>
      </c>
      <c r="K1759" s="31">
        <v>7.1684587813614087E-4</v>
      </c>
      <c r="L1759" s="31">
        <v>-6.9544364508394851E-3</v>
      </c>
      <c r="M1759" s="31">
        <v>1.7978682419417247E-3</v>
      </c>
    </row>
    <row r="1760" spans="1:13" x14ac:dyDescent="0.25">
      <c r="A1760" s="57">
        <v>41634</v>
      </c>
      <c r="B1760" s="31">
        <v>8.793141349747069E-3</v>
      </c>
      <c r="C1760" s="31">
        <v>-6.6584463625153356E-3</v>
      </c>
      <c r="D1760" s="31">
        <v>1.0617381046008623E-2</v>
      </c>
      <c r="E1760" s="31">
        <v>5.0597810429269252E-3</v>
      </c>
      <c r="F1760" s="31">
        <v>-7.7114722980188288E-3</v>
      </c>
      <c r="G1760" s="31">
        <v>9.7087378640776656E-3</v>
      </c>
      <c r="H1760" s="31">
        <v>1.3001002004008111E-2</v>
      </c>
      <c r="I1760" s="31">
        <v>-3.9682539682540652E-3</v>
      </c>
      <c r="J1760" s="31">
        <v>3.6840893391665297E-3</v>
      </c>
      <c r="K1760" s="31">
        <v>2.5310410697230168E-2</v>
      </c>
      <c r="L1760" s="31">
        <v>7.8483458101907821E-3</v>
      </c>
      <c r="M1760" s="31">
        <v>4.8711703627739578E-3</v>
      </c>
    </row>
    <row r="1761" spans="1:13" x14ac:dyDescent="0.25">
      <c r="A1761" s="57">
        <v>41635</v>
      </c>
      <c r="B1761" s="31">
        <v>1.2421006755284347E-2</v>
      </c>
      <c r="C1761" s="31">
        <v>-6.8272095332670979E-3</v>
      </c>
      <c r="D1761" s="31">
        <v>-3.8910505836574627E-3</v>
      </c>
      <c r="E1761" s="31">
        <v>8.4203737212673602E-4</v>
      </c>
      <c r="F1761" s="31">
        <v>3.8797226207556212E-2</v>
      </c>
      <c r="G1761" s="31">
        <v>-4.0064102564102422E-3</v>
      </c>
      <c r="H1761" s="31">
        <v>-1.5603748856302113E-2</v>
      </c>
      <c r="I1761" s="31">
        <v>-3.966741728737222E-2</v>
      </c>
      <c r="J1761" s="31">
        <v>1.8352833218626685E-3</v>
      </c>
      <c r="K1761" s="31">
        <v>-8.3837913367489358E-3</v>
      </c>
      <c r="L1761" s="31">
        <v>-2.1924044566910217E-2</v>
      </c>
      <c r="M1761" s="31">
        <v>1.0205383339711993E-3</v>
      </c>
    </row>
    <row r="1762" spans="1:13" x14ac:dyDescent="0.25">
      <c r="A1762" s="57">
        <v>41638</v>
      </c>
      <c r="B1762" s="31">
        <v>-2.7981058975463657E-3</v>
      </c>
      <c r="C1762" s="31">
        <v>-9.8737657792776767E-3</v>
      </c>
      <c r="D1762" s="31">
        <v>9.765625E-3</v>
      </c>
      <c r="E1762" s="31">
        <v>-7.9836746384076562E-3</v>
      </c>
      <c r="F1762" s="31">
        <v>1.2660413189848896E-3</v>
      </c>
      <c r="G1762" s="31">
        <v>0</v>
      </c>
      <c r="H1762" s="31">
        <v>-1.1831792604501512E-2</v>
      </c>
      <c r="I1762" s="31">
        <v>-3.1204906204906124E-2</v>
      </c>
      <c r="J1762" s="31">
        <v>5.2667735287381667E-3</v>
      </c>
      <c r="K1762" s="31">
        <v>-9.6289337717236911E-3</v>
      </c>
      <c r="L1762" s="31">
        <v>3.6746692797651193E-4</v>
      </c>
      <c r="M1762" s="31">
        <v>2.03899579457123E-3</v>
      </c>
    </row>
    <row r="1763" spans="1:13" x14ac:dyDescent="0.25">
      <c r="A1763" s="57">
        <v>41639</v>
      </c>
      <c r="B1763" s="31">
        <v>6.3134038420031846E-3</v>
      </c>
      <c r="C1763" s="31">
        <v>1.1739459732390989E-2</v>
      </c>
      <c r="D1763" s="31">
        <v>4.2553191489360653E-3</v>
      </c>
      <c r="E1763" s="31">
        <v>1.0123064708217555E-2</v>
      </c>
      <c r="F1763" s="31">
        <v>2.2357606759008997E-2</v>
      </c>
      <c r="G1763" s="31">
        <v>3.2180209171359664E-3</v>
      </c>
      <c r="H1763" s="31">
        <v>1.3778376592012753E-2</v>
      </c>
      <c r="I1763" s="31">
        <v>1.7501396388009738E-2</v>
      </c>
      <c r="J1763" s="31">
        <v>2.277904328018554E-4</v>
      </c>
      <c r="K1763" s="31">
        <v>2.3239269622954639E-2</v>
      </c>
      <c r="L1763" s="31">
        <v>1.4203501897881665E-2</v>
      </c>
      <c r="M1763" s="31">
        <v>7.630675314764801E-4</v>
      </c>
    </row>
    <row r="1764" spans="1:13" x14ac:dyDescent="0.25">
      <c r="A1764" s="57">
        <v>41641</v>
      </c>
      <c r="B1764" s="31">
        <v>3.8607968255670588E-3</v>
      </c>
      <c r="C1764" s="31">
        <v>-1.4098565190268419E-2</v>
      </c>
      <c r="D1764" s="31">
        <v>-6.5485362095532018E-3</v>
      </c>
      <c r="E1764" s="31">
        <v>-6.7703960413726394E-3</v>
      </c>
      <c r="F1764" s="31">
        <v>1.1861929390600379E-2</v>
      </c>
      <c r="G1764" s="31">
        <v>-6.6827051590483411E-3</v>
      </c>
      <c r="H1764" s="31">
        <v>-2.0562200656987217E-3</v>
      </c>
      <c r="I1764" s="31">
        <v>1.0978956999085909E-3</v>
      </c>
      <c r="J1764" s="31">
        <v>-1.8446823047141736E-2</v>
      </c>
      <c r="K1764" s="31">
        <v>-1.2050984936268772E-2</v>
      </c>
      <c r="L1764" s="31">
        <v>-2.8371363032717589E-2</v>
      </c>
      <c r="M1764" s="31">
        <v>2.7957809124412591E-3</v>
      </c>
    </row>
    <row r="1765" spans="1:13" x14ac:dyDescent="0.25">
      <c r="A1765" s="57">
        <v>41642</v>
      </c>
      <c r="B1765" s="31">
        <v>-7.3714011003684909E-3</v>
      </c>
      <c r="C1765" s="31">
        <v>-2.2019741837509432E-2</v>
      </c>
      <c r="D1765" s="31">
        <v>-3.877471888328321E-4</v>
      </c>
      <c r="E1765" s="31">
        <v>-7.284172661870425E-3</v>
      </c>
      <c r="F1765" s="31">
        <v>-2.6168120451136256E-2</v>
      </c>
      <c r="G1765" s="31">
        <v>-6.727664155005364E-3</v>
      </c>
      <c r="H1765" s="31">
        <v>-3.8445108927809279E-3</v>
      </c>
      <c r="I1765" s="31">
        <v>-2.7417291171631941E-3</v>
      </c>
      <c r="J1765" s="31">
        <v>4.4083526682134888E-3</v>
      </c>
      <c r="K1765" s="31">
        <v>6.3335679099225661E-3</v>
      </c>
      <c r="L1765" s="31">
        <v>5.4671968190853626E-3</v>
      </c>
      <c r="M1765" s="31">
        <v>-3.2948929159800633E-3</v>
      </c>
    </row>
    <row r="1766" spans="1:13" x14ac:dyDescent="0.25">
      <c r="A1766" s="57">
        <v>41645</v>
      </c>
      <c r="B1766" s="31">
        <v>7.103266426303545E-3</v>
      </c>
      <c r="C1766" s="31">
        <v>5.4347826086955653E-3</v>
      </c>
      <c r="D1766" s="31">
        <v>-1.241272304111718E-2</v>
      </c>
      <c r="E1766" s="31">
        <v>1.1142313615363664E-2</v>
      </c>
      <c r="F1766" s="31">
        <v>7.7019625741669984E-3</v>
      </c>
      <c r="G1766" s="31">
        <v>-2.1132484421565789E-2</v>
      </c>
      <c r="H1766" s="31">
        <v>-7.0880839471294532E-3</v>
      </c>
      <c r="I1766" s="31">
        <v>4.8387096774193505E-2</v>
      </c>
      <c r="J1766" s="31">
        <v>-8.3160083160083165E-3</v>
      </c>
      <c r="K1766" s="31">
        <v>2.331002331001919E-4</v>
      </c>
      <c r="L1766" s="31">
        <v>-6.6732575383094961E-3</v>
      </c>
      <c r="M1766" s="31">
        <v>-5.5944055944057158E-3</v>
      </c>
    </row>
    <row r="1767" spans="1:13" x14ac:dyDescent="0.25">
      <c r="A1767" s="57">
        <v>41646</v>
      </c>
      <c r="B1767" s="31">
        <v>-4.0609137055838129E-3</v>
      </c>
      <c r="C1767" s="31">
        <v>-7.0785070785069903E-3</v>
      </c>
      <c r="D1767" s="31">
        <v>4.7132757266299397E-3</v>
      </c>
      <c r="E1767" s="31">
        <v>1.9279698978677651E-2</v>
      </c>
      <c r="F1767" s="31">
        <v>1.2398799750891643E-2</v>
      </c>
      <c r="G1767" s="31">
        <v>7.7497924162743814E-3</v>
      </c>
      <c r="H1767" s="31">
        <v>1.1178009806163125E-2</v>
      </c>
      <c r="I1767" s="31">
        <v>1.2587412587412583E-2</v>
      </c>
      <c r="J1767" s="31">
        <v>-5.3575588166782095E-3</v>
      </c>
      <c r="K1767" s="31">
        <v>1.4448846422745465E-2</v>
      </c>
      <c r="L1767" s="31">
        <v>5.6357302811644638E-2</v>
      </c>
      <c r="M1767" s="31">
        <v>3.0686612965096227E-3</v>
      </c>
    </row>
    <row r="1768" spans="1:13" x14ac:dyDescent="0.25">
      <c r="A1768" s="57">
        <v>41647</v>
      </c>
      <c r="B1768" s="31">
        <v>1.5773378400128824E-2</v>
      </c>
      <c r="C1768" s="31">
        <v>6.3512637718730058E-3</v>
      </c>
      <c r="D1768" s="31">
        <v>-5.8639562157934977E-3</v>
      </c>
      <c r="E1768" s="31">
        <v>2.0743240867699964E-3</v>
      </c>
      <c r="F1768" s="31">
        <v>1.6608880438429674E-2</v>
      </c>
      <c r="G1768" s="31">
        <v>-1.7852238396044995E-2</v>
      </c>
      <c r="H1768" s="31">
        <v>9.7731326784413763E-3</v>
      </c>
      <c r="I1768" s="31">
        <v>5.3522099447513849E-3</v>
      </c>
      <c r="J1768" s="31">
        <v>1.3817330210772694E-2</v>
      </c>
      <c r="K1768" s="31">
        <v>-2.940500804043189E-2</v>
      </c>
      <c r="L1768" s="31">
        <v>2.8265221999765888E-3</v>
      </c>
      <c r="M1768" s="31">
        <v>-7.9031230082855508E-3</v>
      </c>
    </row>
    <row r="1769" spans="1:13" x14ac:dyDescent="0.25">
      <c r="A1769" s="57">
        <v>41648</v>
      </c>
      <c r="B1769" s="31">
        <v>-1.6373527702953083E-3</v>
      </c>
      <c r="C1769" s="31">
        <v>-1.2751159196290551E-2</v>
      </c>
      <c r="D1769" s="31">
        <v>-4.7188360204483137E-3</v>
      </c>
      <c r="E1769" s="31">
        <v>-9.6309030945197494E-3</v>
      </c>
      <c r="F1769" s="31">
        <v>-3.4490346003630434E-2</v>
      </c>
      <c r="G1769" s="31">
        <v>-6.4317673378074813E-3</v>
      </c>
      <c r="H1769" s="31">
        <v>-2.2641321656051705E-3</v>
      </c>
      <c r="I1769" s="31">
        <v>-1.7345011162630875E-2</v>
      </c>
      <c r="J1769" s="31">
        <v>-5.3130053130052701E-3</v>
      </c>
      <c r="K1769" s="31">
        <v>4.6627218934911285E-2</v>
      </c>
      <c r="L1769" s="31">
        <v>2.3487962419266317E-4</v>
      </c>
      <c r="M1769" s="31">
        <v>3.3406141590646143E-3</v>
      </c>
    </row>
    <row r="1770" spans="1:13" x14ac:dyDescent="0.25">
      <c r="A1770" s="57">
        <v>41649</v>
      </c>
      <c r="B1770" s="31">
        <v>-3.7562162734102733E-3</v>
      </c>
      <c r="C1770" s="31">
        <v>-6.784083496412352E-3</v>
      </c>
      <c r="D1770" s="31">
        <v>8.6922165152114594E-3</v>
      </c>
      <c r="E1770" s="31">
        <v>-5.3139668762636205E-5</v>
      </c>
      <c r="F1770" s="31">
        <v>2.3587055606198559E-2</v>
      </c>
      <c r="G1770" s="31">
        <v>1.4354066985645897E-2</v>
      </c>
      <c r="H1770" s="31">
        <v>-8.3539063863743435E-3</v>
      </c>
      <c r="I1770" s="31">
        <v>1.2583012932541049E-2</v>
      </c>
      <c r="J1770" s="31">
        <v>1.1611704598233352E-3</v>
      </c>
      <c r="K1770" s="31">
        <v>-4.9751243781094301E-3</v>
      </c>
      <c r="L1770" s="31">
        <v>1.9138194199835645E-2</v>
      </c>
      <c r="M1770" s="31">
        <v>-6.4028684850814255E-4</v>
      </c>
    </row>
    <row r="1771" spans="1:13" x14ac:dyDescent="0.25">
      <c r="A1771" s="57">
        <v>41652</v>
      </c>
      <c r="B1771" s="31">
        <v>-1.088630449790251E-2</v>
      </c>
      <c r="C1771" s="31">
        <v>5.254170497832833E-3</v>
      </c>
      <c r="D1771" s="31">
        <v>-1.175088131609936E-3</v>
      </c>
      <c r="E1771" s="31">
        <v>-6.3593849642173961E-3</v>
      </c>
      <c r="F1771" s="31">
        <v>-4.8202159634865849E-2</v>
      </c>
      <c r="G1771" s="31">
        <v>-2.941176470588247E-2</v>
      </c>
      <c r="H1771" s="31">
        <v>-1.6798269878790961E-2</v>
      </c>
      <c r="I1771" s="31">
        <v>-3.5036244390749038E-2</v>
      </c>
      <c r="J1771" s="31">
        <v>-2.0180932498260251E-2</v>
      </c>
      <c r="K1771" s="31">
        <v>-3.0681818181818254E-2</v>
      </c>
      <c r="L1771" s="31">
        <v>-2.7073732718893906E-2</v>
      </c>
      <c r="M1771" s="31">
        <v>-7.0476678626346656E-3</v>
      </c>
    </row>
    <row r="1772" spans="1:13" x14ac:dyDescent="0.25">
      <c r="A1772" s="57">
        <v>41653</v>
      </c>
      <c r="B1772" s="31">
        <v>-6.4426071083431014E-3</v>
      </c>
      <c r="C1772" s="31">
        <v>1.999215993727943E-2</v>
      </c>
      <c r="D1772" s="31">
        <v>3.9607843137255072E-2</v>
      </c>
      <c r="E1772" s="31">
        <v>2.3532348064821074E-2</v>
      </c>
      <c r="F1772" s="31">
        <v>1.093567251461991E-2</v>
      </c>
      <c r="G1772" s="31">
        <v>2.2870211549457009E-2</v>
      </c>
      <c r="H1772" s="31">
        <v>1.6778351833853344E-2</v>
      </c>
      <c r="I1772" s="31">
        <v>3.2731175102843846E-2</v>
      </c>
      <c r="J1772" s="31">
        <v>2.6041666666666741E-2</v>
      </c>
      <c r="K1772" s="31">
        <v>2.6494724501758604E-2</v>
      </c>
      <c r="L1772" s="31">
        <v>-1.6577856719952599E-3</v>
      </c>
      <c r="M1772" s="31">
        <v>6.0652987482254783E-3</v>
      </c>
    </row>
    <row r="1773" spans="1:13" x14ac:dyDescent="0.25">
      <c r="A1773" s="57">
        <v>41654</v>
      </c>
      <c r="B1773" s="31">
        <v>4.1067761806981018E-3</v>
      </c>
      <c r="C1773" s="31">
        <v>1.9984627209838512E-2</v>
      </c>
      <c r="D1773" s="31">
        <v>6.0354583176160936E-3</v>
      </c>
      <c r="E1773" s="31">
        <v>-6.79288662846389E-4</v>
      </c>
      <c r="F1773" s="31">
        <v>-1.3709724070110507E-2</v>
      </c>
      <c r="G1773" s="31">
        <v>2.7389603130240303E-2</v>
      </c>
      <c r="H1773" s="31">
        <v>-4.2008351360869334E-3</v>
      </c>
      <c r="I1773" s="31">
        <v>-2.4246622791825878E-3</v>
      </c>
      <c r="J1773" s="31">
        <v>4.6146746654360804E-3</v>
      </c>
      <c r="K1773" s="31">
        <v>-9.5934216537232331E-3</v>
      </c>
      <c r="L1773" s="31">
        <v>3.5582967619496308E-4</v>
      </c>
      <c r="M1773" s="31">
        <v>-3.8481272447408177E-3</v>
      </c>
    </row>
    <row r="1774" spans="1:13" x14ac:dyDescent="0.25">
      <c r="A1774" s="57">
        <v>41655</v>
      </c>
      <c r="B1774" s="31">
        <v>9.2024539877300082E-3</v>
      </c>
      <c r="C1774" s="31">
        <v>-5.5262496860085664E-3</v>
      </c>
      <c r="D1774" s="31">
        <v>-4.8743907011624676E-3</v>
      </c>
      <c r="E1774" s="31">
        <v>6.6057796214311626E-3</v>
      </c>
      <c r="F1774" s="31">
        <v>1.4662756598240456E-2</v>
      </c>
      <c r="G1774" s="31">
        <v>3.5364526659413809E-3</v>
      </c>
      <c r="H1774" s="31">
        <v>-1.7682572561694698E-4</v>
      </c>
      <c r="I1774" s="31">
        <v>-7.118055555555669E-3</v>
      </c>
      <c r="J1774" s="31">
        <v>-3.9044556729445068E-3</v>
      </c>
      <c r="K1774" s="31">
        <v>9.2250922509224953E-3</v>
      </c>
      <c r="L1774" s="31">
        <v>4.9798434906331845E-3</v>
      </c>
      <c r="M1774" s="31">
        <v>-1.1588977594643168E-2</v>
      </c>
    </row>
    <row r="1775" spans="1:13" x14ac:dyDescent="0.25">
      <c r="A1775" s="57">
        <v>41656</v>
      </c>
      <c r="B1775" s="31">
        <v>2.7195648696207719E-3</v>
      </c>
      <c r="C1775" s="31">
        <v>-2.4501136650669553E-2</v>
      </c>
      <c r="D1775" s="31">
        <v>-2.5998492840994647E-2</v>
      </c>
      <c r="E1775" s="31">
        <v>-4.9174934635428658E-3</v>
      </c>
      <c r="F1775" s="31">
        <v>-1.6531791907514526E-2</v>
      </c>
      <c r="G1775" s="31">
        <v>-1.3824884792626668E-2</v>
      </c>
      <c r="H1775" s="31">
        <v>9.6260737746336478E-3</v>
      </c>
      <c r="I1775" s="31">
        <v>-1.556216121699594E-2</v>
      </c>
      <c r="J1775" s="31">
        <v>1.8445930366615126E-3</v>
      </c>
      <c r="K1775" s="31">
        <v>-1.6910420475319765E-2</v>
      </c>
      <c r="L1775" s="31">
        <v>-1.0146295422369001E-2</v>
      </c>
      <c r="M1775" s="31">
        <v>-7.4257425742575434E-3</v>
      </c>
    </row>
    <row r="1776" spans="1:13" x14ac:dyDescent="0.25">
      <c r="A1776" s="57">
        <v>41660</v>
      </c>
      <c r="B1776" s="31">
        <v>1.1646458200382792E-2</v>
      </c>
      <c r="C1776" s="31">
        <v>1.5535991714137776E-2</v>
      </c>
      <c r="D1776" s="31">
        <v>-1.00580270793037E-2</v>
      </c>
      <c r="E1776" s="31">
        <v>1.1449651116253845E-2</v>
      </c>
      <c r="F1776" s="31">
        <v>1.5046432349829608E-2</v>
      </c>
      <c r="G1776" s="31">
        <v>-5.7724024189115264E-3</v>
      </c>
      <c r="H1776" s="31">
        <v>1.8618152698881341E-2</v>
      </c>
      <c r="I1776" s="31">
        <v>3.9253996447602191E-2</v>
      </c>
      <c r="J1776" s="31">
        <v>9.205983889528202E-3</v>
      </c>
      <c r="K1776" s="31">
        <v>1.4876801487679892E-2</v>
      </c>
      <c r="L1776" s="31">
        <v>-2.8605482717520947E-2</v>
      </c>
      <c r="M1776" s="31">
        <v>-4.5937787111168804E-3</v>
      </c>
    </row>
    <row r="1777" spans="1:13" x14ac:dyDescent="0.25">
      <c r="A1777" s="57">
        <v>41661</v>
      </c>
      <c r="B1777" s="31">
        <v>-4.7048309940598165E-2</v>
      </c>
      <c r="C1777" s="31">
        <v>4.4620091789904226E-3</v>
      </c>
      <c r="D1777" s="31">
        <v>-1.0941774130519777E-2</v>
      </c>
      <c r="E1777" s="31">
        <v>1.1354448018991992E-3</v>
      </c>
      <c r="F1777" s="31">
        <v>1.0017371163868027E-2</v>
      </c>
      <c r="G1777" s="31">
        <v>-6.6353331490185408E-3</v>
      </c>
      <c r="H1777" s="31">
        <v>-6.1663186340744636E-3</v>
      </c>
      <c r="I1777" s="31">
        <v>-1.7091095539224055E-2</v>
      </c>
      <c r="J1777" s="31">
        <v>1.7331812998859775E-2</v>
      </c>
      <c r="K1777" s="31">
        <v>-2.2217132386623928E-2</v>
      </c>
      <c r="L1777" s="31">
        <v>1.1901840490797566E-2</v>
      </c>
      <c r="M1777" s="31">
        <v>-6.4609704641351851E-3</v>
      </c>
    </row>
    <row r="1778" spans="1:13" x14ac:dyDescent="0.25">
      <c r="A1778" s="57">
        <v>41662</v>
      </c>
      <c r="B1778" s="31">
        <v>8.2744924977928846E-4</v>
      </c>
      <c r="C1778" s="31">
        <v>8.3766975504504515E-3</v>
      </c>
      <c r="D1778" s="31">
        <v>-7.1118135124456083E-3</v>
      </c>
      <c r="E1778" s="31">
        <v>-4.2273125633666142E-3</v>
      </c>
      <c r="F1778" s="31">
        <v>-6.2202602763286152E-2</v>
      </c>
      <c r="G1778" s="31">
        <v>3.618146395769628E-3</v>
      </c>
      <c r="H1778" s="31">
        <v>-1.1543975873832046E-2</v>
      </c>
      <c r="I1778" s="31">
        <v>-1.5301686663188985E-2</v>
      </c>
      <c r="J1778" s="31">
        <v>-1.1656579242322218E-2</v>
      </c>
      <c r="K1778" s="31">
        <v>-4.2632935113609771E-2</v>
      </c>
      <c r="L1778" s="31">
        <v>-1.3701952225051439E-2</v>
      </c>
      <c r="M1778" s="31">
        <v>-5.1758460517584703E-3</v>
      </c>
    </row>
    <row r="1779" spans="1:13" x14ac:dyDescent="0.25">
      <c r="A1779" s="57">
        <v>41663</v>
      </c>
      <c r="B1779" s="31">
        <v>-9.9211817229793997E-4</v>
      </c>
      <c r="C1779" s="31">
        <v>-1.8124606670862131E-2</v>
      </c>
      <c r="D1779" s="31">
        <v>-1.2733784321528052E-2</v>
      </c>
      <c r="E1779" s="31">
        <v>-3.1269953578269782E-2</v>
      </c>
      <c r="F1779" s="31">
        <v>-1.3510209072013724E-2</v>
      </c>
      <c r="G1779" s="31">
        <v>2.0521353300055223E-2</v>
      </c>
      <c r="H1779" s="31">
        <v>-3.0684972616100148E-2</v>
      </c>
      <c r="I1779" s="31">
        <v>-3.8495497086350028E-2</v>
      </c>
      <c r="J1779" s="31">
        <v>-2.5856203220684937E-2</v>
      </c>
      <c r="K1779" s="31">
        <v>-6.9733300709566737E-2</v>
      </c>
      <c r="L1779" s="31">
        <v>-1.2048192771084376E-2</v>
      </c>
      <c r="M1779" s="31">
        <v>-7.2038420490927457E-3</v>
      </c>
    </row>
    <row r="1780" spans="1:13" x14ac:dyDescent="0.25">
      <c r="A1780" s="57">
        <v>41666</v>
      </c>
      <c r="B1780" s="31">
        <v>-9.1034482758620694E-3</v>
      </c>
      <c r="C1780" s="31">
        <v>8.075887706704199E-3</v>
      </c>
      <c r="D1780" s="31">
        <v>-3.6275695284159193E-3</v>
      </c>
      <c r="E1780" s="31">
        <v>-2.0112229446869301E-2</v>
      </c>
      <c r="F1780" s="31">
        <v>-1.6669765136022807E-2</v>
      </c>
      <c r="G1780" s="31">
        <v>-2.0923913043478182E-2</v>
      </c>
      <c r="H1780" s="31">
        <v>-3.4055727554180848E-3</v>
      </c>
      <c r="I1780" s="31">
        <v>-1.6528925619834767E-2</v>
      </c>
      <c r="J1780" s="31">
        <v>-7.2176949941793467E-3</v>
      </c>
      <c r="K1780" s="31">
        <v>-2.1041557075223705E-2</v>
      </c>
      <c r="L1780" s="31">
        <v>-3.0487804878048808E-2</v>
      </c>
      <c r="M1780" s="31">
        <v>-3.6280569739316482E-3</v>
      </c>
    </row>
    <row r="1781" spans="1:13" x14ac:dyDescent="0.25">
      <c r="A1781" s="57">
        <v>41667</v>
      </c>
      <c r="B1781" s="31">
        <v>-8.6302895322939444E-3</v>
      </c>
      <c r="C1781" s="31">
        <v>-7.9857578840284882E-2</v>
      </c>
      <c r="D1781" s="31">
        <v>7.2815533980581382E-3</v>
      </c>
      <c r="E1781" s="31">
        <v>1.9779660400683685E-2</v>
      </c>
      <c r="F1781" s="31">
        <v>3.5039072346861655E-2</v>
      </c>
      <c r="G1781" s="31">
        <v>6.6611157368858809E-3</v>
      </c>
      <c r="H1781" s="31">
        <v>2.1098684891788455E-2</v>
      </c>
      <c r="I1781" s="31">
        <v>2.9691876750700397E-2</v>
      </c>
      <c r="J1781" s="31">
        <v>6.0975609756097615E-3</v>
      </c>
      <c r="K1781" s="31">
        <v>1.2358946802794257E-2</v>
      </c>
      <c r="L1781" s="31">
        <v>-1.7969451931716396E-3</v>
      </c>
      <c r="M1781" s="31">
        <v>7.0128118678354223E-3</v>
      </c>
    </row>
    <row r="1782" spans="1:13" x14ac:dyDescent="0.25">
      <c r="A1782" s="57">
        <v>41668</v>
      </c>
      <c r="B1782" s="31">
        <v>-1.162594776748116E-2</v>
      </c>
      <c r="C1782" s="31">
        <v>-1.1332227750138091E-2</v>
      </c>
      <c r="D1782" s="31">
        <v>-8.835341365461824E-3</v>
      </c>
      <c r="E1782" s="31">
        <v>-1.4315256533675713E-2</v>
      </c>
      <c r="F1782" s="31">
        <v>-3.7384315635655252E-2</v>
      </c>
      <c r="G1782" s="31">
        <v>1.0752688172042779E-2</v>
      </c>
      <c r="H1782" s="31">
        <v>-2.5936161042517059E-2</v>
      </c>
      <c r="I1782" s="31">
        <v>-2.9198404062386607E-2</v>
      </c>
      <c r="J1782" s="31">
        <v>-1.1655011655011704E-2</v>
      </c>
      <c r="K1782" s="31">
        <v>-6.2101910828025408E-2</v>
      </c>
      <c r="L1782" s="31">
        <v>-1.4144271570014078E-2</v>
      </c>
      <c r="M1782" s="31">
        <v>-7.6335877862596657E-3</v>
      </c>
    </row>
    <row r="1783" spans="1:13" x14ac:dyDescent="0.25">
      <c r="A1783" s="57">
        <v>41669</v>
      </c>
      <c r="B1783" s="31">
        <v>6.7621320604613899E-3</v>
      </c>
      <c r="C1783" s="31">
        <v>-1.9569471624266699E-3</v>
      </c>
      <c r="D1783" s="31">
        <v>2.4311183144245518E-3</v>
      </c>
      <c r="E1783" s="31">
        <v>2.5718471360619333E-2</v>
      </c>
      <c r="F1783" s="31">
        <v>1.71410499683744E-2</v>
      </c>
      <c r="G1783" s="31">
        <v>5.4555373704310295E-3</v>
      </c>
      <c r="H1783" s="31">
        <v>4.89588755856325E-2</v>
      </c>
      <c r="I1783" s="31">
        <v>0.14104240612740515</v>
      </c>
      <c r="J1783" s="31">
        <v>6.8396226415095018E-3</v>
      </c>
      <c r="K1783" s="31">
        <v>4.527447651386507E-2</v>
      </c>
      <c r="L1783" s="31">
        <v>1.4608060519107902E-2</v>
      </c>
      <c r="M1783" s="31">
        <v>8.7719298245614308E-3</v>
      </c>
    </row>
    <row r="1784" spans="1:13" x14ac:dyDescent="0.25">
      <c r="A1784" s="57">
        <v>41670</v>
      </c>
      <c r="B1784" s="31">
        <v>-5.9829542247556988E-3</v>
      </c>
      <c r="C1784" s="31">
        <v>1.540616246498594E-3</v>
      </c>
      <c r="D1784" s="31">
        <v>-8.0840743734842402E-3</v>
      </c>
      <c r="E1784" s="31">
        <v>4.0131892158764337E-2</v>
      </c>
      <c r="F1784" s="31">
        <v>-2.6801815807474649E-2</v>
      </c>
      <c r="G1784" s="31">
        <v>2.6587086272382043E-2</v>
      </c>
      <c r="H1784" s="31">
        <v>-0.10997245725912508</v>
      </c>
      <c r="I1784" s="31">
        <v>2.4394237066142743E-2</v>
      </c>
      <c r="J1784" s="31">
        <v>-6.7931599906301265E-3</v>
      </c>
      <c r="K1784" s="31">
        <v>-5.1434759068759162E-3</v>
      </c>
      <c r="L1784" s="31">
        <v>-7.7130736598535199E-3</v>
      </c>
      <c r="M1784" s="31">
        <v>-9.3645484949822499E-4</v>
      </c>
    </row>
    <row r="1785" spans="1:13" x14ac:dyDescent="0.25">
      <c r="A1785" s="57">
        <v>41673</v>
      </c>
      <c r="B1785" s="31">
        <v>-5.1104423371761687E-4</v>
      </c>
      <c r="C1785" s="31">
        <v>1.9577681443154749E-3</v>
      </c>
      <c r="D1785" s="31">
        <v>-2.4042379788101087E-2</v>
      </c>
      <c r="E1785" s="31">
        <v>-4.0244791401786828E-2</v>
      </c>
      <c r="F1785" s="31">
        <v>-3.8210862619808217E-2</v>
      </c>
      <c r="G1785" s="31">
        <v>-3.5940803382664033E-2</v>
      </c>
      <c r="H1785" s="31">
        <v>-3.4960550893529341E-2</v>
      </c>
      <c r="I1785" s="31">
        <v>-1.7420489052261567E-2</v>
      </c>
      <c r="J1785" s="31">
        <v>-2.1226415094339535E-2</v>
      </c>
      <c r="K1785" s="31">
        <v>-4.7346938775510217E-2</v>
      </c>
      <c r="L1785" s="31">
        <v>-4.2492550848555521E-2</v>
      </c>
      <c r="M1785" s="31">
        <v>-2.7048741296197276E-2</v>
      </c>
    </row>
    <row r="1786" spans="1:13" x14ac:dyDescent="0.25">
      <c r="A1786" s="57">
        <v>41674</v>
      </c>
      <c r="B1786" s="31">
        <v>-1.4146119759118281E-2</v>
      </c>
      <c r="C1786" s="31">
        <v>1.4375436147941345E-2</v>
      </c>
      <c r="D1786" s="31">
        <v>-5.4279749478078898E-3</v>
      </c>
      <c r="E1786" s="31">
        <v>4.168506579528497E-3</v>
      </c>
      <c r="F1786" s="31">
        <v>3.5211267605633756E-2</v>
      </c>
      <c r="G1786" s="31">
        <v>-3.5635964912279494E-3</v>
      </c>
      <c r="H1786" s="31">
        <v>5.2000577784196977E-3</v>
      </c>
      <c r="I1786" s="31">
        <v>2.0657124268054661E-2</v>
      </c>
      <c r="J1786" s="31">
        <v>-1.4698795180722923E-2</v>
      </c>
      <c r="K1786" s="31">
        <v>3.6275349900028564E-2</v>
      </c>
      <c r="L1786" s="31">
        <v>3.3283723447436131E-2</v>
      </c>
      <c r="M1786" s="31">
        <v>9.6339113680166122E-4</v>
      </c>
    </row>
    <row r="1787" spans="1:13" x14ac:dyDescent="0.25">
      <c r="A1787" s="57">
        <v>41675</v>
      </c>
      <c r="B1787" s="31">
        <v>-7.7220077220077066E-3</v>
      </c>
      <c r="C1787" s="31">
        <v>7.5674188222343286E-3</v>
      </c>
      <c r="D1787" s="31">
        <v>-1.2594458438287215E-2</v>
      </c>
      <c r="E1787" s="31">
        <v>4.4326397073051194E-3</v>
      </c>
      <c r="F1787" s="31">
        <v>-2.3873700423565625E-2</v>
      </c>
      <c r="G1787" s="31">
        <v>-1.458046767537835E-2</v>
      </c>
      <c r="H1787" s="31">
        <v>-4.3109642189970154E-3</v>
      </c>
      <c r="I1787" s="31">
        <v>-8.9243027888447068E-3</v>
      </c>
      <c r="J1787" s="31">
        <v>1.9564685742234911E-3</v>
      </c>
      <c r="K1787" s="31">
        <v>1.0749724366041935E-2</v>
      </c>
      <c r="L1787" s="31">
        <v>-2.749770852429112E-3</v>
      </c>
      <c r="M1787" s="31">
        <v>1.9249278152069227E-3</v>
      </c>
    </row>
    <row r="1788" spans="1:13" x14ac:dyDescent="0.25">
      <c r="A1788" s="57">
        <v>41676</v>
      </c>
      <c r="B1788" s="31">
        <v>1.0337417968523166E-2</v>
      </c>
      <c r="C1788" s="31">
        <v>-1.3655605626117229E-4</v>
      </c>
      <c r="D1788" s="31">
        <v>1.9982993197278809E-2</v>
      </c>
      <c r="E1788" s="31">
        <v>1.4657723762324215E-2</v>
      </c>
      <c r="F1788" s="31">
        <v>1.93951347797503E-2</v>
      </c>
      <c r="G1788" s="31">
        <v>1.0050251256281451E-2</v>
      </c>
      <c r="H1788" s="31">
        <v>2.3495453889450069E-2</v>
      </c>
      <c r="I1788" s="31">
        <v>-4.8239266763150379E-4</v>
      </c>
      <c r="J1788" s="31">
        <v>6.3461069074932652E-3</v>
      </c>
      <c r="K1788" s="31">
        <v>5.3722388873738813E-2</v>
      </c>
      <c r="L1788" s="31">
        <v>1.2867647058823595E-2</v>
      </c>
      <c r="M1788" s="31">
        <v>-6.861534239057665E-4</v>
      </c>
    </row>
    <row r="1789" spans="1:13" x14ac:dyDescent="0.25">
      <c r="A1789" s="57">
        <v>41677</v>
      </c>
      <c r="B1789" s="31">
        <v>9.5993562108409591E-3</v>
      </c>
      <c r="C1789" s="31">
        <v>1.3930620049166897E-2</v>
      </c>
      <c r="D1789" s="31">
        <v>8.7536473530638315E-3</v>
      </c>
      <c r="E1789" s="31">
        <v>1.5067311011391027E-2</v>
      </c>
      <c r="F1789" s="31">
        <v>3.9277652370202976E-2</v>
      </c>
      <c r="G1789" s="31">
        <v>1.0503040353786686E-2</v>
      </c>
      <c r="H1789" s="31">
        <v>1.830282861896837E-2</v>
      </c>
      <c r="I1789" s="31">
        <v>3.474903474903468E-2</v>
      </c>
      <c r="J1789" s="31">
        <v>1.746301236963399E-2</v>
      </c>
      <c r="K1789" s="31">
        <v>1.6045548654244346E-2</v>
      </c>
      <c r="L1789" s="31">
        <v>9.4762768991444091E-2</v>
      </c>
      <c r="M1789" s="31">
        <v>1.2771216698709287E-2</v>
      </c>
    </row>
    <row r="1790" spans="1:13" x14ac:dyDescent="0.25">
      <c r="A1790" s="57">
        <v>41680</v>
      </c>
      <c r="B1790" s="31">
        <v>7.5723069915738517E-3</v>
      </c>
      <c r="C1790" s="31">
        <v>1.7914870689655249E-2</v>
      </c>
      <c r="D1790" s="31">
        <v>3.7190082644626976E-3</v>
      </c>
      <c r="E1790" s="31">
        <v>-3.8256847975787212E-3</v>
      </c>
      <c r="F1790" s="31">
        <v>1.9237929750527627E-2</v>
      </c>
      <c r="G1790" s="31">
        <v>6.5645514223193757E-3</v>
      </c>
      <c r="H1790" s="31">
        <v>-5.8158856763035338E-4</v>
      </c>
      <c r="I1790" s="31">
        <v>-1.1971393034825861E-2</v>
      </c>
      <c r="J1790" s="31">
        <v>9.7735399284861746E-3</v>
      </c>
      <c r="K1790" s="31">
        <v>4.8395313295976905E-3</v>
      </c>
      <c r="L1790" s="31">
        <v>-4.7365304914150919E-3</v>
      </c>
      <c r="M1790" s="31">
        <v>1.3559322033906973E-4</v>
      </c>
    </row>
    <row r="1791" spans="1:13" x14ac:dyDescent="0.25">
      <c r="A1791" s="57">
        <v>41681</v>
      </c>
      <c r="B1791" s="31">
        <v>-9.0410804091090036E-4</v>
      </c>
      <c r="C1791" s="31">
        <v>1.3232764324467405E-2</v>
      </c>
      <c r="D1791" s="31">
        <v>7.4104569781803242E-3</v>
      </c>
      <c r="E1791" s="31">
        <v>1.4695842151976501E-2</v>
      </c>
      <c r="F1791" s="31">
        <v>1.2481734047735005E-2</v>
      </c>
      <c r="G1791" s="31">
        <v>1.0326086956521818E-2</v>
      </c>
      <c r="H1791" s="31">
        <v>2.5493945188017619E-3</v>
      </c>
      <c r="I1791" s="31">
        <v>2.0456333595594067E-2</v>
      </c>
      <c r="J1791" s="31">
        <v>1.8177525967894237E-2</v>
      </c>
      <c r="K1791" s="31">
        <v>1.8250950570342095E-2</v>
      </c>
      <c r="L1791" s="31">
        <v>1.7846519928614857E-3</v>
      </c>
      <c r="M1791" s="31">
        <v>1.4099783080260275E-2</v>
      </c>
    </row>
    <row r="1792" spans="1:13" x14ac:dyDescent="0.25">
      <c r="A1792" s="57">
        <v>41682</v>
      </c>
      <c r="B1792" s="31">
        <v>1.5327187376279694E-2</v>
      </c>
      <c r="C1792" s="31">
        <v>-1.3059945148219398E-4</v>
      </c>
      <c r="D1792" s="31">
        <v>3.269309358398198E-3</v>
      </c>
      <c r="E1792" s="31">
        <v>-2.9268785008998988E-3</v>
      </c>
      <c r="F1792" s="31">
        <v>4.5703289434122496E-3</v>
      </c>
      <c r="G1792" s="31">
        <v>7.7998924152768989E-3</v>
      </c>
      <c r="H1792" s="31">
        <v>-3.4660991182730361E-2</v>
      </c>
      <c r="I1792" s="31">
        <v>-6.168080185042224E-3</v>
      </c>
      <c r="J1792" s="31">
        <v>3.9415719916531256E-3</v>
      </c>
      <c r="K1792" s="31">
        <v>5.4767239233257659E-3</v>
      </c>
      <c r="L1792" s="31">
        <v>7.2090261282660162E-2</v>
      </c>
      <c r="M1792" s="31">
        <v>2.1390374331551332E-3</v>
      </c>
    </row>
    <row r="1793" spans="1:13" x14ac:dyDescent="0.25">
      <c r="A1793" s="57">
        <v>41683</v>
      </c>
      <c r="B1793" s="31">
        <v>-7.2415329768271697E-3</v>
      </c>
      <c r="C1793" s="31">
        <v>1.5935214211076243E-2</v>
      </c>
      <c r="D1793" s="31">
        <v>6.109979633401208E-3</v>
      </c>
      <c r="E1793" s="31">
        <v>1.1134542387178481E-2</v>
      </c>
      <c r="F1793" s="31">
        <v>1.7898832684824839E-2</v>
      </c>
      <c r="G1793" s="31">
        <v>3.7363223912463273E-3</v>
      </c>
      <c r="H1793" s="31">
        <v>2.2763063707945674E-2</v>
      </c>
      <c r="I1793" s="31">
        <v>4.4685802948021713E-2</v>
      </c>
      <c r="J1793" s="31">
        <v>1.0161662817552042E-2</v>
      </c>
      <c r="K1793" s="31">
        <v>-2.4758603614756236E-3</v>
      </c>
      <c r="L1793" s="31">
        <v>2.2488091281710476E-2</v>
      </c>
      <c r="M1793" s="31">
        <v>5.3361792956243548E-3</v>
      </c>
    </row>
    <row r="1794" spans="1:13" x14ac:dyDescent="0.25">
      <c r="A1794" s="57">
        <v>41684</v>
      </c>
      <c r="B1794" s="31">
        <v>1.7057569296375252E-2</v>
      </c>
      <c r="C1794" s="31">
        <v>-8.9997428644905675E-4</v>
      </c>
      <c r="D1794" s="31">
        <v>2.4291497975710286E-3</v>
      </c>
      <c r="E1794" s="31">
        <v>2.4192875615247633E-3</v>
      </c>
      <c r="F1794" s="31">
        <v>-1.5055281110326946E-2</v>
      </c>
      <c r="G1794" s="31">
        <v>2.6588673225202974E-4</v>
      </c>
      <c r="H1794" s="31">
        <v>4.1993281075036748E-4</v>
      </c>
      <c r="I1794" s="31">
        <v>-3.5645328976681157E-3</v>
      </c>
      <c r="J1794" s="31">
        <v>2.7434842249656199E-3</v>
      </c>
      <c r="K1794" s="31">
        <v>0</v>
      </c>
      <c r="L1794" s="31">
        <v>-1.1375947995666325E-2</v>
      </c>
      <c r="M1794" s="31">
        <v>5.7059447983016653E-3</v>
      </c>
    </row>
    <row r="1795" spans="1:13" x14ac:dyDescent="0.25">
      <c r="A1795" s="57">
        <v>41688</v>
      </c>
      <c r="B1795" s="31">
        <v>1.0592519033432835E-2</v>
      </c>
      <c r="C1795" s="31">
        <v>3.7318234461460875E-3</v>
      </c>
      <c r="D1795" s="31">
        <v>0</v>
      </c>
      <c r="E1795" s="31">
        <v>6.70772303595224E-3</v>
      </c>
      <c r="F1795" s="31">
        <v>3.7676140434678818E-2</v>
      </c>
      <c r="G1795" s="31">
        <v>-5.3163211057947191E-3</v>
      </c>
      <c r="H1795" s="31">
        <v>-1.0353994683083956E-2</v>
      </c>
      <c r="I1795" s="31">
        <v>3.1301237144134575E-3</v>
      </c>
      <c r="J1795" s="31">
        <v>3.4199726402188713E-3</v>
      </c>
      <c r="K1795" s="31">
        <v>2.2834450235790671E-2</v>
      </c>
      <c r="L1795" s="31">
        <v>2.3013698630137025E-2</v>
      </c>
      <c r="M1795" s="31">
        <v>-6.0694022958175387E-3</v>
      </c>
    </row>
    <row r="1796" spans="1:13" x14ac:dyDescent="0.25">
      <c r="A1796" s="57">
        <v>41689</v>
      </c>
      <c r="B1796" s="31">
        <v>-2.4020089529424027E-3</v>
      </c>
      <c r="C1796" s="31">
        <v>-1.5769230769230869E-2</v>
      </c>
      <c r="D1796" s="31">
        <v>-1.0500807754442731E-2</v>
      </c>
      <c r="E1796" s="31">
        <v>-7.0433014235404823E-3</v>
      </c>
      <c r="F1796" s="31">
        <v>-1.1508142010471234E-3</v>
      </c>
      <c r="G1796" s="31">
        <v>2.4051309460180192E-3</v>
      </c>
      <c r="H1796" s="31">
        <v>-1.7729393468118193E-2</v>
      </c>
      <c r="I1796" s="31">
        <v>1.1292719167905085E-2</v>
      </c>
      <c r="J1796" s="31">
        <v>-1.8177686889342404E-3</v>
      </c>
      <c r="K1796" s="31">
        <v>-3.3487017714147083E-2</v>
      </c>
      <c r="L1796" s="31">
        <v>4.3920728441351198E-3</v>
      </c>
      <c r="M1796" s="31">
        <v>-6.3719633612107085E-3</v>
      </c>
    </row>
    <row r="1797" spans="1:13" x14ac:dyDescent="0.25">
      <c r="A1797" s="57">
        <v>41690</v>
      </c>
      <c r="B1797" s="31">
        <v>1.2038962460325653E-3</v>
      </c>
      <c r="C1797" s="31">
        <v>-1.1593070209717338E-2</v>
      </c>
      <c r="D1797" s="31">
        <v>9.7959183673468342E-3</v>
      </c>
      <c r="E1797" s="31">
        <v>1.4652746557437535E-3</v>
      </c>
      <c r="F1797" s="31">
        <v>1.7858171553661872E-3</v>
      </c>
      <c r="G1797" s="31">
        <v>6.3982937883231283E-3</v>
      </c>
      <c r="H1797" s="31">
        <v>6.966434452184922E-3</v>
      </c>
      <c r="I1797" s="31">
        <v>2.3067881281222391E-2</v>
      </c>
      <c r="J1797" s="31">
        <v>6.146141588891485E-3</v>
      </c>
      <c r="K1797" s="31">
        <v>-6.3771026864172686E-2</v>
      </c>
      <c r="L1797" s="31">
        <v>3.2423208191126207E-2</v>
      </c>
      <c r="M1797" s="31">
        <v>-1.7768871075484305E-2</v>
      </c>
    </row>
    <row r="1798" spans="1:13" x14ac:dyDescent="0.25">
      <c r="A1798" s="57">
        <v>41691</v>
      </c>
      <c r="B1798" s="31">
        <v>7.0507214691735154E-3</v>
      </c>
      <c r="C1798" s="31">
        <v>-1.1070110701106861E-2</v>
      </c>
      <c r="D1798" s="31">
        <v>-1.2934518997574695E-2</v>
      </c>
      <c r="E1798" s="31">
        <v>-2.6602377587514603E-4</v>
      </c>
      <c r="F1798" s="31">
        <v>-7.1305347901092775E-3</v>
      </c>
      <c r="G1798" s="31">
        <v>6.092715231788004E-3</v>
      </c>
      <c r="H1798" s="31">
        <v>-8.6906803887936146E-3</v>
      </c>
      <c r="I1798" s="31">
        <v>-1.493609076547453E-2</v>
      </c>
      <c r="J1798" s="31">
        <v>-1.1312217194571206E-3</v>
      </c>
      <c r="K1798" s="31">
        <v>-1.6894609814963824E-2</v>
      </c>
      <c r="L1798" s="31">
        <v>1.2396694214875659E-3</v>
      </c>
      <c r="M1798" s="31">
        <v>-5.4406964091402443E-3</v>
      </c>
    </row>
    <row r="1799" spans="1:13" x14ac:dyDescent="0.25">
      <c r="A1799" s="57">
        <v>41694</v>
      </c>
      <c r="B1799" s="31">
        <v>-7.7611940298507598E-3</v>
      </c>
      <c r="C1799" s="31">
        <v>4.2643923240937021E-3</v>
      </c>
      <c r="D1799" s="31">
        <v>8.5995085995085319E-3</v>
      </c>
      <c r="E1799" s="31">
        <v>7.2510768514360002E-3</v>
      </c>
      <c r="F1799" s="31">
        <v>-7.5292482335220789E-4</v>
      </c>
      <c r="G1799" s="31">
        <v>-7.6355976829910466E-3</v>
      </c>
      <c r="H1799" s="31">
        <v>1.4476871611489139E-2</v>
      </c>
      <c r="I1799" s="31">
        <v>3.1928852602420177E-2</v>
      </c>
      <c r="J1799" s="31">
        <v>6.7950169875425903E-3</v>
      </c>
      <c r="K1799" s="31">
        <v>-5.1827605019093559E-3</v>
      </c>
      <c r="L1799" s="31">
        <v>1.3825835740817194E-2</v>
      </c>
      <c r="M1799" s="31">
        <v>3.1455142231946454E-3</v>
      </c>
    </row>
    <row r="1800" spans="1:13" x14ac:dyDescent="0.25">
      <c r="A1800" s="57">
        <v>41695</v>
      </c>
      <c r="B1800" s="31">
        <v>3.8289027458704439E-3</v>
      </c>
      <c r="C1800" s="31">
        <v>-1.0350318471337605E-2</v>
      </c>
      <c r="D1800" s="31">
        <v>-4.0600893219644441E-4</v>
      </c>
      <c r="E1800" s="31">
        <v>6.175183686947916E-3</v>
      </c>
      <c r="F1800" s="31">
        <v>-1.3794702370602208E-2</v>
      </c>
      <c r="G1800" s="31">
        <v>-3.9798355001325891E-3</v>
      </c>
      <c r="H1800" s="31">
        <v>1.8591164932628468E-2</v>
      </c>
      <c r="I1800" s="31">
        <v>-1.313930488838666E-2</v>
      </c>
      <c r="J1800" s="31">
        <v>4.4994375703022449E-4</v>
      </c>
      <c r="K1800" s="31">
        <v>-7.4033452152453272E-3</v>
      </c>
      <c r="L1800" s="31">
        <v>2.8292285772440584E-2</v>
      </c>
      <c r="M1800" s="31">
        <v>0</v>
      </c>
    </row>
    <row r="1801" spans="1:13" x14ac:dyDescent="0.25">
      <c r="A1801" s="57">
        <v>41696</v>
      </c>
      <c r="B1801" s="31">
        <v>2.2885789014821523E-3</v>
      </c>
      <c r="C1801" s="31">
        <v>-8.9836417270046098E-3</v>
      </c>
      <c r="D1801" s="31">
        <v>7.3111291632819153E-3</v>
      </c>
      <c r="E1801" s="31">
        <v>1.3127881980357081E-4</v>
      </c>
      <c r="F1801" s="31">
        <v>1.6162209814869266E-2</v>
      </c>
      <c r="G1801" s="31">
        <v>-1.8646776771443774E-3</v>
      </c>
      <c r="H1801" s="31">
        <v>4.1303862469301844E-3</v>
      </c>
      <c r="I1801" s="31">
        <v>-8.446671438797293E-3</v>
      </c>
      <c r="J1801" s="31">
        <v>3.5979311895659727E-3</v>
      </c>
      <c r="K1801" s="31">
        <v>4.3093922651933569E-2</v>
      </c>
      <c r="L1801" s="31">
        <v>-8.5114806017418942E-3</v>
      </c>
      <c r="M1801" s="31">
        <v>1.9495569188820783E-2</v>
      </c>
    </row>
    <row r="1802" spans="1:13" x14ac:dyDescent="0.25">
      <c r="A1802" s="57">
        <v>41697</v>
      </c>
      <c r="B1802" s="31">
        <v>-5.9802109383488844E-4</v>
      </c>
      <c r="C1802" s="31">
        <v>1.9889054255175287E-2</v>
      </c>
      <c r="D1802" s="31">
        <v>-1.612903225806428E-3</v>
      </c>
      <c r="E1802" s="31">
        <v>-7.7116182913028464E-4</v>
      </c>
      <c r="F1802" s="31">
        <v>3.4817813765182004E-2</v>
      </c>
      <c r="G1802" s="31">
        <v>1.040832666132907E-2</v>
      </c>
      <c r="H1802" s="31">
        <v>9.1717620900499952E-4</v>
      </c>
      <c r="I1802" s="31">
        <v>-4.6202714409472323E-3</v>
      </c>
      <c r="J1802" s="31">
        <v>3.3609679587720542E-3</v>
      </c>
      <c r="K1802" s="31">
        <v>-2.1186440677966045E-3</v>
      </c>
      <c r="L1802" s="31">
        <v>-4.5917348772210875E-3</v>
      </c>
      <c r="M1802" s="31">
        <v>-2.9419630917357775E-3</v>
      </c>
    </row>
    <row r="1803" spans="1:13" x14ac:dyDescent="0.25">
      <c r="A1803" s="57">
        <v>41698</v>
      </c>
      <c r="B1803" s="31">
        <v>8.4317032040470696E-3</v>
      </c>
      <c r="C1803" s="31">
        <v>-2.6532236667549114E-3</v>
      </c>
      <c r="D1803" s="31">
        <v>0</v>
      </c>
      <c r="E1803" s="31">
        <v>-2.9228243021346412E-3</v>
      </c>
      <c r="F1803" s="31">
        <v>-4.4656829868097381E-2</v>
      </c>
      <c r="G1803" s="31">
        <v>1.188589540412055E-2</v>
      </c>
      <c r="H1803" s="31">
        <v>5.4702468553022854E-3</v>
      </c>
      <c r="I1803" s="31">
        <v>-6.9625761531767472E-3</v>
      </c>
      <c r="J1803" s="31">
        <v>4.0196516301920227E-3</v>
      </c>
      <c r="K1803" s="31">
        <v>-4.7770700636942109E-3</v>
      </c>
      <c r="L1803" s="31">
        <v>5.2146008824709433E-3</v>
      </c>
      <c r="M1803" s="31">
        <v>1.8776824034334449E-3</v>
      </c>
    </row>
    <row r="1804" spans="1:13" x14ac:dyDescent="0.25">
      <c r="A1804" s="57">
        <v>41701</v>
      </c>
      <c r="B1804" s="31">
        <v>-1.1058366598338476E-2</v>
      </c>
      <c r="C1804" s="31">
        <v>2.7932960893854997E-3</v>
      </c>
      <c r="D1804" s="31">
        <v>-1.0500807754442731E-2</v>
      </c>
      <c r="E1804" s="31">
        <v>-1.0671585257402638E-2</v>
      </c>
      <c r="F1804" s="31">
        <v>-6.9034107529398758E-3</v>
      </c>
      <c r="G1804" s="31">
        <v>-1.383450796136787E-2</v>
      </c>
      <c r="H1804" s="31">
        <v>-6.407069870201787E-3</v>
      </c>
      <c r="I1804" s="31">
        <v>-1.5337423312883347E-2</v>
      </c>
      <c r="J1804" s="31">
        <v>-8.4519572953737354E-3</v>
      </c>
      <c r="K1804" s="31">
        <v>-0.1405333333333334</v>
      </c>
      <c r="L1804" s="31">
        <v>3.0925778132482318E-3</v>
      </c>
      <c r="M1804" s="31">
        <v>-7.7643908969210473E-3</v>
      </c>
    </row>
    <row r="1805" spans="1:13" x14ac:dyDescent="0.25">
      <c r="A1805" s="57">
        <v>41702</v>
      </c>
      <c r="B1805" s="31">
        <v>1.3527518682157735E-2</v>
      </c>
      <c r="C1805" s="31">
        <v>6.6321793341292956E-3</v>
      </c>
      <c r="D1805" s="31">
        <v>4.4897959183674008E-3</v>
      </c>
      <c r="E1805" s="31">
        <v>1.0170789359789545E-2</v>
      </c>
      <c r="F1805" s="31">
        <v>1.5729013254786484E-2</v>
      </c>
      <c r="G1805" s="31">
        <v>1.6675489677077771E-2</v>
      </c>
      <c r="H1805" s="31">
        <v>1.1451442548223945E-2</v>
      </c>
      <c r="I1805" s="31">
        <v>2.062008604064669E-2</v>
      </c>
      <c r="J1805" s="31">
        <v>1.5253476895468854E-2</v>
      </c>
      <c r="K1805" s="31">
        <v>6.4536146447409459E-2</v>
      </c>
      <c r="L1805" s="31">
        <v>6.3053207359522689E-2</v>
      </c>
      <c r="M1805" s="31">
        <v>1.3626551538046261E-2</v>
      </c>
    </row>
    <row r="1806" spans="1:13" x14ac:dyDescent="0.25">
      <c r="A1806" s="57">
        <v>41703</v>
      </c>
      <c r="B1806" s="31">
        <v>4.0901996663258444E-3</v>
      </c>
      <c r="C1806" s="31">
        <v>2.1083146659639507E-3</v>
      </c>
      <c r="D1806" s="31">
        <v>-4.4697277529459623E-3</v>
      </c>
      <c r="E1806" s="31">
        <v>2.7519156298920766E-3</v>
      </c>
      <c r="F1806" s="31">
        <v>1.2469551096160547E-2</v>
      </c>
      <c r="G1806" s="31">
        <v>-7.8104660244727731E-3</v>
      </c>
      <c r="H1806" s="31">
        <v>2.3275625171750525E-2</v>
      </c>
      <c r="I1806" s="31">
        <v>4.0261627906976738E-2</v>
      </c>
      <c r="J1806" s="31">
        <v>-1.7675651789659241E-3</v>
      </c>
      <c r="K1806" s="31">
        <v>0</v>
      </c>
      <c r="L1806" s="31">
        <v>3.835718963420387E-3</v>
      </c>
      <c r="M1806" s="31">
        <v>-4.3923865300146137E-3</v>
      </c>
    </row>
    <row r="1807" spans="1:13" x14ac:dyDescent="0.25">
      <c r="A1807" s="57">
        <v>41704</v>
      </c>
      <c r="B1807" s="31">
        <v>4.2879348233908487E-3</v>
      </c>
      <c r="C1807" s="31">
        <v>-3.0243261012492528E-3</v>
      </c>
      <c r="D1807" s="31">
        <v>5.3061224489796555E-3</v>
      </c>
      <c r="E1807" s="31">
        <v>1.1174653257084444E-3</v>
      </c>
      <c r="F1807" s="31">
        <v>5.7684596436959445E-2</v>
      </c>
      <c r="G1807" s="31">
        <v>1.0495932826029009E-3</v>
      </c>
      <c r="H1807" s="31">
        <v>-5.639552058436248E-4</v>
      </c>
      <c r="I1807" s="31">
        <v>-1.0199804387312938E-2</v>
      </c>
      <c r="J1807" s="31">
        <v>1.106684373616651E-2</v>
      </c>
      <c r="K1807" s="31">
        <v>-5.829204313612113E-4</v>
      </c>
      <c r="L1807" s="31">
        <v>1.0065237651444514E-2</v>
      </c>
      <c r="M1807" s="31">
        <v>1.0695187165774556E-3</v>
      </c>
    </row>
    <row r="1808" spans="1:13" x14ac:dyDescent="0.25">
      <c r="A1808" s="57">
        <v>41705</v>
      </c>
      <c r="B1808" s="31">
        <v>5.2302930031487005E-3</v>
      </c>
      <c r="C1808" s="31">
        <v>-5.2756528620401255E-4</v>
      </c>
      <c r="D1808" s="31">
        <v>4.0600893219666645E-4</v>
      </c>
      <c r="E1808" s="31">
        <v>-3.9560078791859299E-3</v>
      </c>
      <c r="F1808" s="31">
        <v>-1.4081455805892484E-2</v>
      </c>
      <c r="G1808" s="31">
        <v>-6.5530799475753687E-3</v>
      </c>
      <c r="H1808" s="31">
        <v>-2.687016337059589E-4</v>
      </c>
      <c r="I1808" s="31">
        <v>-1.4680971202710391E-2</v>
      </c>
      <c r="J1808" s="31">
        <v>3.7215411558668698E-3</v>
      </c>
      <c r="K1808" s="31">
        <v>-3.2370953630796118E-2</v>
      </c>
      <c r="L1808" s="31">
        <v>-2.9525742756965068E-3</v>
      </c>
      <c r="M1808" s="31">
        <v>-4.0064102564102422E-3</v>
      </c>
    </row>
    <row r="1809" spans="1:13" x14ac:dyDescent="0.25">
      <c r="A1809" s="57">
        <v>41708</v>
      </c>
      <c r="B1809" s="31">
        <v>-4.2474117334748707E-3</v>
      </c>
      <c r="C1809" s="31">
        <v>9.2372657693307048E-4</v>
      </c>
      <c r="D1809" s="31">
        <v>8.116883116883189E-3</v>
      </c>
      <c r="E1809" s="31">
        <v>-2.6533067453320403E-3</v>
      </c>
      <c r="F1809" s="31">
        <v>-1.3623379477037956E-2</v>
      </c>
      <c r="G1809" s="31">
        <v>-2.1108179419524475E-3</v>
      </c>
      <c r="H1809" s="31">
        <v>-4.1122399612966154E-3</v>
      </c>
      <c r="I1809" s="31">
        <v>3.1948424068767967E-2</v>
      </c>
      <c r="J1809" s="31">
        <v>4.3620501635754927E-4</v>
      </c>
      <c r="K1809" s="31">
        <v>6.0277275467148783E-3</v>
      </c>
      <c r="L1809" s="31">
        <v>-4.812141402924297E-3</v>
      </c>
      <c r="M1809" s="31">
        <v>-2.011263073209868E-3</v>
      </c>
    </row>
    <row r="1810" spans="1:13" x14ac:dyDescent="0.25">
      <c r="A1810" s="57">
        <v>41709</v>
      </c>
      <c r="B1810" s="31">
        <v>-7.4646760863772421E-4</v>
      </c>
      <c r="C1810" s="31">
        <v>9.6242584047463442E-3</v>
      </c>
      <c r="D1810" s="31">
        <v>-4.4283413848631437E-3</v>
      </c>
      <c r="E1810" s="31">
        <v>-9.5508774248983519E-3</v>
      </c>
      <c r="F1810" s="31">
        <v>-3.3749164624638062E-2</v>
      </c>
      <c r="G1810" s="31">
        <v>5.2882072977260552E-3</v>
      </c>
      <c r="H1810" s="31">
        <v>-4.615010930289043E-3</v>
      </c>
      <c r="I1810" s="31">
        <v>-2.6794391225878234E-2</v>
      </c>
      <c r="J1810" s="31">
        <v>-4.360148245040274E-3</v>
      </c>
      <c r="K1810" s="31">
        <v>-2.6662672258837672E-2</v>
      </c>
      <c r="L1810" s="31">
        <v>-2.61298121629161E-2</v>
      </c>
      <c r="M1810" s="31">
        <v>6.5833669219399482E-3</v>
      </c>
    </row>
    <row r="1811" spans="1:13" x14ac:dyDescent="0.25">
      <c r="A1811" s="57">
        <v>41710</v>
      </c>
      <c r="B1811" s="31">
        <v>-7.4702523878128479E-3</v>
      </c>
      <c r="C1811" s="31">
        <v>1.0446591799424532E-3</v>
      </c>
      <c r="D1811" s="31">
        <v>1.2131014961584974E-3</v>
      </c>
      <c r="E1811" s="31">
        <v>6.0894227560894798E-3</v>
      </c>
      <c r="F1811" s="31">
        <v>3.9193083573487719E-3</v>
      </c>
      <c r="G1811" s="31">
        <v>6.575486586007262E-3</v>
      </c>
      <c r="H1811" s="31">
        <v>4.9346564719916497E-3</v>
      </c>
      <c r="I1811" s="31">
        <v>1.1126961483594933E-2</v>
      </c>
      <c r="J1811" s="31">
        <v>1.664112108605198E-2</v>
      </c>
      <c r="K1811" s="31">
        <v>-2.0006155740227793E-2</v>
      </c>
      <c r="L1811" s="31">
        <v>1.8714790413443927E-2</v>
      </c>
      <c r="M1811" s="31">
        <v>8.1420181526961066E-3</v>
      </c>
    </row>
    <row r="1812" spans="1:13" x14ac:dyDescent="0.25">
      <c r="A1812" s="57">
        <v>41711</v>
      </c>
      <c r="B1812" s="31">
        <v>2.1504220203214519E-3</v>
      </c>
      <c r="C1812" s="31">
        <v>-1.1087920688755415E-2</v>
      </c>
      <c r="D1812" s="31">
        <v>-7.6736672051697097E-3</v>
      </c>
      <c r="E1812" s="31">
        <v>-1.5106541746123692E-2</v>
      </c>
      <c r="F1812" s="31">
        <v>-4.6446205075209579E-2</v>
      </c>
      <c r="G1812" s="31">
        <v>-9.9294486542984561E-3</v>
      </c>
      <c r="H1812" s="31">
        <v>2.3472911720268108E-3</v>
      </c>
      <c r="I1812" s="31">
        <v>-2.89221218961625E-2</v>
      </c>
      <c r="J1812" s="31">
        <v>-3.1014430325220665E-2</v>
      </c>
      <c r="K1812" s="31">
        <v>-8.4170854271356732E-2</v>
      </c>
      <c r="L1812" s="31">
        <v>-3.2617864842065858E-2</v>
      </c>
      <c r="M1812" s="31">
        <v>-7.9438633655500857E-3</v>
      </c>
    </row>
    <row r="1813" spans="1:13" x14ac:dyDescent="0.25">
      <c r="A1813" s="57">
        <v>41712</v>
      </c>
      <c r="B1813" s="31">
        <v>-1.3518588058580638E-2</v>
      </c>
      <c r="C1813" s="31">
        <v>-1.1212241129138767E-2</v>
      </c>
      <c r="D1813" s="31">
        <v>-2.8490028490029129E-3</v>
      </c>
      <c r="E1813" s="31">
        <v>-1.3688251338519253E-2</v>
      </c>
      <c r="F1813" s="31">
        <v>-3.311457643446325E-2</v>
      </c>
      <c r="G1813" s="31">
        <v>-5.0145157033517629E-3</v>
      </c>
      <c r="H1813" s="31">
        <v>6.0025302145298998E-3</v>
      </c>
      <c r="I1813" s="31">
        <v>-1.6126688943774559E-2</v>
      </c>
      <c r="J1813" s="31">
        <v>-1.5114469882196002E-2</v>
      </c>
      <c r="K1813" s="31">
        <v>4.218106995884785E-2</v>
      </c>
      <c r="L1813" s="31">
        <v>-2.5191357426604943E-3</v>
      </c>
      <c r="M1813" s="31">
        <v>-8.6747631122381375E-3</v>
      </c>
    </row>
    <row r="1814" spans="1:13" x14ac:dyDescent="0.25">
      <c r="A1814" s="57">
        <v>41715</v>
      </c>
      <c r="B1814" s="31">
        <v>-6.6887813366686144E-3</v>
      </c>
      <c r="C1814" s="31">
        <v>3.868729989327635E-3</v>
      </c>
      <c r="D1814" s="31">
        <v>8.1632653061223248E-3</v>
      </c>
      <c r="E1814" s="31">
        <v>1.6455847459073913E-2</v>
      </c>
      <c r="F1814" s="31">
        <v>6.6629304439878023E-3</v>
      </c>
      <c r="G1814" s="31">
        <v>9.2838196286471053E-3</v>
      </c>
      <c r="H1814" s="31">
        <v>3.478353935891354E-3</v>
      </c>
      <c r="I1814" s="31">
        <v>1.5062020082693417E-2</v>
      </c>
      <c r="J1814" s="31">
        <v>2.1665538253216043E-2</v>
      </c>
      <c r="K1814" s="31">
        <v>-1.2504113195129896E-2</v>
      </c>
      <c r="L1814" s="31">
        <v>1.5347255949490046E-2</v>
      </c>
      <c r="M1814" s="31">
        <v>5.385029617662962E-3</v>
      </c>
    </row>
    <row r="1815" spans="1:13" x14ac:dyDescent="0.25">
      <c r="A1815" s="57">
        <v>41716</v>
      </c>
      <c r="B1815" s="31">
        <v>1.8230592357385333E-2</v>
      </c>
      <c r="C1815" s="31">
        <v>8.7707641196013153E-3</v>
      </c>
      <c r="D1815" s="31">
        <v>4.8582995951418351E-3</v>
      </c>
      <c r="E1815" s="31">
        <v>1.6071878411285434E-2</v>
      </c>
      <c r="F1815" s="31">
        <v>1.503154769268833E-2</v>
      </c>
      <c r="G1815" s="31">
        <v>3.942181340341655E-2</v>
      </c>
      <c r="H1815" s="31">
        <v>9.94560580204773E-3</v>
      </c>
      <c r="I1815" s="31">
        <v>6.5464067500726753E-3</v>
      </c>
      <c r="J1815" s="31">
        <v>2.8716589352770772E-3</v>
      </c>
      <c r="K1815" s="31">
        <v>6.731089636787746E-2</v>
      </c>
      <c r="L1815" s="31">
        <v>6.4096431646416541E-3</v>
      </c>
      <c r="M1815" s="31">
        <v>1.2051419389393914E-3</v>
      </c>
    </row>
    <row r="1816" spans="1:13" x14ac:dyDescent="0.25">
      <c r="A1816" s="57">
        <v>41717</v>
      </c>
      <c r="B1816" s="31">
        <v>-2.0968869294049064E-3</v>
      </c>
      <c r="C1816" s="31">
        <v>-2.6346989856407266E-4</v>
      </c>
      <c r="D1816" s="31">
        <v>8.058017727639033E-3</v>
      </c>
      <c r="E1816" s="31">
        <v>-9.9004991570527112E-3</v>
      </c>
      <c r="F1816" s="31">
        <v>-2.1390700225485948E-2</v>
      </c>
      <c r="G1816" s="31">
        <v>-7.0796460176989484E-3</v>
      </c>
      <c r="H1816" s="31">
        <v>-1.4626290360904903E-2</v>
      </c>
      <c r="I1816" s="31">
        <v>-1.3730307847954926E-2</v>
      </c>
      <c r="J1816" s="31">
        <v>2.6431718061674658E-3</v>
      </c>
      <c r="K1816" s="31">
        <v>-1.9044645644708091E-2</v>
      </c>
      <c r="L1816" s="31">
        <v>-1.3688212927756682E-2</v>
      </c>
      <c r="M1816" s="31">
        <v>-5.2159957202086993E-3</v>
      </c>
    </row>
    <row r="1817" spans="1:13" x14ac:dyDescent="0.25">
      <c r="A1817" s="57">
        <v>41718</v>
      </c>
      <c r="B1817" s="31">
        <v>-6.0883620689654583E-3</v>
      </c>
      <c r="C1817" s="31">
        <v>-4.7437079984187225E-3</v>
      </c>
      <c r="D1817" s="31">
        <v>1.5987210231814597E-2</v>
      </c>
      <c r="E1817" s="31">
        <v>-1.7528337478923683E-3</v>
      </c>
      <c r="F1817" s="31">
        <v>-1.9305019305019488E-2</v>
      </c>
      <c r="G1817" s="31">
        <v>2.6992615227909189E-2</v>
      </c>
      <c r="H1817" s="31">
        <v>-1.1413873482838954E-2</v>
      </c>
      <c r="I1817" s="31">
        <v>-1.8610785463071489E-2</v>
      </c>
      <c r="J1817" s="31">
        <v>3.1414762741652114E-2</v>
      </c>
      <c r="K1817" s="31">
        <v>-3.3099936346276393E-2</v>
      </c>
      <c r="L1817" s="31">
        <v>-3.8550501156515704E-3</v>
      </c>
      <c r="M1817" s="31">
        <v>1.3444474321054001E-2</v>
      </c>
    </row>
    <row r="1818" spans="1:13" x14ac:dyDescent="0.25">
      <c r="A1818" s="57">
        <v>41719</v>
      </c>
      <c r="B1818" s="31">
        <v>2.1846370683580085E-2</v>
      </c>
      <c r="C1818" s="31">
        <v>7.8114656427910045E-3</v>
      </c>
      <c r="D1818" s="31">
        <v>-9.834775767112558E-3</v>
      </c>
      <c r="E1818" s="31">
        <v>-1.1789691962941995E-2</v>
      </c>
      <c r="F1818" s="31">
        <v>5.2705105410211228E-3</v>
      </c>
      <c r="G1818" s="31">
        <v>-4.215224398710693E-3</v>
      </c>
      <c r="H1818" s="31">
        <v>-2.263056617069148E-2</v>
      </c>
      <c r="I1818" s="31">
        <v>4.0316559653574835E-3</v>
      </c>
      <c r="J1818" s="31">
        <v>4.2598509052182987E-3</v>
      </c>
      <c r="K1818" s="31">
        <v>-1.2179065174456771E-2</v>
      </c>
      <c r="L1818" s="31">
        <v>-1.7898606811145412E-2</v>
      </c>
      <c r="M1818" s="31">
        <v>9.5516052003183916E-3</v>
      </c>
    </row>
    <row r="1819" spans="1:13" x14ac:dyDescent="0.25">
      <c r="A1819" s="57">
        <v>41722</v>
      </c>
      <c r="B1819" s="31">
        <v>-5.6763925729442777E-3</v>
      </c>
      <c r="C1819" s="31">
        <v>1.1954808197582656E-2</v>
      </c>
      <c r="D1819" s="31">
        <v>-1.9864918553834654E-3</v>
      </c>
      <c r="E1819" s="31">
        <v>-2.1220787572131972E-2</v>
      </c>
      <c r="F1819" s="31">
        <v>-5.8745499336745333E-3</v>
      </c>
      <c r="G1819" s="31">
        <v>8.4661354581674342E-3</v>
      </c>
      <c r="H1819" s="31">
        <v>-2.4319227996228654E-2</v>
      </c>
      <c r="I1819" s="31">
        <v>-4.6698393813206396E-2</v>
      </c>
      <c r="J1819" s="31">
        <v>-1.2301166489925741E-2</v>
      </c>
      <c r="K1819" s="31">
        <v>-2.8323892035988063E-2</v>
      </c>
      <c r="L1819" s="31">
        <v>-3.8715397497783521E-2</v>
      </c>
      <c r="M1819" s="31">
        <v>8.6727989487518364E-3</v>
      </c>
    </row>
    <row r="1820" spans="1:13" x14ac:dyDescent="0.25">
      <c r="A1820" s="57">
        <v>41723</v>
      </c>
      <c r="B1820" s="31">
        <v>7.0959825001333243E-3</v>
      </c>
      <c r="C1820" s="31">
        <v>1.0775022718421345E-2</v>
      </c>
      <c r="D1820" s="31">
        <v>1.3535031847133672E-2</v>
      </c>
      <c r="E1820" s="31">
        <v>6.7428551669279635E-4</v>
      </c>
      <c r="F1820" s="31">
        <v>-8.4508832126063416E-3</v>
      </c>
      <c r="G1820" s="31">
        <v>-3.9506172839505194E-3</v>
      </c>
      <c r="H1820" s="31">
        <v>8.1284638340199944E-3</v>
      </c>
      <c r="I1820" s="31">
        <v>1.232449297971927E-2</v>
      </c>
      <c r="J1820" s="31">
        <v>2.5767661584710222E-3</v>
      </c>
      <c r="K1820" s="31">
        <v>1.7489711934156382E-2</v>
      </c>
      <c r="L1820" s="31">
        <v>-1.1272801803648203E-2</v>
      </c>
      <c r="M1820" s="31">
        <v>1.4330380406462062E-3</v>
      </c>
    </row>
    <row r="1821" spans="1:13" x14ac:dyDescent="0.25">
      <c r="A1821" s="57">
        <v>41724</v>
      </c>
      <c r="B1821" s="31">
        <v>3.2951896588260254E-2</v>
      </c>
      <c r="C1821" s="31">
        <v>-9.6326740303107616E-3</v>
      </c>
      <c r="D1821" s="31">
        <v>-3.1421838177534411E-3</v>
      </c>
      <c r="E1821" s="31">
        <v>-2.3083036732437168E-2</v>
      </c>
      <c r="F1821" s="31">
        <v>-2.518423582185203E-2</v>
      </c>
      <c r="G1821" s="31">
        <v>-1.3634110064452254E-2</v>
      </c>
      <c r="H1821" s="31">
        <v>-3.1857009951791526E-2</v>
      </c>
      <c r="I1821" s="31">
        <v>-6.9502234550778197E-2</v>
      </c>
      <c r="J1821" s="31">
        <v>-6.4253587491968078E-3</v>
      </c>
      <c r="K1821" s="31">
        <v>-7.7519379844961378E-3</v>
      </c>
      <c r="L1821" s="31">
        <v>-3.9075456053068058E-2</v>
      </c>
      <c r="M1821" s="31">
        <v>-8.325744763887144E-3</v>
      </c>
    </row>
    <row r="1822" spans="1:13" x14ac:dyDescent="0.25">
      <c r="A1822" s="57">
        <v>41725</v>
      </c>
      <c r="B1822" s="31">
        <v>-1.5745204636372967E-2</v>
      </c>
      <c r="C1822" s="31">
        <v>-4.2796005706133844E-3</v>
      </c>
      <c r="D1822" s="31">
        <v>-2.758077226162392E-3</v>
      </c>
      <c r="E1822" s="31">
        <v>-1.5634395670474865E-2</v>
      </c>
      <c r="F1822" s="31">
        <v>-7.3626084669997649E-3</v>
      </c>
      <c r="G1822" s="31">
        <v>-1.080673536064336E-2</v>
      </c>
      <c r="H1822" s="31">
        <v>-1.4385137299438022E-2</v>
      </c>
      <c r="I1822" s="31">
        <v>9.7714474991719147E-3</v>
      </c>
      <c r="J1822" s="31">
        <v>-6.6824746712653704E-3</v>
      </c>
      <c r="K1822" s="31">
        <v>-2.34375E-2</v>
      </c>
      <c r="L1822" s="31">
        <v>-2.9770251321324492E-2</v>
      </c>
      <c r="M1822" s="31">
        <v>-1.1806375442739991E-3</v>
      </c>
    </row>
    <row r="1823" spans="1:13" x14ac:dyDescent="0.25">
      <c r="A1823" s="57">
        <v>41726</v>
      </c>
      <c r="B1823" s="31">
        <v>-1.0265228492522538E-2</v>
      </c>
      <c r="C1823" s="31">
        <v>-1.1721802552748795E-3</v>
      </c>
      <c r="D1823" s="31">
        <v>1.2248123271434208E-2</v>
      </c>
      <c r="E1823" s="31">
        <v>5.2642926443637883E-3</v>
      </c>
      <c r="F1823" s="31">
        <v>-2.2516556291390932E-3</v>
      </c>
      <c r="G1823" s="31">
        <v>2.3882113821138251E-2</v>
      </c>
      <c r="H1823" s="31">
        <v>-5.31804886696019E-4</v>
      </c>
      <c r="I1823" s="31">
        <v>-1.5745448581269472E-2</v>
      </c>
      <c r="J1823" s="31">
        <v>1.2152777777777901E-2</v>
      </c>
      <c r="K1823" s="31">
        <v>2.5043478260869501E-2</v>
      </c>
      <c r="L1823" s="31">
        <v>1.1117287381878782E-3</v>
      </c>
      <c r="M1823" s="31">
        <v>-1.7073811400052374E-3</v>
      </c>
    </row>
    <row r="1824" spans="1:13" x14ac:dyDescent="0.25">
      <c r="A1824" s="57">
        <v>41729</v>
      </c>
      <c r="B1824" s="31">
        <v>8.9501947983572361E-3</v>
      </c>
      <c r="C1824" s="31">
        <v>-1.3039509714418696E-4</v>
      </c>
      <c r="D1824" s="31">
        <v>7.4160811865728871E-3</v>
      </c>
      <c r="E1824" s="31">
        <v>-5.0222516130183914E-3</v>
      </c>
      <c r="F1824" s="31">
        <v>1.0686313553697202E-2</v>
      </c>
      <c r="G1824" s="31">
        <v>1.7121588089330064E-2</v>
      </c>
      <c r="H1824" s="31">
        <v>-5.7051642082237564E-3</v>
      </c>
      <c r="I1824" s="31">
        <v>3.8326945509081778E-3</v>
      </c>
      <c r="J1824" s="31">
        <v>1.1149228130360012E-2</v>
      </c>
      <c r="K1824" s="31">
        <v>2.443162538174426E-2</v>
      </c>
      <c r="L1824" s="31">
        <v>5.9966685174903667E-3</v>
      </c>
      <c r="M1824" s="31">
        <v>5.5255887383238722E-3</v>
      </c>
    </row>
    <row r="1825" spans="1:13" x14ac:dyDescent="0.25">
      <c r="A1825" s="57">
        <v>41730</v>
      </c>
      <c r="B1825" s="31">
        <v>7.7228136088500765E-3</v>
      </c>
      <c r="C1825" s="31">
        <v>9.1288471570161178E-3</v>
      </c>
      <c r="D1825" s="31">
        <v>6.9740410693528432E-3</v>
      </c>
      <c r="E1825" s="31">
        <v>1.8286330159870579E-2</v>
      </c>
      <c r="F1825" s="31">
        <v>4.5379917252249324E-2</v>
      </c>
      <c r="G1825" s="31">
        <v>1.0490363503293576E-2</v>
      </c>
      <c r="H1825" s="31">
        <v>1.97110239029612E-2</v>
      </c>
      <c r="I1825" s="31">
        <v>3.9508632138114175E-2</v>
      </c>
      <c r="J1825" s="31">
        <v>7.8456318914335021E-3</v>
      </c>
      <c r="K1825" s="31">
        <v>4.3060616098045568E-2</v>
      </c>
      <c r="L1825" s="31">
        <v>5.4752180152334518E-2</v>
      </c>
      <c r="M1825" s="31">
        <v>4.4485149810282731E-3</v>
      </c>
    </row>
    <row r="1826" spans="1:13" x14ac:dyDescent="0.25">
      <c r="A1826" s="57">
        <v>41731</v>
      </c>
      <c r="B1826" s="31">
        <v>5.7995028997515075E-3</v>
      </c>
      <c r="C1826" s="31">
        <v>1.6800206771776516E-3</v>
      </c>
      <c r="D1826" s="31">
        <v>-3.8476337052711918E-3</v>
      </c>
      <c r="E1826" s="31">
        <v>1.7640417725095503E-4</v>
      </c>
      <c r="F1826" s="31">
        <v>8.1040331699961943E-3</v>
      </c>
      <c r="G1826" s="31">
        <v>-1.6900048285852787E-3</v>
      </c>
      <c r="H1826" s="31">
        <v>-3.0030030030030463E-3</v>
      </c>
      <c r="I1826" s="31">
        <v>1.5969338869370464E-3</v>
      </c>
      <c r="J1826" s="31">
        <v>1.8935409215232735E-3</v>
      </c>
      <c r="K1826" s="31">
        <v>-9.5268339155286652E-3</v>
      </c>
      <c r="L1826" s="31">
        <v>-4.0816326530612734E-3</v>
      </c>
      <c r="M1826" s="31">
        <v>5.3406278494205761E-3</v>
      </c>
    </row>
    <row r="1827" spans="1:13" x14ac:dyDescent="0.25">
      <c r="A1827" s="57">
        <v>41732</v>
      </c>
      <c r="B1827" s="31">
        <v>-5.3542009884679498E-3</v>
      </c>
      <c r="C1827" s="31">
        <v>-6.9668429880016536E-3</v>
      </c>
      <c r="D1827" s="31">
        <v>2.0084974893781471E-2</v>
      </c>
      <c r="E1827" s="31">
        <v>4.8678965748349956E-3</v>
      </c>
      <c r="F1827" s="31">
        <v>-1.8819717081074439E-2</v>
      </c>
      <c r="G1827" s="31">
        <v>-8.2224909310762984E-3</v>
      </c>
      <c r="H1827" s="31">
        <v>-2.4388817405544438E-2</v>
      </c>
      <c r="I1827" s="31">
        <v>-5.1498724489795866E-2</v>
      </c>
      <c r="J1827" s="31">
        <v>1.4699706005880664E-3</v>
      </c>
      <c r="K1827" s="31">
        <v>-2.340493747996153E-2</v>
      </c>
      <c r="L1827" s="31">
        <v>-4.0563261874737244E-2</v>
      </c>
      <c r="M1827" s="31">
        <v>3.6278828712099642E-3</v>
      </c>
    </row>
    <row r="1828" spans="1:13" x14ac:dyDescent="0.25">
      <c r="A1828" s="57">
        <v>41733</v>
      </c>
      <c r="B1828" s="31">
        <v>-4.1407867494813733E-4</v>
      </c>
      <c r="C1828" s="31">
        <v>-1.2992074834351053E-2</v>
      </c>
      <c r="D1828" s="31">
        <v>-9.4661113214691284E-3</v>
      </c>
      <c r="E1828" s="31">
        <v>-4.6687962930459515E-2</v>
      </c>
      <c r="F1828" s="31">
        <v>-5.1444903143855192E-2</v>
      </c>
      <c r="G1828" s="31">
        <v>-2.7798098024871987E-2</v>
      </c>
      <c r="H1828" s="31">
        <v>-3.1832623943408689E-2</v>
      </c>
      <c r="I1828" s="31">
        <v>-4.6058161035468226E-2</v>
      </c>
      <c r="J1828" s="31">
        <v>-2.8307821346194029E-2</v>
      </c>
      <c r="K1828" s="31">
        <v>-1.6414970453053179E-2</v>
      </c>
      <c r="L1828" s="31">
        <v>-6.144578313253013E-2</v>
      </c>
      <c r="M1828" s="31">
        <v>-1.9364833462430786E-3</v>
      </c>
    </row>
    <row r="1829" spans="1:13" x14ac:dyDescent="0.25">
      <c r="A1829" s="57">
        <v>41736</v>
      </c>
      <c r="B1829" s="31">
        <v>-7.2493786246893288E-3</v>
      </c>
      <c r="C1829" s="31">
        <v>-1.5664077925496844E-2</v>
      </c>
      <c r="D1829" s="31">
        <v>1.2232415902140747E-2</v>
      </c>
      <c r="E1829" s="31">
        <v>-9.1873181868394882E-3</v>
      </c>
      <c r="F1829" s="31">
        <v>-3.9102778707733488E-2</v>
      </c>
      <c r="G1829" s="31">
        <v>-1.7557060446451445E-3</v>
      </c>
      <c r="H1829" s="31">
        <v>-1.6222910216718289E-2</v>
      </c>
      <c r="I1829" s="31">
        <v>3.5242290748900285E-3</v>
      </c>
      <c r="J1829" s="31">
        <v>-1.9421665947346733E-3</v>
      </c>
      <c r="K1829" s="31">
        <v>-4.8731642189586144E-2</v>
      </c>
      <c r="L1829" s="31">
        <v>-2.7191037460613798E-2</v>
      </c>
      <c r="M1829" s="31">
        <v>0</v>
      </c>
    </row>
    <row r="1830" spans="1:13" x14ac:dyDescent="0.25">
      <c r="A1830" s="57">
        <v>41737</v>
      </c>
      <c r="B1830" s="31">
        <v>1.1318589609847551E-2</v>
      </c>
      <c r="C1830" s="31">
        <v>0</v>
      </c>
      <c r="D1830" s="31">
        <v>1.6238670694864066E-2</v>
      </c>
      <c r="E1830" s="31">
        <v>3.1125150980209959E-2</v>
      </c>
      <c r="F1830" s="31">
        <v>5.1912758692774119E-2</v>
      </c>
      <c r="G1830" s="31">
        <v>5.0251256281419465E-4</v>
      </c>
      <c r="H1830" s="31">
        <v>2.9298841893252714E-2</v>
      </c>
      <c r="I1830" s="31">
        <v>2.1773485513608248E-2</v>
      </c>
      <c r="J1830" s="31">
        <v>1.1243243243243217E-2</v>
      </c>
      <c r="K1830" s="31">
        <v>1.8245614035087732E-2</v>
      </c>
      <c r="L1830" s="31">
        <v>3.2509596928982587E-2</v>
      </c>
      <c r="M1830" s="31">
        <v>1.1253395421032319E-2</v>
      </c>
    </row>
    <row r="1831" spans="1:13" x14ac:dyDescent="0.25">
      <c r="A1831" s="57">
        <v>41738</v>
      </c>
      <c r="B1831" s="31">
        <v>-5.1575635669709463E-5</v>
      </c>
      <c r="C1831" s="31">
        <v>1.3105108317732039E-2</v>
      </c>
      <c r="D1831" s="31">
        <v>2.6012634708287852E-3</v>
      </c>
      <c r="E1831" s="31">
        <v>1.6651648945755992E-2</v>
      </c>
      <c r="F1831" s="31">
        <v>4.4515103338632844E-2</v>
      </c>
      <c r="G1831" s="31">
        <v>1.6323455549974941E-2</v>
      </c>
      <c r="H1831" s="31">
        <v>1.4461736019812266E-2</v>
      </c>
      <c r="I1831" s="31">
        <v>7.2521051727100883E-2</v>
      </c>
      <c r="J1831" s="31">
        <v>1.0049176822749528E-2</v>
      </c>
      <c r="K1831" s="31">
        <v>1.7918676774638209E-2</v>
      </c>
      <c r="L1831" s="31">
        <v>2.3701638201464093E-2</v>
      </c>
      <c r="M1831" s="31">
        <v>-2.6861089792786785E-3</v>
      </c>
    </row>
    <row r="1832" spans="1:13" x14ac:dyDescent="0.25">
      <c r="A1832" s="57">
        <v>41739</v>
      </c>
      <c r="B1832" s="31">
        <v>1.1244068495976922E-2</v>
      </c>
      <c r="C1832" s="31">
        <v>-1.2935586061246118E-2</v>
      </c>
      <c r="D1832" s="31">
        <v>-2.0756115641215711E-2</v>
      </c>
      <c r="E1832" s="31">
        <v>-4.1106817456659561E-2</v>
      </c>
      <c r="F1832" s="31">
        <v>-4.2554540842212107E-2</v>
      </c>
      <c r="G1832" s="31">
        <v>-2.742772424017792E-2</v>
      </c>
      <c r="H1832" s="31">
        <v>-4.4273658830620843E-2</v>
      </c>
      <c r="I1832" s="31">
        <v>-5.2074987982695053E-2</v>
      </c>
      <c r="J1832" s="31">
        <v>-3.6198137171888245E-2</v>
      </c>
      <c r="K1832" s="31">
        <v>-3.9268788083953954E-2</v>
      </c>
      <c r="L1832" s="31">
        <v>-7.0480081716036702E-2</v>
      </c>
      <c r="M1832" s="31">
        <v>-1.3851481338976512E-2</v>
      </c>
    </row>
    <row r="1833" spans="1:13" x14ac:dyDescent="0.25">
      <c r="A1833" s="57">
        <v>41740</v>
      </c>
      <c r="B1833" s="31">
        <v>-5.2024890339692487E-3</v>
      </c>
      <c r="C1833" s="31">
        <v>-7.3549077293393328E-3</v>
      </c>
      <c r="D1833" s="31">
        <v>-9.0840272520817944E-3</v>
      </c>
      <c r="E1833" s="31">
        <v>-1.9133006747388936E-2</v>
      </c>
      <c r="F1833" s="31">
        <v>-8.1473140359010765E-3</v>
      </c>
      <c r="G1833" s="31">
        <v>-3.8109756097560732E-3</v>
      </c>
      <c r="H1833" s="31">
        <v>-1.6965721673867118E-2</v>
      </c>
      <c r="I1833" s="31">
        <v>-1.0649087221095255E-2</v>
      </c>
      <c r="J1833" s="31">
        <v>-1.2079947287502835E-2</v>
      </c>
      <c r="K1833" s="31">
        <v>-1.3037350246652535E-2</v>
      </c>
      <c r="L1833" s="31">
        <v>-3.5531135531135627E-2</v>
      </c>
      <c r="M1833" s="31">
        <v>-5.0721810378462351E-3</v>
      </c>
    </row>
    <row r="1834" spans="1:13" x14ac:dyDescent="0.25">
      <c r="A1834" s="57">
        <v>41743</v>
      </c>
      <c r="B1834" s="31">
        <v>6.1525840853158265E-3</v>
      </c>
      <c r="C1834" s="31">
        <v>4.0414926579550592E-3</v>
      </c>
      <c r="D1834" s="31">
        <v>1.4514896867837912E-2</v>
      </c>
      <c r="E1834" s="31">
        <v>3.6185450433470212E-3</v>
      </c>
      <c r="F1834" s="31">
        <v>2.6846533992253008E-2</v>
      </c>
      <c r="G1834" s="31">
        <v>-7.6511094108644429E-4</v>
      </c>
      <c r="H1834" s="31">
        <v>1.3409039874250128E-2</v>
      </c>
      <c r="I1834" s="31">
        <v>6.150691952844678E-3</v>
      </c>
      <c r="J1834" s="31">
        <v>7.5589150733659238E-3</v>
      </c>
      <c r="K1834" s="31">
        <v>-1.7850767583006077E-2</v>
      </c>
      <c r="L1834" s="31">
        <v>9.8746676794532195E-3</v>
      </c>
      <c r="M1834" s="31">
        <v>1.1503267973856257E-2</v>
      </c>
    </row>
    <row r="1835" spans="1:13" x14ac:dyDescent="0.25">
      <c r="A1835" s="57">
        <v>41744</v>
      </c>
      <c r="B1835" s="31">
        <v>-1.3249082755810715E-3</v>
      </c>
      <c r="C1835" s="31">
        <v>-7.245404535086597E-3</v>
      </c>
      <c r="D1835" s="31">
        <v>7.9066265060241392E-3</v>
      </c>
      <c r="E1835" s="31">
        <v>7.3612258694510935E-3</v>
      </c>
      <c r="F1835" s="31">
        <v>1.1121227887617158E-2</v>
      </c>
      <c r="G1835" s="31">
        <v>1.4548238897396537E-2</v>
      </c>
      <c r="H1835" s="31">
        <v>5.3812794783314466E-4</v>
      </c>
      <c r="I1835" s="31">
        <v>3.3961623365597049E-3</v>
      </c>
      <c r="J1835" s="31">
        <v>1.0812003530450198E-2</v>
      </c>
      <c r="K1835" s="31">
        <v>-4.7255543438750047E-3</v>
      </c>
      <c r="L1835" s="31">
        <v>4.4252225147298541E-2</v>
      </c>
      <c r="M1835" s="31">
        <v>-6.4616179891444636E-3</v>
      </c>
    </row>
    <row r="1836" spans="1:13" x14ac:dyDescent="0.25">
      <c r="A1836" s="57">
        <v>41745</v>
      </c>
      <c r="B1836" s="31">
        <v>1.0562302275742619E-2</v>
      </c>
      <c r="C1836" s="31">
        <v>2.027300986619851E-3</v>
      </c>
      <c r="D1836" s="31">
        <v>5.9768397459842859E-3</v>
      </c>
      <c r="E1836" s="31">
        <v>3.7469241667287934E-2</v>
      </c>
      <c r="F1836" s="31">
        <v>1.1320511995883464E-2</v>
      </c>
      <c r="G1836" s="31">
        <v>1.6352201257861632E-2</v>
      </c>
      <c r="H1836" s="31">
        <v>2.4044545684636764E-2</v>
      </c>
      <c r="I1836" s="31">
        <v>1.0661702487730462E-2</v>
      </c>
      <c r="J1836" s="31">
        <v>-1.3097576948264633E-2</v>
      </c>
      <c r="K1836" s="31">
        <v>2.5931336742147648E-2</v>
      </c>
      <c r="L1836" s="31">
        <v>1.8007202881152429E-2</v>
      </c>
      <c r="M1836" s="31">
        <v>4.4224765868887683E-3</v>
      </c>
    </row>
    <row r="1837" spans="1:13" x14ac:dyDescent="0.25">
      <c r="A1837" s="57">
        <v>41746</v>
      </c>
      <c r="B1837" s="31">
        <v>-5.4531683918202511E-2</v>
      </c>
      <c r="C1837" s="31">
        <v>1.146479633126507E-2</v>
      </c>
      <c r="D1837" s="31">
        <v>4.0846639435574428E-3</v>
      </c>
      <c r="E1837" s="31">
        <v>-3.6726919897940746E-2</v>
      </c>
      <c r="F1837" s="31">
        <v>-9.0949564332505339E-3</v>
      </c>
      <c r="G1837" s="31">
        <v>-9.653465346534662E-3</v>
      </c>
      <c r="H1837" s="31">
        <v>3.8000494315373334E-3</v>
      </c>
      <c r="I1837" s="31">
        <v>-1.306095110515737E-2</v>
      </c>
      <c r="J1837" s="31">
        <v>1.3713780137137643E-2</v>
      </c>
      <c r="K1837" s="31">
        <v>6.6215735137059362E-2</v>
      </c>
      <c r="L1837" s="31">
        <v>1.0377358490566202E-2</v>
      </c>
      <c r="M1837" s="31">
        <v>5.6980056980056037E-3</v>
      </c>
    </row>
    <row r="1838" spans="1:13" x14ac:dyDescent="0.25">
      <c r="A1838" s="57">
        <v>41750</v>
      </c>
      <c r="B1838" s="31">
        <v>1.3618157543391352E-2</v>
      </c>
      <c r="C1838" s="31">
        <v>1.1868249099880046E-2</v>
      </c>
      <c r="D1838" s="31">
        <v>-3.3284023668639362E-3</v>
      </c>
      <c r="E1838" s="31">
        <v>-1.3952620779705271E-2</v>
      </c>
      <c r="F1838" s="31">
        <v>2.7663671373555854E-2</v>
      </c>
      <c r="G1838" s="31">
        <v>-1.7495626093476657E-3</v>
      </c>
      <c r="H1838" s="31">
        <v>1.8343541288356802E-2</v>
      </c>
      <c r="I1838" s="31">
        <v>3.9022734984730301E-2</v>
      </c>
      <c r="J1838" s="31">
        <v>6.1095352389264335E-3</v>
      </c>
      <c r="K1838" s="31">
        <v>-1.9365609348914847E-2</v>
      </c>
      <c r="L1838" s="31">
        <v>-1.0270774976657404E-2</v>
      </c>
      <c r="M1838" s="31">
        <v>-7.7259850630961857E-4</v>
      </c>
    </row>
    <row r="1839" spans="1:13" x14ac:dyDescent="0.25">
      <c r="A1839" s="57">
        <v>41751</v>
      </c>
      <c r="B1839" s="31">
        <v>1.1643835616438336E-2</v>
      </c>
      <c r="C1839" s="31">
        <v>1.0542962572481773E-3</v>
      </c>
      <c r="D1839" s="31">
        <v>-4.0816326530611624E-3</v>
      </c>
      <c r="E1839" s="31">
        <v>1.1709734781128134E-2</v>
      </c>
      <c r="F1839" s="31">
        <v>1.8112547623508668E-2</v>
      </c>
      <c r="G1839" s="31">
        <v>1.2518778167251998E-3</v>
      </c>
      <c r="H1839" s="31">
        <v>-4.6846193368996758E-3</v>
      </c>
      <c r="I1839" s="31">
        <v>2.9229261920313609E-2</v>
      </c>
      <c r="J1839" s="31">
        <v>1.0409889394925376E-2</v>
      </c>
      <c r="K1839" s="31">
        <v>-1.0554988083078087E-2</v>
      </c>
      <c r="L1839" s="31">
        <v>1.1438679245282968E-2</v>
      </c>
      <c r="M1839" s="31">
        <v>-5.1546391752566034E-4</v>
      </c>
    </row>
    <row r="1840" spans="1:13" x14ac:dyDescent="0.25">
      <c r="A1840" s="57">
        <v>41752</v>
      </c>
      <c r="B1840" s="31">
        <v>-1.145773657622029E-3</v>
      </c>
      <c r="C1840" s="31">
        <v>-1.3164823591363839E-2</v>
      </c>
      <c r="D1840" s="31">
        <v>-3.3532041728763229E-3</v>
      </c>
      <c r="E1840" s="31">
        <v>-1.4715506441539739E-2</v>
      </c>
      <c r="F1840" s="31">
        <v>-2.2513956199006091E-2</v>
      </c>
      <c r="G1840" s="31">
        <v>-7.5018754688672695E-3</v>
      </c>
      <c r="H1840" s="31">
        <v>-1.439329527511235E-2</v>
      </c>
      <c r="I1840" s="31">
        <v>-2.6495319689036956E-2</v>
      </c>
      <c r="J1840" s="31">
        <v>-2.7902983472848364E-3</v>
      </c>
      <c r="K1840" s="31">
        <v>-2.7529249827942137E-2</v>
      </c>
      <c r="L1840" s="31">
        <v>-2.9031129765652253E-2</v>
      </c>
      <c r="M1840" s="31">
        <v>6.1887570912841916E-3</v>
      </c>
    </row>
    <row r="1841" spans="1:13" x14ac:dyDescent="0.25">
      <c r="A1841" s="57">
        <v>41753</v>
      </c>
      <c r="B1841" s="31">
        <v>2.242035559726796E-3</v>
      </c>
      <c r="C1841" s="31">
        <v>8.2043756670224122E-2</v>
      </c>
      <c r="D1841" s="31">
        <v>0</v>
      </c>
      <c r="E1841" s="31">
        <v>-3.377993699472559E-3</v>
      </c>
      <c r="F1841" s="31">
        <v>2.5103552152629938E-3</v>
      </c>
      <c r="G1841" s="31">
        <v>4.2831947593853226E-3</v>
      </c>
      <c r="H1841" s="31">
        <v>3.8726970238462055E-2</v>
      </c>
      <c r="I1841" s="31">
        <v>-7.9856584093872529E-3</v>
      </c>
      <c r="J1841" s="31">
        <v>4.3263021954369263E-2</v>
      </c>
      <c r="K1841" s="31">
        <v>-5.5909412597310748E-2</v>
      </c>
      <c r="L1841" s="31">
        <v>2.4015369836696276E-3</v>
      </c>
      <c r="M1841" s="31">
        <v>3.4597642234750481E-3</v>
      </c>
    </row>
    <row r="1842" spans="1:13" x14ac:dyDescent="0.25">
      <c r="A1842" s="57">
        <v>41754</v>
      </c>
      <c r="B1842" s="31">
        <v>-8.7399854333576332E-3</v>
      </c>
      <c r="C1842" s="31">
        <v>7.3973616076932203E-3</v>
      </c>
      <c r="D1842" s="31">
        <v>-1.8317757009345681E-2</v>
      </c>
      <c r="E1842" s="31">
        <v>-1.7099550613146497E-2</v>
      </c>
      <c r="F1842" s="31">
        <v>1.9844747715036748E-2</v>
      </c>
      <c r="G1842" s="31">
        <v>1.2543903662818323E-3</v>
      </c>
      <c r="H1842" s="31">
        <v>-9.8828414652231911E-2</v>
      </c>
      <c r="I1842" s="31">
        <v>-5.1913914900607816E-2</v>
      </c>
      <c r="J1842" s="31">
        <v>-4.3944708066845362E-2</v>
      </c>
      <c r="K1842" s="31">
        <v>-0.1004497751124438</v>
      </c>
      <c r="L1842" s="31">
        <v>-7.2951605174892187E-2</v>
      </c>
      <c r="M1842" s="31">
        <v>3.9586259736943408E-3</v>
      </c>
    </row>
    <row r="1843" spans="1:13" x14ac:dyDescent="0.25">
      <c r="A1843" s="57">
        <v>41757</v>
      </c>
      <c r="B1843" s="31">
        <v>3.1489451033903659E-3</v>
      </c>
      <c r="C1843" s="31">
        <v>3.867335699424812E-2</v>
      </c>
      <c r="D1843" s="31">
        <v>2.6656511805025485E-3</v>
      </c>
      <c r="E1843" s="31">
        <v>1.8791894300438372E-3</v>
      </c>
      <c r="F1843" s="31">
        <v>-7.3537536062856734E-2</v>
      </c>
      <c r="G1843" s="31">
        <v>2.4054121773991577E-2</v>
      </c>
      <c r="H1843" s="31">
        <v>-2.3862028107823452E-2</v>
      </c>
      <c r="I1843" s="31">
        <v>-2.7204990469589352E-2</v>
      </c>
      <c r="J1843" s="31">
        <v>-1.9205869659041919E-2</v>
      </c>
      <c r="K1843" s="31">
        <v>4.166666666667318E-4</v>
      </c>
      <c r="L1843" s="31">
        <v>-1.4213722703191323E-3</v>
      </c>
      <c r="M1843" s="31">
        <v>1.45001271940981E-2</v>
      </c>
    </row>
    <row r="1844" spans="1:13" x14ac:dyDescent="0.25">
      <c r="A1844" s="57">
        <v>41758</v>
      </c>
      <c r="B1844" s="31">
        <v>1.2817829862927788E-2</v>
      </c>
      <c r="C1844" s="31">
        <v>-2.9456816307293909E-3</v>
      </c>
      <c r="D1844" s="31">
        <v>5.6969236612229857E-3</v>
      </c>
      <c r="E1844" s="31">
        <v>2.0400270714493018E-2</v>
      </c>
      <c r="F1844" s="31">
        <v>2.7959981448353544E-2</v>
      </c>
      <c r="G1844" s="31">
        <v>-8.8084169317347305E-3</v>
      </c>
      <c r="H1844" s="31">
        <v>1.2812731809292544E-2</v>
      </c>
      <c r="I1844" s="31">
        <v>3.5803348770929722E-2</v>
      </c>
      <c r="J1844" s="31">
        <v>1.4741474147414557E-2</v>
      </c>
      <c r="K1844" s="31">
        <v>6.5805914202415661E-2</v>
      </c>
      <c r="L1844" s="31">
        <v>4.5936853002070288E-2</v>
      </c>
      <c r="M1844" s="31">
        <v>-1.128385155466427E-3</v>
      </c>
    </row>
    <row r="1845" spans="1:13" x14ac:dyDescent="0.25">
      <c r="A1845" s="57">
        <v>41759</v>
      </c>
      <c r="B1845" s="31">
        <v>4.0807892969678683E-3</v>
      </c>
      <c r="C1845" s="31">
        <v>-3.7816119120775982E-3</v>
      </c>
      <c r="D1845" s="31">
        <v>7.9305135951661665E-3</v>
      </c>
      <c r="E1845" s="31">
        <v>-1.9708167519425501E-3</v>
      </c>
      <c r="F1845" s="31">
        <v>-8.3789880760555269E-3</v>
      </c>
      <c r="G1845" s="31">
        <v>-2.7153789187854827E-3</v>
      </c>
      <c r="H1845" s="31">
        <v>1.2484186696850585E-2</v>
      </c>
      <c r="I1845" s="31">
        <v>2.8030954428202914E-2</v>
      </c>
      <c r="J1845" s="31">
        <v>-1.4527320034692037E-2</v>
      </c>
      <c r="K1845" s="31">
        <v>3.5169988276670505E-2</v>
      </c>
      <c r="L1845" s="31">
        <v>-1.113447977236226E-3</v>
      </c>
      <c r="M1845" s="31">
        <v>5.0207104305255434E-4</v>
      </c>
    </row>
    <row r="1846" spans="1:13" x14ac:dyDescent="0.25">
      <c r="A1846" s="57">
        <v>41760</v>
      </c>
      <c r="B1846" s="31">
        <v>9.9290050416709352E-3</v>
      </c>
      <c r="C1846" s="31">
        <v>2.3724792408066353E-3</v>
      </c>
      <c r="D1846" s="31">
        <v>-8.9921318846010179E-3</v>
      </c>
      <c r="E1846" s="31">
        <v>8.9051760148863846E-3</v>
      </c>
      <c r="F1846" s="31">
        <v>3.1459213519662077E-2</v>
      </c>
      <c r="G1846" s="31">
        <v>-9.9009900990099098E-3</v>
      </c>
      <c r="H1846" s="31">
        <v>1.2363134186038849E-2</v>
      </c>
      <c r="I1846" s="31">
        <v>2.2917363666778101E-2</v>
      </c>
      <c r="J1846" s="31">
        <v>-4.8404840484049805E-3</v>
      </c>
      <c r="K1846" s="31">
        <v>1.8875047187618677E-3</v>
      </c>
      <c r="L1846" s="31">
        <v>3.4183799851374763E-2</v>
      </c>
      <c r="M1846" s="31">
        <v>-1.2545477355396795E-4</v>
      </c>
    </row>
    <row r="1847" spans="1:13" x14ac:dyDescent="0.25">
      <c r="A1847" s="57">
        <v>41761</v>
      </c>
      <c r="B1847" s="31">
        <v>-1.3040599052518975E-2</v>
      </c>
      <c r="C1847" s="31">
        <v>1.7751479289942473E-3</v>
      </c>
      <c r="D1847" s="31">
        <v>-1.5122873345935206E-3</v>
      </c>
      <c r="E1847" s="31">
        <v>-6.4364354944952407E-3</v>
      </c>
      <c r="F1847" s="31">
        <v>7.6879450500977331E-3</v>
      </c>
      <c r="G1847" s="31">
        <v>-7.7500000000000346E-3</v>
      </c>
      <c r="H1847" s="31">
        <v>3.897495858911082E-4</v>
      </c>
      <c r="I1847" s="31">
        <v>-1.1283728536385929E-2</v>
      </c>
      <c r="J1847" s="31">
        <v>1.2160070749502649E-2</v>
      </c>
      <c r="K1847" s="31">
        <v>-3.7678975131871795E-4</v>
      </c>
      <c r="L1847" s="31">
        <v>-1.0778443113772518E-2</v>
      </c>
      <c r="M1847" s="31">
        <v>-7.2772898368883565E-3</v>
      </c>
    </row>
    <row r="1848" spans="1:13" x14ac:dyDescent="0.25">
      <c r="A1848" s="57">
        <v>41764</v>
      </c>
      <c r="B1848" s="31">
        <v>-1.3935483870967658E-2</v>
      </c>
      <c r="C1848" s="31">
        <v>1.4176018901358445E-2</v>
      </c>
      <c r="D1848" s="31">
        <v>-9.0874668686102833E-3</v>
      </c>
      <c r="E1848" s="31">
        <v>-2.273028621219142E-4</v>
      </c>
      <c r="F1848" s="31">
        <v>-1.1256331686574361E-3</v>
      </c>
      <c r="G1848" s="31">
        <v>-6.5507684555302648E-3</v>
      </c>
      <c r="H1848" s="31">
        <v>6.6231615856628956E-3</v>
      </c>
      <c r="I1848" s="31">
        <v>1.257029440952695E-2</v>
      </c>
      <c r="J1848" s="31">
        <v>-1.3106159895150959E-3</v>
      </c>
      <c r="K1848" s="31">
        <v>1.1684885035808446E-2</v>
      </c>
      <c r="L1848" s="31">
        <v>2.5544794188862019E-2</v>
      </c>
      <c r="M1848" s="31">
        <v>-6.3195146612740061E-3</v>
      </c>
    </row>
    <row r="1849" spans="1:13" x14ac:dyDescent="0.25">
      <c r="A1849" s="57">
        <v>41765</v>
      </c>
      <c r="B1849" s="31">
        <v>-6.281078251766381E-4</v>
      </c>
      <c r="C1849" s="31">
        <v>-1.0832847990681294E-2</v>
      </c>
      <c r="D1849" s="31">
        <v>1.1463507833395781E-3</v>
      </c>
      <c r="E1849" s="31">
        <v>-2.4004850230196384E-2</v>
      </c>
      <c r="F1849" s="31">
        <v>-1.1895072935578677E-2</v>
      </c>
      <c r="G1849" s="31">
        <v>-9.3837179812324978E-3</v>
      </c>
      <c r="H1849" s="31">
        <v>-4.0864376713433348E-2</v>
      </c>
      <c r="I1849" s="31">
        <v>-4.3939888925187853E-2</v>
      </c>
      <c r="J1849" s="31">
        <v>-7.4365704286963874E-3</v>
      </c>
      <c r="K1849" s="31">
        <v>6.3338301043218692E-3</v>
      </c>
      <c r="L1849" s="31">
        <v>-3.9428638885609657E-2</v>
      </c>
      <c r="M1849" s="31">
        <v>-7.7588399898245175E-3</v>
      </c>
    </row>
    <row r="1850" spans="1:13" x14ac:dyDescent="0.25">
      <c r="A1850" s="57">
        <v>41766</v>
      </c>
      <c r="B1850" s="31">
        <v>-8.3276593515948516E-3</v>
      </c>
      <c r="C1850" s="31">
        <v>-3.532736693358407E-3</v>
      </c>
      <c r="D1850" s="31">
        <v>6.4885496183206826E-3</v>
      </c>
      <c r="E1850" s="31">
        <v>-1.0055518888069326E-2</v>
      </c>
      <c r="F1850" s="31">
        <v>-4.156370778685925E-2</v>
      </c>
      <c r="G1850" s="31">
        <v>9.2165898617511122E-3</v>
      </c>
      <c r="H1850" s="31">
        <v>-1.5703813302844871E-2</v>
      </c>
      <c r="I1850" s="31">
        <v>-1.9477191184008258E-2</v>
      </c>
      <c r="J1850" s="31">
        <v>4.4072278536799736E-3</v>
      </c>
      <c r="K1850" s="31">
        <v>9.626064420585001E-3</v>
      </c>
      <c r="L1850" s="31">
        <v>3.2198598992257521E-2</v>
      </c>
      <c r="M1850" s="31">
        <v>-6.4094346878618147E-4</v>
      </c>
    </row>
    <row r="1851" spans="1:13" x14ac:dyDescent="0.25">
      <c r="A1851" s="57">
        <v>41767</v>
      </c>
      <c r="B1851" s="31">
        <v>-9.5067075102994725E-4</v>
      </c>
      <c r="C1851" s="31">
        <v>-7.3268730796502979E-3</v>
      </c>
      <c r="D1851" s="31">
        <v>-1.1376564277588708E-3</v>
      </c>
      <c r="E1851" s="31">
        <v>2.039375637304941E-3</v>
      </c>
      <c r="F1851" s="31">
        <v>-5.8835195346070845E-3</v>
      </c>
      <c r="G1851" s="31">
        <v>5.5809233891426224E-3</v>
      </c>
      <c r="H1851" s="31">
        <v>-1.4997779372074693E-2</v>
      </c>
      <c r="I1851" s="31">
        <v>-1.0977522216414015E-2</v>
      </c>
      <c r="J1851" s="31">
        <v>1.1627906976744207E-2</v>
      </c>
      <c r="K1851" s="31">
        <v>2.0902090209020896E-2</v>
      </c>
      <c r="L1851" s="31">
        <v>-9.1677580664364378E-3</v>
      </c>
      <c r="M1851" s="31">
        <v>9.363776295536308E-3</v>
      </c>
    </row>
    <row r="1852" spans="1:13" x14ac:dyDescent="0.25">
      <c r="A1852" s="57">
        <v>41768</v>
      </c>
      <c r="B1852" s="31">
        <v>-9.515753859167253E-4</v>
      </c>
      <c r="C1852" s="31">
        <v>-4.1666666666666519E-3</v>
      </c>
      <c r="D1852" s="31">
        <v>-1.5186028853454436E-3</v>
      </c>
      <c r="E1852" s="31">
        <v>1.5127201565557691E-2</v>
      </c>
      <c r="F1852" s="31">
        <v>1.6425056523473813E-2</v>
      </c>
      <c r="G1852" s="31">
        <v>-2.5227043390515513E-3</v>
      </c>
      <c r="H1852" s="31">
        <v>1.3596004439511811E-2</v>
      </c>
      <c r="I1852" s="31">
        <v>8.4566596194504129E-3</v>
      </c>
      <c r="J1852" s="31">
        <v>-5.855562784645274E-3</v>
      </c>
      <c r="K1852" s="31">
        <v>1.6522988505747183E-2</v>
      </c>
      <c r="L1852" s="31">
        <v>1.6342225426580148E-2</v>
      </c>
      <c r="M1852" s="31">
        <v>6.4811284788410806E-3</v>
      </c>
    </row>
    <row r="1853" spans="1:13" x14ac:dyDescent="0.25">
      <c r="A1853" s="57">
        <v>41771</v>
      </c>
      <c r="B1853" s="31">
        <v>1.1323949624298946E-2</v>
      </c>
      <c r="C1853" s="31">
        <v>1.2432755528989814E-2</v>
      </c>
      <c r="D1853" s="31">
        <v>2.6615969581749166E-3</v>
      </c>
      <c r="E1853" s="31">
        <v>2.1571916025677984E-2</v>
      </c>
      <c r="F1853" s="31">
        <v>4.5992803402028049E-2</v>
      </c>
      <c r="G1853" s="31">
        <v>1.0875063227111736E-2</v>
      </c>
      <c r="H1853" s="31">
        <v>3.6339994525047992E-2</v>
      </c>
      <c r="I1853" s="31">
        <v>4.5248078266946212E-2</v>
      </c>
      <c r="J1853" s="31">
        <v>2.4214659685863893E-2</v>
      </c>
      <c r="K1853" s="31">
        <v>3.4628975265017736E-2</v>
      </c>
      <c r="L1853" s="31">
        <v>5.8288011350201119E-2</v>
      </c>
      <c r="M1853" s="31">
        <v>-6.3131313131314926E-4</v>
      </c>
    </row>
    <row r="1854" spans="1:13" x14ac:dyDescent="0.25">
      <c r="A1854" s="57">
        <v>41772</v>
      </c>
      <c r="B1854" s="31">
        <v>8.7379656760149249E-3</v>
      </c>
      <c r="C1854" s="31">
        <v>1.5350100366040564E-3</v>
      </c>
      <c r="D1854" s="31">
        <v>3.0337504740234333E-3</v>
      </c>
      <c r="E1854" s="31">
        <v>5.9820350241546194E-3</v>
      </c>
      <c r="F1854" s="31">
        <v>-2.3580185138854071E-2</v>
      </c>
      <c r="G1854" s="31">
        <v>1.1258443832874665E-2</v>
      </c>
      <c r="H1854" s="31">
        <v>5.8773030443108887E-3</v>
      </c>
      <c r="I1854" s="31">
        <v>0</v>
      </c>
      <c r="J1854" s="31">
        <v>-1.7252396166134276E-2</v>
      </c>
      <c r="K1854" s="31">
        <v>8.8797814207650649E-3</v>
      </c>
      <c r="L1854" s="31">
        <v>-3.8208021450117369E-2</v>
      </c>
      <c r="M1854" s="31">
        <v>-1.2634238787123664E-4</v>
      </c>
    </row>
    <row r="1855" spans="1:13" x14ac:dyDescent="0.25">
      <c r="A1855" s="57">
        <v>41773</v>
      </c>
      <c r="B1855" s="31">
        <v>-4.5645521033248482E-3</v>
      </c>
      <c r="C1855" s="31">
        <v>2.357934449424004E-4</v>
      </c>
      <c r="D1855" s="31">
        <v>-4.5368620037807839E-3</v>
      </c>
      <c r="E1855" s="31">
        <v>-1.2080511733478461E-2</v>
      </c>
      <c r="F1855" s="31">
        <v>-5.7651655883672603E-4</v>
      </c>
      <c r="G1855" s="31">
        <v>-4.4532409698169184E-3</v>
      </c>
      <c r="H1855" s="31">
        <v>-2.3043592436974736E-2</v>
      </c>
      <c r="I1855" s="31">
        <v>-1.0028413839211159E-2</v>
      </c>
      <c r="J1855" s="31">
        <v>-1.1486779367143485E-2</v>
      </c>
      <c r="K1855" s="31">
        <v>1.387948544346651E-2</v>
      </c>
      <c r="L1855" s="31">
        <v>-2.2069926820769026E-2</v>
      </c>
      <c r="M1855" s="31">
        <v>-5.0543340914834811E-3</v>
      </c>
    </row>
    <row r="1856" spans="1:13" x14ac:dyDescent="0.25">
      <c r="A1856" s="57">
        <v>41774</v>
      </c>
      <c r="B1856" s="31">
        <v>-1.4798603512062969E-2</v>
      </c>
      <c r="C1856" s="31">
        <v>-8.4865629420084465E-3</v>
      </c>
      <c r="D1856" s="31">
        <v>-1.2153437143942125E-2</v>
      </c>
      <c r="E1856" s="31">
        <v>-1.2664957751827521E-2</v>
      </c>
      <c r="F1856" s="31">
        <v>-4.0379438533523215E-3</v>
      </c>
      <c r="G1856" s="31">
        <v>-1.5904572564612307E-2</v>
      </c>
      <c r="H1856" s="31">
        <v>-8.1647738727236296E-3</v>
      </c>
      <c r="I1856" s="31">
        <v>-2.2117170352861648E-2</v>
      </c>
      <c r="J1856" s="31">
        <v>-1.5786011839508896E-2</v>
      </c>
      <c r="K1856" s="31">
        <v>-3.6727879799666185E-3</v>
      </c>
      <c r="L1856" s="31">
        <v>-6.889179237439147E-3</v>
      </c>
      <c r="M1856" s="31">
        <v>-2.4257048514096935E-2</v>
      </c>
    </row>
    <row r="1857" spans="1:13" x14ac:dyDescent="0.25">
      <c r="A1857" s="57">
        <v>41775</v>
      </c>
      <c r="B1857" s="31">
        <v>-1.4809329877822908E-2</v>
      </c>
      <c r="C1857" s="31">
        <v>1.4740846409890596E-2</v>
      </c>
      <c r="D1857" s="31">
        <v>-7.3048827374087022E-3</v>
      </c>
      <c r="E1857" s="31">
        <v>1.2500480787722701E-3</v>
      </c>
      <c r="F1857" s="31">
        <v>-3.9899607439344287E-3</v>
      </c>
      <c r="G1857" s="31">
        <v>5.8080808080807067E-3</v>
      </c>
      <c r="H1857" s="31">
        <v>8.5029980690403129E-3</v>
      </c>
      <c r="I1857" s="31">
        <v>1.7265193370166187E-3</v>
      </c>
      <c r="J1857" s="31">
        <v>2.2276676319894495E-3</v>
      </c>
      <c r="K1857" s="31">
        <v>6.3672922252011599E-3</v>
      </c>
      <c r="L1857" s="31">
        <v>-1.734242315512502E-2</v>
      </c>
      <c r="M1857" s="31">
        <v>2.3428348301446356E-3</v>
      </c>
    </row>
    <row r="1858" spans="1:13" x14ac:dyDescent="0.25">
      <c r="A1858" s="57">
        <v>41778</v>
      </c>
      <c r="B1858" s="31">
        <v>1.8253073495464456E-3</v>
      </c>
      <c r="C1858" s="31">
        <v>1.1832239925023469E-2</v>
      </c>
      <c r="D1858" s="31">
        <v>8.5205267234700344E-3</v>
      </c>
      <c r="E1858" s="31">
        <v>1.5807771353936628E-2</v>
      </c>
      <c r="F1858" s="31">
        <v>1.8608257414227447E-2</v>
      </c>
      <c r="G1858" s="31">
        <v>-2.0085362791865125E-3</v>
      </c>
      <c r="H1858" s="31">
        <v>-3.1575411488075078E-3</v>
      </c>
      <c r="I1858" s="31">
        <v>2.0510168907273307E-2</v>
      </c>
      <c r="J1858" s="31">
        <v>1.3558568570793517E-2</v>
      </c>
      <c r="K1858" s="31">
        <v>1.7649017649017607E-2</v>
      </c>
      <c r="L1858" s="31">
        <v>5.1728334956183009E-2</v>
      </c>
      <c r="M1858" s="31">
        <v>-5.1941306323854963E-3</v>
      </c>
    </row>
    <row r="1859" spans="1:13" x14ac:dyDescent="0.25">
      <c r="A1859" s="57">
        <v>41779</v>
      </c>
      <c r="B1859" s="31">
        <v>-1.9291570655378676E-3</v>
      </c>
      <c r="C1859" s="31">
        <v>2.3156188491380014E-4</v>
      </c>
      <c r="D1859" s="31">
        <v>0</v>
      </c>
      <c r="E1859" s="31">
        <v>1.7206822221380591E-3</v>
      </c>
      <c r="F1859" s="31">
        <v>4.8842372343798068E-3</v>
      </c>
      <c r="G1859" s="31">
        <v>-1.7610062893081979E-3</v>
      </c>
      <c r="H1859" s="31">
        <v>1.4927887855506139E-2</v>
      </c>
      <c r="I1859" s="31">
        <v>-1.0977875358892053E-2</v>
      </c>
      <c r="J1859" s="31">
        <v>2.4122807017543657E-3</v>
      </c>
      <c r="K1859" s="31">
        <v>9.4895287958116636E-3</v>
      </c>
      <c r="L1859" s="31">
        <v>-6.2492767040850383E-3</v>
      </c>
      <c r="M1859" s="31">
        <v>-1.2008876125832124E-2</v>
      </c>
    </row>
    <row r="1860" spans="1:13" x14ac:dyDescent="0.25">
      <c r="A1860" s="57">
        <v>41780</v>
      </c>
      <c r="B1860" s="31">
        <v>-2.1476510067114374E-3</v>
      </c>
      <c r="C1860" s="31">
        <v>2.6623451788401198E-3</v>
      </c>
      <c r="D1860" s="31">
        <v>6.1443932411673341E-3</v>
      </c>
      <c r="E1860" s="31">
        <v>1.7309398418181576E-2</v>
      </c>
      <c r="F1860" s="31">
        <v>3.5033455371796585E-2</v>
      </c>
      <c r="G1860" s="31">
        <v>1.6885080645161255E-2</v>
      </c>
      <c r="H1860" s="31">
        <v>1.2683024004781052E-2</v>
      </c>
      <c r="I1860" s="31">
        <v>3.2957650273224059E-2</v>
      </c>
      <c r="J1860" s="31">
        <v>-1.3126230584117327E-3</v>
      </c>
      <c r="K1860" s="31">
        <v>2.4311183144246407E-2</v>
      </c>
      <c r="L1860" s="31">
        <v>2.6668219401420723E-2</v>
      </c>
      <c r="M1860" s="31">
        <v>-3.9635354736422546E-4</v>
      </c>
    </row>
    <row r="1861" spans="1:13" x14ac:dyDescent="0.25">
      <c r="A1861" s="57">
        <v>41781</v>
      </c>
      <c r="B1861" s="31">
        <v>3.2284100080710587E-3</v>
      </c>
      <c r="C1861" s="31">
        <v>1.5008081274532348E-3</v>
      </c>
      <c r="D1861" s="31">
        <v>-1.9083969465648609E-3</v>
      </c>
      <c r="E1861" s="31">
        <v>1.135562400267176E-2</v>
      </c>
      <c r="F1861" s="31">
        <v>-2.6834176983594471E-3</v>
      </c>
      <c r="G1861" s="31">
        <v>-6.1957868649318293E-3</v>
      </c>
      <c r="H1861" s="31">
        <v>-3.2785810301294571E-4</v>
      </c>
      <c r="I1861" s="31">
        <v>4.9594974375932743E-4</v>
      </c>
      <c r="J1861" s="31">
        <v>1.0733844468784337E-2</v>
      </c>
      <c r="K1861" s="31">
        <v>1.5822784810126667E-2</v>
      </c>
      <c r="L1861" s="31">
        <v>3.2327586206896575E-2</v>
      </c>
      <c r="M1861" s="31">
        <v>-3.5685963521014941E-3</v>
      </c>
    </row>
    <row r="1862" spans="1:13" x14ac:dyDescent="0.25">
      <c r="A1862" s="57">
        <v>41782</v>
      </c>
      <c r="B1862" s="31">
        <v>-3.2716545990881807E-3</v>
      </c>
      <c r="C1862" s="31">
        <v>1.1296829971181532E-2</v>
      </c>
      <c r="D1862" s="31">
        <v>5.3537284894837889E-3</v>
      </c>
      <c r="E1862" s="31">
        <v>1.4016805489304174E-2</v>
      </c>
      <c r="F1862" s="31">
        <v>2.507185225952413E-2</v>
      </c>
      <c r="G1862" s="31">
        <v>4.9875311720692928E-4</v>
      </c>
      <c r="H1862" s="31">
        <v>2.4039880620510878E-2</v>
      </c>
      <c r="I1862" s="31">
        <v>1.3714474553866429E-2</v>
      </c>
      <c r="J1862" s="31">
        <v>2.3840485478976436E-3</v>
      </c>
      <c r="K1862" s="31">
        <v>3.4267912772585341E-3</v>
      </c>
      <c r="L1862" s="31">
        <v>3.7468410064827928E-2</v>
      </c>
      <c r="M1862" s="31">
        <v>2.9181589070168545E-3</v>
      </c>
    </row>
    <row r="1863" spans="1:13" x14ac:dyDescent="0.25">
      <c r="A1863" s="57">
        <v>41786</v>
      </c>
      <c r="B1863" s="31">
        <v>-5.5962117950925094E-3</v>
      </c>
      <c r="C1863" s="31">
        <v>1.8807705459933821E-2</v>
      </c>
      <c r="D1863" s="31">
        <v>1.5975656143020212E-2</v>
      </c>
      <c r="E1863" s="31">
        <v>2.3973222362945634E-2</v>
      </c>
      <c r="F1863" s="31">
        <v>1.0081727614388747E-2</v>
      </c>
      <c r="G1863" s="31">
        <v>1.7447657028912822E-3</v>
      </c>
      <c r="H1863" s="31">
        <v>-4.5477837560851109E-3</v>
      </c>
      <c r="I1863" s="31">
        <v>3.4718826405867986E-2</v>
      </c>
      <c r="J1863" s="31">
        <v>2.1621621621621401E-3</v>
      </c>
      <c r="K1863" s="31">
        <v>1.6144054641415551E-2</v>
      </c>
      <c r="L1863" s="31">
        <v>1.0590976488032089E-2</v>
      </c>
      <c r="M1863" s="31">
        <v>-2.6451527575710454E-4</v>
      </c>
    </row>
    <row r="1864" spans="1:13" x14ac:dyDescent="0.25">
      <c r="A1864" s="57">
        <v>41787</v>
      </c>
      <c r="B1864" s="31">
        <v>-1.7316017316018062E-3</v>
      </c>
      <c r="C1864" s="31">
        <v>-2.6851644663234975E-3</v>
      </c>
      <c r="D1864" s="31">
        <v>6.3646574316733595E-3</v>
      </c>
      <c r="E1864" s="31">
        <v>-7.5448361162648858E-3</v>
      </c>
      <c r="F1864" s="31">
        <v>-1.8603827072997903E-2</v>
      </c>
      <c r="G1864" s="31">
        <v>-4.478726051256543E-3</v>
      </c>
      <c r="H1864" s="31">
        <v>-2.1234154816290873E-3</v>
      </c>
      <c r="I1864" s="31">
        <v>4.7258979206055152E-4</v>
      </c>
      <c r="J1864" s="31">
        <v>2.373247033441217E-3</v>
      </c>
      <c r="K1864" s="31">
        <v>-2.5358997861289256E-2</v>
      </c>
      <c r="L1864" s="31">
        <v>-2.4103961433662446E-3</v>
      </c>
      <c r="M1864" s="31">
        <v>-7.9375578780260803E-4</v>
      </c>
    </row>
    <row r="1865" spans="1:13" x14ac:dyDescent="0.25">
      <c r="A1865" s="57">
        <v>41788</v>
      </c>
      <c r="B1865" s="31">
        <v>-4.5533391153512737E-3</v>
      </c>
      <c r="C1865" s="31">
        <v>1.8285842494951687E-2</v>
      </c>
      <c r="D1865" s="31">
        <v>2.9761904761904656E-3</v>
      </c>
      <c r="E1865" s="31">
        <v>-2.8485970659448689E-3</v>
      </c>
      <c r="F1865" s="31">
        <v>8.0038514774027902E-3</v>
      </c>
      <c r="G1865" s="31">
        <v>8.2479380154962811E-3</v>
      </c>
      <c r="H1865" s="31">
        <v>1.1671395408821006E-2</v>
      </c>
      <c r="I1865" s="31">
        <v>5.0385766021099343E-3</v>
      </c>
      <c r="J1865" s="31">
        <v>4.3047783039171783E-3</v>
      </c>
      <c r="K1865" s="31">
        <v>3.1347962382444194E-4</v>
      </c>
      <c r="L1865" s="31">
        <v>3.1620968589137544E-2</v>
      </c>
      <c r="M1865" s="31">
        <v>5.9578975241625365E-3</v>
      </c>
    </row>
    <row r="1866" spans="1:13" x14ac:dyDescent="0.25">
      <c r="A1866" s="57">
        <v>41789</v>
      </c>
      <c r="B1866" s="31">
        <v>-1.4158135482464917E-3</v>
      </c>
      <c r="C1866" s="31">
        <v>-3.7457309683814888E-3</v>
      </c>
      <c r="D1866" s="31">
        <v>1.335311572700304E-2</v>
      </c>
      <c r="E1866" s="31">
        <v>-3.3923725182127829E-4</v>
      </c>
      <c r="F1866" s="31">
        <v>-1.0089552238805921E-2</v>
      </c>
      <c r="G1866" s="31">
        <v>1.4873574615765772E-2</v>
      </c>
      <c r="H1866" s="31">
        <v>-3.9199439097455935E-3</v>
      </c>
      <c r="I1866" s="31">
        <v>-8.3033056556478524E-3</v>
      </c>
      <c r="J1866" s="31">
        <v>6.8581225889412512E-3</v>
      </c>
      <c r="K1866" s="31">
        <v>-2.4130366656220592E-2</v>
      </c>
      <c r="L1866" s="31">
        <v>-1.048879837067207E-2</v>
      </c>
      <c r="M1866" s="31">
        <v>1.0397473019215564E-2</v>
      </c>
    </row>
    <row r="1867" spans="1:13" x14ac:dyDescent="0.25">
      <c r="A1867" s="57">
        <v>41792</v>
      </c>
      <c r="B1867" s="31">
        <v>7.5253571818081344E-3</v>
      </c>
      <c r="C1867" s="31">
        <v>-6.8561318146633798E-3</v>
      </c>
      <c r="D1867" s="31">
        <v>-2.1961932650073068E-3</v>
      </c>
      <c r="E1867" s="31">
        <v>-1.0644948114808317E-2</v>
      </c>
      <c r="F1867" s="31">
        <v>8.6846390446897459E-3</v>
      </c>
      <c r="G1867" s="31">
        <v>-3.6638983878847231E-3</v>
      </c>
      <c r="H1867" s="31">
        <v>-1.1870100783874737E-2</v>
      </c>
      <c r="I1867" s="31">
        <v>-3.4755134281200251E-3</v>
      </c>
      <c r="J1867" s="31">
        <v>2.1285653469571564E-4</v>
      </c>
      <c r="K1867" s="31">
        <v>1.7019910083494016E-2</v>
      </c>
      <c r="L1867" s="31">
        <v>6.1747452917566559E-3</v>
      </c>
      <c r="M1867" s="31">
        <v>-1.3025921583942335E-4</v>
      </c>
    </row>
    <row r="1868" spans="1:13" x14ac:dyDescent="0.25">
      <c r="A1868" s="57">
        <v>41793</v>
      </c>
      <c r="B1868" s="31">
        <v>4.2758172764669755E-3</v>
      </c>
      <c r="C1868" s="31">
        <v>1.4140964257877808E-2</v>
      </c>
      <c r="D1868" s="31">
        <v>1.4673514306676294E-2</v>
      </c>
      <c r="E1868" s="31">
        <v>-1.6229487480367344E-2</v>
      </c>
      <c r="F1868" s="31">
        <v>-2.140508221225712E-2</v>
      </c>
      <c r="G1868" s="31">
        <v>-1.2257906349595449E-2</v>
      </c>
      <c r="H1868" s="31">
        <v>-5.342572205672802E-3</v>
      </c>
      <c r="I1868" s="31">
        <v>-3.3291058972733101E-3</v>
      </c>
      <c r="J1868" s="31">
        <v>0</v>
      </c>
      <c r="K1868" s="31">
        <v>2.3050205241553323E-2</v>
      </c>
      <c r="L1868" s="31">
        <v>2.3524598547612907E-3</v>
      </c>
      <c r="M1868" s="31">
        <v>-6.513809275665583E-4</v>
      </c>
    </row>
    <row r="1869" spans="1:13" x14ac:dyDescent="0.25">
      <c r="A1869" s="57">
        <v>41794</v>
      </c>
      <c r="B1869" s="31">
        <v>-4.5270816491511656E-3</v>
      </c>
      <c r="C1869" s="31">
        <v>1.1418533157663724E-2</v>
      </c>
      <c r="D1869" s="31">
        <v>-2.1691973969630851E-3</v>
      </c>
      <c r="E1869" s="31">
        <v>-5.1381803501315826E-4</v>
      </c>
      <c r="F1869" s="31">
        <v>-1.7718580069652212E-3</v>
      </c>
      <c r="G1869" s="31">
        <v>7.446016381236209E-4</v>
      </c>
      <c r="H1869" s="31">
        <v>-1.3346788632443429E-3</v>
      </c>
      <c r="I1869" s="31">
        <v>7.475743597900486E-3</v>
      </c>
      <c r="J1869" s="31">
        <v>-2.9793573100659332E-3</v>
      </c>
      <c r="K1869" s="31">
        <v>1.790123456790127E-2</v>
      </c>
      <c r="L1869" s="31">
        <v>1.377551020408152E-2</v>
      </c>
      <c r="M1869" s="31">
        <v>5.4751662104028931E-3</v>
      </c>
    </row>
    <row r="1870" spans="1:13" x14ac:dyDescent="0.25">
      <c r="A1870" s="57">
        <v>41795</v>
      </c>
      <c r="B1870" s="31">
        <v>-2.7069460234974141E-4</v>
      </c>
      <c r="C1870" s="31">
        <v>3.9079461571862595E-3</v>
      </c>
      <c r="D1870" s="31">
        <v>2.1739130434781373E-3</v>
      </c>
      <c r="E1870" s="31">
        <v>1.6964711930378629E-2</v>
      </c>
      <c r="F1870" s="31">
        <v>1.8606928632635578E-2</v>
      </c>
      <c r="G1870" s="31">
        <v>2.2073412698412787E-2</v>
      </c>
      <c r="H1870" s="31">
        <v>5.4729773779255586E-2</v>
      </c>
      <c r="I1870" s="31">
        <v>-2.3681717713925909E-3</v>
      </c>
      <c r="J1870" s="31">
        <v>1.1739594450373536E-2</v>
      </c>
      <c r="K1870" s="31">
        <v>5.1546391752577136E-3</v>
      </c>
      <c r="L1870" s="31">
        <v>3.7040764972320117E-2</v>
      </c>
      <c r="M1870" s="31">
        <v>2.463373525217083E-3</v>
      </c>
    </row>
    <row r="1871" spans="1:13" x14ac:dyDescent="0.25">
      <c r="A1871" s="57">
        <v>41796</v>
      </c>
      <c r="B1871" s="31">
        <v>9.8017978988411691E-3</v>
      </c>
      <c r="C1871" s="31">
        <v>-2.8114186851211365E-3</v>
      </c>
      <c r="D1871" s="31">
        <v>1.8438177874186668E-2</v>
      </c>
      <c r="E1871" s="31">
        <v>4.3870734789674959E-3</v>
      </c>
      <c r="F1871" s="31">
        <v>3.5572647518327116E-2</v>
      </c>
      <c r="G1871" s="31">
        <v>6.5518078136372893E-3</v>
      </c>
      <c r="H1871" s="31">
        <v>1.8852180362827209E-2</v>
      </c>
      <c r="I1871" s="31">
        <v>-1.0919449279949367E-2</v>
      </c>
      <c r="J1871" s="31">
        <v>2.1097046413502962E-3</v>
      </c>
      <c r="K1871" s="31">
        <v>1.7194570135746545E-2</v>
      </c>
      <c r="L1871" s="31">
        <v>9.9000291177326893E-3</v>
      </c>
      <c r="M1871" s="31">
        <v>-1.4226590791516225E-3</v>
      </c>
    </row>
    <row r="1872" spans="1:13" x14ac:dyDescent="0.25">
      <c r="A1872" s="57">
        <v>41799</v>
      </c>
      <c r="B1872" s="31">
        <v>-1.3406982356410913E-3</v>
      </c>
      <c r="C1872" s="31">
        <v>1.6048579483842973E-2</v>
      </c>
      <c r="D1872" s="31">
        <v>-9.2296769613063878E-3</v>
      </c>
      <c r="E1872" s="31">
        <v>1.0407491956212933E-2</v>
      </c>
      <c r="F1872" s="31">
        <v>-4.3518625971915581E-3</v>
      </c>
      <c r="G1872" s="31">
        <v>-5.0626808100288079E-3</v>
      </c>
      <c r="H1872" s="31">
        <v>-6.5823399156732521E-3</v>
      </c>
      <c r="I1872" s="31">
        <v>6.0800000000000853E-3</v>
      </c>
      <c r="J1872" s="31">
        <v>8.0000000000000071E-3</v>
      </c>
      <c r="K1872" s="31">
        <v>8.3036773428233346E-3</v>
      </c>
      <c r="L1872" s="31">
        <v>-3.3637674195098333E-3</v>
      </c>
      <c r="M1872" s="31">
        <v>-2.5903380391139041E-3</v>
      </c>
    </row>
    <row r="1873" spans="1:13" x14ac:dyDescent="0.25">
      <c r="A1873" s="57">
        <v>41800</v>
      </c>
      <c r="B1873" s="31">
        <v>-1.0739984964025506E-4</v>
      </c>
      <c r="C1873" s="31">
        <v>5.869797225186657E-3</v>
      </c>
      <c r="D1873" s="31">
        <v>1.1823719097097785E-2</v>
      </c>
      <c r="E1873" s="31">
        <v>-2.7929979363837676E-3</v>
      </c>
      <c r="F1873" s="31">
        <v>2.6516696777201476E-2</v>
      </c>
      <c r="G1873" s="31">
        <v>-3.8769081657379356E-3</v>
      </c>
      <c r="H1873" s="31">
        <v>1.4992366412213798E-2</v>
      </c>
      <c r="I1873" s="31">
        <v>4.596055979643765E-2</v>
      </c>
      <c r="J1873" s="31">
        <v>1.879699248120259E-3</v>
      </c>
      <c r="K1873" s="31">
        <v>-1.4705882352940014E-3</v>
      </c>
      <c r="L1873" s="31">
        <v>-9.8360655737704805E-3</v>
      </c>
      <c r="M1873" s="31">
        <v>-5.0642773665757757E-3</v>
      </c>
    </row>
    <row r="1874" spans="1:13" x14ac:dyDescent="0.25">
      <c r="A1874" s="57">
        <v>41801</v>
      </c>
      <c r="B1874" s="31">
        <v>-1.3909774436090094E-2</v>
      </c>
      <c r="C1874" s="31">
        <v>-4.1379310344827891E-3</v>
      </c>
      <c r="D1874" s="31">
        <v>-1.0977337110481544E-2</v>
      </c>
      <c r="E1874" s="31">
        <v>-3.0505753278029513E-3</v>
      </c>
      <c r="F1874" s="31">
        <v>2.1006017940274901E-3</v>
      </c>
      <c r="G1874" s="31">
        <v>-6.0812454390659632E-3</v>
      </c>
      <c r="H1874" s="31">
        <v>8.3932493005625108E-3</v>
      </c>
      <c r="I1874" s="31">
        <v>1.5204500532162157E-4</v>
      </c>
      <c r="J1874" s="31">
        <v>2.5015634771732298E-3</v>
      </c>
      <c r="K1874" s="31">
        <v>6.1855670103090343E-3</v>
      </c>
      <c r="L1874" s="31">
        <v>8.1807557460069624E-3</v>
      </c>
      <c r="M1874" s="31">
        <v>-6.0036543983295054E-3</v>
      </c>
    </row>
    <row r="1875" spans="1:13" x14ac:dyDescent="0.25">
      <c r="A1875" s="57">
        <v>41802</v>
      </c>
      <c r="B1875" s="31">
        <v>-6.1543488916726563E-3</v>
      </c>
      <c r="C1875" s="31">
        <v>-1.6727040272746518E-2</v>
      </c>
      <c r="D1875" s="31">
        <v>1.0741138560688146E-3</v>
      </c>
      <c r="E1875" s="31">
        <v>-1.3402762865936557E-2</v>
      </c>
      <c r="F1875" s="31">
        <v>-3.0026627386550153E-3</v>
      </c>
      <c r="G1875" s="31">
        <v>-6.8526676456192037E-3</v>
      </c>
      <c r="H1875" s="31">
        <v>-2.7714797136038083E-2</v>
      </c>
      <c r="I1875" s="31">
        <v>-2.2651261781696519E-2</v>
      </c>
      <c r="J1875" s="31">
        <v>1.0397171969223074E-3</v>
      </c>
      <c r="K1875" s="31">
        <v>-1.7564402810302804E-3</v>
      </c>
      <c r="L1875" s="31">
        <v>-1.7387944358578045E-2</v>
      </c>
      <c r="M1875" s="31">
        <v>-5.646008403361269E-3</v>
      </c>
    </row>
    <row r="1876" spans="1:13" x14ac:dyDescent="0.25">
      <c r="A1876" s="57">
        <v>41803</v>
      </c>
      <c r="B1876" s="31">
        <v>-2.6304252520823468E-3</v>
      </c>
      <c r="C1876" s="31">
        <v>-1.0943764221475805E-2</v>
      </c>
      <c r="D1876" s="31">
        <v>6.8311874105865478E-2</v>
      </c>
      <c r="E1876" s="31">
        <v>7.4362927360116515E-4</v>
      </c>
      <c r="F1876" s="31">
        <v>1.1762700306853224E-2</v>
      </c>
      <c r="G1876" s="31">
        <v>1.6017742730409124E-2</v>
      </c>
      <c r="H1876" s="31">
        <v>1.1045994292901984E-3</v>
      </c>
      <c r="I1876" s="31">
        <v>3.2664489034064381E-3</v>
      </c>
      <c r="J1876" s="31">
        <v>3.9468217698379604E-3</v>
      </c>
      <c r="K1876" s="31">
        <v>-1.0850439882698071E-2</v>
      </c>
      <c r="L1876" s="31">
        <v>2.5560361777428042E-3</v>
      </c>
      <c r="M1876" s="31">
        <v>-5.9421629473128679E-3</v>
      </c>
    </row>
    <row r="1877" spans="1:13" x14ac:dyDescent="0.25">
      <c r="A1877" s="57">
        <v>41806</v>
      </c>
      <c r="B1877" s="31">
        <v>2.19780219780219E-3</v>
      </c>
      <c r="C1877" s="31">
        <v>1.0078878177037787E-2</v>
      </c>
      <c r="D1877" s="31">
        <v>4.6869768998996086E-3</v>
      </c>
      <c r="E1877" s="31">
        <v>-1.3556618819776767E-2</v>
      </c>
      <c r="F1877" s="31">
        <v>-6.5711878685763558E-3</v>
      </c>
      <c r="G1877" s="31">
        <v>6.5486296386128018E-3</v>
      </c>
      <c r="H1877" s="31">
        <v>4.1376773837620284E-3</v>
      </c>
      <c r="I1877" s="31">
        <v>-4.8062015503875788E-3</v>
      </c>
      <c r="J1877" s="31">
        <v>-4.1382164287191436E-3</v>
      </c>
      <c r="K1877" s="31">
        <v>6.5223836347467756E-3</v>
      </c>
      <c r="L1877" s="31">
        <v>1.9513630123553671E-2</v>
      </c>
      <c r="M1877" s="31">
        <v>7.9702444208296086E-4</v>
      </c>
    </row>
    <row r="1878" spans="1:13" x14ac:dyDescent="0.25">
      <c r="A1878" s="57">
        <v>41807</v>
      </c>
      <c r="B1878" s="31">
        <v>-2.7412280701754055E-3</v>
      </c>
      <c r="C1878" s="31">
        <v>-1.3015184381779399E-3</v>
      </c>
      <c r="D1878" s="31">
        <v>-1.9993335554815417E-3</v>
      </c>
      <c r="E1878" s="31">
        <v>-2.3333578305283487E-3</v>
      </c>
      <c r="F1878" s="31">
        <v>7.575757575757569E-3</v>
      </c>
      <c r="G1878" s="31">
        <v>4.3373493975904509E-3</v>
      </c>
      <c r="H1878" s="31">
        <v>-6.104633416763372E-3</v>
      </c>
      <c r="I1878" s="31">
        <v>3.2715376226828408E-3</v>
      </c>
      <c r="J1878" s="31">
        <v>2.7010180760440594E-3</v>
      </c>
      <c r="K1878" s="31">
        <v>4.1237113402061709E-3</v>
      </c>
      <c r="L1878" s="31">
        <v>5.7708954506106025E-3</v>
      </c>
      <c r="M1878" s="31">
        <v>-4.6456065834883375E-3</v>
      </c>
    </row>
    <row r="1879" spans="1:13" x14ac:dyDescent="0.25">
      <c r="A1879" s="57">
        <v>41808</v>
      </c>
      <c r="B1879" s="31">
        <v>7.6965365585479617E-4</v>
      </c>
      <c r="C1879" s="31">
        <v>1.0860121633362585E-3</v>
      </c>
      <c r="D1879" s="31">
        <v>-6.6777963272113272E-4</v>
      </c>
      <c r="E1879" s="31">
        <v>1.9078838327102554E-2</v>
      </c>
      <c r="F1879" s="31">
        <v>-8.64100549882163E-3</v>
      </c>
      <c r="G1879" s="31">
        <v>-7.1976967370446232E-4</v>
      </c>
      <c r="H1879" s="31">
        <v>2.6902524414962103E-2</v>
      </c>
      <c r="I1879" s="31">
        <v>1.8633540372670732E-2</v>
      </c>
      <c r="J1879" s="31">
        <v>-8.0812266887692052E-3</v>
      </c>
      <c r="K1879" s="31">
        <v>8.800234672923235E-4</v>
      </c>
      <c r="L1879" s="31">
        <v>6.4071913550731718E-3</v>
      </c>
      <c r="M1879" s="31">
        <v>9.4679290572077246E-3</v>
      </c>
    </row>
    <row r="1880" spans="1:13" x14ac:dyDescent="0.25">
      <c r="A1880" s="57">
        <v>41809</v>
      </c>
      <c r="B1880" s="31">
        <v>1.1426060206548128E-2</v>
      </c>
      <c r="C1880" s="31">
        <v>-3.4714688652637271E-3</v>
      </c>
      <c r="D1880" s="31">
        <v>5.345806882726345E-3</v>
      </c>
      <c r="E1880" s="31">
        <v>2.7648770262211908E-3</v>
      </c>
      <c r="F1880" s="31">
        <v>-1.2961285940683798E-2</v>
      </c>
      <c r="G1880" s="31">
        <v>-3.3613445378151141E-3</v>
      </c>
      <c r="H1880" s="31">
        <v>-2.2070698008254119E-2</v>
      </c>
      <c r="I1880" s="31">
        <v>-1.9207317073170582E-2</v>
      </c>
      <c r="J1880" s="31">
        <v>8.3559640693553483E-4</v>
      </c>
      <c r="K1880" s="31">
        <v>-9.6717467760844E-3</v>
      </c>
      <c r="L1880" s="31">
        <v>-2.1474724439376591E-2</v>
      </c>
      <c r="M1880" s="31">
        <v>2.2457067371202122E-3</v>
      </c>
    </row>
    <row r="1881" spans="1:13" x14ac:dyDescent="0.25">
      <c r="A1881" s="57">
        <v>41810</v>
      </c>
      <c r="B1881" s="31">
        <v>-8.3097979578535819E-3</v>
      </c>
      <c r="C1881" s="31">
        <v>-1.03418245155672E-2</v>
      </c>
      <c r="D1881" s="31">
        <v>3.6556995679628557E-3</v>
      </c>
      <c r="E1881" s="31">
        <v>2.6311047035503243E-3</v>
      </c>
      <c r="F1881" s="31">
        <v>6.307701129653065E-4</v>
      </c>
      <c r="G1881" s="31">
        <v>4.0953986991087987E-3</v>
      </c>
      <c r="H1881" s="31">
        <v>-8.5626911314985454E-3</v>
      </c>
      <c r="I1881" s="31">
        <v>2.4867889337891746E-3</v>
      </c>
      <c r="J1881" s="31">
        <v>6.2617407639331546E-4</v>
      </c>
      <c r="K1881" s="31">
        <v>5.2382361645457287E-2</v>
      </c>
      <c r="L1881" s="31">
        <v>5.340842882112895E-3</v>
      </c>
      <c r="M1881" s="31">
        <v>-2.5042836430736459E-3</v>
      </c>
    </row>
    <row r="1882" spans="1:13" x14ac:dyDescent="0.25">
      <c r="A1882" s="57">
        <v>41813</v>
      </c>
      <c r="B1882" s="31">
        <v>-3.6694232980996055E-3</v>
      </c>
      <c r="C1882" s="31">
        <v>-8.799912000879706E-4</v>
      </c>
      <c r="D1882" s="31">
        <v>9.9337748344363597E-4</v>
      </c>
      <c r="E1882" s="31">
        <v>1.5439643396362168E-2</v>
      </c>
      <c r="F1882" s="31">
        <v>1.7421203438395372E-2</v>
      </c>
      <c r="G1882" s="31">
        <v>7.4376199616124072E-3</v>
      </c>
      <c r="H1882" s="31">
        <v>9.3769278223319041E-3</v>
      </c>
      <c r="I1882" s="31">
        <v>1.3488372093023226E-2</v>
      </c>
      <c r="J1882" s="31">
        <v>2.9203170629954478E-3</v>
      </c>
      <c r="K1882" s="31">
        <v>1.1248593925758943E-3</v>
      </c>
      <c r="L1882" s="31">
        <v>3.284072249589487E-3</v>
      </c>
      <c r="M1882" s="31">
        <v>1.4534883720929148E-3</v>
      </c>
    </row>
    <row r="1883" spans="1:13" x14ac:dyDescent="0.25">
      <c r="A1883" s="57">
        <v>41814</v>
      </c>
      <c r="B1883" s="31">
        <v>-2.308707124010434E-3</v>
      </c>
      <c r="C1883" s="31">
        <v>-6.0552680832324235E-3</v>
      </c>
      <c r="D1883" s="31">
        <v>8.9315249751902304E-3</v>
      </c>
      <c r="E1883" s="31">
        <v>-5.8412248871586581E-4</v>
      </c>
      <c r="F1883" s="31">
        <v>2.0558747324546545E-2</v>
      </c>
      <c r="G1883" s="31">
        <v>-5.9537985234580093E-3</v>
      </c>
      <c r="H1883" s="31">
        <v>-9.4120523163426784E-3</v>
      </c>
      <c r="I1883" s="31">
        <v>5.3541379837844794E-3</v>
      </c>
      <c r="J1883" s="31">
        <v>-7.6955074875207918E-3</v>
      </c>
      <c r="K1883" s="31">
        <v>-2.7808988764045028E-2</v>
      </c>
      <c r="L1883" s="31">
        <v>7.7982093000865671E-3</v>
      </c>
      <c r="M1883" s="31">
        <v>2.374983507058781E-3</v>
      </c>
    </row>
    <row r="1884" spans="1:13" x14ac:dyDescent="0.25">
      <c r="A1884" s="57">
        <v>41815</v>
      </c>
      <c r="B1884" s="31">
        <v>-6.8870523415978102E-3</v>
      </c>
      <c r="C1884" s="31">
        <v>8.8613203367304827E-4</v>
      </c>
      <c r="D1884" s="31">
        <v>1.2459016393442601E-2</v>
      </c>
      <c r="E1884" s="31">
        <v>2.4848570720130247E-2</v>
      </c>
      <c r="F1884" s="31">
        <v>1.804735360671117E-2</v>
      </c>
      <c r="G1884" s="31">
        <v>6.9477719214183775E-3</v>
      </c>
      <c r="H1884" s="31">
        <v>1.0118460019743258E-2</v>
      </c>
      <c r="I1884" s="31">
        <v>2.6171637248934898E-2</v>
      </c>
      <c r="J1884" s="31">
        <v>6.9167889331376298E-3</v>
      </c>
      <c r="K1884" s="31">
        <v>8.3790811904074225E-3</v>
      </c>
      <c r="L1884" s="31">
        <v>3.6492166602980491E-2</v>
      </c>
      <c r="M1884" s="31">
        <v>-4.6070817427931177E-3</v>
      </c>
    </row>
    <row r="1885" spans="1:13" x14ac:dyDescent="0.25">
      <c r="A1885" s="57">
        <v>41816</v>
      </c>
      <c r="B1885" s="31">
        <v>3.439667128987578E-3</v>
      </c>
      <c r="C1885" s="31">
        <v>5.9760956175298752E-3</v>
      </c>
      <c r="D1885" s="31">
        <v>-3.2383419689118176E-3</v>
      </c>
      <c r="E1885" s="31">
        <v>-4.5796249891989493E-3</v>
      </c>
      <c r="F1885" s="31">
        <v>-4.0659221511438748E-3</v>
      </c>
      <c r="G1885" s="31">
        <v>-7.3756840352130482E-3</v>
      </c>
      <c r="H1885" s="31">
        <v>-5.3444905936965714E-3</v>
      </c>
      <c r="I1885" s="31">
        <v>-4.5966785290628698E-3</v>
      </c>
      <c r="J1885" s="31">
        <v>-5.2039966694421569E-3</v>
      </c>
      <c r="K1885" s="31">
        <v>3.7249283667621924E-3</v>
      </c>
      <c r="L1885" s="31">
        <v>-5.8064516129031629E-3</v>
      </c>
      <c r="M1885" s="31">
        <v>-9.3890505157366855E-3</v>
      </c>
    </row>
    <row r="1886" spans="1:13" x14ac:dyDescent="0.25">
      <c r="A1886" s="57">
        <v>41817</v>
      </c>
      <c r="B1886" s="31">
        <v>-6.0817161497207506E-3</v>
      </c>
      <c r="C1886" s="31">
        <v>1.1881188118811892E-2</v>
      </c>
      <c r="D1886" s="31">
        <v>4.873294346978474E-3</v>
      </c>
      <c r="E1886" s="31">
        <v>2.1527777777778923E-3</v>
      </c>
      <c r="F1886" s="31">
        <v>6.8042022753251885E-3</v>
      </c>
      <c r="G1886" s="31">
        <v>1.2703739213806298E-2</v>
      </c>
      <c r="H1886" s="31">
        <v>-3.4388528969265808E-3</v>
      </c>
      <c r="I1886" s="31">
        <v>7.0013406822582169E-3</v>
      </c>
      <c r="J1886" s="31">
        <v>-6.2774639045826142E-4</v>
      </c>
      <c r="K1886" s="31">
        <v>3.7111047673421549E-3</v>
      </c>
      <c r="L1886" s="31">
        <v>2.1692778344303276E-2</v>
      </c>
      <c r="M1886" s="31">
        <v>5.7402215992525818E-3</v>
      </c>
    </row>
    <row r="1887" spans="1:13" x14ac:dyDescent="0.25">
      <c r="A1887" s="57">
        <v>41820</v>
      </c>
      <c r="B1887" s="31">
        <v>8.677754909050428E-3</v>
      </c>
      <c r="C1887" s="31">
        <v>1.0328332246140493E-2</v>
      </c>
      <c r="D1887" s="31">
        <v>-9.6993210475271319E-4</v>
      </c>
      <c r="E1887" s="31">
        <v>-3.3954680895295075E-3</v>
      </c>
      <c r="F1887" s="31">
        <v>1.0002162629757727E-2</v>
      </c>
      <c r="G1887" s="31">
        <v>-1.3017751479289852E-2</v>
      </c>
      <c r="H1887" s="31">
        <v>6.4700989000820996E-4</v>
      </c>
      <c r="I1887" s="31">
        <v>-4.5857988165678432E-3</v>
      </c>
      <c r="J1887" s="31">
        <v>6.2814070351757678E-4</v>
      </c>
      <c r="K1887" s="31">
        <v>1.3651877133106005E-2</v>
      </c>
      <c r="L1887" s="31">
        <v>-1.4064059522729266E-2</v>
      </c>
      <c r="M1887" s="31">
        <v>-3.5837536501196476E-3</v>
      </c>
    </row>
    <row r="1888" spans="1:13" x14ac:dyDescent="0.25">
      <c r="A1888" s="57">
        <v>41821</v>
      </c>
      <c r="B1888" s="31">
        <v>2.0404786852699086E-3</v>
      </c>
      <c r="C1888" s="31">
        <v>6.3488647368985518E-3</v>
      </c>
      <c r="D1888" s="31">
        <v>2.5889967637540146E-3</v>
      </c>
      <c r="E1888" s="31">
        <v>1.2845918509247545E-2</v>
      </c>
      <c r="F1888" s="31">
        <v>2.3928055243295221E-2</v>
      </c>
      <c r="G1888" s="31">
        <v>4.0767386091125069E-3</v>
      </c>
      <c r="H1888" s="31">
        <v>2.3431245766365016E-2</v>
      </c>
      <c r="I1888" s="31">
        <v>1.1443007876356104E-2</v>
      </c>
      <c r="J1888" s="31">
        <v>1.4647415777359285E-2</v>
      </c>
      <c r="K1888" s="31">
        <v>-1.7676767676767735E-2</v>
      </c>
      <c r="L1888" s="31">
        <v>3.2210565065342589E-3</v>
      </c>
      <c r="M1888" s="31">
        <v>2.7973891035035781E-3</v>
      </c>
    </row>
    <row r="1889" spans="1:13" x14ac:dyDescent="0.25">
      <c r="A1889" s="57">
        <v>41822</v>
      </c>
      <c r="B1889" s="31">
        <v>2.5536598789213105E-2</v>
      </c>
      <c r="C1889" s="31">
        <v>-4.2771599657820403E-4</v>
      </c>
      <c r="D1889" s="31">
        <v>0</v>
      </c>
      <c r="E1889" s="31">
        <v>-5.6635831602780407E-4</v>
      </c>
      <c r="F1889" s="31">
        <v>-6.900878293600976E-3</v>
      </c>
      <c r="G1889" s="31">
        <v>7.1650346310003776E-4</v>
      </c>
      <c r="H1889" s="31">
        <v>1.3839164836488838E-3</v>
      </c>
      <c r="I1889" s="31">
        <v>-2.365559800176309E-2</v>
      </c>
      <c r="J1889" s="31">
        <v>4.1245617653107303E-4</v>
      </c>
      <c r="K1889" s="31">
        <v>-1.0568409025992542E-2</v>
      </c>
      <c r="L1889" s="31">
        <v>-8.1643885882028977E-3</v>
      </c>
      <c r="M1889" s="31">
        <v>4.5164718384698155E-3</v>
      </c>
    </row>
    <row r="1890" spans="1:13" x14ac:dyDescent="0.25">
      <c r="A1890" s="57">
        <v>41823</v>
      </c>
      <c r="B1890" s="31">
        <v>1.1001395298915861E-2</v>
      </c>
      <c r="C1890" s="31">
        <v>5.8836114676936724E-3</v>
      </c>
      <c r="D1890" s="31">
        <v>5.1646223369916644E-3</v>
      </c>
      <c r="E1890" s="31">
        <v>4.1041316069649891E-3</v>
      </c>
      <c r="F1890" s="31">
        <v>6.5276900400084159E-3</v>
      </c>
      <c r="G1890" s="31">
        <v>-2.3866348448687846E-3</v>
      </c>
      <c r="H1890" s="31">
        <v>1.394021330929851E-2</v>
      </c>
      <c r="I1890" s="31">
        <v>-2.4078254326560522E-3</v>
      </c>
      <c r="J1890" s="31">
        <v>9.070294784580657E-3</v>
      </c>
      <c r="K1890" s="31">
        <v>-2.3094688221708681E-3</v>
      </c>
      <c r="L1890" s="31">
        <v>9.8039215686274161E-3</v>
      </c>
      <c r="M1890" s="31">
        <v>1.7191219254164558E-3</v>
      </c>
    </row>
    <row r="1891" spans="1:13" x14ac:dyDescent="0.25">
      <c r="A1891" s="57">
        <v>41827</v>
      </c>
      <c r="B1891" s="31">
        <v>-4.1403471521841428E-3</v>
      </c>
      <c r="C1891" s="31">
        <v>2.0631713282994735E-2</v>
      </c>
      <c r="D1891" s="31">
        <v>-3.5324341682723137E-3</v>
      </c>
      <c r="E1891" s="31">
        <v>-4.2412737502779407E-3</v>
      </c>
      <c r="F1891" s="31">
        <v>-1.67364016736401E-2</v>
      </c>
      <c r="G1891" s="31">
        <v>4.5454545454546302E-3</v>
      </c>
      <c r="H1891" s="31">
        <v>-1.1674419982814266E-2</v>
      </c>
      <c r="I1891" s="31">
        <v>-1.5085231558304435E-2</v>
      </c>
      <c r="J1891" s="31">
        <v>-6.1287027579159936E-4</v>
      </c>
      <c r="K1891" s="31">
        <v>-3.414351851851849E-2</v>
      </c>
      <c r="L1891" s="31">
        <v>-1.6211760395676955E-2</v>
      </c>
      <c r="M1891" s="31">
        <v>4.2244224422440801E-3</v>
      </c>
    </row>
    <row r="1892" spans="1:13" x14ac:dyDescent="0.25">
      <c r="A1892" s="57">
        <v>41828</v>
      </c>
      <c r="B1892" s="31">
        <v>2.1320825115922482E-4</v>
      </c>
      <c r="C1892" s="31">
        <v>-6.4603521933938035E-3</v>
      </c>
      <c r="D1892" s="31">
        <v>-7.7344505317434864E-3</v>
      </c>
      <c r="E1892" s="31">
        <v>-1.9167024474023187E-2</v>
      </c>
      <c r="F1892" s="31">
        <v>-3.0319148936170159E-2</v>
      </c>
      <c r="G1892" s="31">
        <v>-5.0011907597047323E-3</v>
      </c>
      <c r="H1892" s="31">
        <v>-2.9201019337430689E-2</v>
      </c>
      <c r="I1892" s="31">
        <v>-3.8750191453515215E-2</v>
      </c>
      <c r="J1892" s="31">
        <v>-1.4309076042517965E-3</v>
      </c>
      <c r="K1892" s="31">
        <v>-6.3511084481725599E-2</v>
      </c>
      <c r="L1892" s="31">
        <v>-5.5488315799273713E-2</v>
      </c>
      <c r="M1892" s="31">
        <v>7.6245563296966079E-3</v>
      </c>
    </row>
    <row r="1893" spans="1:13" x14ac:dyDescent="0.25">
      <c r="A1893" s="57">
        <v>41829</v>
      </c>
      <c r="B1893" s="31">
        <v>1.5987210231815929E-4</v>
      </c>
      <c r="C1893" s="31">
        <v>4.1950707918192442E-4</v>
      </c>
      <c r="D1893" s="31">
        <v>3.2478077297823926E-3</v>
      </c>
      <c r="E1893" s="31">
        <v>8.737677073666239E-3</v>
      </c>
      <c r="F1893" s="31">
        <v>1.4481623697202295E-2</v>
      </c>
      <c r="G1893" s="31">
        <v>-2.6328386787937141E-3</v>
      </c>
      <c r="H1893" s="31">
        <v>1.9023501436027379E-2</v>
      </c>
      <c r="I1893" s="31">
        <v>3.5213511790949559E-2</v>
      </c>
      <c r="J1893" s="31">
        <v>8.8024564994881871E-3</v>
      </c>
      <c r="K1893" s="31">
        <v>2.8470889315419079E-2</v>
      </c>
      <c r="L1893" s="31">
        <v>2.040413997042867E-2</v>
      </c>
      <c r="M1893" s="31">
        <v>7.3059360730591827E-3</v>
      </c>
    </row>
    <row r="1894" spans="1:13" x14ac:dyDescent="0.25">
      <c r="A1894" s="57">
        <v>41830</v>
      </c>
      <c r="B1894" s="31">
        <v>-6.6069906223359398E-3</v>
      </c>
      <c r="C1894" s="31">
        <v>-3.6691477094034086E-3</v>
      </c>
      <c r="D1894" s="31">
        <v>1.1977986403366891E-2</v>
      </c>
      <c r="E1894" s="31">
        <v>-8.6446326899042303E-3</v>
      </c>
      <c r="F1894" s="31">
        <v>-8.7595977073645637E-3</v>
      </c>
      <c r="G1894" s="31">
        <v>2.3998080153586621E-4</v>
      </c>
      <c r="H1894" s="31">
        <v>-6.2126860017577279E-3</v>
      </c>
      <c r="I1894" s="31">
        <v>-1.5391719255040126E-3</v>
      </c>
      <c r="J1894" s="31">
        <v>-5.6818181818182323E-3</v>
      </c>
      <c r="K1894" s="31">
        <v>-1.4307931570761934E-2</v>
      </c>
      <c r="L1894" s="31">
        <v>-1.6421947449768437E-3</v>
      </c>
      <c r="M1894" s="31">
        <v>-1.9427535293354836E-3</v>
      </c>
    </row>
    <row r="1895" spans="1:13" x14ac:dyDescent="0.25">
      <c r="A1895" s="57">
        <v>41831</v>
      </c>
      <c r="B1895" s="31">
        <v>6.9191160695130094E-3</v>
      </c>
      <c r="C1895" s="31">
        <v>1.8939393939392257E-3</v>
      </c>
      <c r="D1895" s="31">
        <v>-3.1989763275752647E-4</v>
      </c>
      <c r="E1895" s="31">
        <v>1.4148135177727061E-2</v>
      </c>
      <c r="F1895" s="31">
        <v>1.5164739253763937E-2</v>
      </c>
      <c r="G1895" s="31">
        <v>9.8368522072938003E-3</v>
      </c>
      <c r="H1895" s="31">
        <v>5.5745303732617657E-2</v>
      </c>
      <c r="I1895" s="31">
        <v>2.2660706027439526E-2</v>
      </c>
      <c r="J1895" s="31">
        <v>5.9183673469387355E-3</v>
      </c>
      <c r="K1895" s="31">
        <v>1.3253392237298822E-2</v>
      </c>
      <c r="L1895" s="31">
        <v>1.3836477987421381E-2</v>
      </c>
      <c r="M1895" s="31">
        <v>-3.1144562678433463E-3</v>
      </c>
    </row>
    <row r="1896" spans="1:13" x14ac:dyDescent="0.25">
      <c r="A1896" s="57">
        <v>41834</v>
      </c>
      <c r="B1896" s="31">
        <v>4.3679752836520702E-3</v>
      </c>
      <c r="C1896" s="31">
        <v>1.2917454316320187E-2</v>
      </c>
      <c r="D1896" s="31">
        <v>7.6799999999999091E-3</v>
      </c>
      <c r="E1896" s="31">
        <v>9.8242342622330003E-3</v>
      </c>
      <c r="F1896" s="31">
        <v>1.3003761418592275E-2</v>
      </c>
      <c r="G1896" s="31">
        <v>1.1879306248514521E-3</v>
      </c>
      <c r="H1896" s="31">
        <v>2.6343154246100564E-2</v>
      </c>
      <c r="I1896" s="31">
        <v>2.3515224600542783E-2</v>
      </c>
      <c r="J1896" s="31">
        <v>-7.5065936295394264E-3</v>
      </c>
      <c r="K1896" s="31">
        <v>1.1834319526627279E-2</v>
      </c>
      <c r="L1896" s="31">
        <v>-6.9669784309983607E-3</v>
      </c>
      <c r="M1896" s="31">
        <v>-3.5147097110127534E-3</v>
      </c>
    </row>
    <row r="1897" spans="1:13" x14ac:dyDescent="0.25">
      <c r="A1897" s="57">
        <v>41835</v>
      </c>
      <c r="B1897" s="31">
        <v>5.2505966587110819E-3</v>
      </c>
      <c r="C1897" s="31">
        <v>-1.1715914981855979E-2</v>
      </c>
      <c r="D1897" s="31">
        <v>6.9863448713878284E-3</v>
      </c>
      <c r="E1897" s="31">
        <v>-1.53880349479385E-4</v>
      </c>
      <c r="F1897" s="31">
        <v>7.161043921069421E-3</v>
      </c>
      <c r="G1897" s="31">
        <v>7.3564309444709153E-3</v>
      </c>
      <c r="H1897" s="31">
        <v>-2.4766407745131502E-3</v>
      </c>
      <c r="I1897" s="31">
        <v>-1.0898379970545102E-2</v>
      </c>
      <c r="J1897" s="31">
        <v>-5.3147996729354663E-3</v>
      </c>
      <c r="K1897" s="31">
        <v>-1.1388119421360532E-2</v>
      </c>
      <c r="L1897" s="31">
        <v>-1.3166746756367087E-2</v>
      </c>
      <c r="M1897" s="31">
        <v>3.7883736120183364E-3</v>
      </c>
    </row>
    <row r="1898" spans="1:13" x14ac:dyDescent="0.25">
      <c r="A1898" s="57">
        <v>41836</v>
      </c>
      <c r="B1898" s="31">
        <v>1.4245014245014342E-2</v>
      </c>
      <c r="C1898" s="31">
        <v>-5.6651279899285756E-3</v>
      </c>
      <c r="D1898" s="31">
        <v>9.27152317880795E-2</v>
      </c>
      <c r="E1898" s="31">
        <v>-3.6252949827285663E-3</v>
      </c>
      <c r="F1898" s="31">
        <v>-2.3700426607680125E-3</v>
      </c>
      <c r="G1898" s="31">
        <v>3.8398115429917334E-2</v>
      </c>
      <c r="H1898" s="31">
        <v>4.119173908136764E-3</v>
      </c>
      <c r="I1898" s="31">
        <v>7.4449076831446526E-3</v>
      </c>
      <c r="J1898" s="31">
        <v>8.0147965474721694E-3</v>
      </c>
      <c r="K1898" s="31">
        <v>-8.4059775840596984E-3</v>
      </c>
      <c r="L1898" s="31">
        <v>-7.0120763537204756E-3</v>
      </c>
      <c r="M1898" s="31">
        <v>2.6028110359188616E-4</v>
      </c>
    </row>
    <row r="1899" spans="1:13" x14ac:dyDescent="0.25">
      <c r="A1899" s="57">
        <v>41837</v>
      </c>
      <c r="B1899" s="31">
        <v>6.242197253434334E-4</v>
      </c>
      <c r="C1899" s="31">
        <v>-1.7830765984384822E-2</v>
      </c>
      <c r="D1899" s="31">
        <v>-2.741702741702734E-2</v>
      </c>
      <c r="E1899" s="31">
        <v>-1.5326262314214079E-2</v>
      </c>
      <c r="F1899" s="31">
        <v>-1.3250976665610814E-2</v>
      </c>
      <c r="G1899" s="31">
        <v>1.020871143375679E-2</v>
      </c>
      <c r="H1899" s="31">
        <v>-9.6937341949985267E-3</v>
      </c>
      <c r="I1899" s="31">
        <v>-1.8474726574046696E-2</v>
      </c>
      <c r="J1899" s="31">
        <v>-1.834862385321101E-2</v>
      </c>
      <c r="K1899" s="31">
        <v>-5.7142857142857162E-2</v>
      </c>
      <c r="L1899" s="31">
        <v>-7.9442918791682304E-3</v>
      </c>
      <c r="M1899" s="31">
        <v>-3.2526671870933832E-3</v>
      </c>
    </row>
    <row r="1900" spans="1:13" x14ac:dyDescent="0.25">
      <c r="A1900" s="57">
        <v>41838</v>
      </c>
      <c r="B1900" s="31">
        <v>-2.0794343938449478E-3</v>
      </c>
      <c r="C1900" s="31">
        <v>1.4394671822967053E-2</v>
      </c>
      <c r="D1900" s="31">
        <v>0</v>
      </c>
      <c r="E1900" s="31">
        <v>3.721262614818821E-2</v>
      </c>
      <c r="F1900" s="31">
        <v>2.2791717939115053E-2</v>
      </c>
      <c r="G1900" s="31">
        <v>3.593083314619383E-3</v>
      </c>
      <c r="H1900" s="31">
        <v>1.7619520499361663E-2</v>
      </c>
      <c r="I1900" s="31">
        <v>3.026652612558367E-2</v>
      </c>
      <c r="J1900" s="31">
        <v>1.3914849428868115E-2</v>
      </c>
      <c r="K1900" s="31">
        <v>2.364302364302362E-2</v>
      </c>
      <c r="L1900" s="31">
        <v>2.9856648541769504E-2</v>
      </c>
      <c r="M1900" s="31">
        <v>6.2655005873908376E-3</v>
      </c>
    </row>
    <row r="1901" spans="1:13" x14ac:dyDescent="0.25">
      <c r="A1901" s="57">
        <v>41841</v>
      </c>
      <c r="B1901" s="31">
        <v>-3.4382162950614692E-3</v>
      </c>
      <c r="C1901" s="31">
        <v>-5.1890289103040388E-3</v>
      </c>
      <c r="D1901" s="31">
        <v>1.0682492581602254E-2</v>
      </c>
      <c r="E1901" s="31">
        <v>-9.4273038919137075E-3</v>
      </c>
      <c r="F1901" s="31">
        <v>3.4262698122090374E-2</v>
      </c>
      <c r="G1901" s="31">
        <v>3.3564555829046494E-3</v>
      </c>
      <c r="H1901" s="31">
        <v>3.066971505046423E-3</v>
      </c>
      <c r="I1901" s="31">
        <v>1.4323297281496616E-2</v>
      </c>
      <c r="J1901" s="31">
        <v>7.1691929537074373E-3</v>
      </c>
      <c r="K1901" s="31">
        <v>-3.578399479505523E-2</v>
      </c>
      <c r="L1901" s="31">
        <v>-9.8876835941249519E-3</v>
      </c>
      <c r="M1901" s="31">
        <v>-4.1509923466079846E-3</v>
      </c>
    </row>
    <row r="1902" spans="1:13" x14ac:dyDescent="0.25">
      <c r="A1902" s="57">
        <v>41842</v>
      </c>
      <c r="B1902" s="31">
        <v>1.5159435441713942E-3</v>
      </c>
      <c r="C1902" s="31">
        <v>8.3031722375985773E-3</v>
      </c>
      <c r="D1902" s="31">
        <v>2.1432765707574797E-2</v>
      </c>
      <c r="E1902" s="31">
        <v>8.9402344478939355E-3</v>
      </c>
      <c r="F1902" s="31">
        <v>3.5909366781308183E-3</v>
      </c>
      <c r="G1902" s="31">
        <v>-2.2301516503131502E-4</v>
      </c>
      <c r="H1902" s="31">
        <v>3.0020013342226815E-3</v>
      </c>
      <c r="I1902" s="31">
        <v>-1.8731988472623362E-3</v>
      </c>
      <c r="J1902" s="31">
        <v>-1.0168802115111397E-3</v>
      </c>
      <c r="K1902" s="31">
        <v>1.8893387314439902E-2</v>
      </c>
      <c r="L1902" s="31">
        <v>9.9864262167927986E-3</v>
      </c>
      <c r="M1902" s="31">
        <v>-1.6933698059137248E-3</v>
      </c>
    </row>
    <row r="1903" spans="1:13" x14ac:dyDescent="0.25">
      <c r="A1903" s="57">
        <v>41843</v>
      </c>
      <c r="B1903" s="31">
        <v>1.3153087321885248E-2</v>
      </c>
      <c r="C1903" s="31">
        <v>2.6076858108108114E-2</v>
      </c>
      <c r="D1903" s="31">
        <v>-8.3357286576601908E-3</v>
      </c>
      <c r="E1903" s="31">
        <v>2.0849446817097217E-3</v>
      </c>
      <c r="F1903" s="31">
        <v>8.5168573300407058E-3</v>
      </c>
      <c r="G1903" s="31">
        <v>8.9225964755734744E-4</v>
      </c>
      <c r="H1903" s="31">
        <v>-7.4825407382773657E-3</v>
      </c>
      <c r="I1903" s="31">
        <v>2.9161253067706117E-2</v>
      </c>
      <c r="J1903" s="31">
        <v>-1.8729641693810972E-2</v>
      </c>
      <c r="K1903" s="31">
        <v>1.8543046357615944E-2</v>
      </c>
      <c r="L1903" s="31">
        <v>3.0623020063357931E-2</v>
      </c>
      <c r="M1903" s="31">
        <v>4.5668058455115013E-3</v>
      </c>
    </row>
    <row r="1904" spans="1:13" x14ac:dyDescent="0.25">
      <c r="A1904" s="57">
        <v>41844</v>
      </c>
      <c r="B1904" s="31">
        <v>-8.2427489567782342E-4</v>
      </c>
      <c r="C1904" s="31">
        <v>-1.6462599032821545E-3</v>
      </c>
      <c r="D1904" s="31">
        <v>-7.2463768115942351E-3</v>
      </c>
      <c r="E1904" s="31">
        <v>-4.412899761736977E-3</v>
      </c>
      <c r="F1904" s="31">
        <v>2.073755746552064E-2</v>
      </c>
      <c r="G1904" s="31">
        <v>-1.0474704702473803E-2</v>
      </c>
      <c r="H1904" s="31">
        <v>1.312335958005395E-3</v>
      </c>
      <c r="I1904" s="31">
        <v>5.1760415205498678E-2</v>
      </c>
      <c r="J1904" s="31">
        <v>-7.0539419087137789E-3</v>
      </c>
      <c r="K1904" s="31">
        <v>1.3979193758127506E-2</v>
      </c>
      <c r="L1904" s="31">
        <v>-5.1881520119224978E-2</v>
      </c>
      <c r="M1904" s="31">
        <v>-8.3127678919340253E-3</v>
      </c>
    </row>
    <row r="1905" spans="1:13" x14ac:dyDescent="0.25">
      <c r="A1905" s="57">
        <v>41845</v>
      </c>
      <c r="B1905" s="31">
        <v>6.9605568445476607E-3</v>
      </c>
      <c r="C1905" s="31">
        <v>6.595898175821846E-3</v>
      </c>
      <c r="D1905" s="31">
        <v>0</v>
      </c>
      <c r="E1905" s="31">
        <v>-7.2975478216904532E-3</v>
      </c>
      <c r="F1905" s="31">
        <v>0.10882655309149647</v>
      </c>
      <c r="G1905" s="31">
        <v>2.2522522522523403E-3</v>
      </c>
      <c r="H1905" s="31">
        <v>-9.6483645185577727E-2</v>
      </c>
      <c r="I1905" s="31">
        <v>2.8007468658308721E-3</v>
      </c>
      <c r="J1905" s="31">
        <v>-2.173004596740491E-2</v>
      </c>
      <c r="K1905" s="31">
        <v>-2.1160628406540538E-2</v>
      </c>
      <c r="L1905" s="31">
        <v>-1.8764122212398204E-2</v>
      </c>
      <c r="M1905" s="31">
        <v>-4.9770792403405206E-3</v>
      </c>
    </row>
    <row r="1906" spans="1:13" x14ac:dyDescent="0.25">
      <c r="A1906" s="57">
        <v>41848</v>
      </c>
      <c r="B1906" s="31">
        <v>-5.1203277009728154E-3</v>
      </c>
      <c r="C1906" s="31">
        <v>1.3822053854817273E-2</v>
      </c>
      <c r="D1906" s="31">
        <v>-5.8394160583952193E-4</v>
      </c>
      <c r="E1906" s="31">
        <v>2.6824216495195952E-3</v>
      </c>
      <c r="F1906" s="31">
        <v>-3.090507726269287E-3</v>
      </c>
      <c r="G1906" s="31">
        <v>-1.191011235955064E-2</v>
      </c>
      <c r="H1906" s="31">
        <v>-1.1110768186166964E-2</v>
      </c>
      <c r="I1906" s="31">
        <v>-3.5909030456177105E-3</v>
      </c>
      <c r="J1906" s="31">
        <v>1.1319948739854757E-2</v>
      </c>
      <c r="K1906" s="31">
        <v>-1.2119226989846132E-2</v>
      </c>
      <c r="L1906" s="31">
        <v>-5.8069683620344259E-3</v>
      </c>
      <c r="M1906" s="31">
        <v>-3.4224035803607222E-3</v>
      </c>
    </row>
    <row r="1907" spans="1:13" x14ac:dyDescent="0.25">
      <c r="A1907" s="57">
        <v>41849</v>
      </c>
      <c r="B1907" s="31">
        <v>5.1466803911477399E-3</v>
      </c>
      <c r="C1907" s="31">
        <v>-6.4633407392445941E-3</v>
      </c>
      <c r="D1907" s="31">
        <v>-1.1685655857435195E-3</v>
      </c>
      <c r="E1907" s="31">
        <v>-8.4490348797833237E-3</v>
      </c>
      <c r="F1907" s="31">
        <v>-2.5686448184233934E-2</v>
      </c>
      <c r="G1907" s="31">
        <v>-2.0468501250852089E-3</v>
      </c>
      <c r="H1907" s="31">
        <v>-1.2796104990481227E-3</v>
      </c>
      <c r="I1907" s="31">
        <v>-1.6150560597971264E-2</v>
      </c>
      <c r="J1907" s="31">
        <v>-1.2249208025343128E-2</v>
      </c>
      <c r="K1907" s="31">
        <v>9.2838196286473273E-3</v>
      </c>
      <c r="L1907" s="31">
        <v>-9.0634441087611428E-4</v>
      </c>
      <c r="M1907" s="31">
        <v>-3.5662395984678019E-3</v>
      </c>
    </row>
    <row r="1908" spans="1:13" x14ac:dyDescent="0.25">
      <c r="A1908" s="57">
        <v>41850</v>
      </c>
      <c r="B1908" s="31">
        <v>-5.1203277009737036E-4</v>
      </c>
      <c r="C1908" s="31">
        <v>-2.3378735515348081E-3</v>
      </c>
      <c r="D1908" s="31">
        <v>4.6797309154724687E-3</v>
      </c>
      <c r="E1908" s="31">
        <v>3.0907942145794731E-3</v>
      </c>
      <c r="F1908" s="31">
        <v>-3.9545454545454328E-3</v>
      </c>
      <c r="G1908" s="31">
        <v>-6.8368277119417176E-3</v>
      </c>
      <c r="H1908" s="31">
        <v>7.8437499999999272E-3</v>
      </c>
      <c r="I1908" s="31">
        <v>1.3159679826346693E-2</v>
      </c>
      <c r="J1908" s="31">
        <v>9.835364549924952E-3</v>
      </c>
      <c r="K1908" s="31">
        <v>2.6609724047306216E-2</v>
      </c>
      <c r="L1908" s="31">
        <v>8.1644995464167369E-3</v>
      </c>
      <c r="M1908" s="31">
        <v>-8.7486744432661023E-3</v>
      </c>
    </row>
    <row r="1909" spans="1:13" x14ac:dyDescent="0.25">
      <c r="A1909" s="57">
        <v>41851</v>
      </c>
      <c r="B1909" s="31">
        <v>-1.209016393442619E-2</v>
      </c>
      <c r="C1909" s="31">
        <v>-2.5980641874681742E-2</v>
      </c>
      <c r="D1909" s="31">
        <v>-1.3391557496361006E-2</v>
      </c>
      <c r="E1909" s="31">
        <v>-2.6931326818971035E-2</v>
      </c>
      <c r="F1909" s="31">
        <v>-1.4055583443617903E-2</v>
      </c>
      <c r="G1909" s="31">
        <v>-9.6374483708123737E-3</v>
      </c>
      <c r="H1909" s="31">
        <v>-2.9518464543734968E-2</v>
      </c>
      <c r="I1909" s="31">
        <v>-2.7182645956079332E-2</v>
      </c>
      <c r="J1909" s="31">
        <v>-2.0749523607876297E-2</v>
      </c>
      <c r="K1909" s="31">
        <v>-3.1039999999999957E-2</v>
      </c>
      <c r="L1909" s="31">
        <v>-5.1789642071585651E-2</v>
      </c>
      <c r="M1909" s="31">
        <v>-1.6047071409467817E-2</v>
      </c>
    </row>
    <row r="1910" spans="1:13" x14ac:dyDescent="0.25">
      <c r="A1910" s="57">
        <v>41852</v>
      </c>
      <c r="B1910" s="31">
        <v>-1.2134411947728685E-2</v>
      </c>
      <c r="C1910" s="31">
        <v>5.5439330543933796E-3</v>
      </c>
      <c r="D1910" s="31">
        <v>-4.4260843906757108E-3</v>
      </c>
      <c r="E1910" s="31">
        <v>-9.6745976207137652E-3</v>
      </c>
      <c r="F1910" s="31">
        <v>-1.6986808609118387E-2</v>
      </c>
      <c r="G1910" s="31">
        <v>-6.9508804448562556E-3</v>
      </c>
      <c r="H1910" s="31">
        <v>-1.8946292213808724E-2</v>
      </c>
      <c r="I1910" s="31">
        <v>-3.9917412250517481E-3</v>
      </c>
      <c r="J1910" s="31">
        <v>-2.1621621621614739E-4</v>
      </c>
      <c r="K1910" s="31">
        <v>0</v>
      </c>
      <c r="L1910" s="31">
        <v>-1.0227752003374113E-2</v>
      </c>
      <c r="M1910" s="31">
        <v>-5.436259853219827E-4</v>
      </c>
    </row>
    <row r="1911" spans="1:13" x14ac:dyDescent="0.25">
      <c r="A1911" s="57">
        <v>41855</v>
      </c>
      <c r="B1911" s="31">
        <v>-6.0367454068241955E-3</v>
      </c>
      <c r="C1911" s="31">
        <v>-5.6173931134920752E-3</v>
      </c>
      <c r="D1911" s="31">
        <v>9.1879075281562361E-3</v>
      </c>
      <c r="E1911" s="31">
        <v>1.2507287084636109E-2</v>
      </c>
      <c r="F1911" s="31">
        <v>3.0699689236274752E-2</v>
      </c>
      <c r="G1911" s="31">
        <v>1.1899206719552025E-2</v>
      </c>
      <c r="H1911" s="31">
        <v>2.1461603595388512E-2</v>
      </c>
      <c r="I1911" s="31">
        <v>1.5892758430071874E-2</v>
      </c>
      <c r="J1911" s="31">
        <v>3.2439446366780977E-3</v>
      </c>
      <c r="K1911" s="31">
        <v>7.9260237780713894E-3</v>
      </c>
      <c r="L1911" s="31">
        <v>9.8007883242783311E-3</v>
      </c>
      <c r="M1911" s="31">
        <v>0</v>
      </c>
    </row>
    <row r="1912" spans="1:13" x14ac:dyDescent="0.25">
      <c r="A1912" s="57">
        <v>41856</v>
      </c>
      <c r="B1912" s="31">
        <v>-3.1687351465540248E-3</v>
      </c>
      <c r="C1912" s="31">
        <v>-4.9168323046343554E-3</v>
      </c>
      <c r="D1912" s="31">
        <v>-3.6123348017621071E-2</v>
      </c>
      <c r="E1912" s="31">
        <v>-1.4097531187298173E-2</v>
      </c>
      <c r="F1912" s="31">
        <v>-1.5212425765189663E-2</v>
      </c>
      <c r="G1912" s="31">
        <v>-6.6866497578971229E-3</v>
      </c>
      <c r="H1912" s="31">
        <v>-4.240395345129877E-3</v>
      </c>
      <c r="I1912" s="31">
        <v>-1.11549449054551E-2</v>
      </c>
      <c r="J1912" s="31">
        <v>-8.622547962923055E-3</v>
      </c>
      <c r="K1912" s="31">
        <v>-3.1127129750982974E-2</v>
      </c>
      <c r="L1912" s="31">
        <v>-7.595737947040937E-3</v>
      </c>
      <c r="M1912" s="31">
        <v>-2.719608376393845E-3</v>
      </c>
    </row>
    <row r="1913" spans="1:13" x14ac:dyDescent="0.25">
      <c r="A1913" s="57">
        <v>41857</v>
      </c>
      <c r="B1913" s="31">
        <v>-1.796026490066216E-2</v>
      </c>
      <c r="C1913" s="31">
        <v>-1.682085786375187E-3</v>
      </c>
      <c r="D1913" s="31">
        <v>6.0938452163328272E-4</v>
      </c>
      <c r="E1913" s="31">
        <v>2.300599925672886E-3</v>
      </c>
      <c r="F1913" s="31">
        <v>-1.9947116945772114E-3</v>
      </c>
      <c r="G1913" s="31">
        <v>-7.8922934076136597E-3</v>
      </c>
      <c r="H1913" s="31">
        <v>5.0268954918033515E-3</v>
      </c>
      <c r="I1913" s="31">
        <v>-3.0265511074425433E-3</v>
      </c>
      <c r="J1913" s="31">
        <v>3.9138943248531177E-3</v>
      </c>
      <c r="K1913" s="31">
        <v>-2.3334460601961537E-2</v>
      </c>
      <c r="L1913" s="31">
        <v>-4.2521526522798503E-4</v>
      </c>
      <c r="M1913" s="31">
        <v>1.1726206708481124E-2</v>
      </c>
    </row>
    <row r="1914" spans="1:13" x14ac:dyDescent="0.25">
      <c r="A1914" s="57">
        <v>41858</v>
      </c>
      <c r="B1914" s="31">
        <v>6.9054812257227649E-3</v>
      </c>
      <c r="C1914" s="31">
        <v>-5.0547598989046927E-3</v>
      </c>
      <c r="D1914" s="31">
        <v>-4.872107186358221E-3</v>
      </c>
      <c r="E1914" s="31">
        <v>-5.3145470275615114E-3</v>
      </c>
      <c r="F1914" s="31">
        <v>-7.5764618388026728E-3</v>
      </c>
      <c r="G1914" s="31">
        <v>1.146467009826857E-2</v>
      </c>
      <c r="H1914" s="31">
        <v>-7.7734238108891907E-3</v>
      </c>
      <c r="I1914" s="31">
        <v>9.6591693114391752E-3</v>
      </c>
      <c r="J1914" s="31">
        <v>-1.0829542993285646E-2</v>
      </c>
      <c r="K1914" s="31">
        <v>-1.5235457063711877E-2</v>
      </c>
      <c r="L1914" s="31">
        <v>4.4666595767308692E-3</v>
      </c>
      <c r="M1914" s="31">
        <v>-3.369272237196741E-3</v>
      </c>
    </row>
    <row r="1915" spans="1:13" x14ac:dyDescent="0.25">
      <c r="A1915" s="57">
        <v>41859</v>
      </c>
      <c r="B1915" s="31">
        <v>-1.2001714530647134E-2</v>
      </c>
      <c r="C1915" s="31">
        <v>2.7519051651141435E-3</v>
      </c>
      <c r="D1915" s="31">
        <v>-2.4479804161565699E-3</v>
      </c>
      <c r="E1915" s="31">
        <v>9.603095711445464E-3</v>
      </c>
      <c r="F1915" s="31">
        <v>7.4001217741559433E-3</v>
      </c>
      <c r="G1915" s="31">
        <v>-6.9396252602349495E-4</v>
      </c>
      <c r="H1915" s="31">
        <v>1.7177717129555292E-2</v>
      </c>
      <c r="I1915" s="31">
        <v>-1.5033483668169811E-3</v>
      </c>
      <c r="J1915" s="31">
        <v>1.4451499890518971E-2</v>
      </c>
      <c r="K1915" s="31">
        <v>1.9690576652601877E-2</v>
      </c>
      <c r="L1915" s="31">
        <v>8.8935944944414924E-3</v>
      </c>
      <c r="M1915" s="31">
        <v>9.7363083164299091E-3</v>
      </c>
    </row>
    <row r="1916" spans="1:13" x14ac:dyDescent="0.25">
      <c r="A1916" s="57">
        <v>41862</v>
      </c>
      <c r="B1916" s="31">
        <v>1.8492407809110656E-2</v>
      </c>
      <c r="C1916" s="31">
        <v>1.3194004644289548E-2</v>
      </c>
      <c r="D1916" s="31">
        <v>1.2883435582822234E-2</v>
      </c>
      <c r="E1916" s="31">
        <v>-1.5647801395994865E-3</v>
      </c>
      <c r="F1916" s="31">
        <v>1.3436235994234824E-2</v>
      </c>
      <c r="G1916" s="31">
        <v>0</v>
      </c>
      <c r="H1916" s="31">
        <v>4.8295454545452809E-3</v>
      </c>
      <c r="I1916" s="31">
        <v>5.201204489460709E-3</v>
      </c>
      <c r="J1916" s="31">
        <v>3.6693287286855281E-3</v>
      </c>
      <c r="K1916" s="31">
        <v>3.4482758620701937E-4</v>
      </c>
      <c r="L1916" s="31">
        <v>3.5680554098016515E-3</v>
      </c>
      <c r="M1916" s="31">
        <v>-4.1516003749832997E-3</v>
      </c>
    </row>
    <row r="1917" spans="1:13" x14ac:dyDescent="0.25">
      <c r="A1917" s="57">
        <v>41863</v>
      </c>
      <c r="B1917" s="31">
        <v>-1.9168308396784184E-3</v>
      </c>
      <c r="C1917" s="31">
        <v>-2.0835503698302116E-4</v>
      </c>
      <c r="D1917" s="31">
        <v>3.3313143549362767E-3</v>
      </c>
      <c r="E1917" s="31">
        <v>-9.0688173557793572E-3</v>
      </c>
      <c r="F1917" s="31">
        <v>-8.3493898522799537E-3</v>
      </c>
      <c r="G1917" s="31">
        <v>7.4074074074073071E-3</v>
      </c>
      <c r="H1917" s="31">
        <v>3.1099802092169337E-3</v>
      </c>
      <c r="I1917" s="31">
        <v>-8.3061002178649312E-3</v>
      </c>
      <c r="J1917" s="31">
        <v>3.4408602150537426E-3</v>
      </c>
      <c r="K1917" s="31">
        <v>-5.515339538090358E-3</v>
      </c>
      <c r="L1917" s="31">
        <v>-9.202133221792308E-3</v>
      </c>
      <c r="M1917" s="31">
        <v>-1.8827326519634813E-3</v>
      </c>
    </row>
    <row r="1918" spans="1:13" x14ac:dyDescent="0.25">
      <c r="A1918" s="57">
        <v>41864</v>
      </c>
      <c r="B1918" s="31">
        <v>2.9341157642037707E-3</v>
      </c>
      <c r="C1918" s="31">
        <v>1.3233302073564657E-2</v>
      </c>
      <c r="D1918" s="31">
        <v>2.9278599456685761E-2</v>
      </c>
      <c r="E1918" s="31">
        <v>2.1413466493700239E-2</v>
      </c>
      <c r="F1918" s="31">
        <v>1.1241672834937155E-2</v>
      </c>
      <c r="G1918" s="31">
        <v>1.2867647058823373E-2</v>
      </c>
      <c r="H1918" s="31">
        <v>2.1796317173994773E-2</v>
      </c>
      <c r="I1918" s="31">
        <v>1.2906769188521183E-2</v>
      </c>
      <c r="J1918" s="31">
        <v>9.0012858979855448E-3</v>
      </c>
      <c r="K1918" s="31">
        <v>6.2391681109186248E-3</v>
      </c>
      <c r="L1918" s="31">
        <v>2.2058047493403787E-2</v>
      </c>
      <c r="M1918" s="31">
        <v>-2.5599568849365983E-3</v>
      </c>
    </row>
    <row r="1919" spans="1:13" x14ac:dyDescent="0.25">
      <c r="A1919" s="57">
        <v>41865</v>
      </c>
      <c r="B1919" s="31">
        <v>-2.2872340425532656E-3</v>
      </c>
      <c r="C1919" s="31">
        <v>2.673796791443861E-3</v>
      </c>
      <c r="D1919" s="31">
        <v>-4.6920821114370126E-3</v>
      </c>
      <c r="E1919" s="31">
        <v>-2.2617349246667473E-4</v>
      </c>
      <c r="F1919" s="31">
        <v>4.5290269454230092E-3</v>
      </c>
      <c r="G1919" s="31">
        <v>4.3103448275862988E-3</v>
      </c>
      <c r="H1919" s="31">
        <v>2.1239426259654248E-2</v>
      </c>
      <c r="I1919" s="31">
        <v>7.1844923410600003E-3</v>
      </c>
      <c r="J1919" s="31">
        <v>3.8232795242141293E-3</v>
      </c>
      <c r="K1919" s="31">
        <v>0</v>
      </c>
      <c r="L1919" s="31">
        <v>1.342420487401963E-3</v>
      </c>
      <c r="M1919" s="31">
        <v>4.8628934215857456E-3</v>
      </c>
    </row>
    <row r="1920" spans="1:13" x14ac:dyDescent="0.25">
      <c r="A1920" s="57">
        <v>41866</v>
      </c>
      <c r="B1920" s="31">
        <v>1.4927760302820836E-3</v>
      </c>
      <c r="C1920" s="31">
        <v>4.9230769230770299E-3</v>
      </c>
      <c r="D1920" s="31">
        <v>6.7766647024161131E-3</v>
      </c>
      <c r="E1920" s="31">
        <v>-2.0360219263898527E-3</v>
      </c>
      <c r="F1920" s="31">
        <v>-3.3245286455961809E-3</v>
      </c>
      <c r="G1920" s="31">
        <v>1.174610345606486E-2</v>
      </c>
      <c r="H1920" s="31">
        <v>1.2604663725579446E-3</v>
      </c>
      <c r="I1920" s="31">
        <v>-9.017496635262523E-3</v>
      </c>
      <c r="J1920" s="31">
        <v>6.347862886161737E-3</v>
      </c>
      <c r="K1920" s="31">
        <v>-2.1357216672407864E-2</v>
      </c>
      <c r="L1920" s="31">
        <v>1.3406208105599671E-3</v>
      </c>
      <c r="M1920" s="31">
        <v>-6.5869068423174415E-3</v>
      </c>
    </row>
    <row r="1921" spans="1:13" x14ac:dyDescent="0.25">
      <c r="A1921" s="57">
        <v>41869</v>
      </c>
      <c r="B1921" s="31">
        <v>1.3308490817141028E-3</v>
      </c>
      <c r="C1921" s="31">
        <v>1.2043274137579107E-2</v>
      </c>
      <c r="D1921" s="31">
        <v>7.0237050043897575E-3</v>
      </c>
      <c r="E1921" s="31">
        <v>1.5135662969937735E-2</v>
      </c>
      <c r="F1921" s="31">
        <v>1.7820424948595814E-3</v>
      </c>
      <c r="G1921" s="31">
        <v>7.1444518865817486E-3</v>
      </c>
      <c r="H1921" s="31">
        <v>2.6975991367681473E-3</v>
      </c>
      <c r="I1921" s="31">
        <v>1.3038163791932789E-2</v>
      </c>
      <c r="J1921" s="31">
        <v>0</v>
      </c>
      <c r="K1921" s="31">
        <v>2.2175290390707536E-2</v>
      </c>
      <c r="L1921" s="31">
        <v>8.8568486096807231E-3</v>
      </c>
      <c r="M1921" s="31">
        <v>7.9837618403246768E-3</v>
      </c>
    </row>
    <row r="1922" spans="1:13" x14ac:dyDescent="0.25">
      <c r="A1922" s="57">
        <v>41870</v>
      </c>
      <c r="B1922" s="31">
        <v>1.031366294524183E-2</v>
      </c>
      <c r="C1922" s="31">
        <v>1.381605486083104E-2</v>
      </c>
      <c r="D1922" s="31">
        <v>-2.0342923568728022E-3</v>
      </c>
      <c r="E1922" s="31">
        <v>8.0733818881408848E-3</v>
      </c>
      <c r="F1922" s="31">
        <v>-4.6980478014960747E-3</v>
      </c>
      <c r="G1922" s="31">
        <v>4.876967412990485E-3</v>
      </c>
      <c r="H1922" s="31">
        <v>1.7935611155950326E-3</v>
      </c>
      <c r="I1922" s="31">
        <v>9.3846360101890181E-3</v>
      </c>
      <c r="J1922" s="31">
        <v>2.7333894028593875E-3</v>
      </c>
      <c r="K1922" s="31">
        <v>5.7851239669421517E-2</v>
      </c>
      <c r="L1922" s="31">
        <v>-6.0228664761126094E-3</v>
      </c>
      <c r="M1922" s="31">
        <v>5.2356020942407877E-3</v>
      </c>
    </row>
    <row r="1923" spans="1:13" x14ac:dyDescent="0.25">
      <c r="A1923" s="57">
        <v>41871</v>
      </c>
      <c r="B1923" s="31">
        <v>-9.471690170489433E-4</v>
      </c>
      <c r="C1923" s="31">
        <v>3.9789117676303221E-4</v>
      </c>
      <c r="D1923" s="31">
        <v>4.659289458357474E-3</v>
      </c>
      <c r="E1923" s="31">
        <v>-4.0384418771086672E-3</v>
      </c>
      <c r="F1923" s="31">
        <v>3.7120205306815368E-3</v>
      </c>
      <c r="G1923" s="31">
        <v>-8.3829693359804835E-3</v>
      </c>
      <c r="H1923" s="31">
        <v>1.9395458478799199E-3</v>
      </c>
      <c r="I1923" s="31">
        <v>-6.3753486518794977E-3</v>
      </c>
      <c r="J1923" s="31">
        <v>3.9840637450199168E-3</v>
      </c>
      <c r="K1923" s="31">
        <v>-1.822916666666663E-2</v>
      </c>
      <c r="L1923" s="31">
        <v>8.0106809078772656E-3</v>
      </c>
      <c r="M1923" s="31">
        <v>1.0683760683760646E-3</v>
      </c>
    </row>
    <row r="1924" spans="1:13" x14ac:dyDescent="0.25">
      <c r="A1924" s="57">
        <v>41872</v>
      </c>
      <c r="B1924" s="31">
        <v>5.4777204255767042E-3</v>
      </c>
      <c r="C1924" s="31">
        <v>9.9433230585699306E-5</v>
      </c>
      <c r="D1924" s="31">
        <v>1.8840579710144967E-2</v>
      </c>
      <c r="E1924" s="31">
        <v>-1.916200448254024E-3</v>
      </c>
      <c r="F1924" s="31">
        <v>-9.9534289106018026E-3</v>
      </c>
      <c r="G1924" s="31">
        <v>6.006674082313701E-3</v>
      </c>
      <c r="H1924" s="31">
        <v>-8.5472630889271706E-3</v>
      </c>
      <c r="I1924" s="31">
        <v>-3.2081272557146212E-3</v>
      </c>
      <c r="J1924" s="31">
        <v>6.0568086883876493E-3</v>
      </c>
      <c r="K1924" s="31">
        <v>-1.1604774535809104E-2</v>
      </c>
      <c r="L1924" s="31">
        <v>-2.5471217524197787E-3</v>
      </c>
      <c r="M1924" s="31">
        <v>7.8708644610459011E-3</v>
      </c>
    </row>
    <row r="1925" spans="1:13" x14ac:dyDescent="0.25">
      <c r="A1925" s="57">
        <v>41873</v>
      </c>
      <c r="B1925" s="31">
        <v>-6.8098480880041112E-4</v>
      </c>
      <c r="C1925" s="31">
        <v>7.3573275004970018E-3</v>
      </c>
      <c r="D1925" s="31">
        <v>-5.9743954480796502E-3</v>
      </c>
      <c r="E1925" s="31">
        <v>-1.3884841524247626E-3</v>
      </c>
      <c r="F1925" s="31">
        <v>-1.2220992436819844E-2</v>
      </c>
      <c r="G1925" s="31">
        <v>-1.5479876160990891E-3</v>
      </c>
      <c r="H1925" s="31">
        <v>-3.9650355952061123E-3</v>
      </c>
      <c r="I1925" s="31">
        <v>0</v>
      </c>
      <c r="J1925" s="31">
        <v>-3.1139713514635181E-3</v>
      </c>
      <c r="K1925" s="31">
        <v>-2.4488426702448884E-2</v>
      </c>
      <c r="L1925" s="31">
        <v>4.1777323799795596E-2</v>
      </c>
      <c r="M1925" s="31">
        <v>2.3825281270681842E-3</v>
      </c>
    </row>
    <row r="1926" spans="1:13" x14ac:dyDescent="0.25">
      <c r="A1926" s="57">
        <v>41876</v>
      </c>
      <c r="B1926" s="31">
        <v>3.249986895214052E-3</v>
      </c>
      <c r="C1926" s="31">
        <v>2.1713383339914127E-3</v>
      </c>
      <c r="D1926" s="31">
        <v>-3.7206639954205922E-3</v>
      </c>
      <c r="E1926" s="31">
        <v>-4.0510848667946187E-3</v>
      </c>
      <c r="F1926" s="31">
        <v>1.218544283113121E-2</v>
      </c>
      <c r="G1926" s="31">
        <v>4.4296788482833804E-4</v>
      </c>
      <c r="H1926" s="31">
        <v>7.3283271509998471E-3</v>
      </c>
      <c r="I1926" s="31">
        <v>6.0345983639533696E-3</v>
      </c>
      <c r="J1926" s="31">
        <v>-1.3536026655560307E-2</v>
      </c>
      <c r="K1926" s="31">
        <v>1.2035763411279321E-2</v>
      </c>
      <c r="L1926" s="31">
        <v>1.7648789096970319E-2</v>
      </c>
      <c r="M1926" s="31">
        <v>-5.2819226198341784E-4</v>
      </c>
    </row>
    <row r="1927" spans="1:13" x14ac:dyDescent="0.25">
      <c r="A1927" s="57">
        <v>41877</v>
      </c>
      <c r="B1927" s="31">
        <v>-1.9332253513766329E-3</v>
      </c>
      <c r="C1927" s="31">
        <v>-6.4014181603309073E-3</v>
      </c>
      <c r="D1927" s="31">
        <v>-2.8727377190473913E-4</v>
      </c>
      <c r="E1927" s="31">
        <v>-4.0330920372285695E-3</v>
      </c>
      <c r="F1927" s="31">
        <v>-3.3210332103320583E-3</v>
      </c>
      <c r="G1927" s="31">
        <v>-3.7635598848794194E-3</v>
      </c>
      <c r="H1927" s="31">
        <v>2.3381833423148368E-2</v>
      </c>
      <c r="I1927" s="31">
        <v>1.2529992002132673E-2</v>
      </c>
      <c r="J1927" s="31">
        <v>2.5332488917038098E-3</v>
      </c>
      <c r="K1927" s="31">
        <v>-4.7570506286103154E-3</v>
      </c>
      <c r="L1927" s="31">
        <v>6.9370844975431556E-3</v>
      </c>
      <c r="M1927" s="31">
        <v>-2.2460034350640923E-3</v>
      </c>
    </row>
    <row r="1928" spans="1:13" x14ac:dyDescent="0.25">
      <c r="A1928" s="57">
        <v>41878</v>
      </c>
      <c r="B1928" s="31">
        <v>1.0522458381321265E-2</v>
      </c>
      <c r="C1928" s="31">
        <v>1.2290613539498452E-2</v>
      </c>
      <c r="D1928" s="31">
        <v>-2.8735632183907178E-4</v>
      </c>
      <c r="E1928" s="31">
        <v>-1.1871387533312627E-2</v>
      </c>
      <c r="F1928" s="31">
        <v>-2.8693076638282022E-3</v>
      </c>
      <c r="G1928" s="31">
        <v>-2.8888888888889408E-3</v>
      </c>
      <c r="H1928" s="31">
        <v>3.9493315390692896E-3</v>
      </c>
      <c r="I1928" s="31">
        <v>-1.7509215376513954E-2</v>
      </c>
      <c r="J1928" s="31">
        <v>6.1065487471045898E-3</v>
      </c>
      <c r="K1928" s="31">
        <v>-9.2181631956298471E-3</v>
      </c>
      <c r="L1928" s="31">
        <v>-2.6121902210314851E-2</v>
      </c>
      <c r="M1928" s="31">
        <v>4.3697033898304483E-3</v>
      </c>
    </row>
    <row r="1929" spans="1:13" x14ac:dyDescent="0.25">
      <c r="A1929" s="57">
        <v>41879</v>
      </c>
      <c r="B1929" s="31">
        <v>-8.0816453401025834E-3</v>
      </c>
      <c r="C1929" s="31">
        <v>1.1749730735337582E-3</v>
      </c>
      <c r="D1929" s="31">
        <v>-4.0241448692153181E-3</v>
      </c>
      <c r="E1929" s="31">
        <v>-3.1523642732048662E-3</v>
      </c>
      <c r="F1929" s="31">
        <v>-7.6580339738234748E-3</v>
      </c>
      <c r="G1929" s="31">
        <v>2.2286605749965993E-4</v>
      </c>
      <c r="H1929" s="31">
        <v>-9.2079958039513743E-3</v>
      </c>
      <c r="I1929" s="31">
        <v>-1.0317566662200184E-2</v>
      </c>
      <c r="J1929" s="31">
        <v>5.0230221850147139E-3</v>
      </c>
      <c r="K1929" s="31">
        <v>-2.3432115782219154E-2</v>
      </c>
      <c r="L1929" s="31">
        <v>-2.3678522303006488E-2</v>
      </c>
      <c r="M1929" s="31">
        <v>6.591957811472593E-4</v>
      </c>
    </row>
    <row r="1930" spans="1:13" x14ac:dyDescent="0.25">
      <c r="A1930" s="57">
        <v>41880</v>
      </c>
      <c r="B1930" s="31">
        <v>4.2304277432496651E-3</v>
      </c>
      <c r="C1930" s="31">
        <v>2.4449877750611915E-3</v>
      </c>
      <c r="D1930" s="31">
        <v>7.7922077922079058E-3</v>
      </c>
      <c r="E1930" s="31">
        <v>4.2164441321153046E-3</v>
      </c>
      <c r="F1930" s="31">
        <v>3.3207052990973374E-3</v>
      </c>
      <c r="G1930" s="31">
        <v>1.225490196078427E-2</v>
      </c>
      <c r="H1930" s="31">
        <v>-2.8821834009763458E-3</v>
      </c>
      <c r="I1930" s="31">
        <v>1.299756295694543E-2</v>
      </c>
      <c r="J1930" s="31">
        <v>3.3319450229070124E-3</v>
      </c>
      <c r="K1930" s="31">
        <v>3.1757233592095702E-3</v>
      </c>
      <c r="L1930" s="31">
        <v>-2.8177518365704035E-3</v>
      </c>
      <c r="M1930" s="31">
        <v>-5.2700922266140093E-3</v>
      </c>
    </row>
    <row r="1931" spans="1:13" x14ac:dyDescent="0.25">
      <c r="A1931" s="57">
        <v>41884</v>
      </c>
      <c r="B1931" s="31">
        <v>2.0802995631370447E-3</v>
      </c>
      <c r="C1931" s="31">
        <v>7.8048780487804947E-3</v>
      </c>
      <c r="D1931" s="31">
        <v>-1.0022909507445665E-2</v>
      </c>
      <c r="E1931" s="31">
        <v>1.0024492652204398E-2</v>
      </c>
      <c r="F1931" s="31">
        <v>4.7920939772515325E-2</v>
      </c>
      <c r="G1931" s="31">
        <v>-7.4840413823463736E-3</v>
      </c>
      <c r="H1931" s="31">
        <v>9.8513449740442738E-3</v>
      </c>
      <c r="I1931" s="31">
        <v>2.485966319166022E-2</v>
      </c>
      <c r="J1931" s="31">
        <v>-5.8115400581154608E-3</v>
      </c>
      <c r="K1931" s="31">
        <v>2.2159690467815629E-2</v>
      </c>
      <c r="L1931" s="31">
        <v>3.5321424967200699E-3</v>
      </c>
      <c r="M1931" s="31">
        <v>3.3112582781456013E-3</v>
      </c>
    </row>
    <row r="1932" spans="1:13" x14ac:dyDescent="0.25">
      <c r="A1932" s="57">
        <v>41885</v>
      </c>
      <c r="B1932" s="31">
        <v>-1.5050861532075466E-3</v>
      </c>
      <c r="C1932" s="31">
        <v>-4.2207163601161612E-2</v>
      </c>
      <c r="D1932" s="31">
        <v>0</v>
      </c>
      <c r="E1932" s="31">
        <v>1.0565880865363031E-3</v>
      </c>
      <c r="F1932" s="31">
        <v>1.178825622775781E-2</v>
      </c>
      <c r="G1932" s="31">
        <v>-2.8831226436016877E-3</v>
      </c>
      <c r="H1932" s="31">
        <v>-9.8720719668204948E-3</v>
      </c>
      <c r="I1932" s="31">
        <v>-1.1085028690662635E-2</v>
      </c>
      <c r="J1932" s="31">
        <v>9.394572025052339E-3</v>
      </c>
      <c r="K1932" s="31">
        <v>5.5058499655884496E-2</v>
      </c>
      <c r="L1932" s="31">
        <v>-1.1665325824617878E-2</v>
      </c>
      <c r="M1932" s="31">
        <v>3.4323432343235094E-3</v>
      </c>
    </row>
    <row r="1933" spans="1:13" x14ac:dyDescent="0.25">
      <c r="A1933" s="57">
        <v>41886</v>
      </c>
      <c r="B1933" s="31">
        <v>-3.6384427465044888E-3</v>
      </c>
      <c r="C1933" s="31">
        <v>-8.2878512229633827E-3</v>
      </c>
      <c r="D1933" s="31">
        <v>9.5458490020248199E-3</v>
      </c>
      <c r="E1933" s="31">
        <v>6.9903450185140326E-3</v>
      </c>
      <c r="F1933" s="31">
        <v>-1.4288854693339181E-2</v>
      </c>
      <c r="G1933" s="31">
        <v>6.6725978647685924E-3</v>
      </c>
      <c r="H1933" s="31">
        <v>2.050147492625376E-2</v>
      </c>
      <c r="I1933" s="31">
        <v>1.5824871422920328E-3</v>
      </c>
      <c r="J1933" s="31">
        <v>-2.0682523267838704E-3</v>
      </c>
      <c r="K1933" s="31">
        <v>-2.3809523809523836E-2</v>
      </c>
      <c r="L1933" s="31">
        <v>1.017501017501754E-4</v>
      </c>
      <c r="M1933" s="31">
        <v>7.2358900144717797E-3</v>
      </c>
    </row>
    <row r="1934" spans="1:13" x14ac:dyDescent="0.25">
      <c r="A1934" s="57">
        <v>41887</v>
      </c>
      <c r="B1934" s="31">
        <v>-6.0514372163388286E-3</v>
      </c>
      <c r="C1934" s="31">
        <v>8.6628618018751435E-3</v>
      </c>
      <c r="D1934" s="31">
        <v>2.8653295128939771E-3</v>
      </c>
      <c r="E1934" s="31">
        <v>7.044915632839599E-3</v>
      </c>
      <c r="F1934" s="31">
        <v>1.1150758251561088E-2</v>
      </c>
      <c r="G1934" s="31">
        <v>1.4361467079098578E-2</v>
      </c>
      <c r="H1934" s="31">
        <v>1.2429541841307845E-3</v>
      </c>
      <c r="I1934" s="31">
        <v>1.7248189598420005E-2</v>
      </c>
      <c r="J1934" s="31">
        <v>6.8393782383420199E-3</v>
      </c>
      <c r="K1934" s="31">
        <v>5.579685933845635E-2</v>
      </c>
      <c r="L1934" s="31">
        <v>-3.0521924916060428E-4</v>
      </c>
      <c r="M1934" s="31">
        <v>1.2408568443051271E-2</v>
      </c>
    </row>
    <row r="1935" spans="1:13" x14ac:dyDescent="0.25">
      <c r="A1935" s="57">
        <v>41890</v>
      </c>
      <c r="B1935" s="31">
        <v>1.1546738046501748E-3</v>
      </c>
      <c r="C1935" s="31">
        <v>-6.1634838840052275E-3</v>
      </c>
      <c r="D1935" s="31">
        <v>9.4285714285713418E-3</v>
      </c>
      <c r="E1935" s="31">
        <v>6.2107562107562853E-3</v>
      </c>
      <c r="F1935" s="31">
        <v>-5.4697838553152689E-3</v>
      </c>
      <c r="G1935" s="31">
        <v>1.2197778261816561E-2</v>
      </c>
      <c r="H1935" s="31">
        <v>-1.1663490963681578E-2</v>
      </c>
      <c r="I1935" s="31">
        <v>8.1542842350503797E-3</v>
      </c>
      <c r="J1935" s="31">
        <v>-1.85261424454497E-3</v>
      </c>
      <c r="K1935" s="31">
        <v>-3.4810126582279777E-3</v>
      </c>
      <c r="L1935" s="31">
        <v>9.8717687767149176E-3</v>
      </c>
      <c r="M1935" s="31">
        <v>-1.2643529867113923E-2</v>
      </c>
    </row>
    <row r="1936" spans="1:13" x14ac:dyDescent="0.25">
      <c r="A1936" s="57">
        <v>41891</v>
      </c>
      <c r="B1936" s="31">
        <v>-2.1494102228046819E-3</v>
      </c>
      <c r="C1936" s="31">
        <v>-3.7616917446117171E-3</v>
      </c>
      <c r="D1936" s="31">
        <v>-1.1887913954146678E-2</v>
      </c>
      <c r="E1936" s="31">
        <v>-1.4769721223631627E-2</v>
      </c>
      <c r="F1936" s="31">
        <v>-1.8761642863479144E-2</v>
      </c>
      <c r="G1936" s="31">
        <v>6.2405853238647335E-3</v>
      </c>
      <c r="H1936" s="31">
        <v>-3.6776304258923753E-2</v>
      </c>
      <c r="I1936" s="31">
        <v>-1.5663114648863719E-2</v>
      </c>
      <c r="J1936" s="31">
        <v>-4.3307898535780431E-3</v>
      </c>
      <c r="K1936" s="31">
        <v>-1.5242934264845909E-2</v>
      </c>
      <c r="L1936" s="31">
        <v>-2.8821928852161616E-2</v>
      </c>
      <c r="M1936" s="31">
        <v>2.7440219521754905E-3</v>
      </c>
    </row>
    <row r="1937" spans="1:13" x14ac:dyDescent="0.25">
      <c r="A1937" s="57">
        <v>41892</v>
      </c>
      <c r="B1937" s="31">
        <v>-1.1558264158874065E-3</v>
      </c>
      <c r="C1937" s="31">
        <v>3.0717420144912744E-2</v>
      </c>
      <c r="D1937" s="31">
        <v>3.1509596104271065E-3</v>
      </c>
      <c r="E1937" s="31">
        <v>3.5971842136968135E-3</v>
      </c>
      <c r="F1937" s="31">
        <v>-2.4861004384576502E-3</v>
      </c>
      <c r="G1937" s="31">
        <v>1.7108639863132602E-3</v>
      </c>
      <c r="H1937" s="31">
        <v>4.7915087187262451E-3</v>
      </c>
      <c r="I1937" s="31">
        <v>9.9126124951089967E-3</v>
      </c>
      <c r="J1937" s="31">
        <v>-6.0066280033139741E-3</v>
      </c>
      <c r="K1937" s="31">
        <v>-6.7720090293453827E-3</v>
      </c>
      <c r="L1937" s="31">
        <v>1.7225277576009113E-2</v>
      </c>
      <c r="M1937" s="31">
        <v>-2.9971331769610421E-3</v>
      </c>
    </row>
    <row r="1938" spans="1:13" x14ac:dyDescent="0.25">
      <c r="A1938" s="57">
        <v>41893</v>
      </c>
      <c r="B1938" s="31">
        <v>5.0494424573954699E-3</v>
      </c>
      <c r="C1938" s="31">
        <v>4.2574257425742612E-3</v>
      </c>
      <c r="D1938" s="31">
        <v>0</v>
      </c>
      <c r="E1938" s="31">
        <v>-3.0012004801920344E-3</v>
      </c>
      <c r="F1938" s="31">
        <v>-2.9907558455681826E-3</v>
      </c>
      <c r="G1938" s="31">
        <v>3.4158838599487318E-3</v>
      </c>
      <c r="H1938" s="31">
        <v>-2.4446926025413207E-3</v>
      </c>
      <c r="I1938" s="31">
        <v>6.3282965258943946E-3</v>
      </c>
      <c r="J1938" s="31">
        <v>3.3340279224838287E-3</v>
      </c>
      <c r="K1938" s="31">
        <v>-1.1688311688311637E-2</v>
      </c>
      <c r="L1938" s="31">
        <v>4.7944506783637042E-3</v>
      </c>
      <c r="M1938" s="31">
        <v>-5.3587766305059903E-3</v>
      </c>
    </row>
    <row r="1939" spans="1:13" x14ac:dyDescent="0.25">
      <c r="A1939" s="57">
        <v>41894</v>
      </c>
      <c r="B1939" s="31">
        <v>2.0410299351056871E-3</v>
      </c>
      <c r="C1939" s="31">
        <v>2.2675736961450532E-3</v>
      </c>
      <c r="D1939" s="31">
        <v>-1.1422044545973842E-2</v>
      </c>
      <c r="E1939" s="31">
        <v>-9.8563687967662128E-3</v>
      </c>
      <c r="F1939" s="31">
        <v>-9.3627852013453694E-3</v>
      </c>
      <c r="G1939" s="31">
        <v>-6.382978723404209E-3</v>
      </c>
      <c r="H1939" s="31">
        <v>2.0271087982572933E-3</v>
      </c>
      <c r="I1939" s="31">
        <v>-5.6468172484599455E-3</v>
      </c>
      <c r="J1939" s="31">
        <v>-6.6458982346833118E-3</v>
      </c>
      <c r="K1939" s="31">
        <v>3.6793692509855314E-2</v>
      </c>
      <c r="L1939" s="31">
        <v>8.3248730964466944E-3</v>
      </c>
      <c r="M1939" s="31">
        <v>-4.3363994743758072E-3</v>
      </c>
    </row>
    <row r="1940" spans="1:13" x14ac:dyDescent="0.25">
      <c r="A1940" s="57">
        <v>41897</v>
      </c>
      <c r="B1940" s="31">
        <v>-2.6113751501544158E-4</v>
      </c>
      <c r="C1940" s="31">
        <v>-2.9510131811927298E-4</v>
      </c>
      <c r="D1940" s="31">
        <v>-2.3108030040438488E-3</v>
      </c>
      <c r="E1940" s="31">
        <v>-4.3778881901254119E-3</v>
      </c>
      <c r="F1940" s="31">
        <v>-3.3171224077812478E-2</v>
      </c>
      <c r="G1940" s="31">
        <v>-9.8501070663811197E-3</v>
      </c>
      <c r="H1940" s="31">
        <v>-2.2041728313052955E-2</v>
      </c>
      <c r="I1940" s="31">
        <v>-3.7429013939081157E-2</v>
      </c>
      <c r="J1940" s="31">
        <v>-5.0177712732593083E-3</v>
      </c>
      <c r="K1940" s="31">
        <v>-5.259822560202787E-2</v>
      </c>
      <c r="L1940" s="31">
        <v>-4.1280708819975809E-2</v>
      </c>
      <c r="M1940" s="31">
        <v>5.2791342219893345E-4</v>
      </c>
    </row>
    <row r="1941" spans="1:13" x14ac:dyDescent="0.25">
      <c r="A1941" s="57">
        <v>41898</v>
      </c>
      <c r="B1941" s="31">
        <v>-8.8809946714030197E-4</v>
      </c>
      <c r="C1941" s="31">
        <v>-7.5765030010823686E-3</v>
      </c>
      <c r="D1941" s="31">
        <v>1.1291256514186498E-2</v>
      </c>
      <c r="E1941" s="31">
        <v>1.1952538823940095E-2</v>
      </c>
      <c r="F1941" s="31">
        <v>2.2967778674132688E-2</v>
      </c>
      <c r="G1941" s="31">
        <v>1.1245674740484324E-2</v>
      </c>
      <c r="H1941" s="31">
        <v>1.1948501034301673E-2</v>
      </c>
      <c r="I1941" s="31">
        <v>2.011263073209979E-2</v>
      </c>
      <c r="J1941" s="31">
        <v>6.9342298802268498E-3</v>
      </c>
      <c r="K1941" s="31">
        <v>3.8461538461538547E-2</v>
      </c>
      <c r="L1941" s="31">
        <v>6.0911573198907387E-3</v>
      </c>
      <c r="M1941" s="31">
        <v>6.7273446774831491E-3</v>
      </c>
    </row>
    <row r="1942" spans="1:13" x14ac:dyDescent="0.25">
      <c r="A1942" s="57">
        <v>41899</v>
      </c>
      <c r="B1942" s="31">
        <v>1.030065359477117E-2</v>
      </c>
      <c r="C1942" s="31">
        <v>7.1386079714454986E-3</v>
      </c>
      <c r="D1942" s="31">
        <v>1.4314342971657457E-3</v>
      </c>
      <c r="E1942" s="31">
        <v>8.3110612983876564E-3</v>
      </c>
      <c r="F1942" s="31">
        <v>1.6282414065037054E-2</v>
      </c>
      <c r="G1942" s="31">
        <v>-5.1325919589391145E-3</v>
      </c>
      <c r="H1942" s="31">
        <v>-1.1471808640468595E-2</v>
      </c>
      <c r="I1942" s="31">
        <v>4.6004206098844147E-3</v>
      </c>
      <c r="J1942" s="31">
        <v>9.3906510851418101E-3</v>
      </c>
      <c r="K1942" s="31">
        <v>-3.3172302737520143E-2</v>
      </c>
      <c r="L1942" s="31">
        <v>2.192066805845494E-3</v>
      </c>
      <c r="M1942" s="31">
        <v>-1.0482180293500676E-3</v>
      </c>
    </row>
    <row r="1943" spans="1:13" x14ac:dyDescent="0.25">
      <c r="A1943" s="57">
        <v>41900</v>
      </c>
      <c r="B1943" s="31">
        <v>-2.2254425007763867E-3</v>
      </c>
      <c r="C1943" s="31">
        <v>2.0673360897816018E-3</v>
      </c>
      <c r="D1943" s="31">
        <v>5.4316752429961479E-3</v>
      </c>
      <c r="E1943" s="31">
        <v>7.6953332079279235E-3</v>
      </c>
      <c r="F1943" s="31">
        <v>4.2769764469600124E-2</v>
      </c>
      <c r="G1943" s="31">
        <v>3.4393809114359186E-3</v>
      </c>
      <c r="H1943" s="31">
        <v>3.0864197530864335E-3</v>
      </c>
      <c r="I1943" s="31">
        <v>7.4578045270181637E-3</v>
      </c>
      <c r="J1943" s="31">
        <v>1.2611122596650759E-2</v>
      </c>
      <c r="K1943" s="31">
        <v>-9.327115256495655E-3</v>
      </c>
      <c r="L1943" s="31">
        <v>2.0206228517862801E-2</v>
      </c>
      <c r="M1943" s="31">
        <v>-2.6232948583415627E-4</v>
      </c>
    </row>
    <row r="1944" spans="1:13" x14ac:dyDescent="0.25">
      <c r="A1944" s="57">
        <v>41901</v>
      </c>
      <c r="B1944" s="31">
        <v>9.0772342963847397E-3</v>
      </c>
      <c r="C1944" s="31">
        <v>-8.1540426368014174E-3</v>
      </c>
      <c r="D1944" s="31">
        <v>-9.9516633494456386E-3</v>
      </c>
      <c r="E1944" s="31">
        <v>1.1556671814278774E-2</v>
      </c>
      <c r="F1944" s="31">
        <v>-1.5408185598599133E-2</v>
      </c>
      <c r="G1944" s="31">
        <v>1.799485861182526E-2</v>
      </c>
      <c r="H1944" s="31">
        <v>1.9446153846153891E-2</v>
      </c>
      <c r="I1944" s="31">
        <v>1.1818181818181728E-2</v>
      </c>
      <c r="J1944" s="31">
        <v>-4.6957942017149534E-3</v>
      </c>
      <c r="K1944" s="31">
        <v>-1.0759919300605159E-2</v>
      </c>
      <c r="L1944" s="31">
        <v>4.2879019908117488E-3</v>
      </c>
      <c r="M1944" s="31">
        <v>8.1343479401732033E-3</v>
      </c>
    </row>
    <row r="1945" spans="1:13" x14ac:dyDescent="0.25">
      <c r="A1945" s="57">
        <v>41904</v>
      </c>
      <c r="B1945" s="31">
        <v>-4.2150714506014042E-3</v>
      </c>
      <c r="C1945" s="31">
        <v>9.9049128367689754E-4</v>
      </c>
      <c r="D1945" s="31">
        <v>-3.1591039632394846E-3</v>
      </c>
      <c r="E1945" s="31">
        <v>-1.4612132599651106E-2</v>
      </c>
      <c r="F1945" s="31">
        <v>-4.4769483839416702E-2</v>
      </c>
      <c r="G1945" s="31">
        <v>-9.6801346801347332E-3</v>
      </c>
      <c r="H1945" s="31">
        <v>-2.058432934926957E-2</v>
      </c>
      <c r="I1945" s="31">
        <v>-1.4247208317289206E-2</v>
      </c>
      <c r="J1945" s="31">
        <v>-1.8461538461539417E-3</v>
      </c>
      <c r="K1945" s="31">
        <v>-2.3113528212100776E-2</v>
      </c>
      <c r="L1945" s="31">
        <v>-4.147605977432145E-2</v>
      </c>
      <c r="M1945" s="31">
        <v>-6.8974492451847613E-3</v>
      </c>
    </row>
    <row r="1946" spans="1:13" x14ac:dyDescent="0.25">
      <c r="A1946" s="57">
        <v>41905</v>
      </c>
      <c r="B1946" s="31">
        <v>-5.0072269254594071E-3</v>
      </c>
      <c r="C1946" s="31">
        <v>1.5634276667326308E-2</v>
      </c>
      <c r="D1946" s="31">
        <v>-8.3549409392106311E-3</v>
      </c>
      <c r="E1946" s="31">
        <v>-1.0623627355840437E-2</v>
      </c>
      <c r="F1946" s="31">
        <v>-3.2579353997963523E-4</v>
      </c>
      <c r="G1946" s="31">
        <v>-1.0624734381640466E-2</v>
      </c>
      <c r="H1946" s="31">
        <v>-2.6810477657935872E-3</v>
      </c>
      <c r="I1946" s="31">
        <v>1.9401041666666785E-2</v>
      </c>
      <c r="J1946" s="31">
        <v>0</v>
      </c>
      <c r="K1946" s="31">
        <v>5.5671537926236248E-3</v>
      </c>
      <c r="L1946" s="31">
        <v>-1.4211475235974103E-2</v>
      </c>
      <c r="M1946" s="31">
        <v>-9.3041541082428125E-3</v>
      </c>
    </row>
    <row r="1947" spans="1:13" x14ac:dyDescent="0.25">
      <c r="A1947" s="57">
        <v>41906</v>
      </c>
      <c r="B1947" s="31">
        <v>-9.0791180285343387E-3</v>
      </c>
      <c r="C1947" s="31">
        <v>-8.671083398285262E-3</v>
      </c>
      <c r="D1947" s="31">
        <v>9.5874491574665655E-3</v>
      </c>
      <c r="E1947" s="31">
        <v>1.1804587613786888E-2</v>
      </c>
      <c r="F1947" s="31">
        <v>3.3427999441314915E-2</v>
      </c>
      <c r="G1947" s="31">
        <v>1.1168384879725046E-2</v>
      </c>
      <c r="H1947" s="31">
        <v>1.4151963662206724E-2</v>
      </c>
      <c r="I1947" s="31">
        <v>3.1932558436582603E-3</v>
      </c>
      <c r="J1947" s="31">
        <v>3.0826140567201676E-3</v>
      </c>
      <c r="K1947" s="31">
        <v>3.7024221453287209E-2</v>
      </c>
      <c r="L1947" s="31">
        <v>1.4846691769768716E-2</v>
      </c>
      <c r="M1947" s="31">
        <v>1.9576719576719581E-2</v>
      </c>
    </row>
    <row r="1948" spans="1:13" x14ac:dyDescent="0.25">
      <c r="A1948" s="57">
        <v>41907</v>
      </c>
      <c r="B1948" s="31">
        <v>5.4973821989530158E-3</v>
      </c>
      <c r="C1948" s="31">
        <v>-3.8132678132678066E-2</v>
      </c>
      <c r="D1948" s="31">
        <v>-1.7553956834532314E-2</v>
      </c>
      <c r="E1948" s="31">
        <v>-2.1990169900848788E-2</v>
      </c>
      <c r="F1948" s="31">
        <v>-1.9912600801910152E-2</v>
      </c>
      <c r="G1948" s="31">
        <v>-2.2090059473237056E-2</v>
      </c>
      <c r="H1948" s="31">
        <v>-1.9134090978336959E-2</v>
      </c>
      <c r="I1948" s="31">
        <v>-1.6806722689075682E-2</v>
      </c>
      <c r="J1948" s="31">
        <v>-1.37266953493137E-2</v>
      </c>
      <c r="K1948" s="31">
        <v>-1.9019019019019034E-2</v>
      </c>
      <c r="L1948" s="31">
        <v>-3.3287395314322121E-2</v>
      </c>
      <c r="M1948" s="31">
        <v>-1.2454592631032657E-2</v>
      </c>
    </row>
    <row r="1949" spans="1:13" x14ac:dyDescent="0.25">
      <c r="A1949" s="57">
        <v>41908</v>
      </c>
      <c r="B1949" s="31">
        <v>-1.6245769330903381E-2</v>
      </c>
      <c r="C1949" s="31">
        <v>2.9426790640645795E-2</v>
      </c>
      <c r="D1949" s="31">
        <v>3.5149384885764245E-3</v>
      </c>
      <c r="E1949" s="31">
        <v>3.5474559176436049E-3</v>
      </c>
      <c r="F1949" s="31">
        <v>6.7570673408412496E-3</v>
      </c>
      <c r="G1949" s="31">
        <v>8.036490008688002E-3</v>
      </c>
      <c r="H1949" s="31">
        <v>3.9760196315967722E-3</v>
      </c>
      <c r="I1949" s="31">
        <v>2.0331520331520414E-2</v>
      </c>
      <c r="J1949" s="31">
        <v>3.9468217698379604E-3</v>
      </c>
      <c r="K1949" s="31">
        <v>9.1836734693877542E-3</v>
      </c>
      <c r="L1949" s="31">
        <v>1.0527470117337456E-2</v>
      </c>
      <c r="M1949" s="31">
        <v>4.8607461902259175E-3</v>
      </c>
    </row>
    <row r="1950" spans="1:13" x14ac:dyDescent="0.25">
      <c r="A1950" s="57">
        <v>41911</v>
      </c>
      <c r="B1950" s="31">
        <v>-2.2230455724343567E-3</v>
      </c>
      <c r="C1950" s="31">
        <v>-6.3523573200993111E-3</v>
      </c>
      <c r="D1950" s="31">
        <v>1.8680677174547577E-2</v>
      </c>
      <c r="E1950" s="31">
        <v>-1.2822734361462862E-3</v>
      </c>
      <c r="F1950" s="31">
        <v>6.6203999634735222E-3</v>
      </c>
      <c r="G1950" s="31">
        <v>6.4641241111829117E-4</v>
      </c>
      <c r="H1950" s="31">
        <v>-4.3006095108443221E-3</v>
      </c>
      <c r="I1950" s="31">
        <v>2.665312856961366E-3</v>
      </c>
      <c r="J1950" s="31">
        <v>-1.4483757500517447E-3</v>
      </c>
      <c r="K1950" s="31">
        <v>-4.8870913380519188E-2</v>
      </c>
      <c r="L1950" s="31">
        <v>-1.4650027129679999E-2</v>
      </c>
      <c r="M1950" s="31">
        <v>-5.3601778010197165E-3</v>
      </c>
    </row>
    <row r="1951" spans="1:13" x14ac:dyDescent="0.25">
      <c r="A1951" s="57">
        <v>41912</v>
      </c>
      <c r="B1951" s="31">
        <v>5.9943769561296989E-3</v>
      </c>
      <c r="C1951" s="31">
        <v>6.3929677354910286E-3</v>
      </c>
      <c r="D1951" s="31">
        <v>-2.2922636103150928E-3</v>
      </c>
      <c r="E1951" s="31">
        <v>1.7350267194113922E-3</v>
      </c>
      <c r="F1951" s="31">
        <v>-1.0160112486959694E-2</v>
      </c>
      <c r="G1951" s="31">
        <v>-1.7226528854435985E-3</v>
      </c>
      <c r="H1951" s="31">
        <v>1.9265427878938368E-3</v>
      </c>
      <c r="I1951" s="31">
        <v>5.0632911392423097E-4</v>
      </c>
      <c r="J1951" s="31">
        <v>-1.1811023622047223E-2</v>
      </c>
      <c r="K1951" s="31">
        <v>-1.4883061658398256E-2</v>
      </c>
      <c r="L1951" s="31">
        <v>6.8281938325991387E-3</v>
      </c>
      <c r="M1951" s="31">
        <v>5.1261829652997637E-3</v>
      </c>
    </row>
    <row r="1952" spans="1:13" x14ac:dyDescent="0.25">
      <c r="A1952" s="57">
        <v>41913</v>
      </c>
      <c r="B1952" s="31">
        <v>1.4237502636575972E-3</v>
      </c>
      <c r="C1952" s="31">
        <v>-1.5583126550868465E-2</v>
      </c>
      <c r="D1952" s="31">
        <v>-2.383687535898904E-2</v>
      </c>
      <c r="E1952" s="31">
        <v>-1.5744076486074565E-2</v>
      </c>
      <c r="F1952" s="31">
        <v>-2.8410392704944276E-2</v>
      </c>
      <c r="G1952" s="31">
        <v>-9.9223468507334545E-3</v>
      </c>
      <c r="H1952" s="31">
        <v>-1.5444733903982155E-2</v>
      </c>
      <c r="I1952" s="31">
        <v>-3.1503036437247056E-2</v>
      </c>
      <c r="J1952" s="31">
        <v>-1.6984692807716417E-2</v>
      </c>
      <c r="K1952" s="31">
        <v>-4.8561151079136722E-2</v>
      </c>
      <c r="L1952" s="31">
        <v>-2.1111354189455311E-2</v>
      </c>
      <c r="M1952" s="31">
        <v>-4.5769582842943857E-3</v>
      </c>
    </row>
    <row r="1953" spans="1:13" x14ac:dyDescent="0.25">
      <c r="A1953" s="57">
        <v>41914</v>
      </c>
      <c r="B1953" s="31">
        <v>-1.1847717339792507E-2</v>
      </c>
      <c r="C1953" s="31">
        <v>7.2595281306715442E-3</v>
      </c>
      <c r="D1953" s="31">
        <v>-1.3827596351868143E-2</v>
      </c>
      <c r="E1953" s="31">
        <v>3.1851056715999082E-3</v>
      </c>
      <c r="F1953" s="31">
        <v>1.3064189029854401E-2</v>
      </c>
      <c r="G1953" s="31">
        <v>-3.0501089324619368E-3</v>
      </c>
      <c r="H1953" s="31">
        <v>2.9925029925030877E-3</v>
      </c>
      <c r="I1953" s="31">
        <v>6.9235793598954043E-3</v>
      </c>
      <c r="J1953" s="31">
        <v>-8.5324232081906981E-4</v>
      </c>
      <c r="K1953" s="31">
        <v>2.0037807183364897E-2</v>
      </c>
      <c r="L1953" s="31">
        <v>-1.2291876187283446E-2</v>
      </c>
      <c r="M1953" s="31">
        <v>1.4450867052022698E-3</v>
      </c>
    </row>
    <row r="1954" spans="1:13" x14ac:dyDescent="0.25">
      <c r="A1954" s="57">
        <v>41915</v>
      </c>
      <c r="B1954" s="31">
        <v>2.3979537461367162E-3</v>
      </c>
      <c r="C1954" s="31">
        <v>-2.8028028028027618E-3</v>
      </c>
      <c r="D1954" s="31">
        <v>1.5214797136038127E-2</v>
      </c>
      <c r="E1954" s="31">
        <v>9.1215268032556196E-3</v>
      </c>
      <c r="F1954" s="31">
        <v>7.681564245809902E-3</v>
      </c>
      <c r="G1954" s="31">
        <v>7.2115384615385469E-3</v>
      </c>
      <c r="H1954" s="31">
        <v>1.3598819132564888E-2</v>
      </c>
      <c r="I1954" s="31">
        <v>4.6704722366373019E-3</v>
      </c>
      <c r="J1954" s="31">
        <v>-4.2698548249364698E-4</v>
      </c>
      <c r="K1954" s="31">
        <v>2.5945144551520194E-3</v>
      </c>
      <c r="L1954" s="31">
        <v>2.7152392804614678E-3</v>
      </c>
      <c r="M1954" s="31">
        <v>1.4298832480650558E-2</v>
      </c>
    </row>
    <row r="1955" spans="1:13" x14ac:dyDescent="0.25">
      <c r="A1955" s="57">
        <v>41918</v>
      </c>
      <c r="B1955" s="31">
        <v>8.3993408112272849E-3</v>
      </c>
      <c r="C1955" s="31">
        <v>0</v>
      </c>
      <c r="D1955" s="31">
        <v>2.3508668821627943E-3</v>
      </c>
      <c r="E1955" s="31">
        <v>3.5982478097622561E-3</v>
      </c>
      <c r="F1955" s="31">
        <v>3.4650034650034467E-3</v>
      </c>
      <c r="G1955" s="31">
        <v>0</v>
      </c>
      <c r="H1955" s="31">
        <v>-1.673173452314658E-3</v>
      </c>
      <c r="I1955" s="31">
        <v>1.5495867768595684E-3</v>
      </c>
      <c r="J1955" s="31">
        <v>-4.2716787697565373E-3</v>
      </c>
      <c r="K1955" s="31">
        <v>-1.4787430683917968E-3</v>
      </c>
      <c r="L1955" s="31">
        <v>3.2720297867538939E-3</v>
      </c>
      <c r="M1955" s="31">
        <v>3.8799793067778587E-4</v>
      </c>
    </row>
    <row r="1956" spans="1:13" x14ac:dyDescent="0.25">
      <c r="A1956" s="57">
        <v>41919</v>
      </c>
      <c r="B1956" s="31">
        <v>-1.012177763719746E-2</v>
      </c>
      <c r="C1956" s="31">
        <v>-8.7331861072074135E-3</v>
      </c>
      <c r="D1956" s="31">
        <v>-1.8762826150688916E-2</v>
      </c>
      <c r="E1956" s="31">
        <v>-2.3573222482029976E-2</v>
      </c>
      <c r="F1956" s="31">
        <v>-7.2283609576426766E-3</v>
      </c>
      <c r="G1956" s="31">
        <v>-1.2150141028422712E-2</v>
      </c>
      <c r="H1956" s="31">
        <v>-1.6201117318435654E-2</v>
      </c>
      <c r="I1956" s="31">
        <v>-1.6374419804022655E-2</v>
      </c>
      <c r="J1956" s="31">
        <v>-1.3084513084513083E-2</v>
      </c>
      <c r="K1956" s="31">
        <v>-3.1099592743428328E-2</v>
      </c>
      <c r="L1956" s="31">
        <v>-2.2042285200180034E-2</v>
      </c>
      <c r="M1956" s="31">
        <v>-6.4641241111829117E-4</v>
      </c>
    </row>
    <row r="1957" spans="1:13" x14ac:dyDescent="0.25">
      <c r="A1957" s="57">
        <v>41920</v>
      </c>
      <c r="B1957" s="31">
        <v>-9.5861958779358547E-3</v>
      </c>
      <c r="C1957" s="31">
        <v>2.0759493670886142E-2</v>
      </c>
      <c r="D1957" s="31">
        <v>2.390200179265034E-2</v>
      </c>
      <c r="E1957" s="31">
        <v>1.5539078298506315E-2</v>
      </c>
      <c r="F1957" s="31">
        <v>8.8577656170292229E-3</v>
      </c>
      <c r="G1957" s="31">
        <v>2.7454425653415271E-2</v>
      </c>
      <c r="H1957" s="31">
        <v>1.8045302542747166E-2</v>
      </c>
      <c r="I1957" s="31">
        <v>1.6122689736531415E-2</v>
      </c>
      <c r="J1957" s="31">
        <v>2.0212997174527292E-2</v>
      </c>
      <c r="K1957" s="31">
        <v>3.8211692777978534E-4</v>
      </c>
      <c r="L1957" s="31">
        <v>1.8169273229071026E-2</v>
      </c>
      <c r="M1957" s="31">
        <v>1.2160413971539441E-2</v>
      </c>
    </row>
    <row r="1958" spans="1:13" x14ac:dyDescent="0.25">
      <c r="A1958" s="57">
        <v>41921</v>
      </c>
      <c r="B1958" s="31">
        <v>1.6938215841264759E-2</v>
      </c>
      <c r="C1958" s="31">
        <v>2.1825396825396748E-3</v>
      </c>
      <c r="D1958" s="31">
        <v>-1.8967026553837307E-2</v>
      </c>
      <c r="E1958" s="31">
        <v>-2.0296943231441045E-2</v>
      </c>
      <c r="F1958" s="31">
        <v>-2.0869725108026094E-2</v>
      </c>
      <c r="G1958" s="31">
        <v>-1.9880290722530947E-2</v>
      </c>
      <c r="H1958" s="31">
        <v>-2.2714595599628074E-2</v>
      </c>
      <c r="I1958" s="31">
        <v>-2.0768833849329149E-2</v>
      </c>
      <c r="J1958" s="31">
        <v>-1.9599488708990087E-2</v>
      </c>
      <c r="K1958" s="31">
        <v>-2.3682200152788435E-2</v>
      </c>
      <c r="L1958" s="31">
        <v>-2.9704088547549246E-2</v>
      </c>
      <c r="M1958" s="31">
        <v>-4.8568507157463747E-3</v>
      </c>
    </row>
    <row r="1959" spans="1:13" x14ac:dyDescent="0.25">
      <c r="A1959" s="57">
        <v>41922</v>
      </c>
      <c r="B1959" s="31">
        <v>-1.7237732656514293E-2</v>
      </c>
      <c r="C1959" s="31">
        <v>-2.8707186695703379E-3</v>
      </c>
      <c r="D1959" s="31">
        <v>-5.0862581796549566E-2</v>
      </c>
      <c r="E1959" s="31">
        <v>-2.9221936956211669E-2</v>
      </c>
      <c r="F1959" s="31">
        <v>-4.5305164319248803E-2</v>
      </c>
      <c r="G1959" s="31">
        <v>-3.969465648854964E-2</v>
      </c>
      <c r="H1959" s="31">
        <v>-1.2620097028886779E-2</v>
      </c>
      <c r="I1959" s="31">
        <v>-3.9520484784613341E-2</v>
      </c>
      <c r="J1959" s="31">
        <v>-7.127335940895263E-2</v>
      </c>
      <c r="K1959" s="31">
        <v>-4.3818466353677477E-2</v>
      </c>
      <c r="L1959" s="31">
        <v>-3.8645093702712074E-2</v>
      </c>
      <c r="M1959" s="31">
        <v>5.5227331107117195E-3</v>
      </c>
    </row>
    <row r="1960" spans="1:13" x14ac:dyDescent="0.25">
      <c r="A1960" s="57">
        <v>41925</v>
      </c>
      <c r="B1960" s="31">
        <v>-1.9907457225869507E-3</v>
      </c>
      <c r="C1960" s="31">
        <v>-9.1333267149806829E-3</v>
      </c>
      <c r="D1960" s="31">
        <v>-1.3788780946411783E-2</v>
      </c>
      <c r="E1960" s="31">
        <v>-2.0716633914305116E-2</v>
      </c>
      <c r="F1960" s="31">
        <v>-1.8047701008114037E-2</v>
      </c>
      <c r="G1960" s="31">
        <v>-8.6304792187146262E-3</v>
      </c>
      <c r="H1960" s="31">
        <v>-1.5864350171810315E-2</v>
      </c>
      <c r="I1960" s="31">
        <v>1.0972431765190471E-3</v>
      </c>
      <c r="J1960" s="31">
        <v>-1.8951801591015505E-2</v>
      </c>
      <c r="K1960" s="31">
        <v>2.6186579378068675E-2</v>
      </c>
      <c r="L1960" s="31">
        <v>-3.5718610001210793E-2</v>
      </c>
      <c r="M1960" s="31">
        <v>-9.3243070634819736E-3</v>
      </c>
    </row>
    <row r="1961" spans="1:13" x14ac:dyDescent="0.25">
      <c r="A1961" s="57">
        <v>41926</v>
      </c>
      <c r="B1961" s="31">
        <v>-3.2346757237587953E-3</v>
      </c>
      <c r="C1961" s="31">
        <v>-1.0620178338843878E-2</v>
      </c>
      <c r="D1961" s="31">
        <v>2.1290117572291045E-2</v>
      </c>
      <c r="E1961" s="31">
        <v>8.8708013728175938E-3</v>
      </c>
      <c r="F1961" s="31">
        <v>-3.054887820512886E-3</v>
      </c>
      <c r="G1961" s="31">
        <v>1.8327605956471871E-3</v>
      </c>
      <c r="H1961" s="31">
        <v>6.0695056289770122E-3</v>
      </c>
      <c r="I1961" s="31">
        <v>8.2203041512536323E-3</v>
      </c>
      <c r="J1961" s="31">
        <v>9.062723586930721E-3</v>
      </c>
      <c r="K1961" s="31">
        <v>9.5693779904306719E-3</v>
      </c>
      <c r="L1961" s="31">
        <v>-8.4128578603717141E-3</v>
      </c>
      <c r="M1961" s="31">
        <v>5.4151624548737232E-3</v>
      </c>
    </row>
    <row r="1962" spans="1:13" x14ac:dyDescent="0.25">
      <c r="A1962" s="57">
        <v>41927</v>
      </c>
      <c r="B1962" s="31">
        <v>-1.3142949862080089E-2</v>
      </c>
      <c r="C1962" s="31">
        <v>-1.2253164556962015E-2</v>
      </c>
      <c r="D1962" s="31">
        <v>-2.6757934038581177E-2</v>
      </c>
      <c r="E1962" s="31">
        <v>-1.4704242108785515E-2</v>
      </c>
      <c r="F1962" s="31">
        <v>3.3455568393027546E-2</v>
      </c>
      <c r="G1962" s="31">
        <v>-1.1662474273953727E-2</v>
      </c>
      <c r="H1962" s="31">
        <v>-7.5897635496740001E-3</v>
      </c>
      <c r="I1962" s="31">
        <v>-5.1637450740591451E-3</v>
      </c>
      <c r="J1962" s="31">
        <v>1.0635783502717988E-2</v>
      </c>
      <c r="K1962" s="31">
        <v>4.7393364928909332E-3</v>
      </c>
      <c r="L1962" s="31">
        <v>-1.0130429276939967E-3</v>
      </c>
      <c r="M1962" s="31">
        <v>-3.5650166709412678E-2</v>
      </c>
    </row>
    <row r="1963" spans="1:13" x14ac:dyDescent="0.25">
      <c r="A1963" s="57">
        <v>41928</v>
      </c>
      <c r="B1963" s="31">
        <v>-1.4578537761701149E-2</v>
      </c>
      <c r="C1963" s="31">
        <v>-1.3122821406602481E-2</v>
      </c>
      <c r="D1963" s="31">
        <v>-1.3746803069053737E-2</v>
      </c>
      <c r="E1963" s="31">
        <v>-1.0414504839348693E-2</v>
      </c>
      <c r="F1963" s="31">
        <v>2.6685461527244492E-2</v>
      </c>
      <c r="G1963" s="31">
        <v>-1.1105969458583886E-2</v>
      </c>
      <c r="H1963" s="31">
        <v>-1.0164395202144072E-2</v>
      </c>
      <c r="I1963" s="31">
        <v>-7.9224149706323965E-3</v>
      </c>
      <c r="J1963" s="31">
        <v>1.9410664172123671E-2</v>
      </c>
      <c r="K1963" s="31">
        <v>1.3757861635220081E-2</v>
      </c>
      <c r="L1963" s="31">
        <v>7.9858030168589167E-3</v>
      </c>
      <c r="M1963" s="31">
        <v>-1.8351063829787351E-2</v>
      </c>
    </row>
    <row r="1964" spans="1:13" x14ac:dyDescent="0.25">
      <c r="A1964" s="57">
        <v>41929</v>
      </c>
      <c r="B1964" s="31">
        <v>8.008898776418194E-3</v>
      </c>
      <c r="C1964" s="31">
        <v>1.4647828797007989E-2</v>
      </c>
      <c r="D1964" s="31">
        <v>1.7179902755267262E-2</v>
      </c>
      <c r="E1964" s="31">
        <v>-2.5433261520276029E-2</v>
      </c>
      <c r="F1964" s="31">
        <v>2.4145440772653792E-3</v>
      </c>
      <c r="G1964" s="31">
        <v>2.0823584464202183E-2</v>
      </c>
      <c r="H1964" s="31">
        <v>2.5754474014394457E-3</v>
      </c>
      <c r="I1964" s="31">
        <v>4.5711138647941629E-2</v>
      </c>
      <c r="J1964" s="31">
        <v>1.8352833218626685E-3</v>
      </c>
      <c r="K1964" s="31">
        <v>2.0162853819309712E-2</v>
      </c>
      <c r="L1964" s="31">
        <v>1.9240442655935608E-2</v>
      </c>
      <c r="M1964" s="31">
        <v>3.7930100243837028E-3</v>
      </c>
    </row>
    <row r="1965" spans="1:13" x14ac:dyDescent="0.25">
      <c r="A1965" s="57">
        <v>41932</v>
      </c>
      <c r="B1965" s="31">
        <v>-7.9452659457073471E-2</v>
      </c>
      <c r="C1965" s="31">
        <v>2.1398587078939268E-2</v>
      </c>
      <c r="D1965" s="31">
        <v>6.3734862970044048E-3</v>
      </c>
      <c r="E1965" s="31">
        <v>1.8917385605571546E-2</v>
      </c>
      <c r="F1965" s="31">
        <v>2.3095451754593155E-2</v>
      </c>
      <c r="G1965" s="31">
        <v>1.0314004125601572E-2</v>
      </c>
      <c r="H1965" s="31">
        <v>8.4639704913713754E-3</v>
      </c>
      <c r="I1965" s="31">
        <v>1.3166556945358732E-2</v>
      </c>
      <c r="J1965" s="31">
        <v>1.6945271353331792E-2</v>
      </c>
      <c r="K1965" s="31">
        <v>3.8008361839605431E-3</v>
      </c>
      <c r="L1965" s="31">
        <v>3.0721776681061241E-2</v>
      </c>
      <c r="M1965" s="31">
        <v>1.4035087719298289E-2</v>
      </c>
    </row>
    <row r="1966" spans="1:13" x14ac:dyDescent="0.25">
      <c r="A1966" s="57">
        <v>41933</v>
      </c>
      <c r="B1966" s="31">
        <v>-2.6372572524574478E-3</v>
      </c>
      <c r="C1966" s="31">
        <v>2.7165196471531594E-2</v>
      </c>
      <c r="D1966" s="31">
        <v>3.2615579480683943E-2</v>
      </c>
      <c r="E1966" s="31">
        <v>1.0943859918592924E-2</v>
      </c>
      <c r="F1966" s="31">
        <v>2.6451851167943907E-2</v>
      </c>
      <c r="G1966" s="31">
        <v>1.8148820326678861E-2</v>
      </c>
      <c r="H1966" s="31">
        <v>2.9783481924169797E-2</v>
      </c>
      <c r="I1966" s="31">
        <v>2.2612085769980528E-2</v>
      </c>
      <c r="J1966" s="31">
        <v>5.3141184417924148E-2</v>
      </c>
      <c r="K1966" s="31">
        <v>3.8243089738735359E-2</v>
      </c>
      <c r="L1966" s="31">
        <v>5.4345223844864732E-2</v>
      </c>
      <c r="M1966" s="31">
        <v>1.1711471919084282E-2</v>
      </c>
    </row>
    <row r="1967" spans="1:13" x14ac:dyDescent="0.25">
      <c r="A1967" s="57">
        <v>41934</v>
      </c>
      <c r="B1967" s="31">
        <v>-2.3978365384615397E-2</v>
      </c>
      <c r="C1967" s="31">
        <v>5.0746559968770644E-3</v>
      </c>
      <c r="D1967" s="31">
        <v>-1.0426249616681926E-2</v>
      </c>
      <c r="E1967" s="31">
        <v>1.1718008128537294E-2</v>
      </c>
      <c r="F1967" s="31">
        <v>-1.3897009219698719E-2</v>
      </c>
      <c r="G1967" s="31">
        <v>-1.1140819964349347E-2</v>
      </c>
      <c r="H1967" s="31">
        <v>-7.4842228776201836E-3</v>
      </c>
      <c r="I1967" s="31">
        <v>-4.0665904180962054E-3</v>
      </c>
      <c r="J1967" s="31">
        <v>-3.207184092366977E-3</v>
      </c>
      <c r="K1967" s="31">
        <v>-4.6681254558716301E-2</v>
      </c>
      <c r="L1967" s="31">
        <v>-2.4523160762942697E-2</v>
      </c>
      <c r="M1967" s="31">
        <v>1.3154433043949254E-4</v>
      </c>
    </row>
    <row r="1968" spans="1:13" x14ac:dyDescent="0.25">
      <c r="A1968" s="57">
        <v>41935</v>
      </c>
      <c r="B1968" s="31">
        <v>-1.7856043347084238E-3</v>
      </c>
      <c r="C1968" s="31">
        <v>1.7865812214778121E-2</v>
      </c>
      <c r="D1968" s="31">
        <v>1.3015184381778511E-2</v>
      </c>
      <c r="E1968" s="31">
        <v>2.115597604700481E-2</v>
      </c>
      <c r="F1968" s="31">
        <v>-1.0170573748061629E-2</v>
      </c>
      <c r="G1968" s="31">
        <v>1.4420910319963953E-2</v>
      </c>
      <c r="H1968" s="31">
        <v>6.709908297919398E-4</v>
      </c>
      <c r="I1968" s="31">
        <v>2.1309174428990607E-2</v>
      </c>
      <c r="J1968" s="31">
        <v>8.15100815100811E-3</v>
      </c>
      <c r="K1968" s="31">
        <v>5.5853098699311321E-2</v>
      </c>
      <c r="L1968" s="31">
        <v>1.9902234636871352E-2</v>
      </c>
      <c r="M1968" s="31">
        <v>2.8935946336972052E-3</v>
      </c>
    </row>
    <row r="1969" spans="1:13" x14ac:dyDescent="0.25">
      <c r="A1969" s="57">
        <v>41936</v>
      </c>
      <c r="B1969" s="31">
        <v>-1.2336540833957077E-4</v>
      </c>
      <c r="C1969" s="31">
        <v>3.7203090718305187E-3</v>
      </c>
      <c r="D1969" s="31">
        <v>1.4989293361884481E-2</v>
      </c>
      <c r="E1969" s="31">
        <v>-7.7208720908857886E-3</v>
      </c>
      <c r="F1969" s="31">
        <v>2.5434271759664506E-2</v>
      </c>
      <c r="G1969" s="31">
        <v>2.465570857396715E-2</v>
      </c>
      <c r="H1969" s="31">
        <v>-8.3402516124912229E-2</v>
      </c>
      <c r="I1969" s="31">
        <v>7.8710644677659758E-3</v>
      </c>
      <c r="J1969" s="31">
        <v>1.2127659574468153E-2</v>
      </c>
      <c r="K1969" s="31">
        <v>6.521739130434856E-3</v>
      </c>
      <c r="L1969" s="31">
        <v>7.0752025562021981E-3</v>
      </c>
      <c r="M1969" s="31">
        <v>1.7049180327868285E-3</v>
      </c>
    </row>
    <row r="1970" spans="1:13" x14ac:dyDescent="0.25">
      <c r="A1970" s="57">
        <v>41939</v>
      </c>
      <c r="B1970" s="31">
        <v>-6.1690314620599374E-4</v>
      </c>
      <c r="C1970" s="31">
        <v>-1.0454286257365331E-3</v>
      </c>
      <c r="D1970" s="31">
        <v>6.0277275467157665E-4</v>
      </c>
      <c r="E1970" s="31">
        <v>1.834080551335715E-3</v>
      </c>
      <c r="F1970" s="31">
        <v>-1.1817569085598834E-2</v>
      </c>
      <c r="G1970" s="31">
        <v>-4.7691307175374842E-3</v>
      </c>
      <c r="H1970" s="31">
        <v>1.0137253535846158E-2</v>
      </c>
      <c r="I1970" s="31">
        <v>-4.8345109706210421E-3</v>
      </c>
      <c r="J1970" s="31">
        <v>7.9882278747109847E-3</v>
      </c>
      <c r="K1970" s="31">
        <v>-1.2239020878329732E-2</v>
      </c>
      <c r="L1970" s="31">
        <v>-1.4957507082152932E-2</v>
      </c>
      <c r="M1970" s="31">
        <v>2.749410840534372E-3</v>
      </c>
    </row>
    <row r="1971" spans="1:13" x14ac:dyDescent="0.25">
      <c r="A1971" s="57">
        <v>41940</v>
      </c>
      <c r="B1971" s="31">
        <v>0</v>
      </c>
      <c r="C1971" s="31">
        <v>1.5507563504899569E-2</v>
      </c>
      <c r="D1971" s="31">
        <v>1.6265060240963747E-2</v>
      </c>
      <c r="E1971" s="31">
        <v>1.5034118016901798E-2</v>
      </c>
      <c r="F1971" s="31">
        <v>4.1105856675154762E-2</v>
      </c>
      <c r="G1971" s="31">
        <v>1.2633413199738763E-2</v>
      </c>
      <c r="H1971" s="31">
        <v>1.9381315308480085E-2</v>
      </c>
      <c r="I1971" s="31">
        <v>6.1036372695564278E-3</v>
      </c>
      <c r="J1971" s="31">
        <v>1.1470281543274119E-2</v>
      </c>
      <c r="K1971" s="31">
        <v>4.1545189504373026E-2</v>
      </c>
      <c r="L1971" s="31">
        <v>2.1741631197515154E-2</v>
      </c>
      <c r="M1971" s="31">
        <v>-3.1335683509597922E-3</v>
      </c>
    </row>
    <row r="1972" spans="1:13" x14ac:dyDescent="0.25">
      <c r="A1972" s="57">
        <v>41941</v>
      </c>
      <c r="B1972" s="31">
        <v>1.4382716049382793E-2</v>
      </c>
      <c r="C1972" s="31">
        <v>5.6211354693649351E-3</v>
      </c>
      <c r="D1972" s="31">
        <v>5.3349140486069757E-3</v>
      </c>
      <c r="E1972" s="31">
        <v>7.8338495172181055E-4</v>
      </c>
      <c r="F1972" s="31">
        <v>-1.9261006289308158E-2</v>
      </c>
      <c r="G1972" s="31">
        <v>2.7963002796298486E-3</v>
      </c>
      <c r="H1972" s="31">
        <v>-4.973104638181125E-3</v>
      </c>
      <c r="I1972" s="31">
        <v>-6.0789897239073909E-2</v>
      </c>
      <c r="J1972" s="31">
        <v>-3.5051546391753341E-3</v>
      </c>
      <c r="K1972" s="31">
        <v>-7.3477956613015039E-3</v>
      </c>
      <c r="L1972" s="31">
        <v>-1.6212564737671631E-2</v>
      </c>
      <c r="M1972" s="31">
        <v>5.2390307793070967E-4</v>
      </c>
    </row>
    <row r="1973" spans="1:13" x14ac:dyDescent="0.25">
      <c r="A1973" s="57">
        <v>41942</v>
      </c>
      <c r="B1973" s="31">
        <v>-5.0508123897037294E-3</v>
      </c>
      <c r="C1973" s="31">
        <v>-3.3538289547233591E-3</v>
      </c>
      <c r="D1973" s="31">
        <v>-3.9504716981132226E-2</v>
      </c>
      <c r="E1973" s="31">
        <v>1.7839914077146801E-3</v>
      </c>
      <c r="F1973" s="31">
        <v>5.5488755288354286E-2</v>
      </c>
      <c r="G1973" s="31">
        <v>-1.2226512226512276E-2</v>
      </c>
      <c r="H1973" s="31">
        <v>1.6829865361077001E-2</v>
      </c>
      <c r="I1973" s="31">
        <v>-2.3068810967571851E-2</v>
      </c>
      <c r="J1973" s="31">
        <v>-1.6552865714876797E-2</v>
      </c>
      <c r="K1973" s="31">
        <v>-1.2336975678533757E-2</v>
      </c>
      <c r="L1973" s="31">
        <v>-1.2245365072098835E-2</v>
      </c>
      <c r="M1973" s="31">
        <v>7.8544312082740042E-4</v>
      </c>
    </row>
    <row r="1974" spans="1:13" x14ac:dyDescent="0.25">
      <c r="A1974" s="57">
        <v>41943</v>
      </c>
      <c r="B1974" s="31">
        <v>1.2110091743119167E-2</v>
      </c>
      <c r="C1974" s="31">
        <v>9.534492428491248E-3</v>
      </c>
      <c r="D1974" s="31">
        <v>4.3891958256599084E-2</v>
      </c>
      <c r="E1974" s="31">
        <v>1.593647217023153E-2</v>
      </c>
      <c r="F1974" s="31">
        <v>7.4258470106747243E-3</v>
      </c>
      <c r="G1974" s="31">
        <v>1.9543973941368309E-2</v>
      </c>
      <c r="H1974" s="31">
        <v>2.1366235329521421E-2</v>
      </c>
      <c r="I1974" s="31">
        <v>1.187424099311829E-2</v>
      </c>
      <c r="J1974" s="31">
        <v>4.4813801809383547E-2</v>
      </c>
      <c r="K1974" s="31">
        <v>2.1413276231263545E-2</v>
      </c>
      <c r="L1974" s="31">
        <v>2.7227435986560078E-2</v>
      </c>
      <c r="M1974" s="31">
        <v>-2.3544800523218612E-3</v>
      </c>
    </row>
    <row r="1975" spans="1:13" x14ac:dyDescent="0.25">
      <c r="A1975" s="57">
        <v>41946</v>
      </c>
      <c r="B1975" s="31">
        <v>-7.4329224075416755E-3</v>
      </c>
      <c r="C1975" s="31">
        <v>1.2962962962963065E-2</v>
      </c>
      <c r="D1975" s="31">
        <v>8.820935019112186E-3</v>
      </c>
      <c r="E1975" s="31">
        <v>-6.9041997567432789E-3</v>
      </c>
      <c r="F1975" s="31">
        <v>-9.339531766972442E-3</v>
      </c>
      <c r="G1975" s="31">
        <v>1.0436634717784665E-2</v>
      </c>
      <c r="H1975" s="31">
        <v>8.5117527663203241E-4</v>
      </c>
      <c r="I1975" s="31">
        <v>-1.4801973596479501E-2</v>
      </c>
      <c r="J1975" s="31">
        <v>8.4575110753122296E-3</v>
      </c>
      <c r="K1975" s="31">
        <v>-2.8301886792452935E-2</v>
      </c>
      <c r="L1975" s="31">
        <v>-3.8912700203022843E-2</v>
      </c>
      <c r="M1975" s="31">
        <v>1.3111315064917584E-4</v>
      </c>
    </row>
    <row r="1976" spans="1:13" x14ac:dyDescent="0.25">
      <c r="A1976" s="57">
        <v>41947</v>
      </c>
      <c r="B1976" s="31">
        <v>5.4794520547951642E-4</v>
      </c>
      <c r="C1976" s="31">
        <v>-7.3126142595979493E-3</v>
      </c>
      <c r="D1976" s="31">
        <v>6.7035849606527087E-3</v>
      </c>
      <c r="E1976" s="31">
        <v>-1.9992075213428606E-3</v>
      </c>
      <c r="F1976" s="31">
        <v>2.2913672106197769E-2</v>
      </c>
      <c r="G1976" s="31">
        <v>2.7403035413153809E-3</v>
      </c>
      <c r="H1976" s="31">
        <v>-9.5185136726416708E-3</v>
      </c>
      <c r="I1976" s="31">
        <v>2.5446670276123573E-2</v>
      </c>
      <c r="J1976" s="31">
        <v>6.389776357827559E-3</v>
      </c>
      <c r="K1976" s="31">
        <v>-1.4383315354188353E-3</v>
      </c>
      <c r="L1976" s="31">
        <v>-1.6664710714704656E-2</v>
      </c>
      <c r="M1976" s="31">
        <v>1.2847404299947573E-2</v>
      </c>
    </row>
    <row r="1977" spans="1:13" x14ac:dyDescent="0.25">
      <c r="A1977" s="57">
        <v>41948</v>
      </c>
      <c r="B1977" s="31">
        <v>-7.3627844712182977E-3</v>
      </c>
      <c r="C1977" s="31">
        <v>2.3941068139963217E-3</v>
      </c>
      <c r="D1977" s="31">
        <v>-2.2582513028372886E-2</v>
      </c>
      <c r="E1977" s="31">
        <v>-1.4780458753677173E-2</v>
      </c>
      <c r="F1977" s="31">
        <v>-1.7606215903455236E-2</v>
      </c>
      <c r="G1977" s="31">
        <v>6.0962791675425176E-3</v>
      </c>
      <c r="H1977" s="31">
        <v>-2.0772101317658054E-2</v>
      </c>
      <c r="I1977" s="31">
        <v>-1.2275607180570303E-2</v>
      </c>
      <c r="J1977" s="31">
        <v>1.4484126984127155E-2</v>
      </c>
      <c r="K1977" s="31">
        <v>-2.0525747209218625E-2</v>
      </c>
      <c r="L1977" s="31">
        <v>-0.14130564506504362</v>
      </c>
      <c r="M1977" s="31">
        <v>5.6950556562256338E-3</v>
      </c>
    </row>
    <row r="1978" spans="1:13" x14ac:dyDescent="0.25">
      <c r="A1978" s="57">
        <v>41949</v>
      </c>
      <c r="B1978" s="31">
        <v>-1.1340648562496169E-2</v>
      </c>
      <c r="C1978" s="31">
        <v>-1.4697776961234421E-3</v>
      </c>
      <c r="D1978" s="31">
        <v>1.7772511848341832E-3</v>
      </c>
      <c r="E1978" s="31">
        <v>-7.10726846424381E-3</v>
      </c>
      <c r="F1978" s="31">
        <v>-3.3655868742110684E-3</v>
      </c>
      <c r="G1978" s="31">
        <v>1.7551190973673192E-2</v>
      </c>
      <c r="H1978" s="31">
        <v>4.0469445568591667E-4</v>
      </c>
      <c r="I1978" s="31">
        <v>5.7463584124015643E-3</v>
      </c>
      <c r="J1978" s="31">
        <v>-4.4983375708977924E-3</v>
      </c>
      <c r="K1978" s="31">
        <v>-2.720588235294108E-2</v>
      </c>
      <c r="L1978" s="31">
        <v>2.8492008339124242E-2</v>
      </c>
      <c r="M1978" s="31">
        <v>1.4157014157014647E-3</v>
      </c>
    </row>
    <row r="1979" spans="1:13" x14ac:dyDescent="0.25">
      <c r="A1979" s="57">
        <v>41950</v>
      </c>
      <c r="B1979" s="31">
        <v>8.6805555555558023E-4</v>
      </c>
      <c r="C1979" s="31">
        <v>2.8518859245629802E-3</v>
      </c>
      <c r="D1979" s="31">
        <v>-7.0963926670609689E-3</v>
      </c>
      <c r="E1979" s="31">
        <v>-1.9002287654047434E-3</v>
      </c>
      <c r="F1979" s="31">
        <v>-1.5196285352470085E-3</v>
      </c>
      <c r="G1979" s="31">
        <v>-4.10677618069899E-4</v>
      </c>
      <c r="H1979" s="31">
        <v>1.0854908306364708E-2</v>
      </c>
      <c r="I1979" s="31">
        <v>4.5176720701567419E-3</v>
      </c>
      <c r="J1979" s="31">
        <v>0</v>
      </c>
      <c r="K1979" s="31">
        <v>3.4013605442175798E-3</v>
      </c>
      <c r="L1979" s="31">
        <v>-4.7297297297296259E-3</v>
      </c>
      <c r="M1979" s="31">
        <v>1.233774579102942E-2</v>
      </c>
    </row>
    <row r="1980" spans="1:13" x14ac:dyDescent="0.25">
      <c r="A1980" s="57">
        <v>41953</v>
      </c>
      <c r="B1980" s="31">
        <v>2.9736092181886775E-3</v>
      </c>
      <c r="C1980" s="31">
        <v>-1.6512246582882639E-3</v>
      </c>
      <c r="D1980" s="31">
        <v>-9.5294818344252574E-3</v>
      </c>
      <c r="E1980" s="31">
        <v>1.1977597456608979E-2</v>
      </c>
      <c r="F1980" s="31">
        <v>4.6672867168343624E-2</v>
      </c>
      <c r="G1980" s="31">
        <v>4.3138866064091896E-3</v>
      </c>
      <c r="H1980" s="31">
        <v>1.7508170479557217E-2</v>
      </c>
      <c r="I1980" s="31">
        <v>-7.9365079365079083E-3</v>
      </c>
      <c r="J1980" s="31">
        <v>1.29666011787819E-2</v>
      </c>
      <c r="K1980" s="31">
        <v>9.0395480225988756E-3</v>
      </c>
      <c r="L1980" s="31">
        <v>-1.0319076714188746E-2</v>
      </c>
      <c r="M1980" s="31">
        <v>8.5057763107783124E-3</v>
      </c>
    </row>
    <row r="1981" spans="1:13" x14ac:dyDescent="0.25">
      <c r="A1981" s="57">
        <v>41954</v>
      </c>
      <c r="B1981" s="31">
        <v>1.1117974058060476E-2</v>
      </c>
      <c r="C1981" s="31">
        <v>7.9941192685841767E-3</v>
      </c>
      <c r="D1981" s="31">
        <v>1.5033072760073374E-3</v>
      </c>
      <c r="E1981" s="31">
        <v>5.114248662075882E-3</v>
      </c>
      <c r="F1981" s="31">
        <v>1.1147911786089315E-2</v>
      </c>
      <c r="G1981" s="31">
        <v>-4.0908161178165869E-4</v>
      </c>
      <c r="H1981" s="31">
        <v>2.2614794664219451E-2</v>
      </c>
      <c r="I1981" s="31">
        <v>-5.1999999999999824E-3</v>
      </c>
      <c r="J1981" s="31">
        <v>-4.6547711404190117E-3</v>
      </c>
      <c r="K1981" s="31">
        <v>-1.4930944382232081E-2</v>
      </c>
      <c r="L1981" s="31">
        <v>-3.978597887227342E-2</v>
      </c>
      <c r="M1981" s="31">
        <v>-5.4128902316212812E-3</v>
      </c>
    </row>
    <row r="1982" spans="1:13" x14ac:dyDescent="0.25">
      <c r="A1982" s="57">
        <v>41955</v>
      </c>
      <c r="B1982" s="31">
        <v>-8.6744043982894814E-3</v>
      </c>
      <c r="C1982" s="31">
        <v>1.4129443938012631E-2</v>
      </c>
      <c r="D1982" s="31">
        <v>2.1014710297209138E-3</v>
      </c>
      <c r="E1982" s="31">
        <v>-5.415326464227932E-3</v>
      </c>
      <c r="F1982" s="31">
        <v>-2.0771750419430468E-3</v>
      </c>
      <c r="G1982" s="31">
        <v>-1.8416206261508972E-3</v>
      </c>
      <c r="H1982" s="31">
        <v>-1.6025127399762473E-3</v>
      </c>
      <c r="I1982" s="31">
        <v>1.4743331993030129E-3</v>
      </c>
      <c r="J1982" s="31">
        <v>-7.7942322681212595E-4</v>
      </c>
      <c r="K1982" s="31">
        <v>8.7154225085259718E-3</v>
      </c>
      <c r="L1982" s="31">
        <v>5.5722246035148082E-3</v>
      </c>
      <c r="M1982" s="31">
        <v>2.404758891279446E-3</v>
      </c>
    </row>
    <row r="1983" spans="1:13" x14ac:dyDescent="0.25">
      <c r="A1983" s="57">
        <v>41956</v>
      </c>
      <c r="B1983" s="31">
        <v>-1.7254128666502888E-3</v>
      </c>
      <c r="C1983" s="31">
        <v>1.4112359550561671E-2</v>
      </c>
      <c r="D1983" s="31">
        <v>8.9874176153383889E-3</v>
      </c>
      <c r="E1983" s="31">
        <v>-3.5263379072189016E-3</v>
      </c>
      <c r="F1983" s="31">
        <v>-2.2936514290288978E-2</v>
      </c>
      <c r="G1983" s="31">
        <v>1.7015170151701398E-2</v>
      </c>
      <c r="H1983" s="31">
        <v>1.5954543995377435E-2</v>
      </c>
      <c r="I1983" s="31">
        <v>-6.2901498929336386E-3</v>
      </c>
      <c r="J1983" s="31">
        <v>-1.9500780031201925E-3</v>
      </c>
      <c r="K1983" s="31">
        <v>-2.4042073628850469E-2</v>
      </c>
      <c r="L1983" s="31">
        <v>-1.9323671497584516E-2</v>
      </c>
      <c r="M1983" s="31">
        <v>4.7222222222222054E-2</v>
      </c>
    </row>
    <row r="1984" spans="1:13" x14ac:dyDescent="0.25">
      <c r="A1984" s="57">
        <v>41957</v>
      </c>
      <c r="B1984" s="31">
        <v>6.172839506173311E-4</v>
      </c>
      <c r="C1984" s="31">
        <v>1.2054600248183167E-2</v>
      </c>
      <c r="D1984" s="31">
        <v>8.016627078384797E-3</v>
      </c>
      <c r="E1984" s="31">
        <v>-1.7969122446734875E-3</v>
      </c>
      <c r="F1984" s="31">
        <v>2.2983325822442557E-2</v>
      </c>
      <c r="G1984" s="31">
        <v>-6.0471679096962827E-4</v>
      </c>
      <c r="H1984" s="31">
        <v>3.5831648129423632E-2</v>
      </c>
      <c r="I1984" s="31">
        <v>8.4848484848483174E-3</v>
      </c>
      <c r="J1984" s="31">
        <v>8.7924970691677373E-3</v>
      </c>
      <c r="K1984" s="31">
        <v>1.8090839107005374E-2</v>
      </c>
      <c r="L1984" s="31">
        <v>1.2894813097652946E-2</v>
      </c>
      <c r="M1984" s="31">
        <v>2.4113817217252809E-4</v>
      </c>
    </row>
    <row r="1985" spans="1:13" x14ac:dyDescent="0.25">
      <c r="A1985" s="57">
        <v>41960</v>
      </c>
      <c r="B1985" s="31">
        <v>1.2708204811844537E-2</v>
      </c>
      <c r="C1985" s="31">
        <v>-1.6640392362936574E-3</v>
      </c>
      <c r="D1985" s="31">
        <v>8.5419734904270683E-3</v>
      </c>
      <c r="E1985" s="31">
        <v>-1.449301983835416E-2</v>
      </c>
      <c r="F1985" s="31">
        <v>-2.22266720064076E-2</v>
      </c>
      <c r="G1985" s="31">
        <v>-2.4203307785396477E-3</v>
      </c>
      <c r="H1985" s="31">
        <v>-1.4550668049539306E-2</v>
      </c>
      <c r="I1985" s="31">
        <v>-8.5470085470085166E-3</v>
      </c>
      <c r="J1985" s="31">
        <v>-1.5494867325199779E-3</v>
      </c>
      <c r="K1985" s="31">
        <v>-1.2476370510396961E-2</v>
      </c>
      <c r="L1985" s="31">
        <v>-1.9739665283936447E-2</v>
      </c>
      <c r="M1985" s="31">
        <v>7.3529411764705621E-3</v>
      </c>
    </row>
    <row r="1986" spans="1:13" x14ac:dyDescent="0.25">
      <c r="A1986" s="57">
        <v>41961</v>
      </c>
      <c r="B1986" s="31">
        <v>3.4722222222220989E-3</v>
      </c>
      <c r="C1986" s="31">
        <v>1.2983595052197705E-2</v>
      </c>
      <c r="D1986" s="31">
        <v>1.3726635514018648E-2</v>
      </c>
      <c r="E1986" s="31">
        <v>-2.7585692717749799E-3</v>
      </c>
      <c r="F1986" s="31">
        <v>-5.7341798074954653E-3</v>
      </c>
      <c r="G1986" s="31">
        <v>-1.455721795390208E-2</v>
      </c>
      <c r="H1986" s="31">
        <v>5.8195325800960429E-3</v>
      </c>
      <c r="I1986" s="31">
        <v>1.3469827586207739E-3</v>
      </c>
      <c r="J1986" s="31">
        <v>5.6256062075656921E-3</v>
      </c>
      <c r="K1986" s="31">
        <v>-9.9540581929556948E-3</v>
      </c>
      <c r="L1986" s="31">
        <v>2.4514811031664863E-2</v>
      </c>
      <c r="M1986" s="31">
        <v>2.6325236328827994E-3</v>
      </c>
    </row>
    <row r="1987" spans="1:13" x14ac:dyDescent="0.25">
      <c r="A1987" s="57">
        <v>41962</v>
      </c>
      <c r="B1987" s="31">
        <v>-1.6269046318217573E-2</v>
      </c>
      <c r="C1987" s="31">
        <v>-6.9282064605524774E-3</v>
      </c>
      <c r="D1987" s="31">
        <v>-1.037165082108904E-2</v>
      </c>
      <c r="E1987" s="31">
        <v>3.663345980599253E-3</v>
      </c>
      <c r="F1987" s="31">
        <v>-9.5983522142122357E-3</v>
      </c>
      <c r="G1987" s="31">
        <v>-1.0668855149774337E-2</v>
      </c>
      <c r="H1987" s="31">
        <v>4.9549133659558819E-3</v>
      </c>
      <c r="I1987" s="31">
        <v>-1.3586225450632261E-2</v>
      </c>
      <c r="J1987" s="31">
        <v>1.9290123456789932E-3</v>
      </c>
      <c r="K1987" s="31">
        <v>-5.4137664346480818E-3</v>
      </c>
      <c r="L1987" s="31">
        <v>1.6949152542373058E-2</v>
      </c>
      <c r="M1987" s="31">
        <v>1.4321518080916418E-2</v>
      </c>
    </row>
    <row r="1988" spans="1:13" x14ac:dyDescent="0.25">
      <c r="A1988" s="57">
        <v>41963</v>
      </c>
      <c r="B1988" s="31">
        <v>-6.7880283863006596E-3</v>
      </c>
      <c r="C1988" s="31">
        <v>1.4301909828202675E-2</v>
      </c>
      <c r="D1988" s="31">
        <v>4.6579330422125143E-2</v>
      </c>
      <c r="E1988" s="31">
        <v>-4.0224212741390986E-3</v>
      </c>
      <c r="F1988" s="31">
        <v>-8.4435571083936178E-3</v>
      </c>
      <c r="G1988" s="31">
        <v>9.9543757776856534E-3</v>
      </c>
      <c r="H1988" s="31">
        <v>1.2249647822625054E-2</v>
      </c>
      <c r="I1988" s="31">
        <v>3.6819855447973726E-3</v>
      </c>
      <c r="J1988" s="31">
        <v>5.5833654216403961E-3</v>
      </c>
      <c r="K1988" s="31">
        <v>1.6718506998444793E-2</v>
      </c>
      <c r="L1988" s="31">
        <v>7.0028011204481544E-4</v>
      </c>
      <c r="M1988" s="31">
        <v>-4.8240969525825683E-3</v>
      </c>
    </row>
    <row r="1989" spans="1:13" x14ac:dyDescent="0.25">
      <c r="A1989" s="57">
        <v>41964</v>
      </c>
      <c r="B1989" s="31">
        <v>5.4675365020193656E-3</v>
      </c>
      <c r="C1989" s="31">
        <v>1.3756340813342316E-3</v>
      </c>
      <c r="D1989" s="31">
        <v>-1.0013908205841471E-2</v>
      </c>
      <c r="E1989" s="31">
        <v>4.9922405250266699E-3</v>
      </c>
      <c r="F1989" s="31">
        <v>2.8986115189395534E-2</v>
      </c>
      <c r="G1989" s="31">
        <v>-1.4784394250513477E-2</v>
      </c>
      <c r="H1989" s="31">
        <v>6.3229866279421731E-3</v>
      </c>
      <c r="I1989" s="31">
        <v>2.0380434782609758E-3</v>
      </c>
      <c r="J1989" s="31">
        <v>6.3182079264791913E-3</v>
      </c>
      <c r="K1989" s="31">
        <v>1.988527724665401E-2</v>
      </c>
      <c r="L1989" s="31">
        <v>-1.9594121763470973E-3</v>
      </c>
      <c r="M1989" s="31">
        <v>8.2761882241677576E-4</v>
      </c>
    </row>
    <row r="1990" spans="1:13" x14ac:dyDescent="0.25">
      <c r="A1990" s="57">
        <v>41967</v>
      </c>
      <c r="B1990" s="31">
        <v>-1.7920039547675293E-3</v>
      </c>
      <c r="C1990" s="31">
        <v>1.845968919034946E-2</v>
      </c>
      <c r="D1990" s="31">
        <v>1.854453498173636E-2</v>
      </c>
      <c r="E1990" s="31">
        <v>3.2930232558139316E-3</v>
      </c>
      <c r="F1990" s="31">
        <v>-5.6665307786384345E-3</v>
      </c>
      <c r="G1990" s="31">
        <v>-8.1283868278447802E-3</v>
      </c>
      <c r="H1990" s="31">
        <v>9.0490935874696365E-3</v>
      </c>
      <c r="I1990" s="31">
        <v>3.5254237288135926E-3</v>
      </c>
      <c r="J1990" s="31">
        <v>5.517503805175128E-3</v>
      </c>
      <c r="K1990" s="31">
        <v>-7.4990626171729247E-3</v>
      </c>
      <c r="L1990" s="31">
        <v>7.1518721076986314E-3</v>
      </c>
      <c r="M1990" s="31">
        <v>8.8600118133490557E-3</v>
      </c>
    </row>
    <row r="1991" spans="1:13" x14ac:dyDescent="0.25">
      <c r="A1991" s="57">
        <v>41968</v>
      </c>
      <c r="B1991" s="31">
        <v>6.8713631298751299E-3</v>
      </c>
      <c r="C1991" s="31">
        <v>-8.5988872028326391E-3</v>
      </c>
      <c r="D1991" s="31">
        <v>1.9310344827585535E-3</v>
      </c>
      <c r="E1991" s="31">
        <v>3.3563891927976819E-3</v>
      </c>
      <c r="F1991" s="31">
        <v>1.7629453486942559E-3</v>
      </c>
      <c r="G1991" s="31">
        <v>-2.5215381382643898E-3</v>
      </c>
      <c r="H1991" s="31">
        <v>-1.7876296031461569E-3</v>
      </c>
      <c r="I1991" s="31">
        <v>2.1888933927847409E-2</v>
      </c>
      <c r="J1991" s="31">
        <v>-7.7578051087985322E-3</v>
      </c>
      <c r="K1991" s="31">
        <v>-1.6244805440120857E-2</v>
      </c>
      <c r="L1991" s="31">
        <v>5.5694792536908899E-4</v>
      </c>
      <c r="M1991" s="31">
        <v>-5.2693208430913963E-3</v>
      </c>
    </row>
    <row r="1992" spans="1:13" x14ac:dyDescent="0.25">
      <c r="A1992" s="57">
        <v>41969</v>
      </c>
      <c r="B1992" s="31">
        <v>-4.4266830617890607E-3</v>
      </c>
      <c r="C1992" s="31">
        <v>1.1904761904761862E-2</v>
      </c>
      <c r="D1992" s="31">
        <v>1.5969162995594699E-2</v>
      </c>
      <c r="E1992" s="31">
        <v>-1.3121904339470358E-3</v>
      </c>
      <c r="F1992" s="31">
        <v>6.9165916346074496E-3</v>
      </c>
      <c r="G1992" s="31">
        <v>5.8984621866442488E-3</v>
      </c>
      <c r="H1992" s="31">
        <v>-4.3875358166189926E-3</v>
      </c>
      <c r="I1992" s="31">
        <v>2.6312309929922062E-2</v>
      </c>
      <c r="J1992" s="31">
        <v>3.6041189931350193E-2</v>
      </c>
      <c r="K1992" s="31">
        <v>2.6881720430107503E-3</v>
      </c>
      <c r="L1992" s="31">
        <v>1.2663512385193476E-2</v>
      </c>
      <c r="M1992" s="31">
        <v>3.5314891112414593E-4</v>
      </c>
    </row>
    <row r="1993" spans="1:13" x14ac:dyDescent="0.25">
      <c r="A1993" s="57">
        <v>41971</v>
      </c>
      <c r="B1993" s="31">
        <v>5.0639165071326708E-3</v>
      </c>
      <c r="C1993" s="31">
        <v>-5.8823529411755615E-4</v>
      </c>
      <c r="D1993" s="31">
        <v>9.4850948509486166E-3</v>
      </c>
      <c r="E1993" s="31">
        <v>2.7018524344430972E-3</v>
      </c>
      <c r="F1993" s="31">
        <v>-3.7393813762548467E-3</v>
      </c>
      <c r="G1993" s="31">
        <v>1.2565445026178068E-3</v>
      </c>
      <c r="H1993" s="31">
        <v>1.5199208561921029E-2</v>
      </c>
      <c r="I1993" s="31">
        <v>1.0306622004638832E-3</v>
      </c>
      <c r="J1993" s="31">
        <v>1.656543346217676E-3</v>
      </c>
      <c r="K1993" s="31">
        <v>-4.5576407506702332E-2</v>
      </c>
      <c r="L1993" s="31">
        <v>1.2092895423938543E-2</v>
      </c>
      <c r="M1993" s="31">
        <v>3.0124735231819244E-2</v>
      </c>
    </row>
    <row r="1994" spans="1:13" x14ac:dyDescent="0.25">
      <c r="A1994" s="57">
        <v>41974</v>
      </c>
      <c r="B1994" s="31">
        <v>-6.8202764976958985E-3</v>
      </c>
      <c r="C1994" s="31">
        <v>-3.2456066593794741E-2</v>
      </c>
      <c r="D1994" s="31">
        <v>-2.1476510067113264E-3</v>
      </c>
      <c r="E1994" s="31">
        <v>-1.4820146540427959E-2</v>
      </c>
      <c r="F1994" s="31">
        <v>-3.4678307698584265E-2</v>
      </c>
      <c r="G1994" s="31">
        <v>1.6942062330056462E-2</v>
      </c>
      <c r="H1994" s="31">
        <v>-3.7325773682967078E-2</v>
      </c>
      <c r="I1994" s="31">
        <v>-3.346203346203358E-2</v>
      </c>
      <c r="J1994" s="31">
        <v>-3.1238515251745813E-3</v>
      </c>
      <c r="K1994" s="31">
        <v>-3.77207062600321E-2</v>
      </c>
      <c r="L1994" s="31">
        <v>-3.5302104548540547E-2</v>
      </c>
      <c r="M1994" s="31">
        <v>-1.5078821110349638E-2</v>
      </c>
    </row>
    <row r="1995" spans="1:13" x14ac:dyDescent="0.25">
      <c r="A1995" s="57">
        <v>41975</v>
      </c>
      <c r="B1995" s="31">
        <v>5.1348676070279708E-3</v>
      </c>
      <c r="C1995" s="31">
        <v>-3.8237594507690709E-3</v>
      </c>
      <c r="D1995" s="31">
        <v>1.1568469195587738E-2</v>
      </c>
      <c r="E1995" s="31">
        <v>-9.3668040464511826E-5</v>
      </c>
      <c r="F1995" s="31">
        <v>-7.9033007903300811E-3</v>
      </c>
      <c r="G1995" s="31">
        <v>-3.2908268202385127E-3</v>
      </c>
      <c r="H1995" s="31">
        <v>9.5092024539877862E-4</v>
      </c>
      <c r="I1995" s="31">
        <v>4.7936085219706381E-3</v>
      </c>
      <c r="J1995" s="31">
        <v>5.7142857142857828E-3</v>
      </c>
      <c r="K1995" s="31">
        <v>-1.0008340283569672E-2</v>
      </c>
      <c r="L1995" s="31">
        <v>7.9239971850809443E-2</v>
      </c>
      <c r="M1995" s="31">
        <v>2.0876826722338038E-3</v>
      </c>
    </row>
    <row r="1996" spans="1:13" x14ac:dyDescent="0.25">
      <c r="A1996" s="57">
        <v>41976</v>
      </c>
      <c r="B1996" s="31">
        <v>0</v>
      </c>
      <c r="C1996" s="31">
        <v>1.1340835732356336E-2</v>
      </c>
      <c r="D1996" s="31">
        <v>-4.5212765957447498E-3</v>
      </c>
      <c r="E1996" s="31">
        <v>-4.5526932084307692E-3</v>
      </c>
      <c r="F1996" s="31">
        <v>-1.4697111698048992E-2</v>
      </c>
      <c r="G1996" s="31">
        <v>-7.8415187783740237E-3</v>
      </c>
      <c r="H1996" s="31">
        <v>-3.0063436609359173E-2</v>
      </c>
      <c r="I1996" s="31">
        <v>-7.6861913596607545E-3</v>
      </c>
      <c r="J1996" s="31">
        <v>1.9428152492668493E-2</v>
      </c>
      <c r="K1996" s="31">
        <v>-6.7396798652064049E-3</v>
      </c>
      <c r="L1996" s="31">
        <v>-1.2389149713093461E-2</v>
      </c>
      <c r="M1996" s="31">
        <v>-1.6898148148148273E-2</v>
      </c>
    </row>
    <row r="1997" spans="1:13" x14ac:dyDescent="0.25">
      <c r="A1997" s="57">
        <v>41977</v>
      </c>
      <c r="B1997" s="31">
        <v>9.4786729857818663E-3</v>
      </c>
      <c r="C1997" s="31">
        <v>-3.7953937721039166E-3</v>
      </c>
      <c r="D1997" s="31">
        <v>8.0149612610203036E-4</v>
      </c>
      <c r="E1997" s="31">
        <v>1.1273808627568771E-2</v>
      </c>
      <c r="F1997" s="31">
        <v>-2.0753167019758045E-3</v>
      </c>
      <c r="G1997" s="31">
        <v>1.5806988352745632E-2</v>
      </c>
      <c r="H1997" s="31">
        <v>1.3586097946287623E-3</v>
      </c>
      <c r="I1997" s="31">
        <v>4.8076923076922906E-3</v>
      </c>
      <c r="J1997" s="31">
        <v>-3.7756202804746231E-3</v>
      </c>
      <c r="K1997" s="31">
        <v>-5.4707379134860012E-2</v>
      </c>
      <c r="L1997" s="31">
        <v>1.9675161758880177E-2</v>
      </c>
      <c r="M1997" s="31">
        <v>-2.1191429244171722E-3</v>
      </c>
    </row>
    <row r="1998" spans="1:13" x14ac:dyDescent="0.25">
      <c r="A1998" s="57">
        <v>41978</v>
      </c>
      <c r="B1998" s="31">
        <v>-2.4388756783121357E-3</v>
      </c>
      <c r="C1998" s="31">
        <v>-4.2427915836869001E-3</v>
      </c>
      <c r="D1998" s="31">
        <v>5.6059797116925214E-3</v>
      </c>
      <c r="E1998" s="31">
        <v>-2.242653216951096E-2</v>
      </c>
      <c r="F1998" s="31">
        <v>8.2752047138339169E-3</v>
      </c>
      <c r="G1998" s="31">
        <v>-8.5995085995086429E-3</v>
      </c>
      <c r="H1998" s="31">
        <v>-1.3567664784021716E-2</v>
      </c>
      <c r="I1998" s="31">
        <v>1.4885699096225391E-2</v>
      </c>
      <c r="J1998" s="31">
        <v>3.0680382602419343E-3</v>
      </c>
      <c r="K1998" s="31">
        <v>-1.704800358905334E-2</v>
      </c>
      <c r="L1998" s="31">
        <v>-1.0360010360009886E-3</v>
      </c>
      <c r="M1998" s="31">
        <v>-7.5507314771118272E-3</v>
      </c>
    </row>
    <row r="1999" spans="1:13" x14ac:dyDescent="0.25">
      <c r="A1999" s="57">
        <v>41981</v>
      </c>
      <c r="B1999" s="31">
        <v>-1.9558706680522508E-3</v>
      </c>
      <c r="C1999" s="31">
        <v>-2.2608695652173827E-2</v>
      </c>
      <c r="D1999" s="31">
        <v>-1.2476771967082523E-2</v>
      </c>
      <c r="E1999" s="31">
        <v>3.2745687849826677E-3</v>
      </c>
      <c r="F1999" s="31">
        <v>-2.1699896871777313E-2</v>
      </c>
      <c r="G1999" s="31">
        <v>-1.4869888475836368E-2</v>
      </c>
      <c r="H1999" s="31">
        <v>-1.9160029427758074E-2</v>
      </c>
      <c r="I1999" s="31">
        <v>2.0953378732320171E-3</v>
      </c>
      <c r="J1999" s="31">
        <v>-8.9960417416337091E-3</v>
      </c>
      <c r="K1999" s="31">
        <v>-0.11319032405294382</v>
      </c>
      <c r="L1999" s="31">
        <v>-4.0705211304122413E-2</v>
      </c>
      <c r="M1999" s="31">
        <v>1.3076557299096514E-3</v>
      </c>
    </row>
    <row r="2000" spans="1:13" x14ac:dyDescent="0.25">
      <c r="A2000" s="57">
        <v>41982</v>
      </c>
      <c r="B2000" s="31">
        <v>-1.5003980647926962E-2</v>
      </c>
      <c r="C2000" s="31">
        <v>1.530249110320292E-2</v>
      </c>
      <c r="D2000" s="31">
        <v>-8.3333333333334147E-3</v>
      </c>
      <c r="E2000" s="31">
        <v>1.2125697369919086E-2</v>
      </c>
      <c r="F2000" s="31">
        <v>9.7948785522907755E-3</v>
      </c>
      <c r="G2000" s="31">
        <v>-2.3060796645701931E-3</v>
      </c>
      <c r="H2000" s="31">
        <v>1.9110357422384538E-2</v>
      </c>
      <c r="I2000" s="31">
        <v>4.1819132253007041E-3</v>
      </c>
      <c r="J2000" s="31">
        <v>-1.2708787218591588E-3</v>
      </c>
      <c r="K2000" s="31">
        <v>3.499742665980432E-2</v>
      </c>
      <c r="L2000" s="31">
        <v>8.1081081081091355E-4</v>
      </c>
      <c r="M2000" s="31">
        <v>-7.9544105425620737E-3</v>
      </c>
    </row>
    <row r="2001" spans="1:13" x14ac:dyDescent="0.25">
      <c r="A2001" s="57">
        <v>41983</v>
      </c>
      <c r="B2001" s="31">
        <v>1.3491668739119556E-2</v>
      </c>
      <c r="C2001" s="31">
        <v>-1.9015071854188603E-2</v>
      </c>
      <c r="D2001" s="31">
        <v>-1.2740580103008936E-2</v>
      </c>
      <c r="E2001" s="31">
        <v>-1.3705307760091601E-2</v>
      </c>
      <c r="F2001" s="31">
        <v>-2.0791648542844765E-2</v>
      </c>
      <c r="G2001" s="31">
        <v>-1.4498844295020019E-2</v>
      </c>
      <c r="H2001" s="31">
        <v>-2.1312000000000109E-2</v>
      </c>
      <c r="I2001" s="31">
        <v>-8.5892764185320214E-3</v>
      </c>
      <c r="J2001" s="31">
        <v>-1.6542446827849444E-2</v>
      </c>
      <c r="K2001" s="31">
        <v>-4.8234709099950202E-2</v>
      </c>
      <c r="L2001" s="31">
        <v>-2.1874156089657149E-2</v>
      </c>
      <c r="M2001" s="31">
        <v>-6.9411201531832667E-3</v>
      </c>
    </row>
    <row r="2002" spans="1:13" x14ac:dyDescent="0.25">
      <c r="A2002" s="57">
        <v>41984</v>
      </c>
      <c r="B2002" s="31">
        <v>-1.3434758603766639E-2</v>
      </c>
      <c r="C2002" s="31">
        <v>-2.9477445288075277E-3</v>
      </c>
      <c r="D2002" s="31">
        <v>7.6880834706205547E-3</v>
      </c>
      <c r="E2002" s="31">
        <v>4.3341063756987541E-3</v>
      </c>
      <c r="F2002" s="31">
        <v>1.8256929637526564E-2</v>
      </c>
      <c r="G2002" s="31">
        <v>5.7569296375266088E-3</v>
      </c>
      <c r="H2002" s="31">
        <v>4.9699189118495024E-3</v>
      </c>
      <c r="I2002" s="31">
        <v>2.0346547650301972E-2</v>
      </c>
      <c r="J2002" s="31">
        <v>7.0240295748613679E-3</v>
      </c>
      <c r="K2002" s="31">
        <v>-9.4043887147334804E-3</v>
      </c>
      <c r="L2002" s="31">
        <v>4.9696300386525838E-3</v>
      </c>
      <c r="M2002" s="31">
        <v>1.0243432152325704E-2</v>
      </c>
    </row>
    <row r="2003" spans="1:13" x14ac:dyDescent="0.25">
      <c r="A2003" s="57">
        <v>41985</v>
      </c>
      <c r="B2003" s="31">
        <v>-3.544335281681299E-3</v>
      </c>
      <c r="C2003" s="31">
        <v>-1.6932449381831249E-2</v>
      </c>
      <c r="D2003" s="31">
        <v>-1.3079019073569564E-2</v>
      </c>
      <c r="E2003" s="31">
        <v>-1.8321535374948072E-2</v>
      </c>
      <c r="F2003" s="31">
        <v>3.9261876717699984E-4</v>
      </c>
      <c r="G2003" s="31">
        <v>-4.6639813440746414E-3</v>
      </c>
      <c r="H2003" s="31">
        <v>-1.301405517960541E-4</v>
      </c>
      <c r="I2003" s="31">
        <v>1.2865045670911179E-3</v>
      </c>
      <c r="J2003" s="31">
        <v>-2.5146842878120412E-2</v>
      </c>
      <c r="K2003" s="31">
        <v>1.7932489451476741E-2</v>
      </c>
      <c r="L2003" s="31">
        <v>-5.7692307692307487E-3</v>
      </c>
      <c r="M2003" s="31">
        <v>-2.3857807467486669E-4</v>
      </c>
    </row>
    <row r="2004" spans="1:13" x14ac:dyDescent="0.25">
      <c r="A2004" s="57">
        <v>41988</v>
      </c>
      <c r="B2004" s="31">
        <v>-2.6957878315132522E-2</v>
      </c>
      <c r="C2004" s="31">
        <v>-1.3761049849631002E-2</v>
      </c>
      <c r="D2004" s="31">
        <v>-8.2827167310877137E-3</v>
      </c>
      <c r="E2004" s="31">
        <v>-9.3703003894651804E-3</v>
      </c>
      <c r="F2004" s="31">
        <v>-1.5306122448979553E-2</v>
      </c>
      <c r="G2004" s="31">
        <v>-5.9637912673056181E-3</v>
      </c>
      <c r="H2004" s="31">
        <v>-4.067421580111974E-3</v>
      </c>
      <c r="I2004" s="31">
        <v>-1.0792753436978053E-2</v>
      </c>
      <c r="J2004" s="31">
        <v>-9.4144228958759069E-4</v>
      </c>
      <c r="K2004" s="31">
        <v>-8.3937823834196901E-2</v>
      </c>
      <c r="L2004" s="31">
        <v>-2.6250345399281283E-3</v>
      </c>
      <c r="M2004" s="31">
        <v>1.5511275504116462E-3</v>
      </c>
    </row>
    <row r="2005" spans="1:13" x14ac:dyDescent="0.25">
      <c r="A2005" s="57">
        <v>41989</v>
      </c>
      <c r="B2005" s="31">
        <v>-2.5011222984672621E-2</v>
      </c>
      <c r="C2005" s="31">
        <v>-1.3675845499907635E-2</v>
      </c>
      <c r="D2005" s="31">
        <v>-1.0022271714921982E-2</v>
      </c>
      <c r="E2005" s="31">
        <v>-3.5831062670299674E-2</v>
      </c>
      <c r="F2005" s="31">
        <v>-2.5906735751295318E-2</v>
      </c>
      <c r="G2005" s="31">
        <v>-3.23548317977288E-2</v>
      </c>
      <c r="H2005" s="31">
        <v>-3.5972163230633458E-2</v>
      </c>
      <c r="I2005" s="31">
        <v>-2.9874009611637886E-2</v>
      </c>
      <c r="J2005" s="31">
        <v>-1.1119487372785564E-2</v>
      </c>
      <c r="K2005" s="31">
        <v>-4.8642533936651522E-2</v>
      </c>
      <c r="L2005" s="31">
        <v>-1.3575287435933059E-2</v>
      </c>
      <c r="M2005" s="31">
        <v>-1.1675005956635731E-2</v>
      </c>
    </row>
    <row r="2006" spans="1:13" x14ac:dyDescent="0.25">
      <c r="A2006" s="57">
        <v>41990</v>
      </c>
      <c r="B2006" s="31">
        <v>-3.3546010655790548E-3</v>
      </c>
      <c r="C2006" s="31">
        <v>2.5014052838673528E-2</v>
      </c>
      <c r="D2006" s="31">
        <v>1.9122609673790869E-2</v>
      </c>
      <c r="E2006" s="31">
        <v>1.9176810189951432E-2</v>
      </c>
      <c r="F2006" s="31">
        <v>1.7685033642480308E-2</v>
      </c>
      <c r="G2006" s="31">
        <v>1.2843224092117023E-2</v>
      </c>
      <c r="H2006" s="31">
        <v>1.29465193519962E-2</v>
      </c>
      <c r="I2006" s="31">
        <v>1.9011915919132427E-2</v>
      </c>
      <c r="J2006" s="31">
        <v>1.963026491328379E-2</v>
      </c>
      <c r="K2006" s="31">
        <v>2.8537455410226009E-2</v>
      </c>
      <c r="L2006" s="31">
        <v>1.8536722370453784E-2</v>
      </c>
      <c r="M2006" s="31">
        <v>1.5308582449373276E-2</v>
      </c>
    </row>
    <row r="2007" spans="1:13" x14ac:dyDescent="0.25">
      <c r="A2007" s="57">
        <v>41991</v>
      </c>
      <c r="B2007" s="31">
        <v>1.3595564941921934E-2</v>
      </c>
      <c r="C2007" s="31">
        <v>2.9613380860981753E-2</v>
      </c>
      <c r="D2007" s="31">
        <v>2.1523178807947074E-2</v>
      </c>
      <c r="E2007" s="31">
        <v>1.2299708847471891E-2</v>
      </c>
      <c r="F2007" s="31">
        <v>3.5872235872235869E-2</v>
      </c>
      <c r="G2007" s="31">
        <v>3.891560996939214E-2</v>
      </c>
      <c r="H2007" s="31">
        <v>-3.8476980728050503E-3</v>
      </c>
      <c r="I2007" s="31">
        <v>3.0088030482196881E-2</v>
      </c>
      <c r="J2007" s="31">
        <v>1.8130841121495322E-2</v>
      </c>
      <c r="K2007" s="31">
        <v>4.5664739884393013E-2</v>
      </c>
      <c r="L2007" s="31">
        <v>3.5019991727560873E-2</v>
      </c>
      <c r="M2007" s="31">
        <v>2.0301555265344717E-2</v>
      </c>
    </row>
    <row r="2008" spans="1:13" x14ac:dyDescent="0.25">
      <c r="A2008" s="57">
        <v>41992</v>
      </c>
      <c r="B2008" s="31">
        <v>2.5459044146373122E-2</v>
      </c>
      <c r="C2008" s="31">
        <v>-7.7230359520639169E-3</v>
      </c>
      <c r="D2008" s="31">
        <v>-1.7558076715289195E-2</v>
      </c>
      <c r="E2008" s="31">
        <v>1.0271962433965998E-2</v>
      </c>
      <c r="F2008" s="31">
        <v>1.0134552354666093E-2</v>
      </c>
      <c r="G2008" s="31">
        <v>2.9461279461278078E-3</v>
      </c>
      <c r="H2008" s="31">
        <v>7.2884828535919599E-3</v>
      </c>
      <c r="I2008" s="31">
        <v>1.8877551020408001E-2</v>
      </c>
      <c r="J2008" s="31">
        <v>-4.4060950982192093E-3</v>
      </c>
      <c r="K2008" s="31">
        <v>-4.9751243781094301E-3</v>
      </c>
      <c r="L2008" s="31">
        <v>7.7261222858666656E-3</v>
      </c>
      <c r="M2008" s="31">
        <v>-9.0760996043751652E-3</v>
      </c>
    </row>
    <row r="2009" spans="1:13" x14ac:dyDescent="0.25">
      <c r="A2009" s="57">
        <v>41995</v>
      </c>
      <c r="B2009" s="31">
        <v>5.3336719791732268E-3</v>
      </c>
      <c r="C2009" s="31">
        <v>1.0377527285739818E-2</v>
      </c>
      <c r="D2009" s="31">
        <v>2.3095958207313805E-2</v>
      </c>
      <c r="E2009" s="31">
        <v>1.6500435750944176E-2</v>
      </c>
      <c r="F2009" s="31">
        <v>1.5796439397173234E-3</v>
      </c>
      <c r="G2009" s="31">
        <v>6.7142257658414639E-3</v>
      </c>
      <c r="H2009" s="31">
        <v>2.2140713571190629E-2</v>
      </c>
      <c r="I2009" s="31">
        <v>1.9654481722583883E-2</v>
      </c>
      <c r="J2009" s="31">
        <v>1.0879586944495756E-2</v>
      </c>
      <c r="K2009" s="31">
        <v>0</v>
      </c>
      <c r="L2009" s="31">
        <v>1.6126900198281557E-2</v>
      </c>
      <c r="M2009" s="31">
        <v>1.4325974635979399E-2</v>
      </c>
    </row>
    <row r="2010" spans="1:13" x14ac:dyDescent="0.25">
      <c r="A2010" s="57">
        <v>41996</v>
      </c>
      <c r="B2010" s="31">
        <v>2.4632097517842233E-2</v>
      </c>
      <c r="C2010" s="31">
        <v>-3.5417035594119683E-3</v>
      </c>
      <c r="D2010" s="31">
        <v>5.9123891427035336E-3</v>
      </c>
      <c r="E2010" s="31">
        <v>1.0897936631927951E-2</v>
      </c>
      <c r="F2010" s="31">
        <v>-6.1381074168798122E-3</v>
      </c>
      <c r="G2010" s="31">
        <v>9.7957482284285469E-3</v>
      </c>
      <c r="H2010" s="31">
        <v>-8.4817642069567878E-4</v>
      </c>
      <c r="I2010" s="31">
        <v>-1.0313075506445668E-2</v>
      </c>
      <c r="J2010" s="31">
        <v>-7.2966070777091829E-4</v>
      </c>
      <c r="K2010" s="31">
        <v>-1.1111111111110628E-3</v>
      </c>
      <c r="L2010" s="31">
        <v>-1.2748796669702189E-2</v>
      </c>
      <c r="M2010" s="31">
        <v>3.2414910858995505E-3</v>
      </c>
    </row>
    <row r="2011" spans="1:13" x14ac:dyDescent="0.25">
      <c r="A2011" s="57">
        <v>41997</v>
      </c>
      <c r="B2011" s="31">
        <v>4.0066572150649904E-3</v>
      </c>
      <c r="C2011" s="31">
        <v>-4.7094366447485436E-3</v>
      </c>
      <c r="D2011" s="31">
        <v>2.6716537536719542E-4</v>
      </c>
      <c r="E2011" s="31">
        <v>-3.4301438021825392E-3</v>
      </c>
      <c r="F2011" s="31">
        <v>-9.3498027105850534E-3</v>
      </c>
      <c r="G2011" s="31">
        <v>-6.3983488132095534E-3</v>
      </c>
      <c r="H2011" s="31">
        <v>-1.0611205432937143E-2</v>
      </c>
      <c r="I2011" s="31">
        <v>1.9848654013150391E-3</v>
      </c>
      <c r="J2011" s="31">
        <v>1.4603870025555743E-3</v>
      </c>
      <c r="K2011" s="31">
        <v>-1.7797552836484987E-2</v>
      </c>
      <c r="L2011" s="31">
        <v>3.2942416655685758E-3</v>
      </c>
      <c r="M2011" s="31">
        <v>-2.6540503115622949E-3</v>
      </c>
    </row>
    <row r="2012" spans="1:13" x14ac:dyDescent="0.25">
      <c r="A2012" s="57">
        <v>41999</v>
      </c>
      <c r="B2012" s="31">
        <v>-3.7450884086442926E-3</v>
      </c>
      <c r="C2012" s="31">
        <v>1.7676993125613771E-2</v>
      </c>
      <c r="D2012" s="31">
        <v>2.9380341880340666E-3</v>
      </c>
      <c r="E2012" s="31">
        <v>9.9476142746373064E-3</v>
      </c>
      <c r="F2012" s="31">
        <v>1.6884578751407142E-2</v>
      </c>
      <c r="G2012" s="31">
        <v>-5.4009140008308698E-3</v>
      </c>
      <c r="H2012" s="31">
        <v>1.9998019998020089E-2</v>
      </c>
      <c r="I2012" s="31">
        <v>1.2380834468239676E-4</v>
      </c>
      <c r="J2012" s="31">
        <v>-2.1873860736419948E-3</v>
      </c>
      <c r="K2012" s="31">
        <v>2.8312570781426905E-2</v>
      </c>
      <c r="L2012" s="31">
        <v>1.0112949829261808E-2</v>
      </c>
      <c r="M2012" s="31">
        <v>5.5536272127731934E-3</v>
      </c>
    </row>
    <row r="2013" spans="1:13" x14ac:dyDescent="0.25">
      <c r="A2013" s="57">
        <v>42002</v>
      </c>
      <c r="B2013" s="31">
        <v>-1.6638935108154174E-3</v>
      </c>
      <c r="C2013" s="31">
        <v>-7.0181594876739251E-4</v>
      </c>
      <c r="D2013" s="31">
        <v>-9.8535286284953116E-3</v>
      </c>
      <c r="E2013" s="31">
        <v>-6.9284497125627897E-3</v>
      </c>
      <c r="F2013" s="31">
        <v>-1.988249318801083E-2</v>
      </c>
      <c r="G2013" s="31">
        <v>-8.9807852965747559E-3</v>
      </c>
      <c r="H2013" s="31">
        <v>9.5441457180758249E-3</v>
      </c>
      <c r="I2013" s="31">
        <v>-9.4082693736073919E-3</v>
      </c>
      <c r="J2013" s="31">
        <v>-5.1150895140664732E-3</v>
      </c>
      <c r="K2013" s="31">
        <v>-4.9559471365638874E-3</v>
      </c>
      <c r="L2013" s="31">
        <v>-1.495254193212836E-2</v>
      </c>
      <c r="M2013" s="31">
        <v>-3.1066620642042908E-3</v>
      </c>
    </row>
    <row r="2014" spans="1:13" x14ac:dyDescent="0.25">
      <c r="A2014" s="57">
        <v>42003</v>
      </c>
      <c r="B2014" s="31">
        <v>-1.2222222222222134E-2</v>
      </c>
      <c r="C2014" s="31">
        <v>-1.2202616100430164E-2</v>
      </c>
      <c r="D2014" s="31">
        <v>-1.1296395911780555E-2</v>
      </c>
      <c r="E2014" s="31">
        <v>1.6970565496943202E-4</v>
      </c>
      <c r="F2014" s="31">
        <v>-8.6877199079105072E-4</v>
      </c>
      <c r="G2014" s="31">
        <v>-9.062170706006345E-3</v>
      </c>
      <c r="H2014" s="31">
        <v>-5.5762081784387352E-3</v>
      </c>
      <c r="I2014" s="31">
        <v>-9.9975006248437248E-3</v>
      </c>
      <c r="J2014" s="31">
        <v>-9.731913330885078E-3</v>
      </c>
      <c r="K2014" s="31">
        <v>1.8262313226341975E-2</v>
      </c>
      <c r="L2014" s="31">
        <v>-3.5638859556496039E-3</v>
      </c>
      <c r="M2014" s="31">
        <v>1.7313019390581275E-3</v>
      </c>
    </row>
    <row r="2015" spans="1:13" x14ac:dyDescent="0.25">
      <c r="A2015" s="57">
        <v>42004</v>
      </c>
      <c r="B2015" s="31">
        <v>2.4371953505810673E-3</v>
      </c>
      <c r="C2015" s="31">
        <v>-1.9018841094916472E-2</v>
      </c>
      <c r="D2015" s="31">
        <v>-1.2785636561479796E-2</v>
      </c>
      <c r="E2015" s="31">
        <v>-7.5788997398287261E-3</v>
      </c>
      <c r="F2015" s="31">
        <v>-8.8691796008868451E-3</v>
      </c>
      <c r="G2015" s="31">
        <v>-1.2122501063377311E-2</v>
      </c>
      <c r="H2015" s="31">
        <v>1.6113438607812114E-4</v>
      </c>
      <c r="I2015" s="31">
        <v>-1.5147689977278556E-2</v>
      </c>
      <c r="J2015" s="31">
        <v>-8.7150009271277362E-3</v>
      </c>
      <c r="K2015" s="31">
        <v>-2.3913043478260732E-2</v>
      </c>
      <c r="L2015" s="31">
        <v>-1.0994833752814959E-2</v>
      </c>
      <c r="M2015" s="31">
        <v>-1.0485078926143698E-2</v>
      </c>
    </row>
    <row r="2016" spans="1:13" x14ac:dyDescent="0.25">
      <c r="A2016" s="57">
        <v>42006</v>
      </c>
      <c r="B2016" s="31">
        <v>5.6106227791286045E-3</v>
      </c>
      <c r="C2016" s="31">
        <v>-9.5125928610255706E-3</v>
      </c>
      <c r="D2016" s="31">
        <v>1.9289060347202902E-3</v>
      </c>
      <c r="E2016" s="31">
        <v>-3.0205167173252834E-3</v>
      </c>
      <c r="F2016" s="31">
        <v>-2.1450190814580772E-2</v>
      </c>
      <c r="G2016" s="31">
        <v>6.6738428417651985E-3</v>
      </c>
      <c r="H2016" s="31">
        <v>-5.8965683905269906E-3</v>
      </c>
      <c r="I2016" s="31">
        <v>5.5114073314534995E-3</v>
      </c>
      <c r="J2016" s="31">
        <v>3.7411148522248361E-4</v>
      </c>
      <c r="K2016" s="31">
        <v>2.2828507795100261E-2</v>
      </c>
      <c r="L2016" s="31">
        <v>-9.375837128313691E-4</v>
      </c>
      <c r="M2016" s="31">
        <v>2.3288309268765239E-4</v>
      </c>
    </row>
    <row r="2017" spans="1:13" x14ac:dyDescent="0.25">
      <c r="A2017" s="57">
        <v>42009</v>
      </c>
      <c r="B2017" s="31">
        <v>-2.4796974769070168E-4</v>
      </c>
      <c r="C2017" s="31">
        <v>-2.8171590597274254E-2</v>
      </c>
      <c r="D2017" s="31">
        <v>-1.12761276127612E-2</v>
      </c>
      <c r="E2017" s="31">
        <v>-2.0845639374249658E-2</v>
      </c>
      <c r="F2017" s="31">
        <v>-1.4792899408284099E-2</v>
      </c>
      <c r="G2017" s="31">
        <v>-9.4097519247219319E-3</v>
      </c>
      <c r="H2017" s="31">
        <v>-2.0517308440295534E-2</v>
      </c>
      <c r="I2017" s="31">
        <v>-1.6061185468451256E-2</v>
      </c>
      <c r="J2017" s="31">
        <v>-1.5706806282722474E-2</v>
      </c>
      <c r="K2017" s="31">
        <v>-5.2803483941208595E-2</v>
      </c>
      <c r="L2017" s="31">
        <v>-2.493631854135947E-2</v>
      </c>
      <c r="M2017" s="31">
        <v>-2.9103608847497187E-3</v>
      </c>
    </row>
    <row r="2018" spans="1:13" x14ac:dyDescent="0.25">
      <c r="A2018" s="57">
        <v>42010</v>
      </c>
      <c r="B2018" s="31">
        <v>-9.92125007750988E-3</v>
      </c>
      <c r="C2018" s="31">
        <v>9.4117647058800102E-5</v>
      </c>
      <c r="D2018" s="31">
        <v>-1.8636995827538305E-2</v>
      </c>
      <c r="E2018" s="31">
        <v>-2.317706813007181E-2</v>
      </c>
      <c r="F2018" s="31">
        <v>1.8200018200018597E-3</v>
      </c>
      <c r="G2018" s="31">
        <v>-1.4464594127806651E-2</v>
      </c>
      <c r="H2018" s="31">
        <v>-2.2833316787451485E-2</v>
      </c>
      <c r="I2018" s="31">
        <v>-1.3473247830029678E-2</v>
      </c>
      <c r="J2018" s="31">
        <v>-1.6337386018237088E-2</v>
      </c>
      <c r="K2018" s="31">
        <v>7.4712643678163104E-3</v>
      </c>
      <c r="L2018" s="31">
        <v>-3.7398597552591784E-2</v>
      </c>
      <c r="M2018" s="31">
        <v>7.7057793345007841E-3</v>
      </c>
    </row>
    <row r="2019" spans="1:13" x14ac:dyDescent="0.25">
      <c r="A2019" s="57">
        <v>42011</v>
      </c>
      <c r="B2019" s="31">
        <v>-1.5469405649151335E-2</v>
      </c>
      <c r="C2019" s="31">
        <v>1.4022209674383612E-2</v>
      </c>
      <c r="D2019" s="31">
        <v>2.0975056689342519E-2</v>
      </c>
      <c r="E2019" s="31">
        <v>-1.7132839270060929E-3</v>
      </c>
      <c r="F2019" s="31">
        <v>1.8939049868289537E-2</v>
      </c>
      <c r="G2019" s="31">
        <v>1.270536692223434E-2</v>
      </c>
      <c r="H2019" s="31">
        <v>1.0599749398896074E-2</v>
      </c>
      <c r="I2019" s="31">
        <v>0</v>
      </c>
      <c r="J2019" s="31">
        <v>1.7960602549246918E-2</v>
      </c>
      <c r="K2019" s="31">
        <v>-9.1272104962920597E-3</v>
      </c>
      <c r="L2019" s="31">
        <v>1.1855449221539693E-2</v>
      </c>
      <c r="M2019" s="31">
        <v>2.6532267408179822E-2</v>
      </c>
    </row>
    <row r="2020" spans="1:13" x14ac:dyDescent="0.25">
      <c r="A2020" s="57">
        <v>42012</v>
      </c>
      <c r="B2020" s="31">
        <v>-6.1068702290074661E-3</v>
      </c>
      <c r="C2020" s="31">
        <v>3.8422273781902661E-2</v>
      </c>
      <c r="D2020" s="31">
        <v>1.8600777345918695E-2</v>
      </c>
      <c r="E2020" s="31">
        <v>3.1530632608260944E-3</v>
      </c>
      <c r="F2020" s="31">
        <v>2.1662580788945895E-2</v>
      </c>
      <c r="G2020" s="31">
        <v>2.9418126757516871E-2</v>
      </c>
      <c r="H2020" s="31">
        <v>6.836002948863884E-3</v>
      </c>
      <c r="I2020" s="31">
        <v>2.66579120157584E-2</v>
      </c>
      <c r="J2020" s="31">
        <v>1.6315689622462548E-2</v>
      </c>
      <c r="K2020" s="31">
        <v>6.0449050086355927E-2</v>
      </c>
      <c r="L2020" s="31">
        <v>3.4161490683229934E-2</v>
      </c>
      <c r="M2020" s="31">
        <v>2.110609480812653E-2</v>
      </c>
    </row>
    <row r="2021" spans="1:13" x14ac:dyDescent="0.25">
      <c r="A2021" s="57">
        <v>42013</v>
      </c>
      <c r="B2021" s="31">
        <v>1.39528929851509E-2</v>
      </c>
      <c r="C2021" s="31">
        <v>1.0724819018679277E-3</v>
      </c>
      <c r="D2021" s="31">
        <v>1.907876805669062E-3</v>
      </c>
      <c r="E2021" s="31">
        <v>-1.2950584865122905E-2</v>
      </c>
      <c r="F2021" s="31">
        <v>-1.0078094323982434E-2</v>
      </c>
      <c r="G2021" s="31">
        <v>-8.4051271275479289E-3</v>
      </c>
      <c r="H2021" s="31">
        <v>-1.1748652066830734E-2</v>
      </c>
      <c r="I2021" s="31">
        <v>-5.6280378613458026E-3</v>
      </c>
      <c r="J2021" s="31">
        <v>5.6001493373147859E-4</v>
      </c>
      <c r="K2021" s="31">
        <v>-9.7719869706842655E-3</v>
      </c>
      <c r="L2021" s="31">
        <v>1.7335517335517192E-2</v>
      </c>
      <c r="M2021" s="31">
        <v>-1.2379794406985778E-2</v>
      </c>
    </row>
    <row r="2022" spans="1:13" x14ac:dyDescent="0.25">
      <c r="A2022" s="57">
        <v>42016</v>
      </c>
      <c r="B2022" s="31">
        <v>3.6611538947104449E-3</v>
      </c>
      <c r="C2022" s="31">
        <v>-2.4640657084188944E-2</v>
      </c>
      <c r="D2022" s="31">
        <v>-4.3525571273121955E-3</v>
      </c>
      <c r="E2022" s="31">
        <v>-7.2958864905173781E-3</v>
      </c>
      <c r="F2022" s="31">
        <v>-2.6487439400617041E-2</v>
      </c>
      <c r="G2022" s="31">
        <v>-1.250264886628516E-2</v>
      </c>
      <c r="H2022" s="31">
        <v>-1.8590240123934842E-2</v>
      </c>
      <c r="I2022" s="31">
        <v>-1.3120658605608404E-2</v>
      </c>
      <c r="J2022" s="31">
        <v>-8.9552238805971074E-3</v>
      </c>
      <c r="K2022" s="31">
        <v>-3.1798245614034992E-2</v>
      </c>
      <c r="L2022" s="31">
        <v>-4.1325640681604714E-2</v>
      </c>
      <c r="M2022" s="31">
        <v>7.498601007274841E-3</v>
      </c>
    </row>
    <row r="2023" spans="1:13" x14ac:dyDescent="0.25">
      <c r="A2023" s="57">
        <v>42017</v>
      </c>
      <c r="B2023" s="31">
        <v>-1.0943396226415159E-2</v>
      </c>
      <c r="C2023" s="31">
        <v>8.8787185354690656E-3</v>
      </c>
      <c r="D2023" s="31">
        <v>-2.732240437158473E-3</v>
      </c>
      <c r="E2023" s="31">
        <v>7.3698101715562458E-3</v>
      </c>
      <c r="F2023" s="31">
        <v>-5.8400108651364135E-3</v>
      </c>
      <c r="G2023" s="31">
        <v>-5.1502145922747156E-3</v>
      </c>
      <c r="H2023" s="31">
        <v>1.1427198792079762E-2</v>
      </c>
      <c r="I2023" s="31">
        <v>-3.519290928050034E-3</v>
      </c>
      <c r="J2023" s="31">
        <v>-6.2123493975902999E-3</v>
      </c>
      <c r="K2023" s="31">
        <v>1.1325028312569874E-3</v>
      </c>
      <c r="L2023" s="31">
        <v>2.7991602519228387E-4</v>
      </c>
      <c r="M2023" s="31">
        <v>-7.8871361919572447E-3</v>
      </c>
    </row>
    <row r="2024" spans="1:13" x14ac:dyDescent="0.25">
      <c r="A2024" s="57">
        <v>42018</v>
      </c>
      <c r="B2024" s="31">
        <v>-1.5261350629530601E-2</v>
      </c>
      <c r="C2024" s="31">
        <v>-3.8105606967883121E-3</v>
      </c>
      <c r="D2024" s="31">
        <v>-4.109589041095818E-3</v>
      </c>
      <c r="E2024" s="31">
        <v>9.4522149220042095E-3</v>
      </c>
      <c r="F2024" s="31">
        <v>-1.2659380692167543E-2</v>
      </c>
      <c r="G2024" s="31">
        <v>-8.6281276962898446E-3</v>
      </c>
      <c r="H2024" s="31">
        <v>-4.987446563072595E-3</v>
      </c>
      <c r="I2024" s="31">
        <v>-2.2236756049706097E-3</v>
      </c>
      <c r="J2024" s="31">
        <v>-1.5154385300245599E-3</v>
      </c>
      <c r="K2024" s="31">
        <v>4.0723981900452344E-2</v>
      </c>
      <c r="L2024" s="31">
        <v>-2.4345879389953806E-2</v>
      </c>
      <c r="M2024" s="31">
        <v>-3.0231776956667789E-2</v>
      </c>
    </row>
    <row r="2025" spans="1:13" x14ac:dyDescent="0.25">
      <c r="A2025" s="57">
        <v>42019</v>
      </c>
      <c r="B2025" s="31">
        <v>1.1817125145292318E-2</v>
      </c>
      <c r="C2025" s="31">
        <v>-2.714025500910755E-2</v>
      </c>
      <c r="D2025" s="31">
        <v>-4.4016506189822335E-3</v>
      </c>
      <c r="E2025" s="31">
        <v>1.8368039611076359E-3</v>
      </c>
      <c r="F2025" s="31">
        <v>-3.9203025551147741E-3</v>
      </c>
      <c r="G2025" s="31">
        <v>-1.0443864229765065E-2</v>
      </c>
      <c r="H2025" s="31">
        <v>-2.155010740955432E-2</v>
      </c>
      <c r="I2025" s="31">
        <v>-2.9234399580493009E-2</v>
      </c>
      <c r="J2025" s="31">
        <v>-6.2606715993169804E-3</v>
      </c>
      <c r="K2025" s="31">
        <v>-3.6956521739130443E-2</v>
      </c>
      <c r="L2025" s="31">
        <v>-4.7899039151011125E-2</v>
      </c>
      <c r="M2025" s="31">
        <v>8.8904283570025999E-3</v>
      </c>
    </row>
    <row r="2026" spans="1:13" x14ac:dyDescent="0.25">
      <c r="A2026" s="57">
        <v>42020</v>
      </c>
      <c r="B2026" s="31">
        <v>-1.8316420958580659E-2</v>
      </c>
      <c r="C2026" s="31">
        <v>-7.7700805092678626E-3</v>
      </c>
      <c r="D2026" s="31">
        <v>7.1843050566455791E-3</v>
      </c>
      <c r="E2026" s="31">
        <v>1.2535124255166341E-2</v>
      </c>
      <c r="F2026" s="31">
        <v>1.9586053618558141E-2</v>
      </c>
      <c r="G2026" s="31">
        <v>1.6710642040457468E-2</v>
      </c>
      <c r="H2026" s="31">
        <v>1.3207875936574354E-2</v>
      </c>
      <c r="I2026" s="31">
        <v>1.5259959486833452E-2</v>
      </c>
      <c r="J2026" s="31">
        <v>1.7182130584192379E-2</v>
      </c>
      <c r="K2026" s="31">
        <v>1.4108352144469594E-2</v>
      </c>
      <c r="L2026" s="31">
        <v>2.6961891851182473E-2</v>
      </c>
      <c r="M2026" s="31">
        <v>-6.9810025177385882E-3</v>
      </c>
    </row>
    <row r="2027" spans="1:13" x14ac:dyDescent="0.25">
      <c r="A2027" s="57">
        <v>42024</v>
      </c>
      <c r="B2027" s="31">
        <v>1.872318294109987E-2</v>
      </c>
      <c r="C2027" s="31">
        <v>2.5757146900651007E-2</v>
      </c>
      <c r="D2027" s="31">
        <v>-9.8765432098765205E-3</v>
      </c>
      <c r="E2027" s="31">
        <v>-2.3224689025350687E-3</v>
      </c>
      <c r="F2027" s="31">
        <v>7.2661217075387086E-4</v>
      </c>
      <c r="G2027" s="31">
        <v>3.2439446366780977E-3</v>
      </c>
      <c r="H2027" s="31">
        <v>-4.4713489715897392E-3</v>
      </c>
      <c r="I2027" s="31">
        <v>1.4099494546421676E-2</v>
      </c>
      <c r="J2027" s="31">
        <v>9.7597597597596231E-3</v>
      </c>
      <c r="K2027" s="31">
        <v>-8.7367835281023987E-2</v>
      </c>
      <c r="L2027" s="31">
        <v>1.5547081255499862E-2</v>
      </c>
      <c r="M2027" s="31">
        <v>-9.2197764204215993E-4</v>
      </c>
    </row>
    <row r="2028" spans="1:13" x14ac:dyDescent="0.25">
      <c r="A2028" s="57">
        <v>42025</v>
      </c>
      <c r="B2028" s="31">
        <v>-2.3420548819400033E-2</v>
      </c>
      <c r="C2028" s="31">
        <v>7.6342899190580127E-3</v>
      </c>
      <c r="D2028" s="31">
        <v>1.0806317539484356E-2</v>
      </c>
      <c r="E2028" s="31">
        <v>2.1976721246794284E-2</v>
      </c>
      <c r="F2028" s="31">
        <v>3.5941187148302634E-2</v>
      </c>
      <c r="G2028" s="31">
        <v>-1.0131493856434526E-2</v>
      </c>
      <c r="H2028" s="31">
        <v>2.6983139856274097E-2</v>
      </c>
      <c r="I2028" s="31">
        <v>6.5582371458552391E-3</v>
      </c>
      <c r="J2028" s="31">
        <v>8.9219330855019319E-3</v>
      </c>
      <c r="K2028" s="31">
        <v>6.7073170731708487E-3</v>
      </c>
      <c r="L2028" s="31">
        <v>1.5886770652802085E-3</v>
      </c>
      <c r="M2028" s="31">
        <v>-5.7676779328641459E-4</v>
      </c>
    </row>
    <row r="2029" spans="1:13" x14ac:dyDescent="0.25">
      <c r="A2029" s="57">
        <v>42026</v>
      </c>
      <c r="B2029" s="31">
        <v>-7.1227863817552306E-3</v>
      </c>
      <c r="C2029" s="31">
        <v>2.6015518028297713E-2</v>
      </c>
      <c r="D2029" s="31">
        <v>1.1787280701754277E-2</v>
      </c>
      <c r="E2029" s="31">
        <v>3.1561269400046443E-2</v>
      </c>
      <c r="F2029" s="31">
        <v>7.0089363939020988E-3</v>
      </c>
      <c r="G2029" s="31">
        <v>2.6350174216027922E-2</v>
      </c>
      <c r="H2029" s="31">
        <v>4.3969722455845295E-2</v>
      </c>
      <c r="I2029" s="31">
        <v>1.1858222569716137E-2</v>
      </c>
      <c r="J2029" s="31">
        <v>1.2711864406779627E-2</v>
      </c>
      <c r="K2029" s="31">
        <v>5.7540884312537788E-2</v>
      </c>
      <c r="L2029" s="31">
        <v>2.5522710886806133E-2</v>
      </c>
      <c r="M2029" s="31">
        <v>1.9159741458910418E-2</v>
      </c>
    </row>
    <row r="2030" spans="1:13" x14ac:dyDescent="0.25">
      <c r="A2030" s="57">
        <v>42027</v>
      </c>
      <c r="B2030" s="31">
        <v>2.0336975121758583E-2</v>
      </c>
      <c r="C2030" s="31">
        <v>5.1601423487543929E-3</v>
      </c>
      <c r="D2030" s="31">
        <v>-1.273367651043078E-2</v>
      </c>
      <c r="E2030" s="31">
        <v>1.0404386309624147E-2</v>
      </c>
      <c r="F2030" s="31">
        <v>1.4964329215242822E-2</v>
      </c>
      <c r="G2030" s="31">
        <v>1.0608953957138567E-3</v>
      </c>
      <c r="H2030" s="31">
        <v>6.6705336426913231E-3</v>
      </c>
      <c r="I2030" s="31">
        <v>2.3180940115903326E-3</v>
      </c>
      <c r="J2030" s="31">
        <v>1.6372566854647719E-3</v>
      </c>
      <c r="K2030" s="31">
        <v>-1.5463917525773141E-2</v>
      </c>
      <c r="L2030" s="31">
        <v>-1.898200224971891E-2</v>
      </c>
      <c r="M2030" s="31">
        <v>2.3782559456400065E-3</v>
      </c>
    </row>
    <row r="2031" spans="1:13" x14ac:dyDescent="0.25">
      <c r="A2031" s="57">
        <v>42030</v>
      </c>
      <c r="B2031" s="31">
        <v>2.0834677159259352E-2</v>
      </c>
      <c r="C2031" s="31">
        <v>1.0621348911310502E-3</v>
      </c>
      <c r="D2031" s="31">
        <v>-1.7563117453347932E-2</v>
      </c>
      <c r="E2031" s="31">
        <v>-8.7785906102416655E-3</v>
      </c>
      <c r="F2031" s="31">
        <v>-1.6543802503000138E-2</v>
      </c>
      <c r="G2031" s="31">
        <v>-3.6032217041119807E-3</v>
      </c>
      <c r="H2031" s="31">
        <v>-8.7390761548064022E-3</v>
      </c>
      <c r="I2031" s="31">
        <v>-4.2400102788128224E-3</v>
      </c>
      <c r="J2031" s="31">
        <v>-1.816200508537591E-4</v>
      </c>
      <c r="K2031" s="31">
        <v>-5.4682955206515449E-2</v>
      </c>
      <c r="L2031" s="31">
        <v>-6.4497635086714356E-3</v>
      </c>
      <c r="M2031" s="31">
        <v>1.3557790080216403E-3</v>
      </c>
    </row>
    <row r="2032" spans="1:13" x14ac:dyDescent="0.25">
      <c r="A2032" s="57">
        <v>42031</v>
      </c>
      <c r="B2032" s="31">
        <v>-2.0978137242512296E-2</v>
      </c>
      <c r="C2032" s="31">
        <v>-3.5013262599469464E-2</v>
      </c>
      <c r="D2032" s="31">
        <v>-4.5251396648044673E-2</v>
      </c>
      <c r="E2032" s="31">
        <v>-3.0978494422750025E-2</v>
      </c>
      <c r="F2032" s="31">
        <v>-8.4110520352130846E-3</v>
      </c>
      <c r="G2032" s="31">
        <v>-9.2533503509891535E-2</v>
      </c>
      <c r="H2032" s="31">
        <v>-9.3974036039528031E-3</v>
      </c>
      <c r="I2032" s="31">
        <v>-2.2193548387096751E-2</v>
      </c>
      <c r="J2032" s="31">
        <v>-3.9963669391461787E-3</v>
      </c>
      <c r="K2032" s="31">
        <v>-2.4615384615384039E-3</v>
      </c>
      <c r="L2032" s="31">
        <v>-3.1736872475476297E-3</v>
      </c>
      <c r="M2032" s="31">
        <v>-1.2411147466997563E-2</v>
      </c>
    </row>
    <row r="2033" spans="1:13" x14ac:dyDescent="0.25">
      <c r="A2033" s="57">
        <v>42032</v>
      </c>
      <c r="B2033" s="31">
        <v>-6.0668645927455245E-3</v>
      </c>
      <c r="C2033" s="31">
        <v>5.6532893531244355E-2</v>
      </c>
      <c r="D2033" s="31">
        <v>-1.1702750146284302E-2</v>
      </c>
      <c r="E2033" s="31">
        <v>-1.6639993829898003E-2</v>
      </c>
      <c r="F2033" s="31">
        <v>-3.1732079286247994E-2</v>
      </c>
      <c r="G2033" s="31">
        <v>-3.4458509142053395E-2</v>
      </c>
      <c r="H2033" s="31">
        <v>-9.2583537082313594E-3</v>
      </c>
      <c r="I2033" s="31">
        <v>6.0702032198467482E-3</v>
      </c>
      <c r="J2033" s="31">
        <v>-1.6231989786613221E-2</v>
      </c>
      <c r="K2033" s="31">
        <v>-4.9352251696483718E-2</v>
      </c>
      <c r="L2033" s="31">
        <v>-1.6931982633863751E-2</v>
      </c>
      <c r="M2033" s="31">
        <v>-8.1115046269851776E-3</v>
      </c>
    </row>
    <row r="2034" spans="1:13" x14ac:dyDescent="0.25">
      <c r="A2034" s="57">
        <v>42033</v>
      </c>
      <c r="B2034" s="31">
        <v>-1.7012987012987035E-2</v>
      </c>
      <c r="C2034" s="31">
        <v>3.1133466308212565E-2</v>
      </c>
      <c r="D2034" s="31">
        <v>1.272942569567781E-2</v>
      </c>
      <c r="E2034" s="31">
        <v>1.29411764705889E-3</v>
      </c>
      <c r="F2034" s="31">
        <v>3.6312468793964214E-4</v>
      </c>
      <c r="G2034" s="31">
        <v>1.9907744598203436E-2</v>
      </c>
      <c r="H2034" s="31">
        <v>2.5895824421703573E-2</v>
      </c>
      <c r="I2034" s="31">
        <v>2.3084994753410415E-2</v>
      </c>
      <c r="J2034" s="31">
        <v>1.3533555802743846E-2</v>
      </c>
      <c r="K2034" s="31">
        <v>1.9467878001298011E-3</v>
      </c>
      <c r="L2034" s="31">
        <v>1.0304725452670027E-3</v>
      </c>
      <c r="M2034" s="31">
        <v>1.0366275051831408E-2</v>
      </c>
    </row>
    <row r="2035" spans="1:13" x14ac:dyDescent="0.25">
      <c r="A2035" s="57">
        <v>42034</v>
      </c>
      <c r="B2035" s="31">
        <v>1.6712907913859265E-2</v>
      </c>
      <c r="C2035" s="31">
        <v>-1.4634146341463539E-2</v>
      </c>
      <c r="D2035" s="31">
        <v>-3.4200526161941025E-2</v>
      </c>
      <c r="E2035" s="31">
        <v>4.6723847569811516E-2</v>
      </c>
      <c r="F2035" s="31">
        <v>-1.1207405054675768E-2</v>
      </c>
      <c r="G2035" s="31">
        <v>-3.8324208521780534E-2</v>
      </c>
      <c r="H2035" s="31">
        <v>0.13711591506831744</v>
      </c>
      <c r="I2035" s="31">
        <v>-2.6794871794871833E-2</v>
      </c>
      <c r="J2035" s="31">
        <v>-2.2315712456557502E-2</v>
      </c>
      <c r="K2035" s="31">
        <v>-3.5621761658030993E-2</v>
      </c>
      <c r="L2035" s="31">
        <v>-1.4558823529411735E-2</v>
      </c>
      <c r="M2035" s="31">
        <v>-3.1235750113999039E-2</v>
      </c>
    </row>
    <row r="2036" spans="1:13" x14ac:dyDescent="0.25">
      <c r="A2036" s="57">
        <v>42037</v>
      </c>
      <c r="B2036" s="31">
        <v>5.8475732570983929E-4</v>
      </c>
      <c r="C2036" s="31">
        <v>1.2546944349607347E-2</v>
      </c>
      <c r="D2036" s="31">
        <v>1.8462469733656173E-2</v>
      </c>
      <c r="E2036" s="31">
        <v>-1.1299857816358561E-2</v>
      </c>
      <c r="F2036" s="31">
        <v>-1.468428781204123E-3</v>
      </c>
      <c r="G2036" s="31">
        <v>2.1782178217821802E-2</v>
      </c>
      <c r="H2036" s="31">
        <v>2.803711956675059E-2</v>
      </c>
      <c r="I2036" s="31">
        <v>-1.2119615333948119E-2</v>
      </c>
      <c r="J2036" s="31">
        <v>7.4836295603364356E-4</v>
      </c>
      <c r="K2036" s="31">
        <v>1.343183344526544E-3</v>
      </c>
      <c r="L2036" s="31">
        <v>1.0296970601402666E-2</v>
      </c>
      <c r="M2036" s="31">
        <v>8.5902565309483592E-3</v>
      </c>
    </row>
    <row r="2037" spans="1:13" x14ac:dyDescent="0.25">
      <c r="A2037" s="57">
        <v>42038</v>
      </c>
      <c r="B2037" s="31">
        <v>4.8701298701299134E-3</v>
      </c>
      <c r="C2037" s="31">
        <v>1.6859141869685068E-4</v>
      </c>
      <c r="D2037" s="31">
        <v>1.4858841010403356E-3</v>
      </c>
      <c r="E2037" s="31">
        <v>1.4380865879504157E-3</v>
      </c>
      <c r="F2037" s="31">
        <v>-2.0220588235293491E-3</v>
      </c>
      <c r="G2037" s="31">
        <v>7.7519379844961378E-3</v>
      </c>
      <c r="H2037" s="31">
        <v>-2.5242132411447127E-3</v>
      </c>
      <c r="I2037" s="31">
        <v>5.4673956527537815E-3</v>
      </c>
      <c r="J2037" s="31">
        <v>1.7760329033464028E-2</v>
      </c>
      <c r="K2037" s="31">
        <v>4.8289738430583595E-2</v>
      </c>
      <c r="L2037" s="31">
        <v>4.5937961595273302E-2</v>
      </c>
      <c r="M2037" s="31">
        <v>5.6002800140007025E-3</v>
      </c>
    </row>
    <row r="2038" spans="1:13" x14ac:dyDescent="0.25">
      <c r="A2038" s="57">
        <v>42039</v>
      </c>
      <c r="B2038" s="31">
        <v>1.5896607431340914E-2</v>
      </c>
      <c r="C2038" s="31">
        <v>7.6696165191740828E-3</v>
      </c>
      <c r="D2038" s="31">
        <v>-2.9673590504450953E-3</v>
      </c>
      <c r="E2038" s="31">
        <v>-1.2243972488852006E-2</v>
      </c>
      <c r="F2038" s="31">
        <v>3.6839196905513738E-4</v>
      </c>
      <c r="G2038" s="31">
        <v>5.7692307692307487E-3</v>
      </c>
      <c r="H2038" s="31">
        <v>3.3007839361847147E-3</v>
      </c>
      <c r="I2038" s="31">
        <v>3.0503978779838903E-3</v>
      </c>
      <c r="J2038" s="31">
        <v>3.3063923585598953E-3</v>
      </c>
      <c r="K2038" s="31">
        <v>-1.3435700575815779E-2</v>
      </c>
      <c r="L2038" s="31">
        <v>5.2252506708092561E-3</v>
      </c>
      <c r="M2038" s="31">
        <v>5.3370460610280279E-3</v>
      </c>
    </row>
    <row r="2039" spans="1:13" x14ac:dyDescent="0.25">
      <c r="A2039" s="57">
        <v>42040</v>
      </c>
      <c r="B2039" s="31">
        <v>5.0887348133055177E-4</v>
      </c>
      <c r="C2039" s="31">
        <v>3.1783205085311739E-3</v>
      </c>
      <c r="D2039" s="31">
        <v>1.0119047619047583E-2</v>
      </c>
      <c r="E2039" s="31">
        <v>9.2202922947433041E-3</v>
      </c>
      <c r="F2039" s="31">
        <v>-2.0254096851408665E-3</v>
      </c>
      <c r="G2039" s="31">
        <v>1.4579349904397798E-2</v>
      </c>
      <c r="H2039" s="31">
        <v>2.5058259081562673E-2</v>
      </c>
      <c r="I2039" s="31">
        <v>-1.3222266296430973E-4</v>
      </c>
      <c r="J2039" s="31">
        <v>1.2632735261808969E-2</v>
      </c>
      <c r="K2039" s="31">
        <v>5.3177691309986841E-2</v>
      </c>
      <c r="L2039" s="31">
        <v>-8.429334082607598E-3</v>
      </c>
      <c r="M2039" s="31">
        <v>7.2706289671089497E-3</v>
      </c>
    </row>
    <row r="2040" spans="1:13" x14ac:dyDescent="0.25">
      <c r="A2040" s="57">
        <v>42041</v>
      </c>
      <c r="B2040" s="31">
        <v>3.1788416301115063E-4</v>
      </c>
      <c r="C2040" s="31">
        <v>-8.4208771052192155E-3</v>
      </c>
      <c r="D2040" s="31">
        <v>-1.8856806128461967E-2</v>
      </c>
      <c r="E2040" s="31">
        <v>6.4824292050493781E-3</v>
      </c>
      <c r="F2040" s="31">
        <v>-2.3154981549815545E-2</v>
      </c>
      <c r="G2040" s="31">
        <v>-9.4228504122506607E-4</v>
      </c>
      <c r="H2040" s="31">
        <v>1.0430875391156391E-3</v>
      </c>
      <c r="I2040" s="31">
        <v>-1.5207617032531151E-2</v>
      </c>
      <c r="J2040" s="31">
        <v>-1.7175917555595777E-2</v>
      </c>
      <c r="K2040" s="31">
        <v>-7.3891625615761791E-3</v>
      </c>
      <c r="L2040" s="31">
        <v>-2.8336639274582076E-2</v>
      </c>
      <c r="M2040" s="31">
        <v>5.728689275892318E-4</v>
      </c>
    </row>
    <row r="2041" spans="1:13" x14ac:dyDescent="0.25">
      <c r="A2041" s="57">
        <v>42044</v>
      </c>
      <c r="B2041" s="31">
        <v>-8.5165882801576664E-3</v>
      </c>
      <c r="C2041" s="31">
        <v>6.6425628520978552E-3</v>
      </c>
      <c r="D2041" s="31">
        <v>-1.1111111111111072E-2</v>
      </c>
      <c r="E2041" s="31">
        <v>-5.9698681732579528E-3</v>
      </c>
      <c r="F2041" s="31">
        <v>1.5346113891774538E-2</v>
      </c>
      <c r="G2041" s="31">
        <v>-1.1789672247111138E-3</v>
      </c>
      <c r="H2041" s="31">
        <v>-9.9390830394356922E-3</v>
      </c>
      <c r="I2041" s="31">
        <v>-4.0284678393986972E-4</v>
      </c>
      <c r="J2041" s="31">
        <v>-1.6556291390728006E-3</v>
      </c>
      <c r="K2041" s="31">
        <v>-1.5508684863523636E-2</v>
      </c>
      <c r="L2041" s="31">
        <v>-1.6039661708953101E-3</v>
      </c>
      <c r="M2041" s="31">
        <v>-1.6260162601625994E-2</v>
      </c>
    </row>
    <row r="2042" spans="1:13" x14ac:dyDescent="0.25">
      <c r="A2042" s="57">
        <v>42045</v>
      </c>
      <c r="B2042" s="31">
        <v>4.7435897435899044E-3</v>
      </c>
      <c r="C2042" s="31">
        <v>1.9211493484797781E-2</v>
      </c>
      <c r="D2042" s="31">
        <v>2.3382933495293079E-2</v>
      </c>
      <c r="E2042" s="31">
        <v>1.7259344864823944E-2</v>
      </c>
      <c r="F2042" s="31">
        <v>2.0508766218667152E-2</v>
      </c>
      <c r="G2042" s="31">
        <v>5.6657223796034994E-3</v>
      </c>
      <c r="H2042" s="31">
        <v>6.5846286701209955E-3</v>
      </c>
      <c r="I2042" s="31">
        <v>1.0075228371843048E-2</v>
      </c>
      <c r="J2042" s="31">
        <v>2.8560899207665358E-2</v>
      </c>
      <c r="K2042" s="31">
        <v>-8.8216761184624071E-3</v>
      </c>
      <c r="L2042" s="31">
        <v>2.2053454067474831E-2</v>
      </c>
      <c r="M2042" s="31">
        <v>1.6063322081247833E-2</v>
      </c>
    </row>
    <row r="2043" spans="1:13" x14ac:dyDescent="0.25">
      <c r="A2043" s="57">
        <v>42046</v>
      </c>
      <c r="B2043" s="31">
        <v>6.5075921908892553E-3</v>
      </c>
      <c r="C2043" s="31">
        <v>2.3438780527782255E-2</v>
      </c>
      <c r="D2043" s="31">
        <v>-4.451038575667865E-3</v>
      </c>
      <c r="E2043" s="31">
        <v>-1.806533318434167E-3</v>
      </c>
      <c r="F2043" s="31">
        <v>-2.1737149106817455E-2</v>
      </c>
      <c r="G2043" s="31">
        <v>-5.1643192488262102E-3</v>
      </c>
      <c r="H2043" s="31">
        <v>5.7372654155496416E-3</v>
      </c>
      <c r="I2043" s="31">
        <v>1.7555526000798016E-2</v>
      </c>
      <c r="J2043" s="31">
        <v>3.2246506628448302E-3</v>
      </c>
      <c r="K2043" s="31">
        <v>1.7164653528289886E-2</v>
      </c>
      <c r="L2043" s="31">
        <v>-3.8725350100028644E-2</v>
      </c>
      <c r="M2043" s="31">
        <v>-1.0883262687593098E-2</v>
      </c>
    </row>
    <row r="2044" spans="1:13" x14ac:dyDescent="0.25">
      <c r="A2044" s="57">
        <v>42047</v>
      </c>
      <c r="B2044" s="31">
        <v>6.0851926977687487E-3</v>
      </c>
      <c r="C2044" s="31">
        <v>1.2652146060217806E-2</v>
      </c>
      <c r="D2044" s="31">
        <v>1.6989567809239992E-2</v>
      </c>
      <c r="E2044" s="31">
        <v>1.2985801444110434E-2</v>
      </c>
      <c r="F2044" s="31">
        <v>-4.4952718125494839E-2</v>
      </c>
      <c r="G2044" s="31">
        <v>1.6753185464841946E-2</v>
      </c>
      <c r="H2044" s="31">
        <v>5.4113131097723866E-3</v>
      </c>
      <c r="I2044" s="31">
        <v>-3.6596523330283404E-3</v>
      </c>
      <c r="J2044" s="31">
        <v>2.5714285714285579E-2</v>
      </c>
      <c r="K2044" s="31">
        <v>2.5625000000000009E-2</v>
      </c>
      <c r="L2044" s="31">
        <v>0.22491452356176622</v>
      </c>
      <c r="M2044" s="31">
        <v>-5.2119527449617786E-3</v>
      </c>
    </row>
    <row r="2045" spans="1:13" x14ac:dyDescent="0.25">
      <c r="A2045" s="57">
        <v>42048</v>
      </c>
      <c r="B2045" s="31">
        <v>3.7802419354848737E-4</v>
      </c>
      <c r="C2045" s="31">
        <v>4.9027360430176081E-3</v>
      </c>
      <c r="D2045" s="31">
        <v>7.0339976553341899E-3</v>
      </c>
      <c r="E2045" s="31">
        <v>1.1198497043817923E-2</v>
      </c>
      <c r="F2045" s="31">
        <v>3.4679543459174678E-2</v>
      </c>
      <c r="G2045" s="31">
        <v>1.8101647714086733E-2</v>
      </c>
      <c r="H2045" s="31">
        <v>1.235517140811826E-2</v>
      </c>
      <c r="I2045" s="31">
        <v>-6.4279155188247117E-3</v>
      </c>
      <c r="J2045" s="31">
        <v>9.0529247910864363E-3</v>
      </c>
      <c r="K2045" s="31">
        <v>3.5953686776355909E-2</v>
      </c>
      <c r="L2045" s="31">
        <v>2.9247572815533918E-2</v>
      </c>
      <c r="M2045" s="31">
        <v>-9.3142391430900418E-4</v>
      </c>
    </row>
    <row r="2046" spans="1:13" x14ac:dyDescent="0.25">
      <c r="A2046" s="57">
        <v>42052</v>
      </c>
      <c r="B2046" s="31">
        <v>6.1090817483309134E-3</v>
      </c>
      <c r="C2046" s="31">
        <v>5.9017941454202472E-3</v>
      </c>
      <c r="D2046" s="31">
        <v>1.1059371362049042E-2</v>
      </c>
      <c r="E2046" s="31">
        <v>-1.1238410957906009E-2</v>
      </c>
      <c r="F2046" s="31">
        <v>-1.5650780181963864E-2</v>
      </c>
      <c r="G2046" s="31">
        <v>-6.6104399361750499E-3</v>
      </c>
      <c r="H2046" s="31">
        <v>-1.6761385957101305E-2</v>
      </c>
      <c r="I2046" s="31">
        <v>-1.848428835489857E-3</v>
      </c>
      <c r="J2046" s="31">
        <v>4.1407867494824835E-3</v>
      </c>
      <c r="K2046" s="31">
        <v>-2.0588235294117685E-2</v>
      </c>
      <c r="L2046" s="31">
        <v>-6.4850843060959562E-3</v>
      </c>
      <c r="M2046" s="31">
        <v>1.7480480130520615E-3</v>
      </c>
    </row>
    <row r="2047" spans="1:13" x14ac:dyDescent="0.25">
      <c r="A2047" s="57">
        <v>42053</v>
      </c>
      <c r="B2047" s="31">
        <v>1.3208137715180035E-2</v>
      </c>
      <c r="C2047" s="31">
        <v>6.9623719001798978E-3</v>
      </c>
      <c r="D2047" s="31">
        <v>-1.3816925734024266E-2</v>
      </c>
      <c r="E2047" s="31">
        <v>-5.7843931913639235E-3</v>
      </c>
      <c r="F2047" s="31">
        <v>-7.9498108328145412E-3</v>
      </c>
      <c r="G2047" s="31">
        <v>-1.1473152822395472E-3</v>
      </c>
      <c r="H2047" s="31">
        <v>-5.4870415257172178E-3</v>
      </c>
      <c r="I2047" s="31">
        <v>1.468253968253963E-2</v>
      </c>
      <c r="J2047" s="31">
        <v>-4.4673539518901295E-3</v>
      </c>
      <c r="K2047" s="31">
        <v>1.2012012012012185E-2</v>
      </c>
      <c r="L2047" s="31">
        <v>1.5665796344647376E-2</v>
      </c>
      <c r="M2047" s="31">
        <v>3.8389948813402075E-3</v>
      </c>
    </row>
    <row r="2048" spans="1:13" x14ac:dyDescent="0.25">
      <c r="A2048" s="57">
        <v>42054</v>
      </c>
      <c r="B2048" s="31">
        <v>1.1738539478560739E-3</v>
      </c>
      <c r="C2048" s="31">
        <v>-2.0975761342449939E-3</v>
      </c>
      <c r="D2048" s="31">
        <v>-1.4594279042614566E-3</v>
      </c>
      <c r="E2048" s="31">
        <v>5.8736335000926232E-3</v>
      </c>
      <c r="F2048" s="31">
        <v>4.3446777697320194E-4</v>
      </c>
      <c r="G2048" s="31">
        <v>-6.8917987594763197E-4</v>
      </c>
      <c r="H2048" s="31">
        <v>1.507887618180348E-2</v>
      </c>
      <c r="I2048" s="31">
        <v>3.5327858167123027E-2</v>
      </c>
      <c r="J2048" s="31">
        <v>1.7259233690023468E-3</v>
      </c>
      <c r="K2048" s="31">
        <v>1.1869436201781269E-3</v>
      </c>
      <c r="L2048" s="31">
        <v>3.5989717223650297E-2</v>
      </c>
      <c r="M2048" s="31">
        <v>-3.210105458338175E-2</v>
      </c>
    </row>
    <row r="2049" spans="1:13" x14ac:dyDescent="0.25">
      <c r="A2049" s="57">
        <v>42055</v>
      </c>
      <c r="B2049" s="31">
        <v>9.8117864856523962E-3</v>
      </c>
      <c r="C2049" s="31">
        <v>8.1743869209809361E-3</v>
      </c>
      <c r="D2049" s="31">
        <v>5.8462437883659568E-3</v>
      </c>
      <c r="E2049" s="31">
        <v>-7.2208816106986706E-3</v>
      </c>
      <c r="F2049" s="31">
        <v>1.1532522679019497E-2</v>
      </c>
      <c r="G2049" s="31">
        <v>8.2758620689655782E-3</v>
      </c>
      <c r="H2049" s="31">
        <v>1.2295514511873495E-2</v>
      </c>
      <c r="I2049" s="31">
        <v>6.0438176781667519E-3</v>
      </c>
      <c r="J2049" s="31">
        <v>8.2701585113715836E-3</v>
      </c>
      <c r="K2049" s="31">
        <v>8.2987551867219622E-3</v>
      </c>
      <c r="L2049" s="31">
        <v>1.3534852244529993E-3</v>
      </c>
      <c r="M2049" s="31">
        <v>9.339080459770166E-3</v>
      </c>
    </row>
    <row r="2050" spans="1:13" x14ac:dyDescent="0.25">
      <c r="A2050" s="57">
        <v>42058</v>
      </c>
      <c r="B2050" s="31">
        <v>3.605475433879235E-3</v>
      </c>
      <c r="C2050" s="31">
        <v>2.7027027027026973E-2</v>
      </c>
      <c r="D2050" s="31">
        <v>-1.8889857599534987E-2</v>
      </c>
      <c r="E2050" s="31">
        <v>-1.3062436218573281E-2</v>
      </c>
      <c r="F2050" s="31">
        <v>-1.5264990697896219E-2</v>
      </c>
      <c r="G2050" s="31">
        <v>6.6119471044232547E-3</v>
      </c>
      <c r="H2050" s="31">
        <v>-9.1747901788042929E-3</v>
      </c>
      <c r="I2050" s="31">
        <v>-1.3266583229036288E-2</v>
      </c>
      <c r="J2050" s="31">
        <v>-4.2720437457279825E-3</v>
      </c>
      <c r="K2050" s="31">
        <v>-4.4679600235155825E-2</v>
      </c>
      <c r="L2050" s="31">
        <v>1.0137418337463622E-3</v>
      </c>
      <c r="M2050" s="31">
        <v>3.5587188612098419E-3</v>
      </c>
    </row>
    <row r="2051" spans="1:13" x14ac:dyDescent="0.25">
      <c r="A2051" s="57">
        <v>42059</v>
      </c>
      <c r="B2051" s="31">
        <v>-1.0594897399987757E-2</v>
      </c>
      <c r="C2051" s="31">
        <v>-6.2406015037594909E-3</v>
      </c>
      <c r="D2051" s="31">
        <v>1.9253554502369541E-2</v>
      </c>
      <c r="E2051" s="31">
        <v>7.8584722979453403E-3</v>
      </c>
      <c r="F2051" s="31">
        <v>7.8961391270648829E-3</v>
      </c>
      <c r="G2051" s="31">
        <v>-1.3590033975083848E-3</v>
      </c>
      <c r="H2051" s="31">
        <v>-4.0774451517862076E-3</v>
      </c>
      <c r="I2051" s="31">
        <v>-4.9467275494672336E-3</v>
      </c>
      <c r="J2051" s="31">
        <v>1.1841427835936225E-2</v>
      </c>
      <c r="K2051" s="31">
        <v>6.1538461538461764E-3</v>
      </c>
      <c r="L2051" s="31">
        <v>-4.1633847192529272E-3</v>
      </c>
      <c r="M2051" s="31">
        <v>-3.5460992907798694E-4</v>
      </c>
    </row>
    <row r="2052" spans="1:13" x14ac:dyDescent="0.25">
      <c r="A2052" s="57">
        <v>42060</v>
      </c>
      <c r="B2052" s="31">
        <v>1.5077850944673399E-2</v>
      </c>
      <c r="C2052" s="31">
        <v>-2.5573125520163442E-2</v>
      </c>
      <c r="D2052" s="31">
        <v>-1.3658820110432957E-2</v>
      </c>
      <c r="E2052" s="31">
        <v>1.4512488574679683E-2</v>
      </c>
      <c r="F2052" s="31">
        <v>-2.1772565606075212E-2</v>
      </c>
      <c r="G2052" s="31">
        <v>-2.2680880018145499E-3</v>
      </c>
      <c r="H2052" s="31">
        <v>1.7908555429356321E-2</v>
      </c>
      <c r="I2052" s="31">
        <v>1.4149139579349823E-2</v>
      </c>
      <c r="J2052" s="31">
        <v>2.3744911804612912E-3</v>
      </c>
      <c r="K2052" s="31">
        <v>1.2232415902140303E-3</v>
      </c>
      <c r="L2052" s="31">
        <v>7.5706214689266194E-3</v>
      </c>
      <c r="M2052" s="31">
        <v>-1.1824524062906461E-2</v>
      </c>
    </row>
    <row r="2053" spans="1:13" x14ac:dyDescent="0.25">
      <c r="A2053" s="57">
        <v>42061</v>
      </c>
      <c r="B2053" s="31">
        <v>-7.2753728628591752E-3</v>
      </c>
      <c r="C2053" s="31">
        <v>1.2656262132153095E-2</v>
      </c>
      <c r="D2053" s="31">
        <v>-8.54449027695936E-3</v>
      </c>
      <c r="E2053" s="31">
        <v>2.1347013072976928E-2</v>
      </c>
      <c r="F2053" s="31">
        <v>1.154620940401907E-2</v>
      </c>
      <c r="G2053" s="31">
        <v>1.5912707433507478E-3</v>
      </c>
      <c r="H2053" s="31">
        <v>-1.4790980097049156E-3</v>
      </c>
      <c r="I2053" s="31">
        <v>1.0683760683760646E-2</v>
      </c>
      <c r="J2053" s="31">
        <v>5.4145516074450839E-3</v>
      </c>
      <c r="K2053" s="31">
        <v>1.0384850335980245E-2</v>
      </c>
      <c r="L2053" s="31">
        <v>7.7380284849164482E-3</v>
      </c>
      <c r="M2053" s="31">
        <v>2.7521837980137853E-3</v>
      </c>
    </row>
    <row r="2054" spans="1:13" x14ac:dyDescent="0.25">
      <c r="A2054" s="57">
        <v>42062</v>
      </c>
      <c r="B2054" s="31">
        <v>-1.6428484182240077E-2</v>
      </c>
      <c r="C2054" s="31">
        <v>-1.5028369881919801E-2</v>
      </c>
      <c r="D2054" s="31">
        <v>-1.1887072808320909E-2</v>
      </c>
      <c r="E2054" s="31">
        <v>5.2567149132280999E-3</v>
      </c>
      <c r="F2054" s="31">
        <v>-1.034583252380028E-2</v>
      </c>
      <c r="G2054" s="31">
        <v>-4.7662278710849382E-3</v>
      </c>
      <c r="H2054" s="31">
        <v>-1.2058212058212003E-2</v>
      </c>
      <c r="I2054" s="31">
        <v>-1.7908220370600691E-2</v>
      </c>
      <c r="J2054" s="31">
        <v>-1.043419723998662E-2</v>
      </c>
      <c r="K2054" s="31">
        <v>-5.4413542926239344E-3</v>
      </c>
      <c r="L2054" s="31">
        <v>-6.7883374137547303E-3</v>
      </c>
      <c r="M2054" s="31">
        <v>1.5513126491648599E-3</v>
      </c>
    </row>
    <row r="2055" spans="1:13" x14ac:dyDescent="0.25">
      <c r="A2055" s="57">
        <v>42065</v>
      </c>
      <c r="B2055" s="31">
        <v>3.9118286246506706E-3</v>
      </c>
      <c r="C2055" s="31">
        <v>4.9042503503036183E-3</v>
      </c>
      <c r="D2055" s="31">
        <v>2.436090225563925E-2</v>
      </c>
      <c r="E2055" s="31">
        <v>2.3173352435530203E-2</v>
      </c>
      <c r="F2055" s="31">
        <v>6.3312883435582279E-3</v>
      </c>
      <c r="G2055" s="31">
        <v>6.8415051311299102E-4</v>
      </c>
      <c r="H2055" s="31">
        <v>1.446759259259256E-2</v>
      </c>
      <c r="I2055" s="31">
        <v>9.8771685450171898E-3</v>
      </c>
      <c r="J2055" s="31">
        <v>1.9387755102040938E-2</v>
      </c>
      <c r="K2055" s="31">
        <v>-2.6139817629179274E-2</v>
      </c>
      <c r="L2055" s="31">
        <v>2.1960784313725501E-2</v>
      </c>
      <c r="M2055" s="31">
        <v>3.5744072441312724E-4</v>
      </c>
    </row>
    <row r="2056" spans="1:13" x14ac:dyDescent="0.25">
      <c r="A2056" s="57">
        <v>42066</v>
      </c>
      <c r="B2056" s="31">
        <v>-8.720930232558155E-3</v>
      </c>
      <c r="C2056" s="31">
        <v>2.0915640250989131E-3</v>
      </c>
      <c r="D2056" s="31">
        <v>1.1743981209628718E-3</v>
      </c>
      <c r="E2056" s="31">
        <v>4.0256239717155751E-3</v>
      </c>
      <c r="F2056" s="31">
        <v>6.3402262973077939E-3</v>
      </c>
      <c r="G2056" s="31">
        <v>-1.3673655423883324E-2</v>
      </c>
      <c r="H2056" s="31">
        <v>-2.7226054037234881E-3</v>
      </c>
      <c r="I2056" s="31">
        <v>-1.8808777429467627E-3</v>
      </c>
      <c r="J2056" s="31">
        <v>-2.2856189522856174E-2</v>
      </c>
      <c r="K2056" s="31">
        <v>-4.3695380774032566E-3</v>
      </c>
      <c r="L2056" s="31">
        <v>-8.1131454884332266E-3</v>
      </c>
      <c r="M2056" s="31">
        <v>-7.0271557884705738E-3</v>
      </c>
    </row>
    <row r="2057" spans="1:13" x14ac:dyDescent="0.25">
      <c r="A2057" s="57">
        <v>42067</v>
      </c>
      <c r="B2057" s="31">
        <v>1.6846571410742417E-3</v>
      </c>
      <c r="C2057" s="31">
        <v>-6.3388991960422469E-3</v>
      </c>
      <c r="D2057" s="31">
        <v>5.8651026392952943E-4</v>
      </c>
      <c r="E2057" s="31">
        <v>-4.706784743043757E-4</v>
      </c>
      <c r="F2057" s="31">
        <v>6.5425995929049297E-3</v>
      </c>
      <c r="G2057" s="31">
        <v>-5.0831792975970513E-3</v>
      </c>
      <c r="H2057" s="31">
        <v>-4.9140687969631003E-3</v>
      </c>
      <c r="I2057" s="31">
        <v>1.633165829145744E-2</v>
      </c>
      <c r="J2057" s="31">
        <v>-4.2683967901656628E-3</v>
      </c>
      <c r="K2057" s="31">
        <v>-1.1912225705329127E-2</v>
      </c>
      <c r="L2057" s="31">
        <v>-1.3595667071957585E-2</v>
      </c>
      <c r="M2057" s="31">
        <v>-9.4758306345208432E-3</v>
      </c>
    </row>
    <row r="2058" spans="1:13" x14ac:dyDescent="0.25">
      <c r="A2058" s="57">
        <v>42068</v>
      </c>
      <c r="B2058" s="31">
        <v>-4.2357044973213576E-3</v>
      </c>
      <c r="C2058" s="31">
        <v>-1.6570717286447767E-2</v>
      </c>
      <c r="D2058" s="31">
        <v>-1.1430246189917947E-2</v>
      </c>
      <c r="E2058" s="31">
        <v>3.4183860334513483E-3</v>
      </c>
      <c r="F2058" s="31">
        <v>3.1489238769319527E-2</v>
      </c>
      <c r="G2058" s="31">
        <v>1.1611704598233352E-3</v>
      </c>
      <c r="H2058" s="31">
        <v>1.3351797658862852E-2</v>
      </c>
      <c r="I2058" s="31">
        <v>3.8318912237329528E-3</v>
      </c>
      <c r="J2058" s="31">
        <v>3.4293552812081352E-4</v>
      </c>
      <c r="K2058" s="31">
        <v>-1.7766497461928932E-2</v>
      </c>
      <c r="L2058" s="31">
        <v>-1.4119229045271076E-2</v>
      </c>
      <c r="M2058" s="31">
        <v>1.1988374909178923E-2</v>
      </c>
    </row>
    <row r="2059" spans="1:13" x14ac:dyDescent="0.25">
      <c r="A2059" s="57">
        <v>42069</v>
      </c>
      <c r="B2059" s="31">
        <v>2.0643062679843727E-3</v>
      </c>
      <c r="C2059" s="31">
        <v>1.5030456451230467E-3</v>
      </c>
      <c r="D2059" s="31">
        <v>-1.6009487103468723E-2</v>
      </c>
      <c r="E2059" s="31">
        <v>-1.3296716666956532E-2</v>
      </c>
      <c r="F2059" s="31">
        <v>-4.2944498903048078E-3</v>
      </c>
      <c r="G2059" s="31">
        <v>-1.739735560194855E-2</v>
      </c>
      <c r="H2059" s="31">
        <v>-1.9957197741278465E-2</v>
      </c>
      <c r="I2059" s="31">
        <v>-1.4899642901120447E-2</v>
      </c>
      <c r="J2059" s="31">
        <v>-1.1998628728145389E-2</v>
      </c>
      <c r="K2059" s="31">
        <v>-2.2609819121446995E-2</v>
      </c>
      <c r="L2059" s="31">
        <v>-2.5914980677426702E-2</v>
      </c>
      <c r="M2059" s="31">
        <v>-1.1726696182840612E-2</v>
      </c>
    </row>
    <row r="2060" spans="1:13" x14ac:dyDescent="0.25">
      <c r="A2060" s="57">
        <v>42072</v>
      </c>
      <c r="B2060" s="31">
        <v>-1.2422747986765792E-2</v>
      </c>
      <c r="C2060" s="31">
        <v>4.2654028436019953E-3</v>
      </c>
      <c r="D2060" s="31">
        <v>-1.4160891834889999E-2</v>
      </c>
      <c r="E2060" s="31">
        <v>2.0610202931230504E-3</v>
      </c>
      <c r="F2060" s="31">
        <v>-7.9227415498570597E-3</v>
      </c>
      <c r="G2060" s="31">
        <v>1.1567516525023747E-2</v>
      </c>
      <c r="H2060" s="31">
        <v>-4.0253624141649569E-3</v>
      </c>
      <c r="I2060" s="31">
        <v>-7.0000000000000062E-3</v>
      </c>
      <c r="J2060" s="31">
        <v>1.3532269257460205E-2</v>
      </c>
      <c r="K2060" s="31">
        <v>-2.9742233972240628E-2</v>
      </c>
      <c r="L2060" s="31">
        <v>3.6172695449241399E-3</v>
      </c>
      <c r="M2060" s="31">
        <v>3.5113209831698633E-3</v>
      </c>
    </row>
    <row r="2061" spans="1:13" x14ac:dyDescent="0.25">
      <c r="A2061" s="57">
        <v>42073</v>
      </c>
      <c r="B2061" s="31">
        <v>8.8495575221239076E-3</v>
      </c>
      <c r="C2061" s="31">
        <v>-2.0685858109171007E-2</v>
      </c>
      <c r="D2061" s="31">
        <v>-3.1173594132029359E-2</v>
      </c>
      <c r="E2061" s="31">
        <v>-2.4329788169113131E-2</v>
      </c>
      <c r="F2061" s="31">
        <v>-5.8123050751347494E-3</v>
      </c>
      <c r="G2061" s="31">
        <v>-1.9136522753792296E-2</v>
      </c>
      <c r="H2061" s="31">
        <v>-2.3906382079459054E-2</v>
      </c>
      <c r="I2061" s="31">
        <v>-2.3791540785498499E-2</v>
      </c>
      <c r="J2061" s="31">
        <v>-2.2595001711742557E-2</v>
      </c>
      <c r="K2061" s="31">
        <v>-3.8147138964577665E-2</v>
      </c>
      <c r="L2061" s="31">
        <v>-2.139286129519824E-2</v>
      </c>
      <c r="M2061" s="31">
        <v>-9.7731660231660245E-3</v>
      </c>
    </row>
    <row r="2062" spans="1:13" x14ac:dyDescent="0.25">
      <c r="A2062" s="57">
        <v>42074</v>
      </c>
      <c r="B2062" s="31">
        <v>-6.4536340852130447E-3</v>
      </c>
      <c r="C2062" s="31">
        <v>-1.823146735201997E-2</v>
      </c>
      <c r="D2062" s="31">
        <v>1.987381703470037E-2</v>
      </c>
      <c r="E2062" s="31">
        <v>-6.9007765625844764E-3</v>
      </c>
      <c r="F2062" s="31">
        <v>-2.8565996482722511E-2</v>
      </c>
      <c r="G2062" s="31">
        <v>-1.1896264572924808E-3</v>
      </c>
      <c r="H2062" s="31">
        <v>-8.497740250602126E-3</v>
      </c>
      <c r="I2062" s="31">
        <v>2.5789813023857633E-4</v>
      </c>
      <c r="J2062" s="31">
        <v>1.2259194395796147E-3</v>
      </c>
      <c r="K2062" s="31">
        <v>2.6912181303116123E-2</v>
      </c>
      <c r="L2062" s="31">
        <v>-1.1286681715575675E-2</v>
      </c>
      <c r="M2062" s="31">
        <v>-1.6814914097721401E-2</v>
      </c>
    </row>
    <row r="2063" spans="1:13" x14ac:dyDescent="0.25">
      <c r="A2063" s="57">
        <v>42075</v>
      </c>
      <c r="B2063" s="31">
        <v>-1.4504635176893377E-2</v>
      </c>
      <c r="C2063" s="31">
        <v>1.8079188481675557E-2</v>
      </c>
      <c r="D2063" s="31">
        <v>-4.7324466439839119E-2</v>
      </c>
      <c r="E2063" s="31">
        <v>7.8558728546029855E-3</v>
      </c>
      <c r="F2063" s="31">
        <v>-4.843918191603902E-3</v>
      </c>
      <c r="G2063" s="31">
        <v>-2.2868032396379134E-2</v>
      </c>
      <c r="H2063" s="31">
        <v>2.1481016458771096E-2</v>
      </c>
      <c r="I2063" s="31">
        <v>1.7532551244037853E-2</v>
      </c>
      <c r="J2063" s="31">
        <v>8.7458457232814091E-4</v>
      </c>
      <c r="K2063" s="31">
        <v>2.068965517241228E-3</v>
      </c>
      <c r="L2063" s="31">
        <v>1.1175198269646858E-2</v>
      </c>
      <c r="M2063" s="31">
        <v>1.499566241169914E-2</v>
      </c>
    </row>
    <row r="2064" spans="1:13" x14ac:dyDescent="0.25">
      <c r="A2064" s="57">
        <v>42076</v>
      </c>
      <c r="B2064" s="31">
        <v>7.6150252767646087E-3</v>
      </c>
      <c r="C2064" s="31">
        <v>-6.9104057854559864E-3</v>
      </c>
      <c r="D2064" s="31">
        <v>4.220779220779125E-3</v>
      </c>
      <c r="E2064" s="31">
        <v>-1.474320894313319E-2</v>
      </c>
      <c r="F2064" s="31">
        <v>5.1624956979203773E-3</v>
      </c>
      <c r="G2064" s="31">
        <v>8.7762067284251621E-3</v>
      </c>
      <c r="H2064" s="31">
        <v>-9.7798204360838303E-3</v>
      </c>
      <c r="I2064" s="31">
        <v>-1.114911947295083E-2</v>
      </c>
      <c r="J2064" s="31">
        <v>-1.747640685075158E-3</v>
      </c>
      <c r="K2064" s="31">
        <v>1.0323468685478288E-2</v>
      </c>
      <c r="L2064" s="31">
        <v>-1.9370172311348854E-2</v>
      </c>
      <c r="M2064" s="31">
        <v>0</v>
      </c>
    </row>
    <row r="2065" spans="1:13" x14ac:dyDescent="0.25">
      <c r="A2065" s="57">
        <v>42079</v>
      </c>
      <c r="B2065" s="31">
        <v>-1.5305474406198338E-2</v>
      </c>
      <c r="C2065" s="31">
        <v>1.1004126547455195E-2</v>
      </c>
      <c r="D2065" s="31">
        <v>-3.2331070158422293E-3</v>
      </c>
      <c r="E2065" s="31">
        <v>1.3136739019220744E-2</v>
      </c>
      <c r="F2065" s="31">
        <v>4.2066131872433576E-3</v>
      </c>
      <c r="G2065" s="31">
        <v>4.3499275012082173E-3</v>
      </c>
      <c r="H2065" s="31">
        <v>7.4747692805872124E-3</v>
      </c>
      <c r="I2065" s="31">
        <v>2.5624599615636789E-4</v>
      </c>
      <c r="J2065" s="31">
        <v>2.1183473389355667E-2</v>
      </c>
      <c r="K2065" s="31">
        <v>-3.2016348773841852E-2</v>
      </c>
      <c r="L2065" s="31">
        <v>7.8768783325255942E-3</v>
      </c>
      <c r="M2065" s="31">
        <v>1.6971916971916912E-2</v>
      </c>
    </row>
    <row r="2066" spans="1:13" x14ac:dyDescent="0.25">
      <c r="A2066" s="57">
        <v>42080</v>
      </c>
      <c r="B2066" s="31">
        <v>7.416962270235361E-3</v>
      </c>
      <c r="C2066" s="31">
        <v>1.6726690676270639E-2</v>
      </c>
      <c r="D2066" s="31">
        <v>-7.7846253649043184E-3</v>
      </c>
      <c r="E2066" s="31">
        <v>-6.6184559340678462E-3</v>
      </c>
      <c r="F2066" s="31">
        <v>-9.9366780321481496E-3</v>
      </c>
      <c r="G2066" s="31">
        <v>3.3686236766121702E-3</v>
      </c>
      <c r="H2066" s="31">
        <v>-3.830186152403936E-3</v>
      </c>
      <c r="I2066" s="31">
        <v>1.6523632637376773E-2</v>
      </c>
      <c r="J2066" s="31">
        <v>-6.1717812446425713E-3</v>
      </c>
      <c r="K2066" s="31">
        <v>1.9704433497536922E-2</v>
      </c>
      <c r="L2066" s="31">
        <v>2.7654202236384595E-3</v>
      </c>
      <c r="M2066" s="31">
        <v>-8.044182975147085E-3</v>
      </c>
    </row>
    <row r="2067" spans="1:13" x14ac:dyDescent="0.25">
      <c r="A2067" s="57">
        <v>42081</v>
      </c>
      <c r="B2067" s="31">
        <v>4.1613316261204236E-3</v>
      </c>
      <c r="C2067" s="31">
        <v>1.125629722921917E-2</v>
      </c>
      <c r="D2067" s="31">
        <v>9.8071265119319406E-3</v>
      </c>
      <c r="E2067" s="31">
        <v>1.572144361339034E-2</v>
      </c>
      <c r="F2067" s="31">
        <v>3.783331693397618E-2</v>
      </c>
      <c r="G2067" s="31">
        <v>1.9184652278177339E-2</v>
      </c>
      <c r="H2067" s="31">
        <v>8.6577758657775394E-3</v>
      </c>
      <c r="I2067" s="31">
        <v>1.953125E-2</v>
      </c>
      <c r="J2067" s="31">
        <v>5.6925996204932883E-3</v>
      </c>
      <c r="K2067" s="31">
        <v>-6.9013112491367323E-4</v>
      </c>
      <c r="L2067" s="31">
        <v>1.0911270983213317E-2</v>
      </c>
      <c r="M2067" s="31">
        <v>-1.0893246187364536E-3</v>
      </c>
    </row>
    <row r="2068" spans="1:13" x14ac:dyDescent="0.25">
      <c r="A2068" s="57">
        <v>42082</v>
      </c>
      <c r="B2068" s="31">
        <v>1.8170226330889383E-2</v>
      </c>
      <c r="C2068" s="31">
        <v>-7.5504008717988125E-3</v>
      </c>
      <c r="D2068" s="31">
        <v>-4.8559404337974454E-3</v>
      </c>
      <c r="E2068" s="31">
        <v>-2.6988382484360862E-3</v>
      </c>
      <c r="F2068" s="31">
        <v>1.7160464565062927E-2</v>
      </c>
      <c r="G2068" s="31">
        <v>-5.1764705882352269E-3</v>
      </c>
      <c r="H2068" s="31">
        <v>-5.0647758170282442E-3</v>
      </c>
      <c r="I2068" s="31">
        <v>2.2741317513286452E-2</v>
      </c>
      <c r="J2068" s="31">
        <v>3.7735849056603765E-3</v>
      </c>
      <c r="K2068" s="31">
        <v>-1.3812154696132284E-3</v>
      </c>
      <c r="L2068" s="31">
        <v>-6.0491044953149276E-3</v>
      </c>
      <c r="M2068" s="31">
        <v>-1.223797407003524E-2</v>
      </c>
    </row>
    <row r="2069" spans="1:13" x14ac:dyDescent="0.25">
      <c r="A2069" s="57">
        <v>42083</v>
      </c>
      <c r="B2069" s="31">
        <v>7.8271759549155551E-3</v>
      </c>
      <c r="C2069" s="31">
        <v>-1.2549019607843048E-2</v>
      </c>
      <c r="D2069" s="31">
        <v>1.854261548471059E-2</v>
      </c>
      <c r="E2069" s="31">
        <v>4.247387946020531E-3</v>
      </c>
      <c r="F2069" s="31">
        <v>-8.7617094654425243E-3</v>
      </c>
      <c r="G2069" s="31">
        <v>1.4191106906338735E-2</v>
      </c>
      <c r="H2069" s="31">
        <v>1.4066016504125978E-2</v>
      </c>
      <c r="I2069" s="31">
        <v>1.2688821752265822E-2</v>
      </c>
      <c r="J2069" s="31">
        <v>1.298701298701288E-2</v>
      </c>
      <c r="K2069" s="31">
        <v>1.1756569847856113E-2</v>
      </c>
      <c r="L2069" s="31">
        <v>3.0429594272076255E-2</v>
      </c>
      <c r="M2069" s="31">
        <v>2.1099116781158056E-2</v>
      </c>
    </row>
    <row r="2070" spans="1:13" x14ac:dyDescent="0.25">
      <c r="A2070" s="57">
        <v>42086</v>
      </c>
      <c r="B2070" s="31">
        <v>1.1307859583721713E-2</v>
      </c>
      <c r="C2070" s="31">
        <v>1.0405083399523285E-2</v>
      </c>
      <c r="D2070" s="31">
        <v>-3.5132545512616131E-3</v>
      </c>
      <c r="E2070" s="31">
        <v>-2.766078949247075E-3</v>
      </c>
      <c r="F2070" s="31">
        <v>1.9229865061827001E-2</v>
      </c>
      <c r="G2070" s="31">
        <v>-4.664179104478805E-4</v>
      </c>
      <c r="H2070" s="31">
        <v>-8.9302227271526036E-3</v>
      </c>
      <c r="I2070" s="31">
        <v>7.5178997613365439E-3</v>
      </c>
      <c r="J2070" s="31">
        <v>-1.0458839406207954E-2</v>
      </c>
      <c r="K2070" s="31">
        <v>7.5187969924812581E-3</v>
      </c>
      <c r="L2070" s="31">
        <v>1.8529241459179779E-3</v>
      </c>
      <c r="M2070" s="31">
        <v>8.4094185487759709E-4</v>
      </c>
    </row>
    <row r="2071" spans="1:13" x14ac:dyDescent="0.25">
      <c r="A2071" s="57">
        <v>42087</v>
      </c>
      <c r="B2071" s="31">
        <v>1.2410149290409622E-2</v>
      </c>
      <c r="C2071" s="31">
        <v>-4.0877289521263904E-3</v>
      </c>
      <c r="D2071" s="31">
        <v>-1.3141025641025594E-2</v>
      </c>
      <c r="E2071" s="31">
        <v>2.0364703566507547E-2</v>
      </c>
      <c r="F2071" s="31">
        <v>-1.4669249930805428E-2</v>
      </c>
      <c r="G2071" s="31">
        <v>9.3327111525898232E-4</v>
      </c>
      <c r="H2071" s="31">
        <v>-2.7192023673057175E-3</v>
      </c>
      <c r="I2071" s="31">
        <v>1.0422835485017101E-2</v>
      </c>
      <c r="J2071" s="31">
        <v>-3.7504261847937093E-3</v>
      </c>
      <c r="K2071" s="31">
        <v>3.5956580732700028E-2</v>
      </c>
      <c r="L2071" s="31">
        <v>-1.3062073748699721E-2</v>
      </c>
      <c r="M2071" s="31">
        <v>-3.1208738446765194E-3</v>
      </c>
    </row>
    <row r="2072" spans="1:13" x14ac:dyDescent="0.25">
      <c r="A2072" s="57">
        <v>42088</v>
      </c>
      <c r="B2072" s="31">
        <v>-1.0376843255051726E-2</v>
      </c>
      <c r="C2072" s="31">
        <v>-2.6126766122030132E-2</v>
      </c>
      <c r="D2072" s="31">
        <v>-2.9230269568041534E-2</v>
      </c>
      <c r="E2072" s="31">
        <v>-2.0010873568459764E-2</v>
      </c>
      <c r="F2072" s="31">
        <v>-2.7434456928838835E-2</v>
      </c>
      <c r="G2072" s="31">
        <v>-3.3566433566433518E-2</v>
      </c>
      <c r="H2072" s="31">
        <v>-8.3669705151167006E-3</v>
      </c>
      <c r="I2072" s="31">
        <v>-2.8015472980893241E-2</v>
      </c>
      <c r="J2072" s="31">
        <v>-4.637234770705001E-2</v>
      </c>
      <c r="K2072" s="31">
        <v>0</v>
      </c>
      <c r="L2072" s="31">
        <v>-1.4054813773717312E-2</v>
      </c>
      <c r="M2072" s="31">
        <v>-2.0830824804334735E-2</v>
      </c>
    </row>
    <row r="2073" spans="1:13" x14ac:dyDescent="0.25">
      <c r="A2073" s="57">
        <v>42089</v>
      </c>
      <c r="B2073" s="31">
        <v>-2.3362766740250174E-2</v>
      </c>
      <c r="C2073" s="31">
        <v>6.9703355487114038E-3</v>
      </c>
      <c r="D2073" s="31">
        <v>6.3566410170625698E-3</v>
      </c>
      <c r="E2073" s="31">
        <v>-6.4605032391996664E-3</v>
      </c>
      <c r="F2073" s="31">
        <v>-1.1071531722345318E-2</v>
      </c>
      <c r="G2073" s="31">
        <v>-6.0299083453931868E-3</v>
      </c>
      <c r="H2073" s="31">
        <v>-9.7315074401551627E-3</v>
      </c>
      <c r="I2073" s="31">
        <v>1.0853835021709113E-3</v>
      </c>
      <c r="J2073" s="31">
        <v>1.2560559842096364E-3</v>
      </c>
      <c r="K2073" s="31">
        <v>-5.2390307793058755E-3</v>
      </c>
      <c r="L2073" s="31">
        <v>-6.652411499168509E-3</v>
      </c>
      <c r="M2073" s="31">
        <v>7.0093457943927184E-3</v>
      </c>
    </row>
    <row r="2074" spans="1:13" x14ac:dyDescent="0.25">
      <c r="A2074" s="57">
        <v>42090</v>
      </c>
      <c r="B2074" s="31">
        <v>9.5435424122558565E-3</v>
      </c>
      <c r="C2074" s="31">
        <v>-7.9684481648422123E-3</v>
      </c>
      <c r="D2074" s="31">
        <v>6.3829787234042534E-2</v>
      </c>
      <c r="E2074" s="31">
        <v>-1.2302537961345061E-2</v>
      </c>
      <c r="F2074" s="31">
        <v>9.1997663551401931E-3</v>
      </c>
      <c r="G2074" s="31">
        <v>-5.8238291676777632E-3</v>
      </c>
      <c r="H2074" s="31">
        <v>8.738260514495666E-3</v>
      </c>
      <c r="I2074" s="31">
        <v>3.493554993374115E-3</v>
      </c>
      <c r="J2074" s="31">
        <v>1.7204301075268935E-2</v>
      </c>
      <c r="K2074" s="31">
        <v>1.7116524028966351E-2</v>
      </c>
      <c r="L2074" s="31">
        <v>2.033006457785147E-3</v>
      </c>
      <c r="M2074" s="31">
        <v>-6.5942117474662165E-3</v>
      </c>
    </row>
    <row r="2075" spans="1:13" x14ac:dyDescent="0.25">
      <c r="A2075" s="57">
        <v>42093</v>
      </c>
      <c r="B2075" s="31">
        <v>3.2340319671622098E-3</v>
      </c>
      <c r="C2075" s="31">
        <v>2.531440162271803E-2</v>
      </c>
      <c r="D2075" s="31">
        <v>-1.6874999999999973E-2</v>
      </c>
      <c r="E2075" s="31">
        <v>6.7294014662435675E-3</v>
      </c>
      <c r="F2075" s="31">
        <v>1.5482564028360457E-2</v>
      </c>
      <c r="G2075" s="31">
        <v>-2.4408103490358712E-4</v>
      </c>
      <c r="H2075" s="31">
        <v>1.0875431778929023E-2</v>
      </c>
      <c r="I2075" s="31">
        <v>-1.2004801920767472E-3</v>
      </c>
      <c r="J2075" s="31">
        <v>2.1846370683580085E-2</v>
      </c>
      <c r="K2075" s="31">
        <v>-9.7087378640775546E-3</v>
      </c>
      <c r="L2075" s="31">
        <v>-2.1482277121375182E-3</v>
      </c>
      <c r="M2075" s="31">
        <v>1.4505224339274925E-2</v>
      </c>
    </row>
    <row r="2076" spans="1:13" x14ac:dyDescent="0.25">
      <c r="A2076" s="57">
        <v>42094</v>
      </c>
      <c r="B2076" s="31">
        <v>-1.4258260492219232E-3</v>
      </c>
      <c r="C2076" s="31">
        <v>-1.5351744876157314E-2</v>
      </c>
      <c r="D2076" s="31">
        <v>-6.0394151303242438E-3</v>
      </c>
      <c r="E2076" s="31">
        <v>-7.3003278807310945E-3</v>
      </c>
      <c r="F2076" s="31">
        <v>-1.0164339317944249E-2</v>
      </c>
      <c r="G2076" s="31">
        <v>-7.324218750000111E-3</v>
      </c>
      <c r="H2076" s="31">
        <v>-6.6472676793293273E-3</v>
      </c>
      <c r="I2076" s="31">
        <v>-1.1778846153846168E-2</v>
      </c>
      <c r="J2076" s="31">
        <v>-1.4137931034482798E-2</v>
      </c>
      <c r="K2076" s="31">
        <v>-9.1503267973856994E-3</v>
      </c>
      <c r="L2076" s="31">
        <v>-5.2625284056930788E-3</v>
      </c>
      <c r="M2076" s="31">
        <v>-3.392705682782049E-3</v>
      </c>
    </row>
    <row r="2077" spans="1:13" x14ac:dyDescent="0.25">
      <c r="A2077" s="57">
        <v>42095</v>
      </c>
      <c r="B2077" s="31">
        <v>-5.2768810528931454E-3</v>
      </c>
      <c r="C2077" s="31">
        <v>-1.4465964799486031E-3</v>
      </c>
      <c r="D2077" s="31">
        <v>-1.4710585225455763E-2</v>
      </c>
      <c r="E2077" s="31">
        <v>-9.9270072992702074E-3</v>
      </c>
      <c r="F2077" s="31">
        <v>1.2811900191938452E-2</v>
      </c>
      <c r="G2077" s="31">
        <v>1.4756517461880225E-3</v>
      </c>
      <c r="H2077" s="31">
        <v>-4.9449072829885754E-3</v>
      </c>
      <c r="I2077" s="31">
        <v>-6.8109948917538521E-3</v>
      </c>
      <c r="J2077" s="31">
        <v>-1.1192724728926184E-2</v>
      </c>
      <c r="K2077" s="31">
        <v>4.023746701846953E-2</v>
      </c>
      <c r="L2077" s="31">
        <v>-9.9795599374774557E-3</v>
      </c>
      <c r="M2077" s="31">
        <v>-1.8723404255319265E-2</v>
      </c>
    </row>
    <row r="2078" spans="1:13" x14ac:dyDescent="0.25">
      <c r="A2078" s="57">
        <v>42096</v>
      </c>
      <c r="B2078" s="31">
        <v>-4.4311302502650918E-3</v>
      </c>
      <c r="C2078" s="31">
        <v>8.6116700201206431E-3</v>
      </c>
      <c r="D2078" s="31">
        <v>0</v>
      </c>
      <c r="E2078" s="31">
        <v>-1.2957092303155338E-2</v>
      </c>
      <c r="F2078" s="31">
        <v>-1.2128677689865919E-2</v>
      </c>
      <c r="G2078" s="31">
        <v>-1.055992141453832E-2</v>
      </c>
      <c r="H2078" s="31">
        <v>5.3746016312861133E-3</v>
      </c>
      <c r="I2078" s="31">
        <v>-1.2245897624295621E-3</v>
      </c>
      <c r="J2078" s="31">
        <v>3.1835868411744794E-3</v>
      </c>
      <c r="K2078" s="31">
        <v>2.9803424223208586E-2</v>
      </c>
      <c r="L2078" s="31">
        <v>1.9431624969636907E-3</v>
      </c>
      <c r="M2078" s="31">
        <v>2.4780076818253782E-4</v>
      </c>
    </row>
    <row r="2079" spans="1:13" x14ac:dyDescent="0.25">
      <c r="A2079" s="57">
        <v>42100</v>
      </c>
      <c r="B2079" s="31">
        <v>1.0656970912736874E-3</v>
      </c>
      <c r="C2079" s="31">
        <v>1.6198531758697676E-2</v>
      </c>
      <c r="D2079" s="31">
        <v>7.4651087309314246E-3</v>
      </c>
      <c r="E2079" s="31">
        <v>2.2967900957930887E-3</v>
      </c>
      <c r="F2079" s="31">
        <v>-2.354803126948346E-2</v>
      </c>
      <c r="G2079" s="31">
        <v>3.1025068255150057E-2</v>
      </c>
      <c r="H2079" s="31">
        <v>1.2867696440564291E-2</v>
      </c>
      <c r="I2079" s="31">
        <v>1.0789602746444249E-2</v>
      </c>
      <c r="J2079" s="31">
        <v>1.5867418899859764E-3</v>
      </c>
      <c r="K2079" s="31">
        <v>5.7881773399014902E-2</v>
      </c>
      <c r="L2079" s="31">
        <v>1.0909090909090979E-2</v>
      </c>
      <c r="M2079" s="31">
        <v>3.2206119162638824E-3</v>
      </c>
    </row>
    <row r="2080" spans="1:13" x14ac:dyDescent="0.25">
      <c r="A2080" s="57">
        <v>42101</v>
      </c>
      <c r="B2080" s="31">
        <v>1.2399023107270368E-2</v>
      </c>
      <c r="C2080" s="31">
        <v>-1.0522182960345461E-2</v>
      </c>
      <c r="D2080" s="31">
        <v>7.0876288659793563E-3</v>
      </c>
      <c r="E2080" s="31">
        <v>4.8438780833137685E-4</v>
      </c>
      <c r="F2080" s="31">
        <v>1.2770137524558134E-3</v>
      </c>
      <c r="G2080" s="31">
        <v>-2.4073182474715349E-4</v>
      </c>
      <c r="H2080" s="31">
        <v>-6.9753872268194517E-3</v>
      </c>
      <c r="I2080" s="31">
        <v>-1.4556040756914523E-3</v>
      </c>
      <c r="J2080" s="31">
        <v>2.2883295194506825E-3</v>
      </c>
      <c r="K2080" s="31">
        <v>-9.3131548311990997E-3</v>
      </c>
      <c r="L2080" s="31">
        <v>-6.8345323741008102E-3</v>
      </c>
      <c r="M2080" s="31">
        <v>-6.0501296456352271E-3</v>
      </c>
    </row>
    <row r="2081" spans="1:13" x14ac:dyDescent="0.25">
      <c r="A2081" s="57">
        <v>42102</v>
      </c>
      <c r="B2081" s="31">
        <v>3.0927197377383919E-4</v>
      </c>
      <c r="C2081" s="31">
        <v>-3.2537100230141114E-3</v>
      </c>
      <c r="D2081" s="31">
        <v>1.5994881637875213E-3</v>
      </c>
      <c r="E2081" s="31">
        <v>8.5471677032513682E-3</v>
      </c>
      <c r="F2081" s="31">
        <v>4.4049838124202934E-2</v>
      </c>
      <c r="G2081" s="31">
        <v>-2.6486876956416383E-3</v>
      </c>
      <c r="H2081" s="31">
        <v>1.8135199380358236E-2</v>
      </c>
      <c r="I2081" s="31">
        <v>-4.8590864917386067E-4</v>
      </c>
      <c r="J2081" s="31">
        <v>5.268703898841931E-4</v>
      </c>
      <c r="K2081" s="31">
        <v>2.7027027027026973E-2</v>
      </c>
      <c r="L2081" s="31">
        <v>2.6560424966799445E-3</v>
      </c>
      <c r="M2081" s="31">
        <v>6.5838509316771265E-3</v>
      </c>
    </row>
    <row r="2082" spans="1:13" x14ac:dyDescent="0.25">
      <c r="A2082" s="57">
        <v>42103</v>
      </c>
      <c r="B2082" s="31">
        <v>-1.2367054167705671E-4</v>
      </c>
      <c r="C2082" s="31">
        <v>7.6433121019108263E-3</v>
      </c>
      <c r="D2082" s="31">
        <v>-2.235707441711976E-3</v>
      </c>
      <c r="E2082" s="31">
        <v>-1.5324680120382128E-3</v>
      </c>
      <c r="F2082" s="31">
        <v>2.649877842510806E-2</v>
      </c>
      <c r="G2082" s="31">
        <v>1.4485755673585565E-3</v>
      </c>
      <c r="H2082" s="31">
        <v>6.1385099685205002E-3</v>
      </c>
      <c r="I2082" s="31">
        <v>-1.3368983957219305E-3</v>
      </c>
      <c r="J2082" s="31">
        <v>1.4218009478673022E-2</v>
      </c>
      <c r="K2082" s="31">
        <v>2.9176201372997701E-2</v>
      </c>
      <c r="L2082" s="31">
        <v>1.5653220951235003E-3</v>
      </c>
      <c r="M2082" s="31">
        <v>-2.3448105639886085E-3</v>
      </c>
    </row>
    <row r="2083" spans="1:13" x14ac:dyDescent="0.25">
      <c r="A2083" s="57">
        <v>42104</v>
      </c>
      <c r="B2083" s="31">
        <v>3.9579468150898744E-3</v>
      </c>
      <c r="C2083" s="31">
        <v>4.2667509481668642E-3</v>
      </c>
      <c r="D2083" s="31">
        <v>2.208706786171577E-2</v>
      </c>
      <c r="E2083" s="31">
        <v>-1.42386922593285E-3</v>
      </c>
      <c r="F2083" s="31">
        <v>-1.6889417795679207E-2</v>
      </c>
      <c r="G2083" s="31">
        <v>5.7859209257473676E-3</v>
      </c>
      <c r="H2083" s="31">
        <v>-2.3204880846848797E-3</v>
      </c>
      <c r="I2083" s="31">
        <v>-1.5820859194353165E-3</v>
      </c>
      <c r="J2083" s="31">
        <v>-1.3845621322257085E-3</v>
      </c>
      <c r="K2083" s="31">
        <v>-8.3379655364090866E-3</v>
      </c>
      <c r="L2083" s="31">
        <v>-3.0055301755229635E-3</v>
      </c>
      <c r="M2083" s="31">
        <v>-2.3503216229588952E-3</v>
      </c>
    </row>
    <row r="2084" spans="1:13" x14ac:dyDescent="0.25">
      <c r="A2084" s="57">
        <v>42107</v>
      </c>
      <c r="B2084" s="31">
        <v>1.8479733891840766E-4</v>
      </c>
      <c r="C2084" s="31">
        <v>-1.9669551534224894E-3</v>
      </c>
      <c r="D2084" s="31">
        <v>-6.2637018477920137E-3</v>
      </c>
      <c r="E2084" s="31">
        <v>-1.5555267495046543E-3</v>
      </c>
      <c r="F2084" s="31">
        <v>2.8399832394432334E-3</v>
      </c>
      <c r="G2084" s="31">
        <v>9.5877277085332224E-4</v>
      </c>
      <c r="H2084" s="31">
        <v>-7.5787272964844554E-4</v>
      </c>
      <c r="I2084" s="31">
        <v>1.1823500731350522E-2</v>
      </c>
      <c r="J2084" s="31">
        <v>-8.6655112651646826E-3</v>
      </c>
      <c r="K2084" s="31">
        <v>0</v>
      </c>
      <c r="L2084" s="31">
        <v>7.1144338598816415E-3</v>
      </c>
      <c r="M2084" s="31">
        <v>-4.4637321760694348E-3</v>
      </c>
    </row>
    <row r="2085" spans="1:13" x14ac:dyDescent="0.25">
      <c r="A2085" s="57">
        <v>42108</v>
      </c>
      <c r="B2085" s="31">
        <v>3.0793865861911129E-4</v>
      </c>
      <c r="C2085" s="31">
        <v>-4.3358297201419038E-3</v>
      </c>
      <c r="D2085" s="31">
        <v>-7.5638197289631393E-3</v>
      </c>
      <c r="E2085" s="31">
        <v>-1.6284288814288561E-2</v>
      </c>
      <c r="F2085" s="31">
        <v>-6.9173630454968382E-3</v>
      </c>
      <c r="G2085" s="31">
        <v>-2.634099616858232E-3</v>
      </c>
      <c r="H2085" s="31">
        <v>7.1921749136938384E-3</v>
      </c>
      <c r="I2085" s="31">
        <v>6.1438380917959723E-3</v>
      </c>
      <c r="J2085" s="31">
        <v>-7.8671328671329199E-3</v>
      </c>
      <c r="K2085" s="31">
        <v>3.3632286995515237E-3</v>
      </c>
      <c r="L2085" s="31">
        <v>-2.9932950191571273E-3</v>
      </c>
      <c r="M2085" s="31">
        <v>-1.7436791630339732E-3</v>
      </c>
    </row>
    <row r="2086" spans="1:13" x14ac:dyDescent="0.25">
      <c r="A2086" s="57">
        <v>42109</v>
      </c>
      <c r="B2086" s="31">
        <v>1.2929442186924156E-3</v>
      </c>
      <c r="C2086" s="31">
        <v>3.8004750593825243E-3</v>
      </c>
      <c r="D2086" s="31">
        <v>4.2553191489361764E-2</v>
      </c>
      <c r="E2086" s="31">
        <v>4.0347668696618655E-3</v>
      </c>
      <c r="F2086" s="31">
        <v>-1.4679070637183766E-2</v>
      </c>
      <c r="G2086" s="31">
        <v>1.4645858343337315E-2</v>
      </c>
      <c r="H2086" s="31">
        <v>-4.3104567526162096E-3</v>
      </c>
      <c r="I2086" s="31">
        <v>-9.8180076628351376E-3</v>
      </c>
      <c r="J2086" s="31">
        <v>3.0837004405286361E-2</v>
      </c>
      <c r="K2086" s="31">
        <v>0.13966480446927365</v>
      </c>
      <c r="L2086" s="31">
        <v>-2.1616428485647932E-3</v>
      </c>
      <c r="M2086" s="31">
        <v>-5.1154086088585071E-3</v>
      </c>
    </row>
    <row r="2087" spans="1:13" x14ac:dyDescent="0.25">
      <c r="A2087" s="57">
        <v>42110</v>
      </c>
      <c r="B2087" s="31">
        <v>4.181270368320833E-3</v>
      </c>
      <c r="C2087" s="31">
        <v>-4.8114844612714425E-3</v>
      </c>
      <c r="D2087" s="31">
        <v>1.2183978068838197E-3</v>
      </c>
      <c r="E2087" s="31">
        <v>2.3848421685161991E-3</v>
      </c>
      <c r="F2087" s="31">
        <v>-1.8361246856763325E-2</v>
      </c>
      <c r="G2087" s="31">
        <v>-2.3663038334122977E-3</v>
      </c>
      <c r="H2087" s="31">
        <v>6.7544660320772998E-3</v>
      </c>
      <c r="I2087" s="31">
        <v>-4.7158403869407284E-3</v>
      </c>
      <c r="J2087" s="31">
        <v>-1.5384615384615996E-3</v>
      </c>
      <c r="K2087" s="31">
        <v>2.450980392156854E-2</v>
      </c>
      <c r="L2087" s="31">
        <v>-5.8972198820557153E-3</v>
      </c>
      <c r="M2087" s="31">
        <v>-6.2703787308753256E-3</v>
      </c>
    </row>
    <row r="2088" spans="1:13" x14ac:dyDescent="0.25">
      <c r="A2088" s="57">
        <v>42111</v>
      </c>
      <c r="B2088" s="31">
        <v>-9.5523850345967665E-3</v>
      </c>
      <c r="C2088" s="31">
        <v>-1.1254656415946807E-2</v>
      </c>
      <c r="D2088" s="31">
        <v>-1.2169151201703587E-2</v>
      </c>
      <c r="E2088" s="31">
        <v>-1.8265267890595682E-2</v>
      </c>
      <c r="F2088" s="31">
        <v>4.6882551957467822E-3</v>
      </c>
      <c r="G2088" s="31">
        <v>-1.2808349146110065E-2</v>
      </c>
      <c r="H2088" s="31">
        <v>-2.7147445860532637E-2</v>
      </c>
      <c r="I2088" s="31">
        <v>-1.8588263880451983E-2</v>
      </c>
      <c r="J2088" s="31">
        <v>-1.8489984591679498E-2</v>
      </c>
      <c r="K2088" s="31">
        <v>-1.4832535885167419E-2</v>
      </c>
      <c r="L2088" s="31">
        <v>-2.2881355932203418E-2</v>
      </c>
      <c r="M2088" s="31">
        <v>-1.716304896516907E-2</v>
      </c>
    </row>
    <row r="2089" spans="1:13" x14ac:dyDescent="0.25">
      <c r="A2089" s="57">
        <v>42114</v>
      </c>
      <c r="B2089" s="31">
        <v>2.1638330757340896E-3</v>
      </c>
      <c r="C2089" s="31">
        <v>2.2845691382765487E-2</v>
      </c>
      <c r="D2089" s="31">
        <v>8.0073914382505773E-3</v>
      </c>
      <c r="E2089" s="31">
        <v>2.1620074420379831E-2</v>
      </c>
      <c r="F2089" s="31">
        <v>1.9194688988310116E-2</v>
      </c>
      <c r="G2089" s="31">
        <v>3.0754444978375872E-2</v>
      </c>
      <c r="H2089" s="31">
        <v>3.7144530833954637E-2</v>
      </c>
      <c r="I2089" s="31">
        <v>2.8596187175043308E-2</v>
      </c>
      <c r="J2089" s="31">
        <v>1.4652014652014822E-2</v>
      </c>
      <c r="K2089" s="31">
        <v>-2.4283632831472168E-3</v>
      </c>
      <c r="L2089" s="31">
        <v>3.2214099863709933E-3</v>
      </c>
      <c r="M2089" s="31">
        <v>3.33846944016436E-3</v>
      </c>
    </row>
    <row r="2090" spans="1:13" x14ac:dyDescent="0.25">
      <c r="A2090" s="57">
        <v>42115</v>
      </c>
      <c r="B2090" s="31">
        <v>2.4491054904379972E-2</v>
      </c>
      <c r="C2090" s="31">
        <v>-5.4075235109717346E-3</v>
      </c>
      <c r="D2090" s="31">
        <v>-9.1659028414298183E-3</v>
      </c>
      <c r="E2090" s="31">
        <v>-2.6336433934774917E-3</v>
      </c>
      <c r="F2090" s="31">
        <v>4.6256962144812785E-3</v>
      </c>
      <c r="G2090" s="31">
        <v>-6.0606060606059886E-3</v>
      </c>
      <c r="H2090" s="31">
        <v>4.2874380632076381E-3</v>
      </c>
      <c r="I2090" s="31">
        <v>6.3786255867133157E-3</v>
      </c>
      <c r="J2090" s="31">
        <v>-1.7190991920246201E-4</v>
      </c>
      <c r="K2090" s="31">
        <v>-4.8685491723465812E-3</v>
      </c>
      <c r="L2090" s="31">
        <v>3.8285784858589356E-3</v>
      </c>
      <c r="M2090" s="31">
        <v>-1.4077297158945346E-3</v>
      </c>
    </row>
    <row r="2091" spans="1:13" x14ac:dyDescent="0.25">
      <c r="A2091" s="57">
        <v>42116</v>
      </c>
      <c r="B2091" s="31">
        <v>-1.0116216053471461E-2</v>
      </c>
      <c r="C2091" s="31">
        <v>1.3474115514931828E-2</v>
      </c>
      <c r="D2091" s="31">
        <v>8.3256244218317121E-3</v>
      </c>
      <c r="E2091" s="31">
        <v>1.0094200048691881E-2</v>
      </c>
      <c r="F2091" s="31">
        <v>2.4901334335651892E-3</v>
      </c>
      <c r="G2091" s="31">
        <v>7.9737335834895173E-3</v>
      </c>
      <c r="H2091" s="31">
        <v>-3.527787719208586E-3</v>
      </c>
      <c r="I2091" s="31">
        <v>1.2078450131547402E-2</v>
      </c>
      <c r="J2091" s="31">
        <v>9.8005502063274186E-3</v>
      </c>
      <c r="K2091" s="31">
        <v>1.2720156555772855E-2</v>
      </c>
      <c r="L2091" s="31">
        <v>1.7716535433070835E-2</v>
      </c>
      <c r="M2091" s="31">
        <v>5.1262334999360171E-3</v>
      </c>
    </row>
    <row r="2092" spans="1:13" x14ac:dyDescent="0.25">
      <c r="A2092" s="57">
        <v>42117</v>
      </c>
      <c r="B2092" s="31">
        <v>5.1097998661719934E-3</v>
      </c>
      <c r="C2092" s="31">
        <v>8.1635826465555894E-3</v>
      </c>
      <c r="D2092" s="31">
        <v>-1.0703363914373099E-2</v>
      </c>
      <c r="E2092" s="31">
        <v>1.4164936220705915E-2</v>
      </c>
      <c r="F2092" s="31">
        <v>-5.1084969770820443E-3</v>
      </c>
      <c r="G2092" s="31">
        <v>8.3759888320149578E-3</v>
      </c>
      <c r="H2092" s="31">
        <v>4.8742945100044288E-4</v>
      </c>
      <c r="I2092" s="31">
        <v>-2.6231832683445533E-2</v>
      </c>
      <c r="J2092" s="31">
        <v>-6.8278562915034868E-2</v>
      </c>
      <c r="K2092" s="31">
        <v>2.4154589371980784E-3</v>
      </c>
      <c r="L2092" s="31">
        <v>7.2533849129596817E-4</v>
      </c>
      <c r="M2092" s="31">
        <v>9.5626673466786549E-3</v>
      </c>
    </row>
    <row r="2093" spans="1:13" x14ac:dyDescent="0.25">
      <c r="A2093" s="57">
        <v>42118</v>
      </c>
      <c r="B2093" s="31">
        <v>3.0260848514192418E-2</v>
      </c>
      <c r="C2093" s="31">
        <v>4.7042492480913189E-3</v>
      </c>
      <c r="D2093" s="31">
        <v>-8.3462132921175991E-3</v>
      </c>
      <c r="E2093" s="31">
        <v>3.3016453382084032E-2</v>
      </c>
      <c r="F2093" s="31">
        <v>2.1763708309779473E-2</v>
      </c>
      <c r="G2093" s="31">
        <v>0.1045223811721272</v>
      </c>
      <c r="H2093" s="31">
        <v>0.14131131567476096</v>
      </c>
      <c r="I2093" s="31">
        <v>-1.0678315738381183E-2</v>
      </c>
      <c r="J2093" s="31">
        <v>1.827485380117011E-4</v>
      </c>
      <c r="K2093" s="31">
        <v>-3.8554216867469071E-3</v>
      </c>
      <c r="L2093" s="31">
        <v>-1.46170572602079E-2</v>
      </c>
      <c r="M2093" s="31">
        <v>8.335438241980242E-3</v>
      </c>
    </row>
    <row r="2094" spans="1:13" x14ac:dyDescent="0.25">
      <c r="A2094" s="57">
        <v>42121</v>
      </c>
      <c r="B2094" s="31">
        <v>3.877107442871397E-3</v>
      </c>
      <c r="C2094" s="31">
        <v>1.8191587350322447E-2</v>
      </c>
      <c r="D2094" s="31">
        <v>1.3092269326683281E-2</v>
      </c>
      <c r="E2094" s="31">
        <v>-1.7148621385339458E-2</v>
      </c>
      <c r="F2094" s="31">
        <v>1.641309359151677E-2</v>
      </c>
      <c r="G2094" s="31">
        <v>3.3423856277419173E-3</v>
      </c>
      <c r="H2094" s="31">
        <v>-1.4693327342170326E-2</v>
      </c>
      <c r="I2094" s="31">
        <v>4.6608610327485422E-3</v>
      </c>
      <c r="J2094" s="31">
        <v>1.516535720811274E-2</v>
      </c>
      <c r="K2094" s="31">
        <v>-1.9351717464925144E-2</v>
      </c>
      <c r="L2094" s="31">
        <v>1.4711290915778719E-3</v>
      </c>
      <c r="M2094" s="31">
        <v>-5.8867735470942151E-3</v>
      </c>
    </row>
    <row r="2095" spans="1:13" x14ac:dyDescent="0.25">
      <c r="A2095" s="57">
        <v>42122</v>
      </c>
      <c r="B2095" s="31">
        <v>-3.5110304874463871E-4</v>
      </c>
      <c r="C2095" s="31">
        <v>-1.5755748209574039E-2</v>
      </c>
      <c r="D2095" s="31">
        <v>1.6000000000000014E-2</v>
      </c>
      <c r="E2095" s="31">
        <v>-3.0430163674668442E-3</v>
      </c>
      <c r="F2095" s="31">
        <v>-5.7606822099247612E-3</v>
      </c>
      <c r="G2095" s="31">
        <v>2.3526962315219668E-2</v>
      </c>
      <c r="H2095" s="31">
        <v>-2.1091754834002163E-2</v>
      </c>
      <c r="I2095" s="31">
        <v>-1.501648150408974E-2</v>
      </c>
      <c r="J2095" s="31">
        <v>-8.4593232541396723E-3</v>
      </c>
      <c r="K2095" s="31">
        <v>-5.2787370498273312E-2</v>
      </c>
      <c r="L2095" s="31">
        <v>-1.5913820541069157E-3</v>
      </c>
      <c r="M2095" s="31">
        <v>-3.4017890890766234E-3</v>
      </c>
    </row>
    <row r="2096" spans="1:13" x14ac:dyDescent="0.25">
      <c r="A2096" s="57">
        <v>42123</v>
      </c>
      <c r="B2096" s="31">
        <v>1.5044195984311948E-2</v>
      </c>
      <c r="C2096" s="31">
        <v>-1.4705882352941346E-2</v>
      </c>
      <c r="D2096" s="31">
        <v>-4.2398546335554732E-3</v>
      </c>
      <c r="E2096" s="31">
        <v>-8.3080479699463305E-3</v>
      </c>
      <c r="F2096" s="31">
        <v>-8.6682786623470953E-4</v>
      </c>
      <c r="G2096" s="31">
        <v>-2.0341741253050438E-3</v>
      </c>
      <c r="H2096" s="31">
        <v>1.3975914840091974E-4</v>
      </c>
      <c r="I2096" s="31">
        <v>-2.7268220128905396E-3</v>
      </c>
      <c r="J2096" s="31">
        <v>-1.2706480304955914E-3</v>
      </c>
      <c r="K2096" s="31">
        <v>2.5000000000000133E-2</v>
      </c>
      <c r="L2096" s="31">
        <v>1.716527709661575E-3</v>
      </c>
      <c r="M2096" s="31">
        <v>-1.5423514538558725E-2</v>
      </c>
    </row>
    <row r="2097" spans="1:13" x14ac:dyDescent="0.25">
      <c r="A2097" s="57">
        <v>42124</v>
      </c>
      <c r="B2097" s="31">
        <v>2.1337946943482677E-3</v>
      </c>
      <c r="C2097" s="31">
        <v>-2.7129975124377981E-2</v>
      </c>
      <c r="D2097" s="31">
        <v>-1.0036496350365076E-2</v>
      </c>
      <c r="E2097" s="31">
        <v>-2.1381219494427062E-2</v>
      </c>
      <c r="F2097" s="31">
        <v>-8.5479452054794569E-2</v>
      </c>
      <c r="G2097" s="31">
        <v>-8.5609457806767875E-3</v>
      </c>
      <c r="H2097" s="31">
        <v>-1.7677061741621536E-2</v>
      </c>
      <c r="I2097" s="31">
        <v>-2.1004225702212276E-2</v>
      </c>
      <c r="J2097" s="31">
        <v>-1.4721919302072006E-2</v>
      </c>
      <c r="K2097" s="31">
        <v>-2.2357723577235866E-2</v>
      </c>
      <c r="L2097" s="31">
        <v>-1.4810281517747992E-2</v>
      </c>
      <c r="M2097" s="31">
        <v>2.1828454031844746E-3</v>
      </c>
    </row>
    <row r="2098" spans="1:13" x14ac:dyDescent="0.25">
      <c r="A2098" s="57">
        <v>42125</v>
      </c>
      <c r="B2098" s="31">
        <v>-3.280197962824527E-3</v>
      </c>
      <c r="C2098" s="31">
        <v>3.036356372353155E-2</v>
      </c>
      <c r="D2098" s="31">
        <v>2.6728110599078425E-2</v>
      </c>
      <c r="E2098" s="31">
        <v>1.0421706926710961E-3</v>
      </c>
      <c r="F2098" s="31">
        <v>1.0934691431995214E-2</v>
      </c>
      <c r="G2098" s="31">
        <v>4.1118421052632748E-4</v>
      </c>
      <c r="H2098" s="31">
        <v>2.5842856465456698E-3</v>
      </c>
      <c r="I2098" s="31">
        <v>2.7929414751808324E-3</v>
      </c>
      <c r="J2098" s="31">
        <v>2.0291459140379997E-2</v>
      </c>
      <c r="K2098" s="31">
        <v>1.7151767151767139E-2</v>
      </c>
      <c r="L2098" s="31">
        <v>4.0998881848677282E-3</v>
      </c>
      <c r="M2098" s="31">
        <v>7.0467648942984518E-3</v>
      </c>
    </row>
    <row r="2099" spans="1:13" x14ac:dyDescent="0.25">
      <c r="A2099" s="57">
        <v>42128</v>
      </c>
      <c r="B2099" s="31">
        <v>7.3325635103926867E-3</v>
      </c>
      <c r="C2099" s="31">
        <v>-1.9387359441643826E-3</v>
      </c>
      <c r="D2099" s="31">
        <v>2.9922202274090814E-4</v>
      </c>
      <c r="E2099" s="31">
        <v>5.3541550474065502E-3</v>
      </c>
      <c r="F2099" s="31">
        <v>6.0749740702326083E-3</v>
      </c>
      <c r="G2099" s="31">
        <v>-8.6313193588161141E-3</v>
      </c>
      <c r="H2099" s="31">
        <v>4.0201480360391173E-4</v>
      </c>
      <c r="I2099" s="31">
        <v>-2.2787694644891276E-3</v>
      </c>
      <c r="J2099" s="31">
        <v>-1.8079913216428878E-4</v>
      </c>
      <c r="K2099" s="31">
        <v>-1.9417475728155331E-2</v>
      </c>
      <c r="L2099" s="31">
        <v>-1.1259589210591447E-2</v>
      </c>
      <c r="M2099" s="31">
        <v>7.3791348600511508E-3</v>
      </c>
    </row>
    <row r="2100" spans="1:13" x14ac:dyDescent="0.25">
      <c r="A2100" s="57">
        <v>42129</v>
      </c>
      <c r="B2100" s="31">
        <v>-5.5023786324296386E-3</v>
      </c>
      <c r="C2100" s="31">
        <v>-2.2533022533022473E-2</v>
      </c>
      <c r="D2100" s="31">
        <v>-2.3631468740652029E-2</v>
      </c>
      <c r="E2100" s="31">
        <v>-1.8454824512740942E-2</v>
      </c>
      <c r="F2100" s="31">
        <v>-4.3986254295532601E-2</v>
      </c>
      <c r="G2100" s="31">
        <v>-1.3266998341625258E-2</v>
      </c>
      <c r="H2100" s="31">
        <v>-4.3731089258699507E-3</v>
      </c>
      <c r="I2100" s="31">
        <v>-1.5860931353889107E-2</v>
      </c>
      <c r="J2100" s="31">
        <v>-2.3327305605786552E-2</v>
      </c>
      <c r="K2100" s="31">
        <v>1.1985409067222452E-2</v>
      </c>
      <c r="L2100" s="31">
        <v>-2.7405831560505578E-2</v>
      </c>
      <c r="M2100" s="31">
        <v>-1.32609244758779E-2</v>
      </c>
    </row>
    <row r="2101" spans="1:13" x14ac:dyDescent="0.25">
      <c r="A2101" s="57">
        <v>42130</v>
      </c>
      <c r="B2101" s="31">
        <v>-3.5156475131115084E-3</v>
      </c>
      <c r="C2101" s="31">
        <v>-6.2798092209855882E-3</v>
      </c>
      <c r="D2101" s="31">
        <v>-1.2867647058823595E-2</v>
      </c>
      <c r="E2101" s="31">
        <v>-1.2396382818387175E-2</v>
      </c>
      <c r="F2101" s="31">
        <v>-2.4083393242271711E-2</v>
      </c>
      <c r="G2101" s="31">
        <v>-2.7731092436974802E-2</v>
      </c>
      <c r="H2101" s="31">
        <v>-4.9621311047269856E-3</v>
      </c>
      <c r="I2101" s="31">
        <v>6.96235172769466E-3</v>
      </c>
      <c r="J2101" s="31">
        <v>-5.7396778374374513E-3</v>
      </c>
      <c r="K2101" s="31">
        <v>9.2687950566425759E-3</v>
      </c>
      <c r="L2101" s="31">
        <v>-1.1837364899639713E-2</v>
      </c>
      <c r="M2101" s="31">
        <v>-6.1436068091640372E-3</v>
      </c>
    </row>
    <row r="2102" spans="1:13" x14ac:dyDescent="0.25">
      <c r="A2102" s="57">
        <v>42131</v>
      </c>
      <c r="B2102" s="31">
        <v>-1.8912666281087342E-2</v>
      </c>
      <c r="C2102" s="31">
        <v>1.9998400127989591E-3</v>
      </c>
      <c r="D2102" s="31">
        <v>6.2073246430793816E-4</v>
      </c>
      <c r="E2102" s="31">
        <v>1.2361222387547333E-2</v>
      </c>
      <c r="F2102" s="31">
        <v>1.8837148118916014E-2</v>
      </c>
      <c r="G2102" s="31">
        <v>9.0751944684528407E-3</v>
      </c>
      <c r="H2102" s="31">
        <v>1.8563588642328765E-2</v>
      </c>
      <c r="I2102" s="31">
        <v>4.0973111395647965E-3</v>
      </c>
      <c r="J2102" s="31">
        <v>6.7039106145250216E-3</v>
      </c>
      <c r="K2102" s="31">
        <v>-2.2959183673469497E-2</v>
      </c>
      <c r="L2102" s="31">
        <v>2.1744791666666652E-2</v>
      </c>
      <c r="M2102" s="31">
        <v>4.8937540244686772E-3</v>
      </c>
    </row>
    <row r="2103" spans="1:13" x14ac:dyDescent="0.25">
      <c r="A2103" s="57">
        <v>42132</v>
      </c>
      <c r="B2103" s="31">
        <v>1.9513057831751501E-2</v>
      </c>
      <c r="C2103" s="31">
        <v>1.884081111288527E-2</v>
      </c>
      <c r="D2103" s="31">
        <v>1.7369727047146233E-2</v>
      </c>
      <c r="E2103" s="31">
        <v>1.4169964198228691E-2</v>
      </c>
      <c r="F2103" s="31">
        <v>-4.6480400764348229E-4</v>
      </c>
      <c r="G2103" s="31">
        <v>2.24839400428265E-2</v>
      </c>
      <c r="H2103" s="31">
        <v>1.5952961019490175E-2</v>
      </c>
      <c r="I2103" s="31">
        <v>1.1476664116296664E-3</v>
      </c>
      <c r="J2103" s="31">
        <v>1.1838697743248305E-2</v>
      </c>
      <c r="K2103" s="31">
        <v>2.5587467362924388E-2</v>
      </c>
      <c r="L2103" s="31">
        <v>4.4093284057601823E-2</v>
      </c>
      <c r="M2103" s="31">
        <v>6.4077918749199103E-3</v>
      </c>
    </row>
    <row r="2104" spans="1:13" x14ac:dyDescent="0.25">
      <c r="A2104" s="57">
        <v>42135</v>
      </c>
      <c r="B2104" s="31">
        <v>-1.6768821556608637E-3</v>
      </c>
      <c r="C2104" s="31">
        <v>-1.0186491145588561E-2</v>
      </c>
      <c r="D2104" s="31">
        <v>-3.3536585365853133E-3</v>
      </c>
      <c r="E2104" s="31">
        <v>-4.6821002564007008E-3</v>
      </c>
      <c r="F2104" s="31">
        <v>-1.395060452619612E-2</v>
      </c>
      <c r="G2104" s="31">
        <v>-7.9581151832460728E-3</v>
      </c>
      <c r="H2104" s="31">
        <v>-1.9368673476445331E-3</v>
      </c>
      <c r="I2104" s="31">
        <v>-6.3686154629983838E-3</v>
      </c>
      <c r="J2104" s="31">
        <v>-4.7531992687386282E-3</v>
      </c>
      <c r="K2104" s="31">
        <v>-1.6802443991853488E-2</v>
      </c>
      <c r="L2104" s="31">
        <v>-3.6616623947273164E-3</v>
      </c>
      <c r="M2104" s="31">
        <v>-5.4756144148734309E-3</v>
      </c>
    </row>
    <row r="2105" spans="1:13" x14ac:dyDescent="0.25">
      <c r="A2105" s="57">
        <v>42136</v>
      </c>
      <c r="B2105" s="31">
        <v>-1.2163336229365718E-2</v>
      </c>
      <c r="C2105" s="31">
        <v>-3.6415452818239213E-3</v>
      </c>
      <c r="D2105" s="31">
        <v>-1.3459773631079752E-2</v>
      </c>
      <c r="E2105" s="31">
        <v>-1.2432331528840934E-2</v>
      </c>
      <c r="F2105" s="31">
        <v>-4.5587927059317357E-3</v>
      </c>
      <c r="G2105" s="31">
        <v>-4.2220814861715361E-4</v>
      </c>
      <c r="H2105" s="31">
        <v>-4.2277925378307879E-3</v>
      </c>
      <c r="I2105" s="31">
        <v>-7.0503781566467749E-3</v>
      </c>
      <c r="J2105" s="31">
        <v>-5.143277002204294E-3</v>
      </c>
      <c r="K2105" s="31">
        <v>-5.6965302951837993E-3</v>
      </c>
      <c r="L2105" s="31">
        <v>-9.9228224917310426E-3</v>
      </c>
      <c r="M2105" s="31">
        <v>1.1011523687580071E-2</v>
      </c>
    </row>
    <row r="2106" spans="1:13" x14ac:dyDescent="0.25">
      <c r="A2106" s="57">
        <v>42137</v>
      </c>
      <c r="B2106" s="31">
        <v>4.0457343887423391E-3</v>
      </c>
      <c r="C2106" s="31">
        <v>1.1918004131574733E-3</v>
      </c>
      <c r="D2106" s="31">
        <v>1.2093023255814073E-2</v>
      </c>
      <c r="E2106" s="31">
        <v>1.0963254196281191E-3</v>
      </c>
      <c r="F2106" s="31">
        <v>-4.1585513502131466E-3</v>
      </c>
      <c r="G2106" s="31">
        <v>5.7022175290388777E-3</v>
      </c>
      <c r="H2106" s="31">
        <v>-9.6283235116699784E-3</v>
      </c>
      <c r="I2106" s="31">
        <v>1.2651691195455728E-2</v>
      </c>
      <c r="J2106" s="31">
        <v>9.7858197932052526E-3</v>
      </c>
      <c r="K2106" s="31">
        <v>1.1979166666666652E-2</v>
      </c>
      <c r="L2106" s="31">
        <v>4.0831477357090584E-3</v>
      </c>
      <c r="M2106" s="31">
        <v>-1.0131712259371817E-2</v>
      </c>
    </row>
    <row r="2107" spans="1:13" x14ac:dyDescent="0.25">
      <c r="A2107" s="57">
        <v>42138</v>
      </c>
      <c r="B2107" s="31">
        <v>1.3197850969399516E-2</v>
      </c>
      <c r="C2107" s="31">
        <v>2.3331481628442008E-2</v>
      </c>
      <c r="D2107" s="31">
        <v>1.0110294117646967E-2</v>
      </c>
      <c r="E2107" s="31">
        <v>1.6577923794418581E-2</v>
      </c>
      <c r="F2107" s="31">
        <v>5.761708425837897E-3</v>
      </c>
      <c r="G2107" s="31">
        <v>2.3099538009239806E-2</v>
      </c>
      <c r="H2107" s="31">
        <v>1.2673647714760872E-2</v>
      </c>
      <c r="I2107" s="31">
        <v>3.735339112697611E-2</v>
      </c>
      <c r="J2107" s="31">
        <v>1.6639239349058421E-2</v>
      </c>
      <c r="K2107" s="31">
        <v>3.0880082346884663E-3</v>
      </c>
      <c r="L2107" s="31">
        <v>1.244608749229803E-2</v>
      </c>
      <c r="M2107" s="31">
        <v>7.164790174002178E-3</v>
      </c>
    </row>
    <row r="2108" spans="1:13" x14ac:dyDescent="0.25">
      <c r="A2108" s="57">
        <v>42139</v>
      </c>
      <c r="B2108" s="31">
        <v>2.3631123919307662E-3</v>
      </c>
      <c r="C2108" s="31">
        <v>-1.3958898797982178E-3</v>
      </c>
      <c r="D2108" s="31">
        <v>6.0661207158041464E-4</v>
      </c>
      <c r="E2108" s="31">
        <v>-8.4509658246656461E-3</v>
      </c>
      <c r="F2108" s="31">
        <v>1.424291795869026E-2</v>
      </c>
      <c r="G2108" s="31">
        <v>-8.6206896551724865E-3</v>
      </c>
      <c r="H2108" s="31">
        <v>-1.4527620986397594E-2</v>
      </c>
      <c r="I2108" s="31">
        <v>-1.1675064520093481E-2</v>
      </c>
      <c r="J2108" s="31">
        <v>1.7985611510784594E-4</v>
      </c>
      <c r="K2108" s="31">
        <v>-2.4628014366341544E-2</v>
      </c>
      <c r="L2108" s="31">
        <v>-4.0165530671859573E-3</v>
      </c>
      <c r="M2108" s="31">
        <v>6.6056910569105565E-3</v>
      </c>
    </row>
    <row r="2109" spans="1:13" x14ac:dyDescent="0.25">
      <c r="A2109" s="57">
        <v>42142</v>
      </c>
      <c r="B2109" s="31">
        <v>-2.7025472945776396E-3</v>
      </c>
      <c r="C2109" s="31">
        <v>1.1027413217364224E-2</v>
      </c>
      <c r="D2109" s="31">
        <v>1.2731130645650124E-2</v>
      </c>
      <c r="E2109" s="31">
        <v>-2.9034372951204368E-3</v>
      </c>
      <c r="F2109" s="31">
        <v>-8.6019276608975126E-3</v>
      </c>
      <c r="G2109" s="31">
        <v>-6.00414078674949E-3</v>
      </c>
      <c r="H2109" s="31">
        <v>-1.7840375586853918E-3</v>
      </c>
      <c r="I2109" s="31">
        <v>5.7199701566774674E-3</v>
      </c>
      <c r="J2109" s="31">
        <v>3.2368279086494312E-3</v>
      </c>
      <c r="K2109" s="31">
        <v>1.788532351394001E-2</v>
      </c>
      <c r="L2109" s="31">
        <v>-4.1549553953318386E-3</v>
      </c>
      <c r="M2109" s="31">
        <v>8.581524482584646E-3</v>
      </c>
    </row>
    <row r="2110" spans="1:13" x14ac:dyDescent="0.25">
      <c r="A2110" s="57">
        <v>42143</v>
      </c>
      <c r="B2110" s="31">
        <v>-2.70987084870844E-3</v>
      </c>
      <c r="C2110" s="31">
        <v>-9.2172977955295998E-4</v>
      </c>
      <c r="D2110" s="31">
        <v>-7.7821011673151474E-3</v>
      </c>
      <c r="E2110" s="31">
        <v>9.5059177155740748E-3</v>
      </c>
      <c r="F2110" s="31">
        <v>9.5128580388876838E-3</v>
      </c>
      <c r="G2110" s="31">
        <v>-8.9564674026244573E-3</v>
      </c>
      <c r="H2110" s="31">
        <v>-8.3011946195090669E-3</v>
      </c>
      <c r="I2110" s="31">
        <v>-3.0909990108802798E-3</v>
      </c>
      <c r="J2110" s="31">
        <v>-1.7924359204157803E-4</v>
      </c>
      <c r="K2110" s="31">
        <v>-3.1007751937984551E-2</v>
      </c>
      <c r="L2110" s="31">
        <v>-1.0308013253159776E-2</v>
      </c>
      <c r="M2110" s="31">
        <v>-4.3668668668668587E-2</v>
      </c>
    </row>
    <row r="2111" spans="1:13" x14ac:dyDescent="0.25">
      <c r="A2111" s="57">
        <v>42144</v>
      </c>
      <c r="B2111" s="31">
        <v>2.0812857720993172E-3</v>
      </c>
      <c r="C2111" s="31">
        <v>-7.6881679095808231E-5</v>
      </c>
      <c r="D2111" s="31">
        <v>6.6365007541477894E-3</v>
      </c>
      <c r="E2111" s="31">
        <v>3.5544141729937362E-3</v>
      </c>
      <c r="F2111" s="31">
        <v>1.2270891581236398E-2</v>
      </c>
      <c r="G2111" s="31">
        <v>0</v>
      </c>
      <c r="H2111" s="31">
        <v>5.0982902942782182E-3</v>
      </c>
      <c r="I2111" s="31">
        <v>-9.9218653106780685E-4</v>
      </c>
      <c r="J2111" s="31">
        <v>-2.6891358910002827E-3</v>
      </c>
      <c r="K2111" s="31">
        <v>-8.5333333333333927E-3</v>
      </c>
      <c r="L2111" s="31">
        <v>-1.0911345319280952E-2</v>
      </c>
      <c r="M2111" s="31">
        <v>-6.934449823367772E-3</v>
      </c>
    </row>
    <row r="2112" spans="1:13" x14ac:dyDescent="0.25">
      <c r="A2112" s="57">
        <v>42145</v>
      </c>
      <c r="B2112" s="31">
        <v>-5.7693417181203799E-5</v>
      </c>
      <c r="C2112" s="31">
        <v>1.0226049515608127E-2</v>
      </c>
      <c r="D2112" s="31">
        <v>5.3940665268203958E-3</v>
      </c>
      <c r="E2112" s="31">
        <v>6.0081220909748989E-3</v>
      </c>
      <c r="F2112" s="31">
        <v>2.3630504833512367E-2</v>
      </c>
      <c r="G2112" s="31">
        <v>-3.3627574611180266E-3</v>
      </c>
      <c r="H2112" s="31">
        <v>1.8331524559996204E-2</v>
      </c>
      <c r="I2112" s="31">
        <v>-8.690254500309802E-4</v>
      </c>
      <c r="J2112" s="31">
        <v>-2.3368685960812874E-3</v>
      </c>
      <c r="K2112" s="31">
        <v>1.0758472296934496E-3</v>
      </c>
      <c r="L2112" s="31">
        <v>-5.8919393255609798E-3</v>
      </c>
      <c r="M2112" s="31">
        <v>2.766798418972316E-3</v>
      </c>
    </row>
    <row r="2113" spans="1:13" x14ac:dyDescent="0.25">
      <c r="A2113" s="57">
        <v>42146</v>
      </c>
      <c r="B2113" s="31">
        <v>-1.615508885298822E-3</v>
      </c>
      <c r="C2113" s="31">
        <v>8.7525686886369414E-3</v>
      </c>
      <c r="D2113" s="31">
        <v>-2.9806259314454353E-3</v>
      </c>
      <c r="E2113" s="31">
        <v>-4.4238815874361181E-3</v>
      </c>
      <c r="F2113" s="31">
        <v>1.8338080247839006E-2</v>
      </c>
      <c r="G2113" s="31">
        <v>-1.0965837199493955E-2</v>
      </c>
      <c r="H2113" s="31">
        <v>-9.267196441396619E-3</v>
      </c>
      <c r="I2113" s="31">
        <v>7.4552683896622618E-4</v>
      </c>
      <c r="J2113" s="31">
        <v>-2.5225225225224968E-3</v>
      </c>
      <c r="K2113" s="31">
        <v>-5.91080064481464E-3</v>
      </c>
      <c r="L2113" s="31">
        <v>1.2232030264817118E-2</v>
      </c>
      <c r="M2113" s="31">
        <v>-3.2847194849560113E-3</v>
      </c>
    </row>
    <row r="2114" spans="1:13" x14ac:dyDescent="0.25">
      <c r="A2114" s="57">
        <v>42150</v>
      </c>
      <c r="B2114" s="31">
        <v>-5.3744798890428269E-3</v>
      </c>
      <c r="C2114" s="31">
        <v>-2.2031084955485003E-2</v>
      </c>
      <c r="D2114" s="31">
        <v>-1.0463378176382654E-2</v>
      </c>
      <c r="E2114" s="31">
        <v>-1.4422987909870177E-2</v>
      </c>
      <c r="F2114" s="31">
        <v>-1.7713444553483892E-2</v>
      </c>
      <c r="G2114" s="31">
        <v>-6.6098081023453492E-3</v>
      </c>
      <c r="H2114" s="31">
        <v>-5.0510955732758767E-3</v>
      </c>
      <c r="I2114" s="31">
        <v>-1.4899428855227215E-2</v>
      </c>
      <c r="J2114" s="31">
        <v>-1.4450867052023031E-2</v>
      </c>
      <c r="K2114" s="31">
        <v>-1.7837837837837767E-2</v>
      </c>
      <c r="L2114" s="31">
        <v>-3.114488600971721E-2</v>
      </c>
      <c r="M2114" s="31">
        <v>-1.2654890587925016E-2</v>
      </c>
    </row>
    <row r="2115" spans="1:13" x14ac:dyDescent="0.25">
      <c r="A2115" s="57">
        <v>42151</v>
      </c>
      <c r="B2115" s="31">
        <v>-5.5197257567835001E-3</v>
      </c>
      <c r="C2115" s="31">
        <v>1.866995833976226E-2</v>
      </c>
      <c r="D2115" s="31">
        <v>1.8429003021148027E-2</v>
      </c>
      <c r="E2115" s="31">
        <v>1.4032912533814113E-2</v>
      </c>
      <c r="F2115" s="31">
        <v>6.2940206803536736E-3</v>
      </c>
      <c r="G2115" s="31">
        <v>2.1893110109465486E-2</v>
      </c>
      <c r="H2115" s="31">
        <v>1.3984534749805988E-2</v>
      </c>
      <c r="I2115" s="31">
        <v>1.5250819258885828E-2</v>
      </c>
      <c r="J2115" s="31">
        <v>2.584310850439886E-2</v>
      </c>
      <c r="K2115" s="31">
        <v>-1.3208585580627541E-2</v>
      </c>
      <c r="L2115" s="31">
        <v>9.3866529510093777E-3</v>
      </c>
      <c r="M2115" s="31">
        <v>3.8718291054737897E-3</v>
      </c>
    </row>
    <row r="2116" spans="1:13" x14ac:dyDescent="0.25">
      <c r="A2116" s="57">
        <v>42152</v>
      </c>
      <c r="B2116" s="31">
        <v>1.6943211030613359E-3</v>
      </c>
      <c r="C2116" s="31">
        <v>-1.9691002726446305E-3</v>
      </c>
      <c r="D2116" s="31">
        <v>8.8994363690297895E-3</v>
      </c>
      <c r="E2116" s="31">
        <v>-1.8525722966344915E-5</v>
      </c>
      <c r="F2116" s="31">
        <v>-5.8575328865722032E-3</v>
      </c>
      <c r="G2116" s="31">
        <v>-3.3606385213189593E-3</v>
      </c>
      <c r="H2116" s="31">
        <v>-1.1241945204209403E-2</v>
      </c>
      <c r="I2116" s="31">
        <v>-5.0900062073245822E-3</v>
      </c>
      <c r="J2116" s="31">
        <v>-1.0720028586743702E-3</v>
      </c>
      <c r="K2116" s="31">
        <v>2.2308979364193959E-2</v>
      </c>
      <c r="L2116" s="31">
        <v>-2.1656050955414008E-2</v>
      </c>
      <c r="M2116" s="31">
        <v>-4.6548743183932872E-3</v>
      </c>
    </row>
    <row r="2117" spans="1:13" x14ac:dyDescent="0.25">
      <c r="A2117" s="57">
        <v>42153</v>
      </c>
      <c r="B2117" s="31">
        <v>-5.8326042578005222E-4</v>
      </c>
      <c r="C2117" s="31">
        <v>-1.1382607375929554E-2</v>
      </c>
      <c r="D2117" s="31">
        <v>1.3231402528668168E-2</v>
      </c>
      <c r="E2117" s="31">
        <v>-1.4209492756308006E-2</v>
      </c>
      <c r="F2117" s="31">
        <v>-1.4330653617616207E-2</v>
      </c>
      <c r="G2117" s="31">
        <v>-1.2434141201264515E-2</v>
      </c>
      <c r="H2117" s="31">
        <v>6.235787795672465E-3</v>
      </c>
      <c r="I2117" s="31">
        <v>-1.1854255053656115E-2</v>
      </c>
      <c r="J2117" s="31">
        <v>1.7885888034352426E-4</v>
      </c>
      <c r="K2117" s="31">
        <v>-1.6366612111292755E-2</v>
      </c>
      <c r="L2117" s="31">
        <v>-7.0312499999999334E-3</v>
      </c>
      <c r="M2117" s="31">
        <v>-7.6162479957243567E-3</v>
      </c>
    </row>
    <row r="2118" spans="1:13" x14ac:dyDescent="0.25">
      <c r="A2118" s="57">
        <v>42156</v>
      </c>
      <c r="B2118" s="31">
        <v>-6.6530493142689107E-3</v>
      </c>
      <c r="C2118" s="31">
        <v>1.9957015658580435E-3</v>
      </c>
      <c r="D2118" s="31">
        <v>-1.6250725478816119E-2</v>
      </c>
      <c r="E2118" s="31">
        <v>3.5331040574317907E-3</v>
      </c>
      <c r="F2118" s="31">
        <v>2.1073961499493477E-2</v>
      </c>
      <c r="G2118" s="31">
        <v>7.8958600085359265E-3</v>
      </c>
      <c r="H2118" s="31">
        <v>3.9372830417259141E-3</v>
      </c>
      <c r="I2118" s="31">
        <v>1.3890642757924176E-2</v>
      </c>
      <c r="J2118" s="31">
        <v>-3.7553648068670009E-3</v>
      </c>
      <c r="K2118" s="31">
        <v>2.2185246810870751E-3</v>
      </c>
      <c r="L2118" s="31">
        <v>3.2782585890374083E-3</v>
      </c>
      <c r="M2118" s="31">
        <v>6.1936178807056042E-3</v>
      </c>
    </row>
    <row r="2119" spans="1:13" x14ac:dyDescent="0.25">
      <c r="A2119" s="57">
        <v>42157</v>
      </c>
      <c r="B2119" s="31">
        <v>-3.2313025086658786E-3</v>
      </c>
      <c r="C2119" s="31">
        <v>-4.4430825800519935E-3</v>
      </c>
      <c r="D2119" s="31">
        <v>-1.8584070796460073E-2</v>
      </c>
      <c r="E2119" s="31">
        <v>9.7192831326429197E-3</v>
      </c>
      <c r="F2119" s="31">
        <v>8.9303433220877526E-3</v>
      </c>
      <c r="G2119" s="31">
        <v>-6.5636248147362686E-3</v>
      </c>
      <c r="H2119" s="31">
        <v>1.6244314489921585E-4</v>
      </c>
      <c r="I2119" s="31">
        <v>1.8682276746790905E-3</v>
      </c>
      <c r="J2119" s="31">
        <v>-8.2570454137498306E-3</v>
      </c>
      <c r="K2119" s="31">
        <v>4.7039291643608205E-2</v>
      </c>
      <c r="L2119" s="31">
        <v>-2.4833355116979927E-3</v>
      </c>
      <c r="M2119" s="31">
        <v>-2.6763013515321843E-3</v>
      </c>
    </row>
    <row r="2120" spans="1:13" x14ac:dyDescent="0.25">
      <c r="A2120" s="57">
        <v>42158</v>
      </c>
      <c r="B2120" s="31">
        <v>4.9510786278439411E-3</v>
      </c>
      <c r="C2120" s="31">
        <v>1.2311480455524659E-3</v>
      </c>
      <c r="D2120" s="31">
        <v>-1.6230838593327523E-2</v>
      </c>
      <c r="E2120" s="31">
        <v>2.0957750658407992E-3</v>
      </c>
      <c r="F2120" s="31">
        <v>2.5570416994491474E-3</v>
      </c>
      <c r="G2120" s="31">
        <v>-1.4919011082693556E-3</v>
      </c>
      <c r="H2120" s="31">
        <v>1.2993340912782037E-2</v>
      </c>
      <c r="I2120" s="31">
        <v>2.4863252113376477E-2</v>
      </c>
      <c r="J2120" s="31">
        <v>-6.6968325791855188E-3</v>
      </c>
      <c r="K2120" s="31">
        <v>-3.9640591966173311E-2</v>
      </c>
      <c r="L2120" s="31">
        <v>-1.6378406708595361E-2</v>
      </c>
      <c r="M2120" s="31">
        <v>4.8302696900577313E-3</v>
      </c>
    </row>
    <row r="2121" spans="1:13" x14ac:dyDescent="0.25">
      <c r="A2121" s="57">
        <v>42159</v>
      </c>
      <c r="B2121" s="31">
        <v>-5.6891495601173458E-3</v>
      </c>
      <c r="C2121" s="31">
        <v>-5.840762373193864E-3</v>
      </c>
      <c r="D2121" s="31">
        <v>-1.2832263978001635E-2</v>
      </c>
      <c r="E2121" s="31">
        <v>-6.6813495956022928E-3</v>
      </c>
      <c r="F2121" s="31">
        <v>2.1581322346477805E-3</v>
      </c>
      <c r="G2121" s="31">
        <v>-1.0458911419423789E-2</v>
      </c>
      <c r="H2121" s="31">
        <v>-1.3307679974346676E-2</v>
      </c>
      <c r="I2121" s="31">
        <v>-4.7307132459970536E-3</v>
      </c>
      <c r="J2121" s="31">
        <v>-1.6399416909621101E-2</v>
      </c>
      <c r="K2121" s="31">
        <v>-3.3021463951568575E-2</v>
      </c>
      <c r="L2121" s="31">
        <v>6.6604502464384652E-4</v>
      </c>
      <c r="M2121" s="31">
        <v>-9.8811590332487098E-3</v>
      </c>
    </row>
    <row r="2122" spans="1:13" x14ac:dyDescent="0.25">
      <c r="A2122" s="57">
        <v>42160</v>
      </c>
      <c r="B2122" s="31">
        <v>-7.5502860850586995E-3</v>
      </c>
      <c r="C2122" s="31">
        <v>-5.4885590599876855E-3</v>
      </c>
      <c r="D2122" s="31">
        <v>-1.4546580006190135E-2</v>
      </c>
      <c r="E2122" s="31">
        <v>-6.2791130985653254E-3</v>
      </c>
      <c r="F2122" s="31">
        <v>7.6840250587313363E-3</v>
      </c>
      <c r="G2122" s="31">
        <v>-4.7454702329594589E-3</v>
      </c>
      <c r="H2122" s="31">
        <v>-8.8908491573425064E-3</v>
      </c>
      <c r="I2122" s="31">
        <v>1.0968921389398201E-3</v>
      </c>
      <c r="J2122" s="31">
        <v>-3.7050759540570022E-3</v>
      </c>
      <c r="K2122" s="31">
        <v>-5.6915196357432141E-4</v>
      </c>
      <c r="L2122" s="31">
        <v>1.7172523961661135E-2</v>
      </c>
      <c r="M2122" s="31">
        <v>-1.4699932569116725E-2</v>
      </c>
    </row>
    <row r="2123" spans="1:13" x14ac:dyDescent="0.25">
      <c r="A2123" s="57">
        <v>42163</v>
      </c>
      <c r="B2123" s="31">
        <v>-6.4190193164933573E-3</v>
      </c>
      <c r="C2123" s="31">
        <v>-6.6070734551108012E-3</v>
      </c>
      <c r="D2123" s="31">
        <v>-1.6959798994974795E-2</v>
      </c>
      <c r="E2123" s="31">
        <v>-1.2187576172351111E-2</v>
      </c>
      <c r="F2123" s="31">
        <v>-1.3308077128563744E-2</v>
      </c>
      <c r="G2123" s="31">
        <v>-8.8859991330733079E-3</v>
      </c>
      <c r="H2123" s="31">
        <v>-8.08057149549124E-3</v>
      </c>
      <c r="I2123" s="31">
        <v>-1.7896274653031341E-2</v>
      </c>
      <c r="J2123" s="31">
        <v>-1.7850502045370087E-2</v>
      </c>
      <c r="K2123" s="31">
        <v>-1.8223234624145768E-2</v>
      </c>
      <c r="L2123" s="31">
        <v>-1.2171181782489104E-2</v>
      </c>
      <c r="M2123" s="31">
        <v>-6.1593211059403075E-3</v>
      </c>
    </row>
    <row r="2124" spans="1:13" x14ac:dyDescent="0.25">
      <c r="A2124" s="57">
        <v>42164</v>
      </c>
      <c r="B2124" s="31">
        <v>-1.0946940240473713E-2</v>
      </c>
      <c r="C2124" s="31">
        <v>-2.9733959311423197E-3</v>
      </c>
      <c r="D2124" s="31">
        <v>-1.5974440894569453E-3</v>
      </c>
      <c r="E2124" s="31">
        <v>-2.6574037165683073E-4</v>
      </c>
      <c r="F2124" s="31">
        <v>-2.9042579374846111E-3</v>
      </c>
      <c r="G2124" s="31">
        <v>-1.7493986442159715E-3</v>
      </c>
      <c r="H2124" s="31">
        <v>4.6753246753246103E-3</v>
      </c>
      <c r="I2124" s="31">
        <v>0</v>
      </c>
      <c r="J2124" s="31">
        <v>1.8932222642937813E-3</v>
      </c>
      <c r="K2124" s="31">
        <v>6.9605568445476607E-3</v>
      </c>
      <c r="L2124" s="31">
        <v>-3.5771065182831352E-3</v>
      </c>
      <c r="M2124" s="31">
        <v>-1.9281090758849206E-3</v>
      </c>
    </row>
    <row r="2125" spans="1:13" x14ac:dyDescent="0.25">
      <c r="A2125" s="57">
        <v>42165</v>
      </c>
      <c r="B2125" s="31">
        <v>6.9553647030362598E-3</v>
      </c>
      <c r="C2125" s="31">
        <v>1.1458169832051501E-2</v>
      </c>
      <c r="D2125" s="31">
        <v>1.8240000000000034E-2</v>
      </c>
      <c r="E2125" s="31">
        <v>1.8986500598074718E-2</v>
      </c>
      <c r="F2125" s="31">
        <v>1.0219194312796276E-2</v>
      </c>
      <c r="G2125" s="31">
        <v>2.1029572836801735E-2</v>
      </c>
      <c r="H2125" s="31">
        <v>1.2433016828052867E-2</v>
      </c>
      <c r="I2125" s="31">
        <v>1.8470311144167528E-2</v>
      </c>
      <c r="J2125" s="31">
        <v>2.399848828420259E-2</v>
      </c>
      <c r="K2125" s="31">
        <v>2.3041474654377225E-3</v>
      </c>
      <c r="L2125" s="31">
        <v>1.6886052386650752E-2</v>
      </c>
      <c r="M2125" s="31">
        <v>6.3474541189458833E-3</v>
      </c>
    </row>
    <row r="2126" spans="1:13" x14ac:dyDescent="0.25">
      <c r="A2126" s="57">
        <v>42166</v>
      </c>
      <c r="B2126" s="31">
        <v>1.6637635894047653E-2</v>
      </c>
      <c r="C2126" s="31">
        <v>-2.2501551831159983E-3</v>
      </c>
      <c r="D2126" s="31">
        <v>9.4280326838469541E-4</v>
      </c>
      <c r="E2126" s="31">
        <v>-3.8756078928245952E-3</v>
      </c>
      <c r="F2126" s="31">
        <v>1.0457899623711242E-2</v>
      </c>
      <c r="G2126" s="31">
        <v>-3.6472859901308663E-3</v>
      </c>
      <c r="H2126" s="31">
        <v>5.107133737261238E-3</v>
      </c>
      <c r="I2126" s="31">
        <v>-4.0165530671859573E-3</v>
      </c>
      <c r="J2126" s="31">
        <v>-1.0149474072707054E-2</v>
      </c>
      <c r="K2126" s="31">
        <v>2.2988505747127963E-3</v>
      </c>
      <c r="L2126" s="31">
        <v>-2.8765690376568731E-3</v>
      </c>
      <c r="M2126" s="31">
        <v>1.3711778417646592E-4</v>
      </c>
    </row>
    <row r="2127" spans="1:13" x14ac:dyDescent="0.25">
      <c r="A2127" s="57">
        <v>42167</v>
      </c>
      <c r="B2127" s="31">
        <v>-6.0853125369254579E-3</v>
      </c>
      <c r="C2127" s="31">
        <v>-1.1042849366202701E-2</v>
      </c>
      <c r="D2127" s="31">
        <v>-1.6640502354788089E-2</v>
      </c>
      <c r="E2127" s="31">
        <v>-4.2647911561698448E-3</v>
      </c>
      <c r="F2127" s="31">
        <v>4.0141219712723775E-3</v>
      </c>
      <c r="G2127" s="31">
        <v>-1.0120585701981044E-2</v>
      </c>
      <c r="H2127" s="31">
        <v>-7.0443679700672446E-3</v>
      </c>
      <c r="I2127" s="31">
        <v>-3.6661371135280341E-3</v>
      </c>
      <c r="J2127" s="31">
        <v>-1.1744966442953086E-2</v>
      </c>
      <c r="K2127" s="31">
        <v>1.0321100917431103E-2</v>
      </c>
      <c r="L2127" s="31">
        <v>-2.0980854969840923E-3</v>
      </c>
      <c r="M2127" s="31">
        <v>-6.992048258842809E-3</v>
      </c>
    </row>
    <row r="2128" spans="1:13" x14ac:dyDescent="0.25">
      <c r="A2128" s="57">
        <v>42170</v>
      </c>
      <c r="B2128" s="31">
        <v>-1.7238304701896134E-2</v>
      </c>
      <c r="C2128" s="31">
        <v>-1.9658724541952166E-3</v>
      </c>
      <c r="D2128" s="31">
        <v>2.234993614304015E-3</v>
      </c>
      <c r="E2128" s="31">
        <v>-9.6368793793323304E-3</v>
      </c>
      <c r="F2128" s="31">
        <v>-9.0077071290944888E-3</v>
      </c>
      <c r="G2128" s="31">
        <v>-1.0659125516641277E-2</v>
      </c>
      <c r="H2128" s="31">
        <v>-1.4537588388537359E-2</v>
      </c>
      <c r="I2128" s="31">
        <v>-1.0057647491720889E-2</v>
      </c>
      <c r="J2128" s="31">
        <v>5.6593095642343272E-4</v>
      </c>
      <c r="K2128" s="31">
        <v>-2.0998864926220273E-2</v>
      </c>
      <c r="L2128" s="31">
        <v>-3.5479632063074584E-3</v>
      </c>
      <c r="M2128" s="31">
        <v>-6.9032168990749154E-3</v>
      </c>
    </row>
    <row r="2129" spans="1:13" x14ac:dyDescent="0.25">
      <c r="A2129" s="57">
        <v>42171</v>
      </c>
      <c r="B2129" s="31">
        <v>6.0485090425210775E-3</v>
      </c>
      <c r="C2129" s="31">
        <v>5.3577056413487423E-3</v>
      </c>
      <c r="D2129" s="31">
        <v>7.9643198470851218E-3</v>
      </c>
      <c r="E2129" s="31">
        <v>1.801972685887554E-3</v>
      </c>
      <c r="F2129" s="31">
        <v>-3.5483400573567137E-3</v>
      </c>
      <c r="G2129" s="31">
        <v>7.6956904133684834E-3</v>
      </c>
      <c r="H2129" s="31">
        <v>8.4735761323670999E-3</v>
      </c>
      <c r="I2129" s="31">
        <v>4.3365134431918584E-3</v>
      </c>
      <c r="J2129" s="31">
        <v>9.4268476621417463E-4</v>
      </c>
      <c r="K2129" s="31">
        <v>-3.4782608695651529E-3</v>
      </c>
      <c r="L2129" s="31">
        <v>8.1761835685085771E-3</v>
      </c>
      <c r="M2129" s="31">
        <v>5.8390101487555413E-3</v>
      </c>
    </row>
    <row r="2130" spans="1:13" x14ac:dyDescent="0.25">
      <c r="A2130" s="57">
        <v>42172</v>
      </c>
      <c r="B2130" s="31">
        <v>4.0281368364094572E-3</v>
      </c>
      <c r="C2130" s="31">
        <v>-2.3510971786833146E-3</v>
      </c>
      <c r="D2130" s="31">
        <v>9.7977243994942231E-3</v>
      </c>
      <c r="E2130" s="31">
        <v>2.1016756603238207E-3</v>
      </c>
      <c r="F2130" s="31">
        <v>2.200000000000002E-2</v>
      </c>
      <c r="G2130" s="31">
        <v>3.0547676194632167E-3</v>
      </c>
      <c r="H2130" s="31">
        <v>1.2872723868371239E-3</v>
      </c>
      <c r="I2130" s="31">
        <v>9.0056748087836702E-3</v>
      </c>
      <c r="J2130" s="31">
        <v>3.7671877943115106E-3</v>
      </c>
      <c r="K2130" s="31">
        <v>-2.908667830133882E-3</v>
      </c>
      <c r="L2130" s="31">
        <v>0.14650098103335507</v>
      </c>
      <c r="M2130" s="31">
        <v>5.2522460262613979E-3</v>
      </c>
    </row>
    <row r="2131" spans="1:13" x14ac:dyDescent="0.25">
      <c r="A2131" s="57">
        <v>42173</v>
      </c>
      <c r="B2131" s="31">
        <v>2.9940119760496486E-4</v>
      </c>
      <c r="C2131" s="31">
        <v>4.556166535742312E-3</v>
      </c>
      <c r="D2131" s="31">
        <v>1.3458528951486803E-2</v>
      </c>
      <c r="E2131" s="31">
        <v>1.411404602652766E-2</v>
      </c>
      <c r="F2131" s="31">
        <v>5.6799198128967276E-3</v>
      </c>
      <c r="G2131" s="31">
        <v>1.6314988035675437E-2</v>
      </c>
      <c r="H2131" s="31">
        <v>2.7068090974965431E-2</v>
      </c>
      <c r="I2131" s="31">
        <v>1.3571341239760448E-2</v>
      </c>
      <c r="J2131" s="31">
        <v>1.745167948958537E-2</v>
      </c>
      <c r="K2131" s="31">
        <v>-1.2252042007001251E-2</v>
      </c>
      <c r="L2131" s="31">
        <v>3.445521962350262E-2</v>
      </c>
      <c r="M2131" s="31">
        <v>3.4373710985837747E-3</v>
      </c>
    </row>
    <row r="2132" spans="1:13" x14ac:dyDescent="0.25">
      <c r="A2132" s="57">
        <v>42174</v>
      </c>
      <c r="B2132" s="31">
        <v>3.4121520502843339E-3</v>
      </c>
      <c r="C2132" s="31">
        <v>-1.0009383797309979E-2</v>
      </c>
      <c r="D2132" s="31">
        <v>-9.573810994441101E-3</v>
      </c>
      <c r="E2132" s="31">
        <v>-7.4525366571598362E-5</v>
      </c>
      <c r="F2132" s="31">
        <v>8.0683436165163158E-4</v>
      </c>
      <c r="G2132" s="31">
        <v>-1.3270547945205435E-2</v>
      </c>
      <c r="H2132" s="31">
        <v>-1.0173194656227902E-2</v>
      </c>
      <c r="I2132" s="31">
        <v>-4.7044632086851168E-3</v>
      </c>
      <c r="J2132" s="31">
        <v>5.3485798598302825E-3</v>
      </c>
      <c r="K2132" s="31">
        <v>-9.4506792675723705E-3</v>
      </c>
      <c r="L2132" s="31">
        <v>2.9778316973640973E-3</v>
      </c>
      <c r="M2132" s="31">
        <v>-3.2885722115649774E-3</v>
      </c>
    </row>
    <row r="2133" spans="1:13" x14ac:dyDescent="0.25">
      <c r="A2133" s="57">
        <v>42177</v>
      </c>
      <c r="B2133" s="31">
        <v>1.78976255816643E-4</v>
      </c>
      <c r="C2133" s="31">
        <v>7.9778830963666003E-3</v>
      </c>
      <c r="D2133" s="31">
        <v>5.9245400685998817E-3</v>
      </c>
      <c r="E2133" s="31">
        <v>2.794909538094581E-3</v>
      </c>
      <c r="F2133" s="31">
        <v>-5.8329776639636233E-3</v>
      </c>
      <c r="G2133" s="31">
        <v>2.8199566160520551E-3</v>
      </c>
      <c r="H2133" s="31">
        <v>3.1500045985468628E-3</v>
      </c>
      <c r="I2133" s="31">
        <v>2.7027027027026973E-2</v>
      </c>
      <c r="J2133" s="31">
        <v>1.8161805173362744E-2</v>
      </c>
      <c r="K2133" s="31">
        <v>-3.0411449016100045E-2</v>
      </c>
      <c r="L2133" s="31">
        <v>-2.1992522542335635E-3</v>
      </c>
      <c r="M2133" s="31">
        <v>6.8737970855115016E-4</v>
      </c>
    </row>
    <row r="2134" spans="1:13" x14ac:dyDescent="0.25">
      <c r="A2134" s="57">
        <v>42178</v>
      </c>
      <c r="B2134" s="31">
        <v>4.3543095735161241E-3</v>
      </c>
      <c r="C2134" s="31">
        <v>-4.545098346524501E-3</v>
      </c>
      <c r="D2134" s="31">
        <v>-5.5796652200867936E-3</v>
      </c>
      <c r="E2134" s="31">
        <v>4.2550028800236728E-3</v>
      </c>
      <c r="F2134" s="31">
        <v>1.1161991986262221E-2</v>
      </c>
      <c r="G2134" s="31">
        <v>-6.9219121782392312E-3</v>
      </c>
      <c r="H2134" s="31">
        <v>2.2232918471658758E-2</v>
      </c>
      <c r="I2134" s="31">
        <v>3.7054519707340194E-2</v>
      </c>
      <c r="J2134" s="31">
        <v>-1.207207207207206E-2</v>
      </c>
      <c r="K2134" s="31">
        <v>-2.0295202952029578E-2</v>
      </c>
      <c r="L2134" s="31">
        <v>-5.5102490632576995E-3</v>
      </c>
      <c r="M2134" s="31">
        <v>-3.0223931858773811E-3</v>
      </c>
    </row>
    <row r="2135" spans="1:13" x14ac:dyDescent="0.25">
      <c r="A2135" s="57">
        <v>42179</v>
      </c>
      <c r="B2135" s="31">
        <v>1.9598527140991528E-3</v>
      </c>
      <c r="C2135" s="31">
        <v>8.5019286782650472E-3</v>
      </c>
      <c r="D2135" s="31">
        <v>-5.2992518703240954E-3</v>
      </c>
      <c r="E2135" s="31">
        <v>-4.8845470692717718E-3</v>
      </c>
      <c r="F2135" s="31">
        <v>-7.8309274459854583E-3</v>
      </c>
      <c r="G2135" s="31">
        <v>-5.8810716619471792E-3</v>
      </c>
      <c r="H2135" s="31">
        <v>-1.1547344110854563E-2</v>
      </c>
      <c r="I2135" s="31">
        <v>1.1151570323167936E-2</v>
      </c>
      <c r="J2135" s="31">
        <v>-1.5320080248039325E-2</v>
      </c>
      <c r="K2135" s="31">
        <v>1.2554927809165228E-3</v>
      </c>
      <c r="L2135" s="31">
        <v>-1.3962765957446721E-2</v>
      </c>
      <c r="M2135" s="31">
        <v>-2.6181617748380903E-3</v>
      </c>
    </row>
    <row r="2136" spans="1:13" x14ac:dyDescent="0.25">
      <c r="A2136" s="57">
        <v>42180</v>
      </c>
      <c r="B2136" s="31">
        <v>-5.3938711398257011E-3</v>
      </c>
      <c r="C2136" s="31">
        <v>-4.7615330575287995E-3</v>
      </c>
      <c r="D2136" s="31">
        <v>2.5070510811657787E-3</v>
      </c>
      <c r="E2136" s="31">
        <v>-4.8527443105756962E-3</v>
      </c>
      <c r="F2136" s="31">
        <v>-1.3170406998858741E-2</v>
      </c>
      <c r="G2136" s="31">
        <v>2.191060473268891E-4</v>
      </c>
      <c r="H2136" s="31">
        <v>-1.6786135559385684E-3</v>
      </c>
      <c r="I2136" s="31">
        <v>-9.9032185460273814E-3</v>
      </c>
      <c r="J2136" s="31">
        <v>-3.5191702167068906E-3</v>
      </c>
      <c r="K2136" s="31">
        <v>-3.1347962382444194E-3</v>
      </c>
      <c r="L2136" s="31">
        <v>-9.2155540570915129E-3</v>
      </c>
      <c r="M2136" s="31">
        <v>-7.184305056645468E-3</v>
      </c>
    </row>
    <row r="2137" spans="1:13" x14ac:dyDescent="0.25">
      <c r="A2137" s="57">
        <v>42181</v>
      </c>
      <c r="B2137" s="31">
        <v>-9.3563766388559122E-3</v>
      </c>
      <c r="C2137" s="31">
        <v>-5.8823529411764497E-3</v>
      </c>
      <c r="D2137" s="31">
        <v>-3.032197561738037E-2</v>
      </c>
      <c r="E2137" s="31">
        <v>-6.6139790370494111E-3</v>
      </c>
      <c r="F2137" s="31">
        <v>-2.0187906528547295E-2</v>
      </c>
      <c r="G2137" s="31">
        <v>-8.5432639649507536E-3</v>
      </c>
      <c r="H2137" s="31">
        <v>-4.544421722335823E-3</v>
      </c>
      <c r="I2137" s="31">
        <v>3.4098658786096969E-4</v>
      </c>
      <c r="J2137" s="31">
        <v>-1.6728624535315983E-2</v>
      </c>
      <c r="K2137" s="31">
        <v>-5.6603773584905648E-3</v>
      </c>
      <c r="L2137" s="31">
        <v>7.713248638838488E-3</v>
      </c>
      <c r="M2137" s="31">
        <v>3.618146395769628E-3</v>
      </c>
    </row>
    <row r="2138" spans="1:13" x14ac:dyDescent="0.25">
      <c r="A2138" s="57">
        <v>42184</v>
      </c>
      <c r="B2138" s="31">
        <v>-1.3896408590507114E-2</v>
      </c>
      <c r="C2138" s="31">
        <v>-1.7514792899408271E-2</v>
      </c>
      <c r="D2138" s="31">
        <v>-2.0309477756286221E-2</v>
      </c>
      <c r="E2138" s="31">
        <v>-1.9127687186142439E-2</v>
      </c>
      <c r="F2138" s="31">
        <v>-1.4063729346970977E-2</v>
      </c>
      <c r="G2138" s="31">
        <v>-1.9664162615996461E-2</v>
      </c>
      <c r="H2138" s="31">
        <v>-1.8808491212052081E-2</v>
      </c>
      <c r="I2138" s="31">
        <v>-2.5110782865583547E-2</v>
      </c>
      <c r="J2138" s="31">
        <v>-2.6086956521739091E-2</v>
      </c>
      <c r="K2138" s="31">
        <v>-6.1353573687539575E-2</v>
      </c>
      <c r="L2138" s="31">
        <v>-3.4556506078343152E-2</v>
      </c>
      <c r="M2138" s="31">
        <v>-9.7060454797559537E-3</v>
      </c>
    </row>
    <row r="2139" spans="1:13" x14ac:dyDescent="0.25">
      <c r="A2139" s="57">
        <v>42185</v>
      </c>
      <c r="B2139" s="31">
        <v>4.2703757930717678E-4</v>
      </c>
      <c r="C2139" s="31">
        <v>7.1468722396210715E-3</v>
      </c>
      <c r="D2139" s="31">
        <v>9.8716683119448589E-4</v>
      </c>
      <c r="E2139" s="31">
        <v>-1.9366467249577468E-3</v>
      </c>
      <c r="F2139" s="31">
        <v>-7.0822942643390396E-3</v>
      </c>
      <c r="G2139" s="31">
        <v>-4.9583051611449269E-3</v>
      </c>
      <c r="H2139" s="31">
        <v>9.8404131577722875E-3</v>
      </c>
      <c r="I2139" s="31">
        <v>-4.662004662003838E-4</v>
      </c>
      <c r="J2139" s="31">
        <v>-1.9409937888203999E-4</v>
      </c>
      <c r="K2139" s="31">
        <v>2.5606469002695365E-2</v>
      </c>
      <c r="L2139" s="31">
        <v>1.5972950915238426E-2</v>
      </c>
      <c r="M2139" s="31">
        <v>-6.8608232987957818E-3</v>
      </c>
    </row>
    <row r="2140" spans="1:13" x14ac:dyDescent="0.25">
      <c r="A2140" s="57">
        <v>42186</v>
      </c>
      <c r="B2140" s="31">
        <v>-1.2195865601571931E-4</v>
      </c>
      <c r="C2140" s="31">
        <v>9.4083878169350932E-3</v>
      </c>
      <c r="D2140" s="31">
        <v>-7.8895463510848529E-3</v>
      </c>
      <c r="E2140" s="31">
        <v>2.5551862596300268E-3</v>
      </c>
      <c r="F2140" s="31">
        <v>-1.858549326903769E-3</v>
      </c>
      <c r="G2140" s="31">
        <v>6.5685164212909708E-3</v>
      </c>
      <c r="H2140" s="31">
        <v>7.6021101614873743E-3</v>
      </c>
      <c r="I2140" s="31">
        <v>1.3409514925373012E-2</v>
      </c>
      <c r="J2140" s="31">
        <v>7.765482430595938E-3</v>
      </c>
      <c r="K2140" s="31">
        <v>-1.2483574244415374E-2</v>
      </c>
      <c r="L2140" s="31">
        <v>-2.7541886619232292E-3</v>
      </c>
      <c r="M2140" s="31">
        <v>1.3393486536021237E-2</v>
      </c>
    </row>
    <row r="2141" spans="1:13" x14ac:dyDescent="0.25">
      <c r="A2141" s="57">
        <v>42187</v>
      </c>
      <c r="B2141" s="31">
        <v>6.5865707141550267E-3</v>
      </c>
      <c r="C2141" s="31">
        <v>-1.2638230647709081E-3</v>
      </c>
      <c r="D2141" s="31">
        <v>1.2591119946984808E-2</v>
      </c>
      <c r="E2141" s="31">
        <v>2.9894220450712439E-3</v>
      </c>
      <c r="F2141" s="31">
        <v>-8.4545317296562672E-3</v>
      </c>
      <c r="G2141" s="31">
        <v>-9.0009000900093117E-4</v>
      </c>
      <c r="H2141" s="31">
        <v>7.3161251971920471E-4</v>
      </c>
      <c r="I2141" s="31">
        <v>4.2572776435394477E-3</v>
      </c>
      <c r="J2141" s="31">
        <v>1.1558466576768733E-3</v>
      </c>
      <c r="K2141" s="31">
        <v>2.3286759813706093E-2</v>
      </c>
      <c r="L2141" s="31">
        <v>-3.4522439585726872E-4</v>
      </c>
      <c r="M2141" s="31">
        <v>-2.7824151363375904E-4</v>
      </c>
    </row>
    <row r="2142" spans="1:13" x14ac:dyDescent="0.25">
      <c r="A2142" s="57">
        <v>42191</v>
      </c>
      <c r="B2142" s="31">
        <v>-7.3916994850045104E-3</v>
      </c>
      <c r="C2142" s="31">
        <v>-3.4799114204365766E-3</v>
      </c>
      <c r="D2142" s="31">
        <v>-1.7015706806282727E-2</v>
      </c>
      <c r="E2142" s="31">
        <v>-1.0317157050057091E-3</v>
      </c>
      <c r="F2142" s="31">
        <v>-4.0602953864893654E-2</v>
      </c>
      <c r="G2142" s="31">
        <v>-2.2522522522516741E-4</v>
      </c>
      <c r="H2142" s="31">
        <v>-3.8153115076191568E-3</v>
      </c>
      <c r="I2142" s="31">
        <v>3.0934922089824735E-3</v>
      </c>
      <c r="J2142" s="31">
        <v>-1.1160284779680563E-2</v>
      </c>
      <c r="K2142" s="31">
        <v>-3.0559167750325189E-2</v>
      </c>
      <c r="L2142" s="31">
        <v>2.3022907793257552E-4</v>
      </c>
      <c r="M2142" s="31">
        <v>9.3236849429445545E-3</v>
      </c>
    </row>
    <row r="2143" spans="1:13" x14ac:dyDescent="0.25">
      <c r="A2143" s="57">
        <v>42192</v>
      </c>
      <c r="B2143" s="31">
        <v>6.7753158762131616E-3</v>
      </c>
      <c r="C2143" s="31">
        <v>-2.460317460317496E-3</v>
      </c>
      <c r="D2143" s="31">
        <v>-4.6604527296937315E-3</v>
      </c>
      <c r="E2143" s="31">
        <v>4.1311249665301197E-3</v>
      </c>
      <c r="F2143" s="31">
        <v>-7.8823467174522488E-3</v>
      </c>
      <c r="G2143" s="31">
        <v>-2.0274836674927244E-3</v>
      </c>
      <c r="H2143" s="31">
        <v>1.559489955049953E-3</v>
      </c>
      <c r="I2143" s="31">
        <v>-3.769274700171299E-3</v>
      </c>
      <c r="J2143" s="31">
        <v>-3.5026269702276291E-3</v>
      </c>
      <c r="K2143" s="31">
        <v>1.3413816230716247E-3</v>
      </c>
      <c r="L2143" s="31">
        <v>-6.9052825411441976E-4</v>
      </c>
      <c r="M2143" s="31">
        <v>1.737212188060111E-2</v>
      </c>
    </row>
    <row r="2144" spans="1:13" x14ac:dyDescent="0.25">
      <c r="A2144" s="57">
        <v>42193</v>
      </c>
      <c r="B2144" s="31">
        <v>-5.6990420759063243E-3</v>
      </c>
      <c r="C2144" s="31">
        <v>-2.4822977166043425E-2</v>
      </c>
      <c r="D2144" s="31">
        <v>-1.3377926421404673E-2</v>
      </c>
      <c r="E2144" s="31">
        <v>-1.5599405736924199E-2</v>
      </c>
      <c r="F2144" s="31">
        <v>-1.5783299562759812E-2</v>
      </c>
      <c r="G2144" s="31">
        <v>-1.3544018058689877E-3</v>
      </c>
      <c r="H2144" s="31">
        <v>-1.6074372595713537E-2</v>
      </c>
      <c r="I2144" s="31">
        <v>-1.800045861041033E-2</v>
      </c>
      <c r="J2144" s="31">
        <v>-3.2806092560046851E-2</v>
      </c>
      <c r="K2144" s="31">
        <v>-3.0810448760884013E-2</v>
      </c>
      <c r="L2144" s="31">
        <v>-1.4395946101577795E-2</v>
      </c>
      <c r="M2144" s="31">
        <v>-9.8929394226860978E-3</v>
      </c>
    </row>
    <row r="2145" spans="1:13" x14ac:dyDescent="0.25">
      <c r="A2145" s="57">
        <v>42194</v>
      </c>
      <c r="B2145" s="31">
        <v>8.1707317073171915E-3</v>
      </c>
      <c r="C2145" s="31">
        <v>-2.0396508117810241E-2</v>
      </c>
      <c r="D2145" s="31">
        <v>-1.9322033898305113E-2</v>
      </c>
      <c r="E2145" s="31">
        <v>7.449257976510415E-3</v>
      </c>
      <c r="F2145" s="31">
        <v>1.6198938129808216E-2</v>
      </c>
      <c r="G2145" s="31">
        <v>6.3291139240506666E-3</v>
      </c>
      <c r="H2145" s="31">
        <v>1.0914591575517774E-2</v>
      </c>
      <c r="I2145" s="31">
        <v>2.6853473438410713E-3</v>
      </c>
      <c r="J2145" s="31">
        <v>-2.8669493236422428E-2</v>
      </c>
      <c r="K2145" s="31">
        <v>2.3496890117484348E-2</v>
      </c>
      <c r="L2145" s="31">
        <v>4.4402897873334624E-3</v>
      </c>
      <c r="M2145" s="31">
        <v>-3.8324664659183938E-3</v>
      </c>
    </row>
    <row r="2146" spans="1:13" x14ac:dyDescent="0.25">
      <c r="A2146" s="57">
        <v>42195</v>
      </c>
      <c r="B2146" s="31">
        <v>1.9354058304099642E-3</v>
      </c>
      <c r="C2146" s="31">
        <v>2.6734404930457201E-2</v>
      </c>
      <c r="D2146" s="31">
        <v>8.295886622882831E-3</v>
      </c>
      <c r="E2146" s="31">
        <v>1.8149343166628418E-2</v>
      </c>
      <c r="F2146" s="31">
        <v>9.5964173375273631E-4</v>
      </c>
      <c r="G2146" s="31">
        <v>2.0215633423179558E-3</v>
      </c>
      <c r="H2146" s="31">
        <v>2.0994958447478007E-2</v>
      </c>
      <c r="I2146" s="31">
        <v>2.410340009315326E-2</v>
      </c>
      <c r="J2146" s="31">
        <v>1.8707129494907493E-2</v>
      </c>
      <c r="K2146" s="31">
        <v>2.7008777852801646E-3</v>
      </c>
      <c r="L2146" s="31">
        <v>2.8850628199162509E-2</v>
      </c>
      <c r="M2146" s="31">
        <v>4.6716130805166678E-3</v>
      </c>
    </row>
    <row r="2147" spans="1:13" x14ac:dyDescent="0.25">
      <c r="A2147" s="57">
        <v>42198</v>
      </c>
      <c r="B2147" s="31">
        <v>1.3702764698780623E-2</v>
      </c>
      <c r="C2147" s="31">
        <v>1.9305645684620343E-2</v>
      </c>
      <c r="D2147" s="31">
        <v>1.9197805965032622E-2</v>
      </c>
      <c r="E2147" s="31">
        <v>3.0973534793352409E-2</v>
      </c>
      <c r="F2147" s="31">
        <v>2.940079893475378E-2</v>
      </c>
      <c r="G2147" s="31">
        <v>2.0847343644922578E-2</v>
      </c>
      <c r="H2147" s="31">
        <v>2.7192171540664223E-2</v>
      </c>
      <c r="I2147" s="31">
        <v>2.4445707788516069E-2</v>
      </c>
      <c r="J2147" s="31">
        <v>6.5292797388287749E-3</v>
      </c>
      <c r="K2147" s="31">
        <v>3.2323232323232309E-2</v>
      </c>
      <c r="L2147" s="31">
        <v>2.1031207598371848E-2</v>
      </c>
      <c r="M2147" s="31">
        <v>1.0393873085339012E-2</v>
      </c>
    </row>
    <row r="2148" spans="1:13" x14ac:dyDescent="0.25">
      <c r="A2148" s="57">
        <v>42199</v>
      </c>
      <c r="B2148" s="31">
        <v>8.9322932174120684E-3</v>
      </c>
      <c r="C2148" s="31">
        <v>-3.9789909279008828E-4</v>
      </c>
      <c r="D2148" s="31">
        <v>-2.690884628321677E-3</v>
      </c>
      <c r="E2148" s="31">
        <v>2.6621535083707126E-2</v>
      </c>
      <c r="F2148" s="31">
        <v>-1.0296476431934654E-2</v>
      </c>
      <c r="G2148" s="31">
        <v>1.7566974088711884E-3</v>
      </c>
      <c r="H2148" s="31">
        <v>2.1950523519985943E-2</v>
      </c>
      <c r="I2148" s="31">
        <v>-4.6614872364038051E-3</v>
      </c>
      <c r="J2148" s="31">
        <v>8.7168051895398779E-3</v>
      </c>
      <c r="K2148" s="31">
        <v>9.1324200913243114E-3</v>
      </c>
      <c r="L2148" s="31">
        <v>-6.8660022148393507E-3</v>
      </c>
      <c r="M2148" s="31">
        <v>-1.2181916621547551E-3</v>
      </c>
    </row>
    <row r="2149" spans="1:13" x14ac:dyDescent="0.25">
      <c r="A2149" s="57">
        <v>42200</v>
      </c>
      <c r="B2149" s="31">
        <v>-5.607035353833556E-3</v>
      </c>
      <c r="C2149" s="31">
        <v>9.6329910039008038E-3</v>
      </c>
      <c r="D2149" s="31">
        <v>1.3490725126477088E-3</v>
      </c>
      <c r="E2149" s="31">
        <v>-1.5683478880770263E-3</v>
      </c>
      <c r="F2149" s="31">
        <v>-2.4571309075700487E-2</v>
      </c>
      <c r="G2149" s="31">
        <v>3.0688294607628119E-3</v>
      </c>
      <c r="H2149" s="31">
        <v>-9.4078226689864319E-3</v>
      </c>
      <c r="I2149" s="31">
        <v>8.92060660124816E-4</v>
      </c>
      <c r="J2149" s="31">
        <v>-5.4260450160771301E-3</v>
      </c>
      <c r="K2149" s="31">
        <v>-1.8099547511312264E-2</v>
      </c>
      <c r="L2149" s="31">
        <v>7.8055307760926951E-3</v>
      </c>
      <c r="M2149" s="31">
        <v>-1.8972760536658528E-3</v>
      </c>
    </row>
    <row r="2150" spans="1:13" x14ac:dyDescent="0.25">
      <c r="A2150" s="57">
        <v>42201</v>
      </c>
      <c r="B2150" s="31">
        <v>5.8760683760683552E-3</v>
      </c>
      <c r="C2150" s="31">
        <v>1.3325973821163739E-2</v>
      </c>
      <c r="D2150" s="31">
        <v>7.0730885820140532E-3</v>
      </c>
      <c r="E2150" s="31">
        <v>3.5039805790582301E-2</v>
      </c>
      <c r="F2150" s="31">
        <v>1.8865902025940517E-2</v>
      </c>
      <c r="G2150" s="31">
        <v>1.9667832167832078E-2</v>
      </c>
      <c r="H2150" s="31">
        <v>3.0985060387259011E-2</v>
      </c>
      <c r="I2150" s="31">
        <v>1.2143493761140656E-2</v>
      </c>
      <c r="J2150" s="31">
        <v>-2.6267932915741143E-3</v>
      </c>
      <c r="K2150" s="31">
        <v>1.7116524028966351E-2</v>
      </c>
      <c r="L2150" s="31">
        <v>8.0770081876522237E-3</v>
      </c>
      <c r="M2150" s="31">
        <v>2.4439918533603056E-3</v>
      </c>
    </row>
    <row r="2151" spans="1:13" x14ac:dyDescent="0.25">
      <c r="A2151" s="57">
        <v>42202</v>
      </c>
      <c r="B2151" s="31">
        <v>5.0746444798490664E-3</v>
      </c>
      <c r="C2151" s="31">
        <v>8.6374601198351275E-3</v>
      </c>
      <c r="D2151" s="31">
        <v>-1.4381270903010002E-2</v>
      </c>
      <c r="E2151" s="31">
        <v>0.16052427351901333</v>
      </c>
      <c r="F2151" s="31">
        <v>4.3871646501841166E-2</v>
      </c>
      <c r="G2151" s="31">
        <v>-8.5726532361762864E-4</v>
      </c>
      <c r="H2151" s="31">
        <v>1.5836628249348061E-2</v>
      </c>
      <c r="I2151" s="31">
        <v>4.5349477160154139E-2</v>
      </c>
      <c r="J2151" s="31">
        <v>0</v>
      </c>
      <c r="K2151" s="31">
        <v>2.1359223300970953E-2</v>
      </c>
      <c r="L2151" s="31">
        <v>1.1744045659093594E-2</v>
      </c>
      <c r="M2151" s="31">
        <v>-5.9596370039278757E-3</v>
      </c>
    </row>
    <row r="2152" spans="1:13" x14ac:dyDescent="0.25">
      <c r="A2152" s="57">
        <v>42205</v>
      </c>
      <c r="B2152" s="31">
        <v>1.4442552691833477E-2</v>
      </c>
      <c r="C2152" s="31">
        <v>1.8901404104304742E-2</v>
      </c>
      <c r="D2152" s="31">
        <v>-1.2555140821174038E-2</v>
      </c>
      <c r="E2152" s="31">
        <v>-1.4726643187255695E-2</v>
      </c>
      <c r="F2152" s="31">
        <v>5.8959887119534038E-3</v>
      </c>
      <c r="G2152" s="31">
        <v>6.4350064350064962E-3</v>
      </c>
      <c r="H2152" s="31">
        <v>1.0538084097637901E-2</v>
      </c>
      <c r="I2152" s="31">
        <v>3.0957144361377198E-2</v>
      </c>
      <c r="J2152" s="31">
        <v>1.4789303079416616E-2</v>
      </c>
      <c r="K2152" s="31">
        <v>-1.9011406844106404E-2</v>
      </c>
      <c r="L2152" s="31">
        <v>-2.0611846387503796E-3</v>
      </c>
      <c r="M2152" s="31">
        <v>-3.9514920288868938E-3</v>
      </c>
    </row>
    <row r="2153" spans="1:13" x14ac:dyDescent="0.25">
      <c r="A2153" s="57">
        <v>42206</v>
      </c>
      <c r="B2153" s="31">
        <v>-4.8903293014642024E-2</v>
      </c>
      <c r="C2153" s="31">
        <v>-9.9946997804194471E-3</v>
      </c>
      <c r="D2153" s="31">
        <v>-1.3058419243986319E-2</v>
      </c>
      <c r="E2153" s="31">
        <v>-1.0859400923050044E-3</v>
      </c>
      <c r="F2153" s="31">
        <v>1.3977255648514486E-2</v>
      </c>
      <c r="G2153" s="31">
        <v>7.6726342710997653E-3</v>
      </c>
      <c r="H2153" s="31">
        <v>-2.0487604998975506E-4</v>
      </c>
      <c r="I2153" s="31">
        <v>4.9024614441834924E-3</v>
      </c>
      <c r="J2153" s="31">
        <v>2.7949690556996476E-3</v>
      </c>
      <c r="K2153" s="31">
        <v>6.4599483204141883E-4</v>
      </c>
      <c r="L2153" s="31">
        <v>6.0876182193716488E-3</v>
      </c>
      <c r="M2153" s="31">
        <v>-4.9247606019151569E-3</v>
      </c>
    </row>
    <row r="2154" spans="1:13" x14ac:dyDescent="0.25">
      <c r="A2154" s="57">
        <v>42207</v>
      </c>
      <c r="B2154" s="31">
        <v>-9.7967628088110326E-3</v>
      </c>
      <c r="C2154" s="31">
        <v>-4.2294455066921643E-2</v>
      </c>
      <c r="D2154" s="31">
        <v>-4.1782729805013297E-3</v>
      </c>
      <c r="E2154" s="31">
        <v>-3.0197795560915619E-4</v>
      </c>
      <c r="F2154" s="31">
        <v>1.6501976284585052E-2</v>
      </c>
      <c r="G2154" s="31">
        <v>-3.6802030456852819E-2</v>
      </c>
      <c r="H2154" s="31">
        <v>5.5327868852450557E-4</v>
      </c>
      <c r="I2154" s="31">
        <v>-1.3720906596198734E-2</v>
      </c>
      <c r="J2154" s="31">
        <v>-1.8514831773840279E-2</v>
      </c>
      <c r="K2154" s="31">
        <v>-2.1949644932214296E-2</v>
      </c>
      <c r="L2154" s="31">
        <v>-8.6439762290653199E-3</v>
      </c>
      <c r="M2154" s="31">
        <v>5.7739895518285067E-3</v>
      </c>
    </row>
    <row r="2155" spans="1:13" x14ac:dyDescent="0.25">
      <c r="A2155" s="57">
        <v>42208</v>
      </c>
      <c r="B2155" s="31">
        <v>-1.5117065077121516E-2</v>
      </c>
      <c r="C2155" s="31">
        <v>-4.7915668423581526E-4</v>
      </c>
      <c r="D2155" s="31">
        <v>0</v>
      </c>
      <c r="E2155" s="31">
        <v>-2.6914363389216156E-2</v>
      </c>
      <c r="F2155" s="31">
        <v>9.1863517060366551E-3</v>
      </c>
      <c r="G2155" s="31">
        <v>1.2516469038208244E-2</v>
      </c>
      <c r="H2155" s="31">
        <v>-1.2472607368873678E-2</v>
      </c>
      <c r="I2155" s="31">
        <v>-1.6488046166529324E-2</v>
      </c>
      <c r="J2155" s="31">
        <v>2.4543610547667294E-2</v>
      </c>
      <c r="K2155" s="31">
        <v>7.2607260726071932E-3</v>
      </c>
      <c r="L2155" s="31">
        <v>1.765667574931884E-2</v>
      </c>
      <c r="M2155" s="31">
        <v>-8.8846364133404743E-3</v>
      </c>
    </row>
    <row r="2156" spans="1:13" x14ac:dyDescent="0.25">
      <c r="A2156" s="57">
        <v>42209</v>
      </c>
      <c r="B2156" s="31">
        <v>6.3642603107254558E-3</v>
      </c>
      <c r="C2156" s="31">
        <v>-5.2732502396931613E-3</v>
      </c>
      <c r="D2156" s="31">
        <v>-1.8881118881118986E-2</v>
      </c>
      <c r="E2156" s="31">
        <v>-3.2159930465015307E-2</v>
      </c>
      <c r="F2156" s="31">
        <v>-6.6464383759572421E-3</v>
      </c>
      <c r="G2156" s="31">
        <v>-3.6868358273693946E-3</v>
      </c>
      <c r="H2156" s="31">
        <v>9.7971711808867878E-2</v>
      </c>
      <c r="I2156" s="31">
        <v>1.5821458507963237E-2</v>
      </c>
      <c r="J2156" s="31">
        <v>-2.9301128489408024E-2</v>
      </c>
      <c r="K2156" s="31">
        <v>-2.752293577981646E-2</v>
      </c>
      <c r="L2156" s="31">
        <v>-0.13398307807647003</v>
      </c>
      <c r="M2156" s="31">
        <v>-1.2825817128672035E-2</v>
      </c>
    </row>
    <row r="2157" spans="1:13" x14ac:dyDescent="0.25">
      <c r="A2157" s="57">
        <v>42212</v>
      </c>
      <c r="B2157" s="31">
        <v>-1.4198028396056772E-2</v>
      </c>
      <c r="C2157" s="31">
        <v>-1.3895582329317313E-2</v>
      </c>
      <c r="D2157" s="31">
        <v>1.0334996436208277E-2</v>
      </c>
      <c r="E2157" s="31">
        <v>5.9336711783950502E-3</v>
      </c>
      <c r="F2157" s="31">
        <v>-4.1551515151515117E-2</v>
      </c>
      <c r="G2157" s="31">
        <v>-1.2842838484980357E-2</v>
      </c>
      <c r="H2157" s="31">
        <v>3.7588304181934706E-3</v>
      </c>
      <c r="I2157" s="31">
        <v>-2.8674574522949969E-2</v>
      </c>
      <c r="J2157" s="31">
        <v>0</v>
      </c>
      <c r="K2157" s="31">
        <v>-2.0889487870619949E-2</v>
      </c>
      <c r="L2157" s="31">
        <v>-3.2154340836013651E-3</v>
      </c>
      <c r="M2157" s="31">
        <v>-2.7940765576977E-3</v>
      </c>
    </row>
    <row r="2158" spans="1:13" x14ac:dyDescent="0.25">
      <c r="A2158" s="57">
        <v>42213</v>
      </c>
      <c r="B2158" s="31">
        <v>5.7232704402514489E-3</v>
      </c>
      <c r="C2158" s="31">
        <v>4.9686405473650108E-3</v>
      </c>
      <c r="D2158" s="31">
        <v>2.1516754850088082E-2</v>
      </c>
      <c r="E2158" s="31">
        <v>1.1797340815611346E-3</v>
      </c>
      <c r="F2158" s="31">
        <v>-0.14998988263860791</v>
      </c>
      <c r="G2158" s="31">
        <v>-2.2050716648291946E-4</v>
      </c>
      <c r="H2158" s="31">
        <v>-1.0124009710016701E-2</v>
      </c>
      <c r="I2158" s="31">
        <v>1.1893384304980437E-2</v>
      </c>
      <c r="J2158" s="31">
        <v>2.1415459922496272E-2</v>
      </c>
      <c r="K2158" s="31">
        <v>2.4776324845148023E-2</v>
      </c>
      <c r="L2158" s="31">
        <v>-1.563275434243161E-2</v>
      </c>
      <c r="M2158" s="31">
        <v>1.0086859064163622E-2</v>
      </c>
    </row>
    <row r="2159" spans="1:13" x14ac:dyDescent="0.25">
      <c r="A2159" s="57">
        <v>42214</v>
      </c>
      <c r="B2159" s="31">
        <v>5.6281658432877357E-4</v>
      </c>
      <c r="C2159" s="31">
        <v>-3.1609661209272E-3</v>
      </c>
      <c r="D2159" s="31">
        <v>1.7265193370166187E-3</v>
      </c>
      <c r="E2159" s="31">
        <v>6.257961783439514E-3</v>
      </c>
      <c r="F2159" s="31">
        <v>1.1783610069630468E-2</v>
      </c>
      <c r="G2159" s="31">
        <v>2.0952801058667703E-2</v>
      </c>
      <c r="H2159" s="31">
        <v>5.6460658137369446E-3</v>
      </c>
      <c r="I2159" s="31">
        <v>1.7840277049008257E-2</v>
      </c>
      <c r="J2159" s="31">
        <v>-2.3961661341852514E-3</v>
      </c>
      <c r="K2159" s="31">
        <v>3.4922766957689699E-2</v>
      </c>
      <c r="L2159" s="31">
        <v>4.6634736576756097E-3</v>
      </c>
      <c r="M2159" s="31">
        <v>1.8030513176146012E-3</v>
      </c>
    </row>
    <row r="2160" spans="1:13" x14ac:dyDescent="0.25">
      <c r="A2160" s="57">
        <v>42215</v>
      </c>
      <c r="B2160" s="31">
        <v>3.1250000000000444E-3</v>
      </c>
      <c r="C2160" s="31">
        <v>-5.0410602488006884E-3</v>
      </c>
      <c r="D2160" s="31">
        <v>-3.4470872113064877E-3</v>
      </c>
      <c r="E2160" s="31">
        <v>1.0444194768408632E-3</v>
      </c>
      <c r="F2160" s="31">
        <v>2.6233750955826141E-2</v>
      </c>
      <c r="G2160" s="31">
        <v>1.2745733419745164E-2</v>
      </c>
      <c r="H2160" s="31">
        <v>1.4669187145557538E-2</v>
      </c>
      <c r="I2160" s="31">
        <v>-1.8352407464687137E-2</v>
      </c>
      <c r="J2160" s="31">
        <v>5.6044835868696019E-3</v>
      </c>
      <c r="K2160" s="31">
        <v>-6.683971447112258E-2</v>
      </c>
      <c r="L2160" s="31">
        <v>-1.2796386902521606E-2</v>
      </c>
      <c r="M2160" s="31">
        <v>-9.6912640177226894E-4</v>
      </c>
    </row>
    <row r="2161" spans="1:13" x14ac:dyDescent="0.25">
      <c r="A2161" s="57">
        <v>42216</v>
      </c>
      <c r="B2161" s="31">
        <v>5.6074766355140859E-3</v>
      </c>
      <c r="C2161" s="31">
        <v>-8.7439731960448075E-3</v>
      </c>
      <c r="D2161" s="31">
        <v>1.3836042891732792E-3</v>
      </c>
      <c r="E2161" s="31">
        <v>-1.1034003066757281E-2</v>
      </c>
      <c r="F2161" s="31">
        <v>-1.037427637989341E-2</v>
      </c>
      <c r="G2161" s="31">
        <v>-3.8395904436859807E-3</v>
      </c>
      <c r="H2161" s="31">
        <v>-1.1364483195469566E-3</v>
      </c>
      <c r="I2161" s="31">
        <v>-1.2603718096838468E-2</v>
      </c>
      <c r="J2161" s="31">
        <v>-5.1751592356689136E-3</v>
      </c>
      <c r="K2161" s="31">
        <v>-3.2684283727399177E-2</v>
      </c>
      <c r="L2161" s="31">
        <v>8.7685855890202724E-3</v>
      </c>
      <c r="M2161" s="31">
        <v>-2.4944567627493974E-3</v>
      </c>
    </row>
    <row r="2162" spans="1:13" x14ac:dyDescent="0.25">
      <c r="A2162" s="57">
        <v>42219</v>
      </c>
      <c r="B2162" s="31">
        <v>1.8587360594795044E-3</v>
      </c>
      <c r="C2162" s="31">
        <v>-2.3577906018136807E-2</v>
      </c>
      <c r="D2162" s="31">
        <v>3.4542314335059832E-3</v>
      </c>
      <c r="E2162" s="31">
        <v>8.9512635667587936E-3</v>
      </c>
      <c r="F2162" s="31">
        <v>-2.0386887524614927E-2</v>
      </c>
      <c r="G2162" s="31">
        <v>2.3554603854389899E-3</v>
      </c>
      <c r="H2162" s="31">
        <v>-2.0889676396530499E-3</v>
      </c>
      <c r="I2162" s="31">
        <v>1.3828316136581531E-3</v>
      </c>
      <c r="J2162" s="31">
        <v>2.2008803521409437E-3</v>
      </c>
      <c r="K2162" s="31">
        <v>-1.8691588785046731E-2</v>
      </c>
      <c r="L2162" s="31">
        <v>-6.6767447719828787E-3</v>
      </c>
      <c r="M2162" s="31">
        <v>2.7785495971104357E-3</v>
      </c>
    </row>
    <row r="2163" spans="1:13" x14ac:dyDescent="0.25">
      <c r="A2163" s="57">
        <v>42220</v>
      </c>
      <c r="B2163" s="31">
        <v>-2.0408163265306034E-2</v>
      </c>
      <c r="C2163" s="31">
        <v>-3.208375548801079E-2</v>
      </c>
      <c r="D2163" s="31">
        <v>2.7538726333906638E-3</v>
      </c>
      <c r="E2163" s="31">
        <v>-3.1051472568559557E-3</v>
      </c>
      <c r="F2163" s="31">
        <v>6.9764691971148096E-3</v>
      </c>
      <c r="G2163" s="31">
        <v>1.5594958342234566E-2</v>
      </c>
      <c r="H2163" s="31">
        <v>-5.850139244528374E-3</v>
      </c>
      <c r="I2163" s="31">
        <v>-8.4979817293395765E-4</v>
      </c>
      <c r="J2163" s="31">
        <v>-4.9910161708923706E-3</v>
      </c>
      <c r="K2163" s="31">
        <v>8.05860805860803E-3</v>
      </c>
      <c r="L2163" s="31">
        <v>-5.7070386810398332E-3</v>
      </c>
      <c r="M2163" s="31">
        <v>9.6979772790239949E-4</v>
      </c>
    </row>
    <row r="2164" spans="1:13" x14ac:dyDescent="0.25">
      <c r="A2164" s="57">
        <v>42221</v>
      </c>
      <c r="B2164" s="31">
        <v>4.4191919191918227E-3</v>
      </c>
      <c r="C2164" s="31">
        <v>6.6294487090021725E-3</v>
      </c>
      <c r="D2164" s="31">
        <v>-3.4328870580146997E-4</v>
      </c>
      <c r="E2164" s="31">
        <v>2.3090981326976623E-2</v>
      </c>
      <c r="F2164" s="31">
        <v>1.420854861437304E-2</v>
      </c>
      <c r="G2164" s="31">
        <v>8.413967185527671E-4</v>
      </c>
      <c r="H2164" s="31">
        <v>9.6070689979319557E-3</v>
      </c>
      <c r="I2164" s="31">
        <v>2.5302998086327744E-2</v>
      </c>
      <c r="J2164" s="31">
        <v>2.0465489566612982E-2</v>
      </c>
      <c r="K2164" s="31">
        <v>-7.2674418604645741E-4</v>
      </c>
      <c r="L2164" s="31">
        <v>-5.6122448979593065E-3</v>
      </c>
      <c r="M2164" s="31">
        <v>1.7439446366782185E-2</v>
      </c>
    </row>
    <row r="2165" spans="1:13" x14ac:dyDescent="0.25">
      <c r="A2165" s="57">
        <v>42222</v>
      </c>
      <c r="B2165" s="31">
        <v>-1.2382149591451896E-2</v>
      </c>
      <c r="C2165" s="31">
        <v>-2.3396880415945676E-3</v>
      </c>
      <c r="D2165" s="31">
        <v>-3.7774725274725141E-3</v>
      </c>
      <c r="E2165" s="31">
        <v>-1.7086582372860537E-3</v>
      </c>
      <c r="F2165" s="31">
        <v>9.9571610512909636E-3</v>
      </c>
      <c r="G2165" s="31">
        <v>-2.0176544766708715E-2</v>
      </c>
      <c r="H2165" s="31">
        <v>-1.4059328504124613E-2</v>
      </c>
      <c r="I2165" s="31">
        <v>-1.3687266694317635E-2</v>
      </c>
      <c r="J2165" s="31">
        <v>-1.1993708218639432E-2</v>
      </c>
      <c r="K2165" s="31">
        <v>-3.1999999999999917E-2</v>
      </c>
      <c r="L2165" s="31">
        <v>-2.3601847101077378E-2</v>
      </c>
      <c r="M2165" s="31">
        <v>-9.7945857706434047E-3</v>
      </c>
    </row>
    <row r="2166" spans="1:13" x14ac:dyDescent="0.25">
      <c r="A2166" s="57">
        <v>42223</v>
      </c>
      <c r="B2166" s="31">
        <v>-7.8915547635716177E-3</v>
      </c>
      <c r="C2166" s="31">
        <v>3.3874750282290034E-3</v>
      </c>
      <c r="D2166" s="31">
        <v>-4.4812133746984228E-3</v>
      </c>
      <c r="E2166" s="31">
        <v>-1.1483164249704303E-2</v>
      </c>
      <c r="F2166" s="31">
        <v>9.2857961710421932E-3</v>
      </c>
      <c r="G2166" s="31">
        <v>2.5740025740026429E-3</v>
      </c>
      <c r="H2166" s="31">
        <v>-1.291882295168667E-2</v>
      </c>
      <c r="I2166" s="31">
        <v>-8.6206896551724865E-3</v>
      </c>
      <c r="J2166" s="31">
        <v>1.3930348258706093E-3</v>
      </c>
      <c r="K2166" s="31">
        <v>1.5026296018030294E-3</v>
      </c>
      <c r="L2166" s="31">
        <v>-2.3646873357856202E-2</v>
      </c>
      <c r="M2166" s="31">
        <v>-2.1156752301140336E-2</v>
      </c>
    </row>
    <row r="2167" spans="1:13" x14ac:dyDescent="0.25">
      <c r="A2167" s="57">
        <v>42226</v>
      </c>
      <c r="B2167" s="31">
        <v>5.6450060940407276E-3</v>
      </c>
      <c r="C2167" s="31">
        <v>3.6357340720221565E-2</v>
      </c>
      <c r="D2167" s="31">
        <v>2.6315789473684292E-2</v>
      </c>
      <c r="E2167" s="31">
        <v>-2.4712734141350001E-3</v>
      </c>
      <c r="F2167" s="31">
        <v>4.373012267151255E-3</v>
      </c>
      <c r="G2167" s="31">
        <v>1.2623020967051701E-2</v>
      </c>
      <c r="H2167" s="31">
        <v>2.640541885117198E-3</v>
      </c>
      <c r="I2167" s="31">
        <v>-1.5906680805937157E-3</v>
      </c>
      <c r="J2167" s="31">
        <v>3.4976152623211298E-2</v>
      </c>
      <c r="K2167" s="31">
        <v>2.4006001500375129E-2</v>
      </c>
      <c r="L2167" s="31">
        <v>1.3320775026910869E-2</v>
      </c>
      <c r="M2167" s="31">
        <v>3.2280701754385799E-3</v>
      </c>
    </row>
    <row r="2168" spans="1:13" x14ac:dyDescent="0.25">
      <c r="A2168" s="57">
        <v>42227</v>
      </c>
      <c r="B2168" s="31">
        <v>-5.166804873381392E-3</v>
      </c>
      <c r="C2168" s="31">
        <v>-5.203808887403949E-2</v>
      </c>
      <c r="D2168" s="31">
        <v>-2.2604588394062097E-2</v>
      </c>
      <c r="E2168" s="31">
        <v>4.2683792782415075E-2</v>
      </c>
      <c r="F2168" s="31">
        <v>-5.0381679389312928E-2</v>
      </c>
      <c r="G2168" s="31">
        <v>-1.9437988590745858E-2</v>
      </c>
      <c r="H2168" s="31">
        <v>6.6030534351144698E-3</v>
      </c>
      <c r="I2168" s="31">
        <v>-5.6293149229952322E-3</v>
      </c>
      <c r="J2168" s="31">
        <v>-2.7649769585253448E-2</v>
      </c>
      <c r="K2168" s="31">
        <v>-3.2234432234432231E-2</v>
      </c>
      <c r="L2168" s="31">
        <v>-8.4982074093745696E-3</v>
      </c>
      <c r="M2168" s="31">
        <v>6.2954672635702202E-3</v>
      </c>
    </row>
    <row r="2169" spans="1:13" x14ac:dyDescent="0.25">
      <c r="A2169" s="57">
        <v>42228</v>
      </c>
      <c r="B2169" s="31">
        <v>-1.0900230828417623E-2</v>
      </c>
      <c r="C2169" s="31">
        <v>1.5419860780685468E-2</v>
      </c>
      <c r="D2169" s="31">
        <v>1.6914049016223842E-2</v>
      </c>
      <c r="E2169" s="31">
        <v>-1.8463028542026194E-3</v>
      </c>
      <c r="F2169" s="31">
        <v>-4.2396093843039218E-2</v>
      </c>
      <c r="G2169" s="31">
        <v>7.110536522301425E-3</v>
      </c>
      <c r="H2169" s="31">
        <v>-2.9386114586889001E-3</v>
      </c>
      <c r="I2169" s="31">
        <v>6.0884426404612668E-3</v>
      </c>
      <c r="J2169" s="31">
        <v>9.2812006319114015E-3</v>
      </c>
      <c r="K2169" s="31">
        <v>-1.1355034065102187E-2</v>
      </c>
      <c r="L2169" s="31">
        <v>-1.5668943350743314E-2</v>
      </c>
      <c r="M2169" s="31">
        <v>9.0365633254552158E-3</v>
      </c>
    </row>
    <row r="2170" spans="1:13" x14ac:dyDescent="0.25">
      <c r="A2170" s="57">
        <v>42229</v>
      </c>
      <c r="B2170" s="31">
        <v>1.166861143523934E-2</v>
      </c>
      <c r="C2170" s="31">
        <v>-7.8097882679617481E-4</v>
      </c>
      <c r="D2170" s="31">
        <v>-2.0027155465037305E-2</v>
      </c>
      <c r="E2170" s="31">
        <v>-4.7152647219357302E-3</v>
      </c>
      <c r="F2170" s="31">
        <v>4.3526924511883003E-4</v>
      </c>
      <c r="G2170" s="31">
        <v>-2.1394950791620015E-4</v>
      </c>
      <c r="H2170" s="31">
        <v>7.1304976136601361E-3</v>
      </c>
      <c r="I2170" s="31">
        <v>-8.068797112219861E-3</v>
      </c>
      <c r="J2170" s="31">
        <v>-9.3915085110545249E-3</v>
      </c>
      <c r="K2170" s="31">
        <v>-2.2205206738131755E-2</v>
      </c>
      <c r="L2170" s="31">
        <v>-2.4489795918367308E-2</v>
      </c>
      <c r="M2170" s="31">
        <v>-6.4756131165609743E-3</v>
      </c>
    </row>
    <row r="2171" spans="1:13" x14ac:dyDescent="0.25">
      <c r="A2171" s="57">
        <v>42230</v>
      </c>
      <c r="B2171" s="31">
        <v>-6.7922593874151227E-3</v>
      </c>
      <c r="C2171" s="31">
        <v>7.0343030829351783E-3</v>
      </c>
      <c r="D2171" s="31">
        <v>5.195704883962593E-3</v>
      </c>
      <c r="E2171" s="31">
        <v>1.0206413283571081E-3</v>
      </c>
      <c r="F2171" s="31">
        <v>2.0821679408291605E-2</v>
      </c>
      <c r="G2171" s="31">
        <v>5.7778728867965423E-3</v>
      </c>
      <c r="H2171" s="31">
        <v>3.5116867424385134E-3</v>
      </c>
      <c r="I2171" s="31">
        <v>1.0596168254308092E-2</v>
      </c>
      <c r="J2171" s="31">
        <v>1.9751135690304622E-4</v>
      </c>
      <c r="K2171" s="31">
        <v>3.9154267815193489E-3</v>
      </c>
      <c r="L2171" s="31">
        <v>1.1018131101812934E-2</v>
      </c>
      <c r="M2171" s="31">
        <v>3.7442795728748202E-3</v>
      </c>
    </row>
    <row r="2172" spans="1:13" x14ac:dyDescent="0.25">
      <c r="A2172" s="57">
        <v>42233</v>
      </c>
      <c r="B2172" s="31">
        <v>1.290322580645098E-3</v>
      </c>
      <c r="C2172" s="31">
        <v>1.0348395998620141E-2</v>
      </c>
      <c r="D2172" s="31">
        <v>2.0675396278428959E-3</v>
      </c>
      <c r="E2172" s="31">
        <v>5.7067202337472978E-3</v>
      </c>
      <c r="F2172" s="31">
        <v>1.9422795908426771E-2</v>
      </c>
      <c r="G2172" s="31">
        <v>6.8085106382977933E-3</v>
      </c>
      <c r="H2172" s="31">
        <v>6.9611679711019114E-3</v>
      </c>
      <c r="I2172" s="31">
        <v>-5.1895784791357036E-3</v>
      </c>
      <c r="J2172" s="31">
        <v>5.1342812006318628E-3</v>
      </c>
      <c r="K2172" s="31">
        <v>-2.5741029641185631E-2</v>
      </c>
      <c r="L2172" s="31">
        <v>1.3932956269830488E-2</v>
      </c>
      <c r="M2172" s="31">
        <v>-6.4935064935064402E-3</v>
      </c>
    </row>
    <row r="2173" spans="1:13" x14ac:dyDescent="0.25">
      <c r="A2173" s="57">
        <v>42234</v>
      </c>
      <c r="B2173" s="31">
        <v>1.9974226804124751E-3</v>
      </c>
      <c r="C2173" s="31">
        <v>-5.6333219528849066E-3</v>
      </c>
      <c r="D2173" s="31">
        <v>-5.8459422283355655E-3</v>
      </c>
      <c r="E2173" s="31">
        <v>-7.1723637023922704E-3</v>
      </c>
      <c r="F2173" s="31">
        <v>-7.8838917756673954E-3</v>
      </c>
      <c r="G2173" s="31">
        <v>-1.0566356720201897E-3</v>
      </c>
      <c r="H2173" s="31">
        <v>-3.7367811367294834E-4</v>
      </c>
      <c r="I2173" s="31">
        <v>1.3201320132013139E-2</v>
      </c>
      <c r="J2173" s="31">
        <v>-1.9449901768172961E-2</v>
      </c>
      <c r="K2173" s="31">
        <v>-2.4019215372297342E-3</v>
      </c>
      <c r="L2173" s="31">
        <v>-1.6870748299319671E-2</v>
      </c>
      <c r="M2173" s="31">
        <v>-3.379224030037542E-2</v>
      </c>
    </row>
    <row r="2174" spans="1:13" x14ac:dyDescent="0.25">
      <c r="A2174" s="57">
        <v>42235</v>
      </c>
      <c r="B2174" s="31">
        <v>-2.3149636679312691E-3</v>
      </c>
      <c r="C2174" s="31">
        <v>-1.2789699570815438E-2</v>
      </c>
      <c r="D2174" s="31">
        <v>-1.9024558976132866E-2</v>
      </c>
      <c r="E2174" s="31">
        <v>7.2699007818572969E-3</v>
      </c>
      <c r="F2174" s="31">
        <v>-1.9384745048461993E-2</v>
      </c>
      <c r="G2174" s="31">
        <v>-1.3962343981383629E-2</v>
      </c>
      <c r="H2174" s="31">
        <v>-3.9250869126388199E-3</v>
      </c>
      <c r="I2174" s="31">
        <v>1.4710518020384367E-3</v>
      </c>
      <c r="J2174" s="31">
        <v>-1.4225606090963572E-2</v>
      </c>
      <c r="K2174" s="31">
        <v>-4.4141252006420606E-2</v>
      </c>
      <c r="L2174" s="31">
        <v>-7.0578466648215654E-3</v>
      </c>
      <c r="M2174" s="31">
        <v>-1.3097294185377195E-2</v>
      </c>
    </row>
    <row r="2175" spans="1:13" x14ac:dyDescent="0.25">
      <c r="A2175" s="57">
        <v>42236</v>
      </c>
      <c r="B2175" s="31">
        <v>-1.5533354817918066E-2</v>
      </c>
      <c r="C2175" s="31">
        <v>-2.051995478654034E-2</v>
      </c>
      <c r="D2175" s="31">
        <v>-2.9266572637517529E-2</v>
      </c>
      <c r="E2175" s="31">
        <v>-2.1289151157512398E-2</v>
      </c>
      <c r="F2175" s="31">
        <v>-3.370372644115649E-2</v>
      </c>
      <c r="G2175" s="31">
        <v>-2.0381892297790194E-2</v>
      </c>
      <c r="H2175" s="31">
        <v>-3.2162425880057022E-2</v>
      </c>
      <c r="I2175" s="31">
        <v>-4.9837372783548384E-2</v>
      </c>
      <c r="J2175" s="31">
        <v>-3.5975609756097593E-2</v>
      </c>
      <c r="K2175" s="31">
        <v>-3.7783375314861423E-2</v>
      </c>
      <c r="L2175" s="31">
        <v>-1.9094076655052361E-2</v>
      </c>
      <c r="M2175" s="31">
        <v>-2.0417092022748662E-3</v>
      </c>
    </row>
    <row r="2176" spans="1:13" x14ac:dyDescent="0.25">
      <c r="A2176" s="57">
        <v>42237</v>
      </c>
      <c r="B2176" s="31">
        <v>-8.1183710881236326E-3</v>
      </c>
      <c r="C2176" s="31">
        <v>-6.1162893919218808E-2</v>
      </c>
      <c r="D2176" s="31">
        <v>-3.5234289865601287E-2</v>
      </c>
      <c r="E2176" s="31">
        <v>-5.3105143546217759E-2</v>
      </c>
      <c r="F2176" s="31">
        <v>-2.8526048284625238E-2</v>
      </c>
      <c r="G2176" s="31">
        <v>-5.6723609286027044E-2</v>
      </c>
      <c r="H2176" s="31">
        <v>-4.1316064988948686E-2</v>
      </c>
      <c r="I2176" s="31">
        <v>-4.9690812720848077E-2</v>
      </c>
      <c r="J2176" s="31">
        <v>-3.0993042378241631E-2</v>
      </c>
      <c r="K2176" s="31">
        <v>-3.9267015706806352E-2</v>
      </c>
      <c r="L2176" s="31">
        <v>-1.2361466325660597E-2</v>
      </c>
      <c r="M2176" s="31">
        <v>-2.7619465146865418E-2</v>
      </c>
    </row>
    <row r="2177" spans="1:13" x14ac:dyDescent="0.25">
      <c r="A2177" s="57">
        <v>42240</v>
      </c>
      <c r="B2177" s="31">
        <v>-5.3003300330032976E-2</v>
      </c>
      <c r="C2177" s="31">
        <v>-2.4962178517397904E-2</v>
      </c>
      <c r="D2177" s="31">
        <v>-1.167168674698793E-2</v>
      </c>
      <c r="E2177" s="31">
        <v>-3.7339994775339558E-2</v>
      </c>
      <c r="F2177" s="31">
        <v>-7.7365770714799442E-2</v>
      </c>
      <c r="G2177" s="31">
        <v>-3.2273043882052432E-2</v>
      </c>
      <c r="H2177" s="31">
        <v>-6.2895625619350026E-2</v>
      </c>
      <c r="I2177" s="31">
        <v>-4.6130606553567266E-2</v>
      </c>
      <c r="J2177" s="31">
        <v>-2.3281114012184467E-2</v>
      </c>
      <c r="K2177" s="31">
        <v>-7.5386012715712991E-2</v>
      </c>
      <c r="L2177" s="31">
        <v>-4.6611998273629829E-2</v>
      </c>
      <c r="M2177" s="31">
        <v>-3.8923955515479447E-2</v>
      </c>
    </row>
    <row r="2178" spans="1:13" x14ac:dyDescent="0.25">
      <c r="A2178" s="57">
        <v>42241</v>
      </c>
      <c r="B2178" s="31">
        <v>2.4186241025998534E-2</v>
      </c>
      <c r="C2178" s="31">
        <v>6.012412723040983E-3</v>
      </c>
      <c r="D2178" s="31">
        <v>-1.447619047619042E-2</v>
      </c>
      <c r="E2178" s="31">
        <v>-1.2805074540798267E-2</v>
      </c>
      <c r="F2178" s="31">
        <v>-2.8990643606464417E-2</v>
      </c>
      <c r="G2178" s="31">
        <v>-2.9030710172744723E-2</v>
      </c>
      <c r="H2178" s="31">
        <v>6.4743077885922595E-3</v>
      </c>
      <c r="I2178" s="31">
        <v>1.1085394079668687E-2</v>
      </c>
      <c r="J2178" s="31">
        <v>-3.0519046558253438E-2</v>
      </c>
      <c r="K2178" s="31">
        <v>3.7328094302554016E-2</v>
      </c>
      <c r="L2178" s="31">
        <v>4.0742417383432539E-3</v>
      </c>
      <c r="M2178" s="31">
        <v>-1.3291634089132143E-2</v>
      </c>
    </row>
    <row r="2179" spans="1:13" x14ac:dyDescent="0.25">
      <c r="A2179" s="57">
        <v>42242</v>
      </c>
      <c r="B2179" s="31">
        <v>-1.9395671702735817E-2</v>
      </c>
      <c r="C2179" s="31">
        <v>5.7354925775978449E-2</v>
      </c>
      <c r="D2179" s="31">
        <v>5.5276381909547645E-2</v>
      </c>
      <c r="E2179" s="31">
        <v>7.9991753427481882E-2</v>
      </c>
      <c r="F2179" s="31">
        <v>3.9491933717789696E-2</v>
      </c>
      <c r="G2179" s="31">
        <v>5.5349641709908637E-2</v>
      </c>
      <c r="H2179" s="31">
        <v>7.3761176748075474E-2</v>
      </c>
      <c r="I2179" s="31">
        <v>5.0481927710843255E-2</v>
      </c>
      <c r="J2179" s="31">
        <v>4.3428308823529216E-2</v>
      </c>
      <c r="K2179" s="31">
        <v>2.6515151515151381E-2</v>
      </c>
      <c r="L2179" s="31">
        <v>2.7652539825668621E-2</v>
      </c>
      <c r="M2179" s="31">
        <v>2.7416798732171177E-2</v>
      </c>
    </row>
    <row r="2180" spans="1:13" x14ac:dyDescent="0.25">
      <c r="A2180" s="57">
        <v>42243</v>
      </c>
      <c r="B2180" s="31">
        <v>3.0605871330418477E-2</v>
      </c>
      <c r="C2180" s="31">
        <v>2.9446622299206915E-2</v>
      </c>
      <c r="D2180" s="31">
        <v>1.538461538461533E-2</v>
      </c>
      <c r="E2180" s="31">
        <v>1.4301167637046142E-2</v>
      </c>
      <c r="F2180" s="31">
        <v>6.7837078651685312E-2</v>
      </c>
      <c r="G2180" s="31">
        <v>2.7862327323811664E-2</v>
      </c>
      <c r="H2180" s="31">
        <v>3.5145875351958011E-2</v>
      </c>
      <c r="I2180" s="31">
        <v>2.9131781167565096E-2</v>
      </c>
      <c r="J2180" s="31">
        <v>3.633560889671883E-2</v>
      </c>
      <c r="K2180" s="31">
        <v>0.11439114391143912</v>
      </c>
      <c r="L2180" s="31">
        <v>2.8663351857268315E-2</v>
      </c>
      <c r="M2180" s="31">
        <v>1.9281196976708381E-2</v>
      </c>
    </row>
    <row r="2181" spans="1:13" x14ac:dyDescent="0.25">
      <c r="A2181" s="57">
        <v>42244</v>
      </c>
      <c r="B2181" s="31">
        <v>-5.050505050505083E-3</v>
      </c>
      <c r="C2181" s="31">
        <v>3.2766560396741973E-3</v>
      </c>
      <c r="D2181" s="31">
        <v>2.5252525252525304E-2</v>
      </c>
      <c r="E2181" s="31">
        <v>-1.1339219899311526E-2</v>
      </c>
      <c r="F2181" s="31">
        <v>4.6034460081534334E-4</v>
      </c>
      <c r="G2181" s="31">
        <v>6.8337129840556621E-4</v>
      </c>
      <c r="H2181" s="31">
        <v>-6.9448463452748133E-4</v>
      </c>
      <c r="I2181" s="31">
        <v>1.4265017274044389E-2</v>
      </c>
      <c r="J2181" s="31">
        <v>1.9762005949851336E-2</v>
      </c>
      <c r="K2181" s="31">
        <v>2.2350993377483475E-2</v>
      </c>
      <c r="L2181" s="31">
        <v>3.6963321012224437E-3</v>
      </c>
      <c r="M2181" s="31">
        <v>-1.7251815980629526E-2</v>
      </c>
    </row>
    <row r="2182" spans="1:13" x14ac:dyDescent="0.25">
      <c r="A2182" s="57">
        <v>42247</v>
      </c>
      <c r="B2182" s="31">
        <v>-2.5042301184433624E-3</v>
      </c>
      <c r="C2182" s="31">
        <v>-4.6782593344514289E-3</v>
      </c>
      <c r="D2182" s="31">
        <v>4.2223786066148961E-3</v>
      </c>
      <c r="E2182" s="31">
        <v>-1.9242361750055559E-2</v>
      </c>
      <c r="F2182" s="31">
        <v>-3.2077828173272871E-2</v>
      </c>
      <c r="G2182" s="31">
        <v>-9.3330298201683703E-3</v>
      </c>
      <c r="H2182" s="31">
        <v>-9.8839790737630384E-3</v>
      </c>
      <c r="I2182" s="31">
        <v>-1.7360729590154889E-2</v>
      </c>
      <c r="J2182" s="31">
        <v>-3.1256511773285478E-3</v>
      </c>
      <c r="K2182" s="31">
        <v>-1.2145748987854255E-2</v>
      </c>
      <c r="L2182" s="31">
        <v>-9.9150141643057355E-3</v>
      </c>
      <c r="M2182" s="31">
        <v>-3.2337542346780879E-3</v>
      </c>
    </row>
    <row r="2183" spans="1:13" x14ac:dyDescent="0.25">
      <c r="A2183" s="57">
        <v>42248</v>
      </c>
      <c r="B2183" s="31">
        <v>-1.6759397475912596E-2</v>
      </c>
      <c r="C2183" s="31">
        <v>-4.469670095778655E-2</v>
      </c>
      <c r="D2183" s="31">
        <v>-2.522775052557813E-2</v>
      </c>
      <c r="E2183" s="31">
        <v>-3.3093408815204284E-2</v>
      </c>
      <c r="F2183" s="31">
        <v>-2.4991511035653668E-2</v>
      </c>
      <c r="G2183" s="31">
        <v>-3.9062500000000111E-2</v>
      </c>
      <c r="H2183" s="31">
        <v>-3.1878180506541343E-2</v>
      </c>
      <c r="I2183" s="31">
        <v>-2.4600246002460024E-2</v>
      </c>
      <c r="J2183" s="31">
        <v>-3.1354515050167175E-2</v>
      </c>
      <c r="K2183" s="31">
        <v>-4.0163934426229342E-2</v>
      </c>
      <c r="L2183" s="31">
        <v>-2.4463519313304816E-2</v>
      </c>
      <c r="M2183" s="31">
        <v>-1.4058396415881358E-2</v>
      </c>
    </row>
    <row r="2184" spans="1:13" x14ac:dyDescent="0.25">
      <c r="A2184" s="57">
        <v>42249</v>
      </c>
      <c r="B2184" s="31">
        <v>-1.1731419501759266E-3</v>
      </c>
      <c r="C2184" s="31">
        <v>4.2888971407352372E-2</v>
      </c>
      <c r="D2184" s="31">
        <v>2.8037383177570208E-2</v>
      </c>
      <c r="E2184" s="31">
        <v>2.768530754947407E-2</v>
      </c>
      <c r="F2184" s="31">
        <v>3.1900814933482069E-2</v>
      </c>
      <c r="G2184" s="31">
        <v>3.682448589191778E-2</v>
      </c>
      <c r="H2184" s="31">
        <v>2.8215249526724939E-2</v>
      </c>
      <c r="I2184" s="31">
        <v>3.0494096067866572E-2</v>
      </c>
      <c r="J2184" s="31">
        <v>2.1795425118687817E-2</v>
      </c>
      <c r="K2184" s="31">
        <v>1.7079419299743659E-3</v>
      </c>
      <c r="L2184" s="31">
        <v>2.2583956591875731E-2</v>
      </c>
      <c r="M2184" s="31">
        <v>9.7148229395174202E-3</v>
      </c>
    </row>
    <row r="2185" spans="1:13" x14ac:dyDescent="0.25">
      <c r="A2185" s="57">
        <v>42250</v>
      </c>
      <c r="B2185" s="31">
        <v>9.0507116208373706E-3</v>
      </c>
      <c r="C2185" s="31">
        <v>-1.753605127292146E-2</v>
      </c>
      <c r="D2185" s="31">
        <v>1.6783216783216703E-2</v>
      </c>
      <c r="E2185" s="31">
        <v>-1.3168603704788895E-2</v>
      </c>
      <c r="F2185" s="31">
        <v>6.2774215322309868E-3</v>
      </c>
      <c r="G2185" s="31">
        <v>3.2287822878229733E-3</v>
      </c>
      <c r="H2185" s="31">
        <v>-1.1419057878758188E-2</v>
      </c>
      <c r="I2185" s="31">
        <v>-1.9356991878963115E-2</v>
      </c>
      <c r="J2185" s="31">
        <v>2.3231256599789418E-3</v>
      </c>
      <c r="K2185" s="31">
        <v>8.5251491901106036E-4</v>
      </c>
      <c r="L2185" s="31">
        <v>-3.7286677183422379E-3</v>
      </c>
      <c r="M2185" s="31">
        <v>6.5176908752329066E-3</v>
      </c>
    </row>
    <row r="2186" spans="1:13" x14ac:dyDescent="0.25">
      <c r="A2186" s="57">
        <v>42251</v>
      </c>
      <c r="B2186" s="31">
        <v>-1.013351591920586E-2</v>
      </c>
      <c r="C2186" s="31">
        <v>-9.9664763975718662E-3</v>
      </c>
      <c r="D2186" s="31">
        <v>-1.9257221458046758E-2</v>
      </c>
      <c r="E2186" s="31">
        <v>-9.1546391752576062E-3</v>
      </c>
      <c r="F2186" s="31">
        <v>-2.0660048296216926E-2</v>
      </c>
      <c r="G2186" s="31">
        <v>-2.0459770114942488E-2</v>
      </c>
      <c r="H2186" s="31">
        <v>-1.1333016325883682E-2</v>
      </c>
      <c r="I2186" s="31">
        <v>1.2478729438456515E-3</v>
      </c>
      <c r="J2186" s="31">
        <v>-1.9595448798988668E-2</v>
      </c>
      <c r="K2186" s="31">
        <v>-2.0442930153321992E-2</v>
      </c>
      <c r="L2186" s="31">
        <v>-3.2532028213617448E-2</v>
      </c>
      <c r="M2186" s="31">
        <v>-1.4955288313290183E-2</v>
      </c>
    </row>
    <row r="2187" spans="1:13" x14ac:dyDescent="0.25">
      <c r="A2187" s="57">
        <v>42255</v>
      </c>
      <c r="B2187" s="31">
        <v>8.9230130732518287E-3</v>
      </c>
      <c r="C2187" s="31">
        <v>2.7820993868399535E-2</v>
      </c>
      <c r="D2187" s="31">
        <v>3.4361851332398441E-2</v>
      </c>
      <c r="E2187" s="31">
        <v>2.3239553853837025E-2</v>
      </c>
      <c r="F2187" s="31">
        <v>1.4931506849315213E-2</v>
      </c>
      <c r="G2187" s="31">
        <v>3.003989673785501E-2</v>
      </c>
      <c r="H2187" s="31">
        <v>3.7154308617234344E-2</v>
      </c>
      <c r="I2187" s="31">
        <v>1.4389304328121355E-2</v>
      </c>
      <c r="J2187" s="31">
        <v>4.6421663442939964E-2</v>
      </c>
      <c r="K2187" s="31">
        <v>8.6956521739134374E-4</v>
      </c>
      <c r="L2187" s="31">
        <v>5.8027079303675233E-3</v>
      </c>
      <c r="M2187" s="31">
        <v>3.8973235248082494E-2</v>
      </c>
    </row>
    <row r="2188" spans="1:13" x14ac:dyDescent="0.25">
      <c r="A2188" s="57">
        <v>42256</v>
      </c>
      <c r="B2188" s="31">
        <v>1.974496092143152E-2</v>
      </c>
      <c r="C2188" s="31">
        <v>-1.9232481524352196E-2</v>
      </c>
      <c r="D2188" s="31">
        <v>-8.8135593220339814E-3</v>
      </c>
      <c r="E2188" s="31">
        <v>-3.1562164448637464E-3</v>
      </c>
      <c r="F2188" s="31">
        <v>1.3024699689566877E-2</v>
      </c>
      <c r="G2188" s="31">
        <v>-1.8683071314650301E-2</v>
      </c>
      <c r="H2188" s="31">
        <v>-1.2559415697337428E-3</v>
      </c>
      <c r="I2188" s="31">
        <v>1.0164190774042181E-2</v>
      </c>
      <c r="J2188" s="31">
        <v>-2.2181146025877951E-2</v>
      </c>
      <c r="K2188" s="31">
        <v>-1.56385751520417E-2</v>
      </c>
      <c r="L2188" s="31">
        <v>-1.0059171597633032E-2</v>
      </c>
      <c r="M2188" s="31">
        <v>-1.8981620970171642E-2</v>
      </c>
    </row>
    <row r="2189" spans="1:13" x14ac:dyDescent="0.25">
      <c r="A2189" s="57">
        <v>42257</v>
      </c>
      <c r="B2189" s="31">
        <v>-1.9429877638832971E-2</v>
      </c>
      <c r="C2189" s="31">
        <v>2.1970040853381612E-2</v>
      </c>
      <c r="D2189" s="31">
        <v>1.0259917920656392E-3</v>
      </c>
      <c r="E2189" s="31">
        <v>1.4084736910823903E-2</v>
      </c>
      <c r="F2189" s="31">
        <v>-2.2383585370728265E-2</v>
      </c>
      <c r="G2189" s="31">
        <v>5.1079637798931987E-3</v>
      </c>
      <c r="H2189" s="31">
        <v>1.0350364681073421E-2</v>
      </c>
      <c r="I2189" s="31">
        <v>1.7027863777089758E-2</v>
      </c>
      <c r="J2189" s="31">
        <v>-4.2007981516488657E-3</v>
      </c>
      <c r="K2189" s="31">
        <v>1.0591350397175514E-2</v>
      </c>
      <c r="L2189" s="31">
        <v>8.5176329946203833E-3</v>
      </c>
      <c r="M2189" s="31">
        <v>-1.5356265356265331E-2</v>
      </c>
    </row>
    <row r="2190" spans="1:13" x14ac:dyDescent="0.25">
      <c r="A2190" s="57">
        <v>42258</v>
      </c>
      <c r="B2190" s="31">
        <v>4.113815563935308E-4</v>
      </c>
      <c r="C2190" s="31">
        <v>1.4568712800923977E-2</v>
      </c>
      <c r="D2190" s="31">
        <v>6.8329347454731959E-3</v>
      </c>
      <c r="E2190" s="31">
        <v>7.1135430916551279E-3</v>
      </c>
      <c r="F2190" s="31">
        <v>-1.8534923339011966E-2</v>
      </c>
      <c r="G2190" s="31">
        <v>4.3890043890042474E-3</v>
      </c>
      <c r="H2190" s="31">
        <v>1.378676470588247E-2</v>
      </c>
      <c r="I2190" s="31">
        <v>7.6103500761037779E-4</v>
      </c>
      <c r="J2190" s="31">
        <v>3.3748154397807983E-3</v>
      </c>
      <c r="K2190" s="31">
        <v>-1.5720524017467263E-2</v>
      </c>
      <c r="L2190" s="31">
        <v>-8.4456956586159704E-3</v>
      </c>
      <c r="M2190" s="31">
        <v>8.2657517155333426E-3</v>
      </c>
    </row>
    <row r="2191" spans="1:13" x14ac:dyDescent="0.25">
      <c r="A2191" s="57">
        <v>42261</v>
      </c>
      <c r="B2191" s="31">
        <v>1.0006168185868081E-2</v>
      </c>
      <c r="C2191" s="31">
        <v>9.631380789773214E-3</v>
      </c>
      <c r="D2191" s="31">
        <v>-2.7146250424159302E-3</v>
      </c>
      <c r="E2191" s="31">
        <v>-4.0430190005912303E-3</v>
      </c>
      <c r="F2191" s="31">
        <v>-1.9162674442824379E-2</v>
      </c>
      <c r="G2191" s="31">
        <v>-1.0119595216191324E-2</v>
      </c>
      <c r="H2191" s="31">
        <v>-1.5223632517376906E-2</v>
      </c>
      <c r="I2191" s="31">
        <v>2.8245518739815623E-3</v>
      </c>
      <c r="J2191" s="31">
        <v>5.46562959848651E-3</v>
      </c>
      <c r="K2191" s="31">
        <v>6.9210292812777352E-2</v>
      </c>
      <c r="L2191" s="31">
        <v>1.300059772863138E-2</v>
      </c>
      <c r="M2191" s="31">
        <v>-5.723124516628042E-3</v>
      </c>
    </row>
    <row r="2192" spans="1:13" x14ac:dyDescent="0.25">
      <c r="A2192" s="57">
        <v>42262</v>
      </c>
      <c r="B2192" s="31">
        <v>-5.2249440184569673E-3</v>
      </c>
      <c r="C2192" s="31">
        <v>8.412106495533811E-3</v>
      </c>
      <c r="D2192" s="31">
        <v>1.1568560734943834E-2</v>
      </c>
      <c r="E2192" s="31">
        <v>1.9093768050831184E-2</v>
      </c>
      <c r="F2192" s="31">
        <v>9.2022368514199648E-4</v>
      </c>
      <c r="G2192" s="31">
        <v>2.1840148698884621E-2</v>
      </c>
      <c r="H2192" s="31">
        <v>1.8988070121601641E-3</v>
      </c>
      <c r="I2192" s="31">
        <v>6.3915068789948126E-3</v>
      </c>
      <c r="J2192" s="31">
        <v>9.8264687434663767E-3</v>
      </c>
      <c r="K2192" s="31">
        <v>1.5767634854771728E-2</v>
      </c>
      <c r="L2192" s="31">
        <v>3.3485764862073886E-2</v>
      </c>
      <c r="M2192" s="31">
        <v>6.2227753578092404E-4</v>
      </c>
    </row>
    <row r="2193" spans="1:13" x14ac:dyDescent="0.25">
      <c r="A2193" s="57">
        <v>42263</v>
      </c>
      <c r="B2193" s="31">
        <v>8.458390177353392E-3</v>
      </c>
      <c r="C2193" s="31">
        <v>1.1179910560714656E-3</v>
      </c>
      <c r="D2193" s="31">
        <v>1.345442314160783E-3</v>
      </c>
      <c r="E2193" s="31">
        <v>1.322543061372361E-3</v>
      </c>
      <c r="F2193" s="31">
        <v>6.3295615275813288E-2</v>
      </c>
      <c r="G2193" s="31">
        <v>7.276034561164213E-3</v>
      </c>
      <c r="H2193" s="31">
        <v>9.6100465187509698E-3</v>
      </c>
      <c r="I2193" s="31">
        <v>5.9203444564046581E-3</v>
      </c>
      <c r="J2193" s="31">
        <v>8.281573498964967E-3</v>
      </c>
      <c r="K2193" s="31">
        <v>8.8235294117646967E-2</v>
      </c>
      <c r="L2193" s="31">
        <v>-2.2837567799028902E-3</v>
      </c>
      <c r="M2193" s="31">
        <v>5.7524875621890459E-3</v>
      </c>
    </row>
    <row r="2194" spans="1:13" x14ac:dyDescent="0.25">
      <c r="A2194" s="57">
        <v>42264</v>
      </c>
      <c r="B2194" s="31">
        <v>1.7586580086579318E-3</v>
      </c>
      <c r="C2194" s="31">
        <v>-2.1389914955759814E-2</v>
      </c>
      <c r="D2194" s="31">
        <v>-2.0154517971111563E-3</v>
      </c>
      <c r="E2194" s="31">
        <v>1.0880845309600762E-2</v>
      </c>
      <c r="F2194" s="31">
        <v>-2.1882274692384351E-2</v>
      </c>
      <c r="G2194" s="31">
        <v>-1.1286681715575453E-3</v>
      </c>
      <c r="H2194" s="31">
        <v>2.176757238476279E-2</v>
      </c>
      <c r="I2194" s="31">
        <v>9.52380952380949E-3</v>
      </c>
      <c r="J2194" s="31">
        <v>-1.1293634496920002E-2</v>
      </c>
      <c r="K2194" s="31">
        <v>-1.6516516516516533E-2</v>
      </c>
      <c r="L2194" s="31">
        <v>-1.430615164521587E-4</v>
      </c>
      <c r="M2194" s="31">
        <v>-3.4008347503478031E-3</v>
      </c>
    </row>
    <row r="2195" spans="1:13" x14ac:dyDescent="0.25">
      <c r="A2195" s="57">
        <v>42265</v>
      </c>
      <c r="B2195" s="31">
        <v>-1.3841998649561038E-2</v>
      </c>
      <c r="C2195" s="31">
        <v>-4.1257022471909988E-3</v>
      </c>
      <c r="D2195" s="31">
        <v>-2.322450353416361E-2</v>
      </c>
      <c r="E2195" s="31">
        <v>-2.1231917872141848E-2</v>
      </c>
      <c r="F2195" s="31">
        <v>-3.0531755745954126E-2</v>
      </c>
      <c r="G2195" s="31">
        <v>-1.7401129943502847E-2</v>
      </c>
      <c r="H2195" s="31">
        <v>2.5794718577765163E-3</v>
      </c>
      <c r="I2195" s="31">
        <v>6.3599745601017332E-4</v>
      </c>
      <c r="J2195" s="31">
        <v>-7.2689511941849139E-3</v>
      </c>
      <c r="K2195" s="31">
        <v>-4.6564885496183206E-2</v>
      </c>
      <c r="L2195" s="31">
        <v>-1.7885248247245689E-2</v>
      </c>
      <c r="M2195" s="31">
        <v>-1.7527532185512618E-2</v>
      </c>
    </row>
    <row r="2196" spans="1:13" x14ac:dyDescent="0.25">
      <c r="A2196" s="57">
        <v>42268</v>
      </c>
      <c r="B2196" s="31">
        <v>-4.5190003423486447E-3</v>
      </c>
      <c r="C2196" s="31">
        <v>1.551344204495364E-2</v>
      </c>
      <c r="D2196" s="31">
        <v>4.8242591316334238E-3</v>
      </c>
      <c r="E2196" s="31">
        <v>9.8371076678587244E-3</v>
      </c>
      <c r="F2196" s="31">
        <v>-1.2134390124149519E-2</v>
      </c>
      <c r="G2196" s="31">
        <v>1.448942042318313E-2</v>
      </c>
      <c r="H2196" s="31">
        <v>1.5048310072927951E-2</v>
      </c>
      <c r="I2196" s="31">
        <v>1.2182203389830448E-2</v>
      </c>
      <c r="J2196" s="31">
        <v>-7.3221757322174952E-3</v>
      </c>
      <c r="K2196" s="31">
        <v>-2.3218574859887986E-2</v>
      </c>
      <c r="L2196" s="31">
        <v>-3.7878787878788955E-3</v>
      </c>
      <c r="M2196" s="31">
        <v>5.9993684875274678E-3</v>
      </c>
    </row>
    <row r="2197" spans="1:13" x14ac:dyDescent="0.25">
      <c r="A2197" s="57">
        <v>42269</v>
      </c>
      <c r="B2197" s="31">
        <v>-5.2961001444389311E-3</v>
      </c>
      <c r="C2197" s="31">
        <v>-1.5710441801926822E-2</v>
      </c>
      <c r="D2197" s="31">
        <v>-1.6803840877914866E-2</v>
      </c>
      <c r="E2197" s="31">
        <v>-2.0064836963363919E-2</v>
      </c>
      <c r="F2197" s="31">
        <v>-3.3513206475433099E-2</v>
      </c>
      <c r="G2197" s="31">
        <v>-4.7608252097030013E-3</v>
      </c>
      <c r="H2197" s="31">
        <v>-1.8216962380787405E-2</v>
      </c>
      <c r="I2197" s="31">
        <v>-2.7106227106227121E-2</v>
      </c>
      <c r="J2197" s="31">
        <v>-1.7702845100105447E-2</v>
      </c>
      <c r="K2197" s="31">
        <v>-5.1639344262294995E-2</v>
      </c>
      <c r="L2197" s="31">
        <v>-1.7256507750804229E-2</v>
      </c>
      <c r="M2197" s="31">
        <v>-2.0401757689892941E-3</v>
      </c>
    </row>
    <row r="2198" spans="1:13" x14ac:dyDescent="0.25">
      <c r="A2198" s="57">
        <v>42270</v>
      </c>
      <c r="B2198" s="31">
        <v>-2.8350159037476841E-3</v>
      </c>
      <c r="C2198" s="31">
        <v>8.112874779541368E-3</v>
      </c>
      <c r="D2198" s="31">
        <v>2.4415765608649664E-3</v>
      </c>
      <c r="E2198" s="31">
        <v>-5.2995872745675854E-4</v>
      </c>
      <c r="F2198" s="31">
        <v>-2.7549221275345315E-2</v>
      </c>
      <c r="G2198" s="31">
        <v>-6.8337129840545519E-4</v>
      </c>
      <c r="H2198" s="31">
        <v>-4.3276374442792198E-3</v>
      </c>
      <c r="I2198" s="31">
        <v>1.0864888123924388E-2</v>
      </c>
      <c r="J2198" s="31">
        <v>-6.4363870414074764E-4</v>
      </c>
      <c r="K2198" s="31">
        <v>-3.5436473638720822E-2</v>
      </c>
      <c r="L2198" s="31">
        <v>-2.2470238095238182E-2</v>
      </c>
      <c r="M2198" s="31">
        <v>2.0443465953765561E-3</v>
      </c>
    </row>
    <row r="2199" spans="1:13" x14ac:dyDescent="0.25">
      <c r="A2199" s="57">
        <v>42271</v>
      </c>
      <c r="B2199" s="31">
        <v>-1.1164274322169154E-2</v>
      </c>
      <c r="C2199" s="31">
        <v>5.9482155353394184E-3</v>
      </c>
      <c r="D2199" s="31">
        <v>-9.0466249130131127E-3</v>
      </c>
      <c r="E2199" s="31">
        <v>5.5273475159069996E-3</v>
      </c>
      <c r="F2199" s="31">
        <v>1.6620080078566524E-3</v>
      </c>
      <c r="G2199" s="31">
        <v>9.1178481878273487E-4</v>
      </c>
      <c r="H2199" s="31">
        <v>-4.3277930121067287E-3</v>
      </c>
      <c r="I2199" s="31">
        <v>4.6823454293922762E-3</v>
      </c>
      <c r="J2199" s="31">
        <v>3.6496350364962904E-3</v>
      </c>
      <c r="K2199" s="31">
        <v>-2.777777777777779E-2</v>
      </c>
      <c r="L2199" s="31">
        <v>-3.5012939564622592E-3</v>
      </c>
      <c r="M2199" s="31">
        <v>1.7263025737601634E-3</v>
      </c>
    </row>
    <row r="2200" spans="1:13" x14ac:dyDescent="0.25">
      <c r="A2200" s="57">
        <v>42272</v>
      </c>
      <c r="B2200" s="31">
        <v>2.0687237026647987E-2</v>
      </c>
      <c r="C2200" s="31">
        <v>-2.5217391304348524E-3</v>
      </c>
      <c r="D2200" s="31">
        <v>1.1587078651685401E-2</v>
      </c>
      <c r="E2200" s="31">
        <v>-2.2099712368168656E-2</v>
      </c>
      <c r="F2200" s="31">
        <v>1.3198582095180544E-2</v>
      </c>
      <c r="G2200" s="31">
        <v>6.8321566841267334E-4</v>
      </c>
      <c r="H2200" s="31">
        <v>-1.7798594847775129E-2</v>
      </c>
      <c r="I2200" s="31">
        <v>-1.7371041203262383E-2</v>
      </c>
      <c r="J2200" s="31">
        <v>8.9839572192513817E-3</v>
      </c>
      <c r="K2200" s="31">
        <v>-1.4746543778801802E-2</v>
      </c>
      <c r="L2200" s="31">
        <v>-8.7076076993582996E-3</v>
      </c>
      <c r="M2200" s="31">
        <v>-7.8333072223091271E-4</v>
      </c>
    </row>
    <row r="2201" spans="1:13" x14ac:dyDescent="0.25">
      <c r="A2201" s="57">
        <v>42275</v>
      </c>
      <c r="B2201" s="31">
        <v>-7.7636551013399169E-3</v>
      </c>
      <c r="C2201" s="31">
        <v>-1.9789033214192231E-2</v>
      </c>
      <c r="D2201" s="31">
        <v>-1.7355085039916229E-3</v>
      </c>
      <c r="E2201" s="31">
        <v>-2.7909864862656786E-2</v>
      </c>
      <c r="F2201" s="31">
        <v>-9.5280631234182511E-3</v>
      </c>
      <c r="G2201" s="31">
        <v>-1.4792899408283988E-2</v>
      </c>
      <c r="H2201" s="31">
        <v>-3.8512160228898473E-2</v>
      </c>
      <c r="I2201" s="31">
        <v>-3.8374474506844947E-2</v>
      </c>
      <c r="J2201" s="31">
        <v>-4.6639813440746414E-3</v>
      </c>
      <c r="K2201" s="31">
        <v>-3.6482694106641622E-2</v>
      </c>
      <c r="L2201" s="31">
        <v>-3.097549699491442E-2</v>
      </c>
      <c r="M2201" s="31">
        <v>-1.8814675446848783E-3</v>
      </c>
    </row>
    <row r="2202" spans="1:13" x14ac:dyDescent="0.25">
      <c r="A2202" s="57">
        <v>42276</v>
      </c>
      <c r="B2202" s="31">
        <v>-1.6825924387203872E-2</v>
      </c>
      <c r="C2202" s="31">
        <v>-3.0060476698683725E-2</v>
      </c>
      <c r="D2202" s="31">
        <v>1.6689847009735637E-2</v>
      </c>
      <c r="E2202" s="31">
        <v>1.3447864311055824E-4</v>
      </c>
      <c r="F2202" s="31">
        <v>2.7205771832256254E-2</v>
      </c>
      <c r="G2202" s="31">
        <v>3.4650034650034467E-3</v>
      </c>
      <c r="H2202" s="31">
        <v>-1.5851287545133541E-2</v>
      </c>
      <c r="I2202" s="31">
        <v>-2.8472144378432818E-2</v>
      </c>
      <c r="J2202" s="31">
        <v>1.2353567625133177E-2</v>
      </c>
      <c r="K2202" s="31">
        <v>4.5631067961164895E-2</v>
      </c>
      <c r="L2202" s="31">
        <v>8.5877862595420407E-3</v>
      </c>
      <c r="M2202" s="31">
        <v>1.8850141376061114E-3</v>
      </c>
    </row>
    <row r="2203" spans="1:13" x14ac:dyDescent="0.25">
      <c r="A2203" s="57">
        <v>42277</v>
      </c>
      <c r="B2203" s="31">
        <v>1.1972674131980998E-2</v>
      </c>
      <c r="C2203" s="31">
        <v>1.1369888134971529E-2</v>
      </c>
      <c r="D2203" s="31">
        <v>3.0779753761970063E-2</v>
      </c>
      <c r="E2203" s="31">
        <v>2.2606181824293525E-2</v>
      </c>
      <c r="F2203" s="31">
        <v>5.3409423470880402E-3</v>
      </c>
      <c r="G2203" s="31">
        <v>1.8876611418047862E-2</v>
      </c>
      <c r="H2203" s="31">
        <v>3.1890660592255093E-2</v>
      </c>
      <c r="I2203" s="31">
        <v>3.7267797392408042E-2</v>
      </c>
      <c r="J2203" s="31">
        <v>4.1868293709236282E-2</v>
      </c>
      <c r="K2203" s="31">
        <v>-3.714020427112219E-3</v>
      </c>
      <c r="L2203" s="31">
        <v>-6.3071586250393885E-3</v>
      </c>
      <c r="M2203" s="31">
        <v>1.6619629978049666E-2</v>
      </c>
    </row>
    <row r="2204" spans="1:13" x14ac:dyDescent="0.25">
      <c r="A2204" s="57">
        <v>42278</v>
      </c>
      <c r="B2204" s="31">
        <v>1.1274271000069724E-2</v>
      </c>
      <c r="C2204" s="31">
        <v>-6.5276518585675181E-3</v>
      </c>
      <c r="D2204" s="31">
        <v>-4.644990046449915E-3</v>
      </c>
      <c r="E2204" s="31">
        <v>4.7171361888169727E-3</v>
      </c>
      <c r="F2204" s="31">
        <v>8.7329888654386068E-4</v>
      </c>
      <c r="G2204" s="31">
        <v>7.9078174423858894E-3</v>
      </c>
      <c r="H2204" s="31">
        <v>1.7249799761667628E-2</v>
      </c>
      <c r="I2204" s="31">
        <v>1.1679644048943283E-2</v>
      </c>
      <c r="J2204" s="31">
        <v>-2.1809369951534818E-2</v>
      </c>
      <c r="K2204" s="31">
        <v>0</v>
      </c>
      <c r="L2204" s="31">
        <v>1.7613456045699749E-2</v>
      </c>
      <c r="M2204" s="31">
        <v>-8.7908698334362434E-3</v>
      </c>
    </row>
    <row r="2205" spans="1:13" x14ac:dyDescent="0.25">
      <c r="A2205" s="57">
        <v>42279</v>
      </c>
      <c r="B2205" s="31">
        <v>-2.9316633404445569E-2</v>
      </c>
      <c r="C2205" s="31">
        <v>7.3006022996897624E-3</v>
      </c>
      <c r="D2205" s="31">
        <v>1.7000000000000126E-2</v>
      </c>
      <c r="E2205" s="31">
        <v>2.5552520080485586E-2</v>
      </c>
      <c r="F2205" s="31">
        <v>7.9837126445139184E-2</v>
      </c>
      <c r="G2205" s="31">
        <v>2.1519838601210539E-2</v>
      </c>
      <c r="H2205" s="31">
        <v>2.269933937624824E-2</v>
      </c>
      <c r="I2205" s="31">
        <v>1.2314458493677849E-2</v>
      </c>
      <c r="J2205" s="31">
        <v>6.8125516102395256E-3</v>
      </c>
      <c r="K2205" s="31">
        <v>5.6849953401677533E-2</v>
      </c>
      <c r="L2205" s="31">
        <v>3.4773117105878715E-2</v>
      </c>
      <c r="M2205" s="31">
        <v>1.1047144857631919E-2</v>
      </c>
    </row>
    <row r="2206" spans="1:13" x14ac:dyDescent="0.25">
      <c r="A2206" s="57">
        <v>42282</v>
      </c>
      <c r="B2206" s="31">
        <v>3.3817795108117554E-2</v>
      </c>
      <c r="C2206" s="31">
        <v>3.6238448994383443E-3</v>
      </c>
      <c r="D2206" s="31">
        <v>2.2943297279580444E-2</v>
      </c>
      <c r="E2206" s="31">
        <v>2.322502432566087E-2</v>
      </c>
      <c r="F2206" s="31">
        <v>7.4742441586426178E-3</v>
      </c>
      <c r="G2206" s="31">
        <v>2.3260917270133907E-2</v>
      </c>
      <c r="H2206" s="31">
        <v>2.0918616441957472E-2</v>
      </c>
      <c r="I2206" s="31">
        <v>2.1070924296730853E-2</v>
      </c>
      <c r="J2206" s="31">
        <v>2.7885995489030035E-2</v>
      </c>
      <c r="K2206" s="31">
        <v>7.9365079365079305E-2</v>
      </c>
      <c r="L2206" s="31">
        <v>1.3261000602772688E-2</v>
      </c>
      <c r="M2206" s="31">
        <v>1.3696522006771294E-2</v>
      </c>
    </row>
    <row r="2207" spans="1:13" x14ac:dyDescent="0.25">
      <c r="A2207" s="57">
        <v>42283</v>
      </c>
      <c r="B2207" s="31">
        <v>2.2219174324509705E-2</v>
      </c>
      <c r="C2207" s="31">
        <v>4.7842570861167388E-3</v>
      </c>
      <c r="D2207" s="31">
        <v>1.6981736622877275E-2</v>
      </c>
      <c r="E2207" s="31">
        <v>6.1889098476937132E-3</v>
      </c>
      <c r="F2207" s="31">
        <v>1.2030477208930801E-3</v>
      </c>
      <c r="G2207" s="31">
        <v>2.5734505683037145E-3</v>
      </c>
      <c r="H2207" s="31">
        <v>-1.1403766921718517E-2</v>
      </c>
      <c r="I2207" s="31">
        <v>-1.2870971173279511E-2</v>
      </c>
      <c r="J2207" s="31">
        <v>6.582884500299091E-3</v>
      </c>
      <c r="K2207" s="31">
        <v>-2.1241830065359513E-2</v>
      </c>
      <c r="L2207" s="31">
        <v>-5.9488399762045452E-3</v>
      </c>
      <c r="M2207" s="31">
        <v>-2.8844694094427581E-3</v>
      </c>
    </row>
    <row r="2208" spans="1:13" x14ac:dyDescent="0.25">
      <c r="A2208" s="57">
        <v>42284</v>
      </c>
      <c r="B2208" s="31">
        <v>6.5745337448006591E-3</v>
      </c>
      <c r="C2208" s="31">
        <v>-4.7614769562482895E-3</v>
      </c>
      <c r="D2208" s="31">
        <v>1.8273471959672438E-2</v>
      </c>
      <c r="E2208" s="31">
        <v>-4.7719385225583055E-3</v>
      </c>
      <c r="F2208" s="31">
        <v>-3.3578104138851761E-2</v>
      </c>
      <c r="G2208" s="31">
        <v>1.0695187165774556E-3</v>
      </c>
      <c r="H2208" s="31">
        <v>8.2979831807696858E-3</v>
      </c>
      <c r="I2208" s="31">
        <v>-4.3103448275860767E-3</v>
      </c>
      <c r="J2208" s="31">
        <v>1.1494252873563093E-2</v>
      </c>
      <c r="K2208" s="31">
        <v>-1.2520868113522599E-2</v>
      </c>
      <c r="L2208" s="31">
        <v>1.3315380011968969E-2</v>
      </c>
      <c r="M2208" s="31">
        <v>1.0353227771010776E-2</v>
      </c>
    </row>
    <row r="2209" spans="1:13" x14ac:dyDescent="0.25">
      <c r="A2209" s="57">
        <v>42285</v>
      </c>
      <c r="B2209" s="31">
        <v>-2.3327112769927494E-3</v>
      </c>
      <c r="C2209" s="31">
        <v>-1.1554432207979803E-2</v>
      </c>
      <c r="D2209" s="31">
        <v>6.1881188118813046E-3</v>
      </c>
      <c r="E2209" s="31">
        <v>-4.9816302384956268E-3</v>
      </c>
      <c r="F2209" s="31">
        <v>-2.4245354700559663E-2</v>
      </c>
      <c r="G2209" s="31">
        <v>1.3888888888889062E-2</v>
      </c>
      <c r="H2209" s="31">
        <v>-1.6201055467395031E-2</v>
      </c>
      <c r="I2209" s="31">
        <v>7.575757575757347E-4</v>
      </c>
      <c r="J2209" s="31">
        <v>9.4043887147337024E-3</v>
      </c>
      <c r="K2209" s="31">
        <v>1.4370245139475823E-2</v>
      </c>
      <c r="L2209" s="31">
        <v>2.7314336335449552E-2</v>
      </c>
      <c r="M2209" s="31">
        <v>7.8360458107293862E-3</v>
      </c>
    </row>
    <row r="2210" spans="1:13" x14ac:dyDescent="0.25">
      <c r="A2210" s="57">
        <v>42286</v>
      </c>
      <c r="B2210" s="31">
        <v>1.8504910147638443E-2</v>
      </c>
      <c r="C2210" s="31">
        <v>2.3926940639269478E-2</v>
      </c>
      <c r="D2210" s="31">
        <v>-1.1685116851168575E-2</v>
      </c>
      <c r="E2210" s="31">
        <v>6.9622629701484584E-3</v>
      </c>
      <c r="F2210" s="31">
        <v>2.0954268724338254E-2</v>
      </c>
      <c r="G2210" s="31">
        <v>-7.1654373024236939E-3</v>
      </c>
      <c r="H2210" s="31">
        <v>1.2454047565458648E-2</v>
      </c>
      <c r="I2210" s="31">
        <v>8.3270249810749597E-3</v>
      </c>
      <c r="J2210" s="31">
        <v>-1.2616459627329268E-2</v>
      </c>
      <c r="K2210" s="31">
        <v>3.0833333333333268E-2</v>
      </c>
      <c r="L2210" s="31">
        <v>-2.2995113538373024E-2</v>
      </c>
      <c r="M2210" s="31">
        <v>-2.8409090909090606E-3</v>
      </c>
    </row>
    <row r="2211" spans="1:13" x14ac:dyDescent="0.25">
      <c r="A2211" s="57">
        <v>42289</v>
      </c>
      <c r="B2211" s="31">
        <v>-3.9354584809137005E-4</v>
      </c>
      <c r="C2211" s="31">
        <v>-4.6378879771674653E-3</v>
      </c>
      <c r="D2211" s="31">
        <v>2.1779713752334562E-3</v>
      </c>
      <c r="E2211" s="31">
        <v>4.7544320318204658E-3</v>
      </c>
      <c r="F2211" s="31">
        <v>-1.0400776591319438E-3</v>
      </c>
      <c r="G2211" s="31">
        <v>-2.3349607302058928E-3</v>
      </c>
      <c r="H2211" s="31">
        <v>1.9247869581326515E-2</v>
      </c>
      <c r="I2211" s="31">
        <v>1.0939510939510955E-2</v>
      </c>
      <c r="J2211" s="31">
        <v>9.2392372714764637E-3</v>
      </c>
      <c r="K2211" s="31">
        <v>-1.4551333872271588E-2</v>
      </c>
      <c r="L2211" s="31">
        <v>-7.3551044424831069E-3</v>
      </c>
      <c r="M2211" s="31">
        <v>3.598740440845738E-3</v>
      </c>
    </row>
    <row r="2212" spans="1:13" x14ac:dyDescent="0.25">
      <c r="A2212" s="57">
        <v>42290</v>
      </c>
      <c r="B2212" s="31">
        <v>-1.0629921259842523E-2</v>
      </c>
      <c r="C2212" s="31">
        <v>1.7025089605735566E-3</v>
      </c>
      <c r="D2212" s="31">
        <v>-5.277864017385947E-3</v>
      </c>
      <c r="E2212" s="31">
        <v>8.7061406899964222E-3</v>
      </c>
      <c r="F2212" s="31">
        <v>1.6866800860692699E-2</v>
      </c>
      <c r="G2212" s="31">
        <v>-2.3404255319149359E-3</v>
      </c>
      <c r="H2212" s="31">
        <v>-2.34464457732797E-3</v>
      </c>
      <c r="I2212" s="31">
        <v>-1.4852535539995326E-3</v>
      </c>
      <c r="J2212" s="31">
        <v>-8.3755356447215989E-3</v>
      </c>
      <c r="K2212" s="31">
        <v>4.6759639048400414E-2</v>
      </c>
      <c r="L2212" s="31">
        <v>-1.1707172495554308E-2</v>
      </c>
      <c r="M2212" s="31">
        <v>-2.9881966233378243E-3</v>
      </c>
    </row>
    <row r="2213" spans="1:13" x14ac:dyDescent="0.25">
      <c r="A2213" s="57">
        <v>42291</v>
      </c>
      <c r="B2213" s="31">
        <v>-7.8259716142724534E-3</v>
      </c>
      <c r="C2213" s="31">
        <v>-1.413364343859036E-2</v>
      </c>
      <c r="D2213" s="31">
        <v>2.3720349563046028E-2</v>
      </c>
      <c r="E2213" s="31">
        <v>-1.7476621186570673E-3</v>
      </c>
      <c r="F2213" s="31">
        <v>-1.0102389078498253E-2</v>
      </c>
      <c r="G2213" s="31">
        <v>-4.4785668586052596E-3</v>
      </c>
      <c r="H2213" s="31">
        <v>-7.4148296593185004E-3</v>
      </c>
      <c r="I2213" s="31">
        <v>-5.3123671908217318E-4</v>
      </c>
      <c r="J2213" s="31">
        <v>3.417796110783744E-2</v>
      </c>
      <c r="K2213" s="31">
        <v>4.4670846394984309E-2</v>
      </c>
      <c r="L2213" s="31">
        <v>0.25536062378167634</v>
      </c>
      <c r="M2213" s="31">
        <v>-0.10040461561516567</v>
      </c>
    </row>
    <row r="2214" spans="1:13" x14ac:dyDescent="0.25">
      <c r="A2214" s="57">
        <v>42292</v>
      </c>
      <c r="B2214" s="31">
        <v>8.7566844919786391E-3</v>
      </c>
      <c r="C2214" s="31">
        <v>1.4971418201615183E-2</v>
      </c>
      <c r="D2214" s="31">
        <v>-1.5243902439023849E-3</v>
      </c>
      <c r="E2214" s="31">
        <v>1.624792677682918E-2</v>
      </c>
      <c r="F2214" s="31">
        <v>3.5995035167563083E-2</v>
      </c>
      <c r="G2214" s="31">
        <v>7.0694087403597727E-3</v>
      </c>
      <c r="H2214" s="31">
        <v>3.232200869996138E-2</v>
      </c>
      <c r="I2214" s="31">
        <v>2.0091421282024013E-2</v>
      </c>
      <c r="J2214" s="31">
        <v>-4.1785375118708057E-3</v>
      </c>
      <c r="K2214" s="31">
        <v>2.025506376594155E-2</v>
      </c>
      <c r="L2214" s="31">
        <v>-4.3000477783086133E-3</v>
      </c>
      <c r="M2214" s="31">
        <v>-1.1660836248542417E-2</v>
      </c>
    </row>
    <row r="2215" spans="1:13" x14ac:dyDescent="0.25">
      <c r="A2215" s="57">
        <v>42293</v>
      </c>
      <c r="B2215" s="31">
        <v>-3.0481744085879559E-3</v>
      </c>
      <c r="C2215" s="31">
        <v>-7.330591811192555E-3</v>
      </c>
      <c r="D2215" s="31">
        <v>8.8549618320610257E-3</v>
      </c>
      <c r="E2215" s="31">
        <v>6.9513706289492383E-4</v>
      </c>
      <c r="F2215" s="31">
        <v>5.0585729499466048E-3</v>
      </c>
      <c r="G2215" s="31">
        <v>1.0636034886194468E-2</v>
      </c>
      <c r="H2215" s="31">
        <v>1.4792688997937509E-2</v>
      </c>
      <c r="I2215" s="31">
        <v>1.6465193830762948E-2</v>
      </c>
      <c r="J2215" s="31">
        <v>2.6702269692924219E-3</v>
      </c>
      <c r="K2215" s="31">
        <v>0</v>
      </c>
      <c r="L2215" s="31">
        <v>-1.9193857965450478E-3</v>
      </c>
      <c r="M2215" s="31">
        <v>-7.4161469745490649E-3</v>
      </c>
    </row>
    <row r="2216" spans="1:13" x14ac:dyDescent="0.25">
      <c r="A2216" s="57">
        <v>42296</v>
      </c>
      <c r="B2216" s="31">
        <v>-3.9880358923229942E-3</v>
      </c>
      <c r="C2216" s="31">
        <v>6.2139769452449478E-3</v>
      </c>
      <c r="D2216" s="31">
        <v>1.6646489104116258E-2</v>
      </c>
      <c r="E2216" s="31">
        <v>5.8894593778313631E-3</v>
      </c>
      <c r="F2216" s="31">
        <v>2.437086092715246E-2</v>
      </c>
      <c r="G2216" s="31">
        <v>2.3153020416755155E-3</v>
      </c>
      <c r="H2216" s="31">
        <v>4.1873992571308527E-3</v>
      </c>
      <c r="I2216" s="31">
        <v>9.534549928234437E-3</v>
      </c>
      <c r="J2216" s="31">
        <v>1.3315579227697327E-3</v>
      </c>
      <c r="K2216" s="31">
        <v>-5.1470588235293935E-3</v>
      </c>
      <c r="L2216" s="31">
        <v>1.1298076923076827E-2</v>
      </c>
      <c r="M2216" s="31">
        <v>-6.7923246731194098E-4</v>
      </c>
    </row>
    <row r="2217" spans="1:13" x14ac:dyDescent="0.25">
      <c r="A2217" s="57">
        <v>42297</v>
      </c>
      <c r="B2217" s="31">
        <v>-4.911578244911563E-2</v>
      </c>
      <c r="C2217" s="31">
        <v>1.8258301261970811E-2</v>
      </c>
      <c r="D2217" s="31">
        <v>-4.465614766299697E-3</v>
      </c>
      <c r="E2217" s="31">
        <v>-2.3750187659510646E-2</v>
      </c>
      <c r="F2217" s="31">
        <v>-9.5034910783553528E-3</v>
      </c>
      <c r="G2217" s="31">
        <v>3.1499370012599837E-3</v>
      </c>
      <c r="H2217" s="31">
        <v>-2.140800837477097E-2</v>
      </c>
      <c r="I2217" s="31">
        <v>-1.4928404590230482E-2</v>
      </c>
      <c r="J2217" s="31">
        <v>-3.9893617021277139E-3</v>
      </c>
      <c r="K2217" s="31">
        <v>-1.3303769401330379E-2</v>
      </c>
      <c r="L2217" s="31">
        <v>1.3073449013549787E-3</v>
      </c>
      <c r="M2217" s="31">
        <v>-1.6992353440952179E-3</v>
      </c>
    </row>
    <row r="2218" spans="1:13" x14ac:dyDescent="0.25">
      <c r="A2218" s="57">
        <v>42298</v>
      </c>
      <c r="B2218" s="31">
        <v>-1.572040143167952E-2</v>
      </c>
      <c r="C2218" s="31">
        <v>-8.7896633558903758E-5</v>
      </c>
      <c r="D2218" s="31">
        <v>-2.0933014354067581E-3</v>
      </c>
      <c r="E2218" s="31">
        <v>-1.1794919111767221E-2</v>
      </c>
      <c r="F2218" s="31">
        <v>-2.3366620977743002E-2</v>
      </c>
      <c r="G2218" s="31">
        <v>-1.193217500523347E-2</v>
      </c>
      <c r="H2218" s="31">
        <v>-9.1106832120952941E-3</v>
      </c>
      <c r="I2218" s="31">
        <v>1.1340206185566082E-3</v>
      </c>
      <c r="J2218" s="31">
        <v>-1.0108716383749772E-2</v>
      </c>
      <c r="K2218" s="31">
        <v>-2.3220973782771548E-2</v>
      </c>
      <c r="L2218" s="31">
        <v>-2.4688427299703219E-2</v>
      </c>
      <c r="M2218" s="31">
        <v>-1.8723404255318599E-3</v>
      </c>
    </row>
    <row r="2219" spans="1:13" x14ac:dyDescent="0.25">
      <c r="A2219" s="57">
        <v>42299</v>
      </c>
      <c r="B2219" s="31">
        <v>1.0623885918003673E-2</v>
      </c>
      <c r="C2219" s="31">
        <v>1.5295358649789037E-2</v>
      </c>
      <c r="D2219" s="31">
        <v>3.0866047347917425E-2</v>
      </c>
      <c r="E2219" s="31">
        <v>1.4285491978027087E-2</v>
      </c>
      <c r="F2219" s="31">
        <v>2.5863797366838304E-2</v>
      </c>
      <c r="G2219" s="31">
        <v>1.7584745762711851E-2</v>
      </c>
      <c r="H2219" s="31">
        <v>1.4646346510247099E-2</v>
      </c>
      <c r="I2219" s="31">
        <v>2.6361857687158929E-2</v>
      </c>
      <c r="J2219" s="31">
        <v>0.11926782273603087</v>
      </c>
      <c r="K2219" s="31">
        <v>-1.3803680981595123E-2</v>
      </c>
      <c r="L2219" s="31">
        <v>1.6916149446269957E-2</v>
      </c>
      <c r="M2219" s="31">
        <v>4.433833560709477E-3</v>
      </c>
    </row>
    <row r="2220" spans="1:13" x14ac:dyDescent="0.25">
      <c r="A2220" s="57">
        <v>42300</v>
      </c>
      <c r="B2220" s="31">
        <v>2.0248342034711486E-2</v>
      </c>
      <c r="C2220" s="31">
        <v>3.099567099567091E-2</v>
      </c>
      <c r="D2220" s="31">
        <v>1.4534883720930258E-2</v>
      </c>
      <c r="E2220" s="31">
        <v>7.7034014022921538E-2</v>
      </c>
      <c r="F2220" s="31">
        <v>2.6710097719869763E-2</v>
      </c>
      <c r="G2220" s="31">
        <v>0.10077035186341865</v>
      </c>
      <c r="H2220" s="31">
        <v>6.2279441754889975E-2</v>
      </c>
      <c r="I2220" s="31">
        <v>2.5283435336610705E-2</v>
      </c>
      <c r="J2220" s="31">
        <v>1.5321053537614038E-2</v>
      </c>
      <c r="K2220" s="31">
        <v>2.7993779160186749E-2</v>
      </c>
      <c r="L2220" s="31">
        <v>-7.8985160363810314E-3</v>
      </c>
      <c r="M2220" s="31">
        <v>-1.018675721561968E-2</v>
      </c>
    </row>
    <row r="2221" spans="1:13" x14ac:dyDescent="0.25">
      <c r="A2221" s="57">
        <v>42303</v>
      </c>
      <c r="B2221" s="31">
        <v>9.6812115344713234E-4</v>
      </c>
      <c r="C2221" s="31">
        <v>-3.1911320120927122E-2</v>
      </c>
      <c r="D2221" s="31">
        <v>-8.8825214899712623E-3</v>
      </c>
      <c r="E2221" s="31">
        <v>1.5356125356125405E-2</v>
      </c>
      <c r="F2221" s="31">
        <v>5.4822335025380697E-2</v>
      </c>
      <c r="G2221" s="31">
        <v>2.6101759031587068E-2</v>
      </c>
      <c r="H2221" s="31">
        <v>1.5992521242675695E-2</v>
      </c>
      <c r="I2221" s="31">
        <v>1.5461395439866799E-2</v>
      </c>
      <c r="J2221" s="31">
        <v>-2.8823329942352371E-3</v>
      </c>
      <c r="K2221" s="31">
        <v>6.2783661119515832E-2</v>
      </c>
      <c r="L2221" s="31">
        <v>9.0470446320869424E-3</v>
      </c>
      <c r="M2221" s="31">
        <v>-4.8027444253858631E-3</v>
      </c>
    </row>
    <row r="2222" spans="1:13" x14ac:dyDescent="0.25">
      <c r="A2222" s="57">
        <v>42304</v>
      </c>
      <c r="B2222" s="31">
        <v>-8.5664939550950114E-3</v>
      </c>
      <c r="C2222" s="31">
        <v>-6.3324080499653768E-3</v>
      </c>
      <c r="D2222" s="31">
        <v>-3.4692107545534201E-3</v>
      </c>
      <c r="E2222" s="31">
        <v>-6.0186873930244689E-3</v>
      </c>
      <c r="F2222" s="31">
        <v>4.583734359961511E-2</v>
      </c>
      <c r="G2222" s="31">
        <v>-1.0322580645161339E-2</v>
      </c>
      <c r="H2222" s="31">
        <v>3.9434120372652259E-3</v>
      </c>
      <c r="I2222" s="31">
        <v>-6.7456875782978543E-4</v>
      </c>
      <c r="J2222" s="31">
        <v>-6.6315252508076794E-3</v>
      </c>
      <c r="K2222" s="31">
        <v>6.6903914590747293E-2</v>
      </c>
      <c r="L2222" s="31">
        <v>-2.2594142259414252E-2</v>
      </c>
      <c r="M2222" s="31">
        <v>-9.3071354705275278E-3</v>
      </c>
    </row>
    <row r="2223" spans="1:13" x14ac:dyDescent="0.25">
      <c r="A2223" s="57">
        <v>42305</v>
      </c>
      <c r="B2223" s="31">
        <v>-3.8951989408403609E-2</v>
      </c>
      <c r="C2223" s="31">
        <v>4.12047140986469E-2</v>
      </c>
      <c r="D2223" s="31">
        <v>6.9625761531766361E-3</v>
      </c>
      <c r="E2223" s="31">
        <v>6.2950782650426085E-3</v>
      </c>
      <c r="F2223" s="31">
        <v>-7.5923156562752725E-3</v>
      </c>
      <c r="G2223" s="31">
        <v>5.4013782827342371E-3</v>
      </c>
      <c r="H2223" s="31">
        <v>9.9671036480581954E-3</v>
      </c>
      <c r="I2223" s="31">
        <v>4.8216007714561027E-3</v>
      </c>
      <c r="J2223" s="31">
        <v>4.2793563847998151E-3</v>
      </c>
      <c r="K2223" s="31">
        <v>4.8032021347565124E-2</v>
      </c>
      <c r="L2223" s="31">
        <v>-5.6262230919765788E-3</v>
      </c>
      <c r="M2223" s="31">
        <v>2.7835768963118124E-3</v>
      </c>
    </row>
    <row r="2224" spans="1:13" x14ac:dyDescent="0.25">
      <c r="A2224" s="57">
        <v>42306</v>
      </c>
      <c r="B2224" s="31">
        <v>1.7691415313225267E-2</v>
      </c>
      <c r="C2224" s="31">
        <v>1.05642659512033E-2</v>
      </c>
      <c r="D2224" s="31">
        <v>-1.9590895995390323E-2</v>
      </c>
      <c r="E2224" s="31">
        <v>5.568412932183131E-3</v>
      </c>
      <c r="F2224" s="31">
        <v>-2.0574939144546112E-2</v>
      </c>
      <c r="G2224" s="31">
        <v>-1.1485735457576807E-2</v>
      </c>
      <c r="H2224" s="31">
        <v>1.5313563441905487E-2</v>
      </c>
      <c r="I2224" s="31">
        <v>6.5259117082532292E-3</v>
      </c>
      <c r="J2224" s="31">
        <v>-3.579342082836201E-2</v>
      </c>
      <c r="K2224" s="31">
        <v>-5.7288351368556256E-3</v>
      </c>
      <c r="L2224" s="31">
        <v>-4.5510455104549319E-3</v>
      </c>
      <c r="M2224" s="31">
        <v>5.5517002081888478E-3</v>
      </c>
    </row>
    <row r="2225" spans="1:13" x14ac:dyDescent="0.25">
      <c r="A2225" s="57">
        <v>42307</v>
      </c>
      <c r="B2225" s="31">
        <v>5.6996295240807626E-4</v>
      </c>
      <c r="C2225" s="31">
        <v>-8.5455903094665553E-3</v>
      </c>
      <c r="D2225" s="31">
        <v>-4.9955921245959933E-3</v>
      </c>
      <c r="E2225" s="31">
        <v>-8.5225687663895711E-3</v>
      </c>
      <c r="F2225" s="31">
        <v>0.10935558317060168</v>
      </c>
      <c r="G2225" s="31">
        <v>-1.3493253373313308E-2</v>
      </c>
      <c r="H2225" s="31">
        <v>-1.0374271805920765E-3</v>
      </c>
      <c r="I2225" s="31">
        <v>-2.7745995423340886E-2</v>
      </c>
      <c r="J2225" s="31">
        <v>2.6515821106594117E-3</v>
      </c>
      <c r="K2225" s="31">
        <v>3.0729833546735197E-2</v>
      </c>
      <c r="L2225" s="31">
        <v>3.5215618435685103E-2</v>
      </c>
      <c r="M2225" s="31">
        <v>-1.2422360248447228E-2</v>
      </c>
    </row>
    <row r="2226" spans="1:13" x14ac:dyDescent="0.25">
      <c r="A2226" s="57">
        <v>42310</v>
      </c>
      <c r="B2226" s="31">
        <v>4.2722870976930061E-4</v>
      </c>
      <c r="C2226" s="31">
        <v>1.4058577405857697E-2</v>
      </c>
      <c r="D2226" s="31">
        <v>7.3833431777909908E-3</v>
      </c>
      <c r="E2226" s="31">
        <v>1.4490510825677871E-2</v>
      </c>
      <c r="F2226" s="31">
        <v>4.1179922120872625E-2</v>
      </c>
      <c r="G2226" s="31">
        <v>1.1398176291793405E-2</v>
      </c>
      <c r="H2226" s="31">
        <v>3.9143633168239322E-3</v>
      </c>
      <c r="I2226" s="31">
        <v>1.3141119937236434E-2</v>
      </c>
      <c r="J2226" s="31">
        <v>4.7602256699577072E-3</v>
      </c>
      <c r="K2226" s="31">
        <v>1.801242236024847E-2</v>
      </c>
      <c r="L2226" s="31">
        <v>-7.4003342086417234E-3</v>
      </c>
      <c r="M2226" s="31">
        <v>6.4640111809921574E-3</v>
      </c>
    </row>
    <row r="2227" spans="1:13" x14ac:dyDescent="0.25">
      <c r="A2227" s="57">
        <v>42311</v>
      </c>
      <c r="B2227" s="31">
        <v>-3.416370106761546E-3</v>
      </c>
      <c r="C2227" s="31">
        <v>1.1470539693018589E-2</v>
      </c>
      <c r="D2227" s="31">
        <v>5.8633831720904528E-3</v>
      </c>
      <c r="E2227" s="31">
        <v>1.4560885301826421E-3</v>
      </c>
      <c r="F2227" s="31">
        <v>-1.378144372150214E-2</v>
      </c>
      <c r="G2227" s="31">
        <v>1.7092411720510903E-2</v>
      </c>
      <c r="H2227" s="31">
        <v>-4.8380679557572526E-3</v>
      </c>
      <c r="I2227" s="31">
        <v>-7.0661117026425968E-3</v>
      </c>
      <c r="J2227" s="31">
        <v>2.8075100894893179E-3</v>
      </c>
      <c r="K2227" s="31">
        <v>-1.8303843807200293E-3</v>
      </c>
      <c r="L2227" s="31">
        <v>-1.0942760942760921E-2</v>
      </c>
      <c r="M2227" s="31">
        <v>8.679048776254028E-3</v>
      </c>
    </row>
    <row r="2228" spans="1:13" x14ac:dyDescent="0.25">
      <c r="A2228" s="57">
        <v>42312</v>
      </c>
      <c r="B2228" s="31">
        <v>1.8068847307527447E-2</v>
      </c>
      <c r="C2228" s="31">
        <v>-4.6504038508606849E-3</v>
      </c>
      <c r="D2228" s="31">
        <v>-4.6633634508890243E-3</v>
      </c>
      <c r="E2228" s="31">
        <v>8.2391713747647088E-3</v>
      </c>
      <c r="F2228" s="31">
        <v>2.8155844155844045E-2</v>
      </c>
      <c r="G2228" s="31">
        <v>4.6168051708217472E-3</v>
      </c>
      <c r="H2228" s="31">
        <v>2.5011594249252589E-2</v>
      </c>
      <c r="I2228" s="31">
        <v>1.3257945018522177E-2</v>
      </c>
      <c r="J2228" s="31">
        <v>-3.4995625546805353E-3</v>
      </c>
      <c r="K2228" s="31">
        <v>-2.2004889975550057E-2</v>
      </c>
      <c r="L2228" s="31">
        <v>4.4984802431611293E-3</v>
      </c>
      <c r="M2228" s="31">
        <v>4.4742729306488371E-3</v>
      </c>
    </row>
    <row r="2229" spans="1:13" x14ac:dyDescent="0.25">
      <c r="A2229" s="57">
        <v>42313</v>
      </c>
      <c r="B2229" s="31">
        <v>-6.5941774815854171E-3</v>
      </c>
      <c r="C2229" s="31">
        <v>-8.8524590163934214E-3</v>
      </c>
      <c r="D2229" s="31">
        <v>-4.3923865300146137E-3</v>
      </c>
      <c r="E2229" s="31">
        <v>4.3125351938579914E-3</v>
      </c>
      <c r="F2229" s="31">
        <v>5.0020210185934832E-3</v>
      </c>
      <c r="G2229" s="31">
        <v>-3.6764705882341708E-4</v>
      </c>
      <c r="H2229" s="31">
        <v>2.2934706295342666E-2</v>
      </c>
      <c r="I2229" s="31">
        <v>4.6372907446603939E-2</v>
      </c>
      <c r="J2229" s="31">
        <v>7.9016681299384217E-3</v>
      </c>
      <c r="K2229" s="31">
        <v>-1.6249999999999987E-2</v>
      </c>
      <c r="L2229" s="31">
        <v>5.9307673686757045E-3</v>
      </c>
      <c r="M2229" s="31">
        <v>4.1117012163782718E-3</v>
      </c>
    </row>
    <row r="2230" spans="1:13" x14ac:dyDescent="0.25">
      <c r="A2230" s="57">
        <v>42314</v>
      </c>
      <c r="B2230" s="31">
        <v>-2.1255561047948679E-2</v>
      </c>
      <c r="C2230" s="31">
        <v>1.1577902745616431E-3</v>
      </c>
      <c r="D2230" s="31">
        <v>-4.7058823529411153E-3</v>
      </c>
      <c r="E2230" s="31">
        <v>3.4324786324786416E-3</v>
      </c>
      <c r="F2230" s="31">
        <v>6.9880850635966052E-3</v>
      </c>
      <c r="G2230" s="31">
        <v>9.9301213681499689E-3</v>
      </c>
      <c r="H2230" s="31">
        <v>5.6737588652482351E-3</v>
      </c>
      <c r="I2230" s="31">
        <v>-1.5262964325119643E-2</v>
      </c>
      <c r="J2230" s="31">
        <v>4.0069686411150496E-3</v>
      </c>
      <c r="K2230" s="31">
        <v>5.7179161372300502E-3</v>
      </c>
      <c r="L2230" s="31">
        <v>-6.8463482132114062E-2</v>
      </c>
      <c r="M2230" s="31">
        <v>2.9005289199794948E-3</v>
      </c>
    </row>
    <row r="2231" spans="1:13" x14ac:dyDescent="0.25">
      <c r="A2231" s="57">
        <v>42317</v>
      </c>
      <c r="B2231" s="31">
        <v>-4.9062049062049695E-3</v>
      </c>
      <c r="C2231" s="31">
        <v>-4.0475797125393287E-3</v>
      </c>
      <c r="D2231" s="31">
        <v>-1.4479905437352336E-2</v>
      </c>
      <c r="E2231" s="31">
        <v>-1.2088421282163142E-2</v>
      </c>
      <c r="F2231" s="31">
        <v>-3.1402895656515328E-2</v>
      </c>
      <c r="G2231" s="31">
        <v>-1.3838310269483012E-2</v>
      </c>
      <c r="H2231" s="31">
        <v>-5.8844048106525548E-3</v>
      </c>
      <c r="I2231" s="31">
        <v>-5.6956115779644989E-3</v>
      </c>
      <c r="J2231" s="31">
        <v>-7.2878709005727016E-3</v>
      </c>
      <c r="K2231" s="31">
        <v>1.516108654453574E-2</v>
      </c>
      <c r="L2231" s="31">
        <v>-3.8749677086024059E-3</v>
      </c>
      <c r="M2231" s="31">
        <v>-4.933650901667197E-3</v>
      </c>
    </row>
    <row r="2232" spans="1:13" x14ac:dyDescent="0.25">
      <c r="A2232" s="57">
        <v>42318</v>
      </c>
      <c r="B2232" s="31">
        <v>-1.8561484918793281E-2</v>
      </c>
      <c r="C2232" s="31">
        <v>-3.1516961101434871E-2</v>
      </c>
      <c r="D2232" s="31">
        <v>-4.1979010494752611E-3</v>
      </c>
      <c r="E2232" s="31">
        <v>4.731752403813072E-3</v>
      </c>
      <c r="F2232" s="31">
        <v>1.536003298799038E-2</v>
      </c>
      <c r="G2232" s="31">
        <v>-1.2001477104874425E-2</v>
      </c>
      <c r="H2232" s="31">
        <v>6.3921646401927656E-3</v>
      </c>
      <c r="I2232" s="31">
        <v>1.3334585407080546E-2</v>
      </c>
      <c r="J2232" s="31">
        <v>-3.1463030938646552E-3</v>
      </c>
      <c r="K2232" s="31">
        <v>-9.3341630367144157E-3</v>
      </c>
      <c r="L2232" s="31">
        <v>1.594917012448116E-2</v>
      </c>
      <c r="M2232" s="31">
        <v>3.2484185330825532E-3</v>
      </c>
    </row>
    <row r="2233" spans="1:13" x14ac:dyDescent="0.25">
      <c r="A2233" s="57">
        <v>42319</v>
      </c>
      <c r="B2233" s="31">
        <v>5.3930260047281298E-3</v>
      </c>
      <c r="C2233" s="31">
        <v>-5.6521366789414884E-3</v>
      </c>
      <c r="D2233" s="31">
        <v>-1.0538994278831759E-2</v>
      </c>
      <c r="E2233" s="31">
        <v>9.7210017574691499E-3</v>
      </c>
      <c r="F2233" s="31">
        <v>1.2690999543123915E-2</v>
      </c>
      <c r="G2233" s="31">
        <v>2.6163333956270574E-3</v>
      </c>
      <c r="H2233" s="31">
        <v>2.0570579674993983E-2</v>
      </c>
      <c r="I2233" s="31">
        <v>1.0193679918450549E-2</v>
      </c>
      <c r="J2233" s="31">
        <v>9.9947396107311626E-3</v>
      </c>
      <c r="K2233" s="31">
        <v>6.2814070351757678E-4</v>
      </c>
      <c r="L2233" s="31">
        <v>1.7740906190172323E-2</v>
      </c>
      <c r="M2233" s="31">
        <v>-1.8745739604635325E-2</v>
      </c>
    </row>
    <row r="2234" spans="1:13" x14ac:dyDescent="0.25">
      <c r="A2234" s="57">
        <v>42320</v>
      </c>
      <c r="B2234" s="31">
        <v>-1.0213829083694725E-2</v>
      </c>
      <c r="C2234" s="31">
        <v>-3.3588838170700575E-3</v>
      </c>
      <c r="D2234" s="31">
        <v>-1.3998782714546576E-2</v>
      </c>
      <c r="E2234" s="31">
        <v>-5.6703834647809925E-3</v>
      </c>
      <c r="F2234" s="31">
        <v>-6.7672565040854948E-3</v>
      </c>
      <c r="G2234" s="31">
        <v>-6.1509785647716475E-3</v>
      </c>
      <c r="H2234" s="31">
        <v>-1.1362792424804979E-2</v>
      </c>
      <c r="I2234" s="31">
        <v>-9.0817356205853406E-3</v>
      </c>
      <c r="J2234" s="31">
        <v>-1.6145833333333304E-2</v>
      </c>
      <c r="K2234" s="31">
        <v>-4.3942247332077744E-2</v>
      </c>
      <c r="L2234" s="31">
        <v>-7.3990469024327599E-3</v>
      </c>
      <c r="M2234" s="31">
        <v>-1.0941299062174337E-2</v>
      </c>
    </row>
    <row r="2235" spans="1:13" x14ac:dyDescent="0.25">
      <c r="A2235" s="57">
        <v>42321</v>
      </c>
      <c r="B2235" s="31">
        <v>-1.299183370452861E-2</v>
      </c>
      <c r="C2235" s="31">
        <v>-2.9208434151399842E-2</v>
      </c>
      <c r="D2235" s="31">
        <v>-8.9506172839506348E-3</v>
      </c>
      <c r="E2235" s="31">
        <v>-1.9460361309027285E-2</v>
      </c>
      <c r="F2235" s="31">
        <v>-2.1146663974967228E-2</v>
      </c>
      <c r="G2235" s="31">
        <v>-9.0022505626405902E-3</v>
      </c>
      <c r="H2235" s="31">
        <v>-3.4930889423076872E-2</v>
      </c>
      <c r="I2235" s="31">
        <v>-3.7678207739307523E-2</v>
      </c>
      <c r="J2235" s="31">
        <v>-9.5288512440444562E-3</v>
      </c>
      <c r="K2235" s="31">
        <v>-3.939592908732803E-3</v>
      </c>
      <c r="L2235" s="31">
        <v>-1.516108654453574E-2</v>
      </c>
      <c r="M2235" s="31">
        <v>-9.3064091308164842E-3</v>
      </c>
    </row>
    <row r="2236" spans="1:13" x14ac:dyDescent="0.25">
      <c r="A2236" s="57">
        <v>42324</v>
      </c>
      <c r="B2236" s="31">
        <v>-8.7250846182774788E-3</v>
      </c>
      <c r="C2236" s="31">
        <v>1.6378849919886029E-2</v>
      </c>
      <c r="D2236" s="31">
        <v>-3.1142946122697523E-4</v>
      </c>
      <c r="E2236" s="31">
        <v>1.6680613668061506E-2</v>
      </c>
      <c r="F2236" s="31">
        <v>2.4593967517401394E-2</v>
      </c>
      <c r="G2236" s="31">
        <v>1.7411052233156532E-2</v>
      </c>
      <c r="H2236" s="31">
        <v>8.5000389195919457E-3</v>
      </c>
      <c r="I2236" s="31">
        <v>8.658008658009031E-4</v>
      </c>
      <c r="J2236" s="31">
        <v>1.3361838588989761E-2</v>
      </c>
      <c r="K2236" s="31">
        <v>1.1206328279498967E-2</v>
      </c>
      <c r="L2236" s="31">
        <v>7.6972418216805227E-3</v>
      </c>
      <c r="M2236" s="31">
        <v>2.5700106345267537E-2</v>
      </c>
    </row>
    <row r="2237" spans="1:13" x14ac:dyDescent="0.25">
      <c r="A2237" s="57">
        <v>42325</v>
      </c>
      <c r="B2237" s="31">
        <v>1.8438424766674233E-2</v>
      </c>
      <c r="C2237" s="31">
        <v>-4.2914696093887539E-3</v>
      </c>
      <c r="D2237" s="31">
        <v>1.6822429906542036E-2</v>
      </c>
      <c r="E2237" s="31">
        <v>-5.0208516242319368E-3</v>
      </c>
      <c r="F2237" s="31">
        <v>-9.5108695652172948E-3</v>
      </c>
      <c r="G2237" s="31">
        <v>-1.4694940476190466E-2</v>
      </c>
      <c r="H2237" s="31">
        <v>-6.9619178462820841E-3</v>
      </c>
      <c r="I2237" s="31">
        <v>1.0476739715493899E-2</v>
      </c>
      <c r="J2237" s="31">
        <v>3.3403656821378025E-3</v>
      </c>
      <c r="K2237" s="31">
        <v>6.0625814863102923E-2</v>
      </c>
      <c r="L2237" s="31">
        <v>-5.4742202418840424E-3</v>
      </c>
      <c r="M2237" s="31">
        <v>3.5424226715051077E-2</v>
      </c>
    </row>
    <row r="2238" spans="1:13" x14ac:dyDescent="0.25">
      <c r="A2238" s="57">
        <v>42326</v>
      </c>
      <c r="B2238" s="31">
        <v>4.2467590523020959E-3</v>
      </c>
      <c r="C2238" s="31">
        <v>3.1665054094467404E-2</v>
      </c>
      <c r="D2238" s="31">
        <v>1.5931372549019551E-2</v>
      </c>
      <c r="E2238" s="31">
        <v>2.0267475527367962E-2</v>
      </c>
      <c r="F2238" s="31">
        <v>4.0136158105979591E-2</v>
      </c>
      <c r="G2238" s="31">
        <v>1.661317727015299E-2</v>
      </c>
      <c r="H2238" s="31">
        <v>3.146277009171472E-2</v>
      </c>
      <c r="I2238" s="31">
        <v>2.5111766384476431E-2</v>
      </c>
      <c r="J2238" s="31">
        <v>1.5594883476432564E-2</v>
      </c>
      <c r="K2238" s="31">
        <v>5.4701905347265045E-2</v>
      </c>
      <c r="L2238" s="31">
        <v>7.1172555043522712E-2</v>
      </c>
      <c r="M2238" s="31">
        <v>1.6855807743658247E-2</v>
      </c>
    </row>
    <row r="2239" spans="1:13" x14ac:dyDescent="0.25">
      <c r="A2239" s="57">
        <v>42327</v>
      </c>
      <c r="B2239" s="31">
        <v>1.0534906150307943E-2</v>
      </c>
      <c r="C2239" s="31">
        <v>1.270355529030609E-2</v>
      </c>
      <c r="D2239" s="31">
        <v>3.4378769601929982E-2</v>
      </c>
      <c r="E2239" s="31">
        <v>-2.1486486486487211E-3</v>
      </c>
      <c r="F2239" s="31">
        <v>1.4995359742099534E-2</v>
      </c>
      <c r="G2239" s="31">
        <v>1.6713091922004875E-3</v>
      </c>
      <c r="H2239" s="31">
        <v>-3.4210446996413291E-3</v>
      </c>
      <c r="I2239" s="31">
        <v>-1.4011320404565208E-2</v>
      </c>
      <c r="J2239" s="31">
        <v>-1.7253278122841831E-4</v>
      </c>
      <c r="K2239" s="31">
        <v>-5.8275058275059077E-3</v>
      </c>
      <c r="L2239" s="31">
        <v>1.0396749521988324E-2</v>
      </c>
      <c r="M2239" s="31">
        <v>-3.7748235680288289E-3</v>
      </c>
    </row>
    <row r="2240" spans="1:13" x14ac:dyDescent="0.25">
      <c r="A2240" s="57">
        <v>42328</v>
      </c>
      <c r="B2240" s="31">
        <v>8.5162616547977965E-3</v>
      </c>
      <c r="C2240" s="31">
        <v>4.3778413874389077E-3</v>
      </c>
      <c r="D2240" s="31">
        <v>1.0495626822157433E-2</v>
      </c>
      <c r="E2240" s="31">
        <v>2.4634010915345117E-2</v>
      </c>
      <c r="F2240" s="31">
        <v>-5.3416746871992604E-3</v>
      </c>
      <c r="G2240" s="31">
        <v>4.6347793845014085E-3</v>
      </c>
      <c r="H2240" s="31">
        <v>1.0857894657250622E-2</v>
      </c>
      <c r="I2240" s="31">
        <v>9.9755317146621447E-3</v>
      </c>
      <c r="J2240" s="31">
        <v>2.9335634167384494E-3</v>
      </c>
      <c r="K2240" s="31">
        <v>2.637749120750299E-2</v>
      </c>
      <c r="L2240" s="31">
        <v>5.0857480780603925E-3</v>
      </c>
      <c r="M2240" s="31">
        <v>-1.0378912685337749E-2</v>
      </c>
    </row>
    <row r="2241" spans="1:13" x14ac:dyDescent="0.25">
      <c r="A2241" s="57">
        <v>42331</v>
      </c>
      <c r="B2241" s="31">
        <v>8.4443473829802773E-3</v>
      </c>
      <c r="C2241" s="31">
        <v>-1.2992455993294239E-2</v>
      </c>
      <c r="D2241" s="31">
        <v>-5.1933064050778688E-3</v>
      </c>
      <c r="E2241" s="31">
        <v>-8.1945545863071345E-4</v>
      </c>
      <c r="F2241" s="31">
        <v>3.7253858435337683E-3</v>
      </c>
      <c r="G2241" s="31">
        <v>0</v>
      </c>
      <c r="H2241" s="31">
        <v>1.5767821078614741E-2</v>
      </c>
      <c r="I2241" s="31">
        <v>-3.4476332463658776E-3</v>
      </c>
      <c r="J2241" s="31">
        <v>-1.324845147969711E-2</v>
      </c>
      <c r="K2241" s="31">
        <v>-2.6270702455739592E-2</v>
      </c>
      <c r="L2241" s="31">
        <v>-2.1181454459873184E-3</v>
      </c>
      <c r="M2241" s="31">
        <v>3.16297652738462E-3</v>
      </c>
    </row>
    <row r="2242" spans="1:13" x14ac:dyDescent="0.25">
      <c r="A2242" s="57">
        <v>42332</v>
      </c>
      <c r="B2242" s="31">
        <v>-6.352414639428261E-3</v>
      </c>
      <c r="C2242" s="31">
        <v>9.5966029723990598E-3</v>
      </c>
      <c r="D2242" s="31">
        <v>-3.4802784222737193E-3</v>
      </c>
      <c r="E2242" s="31">
        <v>-1.018545464165721E-2</v>
      </c>
      <c r="F2242" s="31">
        <v>-1.0267039429287528E-2</v>
      </c>
      <c r="G2242" s="31">
        <v>1.1072153533862039E-3</v>
      </c>
      <c r="H2242" s="31">
        <v>-1.1546561805033995E-2</v>
      </c>
      <c r="I2242" s="31">
        <v>-1.1313697989714933E-2</v>
      </c>
      <c r="J2242" s="31">
        <v>8.718395815169977E-3</v>
      </c>
      <c r="K2242" s="31">
        <v>2.3460410557183398E-3</v>
      </c>
      <c r="L2242" s="31">
        <v>-2.1462264150943322E-2</v>
      </c>
      <c r="M2242" s="31">
        <v>-5.6422170594091492E-3</v>
      </c>
    </row>
    <row r="2243" spans="1:13" x14ac:dyDescent="0.25">
      <c r="A2243" s="57">
        <v>42333</v>
      </c>
      <c r="B2243" s="31">
        <v>5.2306574645841764E-3</v>
      </c>
      <c r="C2243" s="31">
        <v>-7.1500672947509836E-3</v>
      </c>
      <c r="D2243" s="31">
        <v>2.6193247962749133E-3</v>
      </c>
      <c r="E2243" s="31">
        <v>-1.7373175816537412E-4</v>
      </c>
      <c r="F2243" s="31">
        <v>-1.7191837529830001E-2</v>
      </c>
      <c r="G2243" s="31">
        <v>-1.0322580645161339E-2</v>
      </c>
      <c r="H2243" s="31">
        <v>6.2430157192878699E-3</v>
      </c>
      <c r="I2243" s="31">
        <v>-3.120862492907106E-3</v>
      </c>
      <c r="J2243" s="31">
        <v>-1.0025929127052691E-2</v>
      </c>
      <c r="K2243" s="31">
        <v>-4.0959625511995945E-3</v>
      </c>
      <c r="L2243" s="31">
        <v>-2.5307302964571177E-3</v>
      </c>
      <c r="M2243" s="31">
        <v>5.3404539385848437E-3</v>
      </c>
    </row>
    <row r="2244" spans="1:13" x14ac:dyDescent="0.25">
      <c r="A2244" s="57">
        <v>42335</v>
      </c>
      <c r="B2244" s="31">
        <v>-2.6739900267399586E-3</v>
      </c>
      <c r="C2244" s="31">
        <v>-1.8639328984156878E-3</v>
      </c>
      <c r="D2244" s="31">
        <v>2.9027576197382388E-4</v>
      </c>
      <c r="E2244" s="31">
        <v>2.820290048787033E-3</v>
      </c>
      <c r="F2244" s="31">
        <v>1.8731417244796766E-2</v>
      </c>
      <c r="G2244" s="31">
        <v>4.4701061650214147E-3</v>
      </c>
      <c r="H2244" s="31">
        <v>-3.0799301092783171E-3</v>
      </c>
      <c r="I2244" s="31">
        <v>3.7947063845944484E-4</v>
      </c>
      <c r="J2244" s="31">
        <v>4.889121704207966E-3</v>
      </c>
      <c r="K2244" s="31">
        <v>-2.6439482961222005E-2</v>
      </c>
      <c r="L2244" s="31">
        <v>2.4163344206851178E-4</v>
      </c>
      <c r="M2244" s="31">
        <v>-5.8100929614873786E-3</v>
      </c>
    </row>
    <row r="2245" spans="1:13" x14ac:dyDescent="0.25">
      <c r="A2245" s="57">
        <v>42338</v>
      </c>
      <c r="B2245" s="31">
        <v>4.420289855072479E-3</v>
      </c>
      <c r="C2245" s="31">
        <v>4.1592394533571664E-3</v>
      </c>
      <c r="D2245" s="31">
        <v>8.9959373186303537E-3</v>
      </c>
      <c r="E2245" s="31">
        <v>-1.0209793938101397E-2</v>
      </c>
      <c r="F2245" s="31">
        <v>6.0268508609786942E-2</v>
      </c>
      <c r="G2245" s="31">
        <v>7.7878731689227099E-3</v>
      </c>
      <c r="H2245" s="31">
        <v>-1.2565724979948345E-2</v>
      </c>
      <c r="I2245" s="31">
        <v>-1.1474632527264217E-2</v>
      </c>
      <c r="J2245" s="31">
        <v>9.90443092962634E-3</v>
      </c>
      <c r="K2245" s="31">
        <v>3.6210018105007347E-3</v>
      </c>
      <c r="L2245" s="31">
        <v>-5.0730764585095178E-3</v>
      </c>
      <c r="M2245" s="31">
        <v>-1.7532142260811456E-2</v>
      </c>
    </row>
    <row r="2246" spans="1:13" x14ac:dyDescent="0.25">
      <c r="A2246" s="57">
        <v>42339</v>
      </c>
      <c r="B2246" s="31">
        <v>6.9980520885939423E-3</v>
      </c>
      <c r="C2246" s="31">
        <v>-8.1149619611157187E-3</v>
      </c>
      <c r="D2246" s="31">
        <v>9.2033362093759674E-3</v>
      </c>
      <c r="E2246" s="31">
        <v>3.2911392405063244E-2</v>
      </c>
      <c r="F2246" s="31">
        <v>-1.7708859017295908E-2</v>
      </c>
      <c r="G2246" s="31">
        <v>1.6007359705611623E-2</v>
      </c>
      <c r="H2246" s="31">
        <v>2.145006016847173E-2</v>
      </c>
      <c r="I2246" s="31">
        <v>2.7628549501151234E-2</v>
      </c>
      <c r="J2246" s="31">
        <v>3.2690984170682391E-3</v>
      </c>
      <c r="K2246" s="31">
        <v>-4.4497895369813523E-2</v>
      </c>
      <c r="L2246" s="31">
        <v>6.7985917202866286E-3</v>
      </c>
      <c r="M2246" s="31">
        <v>2.5492861998639427E-3</v>
      </c>
    </row>
    <row r="2247" spans="1:13" x14ac:dyDescent="0.25">
      <c r="A2247" s="57">
        <v>42340</v>
      </c>
      <c r="B2247" s="31">
        <v>9.6718727611404542E-3</v>
      </c>
      <c r="C2247" s="31">
        <v>-9.033577637634238E-3</v>
      </c>
      <c r="D2247" s="31">
        <v>-7.4095183813053245E-3</v>
      </c>
      <c r="E2247" s="31">
        <v>-6.0753024614100815E-3</v>
      </c>
      <c r="F2247" s="31">
        <v>-1.284386530288173E-2</v>
      </c>
      <c r="G2247" s="31">
        <v>-1.810938065918144E-4</v>
      </c>
      <c r="H2247" s="31">
        <v>-4.4915029599740253E-3</v>
      </c>
      <c r="I2247" s="31">
        <v>-9.802091112770861E-3</v>
      </c>
      <c r="J2247" s="31">
        <v>-1.3033784942548587E-2</v>
      </c>
      <c r="K2247" s="31">
        <v>3.0207677784770404E-2</v>
      </c>
      <c r="L2247" s="31">
        <v>-1.2058362474387518E-4</v>
      </c>
      <c r="M2247" s="31">
        <v>-1.0849296490930693E-2</v>
      </c>
    </row>
    <row r="2248" spans="1:13" x14ac:dyDescent="0.25">
      <c r="A2248" s="57">
        <v>42341</v>
      </c>
      <c r="B2248" s="31">
        <v>-5.8894486624566644E-3</v>
      </c>
      <c r="C2248" s="31">
        <v>-9.2879256965944235E-3</v>
      </c>
      <c r="D2248" s="31">
        <v>-2.2681596325007103E-2</v>
      </c>
      <c r="E2248" s="31">
        <v>-1.2906949290380165E-2</v>
      </c>
      <c r="F2248" s="31">
        <v>-1.8357305071915353E-2</v>
      </c>
      <c r="G2248" s="31">
        <v>-1.8293787357362756E-2</v>
      </c>
      <c r="H2248" s="31">
        <v>-1.4437656247688668E-2</v>
      </c>
      <c r="I2248" s="31">
        <v>-1.5932874516828455E-2</v>
      </c>
      <c r="J2248" s="31">
        <v>2.4326672458732101E-3</v>
      </c>
      <c r="K2248" s="31">
        <v>-1.8326206475259621E-2</v>
      </c>
      <c r="L2248" s="31">
        <v>2.6531596719729933E-3</v>
      </c>
      <c r="M2248" s="31">
        <v>1.1825192802056517E-2</v>
      </c>
    </row>
    <row r="2249" spans="1:13" x14ac:dyDescent="0.25">
      <c r="A2249" s="57">
        <v>42342</v>
      </c>
      <c r="B2249" s="31">
        <v>-1.4346895074946353E-2</v>
      </c>
      <c r="C2249" s="31">
        <v>3.3246527777777812E-2</v>
      </c>
      <c r="D2249" s="31">
        <v>2.6439482961222005E-2</v>
      </c>
      <c r="E2249" s="31">
        <v>1.8962447178887398E-2</v>
      </c>
      <c r="F2249" s="31">
        <v>3.9521881627144761E-3</v>
      </c>
      <c r="G2249" s="31">
        <v>3.1549815498154832E-2</v>
      </c>
      <c r="H2249" s="31">
        <v>9.5909943714822532E-3</v>
      </c>
      <c r="I2249" s="31">
        <v>1.7244682889442586E-2</v>
      </c>
      <c r="J2249" s="31">
        <v>2.062749176633738E-2</v>
      </c>
      <c r="K2249" s="31">
        <v>-1.7423771001866872E-2</v>
      </c>
      <c r="L2249" s="31">
        <v>1.4794322828963313E-2</v>
      </c>
      <c r="M2249" s="31">
        <v>1.0501355013549984E-2</v>
      </c>
    </row>
    <row r="2250" spans="1:13" x14ac:dyDescent="0.25">
      <c r="A2250" s="57">
        <v>42345</v>
      </c>
      <c r="B2250" s="31">
        <v>1.4990223767108457E-2</v>
      </c>
      <c r="C2250" s="31">
        <v>-6.3009325380156689E-3</v>
      </c>
      <c r="D2250" s="31">
        <v>1.1448196908987462E-3</v>
      </c>
      <c r="E2250" s="31">
        <v>-4.6426102945970049E-3</v>
      </c>
      <c r="F2250" s="31">
        <v>1.1521843494959327E-3</v>
      </c>
      <c r="G2250" s="31">
        <v>-1.7885888034340214E-3</v>
      </c>
      <c r="H2250" s="31">
        <v>-4.1775689819218975E-3</v>
      </c>
      <c r="I2250" s="31">
        <v>-5.3682426068940581E-3</v>
      </c>
      <c r="J2250" s="31">
        <v>-9.0013586956522174E-3</v>
      </c>
      <c r="K2250" s="31">
        <v>-3.1032298923369117E-2</v>
      </c>
      <c r="L2250" s="31">
        <v>-1.5408320493066396E-2</v>
      </c>
      <c r="M2250" s="31">
        <v>1.4079785450888505E-2</v>
      </c>
    </row>
    <row r="2251" spans="1:13" x14ac:dyDescent="0.25">
      <c r="A2251" s="57">
        <v>42346</v>
      </c>
      <c r="B2251" s="31">
        <v>-1.3413242009132409E-2</v>
      </c>
      <c r="C2251" s="31">
        <v>-4.2272573554280601E-4</v>
      </c>
      <c r="D2251" s="31">
        <v>-6.5751858204687874E-3</v>
      </c>
      <c r="E2251" s="31">
        <v>-1.1529642974124066E-3</v>
      </c>
      <c r="F2251" s="31">
        <v>-1.6879255778267876E-2</v>
      </c>
      <c r="G2251" s="31">
        <v>-3.5835871707590172E-4</v>
      </c>
      <c r="H2251" s="31">
        <v>1.1196870847827167E-2</v>
      </c>
      <c r="I2251" s="31">
        <v>8.3325442666413174E-3</v>
      </c>
      <c r="J2251" s="31">
        <v>-1.1653813196229601E-2</v>
      </c>
      <c r="K2251" s="31">
        <v>-1.5686274509803977E-2</v>
      </c>
      <c r="L2251" s="31">
        <v>1.5649452269170805E-3</v>
      </c>
      <c r="M2251" s="31">
        <v>-1.4710743801652937E-2</v>
      </c>
    </row>
    <row r="2252" spans="1:13" x14ac:dyDescent="0.25">
      <c r="A2252" s="57">
        <v>42347</v>
      </c>
      <c r="B2252" s="31">
        <v>-6.5085334104715287E-3</v>
      </c>
      <c r="C2252" s="31">
        <v>-2.2075615326059395E-2</v>
      </c>
      <c r="D2252" s="31">
        <v>1.7266187050359871E-3</v>
      </c>
      <c r="E2252" s="31">
        <v>-1.4113881710980269E-2</v>
      </c>
      <c r="F2252" s="31">
        <v>-2.2241732513901047E-2</v>
      </c>
      <c r="G2252" s="31">
        <v>-1.4518730955368375E-2</v>
      </c>
      <c r="H2252" s="31">
        <v>-1.8513870639127239E-2</v>
      </c>
      <c r="I2252" s="31">
        <v>-1.774814536576208E-2</v>
      </c>
      <c r="J2252" s="31">
        <v>-1.5779434714756402E-2</v>
      </c>
      <c r="K2252" s="31">
        <v>-1.0624169986719778E-2</v>
      </c>
      <c r="L2252" s="31">
        <v>-9.4951923076923572E-3</v>
      </c>
      <c r="M2252" s="31">
        <v>-8.0523402113739095E-3</v>
      </c>
    </row>
    <row r="2253" spans="1:13" x14ac:dyDescent="0.25">
      <c r="A2253" s="57">
        <v>42348</v>
      </c>
      <c r="B2253" s="31">
        <v>-2.5476779735040811E-3</v>
      </c>
      <c r="C2253" s="31">
        <v>4.7569624632415319E-3</v>
      </c>
      <c r="D2253" s="31">
        <v>-1.1490950876185124E-3</v>
      </c>
      <c r="E2253" s="31">
        <v>-2.8605260707015301E-3</v>
      </c>
      <c r="F2253" s="31">
        <v>-2.2448368751871728E-3</v>
      </c>
      <c r="G2253" s="31">
        <v>5.2746453255729797E-3</v>
      </c>
      <c r="H2253" s="31">
        <v>-3.7154590171331048E-3</v>
      </c>
      <c r="I2253" s="31">
        <v>7.8393881453155956E-3</v>
      </c>
      <c r="J2253" s="31">
        <v>2.9950669485554471E-3</v>
      </c>
      <c r="K2253" s="31">
        <v>2.6174496644295164E-2</v>
      </c>
      <c r="L2253" s="31">
        <v>1.3469239170003533E-2</v>
      </c>
      <c r="M2253" s="31">
        <v>7.2721122949432893E-3</v>
      </c>
    </row>
    <row r="2254" spans="1:13" x14ac:dyDescent="0.25">
      <c r="A2254" s="57">
        <v>42349</v>
      </c>
      <c r="B2254" s="31">
        <v>-1.3135809676713239E-2</v>
      </c>
      <c r="C2254" s="31">
        <v>-2.5738142377550122E-2</v>
      </c>
      <c r="D2254" s="31">
        <v>-1.4380212827149852E-2</v>
      </c>
      <c r="E2254" s="31">
        <v>-1.4130173725082074E-2</v>
      </c>
      <c r="F2254" s="31">
        <v>-3.1648417579120958E-2</v>
      </c>
      <c r="G2254" s="31">
        <v>-2.1892527591822031E-2</v>
      </c>
      <c r="H2254" s="31">
        <v>-3.347324556105824E-2</v>
      </c>
      <c r="I2254" s="31">
        <v>-3.1303357996585013E-2</v>
      </c>
      <c r="J2254" s="31">
        <v>-1.2647110486562418E-2</v>
      </c>
      <c r="K2254" s="31">
        <v>-5.8207979071288385E-2</v>
      </c>
      <c r="L2254" s="31">
        <v>-1.245210727969337E-2</v>
      </c>
      <c r="M2254" s="31">
        <v>-3.3579583613163599E-3</v>
      </c>
    </row>
    <row r="2255" spans="1:13" x14ac:dyDescent="0.25">
      <c r="A2255" s="57">
        <v>42352</v>
      </c>
      <c r="B2255" s="31">
        <v>5.9158470753550851E-4</v>
      </c>
      <c r="C2255" s="31">
        <v>-6.1848383106556382E-3</v>
      </c>
      <c r="D2255" s="31">
        <v>5.8360081704114108E-3</v>
      </c>
      <c r="E2255" s="31">
        <v>1.2045420710003141E-2</v>
      </c>
      <c r="F2255" s="31">
        <v>1.0842627013629702E-3</v>
      </c>
      <c r="G2255" s="31">
        <v>1.9977802441731418E-2</v>
      </c>
      <c r="H2255" s="31">
        <v>2.7743497617745749E-2</v>
      </c>
      <c r="I2255" s="31">
        <v>2.4872698785742164E-2</v>
      </c>
      <c r="J2255" s="31">
        <v>1.7790428749320242E-4</v>
      </c>
      <c r="K2255" s="31">
        <v>4.1666666666666519E-3</v>
      </c>
      <c r="L2255" s="31">
        <v>1.600387972841899E-2</v>
      </c>
      <c r="M2255" s="31">
        <v>1.735175202156336E-2</v>
      </c>
    </row>
    <row r="2256" spans="1:13" x14ac:dyDescent="0.25">
      <c r="A2256" s="57">
        <v>42353</v>
      </c>
      <c r="B2256" s="31">
        <v>1.5446012859360092E-2</v>
      </c>
      <c r="C2256" s="31">
        <v>-1.7692034139402679E-2</v>
      </c>
      <c r="D2256" s="31">
        <v>2.0597621119814447E-2</v>
      </c>
      <c r="E2256" s="31">
        <v>-5.8440429543843431E-3</v>
      </c>
      <c r="F2256" s="31">
        <v>2.7025633090927981E-2</v>
      </c>
      <c r="G2256" s="31">
        <v>1.0881392818280489E-3</v>
      </c>
      <c r="H2256" s="31">
        <v>1.1095742578772771E-3</v>
      </c>
      <c r="I2256" s="31">
        <v>-1.0510223581119416E-3</v>
      </c>
      <c r="J2256" s="31">
        <v>2.3657061543934432E-2</v>
      </c>
      <c r="K2256" s="31">
        <v>4.5643153526970792E-2</v>
      </c>
      <c r="L2256" s="31">
        <v>2.5178997613365173E-2</v>
      </c>
      <c r="M2256" s="31">
        <v>-1.2419274714356665E-2</v>
      </c>
    </row>
    <row r="2257" spans="1:13" x14ac:dyDescent="0.25">
      <c r="A2257" s="57">
        <v>42354</v>
      </c>
      <c r="B2257" s="31">
        <v>1.251819505094609E-2</v>
      </c>
      <c r="C2257" s="31">
        <v>7.6930038917550903E-3</v>
      </c>
      <c r="D2257" s="31">
        <v>3.4110289937463456E-3</v>
      </c>
      <c r="E2257" s="31">
        <v>1.976055959106815E-2</v>
      </c>
      <c r="F2257" s="31">
        <v>1.0545874554310775E-3</v>
      </c>
      <c r="G2257" s="31">
        <v>1.6847826086956452E-2</v>
      </c>
      <c r="H2257" s="31">
        <v>2.6008137981294865E-2</v>
      </c>
      <c r="I2257" s="31">
        <v>2.1425155428024922E-2</v>
      </c>
      <c r="J2257" s="31">
        <v>9.0356211989575108E-3</v>
      </c>
      <c r="K2257" s="31">
        <v>4.6296296296295392E-3</v>
      </c>
      <c r="L2257" s="31">
        <v>1.1290885810732121E-2</v>
      </c>
      <c r="M2257" s="31">
        <v>1.1066398390342069E-2</v>
      </c>
    </row>
    <row r="2258" spans="1:13" x14ac:dyDescent="0.25">
      <c r="A2258" s="57">
        <v>42355</v>
      </c>
      <c r="B2258" s="31">
        <v>1.6532489936744721E-3</v>
      </c>
      <c r="C2258" s="31">
        <v>-2.119633554876954E-2</v>
      </c>
      <c r="D2258" s="31">
        <v>-1.104815864022668E-2</v>
      </c>
      <c r="E2258" s="31">
        <v>-1.1423445765014861E-2</v>
      </c>
      <c r="F2258" s="31">
        <v>-1.203973111267187E-2</v>
      </c>
      <c r="G2258" s="31">
        <v>-7.6607874576875012E-3</v>
      </c>
      <c r="H2258" s="31">
        <v>-7.5765423146928468E-3</v>
      </c>
      <c r="I2258" s="31">
        <v>-5.3375784249461988E-3</v>
      </c>
      <c r="J2258" s="31">
        <v>-2.6519717582228375E-2</v>
      </c>
      <c r="K2258" s="31">
        <v>1.1849901250822859E-2</v>
      </c>
      <c r="L2258" s="31">
        <v>-1.7265193370165743E-2</v>
      </c>
      <c r="M2258" s="31">
        <v>-2.1890547263681559E-2</v>
      </c>
    </row>
    <row r="2259" spans="1:13" x14ac:dyDescent="0.25">
      <c r="A2259" s="57">
        <v>42356</v>
      </c>
      <c r="B2259" s="31">
        <v>-2.1097954790096907E-2</v>
      </c>
      <c r="C2259" s="31">
        <v>-2.7069187006790285E-2</v>
      </c>
      <c r="D2259" s="31">
        <v>-3.0077341735892271E-2</v>
      </c>
      <c r="E2259" s="31">
        <v>-1.350359606634377E-2</v>
      </c>
      <c r="F2259" s="31">
        <v>-2.5489996953386829E-2</v>
      </c>
      <c r="G2259" s="31">
        <v>-2.818671454219035E-2</v>
      </c>
      <c r="H2259" s="31">
        <v>-9.7070006709908396E-3</v>
      </c>
      <c r="I2259" s="31">
        <v>-2.0523441913010698E-2</v>
      </c>
      <c r="J2259" s="31">
        <v>-2.8126658411463001E-2</v>
      </c>
      <c r="K2259" s="31">
        <v>-3.2530904359140411E-3</v>
      </c>
      <c r="L2259" s="31">
        <v>-1.2063715155774202E-2</v>
      </c>
      <c r="M2259" s="31">
        <v>-2.2041369955916323E-3</v>
      </c>
    </row>
    <row r="2260" spans="1:13" x14ac:dyDescent="0.25">
      <c r="A2260" s="57">
        <v>42359</v>
      </c>
      <c r="B2260" s="31">
        <v>-4.2518876915180748E-3</v>
      </c>
      <c r="C2260" s="31">
        <v>1.2260680939356838E-2</v>
      </c>
      <c r="D2260" s="31">
        <v>1.1222681630242315E-2</v>
      </c>
      <c r="E2260" s="31">
        <v>1.1443102352193257E-2</v>
      </c>
      <c r="F2260" s="31">
        <v>2.8761984160066811E-2</v>
      </c>
      <c r="G2260" s="31">
        <v>1.2931830777757281E-2</v>
      </c>
      <c r="H2260" s="31">
        <v>5.5711145240455728E-4</v>
      </c>
      <c r="I2260" s="31">
        <v>7.0165321030370986E-3</v>
      </c>
      <c r="J2260" s="31">
        <v>1.6017473607571997E-2</v>
      </c>
      <c r="K2260" s="31">
        <v>2.088772845953013E-2</v>
      </c>
      <c r="L2260" s="31">
        <v>-2.7267338470656766E-3</v>
      </c>
      <c r="M2260" s="31">
        <v>1.1894647408666081E-2</v>
      </c>
    </row>
    <row r="2261" spans="1:13" x14ac:dyDescent="0.25">
      <c r="A2261" s="57">
        <v>42360</v>
      </c>
      <c r="B2261" s="31">
        <v>3.6810719281432647E-4</v>
      </c>
      <c r="C2261" s="31">
        <v>-9.3170595360103636E-4</v>
      </c>
      <c r="D2261" s="31">
        <v>1.4310747663551338E-2</v>
      </c>
      <c r="E2261" s="31">
        <v>2.9822004092168175E-3</v>
      </c>
      <c r="F2261" s="31">
        <v>-2.0765802269043787E-3</v>
      </c>
      <c r="G2261" s="31">
        <v>9.4838592011672329E-3</v>
      </c>
      <c r="H2261" s="31">
        <v>-2.0466208183473888E-3</v>
      </c>
      <c r="I2261" s="31">
        <v>7.0630905793644949E-3</v>
      </c>
      <c r="J2261" s="31">
        <v>-3.7620924399857092E-3</v>
      </c>
      <c r="K2261" s="31">
        <v>1.0230179028132946E-2</v>
      </c>
      <c r="L2261" s="31">
        <v>3.3285782215881632E-3</v>
      </c>
      <c r="M2261" s="31">
        <v>1.6624685138538986E-2</v>
      </c>
    </row>
    <row r="2262" spans="1:13" x14ac:dyDescent="0.25">
      <c r="A2262" s="57">
        <v>42361</v>
      </c>
      <c r="B2262" s="31">
        <v>1.7809832204886744E-2</v>
      </c>
      <c r="C2262" s="31">
        <v>1.2869532780005466E-2</v>
      </c>
      <c r="D2262" s="31">
        <v>7.7742585660813823E-3</v>
      </c>
      <c r="E2262" s="31">
        <v>4.1333333333315458E-4</v>
      </c>
      <c r="F2262" s="31">
        <v>-2.5376846165559019E-3</v>
      </c>
      <c r="G2262" s="31">
        <v>8.4914182475157585E-3</v>
      </c>
      <c r="H2262" s="31">
        <v>8.2937495287649377E-4</v>
      </c>
      <c r="I2262" s="31">
        <v>-8.3404416642972601E-3</v>
      </c>
      <c r="J2262" s="31">
        <v>1.9600791224599901E-2</v>
      </c>
      <c r="K2262" s="31">
        <v>1.4556962025316533E-2</v>
      </c>
      <c r="L2262" s="31">
        <v>5.687203791469031E-3</v>
      </c>
      <c r="M2262" s="31">
        <v>9.0849025437726993E-3</v>
      </c>
    </row>
    <row r="2263" spans="1:13" x14ac:dyDescent="0.25">
      <c r="A2263" s="57">
        <v>42362</v>
      </c>
      <c r="B2263" s="31">
        <v>9.3998553868401835E-4</v>
      </c>
      <c r="C2263" s="31">
        <v>-5.3402080839701771E-3</v>
      </c>
      <c r="D2263" s="31">
        <v>-5.714285714286671E-4</v>
      </c>
      <c r="E2263" s="31">
        <v>-2.5456144793485347E-3</v>
      </c>
      <c r="F2263" s="31">
        <v>-1.3229532386912934E-2</v>
      </c>
      <c r="G2263" s="31">
        <v>-2.6872088857040621E-3</v>
      </c>
      <c r="H2263" s="31">
        <v>-1.3711014012356415E-3</v>
      </c>
      <c r="I2263" s="31">
        <v>3.7274204339099448E-3</v>
      </c>
      <c r="J2263" s="31">
        <v>8.818342151675207E-4</v>
      </c>
      <c r="K2263" s="31">
        <v>4.366812227074357E-3</v>
      </c>
      <c r="L2263" s="31">
        <v>6.7153628652216746E-3</v>
      </c>
      <c r="M2263" s="31">
        <v>-4.256015714519612E-3</v>
      </c>
    </row>
    <row r="2264" spans="1:13" x14ac:dyDescent="0.25">
      <c r="A2264" s="57">
        <v>42366</v>
      </c>
      <c r="B2264" s="31">
        <v>-4.9844686845337272E-3</v>
      </c>
      <c r="C2264" s="31">
        <v>-1.1200592428029288E-2</v>
      </c>
      <c r="D2264" s="31">
        <v>-1.4293882218410214E-3</v>
      </c>
      <c r="E2264" s="31">
        <v>1.8853554249064652E-2</v>
      </c>
      <c r="F2264" s="31">
        <v>-5.8268447377919363E-3</v>
      </c>
      <c r="G2264" s="31">
        <v>5.0296389437758382E-3</v>
      </c>
      <c r="H2264" s="31">
        <v>1.8723879358469642E-2</v>
      </c>
      <c r="I2264" s="31">
        <v>8.6650161873929044E-3</v>
      </c>
      <c r="J2264" s="31">
        <v>-5.814977973568225E-3</v>
      </c>
      <c r="K2264" s="31">
        <v>-2.9192546583850953E-2</v>
      </c>
      <c r="L2264" s="31">
        <v>-2.9256875365710755E-3</v>
      </c>
      <c r="M2264" s="31">
        <v>-1.3151405556468543E-3</v>
      </c>
    </row>
    <row r="2265" spans="1:13" x14ac:dyDescent="0.25">
      <c r="A2265" s="57">
        <v>42367</v>
      </c>
      <c r="B2265" s="31">
        <v>3.7026281399739069E-3</v>
      </c>
      <c r="C2265" s="31">
        <v>1.7974162141920935E-2</v>
      </c>
      <c r="D2265" s="31">
        <v>1.4600629831090783E-2</v>
      </c>
      <c r="E2265" s="31">
        <v>1.847844618431238E-2</v>
      </c>
      <c r="F2265" s="31">
        <v>9.7510373443983056E-3</v>
      </c>
      <c r="G2265" s="31">
        <v>1.072386058981234E-2</v>
      </c>
      <c r="H2265" s="31">
        <v>2.7799170616113811E-2</v>
      </c>
      <c r="I2265" s="31">
        <v>1.2555461153592073E-2</v>
      </c>
      <c r="J2265" s="31">
        <v>1.0634526763559027E-2</v>
      </c>
      <c r="K2265" s="31">
        <v>1.2156110044785562E-2</v>
      </c>
      <c r="L2265" s="31">
        <v>1.5375586854460055E-2</v>
      </c>
      <c r="M2265" s="31">
        <v>1.4156378600822972E-2</v>
      </c>
    </row>
    <row r="2266" spans="1:13" x14ac:dyDescent="0.25">
      <c r="A2266" s="57">
        <v>42368</v>
      </c>
      <c r="B2266" s="31">
        <v>9.6202531645570577E-3</v>
      </c>
      <c r="C2266" s="31">
        <v>-1.3058672061798782E-2</v>
      </c>
      <c r="D2266" s="31">
        <v>-1.2697516930022412E-2</v>
      </c>
      <c r="E2266" s="31">
        <v>-7.2109193922225145E-3</v>
      </c>
      <c r="F2266" s="31">
        <v>-1.3098417916581062E-2</v>
      </c>
      <c r="G2266" s="31">
        <v>-4.2440318302385815E-3</v>
      </c>
      <c r="H2266" s="31">
        <v>-7.060823954926021E-3</v>
      </c>
      <c r="I2266" s="31">
        <v>-9.6960656349058816E-3</v>
      </c>
      <c r="J2266" s="31">
        <v>-1.5082427218519934E-2</v>
      </c>
      <c r="K2266" s="31">
        <v>-2.4652338811630869E-2</v>
      </c>
      <c r="L2266" s="31">
        <v>-4.1613686279042827E-3</v>
      </c>
      <c r="M2266" s="31">
        <v>1.1361791916897346E-3</v>
      </c>
    </row>
    <row r="2267" spans="1:13" x14ac:dyDescent="0.25">
      <c r="A2267" s="57">
        <v>42369</v>
      </c>
      <c r="B2267" s="31">
        <v>-3.6538185986532135E-3</v>
      </c>
      <c r="C2267" s="31">
        <v>-1.919493104733494E-2</v>
      </c>
      <c r="D2267" s="31">
        <v>-1.5432980851671885E-2</v>
      </c>
      <c r="E2267" s="31">
        <v>-1.5719844357976687E-2</v>
      </c>
      <c r="F2267" s="31">
        <v>-1.6082860563160328E-2</v>
      </c>
      <c r="G2267" s="31">
        <v>-1.4739833066950925E-2</v>
      </c>
      <c r="H2267" s="31">
        <v>-1.9127229454191985E-2</v>
      </c>
      <c r="I2267" s="31">
        <v>-1.4686499717567303E-2</v>
      </c>
      <c r="J2267" s="31">
        <v>-2.4038461538461453E-2</v>
      </c>
      <c r="K2267" s="31">
        <v>1.8794556059624101E-2</v>
      </c>
      <c r="L2267" s="31">
        <v>-1.0446894950667529E-2</v>
      </c>
      <c r="M2267" s="31">
        <v>-6.1608300907912694E-3</v>
      </c>
    </row>
    <row r="2268" spans="1:13" x14ac:dyDescent="0.25">
      <c r="A2268" s="57">
        <v>42373</v>
      </c>
      <c r="B2268" s="31">
        <v>-2.4951463291867371E-2</v>
      </c>
      <c r="C2268" s="31">
        <v>8.5502565076933656E-4</v>
      </c>
      <c r="D2268" s="31">
        <v>-1.335268505079823E-2</v>
      </c>
      <c r="E2268" s="31">
        <v>-2.2454142947501587E-2</v>
      </c>
      <c r="F2268" s="31">
        <v>-2.6502327549724924E-2</v>
      </c>
      <c r="G2268" s="31">
        <v>-1.2256669069935056E-2</v>
      </c>
      <c r="H2268" s="31">
        <v>-5.7553743952418301E-2</v>
      </c>
      <c r="I2268" s="31">
        <v>-2.3313586852665713E-2</v>
      </c>
      <c r="J2268" s="31">
        <v>-8.5750775405947222E-3</v>
      </c>
      <c r="K2268" s="31">
        <v>-3.1806615776081459E-2</v>
      </c>
      <c r="L2268" s="31">
        <v>-2.6627565982404677E-2</v>
      </c>
      <c r="M2268" s="31">
        <v>2.6101141924959048E-3</v>
      </c>
    </row>
    <row r="2269" spans="1:13" x14ac:dyDescent="0.25">
      <c r="A2269" s="57">
        <v>42374</v>
      </c>
      <c r="B2269" s="31">
        <v>8.5545722713864514E-3</v>
      </c>
      <c r="C2269" s="31">
        <v>-2.5059326056003806E-2</v>
      </c>
      <c r="D2269" s="31">
        <v>-4.7072668431892284E-3</v>
      </c>
      <c r="E2269" s="31">
        <v>9.9751968079364595E-4</v>
      </c>
      <c r="F2269" s="31">
        <v>1.8149214801934432E-2</v>
      </c>
      <c r="G2269" s="31">
        <v>4.5620437956204185E-3</v>
      </c>
      <c r="H2269" s="31">
        <v>-5.0236267445329386E-3</v>
      </c>
      <c r="I2269" s="31">
        <v>4.9892388964978274E-3</v>
      </c>
      <c r="J2269" s="31">
        <v>-1.0489510489510523E-2</v>
      </c>
      <c r="K2269" s="31">
        <v>1.2483574244415152E-2</v>
      </c>
      <c r="L2269" s="31">
        <v>-1.2653651482284811E-2</v>
      </c>
      <c r="M2269" s="31">
        <v>2.3755287992190066E-2</v>
      </c>
    </row>
    <row r="2270" spans="1:13" x14ac:dyDescent="0.25">
      <c r="A2270" s="57">
        <v>42375</v>
      </c>
      <c r="B2270" s="31">
        <v>-1.7402749341912771E-2</v>
      </c>
      <c r="C2270" s="31">
        <v>-1.9569662155583645E-2</v>
      </c>
      <c r="D2270" s="31">
        <v>-2.2169671888855991E-2</v>
      </c>
      <c r="E2270" s="31">
        <v>1.4005225026259005E-3</v>
      </c>
      <c r="F2270" s="31">
        <v>-9.3931792709611717E-3</v>
      </c>
      <c r="G2270" s="31">
        <v>-1.8165304268846549E-2</v>
      </c>
      <c r="H2270" s="31">
        <v>-1.7987030404392756E-3</v>
      </c>
      <c r="I2270" s="31">
        <v>2.3362211622699469E-3</v>
      </c>
      <c r="J2270" s="31">
        <v>-6.5092058768830841E-3</v>
      </c>
      <c r="K2270" s="31">
        <v>-2.8552887735236787E-2</v>
      </c>
      <c r="L2270" s="31">
        <v>-2.2336140607836064E-2</v>
      </c>
      <c r="M2270" s="31">
        <v>1.0012714558168989E-2</v>
      </c>
    </row>
    <row r="2271" spans="1:13" x14ac:dyDescent="0.25">
      <c r="A2271" s="57">
        <v>42376</v>
      </c>
      <c r="B2271" s="31">
        <v>-5.0602768269087939E-3</v>
      </c>
      <c r="C2271" s="31">
        <v>-4.2204568023833211E-2</v>
      </c>
      <c r="D2271" s="31">
        <v>-3.7484885126964906E-2</v>
      </c>
      <c r="E2271" s="31">
        <v>-2.3170436513272885E-2</v>
      </c>
      <c r="F2271" s="31">
        <v>-6.0557082053768752E-2</v>
      </c>
      <c r="G2271" s="31">
        <v>-3.4782608695652084E-2</v>
      </c>
      <c r="H2271" s="31">
        <v>-3.9057930925472051E-2</v>
      </c>
      <c r="I2271" s="31">
        <v>-4.904341070214624E-2</v>
      </c>
      <c r="J2271" s="31">
        <v>-3.219767877199553E-2</v>
      </c>
      <c r="K2271" s="31">
        <v>-6.7468269873079523E-2</v>
      </c>
      <c r="L2271" s="31">
        <v>-3.0087390761547983E-2</v>
      </c>
      <c r="M2271" s="31">
        <v>2.3288749016522559E-2</v>
      </c>
    </row>
    <row r="2272" spans="1:13" x14ac:dyDescent="0.25">
      <c r="A2272" s="57">
        <v>42377</v>
      </c>
      <c r="B2272" s="31">
        <v>-3.8893044128645027E-3</v>
      </c>
      <c r="C2272" s="31">
        <v>5.2877138413685021E-3</v>
      </c>
      <c r="D2272" s="31">
        <v>-1.0364321608040128E-2</v>
      </c>
      <c r="E2272" s="31">
        <v>-1.6409917537410945E-2</v>
      </c>
      <c r="F2272" s="31">
        <v>-1.7376842346733978E-2</v>
      </c>
      <c r="G2272" s="31">
        <v>3.0668966839177969E-3</v>
      </c>
      <c r="H2272" s="31">
        <v>-1.46396025923623E-3</v>
      </c>
      <c r="I2272" s="31">
        <v>-6.025326797385655E-3</v>
      </c>
      <c r="J2272" s="31">
        <v>-2.5918762088974923E-2</v>
      </c>
      <c r="K2272" s="31">
        <v>-3.8681948424068802E-2</v>
      </c>
      <c r="L2272" s="31">
        <v>-1.9436220877847687E-2</v>
      </c>
      <c r="M2272" s="31">
        <v>-2.2912501922189743E-2</v>
      </c>
    </row>
    <row r="2273" spans="1:13" x14ac:dyDescent="0.25">
      <c r="A2273" s="57">
        <v>42380</v>
      </c>
      <c r="B2273" s="31">
        <v>-1.0286829854332491E-2</v>
      </c>
      <c r="C2273" s="31">
        <v>1.6192244224422447E-2</v>
      </c>
      <c r="D2273" s="31">
        <v>1.7454776261504268E-2</v>
      </c>
      <c r="E2273" s="31">
        <v>2.1834366733382016E-3</v>
      </c>
      <c r="F2273" s="31">
        <v>-5.6612583167969799E-3</v>
      </c>
      <c r="G2273" s="31">
        <v>-5.7328492260655395E-4</v>
      </c>
      <c r="H2273" s="31">
        <v>1.7609752079730034E-2</v>
      </c>
      <c r="I2273" s="31">
        <v>1.8493784033699612E-3</v>
      </c>
      <c r="J2273" s="31">
        <v>1.6878474980142943E-2</v>
      </c>
      <c r="K2273" s="31">
        <v>-4.1728763040238537E-2</v>
      </c>
      <c r="L2273" s="31">
        <v>1.0107639800472468E-2</v>
      </c>
      <c r="M2273" s="31">
        <v>1.0701920050361968E-2</v>
      </c>
    </row>
    <row r="2274" spans="1:13" x14ac:dyDescent="0.25">
      <c r="A2274" s="57">
        <v>42381</v>
      </c>
      <c r="B2274" s="31">
        <v>1.3959487140581261E-2</v>
      </c>
      <c r="C2274" s="31">
        <v>1.4513346188977927E-2</v>
      </c>
      <c r="D2274" s="31">
        <v>1.9338739862757359E-2</v>
      </c>
      <c r="E2274" s="31">
        <v>1.402175886485213E-2</v>
      </c>
      <c r="F2274" s="31">
        <v>1.4908728062452248E-2</v>
      </c>
      <c r="G2274" s="31">
        <v>9.1778202676864318E-3</v>
      </c>
      <c r="H2274" s="31">
        <v>2.4282060413760576E-4</v>
      </c>
      <c r="I2274" s="31">
        <v>1.9074966670085125E-2</v>
      </c>
      <c r="J2274" s="31">
        <v>6.248779535247051E-3</v>
      </c>
      <c r="K2274" s="31">
        <v>1.7884914463452528E-2</v>
      </c>
      <c r="L2274" s="31">
        <v>5.3281351526965892E-3</v>
      </c>
      <c r="M2274" s="31">
        <v>-9.3428838368110334E-3</v>
      </c>
    </row>
    <row r="2275" spans="1:13" x14ac:dyDescent="0.25">
      <c r="A2275" s="57">
        <v>42382</v>
      </c>
      <c r="B2275" s="31">
        <v>-1.1223344556677839E-3</v>
      </c>
      <c r="C2275" s="31">
        <v>-2.5710284113645399E-2</v>
      </c>
      <c r="D2275" s="31">
        <v>-2.3561811505507957E-2</v>
      </c>
      <c r="E2275" s="31">
        <v>-3.5134353436996557E-2</v>
      </c>
      <c r="F2275" s="31">
        <v>-3.9731652304667242E-2</v>
      </c>
      <c r="G2275" s="31">
        <v>-2.1599090564607848E-2</v>
      </c>
      <c r="H2275" s="31">
        <v>-5.8392270468853757E-2</v>
      </c>
      <c r="I2275" s="31">
        <v>-3.9549159706148806E-2</v>
      </c>
      <c r="J2275" s="31">
        <v>-3.3184552687754776E-2</v>
      </c>
      <c r="K2275" s="31">
        <v>-8.4033613445377853E-3</v>
      </c>
      <c r="L2275" s="31">
        <v>-5.7135470527404419E-2</v>
      </c>
      <c r="M2275" s="31">
        <v>-2.6721156868909079E-2</v>
      </c>
    </row>
    <row r="2276" spans="1:13" x14ac:dyDescent="0.25">
      <c r="A2276" s="57">
        <v>42383</v>
      </c>
      <c r="B2276" s="31">
        <v>-1.1760299625468096E-2</v>
      </c>
      <c r="C2276" s="31">
        <v>2.1870828627169159E-2</v>
      </c>
      <c r="D2276" s="31">
        <v>2.6010654967095093E-2</v>
      </c>
      <c r="E2276" s="31">
        <v>2.0212401507365696E-2</v>
      </c>
      <c r="F2276" s="31">
        <v>3.7280173452180154E-2</v>
      </c>
      <c r="G2276" s="31">
        <v>2.8466305189775332E-2</v>
      </c>
      <c r="H2276" s="31">
        <v>1.9233082965229187E-2</v>
      </c>
      <c r="I2276" s="31">
        <v>3.069991617770329E-2</v>
      </c>
      <c r="J2276" s="31">
        <v>4.2151746286631653E-3</v>
      </c>
      <c r="K2276" s="31">
        <v>1.5408320493066174E-2</v>
      </c>
      <c r="L2276" s="31">
        <v>-1.3984096517685729E-2</v>
      </c>
      <c r="M2276" s="31">
        <v>1.8410852713178327E-2</v>
      </c>
    </row>
    <row r="2277" spans="1:13" x14ac:dyDescent="0.25">
      <c r="A2277" s="57">
        <v>42384</v>
      </c>
      <c r="B2277" s="31">
        <v>-1.4553172136739345E-2</v>
      </c>
      <c r="C2277" s="31">
        <v>-2.4015273311897123E-2</v>
      </c>
      <c r="D2277" s="31">
        <v>-9.1020158827122777E-2</v>
      </c>
      <c r="E2277" s="31">
        <v>-2.8360756659950748E-2</v>
      </c>
      <c r="F2277" s="31">
        <v>-4.8249433896533689E-2</v>
      </c>
      <c r="G2277" s="31">
        <v>-3.9917153078516288E-2</v>
      </c>
      <c r="H2277" s="31">
        <v>-3.8482293423271585E-2</v>
      </c>
      <c r="I2277" s="31">
        <v>-3.4563383145267967E-2</v>
      </c>
      <c r="J2277" s="31">
        <v>-3.9976014391365222E-2</v>
      </c>
      <c r="K2277" s="31">
        <v>-7.2837632776934669E-2</v>
      </c>
      <c r="L2277" s="31">
        <v>-1.7936596218020129E-2</v>
      </c>
      <c r="M2277" s="31">
        <v>-1.7919441801458991E-2</v>
      </c>
    </row>
    <row r="2278" spans="1:13" x14ac:dyDescent="0.25">
      <c r="A2278" s="57">
        <v>42388</v>
      </c>
      <c r="B2278" s="31">
        <v>7.6917160218470393E-4</v>
      </c>
      <c r="C2278" s="31">
        <v>-4.8388757335529053E-3</v>
      </c>
      <c r="D2278" s="31">
        <v>1.3440860215052641E-3</v>
      </c>
      <c r="E2278" s="31">
        <v>1.0569515443876298E-2</v>
      </c>
      <c r="F2278" s="31">
        <v>1.2872132747681952E-2</v>
      </c>
      <c r="G2278" s="31">
        <v>-8.4330260835457915E-3</v>
      </c>
      <c r="H2278" s="31">
        <v>7.5414781297136191E-3</v>
      </c>
      <c r="I2278" s="31">
        <v>3.0535958723807433E-3</v>
      </c>
      <c r="J2278" s="31">
        <v>3.9558609202581252E-3</v>
      </c>
      <c r="K2278" s="31">
        <v>-2.3731587561374834E-2</v>
      </c>
      <c r="L2278" s="31">
        <v>7.9286422200197659E-3</v>
      </c>
      <c r="M2278" s="31">
        <v>1.0172775714516469E-2</v>
      </c>
    </row>
    <row r="2279" spans="1:13" x14ac:dyDescent="0.25">
      <c r="A2279" s="57">
        <v>42389</v>
      </c>
      <c r="B2279" s="31">
        <v>-8.9539620321266722E-2</v>
      </c>
      <c r="C2279" s="31">
        <v>1.344920339333866E-3</v>
      </c>
      <c r="D2279" s="31">
        <v>-7.0469798657718519E-3</v>
      </c>
      <c r="E2279" s="31">
        <v>-4.7592584676326988E-3</v>
      </c>
      <c r="F2279" s="31">
        <v>-6.26392820574595E-3</v>
      </c>
      <c r="G2279" s="31">
        <v>4.5490506329113334E-3</v>
      </c>
      <c r="H2279" s="31">
        <v>-4.7173095669127418E-3</v>
      </c>
      <c r="I2279" s="31">
        <v>-9.5528028553434341E-3</v>
      </c>
      <c r="J2279" s="31">
        <v>1.6383243467440911E-2</v>
      </c>
      <c r="K2279" s="31">
        <v>-1.0896898575020852E-2</v>
      </c>
      <c r="L2279" s="31">
        <v>-2.7110549234442893E-2</v>
      </c>
      <c r="M2279" s="31">
        <v>-2.7493606138107363E-2</v>
      </c>
    </row>
    <row r="2280" spans="1:13" x14ac:dyDescent="0.25">
      <c r="A2280" s="57">
        <v>42390</v>
      </c>
      <c r="B2280" s="31">
        <v>2.3974337329056183E-2</v>
      </c>
      <c r="C2280" s="31">
        <v>-5.0625064572787926E-3</v>
      </c>
      <c r="D2280" s="31">
        <v>2.3656640757012681E-3</v>
      </c>
      <c r="E2280" s="31">
        <v>1.1654377550289974E-2</v>
      </c>
      <c r="F2280" s="31">
        <v>2.7698648402933568E-2</v>
      </c>
      <c r="G2280" s="31">
        <v>-6.1035636936405124E-3</v>
      </c>
      <c r="H2280" s="31">
        <v>5.6841037480106493E-3</v>
      </c>
      <c r="I2280" s="31">
        <v>-2.0137784843666795E-3</v>
      </c>
      <c r="J2280" s="31">
        <v>1.6731279330748805E-2</v>
      </c>
      <c r="K2280" s="31">
        <v>3.22033898305083E-2</v>
      </c>
      <c r="L2280" s="31">
        <v>3.609587063239994E-3</v>
      </c>
      <c r="M2280" s="31">
        <v>1.7094017094017033E-2</v>
      </c>
    </row>
    <row r="2281" spans="1:13" x14ac:dyDescent="0.25">
      <c r="A2281" s="57">
        <v>42391</v>
      </c>
      <c r="B2281" s="31">
        <v>2.7782357790601786E-2</v>
      </c>
      <c r="C2281" s="31">
        <v>5.3167185877466272E-2</v>
      </c>
      <c r="D2281" s="31">
        <v>8.7660148347943334E-3</v>
      </c>
      <c r="E2281" s="31">
        <v>2.6408525453233134E-2</v>
      </c>
      <c r="F2281" s="31">
        <v>9.4951639537625976E-3</v>
      </c>
      <c r="G2281" s="31">
        <v>3.5855784469096763E-2</v>
      </c>
      <c r="H2281" s="31">
        <v>3.7146534033598799E-2</v>
      </c>
      <c r="I2281" s="31">
        <v>4.0144435004248136E-2</v>
      </c>
      <c r="J2281" s="31">
        <v>9.4320690347180491E-3</v>
      </c>
      <c r="K2281" s="31">
        <v>7.7996715927750593E-2</v>
      </c>
      <c r="L2281" s="31">
        <v>1.6400517911091983E-2</v>
      </c>
      <c r="M2281" s="31">
        <v>1.3089851325145396E-2</v>
      </c>
    </row>
    <row r="2282" spans="1:13" x14ac:dyDescent="0.25">
      <c r="A2282" s="57">
        <v>42394</v>
      </c>
      <c r="B2282" s="31">
        <v>-2.0614422074276106E-2</v>
      </c>
      <c r="C2282" s="31">
        <v>-1.9522776572668099E-2</v>
      </c>
      <c r="D2282" s="31">
        <v>-1.0695187165775444E-2</v>
      </c>
      <c r="E2282" s="31">
        <v>-1.8724577731816683E-2</v>
      </c>
      <c r="F2282" s="31">
        <v>-2.120698720570191E-2</v>
      </c>
      <c r="G2282" s="31">
        <v>-9.5620577548288788E-3</v>
      </c>
      <c r="H2282" s="31">
        <v>2.5151748884932879E-4</v>
      </c>
      <c r="I2282" s="31">
        <v>-9.4956095568714538E-3</v>
      </c>
      <c r="J2282" s="31">
        <v>-4.3737574552683567E-3</v>
      </c>
      <c r="K2282" s="31">
        <v>-4.2650418888042663E-2</v>
      </c>
      <c r="L2282" s="31">
        <v>-1.6418966737438256E-2</v>
      </c>
      <c r="M2282" s="31">
        <v>1.21231456372628E-2</v>
      </c>
    </row>
    <row r="2283" spans="1:13" x14ac:dyDescent="0.25">
      <c r="A2283" s="57">
        <v>42395</v>
      </c>
      <c r="B2283" s="31">
        <v>1.2285012285013774E-3</v>
      </c>
      <c r="C2283" s="31">
        <v>5.530973451327359E-3</v>
      </c>
      <c r="D2283" s="31">
        <v>1.1486486486486536E-2</v>
      </c>
      <c r="E2283" s="31">
        <v>1.9250495313838378E-3</v>
      </c>
      <c r="F2283" s="31">
        <v>-2.7456129879430691E-3</v>
      </c>
      <c r="G2283" s="31">
        <v>7.3373238076850367E-3</v>
      </c>
      <c r="H2283" s="31">
        <v>7.9124268687240651E-3</v>
      </c>
      <c r="I2283" s="31">
        <v>3.4017111637976161E-3</v>
      </c>
      <c r="J2283" s="31">
        <v>1.2380191693290854E-2</v>
      </c>
      <c r="K2283" s="31">
        <v>5.4892601431980825E-2</v>
      </c>
      <c r="L2283" s="31">
        <v>2.8781119585552517E-3</v>
      </c>
      <c r="M2283" s="31">
        <v>8.6682427107958038E-3</v>
      </c>
    </row>
    <row r="2284" spans="1:13" x14ac:dyDescent="0.25">
      <c r="A2284" s="57">
        <v>42396</v>
      </c>
      <c r="B2284" s="31">
        <v>3.9263803680982257E-3</v>
      </c>
      <c r="C2284" s="31">
        <v>-6.5706570657065644E-2</v>
      </c>
      <c r="D2284" s="31">
        <v>-4.3420173680696061E-3</v>
      </c>
      <c r="E2284" s="31">
        <v>-1.8301918545944096E-2</v>
      </c>
      <c r="F2284" s="31">
        <v>-5.2729231505865504E-2</v>
      </c>
      <c r="G2284" s="31">
        <v>-1.8209699060762974E-2</v>
      </c>
      <c r="H2284" s="31">
        <v>-2.9771309771309706E-2</v>
      </c>
      <c r="I2284" s="31">
        <v>-2.9689747277583778E-2</v>
      </c>
      <c r="J2284" s="31">
        <v>-5.9171597633134176E-4</v>
      </c>
      <c r="K2284" s="31">
        <v>-3.0165912518853588E-3</v>
      </c>
      <c r="L2284" s="31">
        <v>-3.0850911178074258E-2</v>
      </c>
      <c r="M2284" s="31">
        <v>-7.8124999999995559E-4</v>
      </c>
    </row>
    <row r="2285" spans="1:13" x14ac:dyDescent="0.25">
      <c r="A2285" s="57">
        <v>42397</v>
      </c>
      <c r="B2285" s="31">
        <v>-1.1977511610853031E-2</v>
      </c>
      <c r="C2285" s="31">
        <v>7.1719117961892564E-3</v>
      </c>
      <c r="D2285" s="31">
        <v>5.3673264005367205E-3</v>
      </c>
      <c r="E2285" s="31">
        <v>4.4243489192702823E-2</v>
      </c>
      <c r="F2285" s="31">
        <v>-8.4033613445378963E-3</v>
      </c>
      <c r="G2285" s="31">
        <v>1.6399843811011339E-2</v>
      </c>
      <c r="H2285" s="31">
        <v>8.9140310276849322E-2</v>
      </c>
      <c r="I2285" s="31">
        <v>0.15521439915299107</v>
      </c>
      <c r="J2285" s="31">
        <v>9.0783501085454077E-3</v>
      </c>
      <c r="K2285" s="31">
        <v>-6.807866868381196E-3</v>
      </c>
      <c r="L2285" s="31">
        <v>-3.2573289902282365E-3</v>
      </c>
      <c r="M2285" s="31">
        <v>4.2220484753712206E-3</v>
      </c>
    </row>
    <row r="2286" spans="1:13" x14ac:dyDescent="0.25">
      <c r="A2286" s="57">
        <v>42398</v>
      </c>
      <c r="B2286" s="31">
        <v>1.6658419924129975E-2</v>
      </c>
      <c r="C2286" s="31">
        <v>3.4541396535232138E-2</v>
      </c>
      <c r="D2286" s="31">
        <v>3.5035035035035023E-2</v>
      </c>
      <c r="E2286" s="31">
        <v>1.6403086352194451E-2</v>
      </c>
      <c r="F2286" s="31">
        <v>4.0333885561361082E-2</v>
      </c>
      <c r="G2286" s="31">
        <v>5.8202074529389192E-2</v>
      </c>
      <c r="H2286" s="31">
        <v>-7.6099787518690509E-2</v>
      </c>
      <c r="I2286" s="31">
        <v>2.8411694620108063E-2</v>
      </c>
      <c r="J2286" s="31">
        <v>3.5204380989634299E-2</v>
      </c>
      <c r="K2286" s="31">
        <v>2.2086824067022004E-2</v>
      </c>
      <c r="L2286" s="31">
        <v>-8.3184789067139997E-3</v>
      </c>
      <c r="M2286" s="31">
        <v>3.3322952351292345E-2</v>
      </c>
    </row>
    <row r="2287" spans="1:13" x14ac:dyDescent="0.25">
      <c r="A2287" s="57">
        <v>42401</v>
      </c>
      <c r="B2287" s="31">
        <v>9.0850097339389979E-3</v>
      </c>
      <c r="C2287" s="31">
        <v>-9.3486747483049193E-3</v>
      </c>
      <c r="D2287" s="31">
        <v>-6.4474532559638531E-3</v>
      </c>
      <c r="E2287" s="31">
        <v>1.2181169661484637E-2</v>
      </c>
      <c r="F2287" s="31">
        <v>-1.3290867887548297E-2</v>
      </c>
      <c r="G2287" s="31">
        <v>-6.8978035941187343E-3</v>
      </c>
      <c r="H2287" s="31">
        <v>-2.0766609880749631E-2</v>
      </c>
      <c r="I2287" s="31">
        <v>2.5666161661171083E-2</v>
      </c>
      <c r="J2287" s="31">
        <v>-1.8892877385225937E-3</v>
      </c>
      <c r="K2287" s="31">
        <v>1.3412816691505292E-2</v>
      </c>
      <c r="L2287" s="31">
        <v>6.4409826243259083E-3</v>
      </c>
      <c r="M2287" s="31">
        <v>1.7179023508137492E-2</v>
      </c>
    </row>
    <row r="2288" spans="1:13" x14ac:dyDescent="0.25">
      <c r="A2288" s="57">
        <v>42402</v>
      </c>
      <c r="B2288" s="31">
        <v>-5.8681672025723275E-3</v>
      </c>
      <c r="C2288" s="31">
        <v>-2.0221922638183121E-2</v>
      </c>
      <c r="D2288" s="31">
        <v>-3.3095392602206397E-2</v>
      </c>
      <c r="E2288" s="31">
        <v>1.6821808510638192E-2</v>
      </c>
      <c r="F2288" s="31">
        <v>-3.898199875853503E-2</v>
      </c>
      <c r="G2288" s="31">
        <v>-3.125571193566079E-2</v>
      </c>
      <c r="H2288" s="31">
        <v>-3.9508707224995998E-2</v>
      </c>
      <c r="I2288" s="31">
        <v>-4.1706490572596122E-3</v>
      </c>
      <c r="J2288" s="31">
        <v>-4.1453719477569484E-2</v>
      </c>
      <c r="K2288" s="31">
        <v>-6.0294117647058831E-2</v>
      </c>
      <c r="L2288" s="31">
        <v>-6.2360470308081561E-2</v>
      </c>
      <c r="M2288" s="31">
        <v>-9.4814814814815351E-3</v>
      </c>
    </row>
    <row r="2289" spans="1:13" x14ac:dyDescent="0.25">
      <c r="A2289" s="57">
        <v>42403</v>
      </c>
      <c r="B2289" s="31">
        <v>2.587531333387183E-3</v>
      </c>
      <c r="C2289" s="31">
        <v>1.9792548687552758E-2</v>
      </c>
      <c r="D2289" s="31">
        <v>-1.543624161073831E-2</v>
      </c>
      <c r="E2289" s="31">
        <v>-4.9303602955600545E-2</v>
      </c>
      <c r="F2289" s="31">
        <v>-1.12388580286783E-2</v>
      </c>
      <c r="G2289" s="31">
        <v>-1.584905660377367E-2</v>
      </c>
      <c r="H2289" s="31">
        <v>-3.809092555696425E-2</v>
      </c>
      <c r="I2289" s="31">
        <v>-1.6752464880900431E-2</v>
      </c>
      <c r="J2289" s="31">
        <v>-7.7014218009479052E-3</v>
      </c>
      <c r="K2289" s="31">
        <v>3.5211267605633978E-2</v>
      </c>
      <c r="L2289" s="31">
        <v>-3.6507936507935712E-3</v>
      </c>
      <c r="M2289" s="31">
        <v>-8.8244092132815366E-3</v>
      </c>
    </row>
    <row r="2290" spans="1:13" x14ac:dyDescent="0.25">
      <c r="A2290" s="57">
        <v>42404</v>
      </c>
      <c r="B2290" s="31">
        <v>8.791031534801208E-3</v>
      </c>
      <c r="C2290" s="31">
        <v>2.5947067981317851E-3</v>
      </c>
      <c r="D2290" s="31">
        <v>1.4655760054532951E-2</v>
      </c>
      <c r="E2290" s="31">
        <v>-2.6054061489786173E-2</v>
      </c>
      <c r="F2290" s="31">
        <v>-3.2009406846094102E-3</v>
      </c>
      <c r="G2290" s="31">
        <v>-3.0674846625766694E-3</v>
      </c>
      <c r="H2290" s="31">
        <v>9.7727229932023096E-3</v>
      </c>
      <c r="I2290" s="31">
        <v>-1.9522584080220118E-2</v>
      </c>
      <c r="J2290" s="31">
        <v>2.0099502487562093E-2</v>
      </c>
      <c r="K2290" s="31">
        <v>2.4187452758881456E-2</v>
      </c>
      <c r="L2290" s="31">
        <v>1.6568424406563587E-2</v>
      </c>
      <c r="M2290" s="31">
        <v>2.2634676324129188E-3</v>
      </c>
    </row>
    <row r="2291" spans="1:13" x14ac:dyDescent="0.25">
      <c r="A2291" s="57">
        <v>42405</v>
      </c>
      <c r="B2291" s="31">
        <v>1.7109050207867016E-2</v>
      </c>
      <c r="C2291" s="31">
        <v>-2.6708074534161463E-2</v>
      </c>
      <c r="D2291" s="31">
        <v>-2.4521330198186142E-2</v>
      </c>
      <c r="E2291" s="31">
        <v>-3.4519286450756304E-2</v>
      </c>
      <c r="F2291" s="31">
        <v>-4.7512943181073464E-2</v>
      </c>
      <c r="G2291" s="31">
        <v>-3.5384615384615459E-2</v>
      </c>
      <c r="H2291" s="31">
        <v>-6.3644500801849802E-2</v>
      </c>
      <c r="I2291" s="31">
        <v>-5.810480586478417E-2</v>
      </c>
      <c r="J2291" s="31">
        <v>-2.6921576277799342E-2</v>
      </c>
      <c r="K2291" s="31">
        <v>-4.9446494464944646E-2</v>
      </c>
      <c r="L2291" s="31">
        <v>-8.5253095126155864E-2</v>
      </c>
      <c r="M2291" s="31">
        <v>8.7323095453175625E-3</v>
      </c>
    </row>
    <row r="2292" spans="1:13" x14ac:dyDescent="0.25">
      <c r="A2292" s="57">
        <v>42408</v>
      </c>
      <c r="B2292" s="31">
        <v>-9.5896871561075292E-3</v>
      </c>
      <c r="C2292" s="31">
        <v>1.0529674537332667E-2</v>
      </c>
      <c r="D2292" s="31">
        <v>-7.575757575757569E-3</v>
      </c>
      <c r="E2292" s="31">
        <v>-1.2142136138215687E-3</v>
      </c>
      <c r="F2292" s="31">
        <v>-1.9953213155359251E-3</v>
      </c>
      <c r="G2292" s="31">
        <v>-1.4952153110047828E-2</v>
      </c>
      <c r="H2292" s="31">
        <v>-2.7940971461573594E-2</v>
      </c>
      <c r="I2292" s="31">
        <v>-4.1510521764197117E-2</v>
      </c>
      <c r="J2292" s="31">
        <v>2.0449077786687919E-2</v>
      </c>
      <c r="K2292" s="31">
        <v>-8.5403726708075389E-3</v>
      </c>
      <c r="L2292" s="31">
        <v>-4.265890011992457E-2</v>
      </c>
      <c r="M2292" s="31">
        <v>-1.4925373134327957E-3</v>
      </c>
    </row>
    <row r="2293" spans="1:13" x14ac:dyDescent="0.25">
      <c r="A2293" s="57">
        <v>42409</v>
      </c>
      <c r="B2293" s="31">
        <v>9.5238095238103782E-4</v>
      </c>
      <c r="C2293" s="31">
        <v>-2.1050415745726969E-4</v>
      </c>
      <c r="D2293" s="31">
        <v>-3.4698126301180299E-4</v>
      </c>
      <c r="E2293" s="31">
        <v>-6.7814980812608283E-3</v>
      </c>
      <c r="F2293" s="31">
        <v>-3.0127542226818349E-2</v>
      </c>
      <c r="G2293" s="31">
        <v>-2.6310463468932621E-3</v>
      </c>
      <c r="H2293" s="31">
        <v>-1.2354025814382386E-2</v>
      </c>
      <c r="I2293" s="31">
        <v>-2.1052631578947212E-3</v>
      </c>
      <c r="J2293" s="31">
        <v>-4.3222003929273001E-3</v>
      </c>
      <c r="K2293" s="31">
        <v>-2.1143304620203529E-2</v>
      </c>
      <c r="L2293" s="31">
        <v>-3.2032927702218994E-2</v>
      </c>
      <c r="M2293" s="31">
        <v>-1.6292974588938747E-2</v>
      </c>
    </row>
    <row r="2294" spans="1:13" x14ac:dyDescent="0.25">
      <c r="A2294" s="57">
        <v>42410</v>
      </c>
      <c r="B2294" s="31">
        <v>-8.8804313352363051E-3</v>
      </c>
      <c r="C2294" s="31">
        <v>-7.5797452363406403E-3</v>
      </c>
      <c r="D2294" s="31">
        <v>-2.013189864630327E-2</v>
      </c>
      <c r="E2294" s="31">
        <v>8.8628688560852265E-3</v>
      </c>
      <c r="F2294" s="31">
        <v>2.2035825988057978E-2</v>
      </c>
      <c r="G2294" s="31">
        <v>8.7256493506493449E-3</v>
      </c>
      <c r="H2294" s="31">
        <v>1.7445599186840077E-2</v>
      </c>
      <c r="I2294" s="31">
        <v>1.4667470363672885E-2</v>
      </c>
      <c r="J2294" s="31">
        <v>1.3812154696133394E-3</v>
      </c>
      <c r="K2294" s="31">
        <v>2.2399999999999975E-2</v>
      </c>
      <c r="L2294" s="31">
        <v>4.8068034756887368E-3</v>
      </c>
      <c r="M2294" s="31">
        <v>-3.0390518158329716E-4</v>
      </c>
    </row>
    <row r="2295" spans="1:13" x14ac:dyDescent="0.25">
      <c r="A2295" s="57">
        <v>42411</v>
      </c>
      <c r="B2295" s="31">
        <v>-4.9760000000000026E-2</v>
      </c>
      <c r="C2295" s="31">
        <v>-6.0464622891693853E-3</v>
      </c>
      <c r="D2295" s="31">
        <v>-3.5423308537019249E-4</v>
      </c>
      <c r="E2295" s="31">
        <v>-1.4763491785066973E-3</v>
      </c>
      <c r="F2295" s="31">
        <v>-1.7874530532758337E-2</v>
      </c>
      <c r="G2295" s="31">
        <v>-4.0233353450014331E-4</v>
      </c>
      <c r="H2295" s="31">
        <v>2.7197847007013554E-2</v>
      </c>
      <c r="I2295" s="31">
        <v>9.0099009900990179E-3</v>
      </c>
      <c r="J2295" s="31">
        <v>-7.2906403940886655E-3</v>
      </c>
      <c r="K2295" s="31">
        <v>-1.3302034428794962E-2</v>
      </c>
      <c r="L2295" s="31">
        <v>0.12364305427782885</v>
      </c>
      <c r="M2295" s="31">
        <v>-7.1439428484574297E-3</v>
      </c>
    </row>
    <row r="2296" spans="1:13" x14ac:dyDescent="0.25">
      <c r="A2296" s="57">
        <v>42412</v>
      </c>
      <c r="B2296" s="31">
        <v>4.041084357635949E-3</v>
      </c>
      <c r="C2296" s="31">
        <v>3.0949839914620192E-3</v>
      </c>
      <c r="D2296" s="31">
        <v>1.4883061658398367E-2</v>
      </c>
      <c r="E2296" s="31">
        <v>-1.0393640848472829E-3</v>
      </c>
      <c r="F2296" s="31">
        <v>8.1580624601657048E-2</v>
      </c>
      <c r="G2296" s="31">
        <v>1.630106661300057E-2</v>
      </c>
      <c r="H2296" s="31">
        <v>6.4705648842839913E-3</v>
      </c>
      <c r="I2296" s="31">
        <v>9.812579727210835E-4</v>
      </c>
      <c r="J2296" s="31">
        <v>1.5085351329892749E-2</v>
      </c>
      <c r="K2296" s="31">
        <v>2.6962727993655733E-2</v>
      </c>
      <c r="L2296" s="31">
        <v>-1.9158342885213675E-2</v>
      </c>
      <c r="M2296" s="31">
        <v>1.3165952235150158E-2</v>
      </c>
    </row>
    <row r="2297" spans="1:13" x14ac:dyDescent="0.25">
      <c r="A2297" s="57">
        <v>42416</v>
      </c>
      <c r="B2297" s="31">
        <v>2.1549555592822456E-2</v>
      </c>
      <c r="C2297" s="31">
        <v>2.819448877540176E-2</v>
      </c>
      <c r="D2297" s="31">
        <v>4.8882681564246244E-3</v>
      </c>
      <c r="E2297" s="31">
        <v>1.2602579132473757E-2</v>
      </c>
      <c r="F2297" s="31">
        <v>3.136253519282417E-2</v>
      </c>
      <c r="G2297" s="31">
        <v>1.1683168316831694E-2</v>
      </c>
      <c r="H2297" s="31">
        <v>2.7648497278536022E-2</v>
      </c>
      <c r="I2297" s="31">
        <v>-3.9211841976277695E-3</v>
      </c>
      <c r="J2297" s="31">
        <v>2.7375831052014021E-2</v>
      </c>
      <c r="K2297" s="31">
        <v>4.7876447876447958E-2</v>
      </c>
      <c r="L2297" s="31">
        <v>5.7095158597662898E-2</v>
      </c>
      <c r="M2297" s="31">
        <v>-4.2308854638863913E-3</v>
      </c>
    </row>
    <row r="2298" spans="1:13" x14ac:dyDescent="0.25">
      <c r="A2298" s="57">
        <v>42417</v>
      </c>
      <c r="B2298" s="31">
        <v>1.5431338750718115E-2</v>
      </c>
      <c r="C2298" s="31">
        <v>1.531456953642385E-2</v>
      </c>
      <c r="D2298" s="31">
        <v>2.3974982626824071E-2</v>
      </c>
      <c r="E2298" s="31">
        <v>2.5180897250361767E-2</v>
      </c>
      <c r="F2298" s="31">
        <v>3.8153885220924222E-2</v>
      </c>
      <c r="G2298" s="31">
        <v>2.6032491681346581E-2</v>
      </c>
      <c r="H2298" s="31">
        <v>2.4947227019765927E-2</v>
      </c>
      <c r="I2298" s="31">
        <v>3.5331168192107132E-2</v>
      </c>
      <c r="J2298" s="31">
        <v>2.1888085268366941E-2</v>
      </c>
      <c r="K2298" s="31">
        <v>5.1584377302873463E-3</v>
      </c>
      <c r="L2298" s="31">
        <v>3.2059380922299319E-2</v>
      </c>
      <c r="M2298" s="31">
        <v>3.1866464339906919E-3</v>
      </c>
    </row>
    <row r="2299" spans="1:13" x14ac:dyDescent="0.25">
      <c r="A2299" s="57">
        <v>42418</v>
      </c>
      <c r="B2299" s="31">
        <v>5.0844717484439528E-2</v>
      </c>
      <c r="C2299" s="31">
        <v>-1.8956379942926982E-2</v>
      </c>
      <c r="D2299" s="31">
        <v>-1.6966406515098731E-3</v>
      </c>
      <c r="E2299" s="31">
        <v>-1.5598531902879631E-2</v>
      </c>
      <c r="F2299" s="31">
        <v>-1.7305693144988754E-2</v>
      </c>
      <c r="G2299" s="31">
        <v>-4.3876383059902047E-3</v>
      </c>
      <c r="H2299" s="31">
        <v>-1.7038007863696025E-2</v>
      </c>
      <c r="I2299" s="31">
        <v>-1.6444866920152124E-2</v>
      </c>
      <c r="J2299" s="31">
        <v>-1.1734028683181186E-2</v>
      </c>
      <c r="K2299" s="31">
        <v>-4.1055718475073388E-2</v>
      </c>
      <c r="L2299" s="31">
        <v>-3.4889058913542326E-2</v>
      </c>
      <c r="M2299" s="31">
        <v>-3.0101346241113269E-2</v>
      </c>
    </row>
    <row r="2300" spans="1:13" x14ac:dyDescent="0.25">
      <c r="A2300" s="57">
        <v>42419</v>
      </c>
      <c r="B2300" s="31">
        <v>1.8153846153846187E-2</v>
      </c>
      <c r="C2300" s="31">
        <v>-2.285476833575717E-3</v>
      </c>
      <c r="D2300" s="31">
        <v>-2.4133242692046308E-2</v>
      </c>
      <c r="E2300" s="31">
        <v>5.1050405105039776E-3</v>
      </c>
      <c r="F2300" s="31">
        <v>2.3459863098942213E-2</v>
      </c>
      <c r="G2300" s="31">
        <v>-7.0894807434374041E-3</v>
      </c>
      <c r="H2300" s="31">
        <v>1.8857142857142906E-2</v>
      </c>
      <c r="I2300" s="31">
        <v>1.0631100802164895E-2</v>
      </c>
      <c r="J2300" s="31">
        <v>-5.6539766302300398E-3</v>
      </c>
      <c r="K2300" s="31">
        <v>-3.1345565749235527E-2</v>
      </c>
      <c r="L2300" s="31">
        <v>5.5493895671476778E-3</v>
      </c>
      <c r="M2300" s="31">
        <v>8.4217092950715777E-3</v>
      </c>
    </row>
    <row r="2301" spans="1:13" x14ac:dyDescent="0.25">
      <c r="A2301" s="57">
        <v>42422</v>
      </c>
      <c r="B2301" s="31">
        <v>1.1181625868842415E-2</v>
      </c>
      <c r="C2301" s="31">
        <v>8.7463556851310464E-3</v>
      </c>
      <c r="D2301" s="31">
        <v>2.2291884360849945E-2</v>
      </c>
      <c r="E2301" s="31">
        <v>7.9182776676036681E-3</v>
      </c>
      <c r="F2301" s="31">
        <v>2.5536572019213111E-2</v>
      </c>
      <c r="G2301" s="31">
        <v>1.6016981860285551E-2</v>
      </c>
      <c r="H2301" s="31">
        <v>4.5989904655075797E-2</v>
      </c>
      <c r="I2301" s="31">
        <v>2.4768097924835031E-2</v>
      </c>
      <c r="J2301" s="31">
        <v>1.0235026535253988E-2</v>
      </c>
      <c r="K2301" s="31">
        <v>5.2091554853985755E-2</v>
      </c>
      <c r="L2301" s="31">
        <v>-4.8880479344055594E-3</v>
      </c>
      <c r="M2301" s="31">
        <v>1.5001546551190792E-2</v>
      </c>
    </row>
    <row r="2302" spans="1:13" x14ac:dyDescent="0.25">
      <c r="A2302" s="57">
        <v>42423</v>
      </c>
      <c r="B2302" s="31">
        <v>-5.2301255230127186E-3</v>
      </c>
      <c r="C2302" s="31">
        <v>-2.260528488852187E-2</v>
      </c>
      <c r="D2302" s="31">
        <v>-1.8739352640545159E-2</v>
      </c>
      <c r="E2302" s="31">
        <v>-1.5018543158848319E-2</v>
      </c>
      <c r="F2302" s="31">
        <v>-4.5354834884685946E-2</v>
      </c>
      <c r="G2302" s="31">
        <v>-2.7920227920227858E-2</v>
      </c>
      <c r="H2302" s="31">
        <v>-1.1724754244861413E-2</v>
      </c>
      <c r="I2302" s="31">
        <v>-1.5864128406121725E-2</v>
      </c>
      <c r="J2302" s="31">
        <v>-1.9887429643527077E-2</v>
      </c>
      <c r="K2302" s="31">
        <v>-3.1507876969242288E-2</v>
      </c>
      <c r="L2302" s="31">
        <v>-3.818729202978921E-2</v>
      </c>
      <c r="M2302" s="31">
        <v>1.2951394179491205E-2</v>
      </c>
    </row>
    <row r="2303" spans="1:13" x14ac:dyDescent="0.25">
      <c r="A2303" s="57">
        <v>42424</v>
      </c>
      <c r="B2303" s="31">
        <v>-1.1942316358720007E-2</v>
      </c>
      <c r="C2303" s="31">
        <v>1.4890695955222188E-2</v>
      </c>
      <c r="D2303" s="31">
        <v>1.3541666666666785E-2</v>
      </c>
      <c r="E2303" s="31">
        <v>5.33160882374073E-3</v>
      </c>
      <c r="F2303" s="31">
        <v>1.0744006955657692E-2</v>
      </c>
      <c r="G2303" s="31">
        <v>3.5169988276670949E-3</v>
      </c>
      <c r="H2303" s="31">
        <v>1.9893659348209081E-3</v>
      </c>
      <c r="I2303" s="31">
        <v>1.3464820785131781E-2</v>
      </c>
      <c r="J2303" s="31">
        <v>4.2113323124042257E-3</v>
      </c>
      <c r="K2303" s="31">
        <v>2.0139426800929394E-2</v>
      </c>
      <c r="L2303" s="31">
        <v>-6.5897858319619029E-4</v>
      </c>
      <c r="M2303" s="31">
        <v>9.6269554753309894E-3</v>
      </c>
    </row>
    <row r="2304" spans="1:13" x14ac:dyDescent="0.25">
      <c r="A2304" s="57">
        <v>42425</v>
      </c>
      <c r="B2304" s="31">
        <v>1.3226909920182273E-2</v>
      </c>
      <c r="C2304" s="31">
        <v>6.8678459937565606E-3</v>
      </c>
      <c r="D2304" s="31">
        <v>1.4731072285029123E-2</v>
      </c>
      <c r="E2304" s="31">
        <v>8.8484190062325663E-3</v>
      </c>
      <c r="F2304" s="31">
        <v>-2.7834101382488541E-2</v>
      </c>
      <c r="G2304" s="31">
        <v>1.4408099688473452E-2</v>
      </c>
      <c r="H2304" s="31">
        <v>2.0034654537579577E-3</v>
      </c>
      <c r="I2304" s="31">
        <v>1.1133982035928192E-2</v>
      </c>
      <c r="J2304" s="31">
        <v>1.2390392680137197E-2</v>
      </c>
      <c r="K2304" s="31">
        <v>-2.2019741837509432E-2</v>
      </c>
      <c r="L2304" s="31">
        <v>2.2914606000659532E-2</v>
      </c>
      <c r="M2304" s="31">
        <v>1.3706793802145345E-2</v>
      </c>
    </row>
    <row r="2305" spans="1:13" x14ac:dyDescent="0.25">
      <c r="A2305" s="57">
        <v>42426</v>
      </c>
      <c r="B2305" s="31">
        <v>9.1529747167828912E-3</v>
      </c>
      <c r="C2305" s="31">
        <v>1.5502273666803124E-3</v>
      </c>
      <c r="D2305" s="31">
        <v>6.076975016880537E-3</v>
      </c>
      <c r="E2305" s="31">
        <v>-9.6351399220684364E-4</v>
      </c>
      <c r="F2305" s="31">
        <v>9.8470484136013336E-2</v>
      </c>
      <c r="G2305" s="31">
        <v>-1.5355086372360938E-2</v>
      </c>
      <c r="H2305" s="31">
        <v>1.4410519679364242E-4</v>
      </c>
      <c r="I2305" s="31">
        <v>-1.3879892662163051E-3</v>
      </c>
      <c r="J2305" s="31">
        <v>3.5774807004329556E-3</v>
      </c>
      <c r="K2305" s="31">
        <v>7.763975155279379E-3</v>
      </c>
      <c r="L2305" s="31">
        <v>5.318291700241895E-3</v>
      </c>
      <c r="M2305" s="31">
        <v>-2.2486772486772555E-2</v>
      </c>
    </row>
    <row r="2306" spans="1:13" x14ac:dyDescent="0.25">
      <c r="A2306" s="57">
        <v>42429</v>
      </c>
      <c r="B2306" s="31">
        <v>-1.8660322652590766E-2</v>
      </c>
      <c r="C2306" s="31">
        <v>-2.2701475595913179E-3</v>
      </c>
      <c r="D2306" s="31">
        <v>-7.0469798657718519E-3</v>
      </c>
      <c r="E2306" s="31">
        <v>-1.0353581913852605E-2</v>
      </c>
      <c r="F2306" s="31">
        <v>-2.186421173763109E-3</v>
      </c>
      <c r="G2306" s="31">
        <v>-8.187134502923854E-3</v>
      </c>
      <c r="H2306" s="31">
        <v>-4.88086018406797E-3</v>
      </c>
      <c r="I2306" s="31">
        <v>-9.2661230541141171E-3</v>
      </c>
      <c r="J2306" s="31">
        <v>-5.2532833020636494E-3</v>
      </c>
      <c r="K2306" s="31">
        <v>-4.6224961479198745E-3</v>
      </c>
      <c r="L2306" s="31">
        <v>3.5267714010900342E-3</v>
      </c>
      <c r="M2306" s="31">
        <v>-2.5560066155465577E-3</v>
      </c>
    </row>
    <row r="2307" spans="1:13" x14ac:dyDescent="0.25">
      <c r="A2307" s="57">
        <v>42430</v>
      </c>
      <c r="B2307" s="31">
        <v>1.8181818181819409E-3</v>
      </c>
      <c r="C2307" s="31">
        <v>3.9714551659944197E-2</v>
      </c>
      <c r="D2307" s="31">
        <v>2.6360256843528163E-2</v>
      </c>
      <c r="E2307" s="31">
        <v>3.0153202344612051E-2</v>
      </c>
      <c r="F2307" s="31">
        <v>3.9095836697036201E-2</v>
      </c>
      <c r="G2307" s="31">
        <v>3.3411949685534514E-2</v>
      </c>
      <c r="H2307" s="31">
        <v>4.7998262506334655E-2</v>
      </c>
      <c r="I2307" s="31">
        <v>2.7123082678638166E-2</v>
      </c>
      <c r="J2307" s="31">
        <v>2.2632968691059796E-2</v>
      </c>
      <c r="K2307" s="31">
        <v>5.1083591331269274E-2</v>
      </c>
      <c r="L2307" s="31">
        <v>5.5910543130990309E-2</v>
      </c>
      <c r="M2307" s="31">
        <v>1.8088634308108809E-3</v>
      </c>
    </row>
    <row r="2308" spans="1:13" x14ac:dyDescent="0.25">
      <c r="A2308" s="57">
        <v>42431</v>
      </c>
      <c r="B2308" s="31">
        <v>1.104053236539615E-2</v>
      </c>
      <c r="C2308" s="31">
        <v>2.1884014721973433E-3</v>
      </c>
      <c r="D2308" s="31">
        <v>5.5976292393808968E-3</v>
      </c>
      <c r="E2308" s="31">
        <v>5.5647528554247927E-5</v>
      </c>
      <c r="F2308" s="31">
        <v>-1.8091009988901119E-2</v>
      </c>
      <c r="G2308" s="31">
        <v>7.0368961582352174E-3</v>
      </c>
      <c r="H2308" s="31">
        <v>2.0205857971815622E-3</v>
      </c>
      <c r="I2308" s="31">
        <v>1.1837552358404668E-3</v>
      </c>
      <c r="J2308" s="31">
        <v>3.6886757654002178E-3</v>
      </c>
      <c r="K2308" s="31">
        <v>4.4182621502209196E-2</v>
      </c>
      <c r="L2308" s="31">
        <v>-1.1800302571860821E-2</v>
      </c>
      <c r="M2308" s="31">
        <v>-3.7616611495636665E-3</v>
      </c>
    </row>
    <row r="2309" spans="1:13" x14ac:dyDescent="0.25">
      <c r="A2309" s="57">
        <v>42432</v>
      </c>
      <c r="B2309" s="31">
        <v>2.6327599102468291E-2</v>
      </c>
      <c r="C2309" s="31">
        <v>7.4441687344912744E-3</v>
      </c>
      <c r="D2309" s="31">
        <v>1.3097576948264411E-3</v>
      </c>
      <c r="E2309" s="31">
        <v>-8.9448424567017959E-3</v>
      </c>
      <c r="F2309" s="31">
        <v>2.0345879959309254E-3</v>
      </c>
      <c r="G2309" s="31">
        <v>-1.1331444759206777E-2</v>
      </c>
      <c r="H2309" s="31">
        <v>-4.6879578083797169E-3</v>
      </c>
      <c r="I2309" s="31">
        <v>-3.3651659845385096E-3</v>
      </c>
      <c r="J2309" s="31">
        <v>8.2690187431091466E-3</v>
      </c>
      <c r="K2309" s="31">
        <v>-3.1029619181946355E-2</v>
      </c>
      <c r="L2309" s="31">
        <v>3.8273116962646014E-3</v>
      </c>
      <c r="M2309" s="31">
        <v>-1.057242108442713E-3</v>
      </c>
    </row>
    <row r="2310" spans="1:13" x14ac:dyDescent="0.25">
      <c r="A2310" s="57">
        <v>42433</v>
      </c>
      <c r="B2310" s="31">
        <v>2.332021571199494E-3</v>
      </c>
      <c r="C2310" s="31">
        <v>1.4876847290640427E-2</v>
      </c>
      <c r="D2310" s="31">
        <v>1.6350555918902554E-3</v>
      </c>
      <c r="E2310" s="31">
        <v>-2.1476095561606678E-3</v>
      </c>
      <c r="F2310" s="31">
        <v>7.0501974055272587E-3</v>
      </c>
      <c r="G2310" s="31">
        <v>-6.1127029608405437E-3</v>
      </c>
      <c r="H2310" s="31">
        <v>-4.0693345339313236E-3</v>
      </c>
      <c r="I2310" s="31">
        <v>-1.0859645920788474E-2</v>
      </c>
      <c r="J2310" s="31">
        <v>3.6449790413706218E-4</v>
      </c>
      <c r="K2310" s="31">
        <v>5.3857350800582182E-2</v>
      </c>
      <c r="L2310" s="31">
        <v>-7.1679121549489411E-3</v>
      </c>
      <c r="M2310" s="31">
        <v>9.6764439068641739E-3</v>
      </c>
    </row>
    <row r="2311" spans="1:13" x14ac:dyDescent="0.25">
      <c r="A2311" s="57">
        <v>42436</v>
      </c>
      <c r="B2311" s="31">
        <v>-1.890359168241873E-3</v>
      </c>
      <c r="C2311" s="31">
        <v>-1.1066886710028201E-2</v>
      </c>
      <c r="D2311" s="31">
        <v>1.0120796604636162E-2</v>
      </c>
      <c r="E2311" s="31">
        <v>-2.2127192673972118E-2</v>
      </c>
      <c r="F2311" s="31">
        <v>-7.5609073088771517E-3</v>
      </c>
      <c r="G2311" s="31">
        <v>-1.9219680953296181E-2</v>
      </c>
      <c r="H2311" s="31">
        <v>-2.1455645581945348E-2</v>
      </c>
      <c r="I2311" s="31">
        <v>-2.45410093182028E-2</v>
      </c>
      <c r="J2311" s="31">
        <v>1.0930952814720341E-2</v>
      </c>
      <c r="K2311" s="31">
        <v>4.1436464088397962E-3</v>
      </c>
      <c r="L2311" s="31">
        <v>6.1443932411675561E-3</v>
      </c>
      <c r="M2311" s="31">
        <v>1.6621743036837389E-2</v>
      </c>
    </row>
    <row r="2312" spans="1:13" x14ac:dyDescent="0.25">
      <c r="A2312" s="57">
        <v>42437</v>
      </c>
      <c r="B2312" s="31">
        <v>1.7701048951048959E-2</v>
      </c>
      <c r="C2312" s="31">
        <v>-8.2458034750172438E-3</v>
      </c>
      <c r="D2312" s="31">
        <v>-1.2281835811247643E-2</v>
      </c>
      <c r="E2312" s="31">
        <v>-1.7118361240576752E-3</v>
      </c>
      <c r="F2312" s="31">
        <v>-2.4774266365688358E-2</v>
      </c>
      <c r="G2312" s="31">
        <v>1.2149715853419396E-2</v>
      </c>
      <c r="H2312" s="31">
        <v>-4.5131485429992235E-3</v>
      </c>
      <c r="I2312" s="31">
        <v>1.8916107065165555E-3</v>
      </c>
      <c r="J2312" s="31">
        <v>-1.7300414489097138E-2</v>
      </c>
      <c r="K2312" s="31">
        <v>-5.6396148555708292E-2</v>
      </c>
      <c r="L2312" s="31">
        <v>-4.4732824427480944E-2</v>
      </c>
      <c r="M2312" s="31">
        <v>2.2094564737076272E-3</v>
      </c>
    </row>
    <row r="2313" spans="1:13" x14ac:dyDescent="0.25">
      <c r="A2313" s="57">
        <v>42438</v>
      </c>
      <c r="B2313" s="31">
        <v>-2.8630735094123949E-3</v>
      </c>
      <c r="C2313" s="31">
        <v>8.9082450757205223E-4</v>
      </c>
      <c r="D2313" s="31">
        <v>9.8167539267015602E-3</v>
      </c>
      <c r="E2313" s="31">
        <v>1.6239895096329837E-2</v>
      </c>
      <c r="F2313" s="31">
        <v>2.1352930964643191E-2</v>
      </c>
      <c r="G2313" s="31">
        <v>2.303969022265262E-2</v>
      </c>
      <c r="H2313" s="31">
        <v>-1.4100596151785938E-3</v>
      </c>
      <c r="I2313" s="31">
        <v>1.4915510242613061E-2</v>
      </c>
      <c r="J2313" s="31">
        <v>4.0344764349899975E-3</v>
      </c>
      <c r="K2313" s="31">
        <v>1.1661807580174877E-2</v>
      </c>
      <c r="L2313" s="31">
        <v>-2.5411539076234724E-2</v>
      </c>
      <c r="M2313" s="31">
        <v>-7.495590828924259E-3</v>
      </c>
    </row>
    <row r="2314" spans="1:13" x14ac:dyDescent="0.25">
      <c r="A2314" s="57">
        <v>42439</v>
      </c>
      <c r="B2314" s="31">
        <v>1.3853994688105775E-2</v>
      </c>
      <c r="C2314" s="31">
        <v>4.9446202531644445E-4</v>
      </c>
      <c r="D2314" s="31">
        <v>1.2637718729747283E-2</v>
      </c>
      <c r="E2314" s="31">
        <v>1.074811411718013E-2</v>
      </c>
      <c r="F2314" s="31">
        <v>-2.3796033994333277E-3</v>
      </c>
      <c r="G2314" s="31">
        <v>-1.4950794852384708E-2</v>
      </c>
      <c r="H2314" s="31">
        <v>-9.6519920639193124E-4</v>
      </c>
      <c r="I2314" s="31">
        <v>-1.7672774625617782E-3</v>
      </c>
      <c r="J2314" s="31">
        <v>1.3515981735159777E-2</v>
      </c>
      <c r="K2314" s="31">
        <v>-1.8011527377521652E-2</v>
      </c>
      <c r="L2314" s="31">
        <v>6.5595277140051422E-4</v>
      </c>
      <c r="M2314" s="31">
        <v>-1.7769880053309928E-3</v>
      </c>
    </row>
    <row r="2315" spans="1:13" x14ac:dyDescent="0.25">
      <c r="A2315" s="57">
        <v>42440</v>
      </c>
      <c r="B2315" s="31">
        <v>3.4692721608609034E-3</v>
      </c>
      <c r="C2315" s="31">
        <v>1.0773944845309913E-2</v>
      </c>
      <c r="D2315" s="31">
        <v>1.6320000000000112E-2</v>
      </c>
      <c r="E2315" s="31">
        <v>1.9640301899497725E-2</v>
      </c>
      <c r="F2315" s="31">
        <v>3.9186733303044008E-2</v>
      </c>
      <c r="G2315" s="31">
        <v>1.9596541786743638E-2</v>
      </c>
      <c r="H2315" s="31">
        <v>1.9107938382266321E-2</v>
      </c>
      <c r="I2315" s="31">
        <v>1.9474468878121431E-2</v>
      </c>
      <c r="J2315" s="31">
        <v>1.0272121102901322E-2</v>
      </c>
      <c r="K2315" s="31">
        <v>4.6221570066030671E-2</v>
      </c>
      <c r="L2315" s="31">
        <v>4.3920026220911179E-2</v>
      </c>
      <c r="M2315" s="31">
        <v>-3.5603026257231551E-3</v>
      </c>
    </row>
    <row r="2316" spans="1:13" x14ac:dyDescent="0.25">
      <c r="A2316" s="57">
        <v>42443</v>
      </c>
      <c r="B2316" s="31">
        <v>1.9755873844633509E-3</v>
      </c>
      <c r="C2316" s="31">
        <v>2.5425386270290229E-3</v>
      </c>
      <c r="D2316" s="31">
        <v>-1.0390428211586977E-2</v>
      </c>
      <c r="E2316" s="31">
        <v>5.0493932472963632E-3</v>
      </c>
      <c r="F2316" s="31">
        <v>-5.246475024592745E-3</v>
      </c>
      <c r="G2316" s="31">
        <v>1.8843037497644488E-3</v>
      </c>
      <c r="H2316" s="31">
        <v>6.6010077070275397E-3</v>
      </c>
      <c r="I2316" s="31">
        <v>4.3871675349602679E-3</v>
      </c>
      <c r="J2316" s="31">
        <v>-8.0271138066357883E-3</v>
      </c>
      <c r="K2316" s="31">
        <v>3.3660589060308554E-2</v>
      </c>
      <c r="L2316" s="31">
        <v>4.4583987441130457E-2</v>
      </c>
      <c r="M2316" s="31">
        <v>2.828643739764658E-3</v>
      </c>
    </row>
    <row r="2317" spans="1:13" x14ac:dyDescent="0.25">
      <c r="A2317" s="57">
        <v>42444</v>
      </c>
      <c r="B2317" s="31">
        <v>-1.9012745581296064E-3</v>
      </c>
      <c r="C2317" s="31">
        <v>2.0093640265314017E-2</v>
      </c>
      <c r="D2317" s="31">
        <v>6.9996818326438781E-3</v>
      </c>
      <c r="E2317" s="31">
        <v>-2.9569193281221429E-3</v>
      </c>
      <c r="F2317" s="31">
        <v>-9.8890231842655441E-3</v>
      </c>
      <c r="G2317" s="31">
        <v>7.8991912732744307E-3</v>
      </c>
      <c r="H2317" s="31">
        <v>6.365871950049673E-3</v>
      </c>
      <c r="I2317" s="31">
        <v>7.0980070980071197E-3</v>
      </c>
      <c r="J2317" s="31">
        <v>2.1578852724328801E-3</v>
      </c>
      <c r="K2317" s="31">
        <v>-4.6811397557666168E-2</v>
      </c>
      <c r="L2317" s="31">
        <v>3.9074241058008052E-3</v>
      </c>
      <c r="M2317" s="31">
        <v>1.0837292161520296E-2</v>
      </c>
    </row>
    <row r="2318" spans="1:13" x14ac:dyDescent="0.25">
      <c r="A2318" s="57">
        <v>42445</v>
      </c>
      <c r="B2318" s="31">
        <v>6.2085508677860446E-3</v>
      </c>
      <c r="C2318" s="31">
        <v>1.3291260279212125E-2</v>
      </c>
      <c r="D2318" s="31">
        <v>1.2638230647710191E-3</v>
      </c>
      <c r="E2318" s="31">
        <v>1.0654511004626999E-2</v>
      </c>
      <c r="F2318" s="31">
        <v>1.570302963045167E-2</v>
      </c>
      <c r="G2318" s="31">
        <v>1.4181750326553333E-2</v>
      </c>
      <c r="H2318" s="31">
        <v>-4.7658660011784537E-3</v>
      </c>
      <c r="I2318" s="31">
        <v>1.364416734435725E-2</v>
      </c>
      <c r="J2318" s="31">
        <v>7.3568993360848545E-3</v>
      </c>
      <c r="K2318" s="31">
        <v>7.1886120996441205E-2</v>
      </c>
      <c r="L2318" s="31">
        <v>1.0179640718563032E-2</v>
      </c>
      <c r="M2318" s="31">
        <v>-1.4686444411808885E-3</v>
      </c>
    </row>
    <row r="2319" spans="1:13" x14ac:dyDescent="0.25">
      <c r="A2319" s="57">
        <v>42446</v>
      </c>
      <c r="B2319" s="31">
        <v>1.5145140933950252E-2</v>
      </c>
      <c r="C2319" s="31">
        <v>-1.6042276115881826E-3</v>
      </c>
      <c r="D2319" s="31">
        <v>9.151151782896827E-3</v>
      </c>
      <c r="E2319" s="31">
        <v>2.2959149017103275E-3</v>
      </c>
      <c r="F2319" s="31">
        <v>2.1305654192842471E-3</v>
      </c>
      <c r="G2319" s="31">
        <v>5.7037718491259604E-3</v>
      </c>
      <c r="H2319" s="31">
        <v>-2.5824089713897491E-2</v>
      </c>
      <c r="I2319" s="31">
        <v>-1.0340524157603892E-2</v>
      </c>
      <c r="J2319" s="31">
        <v>8.1938012112576786E-3</v>
      </c>
      <c r="K2319" s="31">
        <v>2.3240371845949515E-2</v>
      </c>
      <c r="L2319" s="31">
        <v>-3.2157676348547715E-2</v>
      </c>
      <c r="M2319" s="31">
        <v>-7.9423444624208139E-3</v>
      </c>
    </row>
    <row r="2320" spans="1:13" x14ac:dyDescent="0.25">
      <c r="A2320" s="57">
        <v>42447</v>
      </c>
      <c r="B2320" s="31">
        <v>1.8096422157756642E-2</v>
      </c>
      <c r="C2320" s="31">
        <v>1.1342155009452792E-3</v>
      </c>
      <c r="D2320" s="31">
        <v>2.1888680425265816E-2</v>
      </c>
      <c r="E2320" s="31">
        <v>-2.4397516874941072E-4</v>
      </c>
      <c r="F2320" s="31">
        <v>2.4422154382904404E-2</v>
      </c>
      <c r="G2320" s="31">
        <v>-2.140504939626775E-2</v>
      </c>
      <c r="H2320" s="31">
        <v>-1.3156013156013224E-2</v>
      </c>
      <c r="I2320" s="31">
        <v>3.8731760043235752E-3</v>
      </c>
      <c r="J2320" s="31">
        <v>8.6572438162544341E-3</v>
      </c>
      <c r="K2320" s="31">
        <v>-1.4276443867618505E-2</v>
      </c>
      <c r="L2320" s="31">
        <v>-1.5311590874291792E-2</v>
      </c>
      <c r="M2320" s="31">
        <v>-7.4128984432912937E-3</v>
      </c>
    </row>
    <row r="2321" spans="1:13" x14ac:dyDescent="0.25">
      <c r="A2321" s="57">
        <v>42450</v>
      </c>
      <c r="B2321" s="31">
        <v>-6.7842605156032132E-4</v>
      </c>
      <c r="C2321" s="31">
        <v>-9.4410876132933197E-5</v>
      </c>
      <c r="D2321" s="31">
        <v>-1.04039167686657E-2</v>
      </c>
      <c r="E2321" s="31">
        <v>6.0873101952276798E-3</v>
      </c>
      <c r="F2321" s="31">
        <v>-4.2571306939122033E-3</v>
      </c>
      <c r="G2321" s="31">
        <v>6.917180781454535E-3</v>
      </c>
      <c r="H2321" s="31">
        <v>3.4415302130126335E-3</v>
      </c>
      <c r="I2321" s="31">
        <v>3.5890533871689723E-3</v>
      </c>
      <c r="J2321" s="31">
        <v>-1.2261341741111043E-3</v>
      </c>
      <c r="K2321" s="31">
        <v>-1.1191573403554922E-2</v>
      </c>
      <c r="L2321" s="31">
        <v>2.176955372414846E-2</v>
      </c>
      <c r="M2321" s="31">
        <v>1.5235250186706351E-2</v>
      </c>
    </row>
    <row r="2322" spans="1:13" x14ac:dyDescent="0.25">
      <c r="A2322" s="57">
        <v>42451</v>
      </c>
      <c r="B2322" s="31">
        <v>5.1595383570943731E-3</v>
      </c>
      <c r="C2322" s="31">
        <v>7.6480030214334249E-3</v>
      </c>
      <c r="D2322" s="31">
        <v>-6.1842918985788309E-4</v>
      </c>
      <c r="E2322" s="31">
        <v>-1.8057108976000658E-3</v>
      </c>
      <c r="F2322" s="31">
        <v>6.8405301410858765E-3</v>
      </c>
      <c r="G2322" s="31">
        <v>3.898997400668458E-3</v>
      </c>
      <c r="H2322" s="31">
        <v>1.17332755695152E-2</v>
      </c>
      <c r="I2322" s="31">
        <v>3.5762181493070866E-3</v>
      </c>
      <c r="J2322" s="31">
        <v>-2.1045247281656909E-3</v>
      </c>
      <c r="K2322" s="31">
        <v>1.6644474034620549E-2</v>
      </c>
      <c r="L2322" s="31">
        <v>-2.5414700958757974E-2</v>
      </c>
      <c r="M2322" s="31">
        <v>-1.4712373105780774E-3</v>
      </c>
    </row>
    <row r="2323" spans="1:13" x14ac:dyDescent="0.25">
      <c r="A2323" s="57">
        <v>42452</v>
      </c>
      <c r="B2323" s="31">
        <v>-4.052411184655158E-4</v>
      </c>
      <c r="C2323" s="31">
        <v>-5.528485757121504E-3</v>
      </c>
      <c r="D2323" s="31">
        <v>-9.9009900990099098E-3</v>
      </c>
      <c r="E2323" s="31">
        <v>-3.6314546068174636E-3</v>
      </c>
      <c r="F2323" s="31">
        <v>-2.420382165605095E-2</v>
      </c>
      <c r="G2323" s="31">
        <v>-1.8494544109487476E-3</v>
      </c>
      <c r="H2323" s="31">
        <v>1.6325292606337305E-2</v>
      </c>
      <c r="I2323" s="31">
        <v>2.5835189309577622E-3</v>
      </c>
      <c r="J2323" s="31">
        <v>-5.2724077328646368E-3</v>
      </c>
      <c r="K2323" s="31">
        <v>-1.8991486574983618E-2</v>
      </c>
      <c r="L2323" s="31">
        <v>-3.5915053091817639E-2</v>
      </c>
      <c r="M2323" s="31">
        <v>-6.0409606600856369E-3</v>
      </c>
    </row>
    <row r="2324" spans="1:13" x14ac:dyDescent="0.25">
      <c r="A2324" s="57">
        <v>42453</v>
      </c>
      <c r="B2324" s="31">
        <v>-2.0405405405405475E-2</v>
      </c>
      <c r="C2324" s="31">
        <v>-4.3343069820030999E-3</v>
      </c>
      <c r="D2324" s="31">
        <v>-3.7500000000000311E-3</v>
      </c>
      <c r="E2324" s="31">
        <v>-3.7395333712706424E-3</v>
      </c>
      <c r="F2324" s="31">
        <v>5.5483028720626493E-3</v>
      </c>
      <c r="G2324" s="31">
        <v>4.4469149527515128E-3</v>
      </c>
      <c r="H2324" s="31">
        <v>2.3383599880624439E-2</v>
      </c>
      <c r="I2324" s="31">
        <v>4.5317220543805714E-3</v>
      </c>
      <c r="J2324" s="31">
        <v>1.7667844522968323E-3</v>
      </c>
      <c r="K2324" s="31">
        <v>6.6755674232310547E-3</v>
      </c>
      <c r="L2324" s="31">
        <v>7.9365079365079083E-3</v>
      </c>
      <c r="M2324" s="31">
        <v>8.0047435517345278E-3</v>
      </c>
    </row>
    <row r="2325" spans="1:13" x14ac:dyDescent="0.25">
      <c r="A2325" s="57">
        <v>42457</v>
      </c>
      <c r="B2325" s="31">
        <v>1.9106083597737689E-2</v>
      </c>
      <c r="C2325" s="31">
        <v>-4.5424434560424887E-3</v>
      </c>
      <c r="D2325" s="31">
        <v>6.2735257214563411E-4</v>
      </c>
      <c r="E2325" s="31">
        <v>-2.4071807425540825E-3</v>
      </c>
      <c r="F2325" s="31">
        <v>1.6769447149191929E-3</v>
      </c>
      <c r="G2325" s="31">
        <v>-1.2359343294595093E-2</v>
      </c>
      <c r="H2325" s="31">
        <v>-5.2834719958830823E-3</v>
      </c>
      <c r="I2325" s="31">
        <v>5.6612118531622624E-3</v>
      </c>
      <c r="J2325" s="31">
        <v>-3.1746031746031633E-3</v>
      </c>
      <c r="K2325" s="31">
        <v>-1.1273209549071628E-2</v>
      </c>
      <c r="L2325" s="31">
        <v>4.4994375703037992E-3</v>
      </c>
      <c r="M2325" s="31">
        <v>1.7647058823531125E-3</v>
      </c>
    </row>
    <row r="2326" spans="1:13" x14ac:dyDescent="0.25">
      <c r="A2326" s="57">
        <v>42458</v>
      </c>
      <c r="B2326" s="31">
        <v>-1.0829103214889946E-3</v>
      </c>
      <c r="C2326" s="31">
        <v>2.3671451658902942E-2</v>
      </c>
      <c r="D2326" s="31">
        <v>1.5047021943573879E-2</v>
      </c>
      <c r="E2326" s="31">
        <v>1.5323163333469614E-2</v>
      </c>
      <c r="F2326" s="31">
        <v>2.5220068045579858E-2</v>
      </c>
      <c r="G2326" s="31">
        <v>2.1852820321255129E-2</v>
      </c>
      <c r="H2326" s="31">
        <v>2.4126097228689192E-2</v>
      </c>
      <c r="I2326" s="31">
        <v>2.154982848095699E-2</v>
      </c>
      <c r="J2326" s="31">
        <v>1.5746638358103304E-2</v>
      </c>
      <c r="K2326" s="31">
        <v>2.5486250838363533E-2</v>
      </c>
      <c r="L2326" s="31">
        <v>4.911214205727088E-2</v>
      </c>
      <c r="M2326" s="31">
        <v>-1.321197886083425E-3</v>
      </c>
    </row>
    <row r="2327" spans="1:13" x14ac:dyDescent="0.25">
      <c r="A2327" s="57">
        <v>42459</v>
      </c>
      <c r="B2327" s="31">
        <v>1.599024324141185E-2</v>
      </c>
      <c r="C2327" s="31">
        <v>1.7459138187221335E-2</v>
      </c>
      <c r="D2327" s="31">
        <v>1.0191476219888695E-2</v>
      </c>
      <c r="E2327" s="31">
        <v>7.7339312807980232E-3</v>
      </c>
      <c r="F2327" s="31">
        <v>2.6337968815837165E-4</v>
      </c>
      <c r="G2327" s="31">
        <v>6.2145859989033436E-3</v>
      </c>
      <c r="H2327" s="31">
        <v>8.1332300542216185E-3</v>
      </c>
      <c r="I2327" s="31">
        <v>-1.2398828999483413E-2</v>
      </c>
      <c r="J2327" s="31">
        <v>1.6721825465946694E-2</v>
      </c>
      <c r="K2327" s="31">
        <v>7.1942446043167241E-3</v>
      </c>
      <c r="L2327" s="31">
        <v>1.5248551387618159E-2</v>
      </c>
      <c r="M2327" s="31">
        <v>1.1318535940026297E-2</v>
      </c>
    </row>
    <row r="2328" spans="1:13" x14ac:dyDescent="0.25">
      <c r="A2328" s="57">
        <v>42460</v>
      </c>
      <c r="B2328" s="31">
        <v>-1.0670223407802659E-3</v>
      </c>
      <c r="C2328" s="31">
        <v>-5.2026286966047053E-3</v>
      </c>
      <c r="D2328" s="31">
        <v>-1.1005808621216695E-2</v>
      </c>
      <c r="E2328" s="31">
        <v>-7.4347461127468595E-3</v>
      </c>
      <c r="F2328" s="31">
        <v>5.2135446837642263E-3</v>
      </c>
      <c r="G2328" s="31">
        <v>3.2697547683924189E-3</v>
      </c>
      <c r="H2328" s="31">
        <v>-8.4350832651289842E-3</v>
      </c>
      <c r="I2328" s="31">
        <v>-5.2310374891020306E-3</v>
      </c>
      <c r="J2328" s="31">
        <v>-1.6275483981497252E-2</v>
      </c>
      <c r="K2328" s="31">
        <v>-5.1948051948051965E-3</v>
      </c>
      <c r="L2328" s="31">
        <v>-1.2015620306398134E-3</v>
      </c>
      <c r="M2328" s="31">
        <v>-4.505813953488369E-3</v>
      </c>
    </row>
    <row r="2329" spans="1:13" x14ac:dyDescent="0.25">
      <c r="A2329" s="57">
        <v>42461</v>
      </c>
      <c r="B2329" s="31">
        <v>4.8067294211897593E-3</v>
      </c>
      <c r="C2329" s="31">
        <v>9.1751536838242664E-3</v>
      </c>
      <c r="D2329" s="31">
        <v>3.0911901081915882E-3</v>
      </c>
      <c r="E2329" s="31">
        <v>6.6581649775152574E-3</v>
      </c>
      <c r="F2329" s="31">
        <v>-2.8813914501256699E-3</v>
      </c>
      <c r="G2329" s="31">
        <v>6.1560745971394049E-3</v>
      </c>
      <c r="H2329" s="31">
        <v>8.1867798665857805E-3</v>
      </c>
      <c r="I2329" s="31">
        <v>1.7177914110429571E-2</v>
      </c>
      <c r="J2329" s="31">
        <v>9.0560780215951375E-3</v>
      </c>
      <c r="K2329" s="31">
        <v>3.916449086161844E-3</v>
      </c>
      <c r="L2329" s="31">
        <v>1.0977443609022641E-2</v>
      </c>
      <c r="M2329" s="31">
        <v>8.3223828296101754E-3</v>
      </c>
    </row>
    <row r="2330" spans="1:13" x14ac:dyDescent="0.25">
      <c r="A2330" s="57">
        <v>42464</v>
      </c>
      <c r="B2330" s="31">
        <v>1.2158660554116185E-2</v>
      </c>
      <c r="C2330" s="31">
        <v>1.0273661241931187E-2</v>
      </c>
      <c r="D2330" s="31">
        <v>-1.3867488443759735E-2</v>
      </c>
      <c r="E2330" s="31">
        <v>-6.1607392887146339E-3</v>
      </c>
      <c r="F2330" s="31">
        <v>-7.1454841590922191E-3</v>
      </c>
      <c r="G2330" s="31">
        <v>-2.519344970307702E-3</v>
      </c>
      <c r="H2330" s="31">
        <v>-8.872180451127698E-3</v>
      </c>
      <c r="I2330" s="31">
        <v>-3.0242977770118973E-2</v>
      </c>
      <c r="J2330" s="31">
        <v>-3.7970314118053183E-3</v>
      </c>
      <c r="K2330" s="31">
        <v>-2.0806241872561748E-2</v>
      </c>
      <c r="L2330" s="31">
        <v>-3.1831027814963608E-2</v>
      </c>
      <c r="M2330" s="31">
        <v>5.7920648711262679E-4</v>
      </c>
    </row>
    <row r="2331" spans="1:13" x14ac:dyDescent="0.25">
      <c r="A2331" s="57">
        <v>42465</v>
      </c>
      <c r="B2331" s="31">
        <v>-5.9734803728501706E-3</v>
      </c>
      <c r="C2331" s="31">
        <v>-1.1789056875449955E-2</v>
      </c>
      <c r="D2331" s="31">
        <v>-3.1250000000000444E-3</v>
      </c>
      <c r="E2331" s="31">
        <v>-1.004977928054851E-2</v>
      </c>
      <c r="F2331" s="31">
        <v>-2.7358840027517539E-2</v>
      </c>
      <c r="G2331" s="31">
        <v>-1.5695471766191571E-2</v>
      </c>
      <c r="H2331" s="31">
        <v>-1.1884893541698416E-2</v>
      </c>
      <c r="I2331" s="31">
        <v>-2.9320302087960659E-3</v>
      </c>
      <c r="J2331" s="31">
        <v>-1.7325017325009462E-4</v>
      </c>
      <c r="K2331" s="31">
        <v>1.3280212483399723E-3</v>
      </c>
      <c r="L2331" s="31">
        <v>-1.7360577661699184E-2</v>
      </c>
      <c r="M2331" s="31">
        <v>-6.6570188133139307E-3</v>
      </c>
    </row>
    <row r="2332" spans="1:13" x14ac:dyDescent="0.25">
      <c r="A2332" s="57">
        <v>42466</v>
      </c>
      <c r="B2332" s="31">
        <v>-1.0103678267186167E-2</v>
      </c>
      <c r="C2332" s="31">
        <v>1.0472634550587223E-2</v>
      </c>
      <c r="D2332" s="31">
        <v>5.642633228840177E-3</v>
      </c>
      <c r="E2332" s="31">
        <v>1.0693955001355615E-2</v>
      </c>
      <c r="F2332" s="31">
        <v>1.6430903155603804E-2</v>
      </c>
      <c r="G2332" s="31">
        <v>1.0263929618768319E-2</v>
      </c>
      <c r="H2332" s="31">
        <v>2.7194868120244298E-2</v>
      </c>
      <c r="I2332" s="31">
        <v>1.327749064337902E-2</v>
      </c>
      <c r="J2332" s="31">
        <v>1.1263212614798013E-2</v>
      </c>
      <c r="K2332" s="31">
        <v>2.4535809018567667E-2</v>
      </c>
      <c r="L2332" s="31">
        <v>2.4546591619762248E-2</v>
      </c>
      <c r="M2332" s="31">
        <v>5.8275058275059077E-3</v>
      </c>
    </row>
    <row r="2333" spans="1:13" x14ac:dyDescent="0.25">
      <c r="A2333" s="57">
        <v>42467</v>
      </c>
      <c r="B2333" s="31">
        <v>-5.5370246831221159E-3</v>
      </c>
      <c r="C2333" s="31">
        <v>-2.1809661139149172E-2</v>
      </c>
      <c r="D2333" s="31">
        <v>-1.6521197007481225E-2</v>
      </c>
      <c r="E2333" s="31">
        <v>-7.255025546809124E-3</v>
      </c>
      <c r="F2333" s="31">
        <v>-2.2963280162723421E-2</v>
      </c>
      <c r="G2333" s="31">
        <v>-1.1973875181422344E-2</v>
      </c>
      <c r="H2333" s="31">
        <v>-1.7688679245283168E-2</v>
      </c>
      <c r="I2333" s="31">
        <v>-6.156010904933007E-4</v>
      </c>
      <c r="J2333" s="31">
        <v>-2.0733379026730669E-2</v>
      </c>
      <c r="K2333" s="31">
        <v>-1.5533980582524198E-2</v>
      </c>
      <c r="L2333" s="31">
        <v>-3.3267205859911497E-2</v>
      </c>
      <c r="M2333" s="31">
        <v>-1.1877172653534274E-2</v>
      </c>
    </row>
    <row r="2334" spans="1:13" x14ac:dyDescent="0.25">
      <c r="A2334" s="57">
        <v>42468</v>
      </c>
      <c r="B2334" s="31">
        <v>-6.7082578654287239E-5</v>
      </c>
      <c r="C2334" s="31">
        <v>1.1055831951354289E-3</v>
      </c>
      <c r="D2334" s="31">
        <v>2.5356576862123337E-3</v>
      </c>
      <c r="E2334" s="31">
        <v>-1.5264494515588867E-3</v>
      </c>
      <c r="F2334" s="31">
        <v>7.9438996329370681E-3</v>
      </c>
      <c r="G2334" s="31">
        <v>-7.3448402497244825E-4</v>
      </c>
      <c r="H2334" s="31">
        <v>5.3598904350473653E-3</v>
      </c>
      <c r="I2334" s="31">
        <v>-2.6487152411122872E-2</v>
      </c>
      <c r="J2334" s="31">
        <v>1.294838145231858E-2</v>
      </c>
      <c r="K2334" s="31">
        <v>-1.051939513477973E-2</v>
      </c>
      <c r="L2334" s="31">
        <v>-1.7521704814522532E-2</v>
      </c>
      <c r="M2334" s="31">
        <v>-2.3453532688361145E-3</v>
      </c>
    </row>
    <row r="2335" spans="1:13" x14ac:dyDescent="0.25">
      <c r="A2335" s="57">
        <v>42471</v>
      </c>
      <c r="B2335" s="31">
        <v>8.0504494834294782E-3</v>
      </c>
      <c r="C2335" s="31">
        <v>3.3130866924351299E-3</v>
      </c>
      <c r="D2335" s="31">
        <v>1.2646221941194913E-3</v>
      </c>
      <c r="E2335" s="31">
        <v>-4.1263613610227345E-3</v>
      </c>
      <c r="F2335" s="31">
        <v>5.924557017067178E-3</v>
      </c>
      <c r="G2335" s="31">
        <v>-2.021315692759984E-3</v>
      </c>
      <c r="H2335" s="31">
        <v>2.2367978472921379E-3</v>
      </c>
      <c r="I2335" s="31">
        <v>-1.4824188737232236E-2</v>
      </c>
      <c r="J2335" s="31">
        <v>-1.2091898428053804E-3</v>
      </c>
      <c r="K2335" s="31">
        <v>4.1860465116279055E-2</v>
      </c>
      <c r="L2335" s="31">
        <v>-2.6510282776349592E-2</v>
      </c>
      <c r="M2335" s="31">
        <v>-9.6973258889214708E-3</v>
      </c>
    </row>
    <row r="2336" spans="1:13" x14ac:dyDescent="0.25">
      <c r="A2336" s="57">
        <v>42472</v>
      </c>
      <c r="B2336" s="31">
        <v>-4.3258352189536886E-3</v>
      </c>
      <c r="C2336" s="31">
        <v>1.3025133003118805E-2</v>
      </c>
      <c r="D2336" s="31">
        <v>5.9993684875274678E-3</v>
      </c>
      <c r="E2336" s="31">
        <v>9.4959923923381151E-3</v>
      </c>
      <c r="F2336" s="31">
        <v>1.2589830874804253E-2</v>
      </c>
      <c r="G2336" s="31">
        <v>6.2603572086170622E-3</v>
      </c>
      <c r="H2336" s="31">
        <v>1.2149077911835393E-2</v>
      </c>
      <c r="I2336" s="31">
        <v>1.4863748967795187E-2</v>
      </c>
      <c r="J2336" s="31">
        <v>1.0722933241092969E-2</v>
      </c>
      <c r="K2336" s="31">
        <v>6.8877551020408267E-2</v>
      </c>
      <c r="L2336" s="31">
        <v>1.4028717610166552E-2</v>
      </c>
      <c r="M2336" s="31">
        <v>2.0771513353115667E-2</v>
      </c>
    </row>
    <row r="2337" spans="1:13" x14ac:dyDescent="0.25">
      <c r="A2337" s="57">
        <v>42473</v>
      </c>
      <c r="B2337" s="31">
        <v>7.6198115099257446E-3</v>
      </c>
      <c r="C2337" s="31">
        <v>1.4487504527345152E-2</v>
      </c>
      <c r="D2337" s="31">
        <v>8.4745762711866401E-3</v>
      </c>
      <c r="E2337" s="31">
        <v>1.1613667254303017E-2</v>
      </c>
      <c r="F2337" s="31">
        <v>3.5112059765207926E-2</v>
      </c>
      <c r="G2337" s="31">
        <v>1.2808783165599413E-2</v>
      </c>
      <c r="H2337" s="31">
        <v>1.9314621085266381E-2</v>
      </c>
      <c r="I2337" s="31">
        <v>-9.0407738902442691E-4</v>
      </c>
      <c r="J2337" s="31">
        <v>1.2491444216290226E-2</v>
      </c>
      <c r="K2337" s="31">
        <v>-5.9665871121727942E-4</v>
      </c>
      <c r="L2337" s="31">
        <v>3.8248697916666741E-2</v>
      </c>
      <c r="M2337" s="31">
        <v>5.087209302325757E-3</v>
      </c>
    </row>
    <row r="2338" spans="1:13" x14ac:dyDescent="0.25">
      <c r="A2338" s="57">
        <v>42474</v>
      </c>
      <c r="B2338" s="31">
        <v>4.9751243781095411E-3</v>
      </c>
      <c r="C2338" s="31">
        <v>5.3552302749015901E-4</v>
      </c>
      <c r="D2338" s="31">
        <v>-1.0270774976657404E-2</v>
      </c>
      <c r="E2338" s="31">
        <v>1.9688181769808022E-3</v>
      </c>
      <c r="F2338" s="31">
        <v>8.9699969068977037E-3</v>
      </c>
      <c r="G2338" s="31">
        <v>1.8066847335140857E-4</v>
      </c>
      <c r="H2338" s="31">
        <v>9.6450993786798556E-3</v>
      </c>
      <c r="I2338" s="31">
        <v>2.986155099085952E-3</v>
      </c>
      <c r="J2338" s="31">
        <v>8.4502281561604775E-4</v>
      </c>
      <c r="K2338" s="31">
        <v>5.3731343283582866E-3</v>
      </c>
      <c r="L2338" s="31">
        <v>-4.3894027277002756E-3</v>
      </c>
      <c r="M2338" s="31">
        <v>-5.0614605929141243E-3</v>
      </c>
    </row>
    <row r="2339" spans="1:13" x14ac:dyDescent="0.25">
      <c r="A2339" s="57">
        <v>42475</v>
      </c>
      <c r="B2339" s="31">
        <v>-3.036303630363113E-3</v>
      </c>
      <c r="C2339" s="31">
        <v>-2.0071364852810025E-2</v>
      </c>
      <c r="D2339" s="31">
        <v>-1.0691823899371067E-2</v>
      </c>
      <c r="E2339" s="31">
        <v>7.7004779607010576E-3</v>
      </c>
      <c r="F2339" s="31">
        <v>-1.2773349683220969E-2</v>
      </c>
      <c r="G2339" s="31">
        <v>5.2384393063582557E-3</v>
      </c>
      <c r="H2339" s="31">
        <v>8.280306081353217E-3</v>
      </c>
      <c r="I2339" s="31">
        <v>-1.082641645615301E-2</v>
      </c>
      <c r="J2339" s="31">
        <v>-4.8969942586963855E-3</v>
      </c>
      <c r="K2339" s="31">
        <v>-1.4845605700712583E-2</v>
      </c>
      <c r="L2339" s="31">
        <v>-8.03023145961268E-3</v>
      </c>
      <c r="M2339" s="31">
        <v>3.7790697674420226E-3</v>
      </c>
    </row>
    <row r="2340" spans="1:13" x14ac:dyDescent="0.25">
      <c r="A2340" s="57">
        <v>42478</v>
      </c>
      <c r="B2340" s="31">
        <v>4.7007415254238794E-3</v>
      </c>
      <c r="C2340" s="31">
        <v>-2.157487482931264E-2</v>
      </c>
      <c r="D2340" s="31">
        <v>6.0394151303242438E-3</v>
      </c>
      <c r="E2340" s="31">
        <v>1.0026350461133093E-2</v>
      </c>
      <c r="F2340" s="31">
        <v>-1.449125349342717E-3</v>
      </c>
      <c r="G2340" s="31">
        <v>1.4555256064689992E-2</v>
      </c>
      <c r="H2340" s="31">
        <v>1.511447698477375E-2</v>
      </c>
      <c r="I2340" s="31">
        <v>7.3878146661803257E-3</v>
      </c>
      <c r="J2340" s="31">
        <v>3.3938571186165056E-4</v>
      </c>
      <c r="K2340" s="31">
        <v>3.4960819770946561E-2</v>
      </c>
      <c r="L2340" s="31">
        <v>3.8730158730158726E-2</v>
      </c>
      <c r="M2340" s="31">
        <v>1.158412974225298E-2</v>
      </c>
    </row>
    <row r="2341" spans="1:13" x14ac:dyDescent="0.25">
      <c r="A2341" s="57">
        <v>42479</v>
      </c>
      <c r="B2341" s="31">
        <v>-3.4794069192751298E-2</v>
      </c>
      <c r="C2341" s="31">
        <v>-5.3033122441384917E-3</v>
      </c>
      <c r="D2341" s="31">
        <v>-1.5797788309636074E-3</v>
      </c>
      <c r="E2341" s="31">
        <v>-1.6540352982611806E-2</v>
      </c>
      <c r="F2341" s="31">
        <v>8.1890743236239238E-3</v>
      </c>
      <c r="G2341" s="31">
        <v>-1.2398157987956182E-3</v>
      </c>
      <c r="H2341" s="31">
        <v>-1.1725820413945098E-2</v>
      </c>
      <c r="I2341" s="31">
        <v>1.6659121774558638E-2</v>
      </c>
      <c r="J2341" s="31">
        <v>-8.9906700593723743E-3</v>
      </c>
      <c r="K2341" s="31">
        <v>1.980198019801982E-2</v>
      </c>
      <c r="L2341" s="31">
        <v>-1.3753056234718675E-2</v>
      </c>
      <c r="M2341" s="31">
        <v>-1.2882908674491933E-3</v>
      </c>
    </row>
    <row r="2342" spans="1:13" x14ac:dyDescent="0.25">
      <c r="A2342" s="57">
        <v>42480</v>
      </c>
      <c r="B2342" s="31">
        <v>-1.5224960742814209E-2</v>
      </c>
      <c r="C2342" s="31">
        <v>2.0578056309044079E-3</v>
      </c>
      <c r="D2342" s="31">
        <v>1.2658227848101111E-2</v>
      </c>
      <c r="E2342" s="31">
        <v>-1.6712426883132014E-3</v>
      </c>
      <c r="F2342" s="31">
        <v>-4.3697306189596219E-3</v>
      </c>
      <c r="G2342" s="31">
        <v>-1.4186912573151189E-2</v>
      </c>
      <c r="H2342" s="31">
        <v>8.1063863672559133E-3</v>
      </c>
      <c r="I2342" s="31">
        <v>1.1577166265919203E-3</v>
      </c>
      <c r="J2342" s="31">
        <v>1.0783978089695223E-2</v>
      </c>
      <c r="K2342" s="31">
        <v>3.9977155910908113E-2</v>
      </c>
      <c r="L2342" s="31">
        <v>-2.3241400681748292E-3</v>
      </c>
      <c r="M2342" s="31">
        <v>-8.0263723663466235E-3</v>
      </c>
    </row>
    <row r="2343" spans="1:13" x14ac:dyDescent="0.25">
      <c r="A2343" s="57">
        <v>42481</v>
      </c>
      <c r="B2343" s="31">
        <v>1.6222961730449237E-2</v>
      </c>
      <c r="C2343" s="31">
        <v>-1.0827966022589397E-2</v>
      </c>
      <c r="D2343" s="31">
        <v>-9.3750000000003553E-4</v>
      </c>
      <c r="E2343" s="31">
        <v>8.5960646764187132E-3</v>
      </c>
      <c r="F2343" s="31">
        <v>-4.8019827541693205E-3</v>
      </c>
      <c r="G2343" s="31">
        <v>3.4178809138334376E-3</v>
      </c>
      <c r="H2343" s="31">
        <v>-3.1438095388552911E-3</v>
      </c>
      <c r="I2343" s="31">
        <v>9.0731186621597626E-3</v>
      </c>
      <c r="J2343" s="31">
        <v>-3.2176121930567181E-3</v>
      </c>
      <c r="K2343" s="31">
        <v>-4.3931905546403804E-3</v>
      </c>
      <c r="L2343" s="31">
        <v>-9.0076098773100854E-3</v>
      </c>
      <c r="M2343" s="31">
        <v>-1.0692096517844196E-2</v>
      </c>
    </row>
    <row r="2344" spans="1:13" x14ac:dyDescent="0.25">
      <c r="A2344" s="57">
        <v>42482</v>
      </c>
      <c r="B2344" s="31">
        <v>1.9511529540182648E-2</v>
      </c>
      <c r="C2344" s="31">
        <v>-2.736623572709207E-3</v>
      </c>
      <c r="D2344" s="31">
        <v>-1.0322177040975822E-2</v>
      </c>
      <c r="E2344" s="31">
        <v>-5.3178596833258651E-2</v>
      </c>
      <c r="F2344" s="31">
        <v>-1.0272906506174184E-2</v>
      </c>
      <c r="G2344" s="31">
        <v>-7.1710290426676204E-2</v>
      </c>
      <c r="H2344" s="31">
        <v>-1.6640253565768592E-2</v>
      </c>
      <c r="I2344" s="31">
        <v>-2.5387870239774291E-2</v>
      </c>
      <c r="J2344" s="31">
        <v>-3.0581039755351869E-3</v>
      </c>
      <c r="K2344" s="31">
        <v>-2.7578599007170856E-3</v>
      </c>
      <c r="L2344" s="31">
        <v>-7.3656166745024176E-3</v>
      </c>
      <c r="M2344" s="31">
        <v>3.6512341171315299E-3</v>
      </c>
    </row>
    <row r="2345" spans="1:13" x14ac:dyDescent="0.25">
      <c r="A2345" s="57">
        <v>42485</v>
      </c>
      <c r="B2345" s="31">
        <v>-8.565310492505307E-3</v>
      </c>
      <c r="C2345" s="31">
        <v>-5.6775170325511493E-3</v>
      </c>
      <c r="D2345" s="31">
        <v>-7.901390644753481E-3</v>
      </c>
      <c r="E2345" s="31">
        <v>6.0937434784422706E-3</v>
      </c>
      <c r="F2345" s="31">
        <v>-1.4258754455860778E-2</v>
      </c>
      <c r="G2345" s="31">
        <v>6.3731170336036591E-3</v>
      </c>
      <c r="H2345" s="31">
        <v>9.1861402095085865E-3</v>
      </c>
      <c r="I2345" s="31">
        <v>-4.1606367583213455E-3</v>
      </c>
      <c r="J2345" s="31">
        <v>5.794137695978252E-3</v>
      </c>
      <c r="K2345" s="31">
        <v>-1.2168141592920345E-2</v>
      </c>
      <c r="L2345" s="31">
        <v>-1.2472371329333876E-2</v>
      </c>
      <c r="M2345" s="31">
        <v>1.0913853317811473E-2</v>
      </c>
    </row>
    <row r="2346" spans="1:13" x14ac:dyDescent="0.25">
      <c r="A2346" s="57">
        <v>42486</v>
      </c>
      <c r="B2346" s="31">
        <v>3.307235421166288E-3</v>
      </c>
      <c r="C2346" s="31">
        <v>-6.9470879330034707E-3</v>
      </c>
      <c r="D2346" s="31">
        <v>3.1857279388325388E-4</v>
      </c>
      <c r="E2346" s="31">
        <v>-2.0756412915715949E-2</v>
      </c>
      <c r="F2346" s="31">
        <v>1.1167836630503469E-3</v>
      </c>
      <c r="G2346" s="31">
        <v>-1.2857417002494764E-2</v>
      </c>
      <c r="H2346" s="31">
        <v>-1.4883423826253628E-2</v>
      </c>
      <c r="I2346" s="31">
        <v>-1.2170753860127115E-2</v>
      </c>
      <c r="J2346" s="31">
        <v>6.4384954252794113E-3</v>
      </c>
      <c r="K2346" s="31">
        <v>1.399776035834277E-2</v>
      </c>
      <c r="L2346" s="31">
        <v>-7.9936051159068544E-4</v>
      </c>
      <c r="M2346" s="31">
        <v>-2.4470994673960744E-3</v>
      </c>
    </row>
    <row r="2347" spans="1:13" x14ac:dyDescent="0.25">
      <c r="A2347" s="57">
        <v>42487</v>
      </c>
      <c r="B2347" s="31">
        <v>4.7090480995626294E-3</v>
      </c>
      <c r="C2347" s="31">
        <v>-6.257786296118828E-2</v>
      </c>
      <c r="D2347" s="31">
        <v>1.1146496815286566E-2</v>
      </c>
      <c r="E2347" s="31">
        <v>-3.247945321546486E-3</v>
      </c>
      <c r="F2347" s="31">
        <v>-1.5936254980080111E-3</v>
      </c>
      <c r="G2347" s="31">
        <v>-9.7200622083981614E-3</v>
      </c>
      <c r="H2347" s="31">
        <v>-1.6713137076903029E-2</v>
      </c>
      <c r="I2347" s="31">
        <v>1.1952923869069654E-3</v>
      </c>
      <c r="J2347" s="31">
        <v>8.7542087542087366E-3</v>
      </c>
      <c r="K2347" s="31">
        <v>2.3191606847045909E-2</v>
      </c>
      <c r="L2347" s="31">
        <v>1.9039999999999946E-2</v>
      </c>
      <c r="M2347" s="31">
        <v>1.7316017316018062E-3</v>
      </c>
    </row>
    <row r="2348" spans="1:13" x14ac:dyDescent="0.25">
      <c r="A2348" s="57">
        <v>42488</v>
      </c>
      <c r="B2348" s="31">
        <v>2.6782725142282526E-3</v>
      </c>
      <c r="C2348" s="31">
        <v>-3.0566346350439533E-2</v>
      </c>
      <c r="D2348" s="31">
        <v>-2.0157480314960674E-2</v>
      </c>
      <c r="E2348" s="31">
        <v>-2.0996259775586612E-2</v>
      </c>
      <c r="F2348" s="31">
        <v>-1.0268688480978838E-2</v>
      </c>
      <c r="G2348" s="31">
        <v>-2.0416175893207655E-2</v>
      </c>
      <c r="H2348" s="31">
        <v>-7.5341675321892732E-3</v>
      </c>
      <c r="I2348" s="31">
        <v>7.1999265313619221E-2</v>
      </c>
      <c r="J2348" s="31">
        <v>-2.0527369826435327E-2</v>
      </c>
      <c r="K2348" s="31">
        <v>7.2315164597949178E-2</v>
      </c>
      <c r="L2348" s="31">
        <v>-1.4130946773432962E-3</v>
      </c>
      <c r="M2348" s="31">
        <v>-7.3465859982714266E-3</v>
      </c>
    </row>
    <row r="2349" spans="1:13" x14ac:dyDescent="0.25">
      <c r="A2349" s="57">
        <v>42489</v>
      </c>
      <c r="B2349" s="31">
        <v>-2.1769616026711125E-2</v>
      </c>
      <c r="C2349" s="31">
        <v>-1.1494252873563204E-2</v>
      </c>
      <c r="D2349" s="31">
        <v>-2.6679524268723775E-2</v>
      </c>
      <c r="E2349" s="31">
        <v>2.8798008740702485E-3</v>
      </c>
      <c r="F2349" s="31">
        <v>4.4511342866358383E-2</v>
      </c>
      <c r="G2349" s="31">
        <v>-6.0120240480965315E-4</v>
      </c>
      <c r="H2349" s="31">
        <v>9.566445182724248E-2</v>
      </c>
      <c r="I2349" s="31">
        <v>7.2817613295639294E-3</v>
      </c>
      <c r="J2349" s="31">
        <v>-2.8113818367694665E-2</v>
      </c>
      <c r="K2349" s="31">
        <v>3.0196275792652161E-2</v>
      </c>
      <c r="L2349" s="31">
        <v>1.5566037735849081E-2</v>
      </c>
      <c r="M2349" s="31">
        <v>-2.9603831084022536E-2</v>
      </c>
    </row>
    <row r="2350" spans="1:13" x14ac:dyDescent="0.25">
      <c r="A2350" s="57">
        <v>42492</v>
      </c>
      <c r="B2350" s="31">
        <v>4.7784831729114075E-4</v>
      </c>
      <c r="C2350" s="31">
        <v>-1.0667804565819283E-3</v>
      </c>
      <c r="D2350" s="31">
        <v>1.0898282694848049E-2</v>
      </c>
      <c r="E2350" s="31">
        <v>7.5034992280054169E-3</v>
      </c>
      <c r="F2350" s="31">
        <v>-7.920741121976338E-2</v>
      </c>
      <c r="G2350" s="31">
        <v>1.4838580308802918E-2</v>
      </c>
      <c r="H2350" s="31">
        <v>3.6780424202913942E-2</v>
      </c>
      <c r="I2350" s="31">
        <v>8.4197992855927772E-3</v>
      </c>
      <c r="J2350" s="31">
        <v>1.4200561009817703E-2</v>
      </c>
      <c r="K2350" s="31">
        <v>1.0258915486077269E-2</v>
      </c>
      <c r="L2350" s="31">
        <v>4.644681839294007E-3</v>
      </c>
      <c r="M2350" s="31">
        <v>1.0767160161507361E-2</v>
      </c>
    </row>
    <row r="2351" spans="1:13" x14ac:dyDescent="0.25">
      <c r="A2351" s="57">
        <v>42493</v>
      </c>
      <c r="B2351" s="31">
        <v>-1.3032205240174677E-2</v>
      </c>
      <c r="C2351" s="31">
        <v>1.6445963263562735E-2</v>
      </c>
      <c r="D2351" s="31">
        <v>-8.1672655994773358E-3</v>
      </c>
      <c r="E2351" s="31">
        <v>-8.3785680525916284E-3</v>
      </c>
      <c r="F2351" s="31">
        <v>-2.54317813425744E-2</v>
      </c>
      <c r="G2351" s="31">
        <v>-1.6399920964236259E-2</v>
      </c>
      <c r="H2351" s="31">
        <v>-1.8322731593185648E-2</v>
      </c>
      <c r="I2351" s="31">
        <v>-9.6145736695621986E-3</v>
      </c>
      <c r="J2351" s="31">
        <v>-1.1235955056179803E-2</v>
      </c>
      <c r="K2351" s="31">
        <v>-2.4177949709864643E-2</v>
      </c>
      <c r="L2351" s="31">
        <v>1.4486053321004722E-2</v>
      </c>
      <c r="M2351" s="31">
        <v>-8.7291019381565693E-3</v>
      </c>
    </row>
    <row r="2352" spans="1:13" x14ac:dyDescent="0.25">
      <c r="A2352" s="57">
        <v>42494</v>
      </c>
      <c r="B2352" s="31">
        <v>-8.9180781195989933E-3</v>
      </c>
      <c r="C2352" s="31">
        <v>-1.0401344820340497E-2</v>
      </c>
      <c r="D2352" s="31">
        <v>-1.6798418972331919E-2</v>
      </c>
      <c r="E2352" s="31">
        <v>4.8240799584031713E-3</v>
      </c>
      <c r="F2352" s="31">
        <v>1.6746960311998071E-2</v>
      </c>
      <c r="G2352" s="31">
        <v>1.8079550020086987E-3</v>
      </c>
      <c r="H2352" s="31">
        <v>-6.2563308109409022E-4</v>
      </c>
      <c r="I2352" s="31">
        <v>5.3648982372476173E-3</v>
      </c>
      <c r="J2352" s="31">
        <v>-1.3461538461538525E-2</v>
      </c>
      <c r="K2352" s="31">
        <v>-1.0406342913776068E-2</v>
      </c>
      <c r="L2352" s="31">
        <v>-4.1014734923287222E-2</v>
      </c>
      <c r="M2352" s="31">
        <v>2.8358208955223674E-3</v>
      </c>
    </row>
    <row r="2353" spans="1:13" x14ac:dyDescent="0.25">
      <c r="A2353" s="57">
        <v>42495</v>
      </c>
      <c r="B2353" s="31">
        <v>1.8066406249999778E-2</v>
      </c>
      <c r="C2353" s="31">
        <v>-1.0085996390274965E-2</v>
      </c>
      <c r="D2353" s="31">
        <v>1.6750418760467234E-3</v>
      </c>
      <c r="E2353" s="31">
        <v>8.236308753773125E-3</v>
      </c>
      <c r="F2353" s="31">
        <v>-1.1620036101083087E-2</v>
      </c>
      <c r="G2353" s="31">
        <v>1.4036494886704443E-3</v>
      </c>
      <c r="H2353" s="31">
        <v>-1.7603219555820449E-2</v>
      </c>
      <c r="I2353" s="31">
        <v>-2.1175673386413241E-3</v>
      </c>
      <c r="J2353" s="31">
        <v>3.7214247740564588E-3</v>
      </c>
      <c r="K2353" s="31">
        <v>0</v>
      </c>
      <c r="L2353" s="31">
        <v>-1.7265959131949948E-2</v>
      </c>
      <c r="M2353" s="31">
        <v>2.9766334275938E-4</v>
      </c>
    </row>
    <row r="2354" spans="1:13" x14ac:dyDescent="0.25">
      <c r="A2354" s="57">
        <v>42496</v>
      </c>
      <c r="B2354" s="31">
        <v>-7.4683110654332197E-3</v>
      </c>
      <c r="C2354" s="31">
        <v>-5.5770055770055782E-3</v>
      </c>
      <c r="D2354" s="31">
        <v>4.6822742474916801E-3</v>
      </c>
      <c r="E2354" s="31">
        <v>1.3814635815405651E-2</v>
      </c>
      <c r="F2354" s="31">
        <v>-7.3051021572879682E-3</v>
      </c>
      <c r="G2354" s="31">
        <v>9.0108129755708255E-3</v>
      </c>
      <c r="H2354" s="31">
        <v>2.2546237994811147E-2</v>
      </c>
      <c r="I2354" s="31">
        <v>1.426024955436711E-2</v>
      </c>
      <c r="J2354" s="31">
        <v>9.8870056497175618E-3</v>
      </c>
      <c r="K2354" s="31">
        <v>-4.5067601402103419E-3</v>
      </c>
      <c r="L2354" s="31">
        <v>4.8355899419738613E-4</v>
      </c>
      <c r="M2354" s="31">
        <v>1.5473887814313469E-2</v>
      </c>
    </row>
    <row r="2355" spans="1:13" x14ac:dyDescent="0.25">
      <c r="A2355" s="57">
        <v>42499</v>
      </c>
      <c r="B2355" s="31">
        <v>1.9605135993372658E-2</v>
      </c>
      <c r="C2355" s="31">
        <v>7.5496117342543911E-4</v>
      </c>
      <c r="D2355" s="31">
        <v>-7.9893475366178413E-3</v>
      </c>
      <c r="E2355" s="31">
        <v>2.5030937113286189E-3</v>
      </c>
      <c r="F2355" s="31">
        <v>-2.5583534552144349E-2</v>
      </c>
      <c r="G2355" s="31">
        <v>-6.3504663623734636E-3</v>
      </c>
      <c r="H2355" s="31">
        <v>8.6059796720823201E-3</v>
      </c>
      <c r="I2355" s="31">
        <v>-2.0922252908193162E-3</v>
      </c>
      <c r="J2355" s="31">
        <v>-5.069930069930173E-3</v>
      </c>
      <c r="K2355" s="31">
        <v>-3.2193158953722323E-2</v>
      </c>
      <c r="L2355" s="31">
        <v>1.6433059449009191E-2</v>
      </c>
      <c r="M2355" s="31">
        <v>1.025641025641022E-2</v>
      </c>
    </row>
    <row r="2356" spans="1:13" x14ac:dyDescent="0.25">
      <c r="A2356" s="57">
        <v>42500</v>
      </c>
      <c r="B2356" s="31">
        <v>3.6560595802304086E-3</v>
      </c>
      <c r="C2356" s="31">
        <v>6.7895247332685482E-3</v>
      </c>
      <c r="D2356" s="31">
        <v>1.1409395973154268E-2</v>
      </c>
      <c r="E2356" s="31">
        <v>1.4419974751016973E-2</v>
      </c>
      <c r="F2356" s="31">
        <v>-1.9352174169567582E-2</v>
      </c>
      <c r="G2356" s="31">
        <v>1.897343718793687E-2</v>
      </c>
      <c r="H2356" s="31">
        <v>3.4306730415593956E-2</v>
      </c>
      <c r="I2356" s="31">
        <v>1.0566923851056842E-2</v>
      </c>
      <c r="J2356" s="31">
        <v>1.265155508697946E-2</v>
      </c>
      <c r="K2356" s="31">
        <v>1.8191268191268373E-2</v>
      </c>
      <c r="L2356" s="31">
        <v>4.770962117609745E-2</v>
      </c>
      <c r="M2356" s="31">
        <v>-2.3205221174763535E-3</v>
      </c>
    </row>
    <row r="2357" spans="1:13" x14ac:dyDescent="0.25">
      <c r="A2357" s="57">
        <v>42501</v>
      </c>
      <c r="B2357" s="31">
        <v>9.9163518618456958E-3</v>
      </c>
      <c r="C2357" s="31">
        <v>-9.74095482766002E-3</v>
      </c>
      <c r="D2357" s="31">
        <v>-2.6542800265428879E-3</v>
      </c>
      <c r="E2357" s="31">
        <v>-1.0910146851406233E-2</v>
      </c>
      <c r="F2357" s="31">
        <v>-1.9012093135190367E-2</v>
      </c>
      <c r="G2357" s="31">
        <v>5.8800470403741478E-4</v>
      </c>
      <c r="H2357" s="31">
        <v>1.4450908159927112E-2</v>
      </c>
      <c r="I2357" s="31">
        <v>-8.1327800829875674E-3</v>
      </c>
      <c r="J2357" s="31">
        <v>0</v>
      </c>
      <c r="K2357" s="31">
        <v>5.1046452271568121E-3</v>
      </c>
      <c r="L2357" s="31">
        <v>-6.505295007564138E-3</v>
      </c>
      <c r="M2357" s="31">
        <v>-3.4598052042448146E-2</v>
      </c>
    </row>
    <row r="2358" spans="1:13" x14ac:dyDescent="0.25">
      <c r="A2358" s="57">
        <v>42502</v>
      </c>
      <c r="B2358" s="31">
        <v>-3.3397902611715935E-3</v>
      </c>
      <c r="C2358" s="31">
        <v>-2.3456923575829625E-2</v>
      </c>
      <c r="D2358" s="31">
        <v>-9.9800399201596113E-3</v>
      </c>
      <c r="E2358" s="31">
        <v>-2.7681080400956404E-3</v>
      </c>
      <c r="F2358" s="31">
        <v>-1.0855565777369014E-2</v>
      </c>
      <c r="G2358" s="31">
        <v>9.010773751224388E-3</v>
      </c>
      <c r="H2358" s="31">
        <v>6.5897396351806137E-3</v>
      </c>
      <c r="I2358" s="31">
        <v>6.3587684069612571E-3</v>
      </c>
      <c r="J2358" s="31">
        <v>-8.1554745792122851E-3</v>
      </c>
      <c r="K2358" s="31">
        <v>-5.5865921787711104E-3</v>
      </c>
      <c r="L2358" s="31">
        <v>-2.8780264961169477E-2</v>
      </c>
      <c r="M2358" s="31">
        <v>6.6255082065953541E-3</v>
      </c>
    </row>
    <row r="2359" spans="1:13" x14ac:dyDescent="0.25">
      <c r="A2359" s="57">
        <v>42503</v>
      </c>
      <c r="B2359" s="31">
        <v>-2.814824743650024E-3</v>
      </c>
      <c r="C2359" s="31">
        <v>1.9924728802300784E-3</v>
      </c>
      <c r="D2359" s="31">
        <v>5.040322580645018E-3</v>
      </c>
      <c r="E2359" s="31">
        <v>-3.4767492394609523E-3</v>
      </c>
      <c r="F2359" s="31">
        <v>-9.4866071428570953E-3</v>
      </c>
      <c r="G2359" s="31">
        <v>-8.3478936128906778E-3</v>
      </c>
      <c r="H2359" s="31">
        <v>-1.1157076595211257E-2</v>
      </c>
      <c r="I2359" s="31">
        <v>-3.9075490522114675E-3</v>
      </c>
      <c r="J2359" s="31">
        <v>-6.9979006298104274E-4</v>
      </c>
      <c r="K2359" s="31">
        <v>-3.0643513789581078E-3</v>
      </c>
      <c r="L2359" s="31">
        <v>1.0661649419880792E-2</v>
      </c>
      <c r="M2359" s="31">
        <v>-2.857142857142847E-2</v>
      </c>
    </row>
    <row r="2360" spans="1:13" x14ac:dyDescent="0.25">
      <c r="A2360" s="57">
        <v>42506</v>
      </c>
      <c r="B2360" s="31">
        <v>-7.6618052288459637E-3</v>
      </c>
      <c r="C2360" s="31">
        <v>3.7118868758285517E-2</v>
      </c>
      <c r="D2360" s="31">
        <v>1.6048144433299827E-2</v>
      </c>
      <c r="E2360" s="31">
        <v>7.9625226847488406E-3</v>
      </c>
      <c r="F2360" s="31">
        <v>5.1392801251956222E-2</v>
      </c>
      <c r="G2360" s="31">
        <v>1.4682850430696837E-2</v>
      </c>
      <c r="H2360" s="31">
        <v>1.0423709713771601E-3</v>
      </c>
      <c r="I2360" s="31">
        <v>-9.5150655204072621E-3</v>
      </c>
      <c r="J2360" s="31">
        <v>1.5756302521008569E-2</v>
      </c>
      <c r="K2360" s="31">
        <v>1.4856557377049162E-2</v>
      </c>
      <c r="L2360" s="31">
        <v>6.8259385665530026E-3</v>
      </c>
      <c r="M2360" s="31">
        <v>1.6630736064059182E-2</v>
      </c>
    </row>
    <row r="2361" spans="1:13" x14ac:dyDescent="0.25">
      <c r="A2361" s="57">
        <v>42507</v>
      </c>
      <c r="B2361" s="31">
        <v>1.0565526583135698E-2</v>
      </c>
      <c r="C2361" s="31">
        <v>-4.1542394546228989E-3</v>
      </c>
      <c r="D2361" s="31">
        <v>-1.3491280026324493E-2</v>
      </c>
      <c r="E2361" s="31">
        <v>-1.4319809069212375E-2</v>
      </c>
      <c r="F2361" s="31">
        <v>1.8337699452250389E-2</v>
      </c>
      <c r="G2361" s="31">
        <v>-2.5467875747636537E-2</v>
      </c>
      <c r="H2361" s="31">
        <v>-2.165592547772488E-2</v>
      </c>
      <c r="I2361" s="31">
        <v>-1.1123283053846911E-2</v>
      </c>
      <c r="J2361" s="31">
        <v>-1.0168907273354066E-2</v>
      </c>
      <c r="K2361" s="31">
        <v>-6.0575466935889333E-3</v>
      </c>
      <c r="L2361" s="31">
        <v>1.3713405238829024E-2</v>
      </c>
      <c r="M2361" s="31">
        <v>-1.3935171160254445E-2</v>
      </c>
    </row>
    <row r="2362" spans="1:13" x14ac:dyDescent="0.25">
      <c r="A2362" s="57">
        <v>42508</v>
      </c>
      <c r="B2362" s="31">
        <v>-8.1763956839353558E-3</v>
      </c>
      <c r="C2362" s="31">
        <v>1.1445074339501593E-2</v>
      </c>
      <c r="D2362" s="31">
        <v>3.3355570380244615E-4</v>
      </c>
      <c r="E2362" s="31">
        <v>5.6638772071426757E-4</v>
      </c>
      <c r="F2362" s="31">
        <v>-9.2960710944808289E-3</v>
      </c>
      <c r="G2362" s="31">
        <v>5.939417937042224E-3</v>
      </c>
      <c r="H2362" s="31">
        <v>3.1354725502323877E-3</v>
      </c>
      <c r="I2362" s="31">
        <v>2.5564550489989291E-3</v>
      </c>
      <c r="J2362" s="31">
        <v>1.0099251262406295E-2</v>
      </c>
      <c r="K2362" s="31">
        <v>-2.8948704926358593E-2</v>
      </c>
      <c r="L2362" s="31">
        <v>-2.4623803009576006E-2</v>
      </c>
      <c r="M2362" s="31">
        <v>-2.995391705069117E-2</v>
      </c>
    </row>
    <row r="2363" spans="1:13" x14ac:dyDescent="0.25">
      <c r="A2363" s="57">
        <v>42509</v>
      </c>
      <c r="B2363" s="31">
        <v>-1.0203392121089339E-2</v>
      </c>
      <c r="C2363" s="31">
        <v>-3.8071065989847552E-3</v>
      </c>
      <c r="D2363" s="31">
        <v>-1.2004001333777881E-2</v>
      </c>
      <c r="E2363" s="31">
        <v>-8.929708616956411E-3</v>
      </c>
      <c r="F2363" s="31">
        <v>-5.5473591029802094E-3</v>
      </c>
      <c r="G2363" s="31">
        <v>-9.6437709112380254E-3</v>
      </c>
      <c r="H2363" s="31">
        <v>1.5341601548497508E-3</v>
      </c>
      <c r="I2363" s="31">
        <v>-7.1398215044624624E-3</v>
      </c>
      <c r="J2363" s="31">
        <v>-1.3445957593518409E-2</v>
      </c>
      <c r="K2363" s="31">
        <v>-6.7991631799164676E-3</v>
      </c>
      <c r="L2363" s="31">
        <v>-1.4336917562724039E-2</v>
      </c>
      <c r="M2363" s="31">
        <v>9.5803642121931931E-2</v>
      </c>
    </row>
    <row r="2364" spans="1:13" x14ac:dyDescent="0.25">
      <c r="A2364" s="57">
        <v>42510</v>
      </c>
      <c r="B2364" s="31">
        <v>-5.2566903331511261E-3</v>
      </c>
      <c r="C2364" s="31">
        <v>1.0828025477706893E-2</v>
      </c>
      <c r="D2364" s="31">
        <v>1.754978062774204E-2</v>
      </c>
      <c r="E2364" s="31">
        <v>1.3450993831391367E-2</v>
      </c>
      <c r="F2364" s="31">
        <v>9.1389235060235219E-3</v>
      </c>
      <c r="G2364" s="31">
        <v>5.9618441971382996E-3</v>
      </c>
      <c r="H2364" s="31">
        <v>6.1272404512398015E-3</v>
      </c>
      <c r="I2364" s="31">
        <v>4.6228918756954229E-3</v>
      </c>
      <c r="J2364" s="31">
        <v>2.271535907740696E-2</v>
      </c>
      <c r="K2364" s="31">
        <v>1.2111637704054878E-2</v>
      </c>
      <c r="L2364" s="31">
        <v>2.0237154150197556E-2</v>
      </c>
      <c r="M2364" s="31">
        <v>9.5375722543351582E-3</v>
      </c>
    </row>
    <row r="2365" spans="1:13" x14ac:dyDescent="0.25">
      <c r="A2365" s="57">
        <v>42513</v>
      </c>
      <c r="B2365" s="31">
        <v>1.30395992038983E-2</v>
      </c>
      <c r="C2365" s="31">
        <v>1.2707414408737794E-2</v>
      </c>
      <c r="D2365" s="31">
        <v>2.6533996683251182E-3</v>
      </c>
      <c r="E2365" s="31">
        <v>-7.74931665116807E-3</v>
      </c>
      <c r="F2365" s="31">
        <v>-1.6465745369008689E-3</v>
      </c>
      <c r="G2365" s="31">
        <v>-1.1655472145396972E-2</v>
      </c>
      <c r="H2365" s="31">
        <v>-8.6084234490608758E-3</v>
      </c>
      <c r="I2365" s="31">
        <v>-1.1759693225394052E-2</v>
      </c>
      <c r="J2365" s="31">
        <v>3.417051084913636E-3</v>
      </c>
      <c r="K2365" s="31">
        <v>-3.1217481789801438E-3</v>
      </c>
      <c r="L2365" s="31">
        <v>3.6262203626220346E-2</v>
      </c>
      <c r="M2365" s="31">
        <v>-5.1531634697967732E-3</v>
      </c>
    </row>
    <row r="2366" spans="1:13" x14ac:dyDescent="0.25">
      <c r="A2366" s="57">
        <v>42514</v>
      </c>
      <c r="B2366" s="31">
        <v>-4.9454643994311098E-3</v>
      </c>
      <c r="C2366" s="31">
        <v>1.5244218604168802E-2</v>
      </c>
      <c r="D2366" s="31">
        <v>2.7456169368177186E-2</v>
      </c>
      <c r="E2366" s="31">
        <v>2.2506531864137314E-2</v>
      </c>
      <c r="F2366" s="31">
        <v>3.6166578311833675E-2</v>
      </c>
      <c r="G2366" s="31">
        <v>3.1181291225264918E-2</v>
      </c>
      <c r="H2366" s="31">
        <v>1.0692500897022006E-2</v>
      </c>
      <c r="I2366" s="31">
        <v>1.4917651116668207E-2</v>
      </c>
      <c r="J2366" s="31">
        <v>2.3156819342755153E-2</v>
      </c>
      <c r="K2366" s="31">
        <v>1.6701461377870652E-2</v>
      </c>
      <c r="L2366" s="31">
        <v>-1.1963511290563944E-2</v>
      </c>
      <c r="M2366" s="31">
        <v>1.0647482014388476E-2</v>
      </c>
    </row>
    <row r="2367" spans="1:13" x14ac:dyDescent="0.25">
      <c r="A2367" s="57">
        <v>42515</v>
      </c>
      <c r="B2367" s="31">
        <v>1.3956971677560048E-2</v>
      </c>
      <c r="C2367" s="31">
        <v>1.7568947906026589E-2</v>
      </c>
      <c r="D2367" s="31">
        <v>1.062459755312295E-2</v>
      </c>
      <c r="E2367" s="31">
        <v>7.1935452512879028E-3</v>
      </c>
      <c r="F2367" s="31">
        <v>4.5477801148314789E-3</v>
      </c>
      <c r="G2367" s="31">
        <v>1.0273308780771373E-2</v>
      </c>
      <c r="H2367" s="31">
        <v>5.8932121556376504E-3</v>
      </c>
      <c r="I2367" s="31">
        <v>1.6142735768904792E-3</v>
      </c>
      <c r="J2367" s="31">
        <v>5.824596438675167E-3</v>
      </c>
      <c r="K2367" s="31">
        <v>1.4887063655030675E-2</v>
      </c>
      <c r="L2367" s="31">
        <v>1.2562433782352223E-2</v>
      </c>
      <c r="M2367" s="31">
        <v>3.4168564920273869E-3</v>
      </c>
    </row>
    <row r="2368" spans="1:13" x14ac:dyDescent="0.25">
      <c r="A2368" s="57">
        <v>42516</v>
      </c>
      <c r="B2368" s="31">
        <v>1.7592157389377583E-2</v>
      </c>
      <c r="C2368" s="31">
        <v>7.9301345111422172E-3</v>
      </c>
      <c r="D2368" s="31">
        <v>3.1857279388338711E-3</v>
      </c>
      <c r="E2368" s="31">
        <v>-1.5856163911370791E-3</v>
      </c>
      <c r="F2368" s="31">
        <v>5.432629732329719E-3</v>
      </c>
      <c r="G2368" s="31">
        <v>-4.4128933231004641E-3</v>
      </c>
      <c r="H2368" s="31">
        <v>9.2609585656806548E-3</v>
      </c>
      <c r="I2368" s="31">
        <v>1.3402324200525895E-2</v>
      </c>
      <c r="J2368" s="31">
        <v>5.4599602911979961E-3</v>
      </c>
      <c r="K2368" s="31">
        <v>4.0465351542742223E-3</v>
      </c>
      <c r="L2368" s="31">
        <v>-4.48430493273555E-3</v>
      </c>
      <c r="M2368" s="31">
        <v>5.2497162315550128E-3</v>
      </c>
    </row>
    <row r="2369" spans="1:13" x14ac:dyDescent="0.25">
      <c r="A2369" s="57">
        <v>42517</v>
      </c>
      <c r="B2369" s="31">
        <v>5.2787858792475717E-3</v>
      </c>
      <c r="C2369" s="31">
        <v>-5.9755004481631957E-4</v>
      </c>
      <c r="D2369" s="31">
        <v>2.5404890441409478E-3</v>
      </c>
      <c r="E2369" s="31">
        <v>1.1793625365961402E-2</v>
      </c>
      <c r="F2369" s="31">
        <v>4.1312545730849415E-2</v>
      </c>
      <c r="G2369" s="31">
        <v>8.2867604548082507E-3</v>
      </c>
      <c r="H2369" s="31">
        <v>-3.7347358408750253E-3</v>
      </c>
      <c r="I2369" s="31">
        <v>-7.5332719511178592E-4</v>
      </c>
      <c r="J2369" s="31">
        <v>4.1138719763040843E-3</v>
      </c>
      <c r="K2369" s="31">
        <v>3.0226700251887451E-3</v>
      </c>
      <c r="L2369" s="31">
        <v>1.08108108108107E-2</v>
      </c>
      <c r="M2369" s="31">
        <v>-1.4114326040930436E-3</v>
      </c>
    </row>
    <row r="2370" spans="1:13" x14ac:dyDescent="0.25">
      <c r="A2370" s="57">
        <v>42521</v>
      </c>
      <c r="B2370" s="31">
        <v>1.378404988513271E-3</v>
      </c>
      <c r="C2370" s="31">
        <v>-4.8829098156452089E-3</v>
      </c>
      <c r="D2370" s="31">
        <v>6.3351282863477465E-4</v>
      </c>
      <c r="E2370" s="31">
        <v>4.1765621161249378E-3</v>
      </c>
      <c r="F2370" s="31">
        <v>-3.4971082644181362E-2</v>
      </c>
      <c r="G2370" s="31">
        <v>1.2996941896024516E-2</v>
      </c>
      <c r="H2370" s="31">
        <v>1.481242277883843E-2</v>
      </c>
      <c r="I2370" s="31">
        <v>-4.7746691238063077E-3</v>
      </c>
      <c r="J2370" s="31">
        <v>-6.8829891838741997E-3</v>
      </c>
      <c r="K2370" s="31">
        <v>3.4655951783023609E-2</v>
      </c>
      <c r="L2370" s="31">
        <v>6.2388591800357496E-3</v>
      </c>
      <c r="M2370" s="31">
        <v>4.2402826855125753E-4</v>
      </c>
    </row>
    <row r="2371" spans="1:13" x14ac:dyDescent="0.25">
      <c r="A2371" s="57">
        <v>42522</v>
      </c>
      <c r="B2371" s="31">
        <v>2.8841111693760357E-3</v>
      </c>
      <c r="C2371" s="31">
        <v>-1.4019627478469965E-2</v>
      </c>
      <c r="D2371" s="31">
        <v>2.2158911047800434E-3</v>
      </c>
      <c r="E2371" s="31">
        <v>-2.1339640080466626E-3</v>
      </c>
      <c r="F2371" s="31">
        <v>-1.1257981404727224E-2</v>
      </c>
      <c r="G2371" s="31">
        <v>-2.8301886792452269E-3</v>
      </c>
      <c r="H2371" s="31">
        <v>-4.6348178585756683E-3</v>
      </c>
      <c r="I2371" s="31">
        <v>-2.5250399797993595E-4</v>
      </c>
      <c r="J2371" s="31">
        <v>7.7557755775576886E-3</v>
      </c>
      <c r="K2371" s="31">
        <v>-1.9417475728156219E-3</v>
      </c>
      <c r="L2371" s="31">
        <v>-1.0038382049010863E-2</v>
      </c>
      <c r="M2371" s="31">
        <v>-3.9559197513422406E-3</v>
      </c>
    </row>
    <row r="2372" spans="1:13" x14ac:dyDescent="0.25">
      <c r="A2372" s="57">
        <v>42523</v>
      </c>
      <c r="B2372" s="31">
        <v>-2.6797385620914715E-3</v>
      </c>
      <c r="C2372" s="31">
        <v>-7.5157424334755252E-3</v>
      </c>
      <c r="D2372" s="31">
        <v>3.1585596967782514E-3</v>
      </c>
      <c r="E2372" s="31">
        <v>-5.10794796703673E-3</v>
      </c>
      <c r="F2372" s="31">
        <v>-5.0416359825525836E-3</v>
      </c>
      <c r="G2372" s="31">
        <v>-7.0009460737938678E-3</v>
      </c>
      <c r="H2372" s="31">
        <v>1.223173579450676E-2</v>
      </c>
      <c r="I2372" s="31">
        <v>1.2628388617612618E-3</v>
      </c>
      <c r="J2372" s="31">
        <v>-5.0761421319797106E-3</v>
      </c>
      <c r="K2372" s="31">
        <v>3.404669260700377E-3</v>
      </c>
      <c r="L2372" s="31">
        <v>2.3411869967193466E-2</v>
      </c>
      <c r="M2372" s="31">
        <v>6.382978723404209E-3</v>
      </c>
    </row>
    <row r="2373" spans="1:13" x14ac:dyDescent="0.25">
      <c r="A2373" s="57">
        <v>42524</v>
      </c>
      <c r="B2373" s="31">
        <v>-1.2451667868143002E-3</v>
      </c>
      <c r="C2373" s="31">
        <v>2.0466639377814122E-3</v>
      </c>
      <c r="D2373" s="31">
        <v>-4.4080604534004753E-3</v>
      </c>
      <c r="E2373" s="31">
        <v>-1.1035049288061316E-2</v>
      </c>
      <c r="F2373" s="31">
        <v>-1.0817581416533661E-2</v>
      </c>
      <c r="G2373" s="31">
        <v>-1.3147865853658458E-2</v>
      </c>
      <c r="H2373" s="31">
        <v>-3.7075689333186945E-3</v>
      </c>
      <c r="I2373" s="31">
        <v>-3.8678214075507089E-3</v>
      </c>
      <c r="J2373" s="31">
        <v>-3.7853851217906076E-3</v>
      </c>
      <c r="K2373" s="31">
        <v>1.2603005332040729E-2</v>
      </c>
      <c r="L2373" s="31">
        <v>-6.8483170625091017E-3</v>
      </c>
      <c r="M2373" s="31">
        <v>-1.1275546159267291E-3</v>
      </c>
    </row>
    <row r="2374" spans="1:13" x14ac:dyDescent="0.25">
      <c r="A2374" s="57">
        <v>42527</v>
      </c>
      <c r="B2374" s="31">
        <v>4.5275590551181466E-3</v>
      </c>
      <c r="C2374" s="31">
        <v>7.250816993463971E-3</v>
      </c>
      <c r="D2374" s="31">
        <v>1.8975332068311701E-3</v>
      </c>
      <c r="E2374" s="31">
        <v>-8.0156159149431527E-3</v>
      </c>
      <c r="F2374" s="31">
        <v>5.0650397145159953E-3</v>
      </c>
      <c r="G2374" s="31">
        <v>6.5649739331918866E-3</v>
      </c>
      <c r="H2374" s="31">
        <v>1.6401576756623903E-3</v>
      </c>
      <c r="I2374" s="31">
        <v>2.7011057651726844E-3</v>
      </c>
      <c r="J2374" s="31">
        <v>1.2555757475631868E-2</v>
      </c>
      <c r="K2374" s="31">
        <v>2.7285782671134573E-2</v>
      </c>
      <c r="L2374" s="31">
        <v>4.8415492957746498E-2</v>
      </c>
      <c r="M2374" s="31">
        <v>2.5398617186396244E-3</v>
      </c>
    </row>
    <row r="2375" spans="1:13" x14ac:dyDescent="0.25">
      <c r="A2375" s="57">
        <v>42528</v>
      </c>
      <c r="B2375" s="31">
        <v>1.4370631654583299E-3</v>
      </c>
      <c r="C2375" s="31">
        <v>4.0555611882795439E-3</v>
      </c>
      <c r="D2375" s="31">
        <v>6.3131313131312705E-3</v>
      </c>
      <c r="E2375" s="31">
        <v>1.3955760240036419E-4</v>
      </c>
      <c r="F2375" s="31">
        <v>-2.153247050738738E-2</v>
      </c>
      <c r="G2375" s="31">
        <v>-5.7548436600807218E-4</v>
      </c>
      <c r="H2375" s="31">
        <v>-4.1143203115324711E-3</v>
      </c>
      <c r="I2375" s="31">
        <v>-8.6707635322839094E-3</v>
      </c>
      <c r="J2375" s="31">
        <v>4.405286343612369E-3</v>
      </c>
      <c r="K2375" s="31">
        <v>2.1901211556383915E-2</v>
      </c>
      <c r="L2375" s="31">
        <v>-3.9602574867058427E-2</v>
      </c>
      <c r="M2375" s="31">
        <v>-2.8149190710757832E-4</v>
      </c>
    </row>
    <row r="2376" spans="1:13" x14ac:dyDescent="0.25">
      <c r="A2376" s="57">
        <v>42529</v>
      </c>
      <c r="B2376" s="31">
        <v>1.4350009784096507E-3</v>
      </c>
      <c r="C2376" s="31">
        <v>-9.0881551045141062E-4</v>
      </c>
      <c r="D2376" s="31">
        <v>3.1367628607292808E-4</v>
      </c>
      <c r="E2376" s="31">
        <v>1.6228284378706492E-2</v>
      </c>
      <c r="F2376" s="31">
        <v>-1.2583401615357648E-2</v>
      </c>
      <c r="G2376" s="31">
        <v>-1.1516314779270731E-3</v>
      </c>
      <c r="H2376" s="31">
        <v>4.0069638267885566E-3</v>
      </c>
      <c r="I2376" s="31">
        <v>5.3498641304348116E-3</v>
      </c>
      <c r="J2376" s="31">
        <v>8.447043534762777E-3</v>
      </c>
      <c r="K2376" s="31">
        <v>5.2439580483356174E-2</v>
      </c>
      <c r="L2376" s="31">
        <v>8.8882412938948718E-3</v>
      </c>
      <c r="M2376" s="31">
        <v>3.5196395889061094E-3</v>
      </c>
    </row>
    <row r="2377" spans="1:13" x14ac:dyDescent="0.25">
      <c r="A2377" s="57">
        <v>42530</v>
      </c>
      <c r="B2377" s="31">
        <v>-3.9731648537746356E-3</v>
      </c>
      <c r="C2377" s="31">
        <v>7.1760663028097582E-3</v>
      </c>
      <c r="D2377" s="31">
        <v>1.5678896205706394E-3</v>
      </c>
      <c r="E2377" s="31">
        <v>4.1192947767343391E-4</v>
      </c>
      <c r="F2377" s="31">
        <v>1.6596526584078397E-3</v>
      </c>
      <c r="G2377" s="31">
        <v>-8.0707148347425317E-3</v>
      </c>
      <c r="H2377" s="31">
        <v>1.3899592645600922E-3</v>
      </c>
      <c r="I2377" s="31">
        <v>1.4359320888588378E-3</v>
      </c>
      <c r="J2377" s="31">
        <v>9.6649484536093233E-4</v>
      </c>
      <c r="K2377" s="31">
        <v>0</v>
      </c>
      <c r="L2377" s="31">
        <v>3.3217793183131228E-3</v>
      </c>
      <c r="M2377" s="31">
        <v>-2.6655443322110006E-3</v>
      </c>
    </row>
    <row r="2378" spans="1:13" x14ac:dyDescent="0.25">
      <c r="A2378" s="57">
        <v>42531</v>
      </c>
      <c r="B2378" s="31">
        <v>-8.5011770860576874E-4</v>
      </c>
      <c r="C2378" s="31">
        <v>-8.2288008028098547E-3</v>
      </c>
      <c r="D2378" s="31">
        <v>3.1308703819661332E-3</v>
      </c>
      <c r="E2378" s="31">
        <v>-1.2586126437728273E-2</v>
      </c>
      <c r="F2378" s="31">
        <v>-2.7871471684715154E-2</v>
      </c>
      <c r="G2378" s="31">
        <v>-2.7121270825262167E-3</v>
      </c>
      <c r="H2378" s="31">
        <v>-1.3385556242699104E-2</v>
      </c>
      <c r="I2378" s="31">
        <v>-1.636302294197034E-2</v>
      </c>
      <c r="J2378" s="31">
        <v>-3.7013196009012539E-3</v>
      </c>
      <c r="K2378" s="31">
        <v>-5.3726169844020788E-2</v>
      </c>
      <c r="L2378" s="31">
        <v>-3.2388081186123463E-2</v>
      </c>
      <c r="M2378" s="31">
        <v>7.0333380222242781E-4</v>
      </c>
    </row>
    <row r="2379" spans="1:13" x14ac:dyDescent="0.25">
      <c r="A2379" s="57">
        <v>42534</v>
      </c>
      <c r="B2379" s="31">
        <v>-7.5921199031350195E-3</v>
      </c>
      <c r="C2379" s="31">
        <v>-1.5076393807548216E-2</v>
      </c>
      <c r="D2379" s="31">
        <v>4.0574282147316509E-3</v>
      </c>
      <c r="E2379" s="31">
        <v>-1.4595293365395889E-3</v>
      </c>
      <c r="F2379" s="31">
        <v>-4.443632822011101E-3</v>
      </c>
      <c r="G2379" s="31">
        <v>-2.6029526029525907E-2</v>
      </c>
      <c r="H2379" s="31">
        <v>-3.7191291387499437E-3</v>
      </c>
      <c r="I2379" s="31">
        <v>-2.2894872234608177E-2</v>
      </c>
      <c r="J2379" s="31">
        <v>-6.1379421741236673E-3</v>
      </c>
      <c r="K2379" s="31">
        <v>-1.6483516483516425E-2</v>
      </c>
      <c r="L2379" s="31">
        <v>-1.6512942576614065E-2</v>
      </c>
      <c r="M2379" s="31">
        <v>-8.5746415518695995E-3</v>
      </c>
    </row>
    <row r="2380" spans="1:13" x14ac:dyDescent="0.25">
      <c r="A2380" s="57">
        <v>42535</v>
      </c>
      <c r="B2380" s="31">
        <v>-2.3082503462374948E-3</v>
      </c>
      <c r="C2380" s="31">
        <v>1.2327922745016817E-3</v>
      </c>
      <c r="D2380" s="31">
        <v>-9.32545850170996E-4</v>
      </c>
      <c r="E2380" s="31">
        <v>-1.2528537223677194E-4</v>
      </c>
      <c r="F2380" s="31">
        <v>-1.6569856313054188E-2</v>
      </c>
      <c r="G2380" s="31">
        <v>-6.1826884722776532E-3</v>
      </c>
      <c r="H2380" s="31">
        <v>5.6764163078126817E-3</v>
      </c>
      <c r="I2380" s="31">
        <v>8.6880210618691667E-3</v>
      </c>
      <c r="J2380" s="31">
        <v>6.0133268324393807E-3</v>
      </c>
      <c r="K2380" s="31">
        <v>-1.7225325884543841E-2</v>
      </c>
      <c r="L2380" s="31">
        <v>-1.5731356829526644E-2</v>
      </c>
      <c r="M2380" s="31">
        <v>5.9549128030624843E-3</v>
      </c>
    </row>
    <row r="2381" spans="1:13" x14ac:dyDescent="0.25">
      <c r="A2381" s="57">
        <v>42536</v>
      </c>
      <c r="B2381" s="31">
        <v>1.1898466419884013E-3</v>
      </c>
      <c r="C2381" s="31">
        <v>-3.2833983172583237E-3</v>
      </c>
      <c r="D2381" s="31">
        <v>-1.6490354698195375E-2</v>
      </c>
      <c r="E2381" s="31">
        <v>9.0495217675812256E-4</v>
      </c>
      <c r="F2381" s="31">
        <v>1.1812981845311654E-3</v>
      </c>
      <c r="G2381" s="31">
        <v>-2.8095524784266246E-3</v>
      </c>
      <c r="H2381" s="31">
        <v>-7.0068121785068493E-3</v>
      </c>
      <c r="I2381" s="31">
        <v>-2.9580650774316819E-3</v>
      </c>
      <c r="J2381" s="31">
        <v>-3.3925686591276261E-3</v>
      </c>
      <c r="K2381" s="31">
        <v>3.3159639981050759E-3</v>
      </c>
      <c r="L2381" s="31">
        <v>-3.534654986936947E-3</v>
      </c>
      <c r="M2381" s="31">
        <v>2.3960535588443133E-3</v>
      </c>
    </row>
    <row r="2382" spans="1:13" x14ac:dyDescent="0.25">
      <c r="A2382" s="57">
        <v>42537</v>
      </c>
      <c r="B2382" s="31">
        <v>-8.385052158985884E-3</v>
      </c>
      <c r="C2382" s="31">
        <v>4.2207123738933205E-3</v>
      </c>
      <c r="D2382" s="31">
        <v>2.5308446694085607E-3</v>
      </c>
      <c r="E2382" s="31">
        <v>-1.1906749012407403E-2</v>
      </c>
      <c r="F2382" s="31">
        <v>2.7883003167111786E-2</v>
      </c>
      <c r="G2382" s="31">
        <v>1.4087341517408092E-2</v>
      </c>
      <c r="H2382" s="31">
        <v>4.5501638058971228E-3</v>
      </c>
      <c r="I2382" s="31">
        <v>-1.8324607329842646E-3</v>
      </c>
      <c r="J2382" s="31">
        <v>5.997730588426009E-3</v>
      </c>
      <c r="K2382" s="31">
        <v>-4.2492917847025691E-3</v>
      </c>
      <c r="L2382" s="31">
        <v>-6.9401603948180401E-3</v>
      </c>
      <c r="M2382" s="31">
        <v>2.5309336332957066E-3</v>
      </c>
    </row>
    <row r="2383" spans="1:13" x14ac:dyDescent="0.25">
      <c r="A2383" s="57">
        <v>42538</v>
      </c>
      <c r="B2383" s="31">
        <v>5.1268393368399945E-3</v>
      </c>
      <c r="C2383" s="31">
        <v>-2.2757560225525331E-2</v>
      </c>
      <c r="D2383" s="31">
        <v>2.2088987062165444E-3</v>
      </c>
      <c r="E2383" s="31">
        <v>-2.6240216228391233E-2</v>
      </c>
      <c r="F2383" s="31">
        <v>-1.7158047365877227E-2</v>
      </c>
      <c r="G2383" s="31">
        <v>-5.159753919428467E-3</v>
      </c>
      <c r="H2383" s="31">
        <v>-1.5498041839138166E-2</v>
      </c>
      <c r="I2383" s="31">
        <v>-1.1976571378617074E-2</v>
      </c>
      <c r="J2383" s="31">
        <v>-7.089912987431557E-3</v>
      </c>
      <c r="K2383" s="31">
        <v>1.6121384542437278E-2</v>
      </c>
      <c r="L2383" s="31">
        <v>-2.034477403323498E-2</v>
      </c>
      <c r="M2383" s="31">
        <v>-4.908835904628206E-3</v>
      </c>
    </row>
    <row r="2384" spans="1:13" x14ac:dyDescent="0.25">
      <c r="A2384" s="57">
        <v>42541</v>
      </c>
      <c r="B2384" s="31">
        <v>1.0863804981452008E-2</v>
      </c>
      <c r="C2384" s="31">
        <v>-2.4126717717403157E-3</v>
      </c>
      <c r="D2384" s="31">
        <v>1.2909319899244265E-2</v>
      </c>
      <c r="E2384" s="31">
        <v>2.8768866015149719E-3</v>
      </c>
      <c r="F2384" s="31">
        <v>2.3666092943201322E-2</v>
      </c>
      <c r="G2384" s="31">
        <v>-1.1968880909635216E-3</v>
      </c>
      <c r="H2384" s="31">
        <v>1.0787242175002376E-2</v>
      </c>
      <c r="I2384" s="31">
        <v>3.0967970270749934E-3</v>
      </c>
      <c r="J2384" s="31">
        <v>6.3291139240506666E-3</v>
      </c>
      <c r="K2384" s="31">
        <v>1.7732151189920664E-2</v>
      </c>
      <c r="L2384" s="31">
        <v>2.5047558655675317E-2</v>
      </c>
      <c r="M2384" s="31">
        <v>2.1141649048623812E-3</v>
      </c>
    </row>
    <row r="2385" spans="1:13" x14ac:dyDescent="0.25">
      <c r="A2385" s="57">
        <v>42542</v>
      </c>
      <c r="B2385" s="31">
        <v>1.0222804718217571E-2</v>
      </c>
      <c r="C2385" s="31">
        <v>8.5173501577286981E-3</v>
      </c>
      <c r="D2385" s="31">
        <v>4.662729250854758E-3</v>
      </c>
      <c r="E2385" s="31">
        <v>3.2145997607069265E-3</v>
      </c>
      <c r="F2385" s="31">
        <v>-2.2398366660661639E-2</v>
      </c>
      <c r="G2385" s="31">
        <v>2.2368683842620252E-2</v>
      </c>
      <c r="H2385" s="31">
        <v>2.5349785017017012E-3</v>
      </c>
      <c r="I2385" s="31">
        <v>8.9088824203933381E-3</v>
      </c>
      <c r="J2385" s="31">
        <v>4.8379293662303979E-4</v>
      </c>
      <c r="K2385" s="31">
        <v>-1.2379642365887178E-2</v>
      </c>
      <c r="L2385" s="31">
        <v>-2.3198267862665212E-3</v>
      </c>
      <c r="M2385" s="31">
        <v>5.0632911392405333E-3</v>
      </c>
    </row>
    <row r="2386" spans="1:13" x14ac:dyDescent="0.25">
      <c r="A2386" s="57">
        <v>42543</v>
      </c>
      <c r="B2386" s="31">
        <v>-2.6595744680850686E-3</v>
      </c>
      <c r="C2386" s="31">
        <v>-3.7535189239912281E-3</v>
      </c>
      <c r="D2386" s="31">
        <v>-9.282178217822068E-4</v>
      </c>
      <c r="E2386" s="31">
        <v>2.1840963301433813E-3</v>
      </c>
      <c r="F2386" s="31">
        <v>-3.5626535626536171E-3</v>
      </c>
      <c r="G2386" s="31">
        <v>-3.9070130884937271E-3</v>
      </c>
      <c r="H2386" s="31">
        <v>-7.2923360621385269E-3</v>
      </c>
      <c r="I2386" s="31">
        <v>-4.1091099842629486E-3</v>
      </c>
      <c r="J2386" s="31">
        <v>3.2237266279833143E-4</v>
      </c>
      <c r="K2386" s="31">
        <v>1.20705663881151E-2</v>
      </c>
      <c r="L2386" s="31">
        <v>3.5653387071770126E-3</v>
      </c>
      <c r="M2386" s="31">
        <v>4.0582143856704445E-3</v>
      </c>
    </row>
    <row r="2387" spans="1:13" x14ac:dyDescent="0.25">
      <c r="A2387" s="57">
        <v>42544</v>
      </c>
      <c r="B2387" s="31">
        <v>-1.9512195121952347E-3</v>
      </c>
      <c r="C2387" s="31">
        <v>5.7561486132915451E-3</v>
      </c>
      <c r="D2387" s="31">
        <v>2.1678538247135393E-2</v>
      </c>
      <c r="E2387" s="31">
        <v>6.3229432512257322E-3</v>
      </c>
      <c r="F2387" s="31">
        <v>1.0479595610898729E-2</v>
      </c>
      <c r="G2387" s="31">
        <v>1.8042753481074536E-2</v>
      </c>
      <c r="H2387" s="31">
        <v>1.6155361666197576E-2</v>
      </c>
      <c r="I2387" s="31">
        <v>1.0271266789570799E-2</v>
      </c>
      <c r="J2387" s="31">
        <v>1.998066387367059E-2</v>
      </c>
      <c r="K2387" s="31">
        <v>1.2844036697247541E-2</v>
      </c>
      <c r="L2387" s="31">
        <v>1.9153537225826467E-2</v>
      </c>
      <c r="M2387" s="31">
        <v>4.8780487804878092E-3</v>
      </c>
    </row>
    <row r="2388" spans="1:13" x14ac:dyDescent="0.25">
      <c r="A2388" s="57">
        <v>42545</v>
      </c>
      <c r="B2388" s="31">
        <v>-2.2678396871945172E-2</v>
      </c>
      <c r="C2388" s="31">
        <v>-2.809573361082196E-2</v>
      </c>
      <c r="D2388" s="31">
        <v>-4.3649590785086456E-2</v>
      </c>
      <c r="E2388" s="31">
        <v>-3.7969994443415422E-2</v>
      </c>
      <c r="F2388" s="31">
        <v>-2.9282576866764165E-2</v>
      </c>
      <c r="G2388" s="31">
        <v>-4.0069350799460612E-2</v>
      </c>
      <c r="H2388" s="31">
        <v>-3.2018612896077991E-2</v>
      </c>
      <c r="I2388" s="31">
        <v>-2.6068821689259614E-2</v>
      </c>
      <c r="J2388" s="31">
        <v>-4.3601895734597163E-2</v>
      </c>
      <c r="K2388" s="31">
        <v>-3.1249999999999889E-2</v>
      </c>
      <c r="L2388" s="31">
        <v>-6.2291603516217098E-2</v>
      </c>
      <c r="M2388" s="31">
        <v>-1.9417475728155109E-3</v>
      </c>
    </row>
    <row r="2389" spans="1:13" x14ac:dyDescent="0.25">
      <c r="A2389" s="57">
        <v>42548</v>
      </c>
      <c r="B2389" s="31">
        <v>-2.5271721010868831E-2</v>
      </c>
      <c r="C2389" s="31">
        <v>-1.45610278372591E-2</v>
      </c>
      <c r="D2389" s="31">
        <v>-2.6307448494453323E-2</v>
      </c>
      <c r="E2389" s="31">
        <v>-1.030775154764374E-2</v>
      </c>
      <c r="F2389" s="31">
        <v>-1.3826043237808006E-2</v>
      </c>
      <c r="G2389" s="31">
        <v>-2.8095524784266468E-2</v>
      </c>
      <c r="H2389" s="31">
        <v>-1.0873297470527676E-2</v>
      </c>
      <c r="I2389" s="31">
        <v>-2.7748037116345436E-2</v>
      </c>
      <c r="J2389" s="31">
        <v>-2.4281466798810714E-2</v>
      </c>
      <c r="K2389" s="31">
        <v>-6.9658719027583027E-2</v>
      </c>
      <c r="L2389" s="31">
        <v>-2.9739776951672847E-2</v>
      </c>
      <c r="M2389" s="31">
        <v>-6.3924402445801887E-3</v>
      </c>
    </row>
    <row r="2390" spans="1:13" x14ac:dyDescent="0.25">
      <c r="A2390" s="57">
        <v>42549</v>
      </c>
      <c r="B2390" s="31">
        <v>-9.57723354768103E-3</v>
      </c>
      <c r="C2390" s="31">
        <v>1.6840504128639688E-2</v>
      </c>
      <c r="D2390" s="31">
        <v>1.5299479166666741E-2</v>
      </c>
      <c r="E2390" s="31">
        <v>1.7627869392152773E-2</v>
      </c>
      <c r="F2390" s="31">
        <v>2.2240632169258312E-2</v>
      </c>
      <c r="G2390" s="31">
        <v>2.085484204005783E-2</v>
      </c>
      <c r="H2390" s="31">
        <v>2.3996181439481568E-2</v>
      </c>
      <c r="I2390" s="31">
        <v>3.4229604478296816E-2</v>
      </c>
      <c r="J2390" s="31">
        <v>2.0314880650076139E-2</v>
      </c>
      <c r="K2390" s="31">
        <v>5.1758793969849393E-2</v>
      </c>
      <c r="L2390" s="31">
        <v>1.8657337997667778E-2</v>
      </c>
      <c r="M2390" s="31">
        <v>1.3986013986011514E-4</v>
      </c>
    </row>
    <row r="2391" spans="1:13" x14ac:dyDescent="0.25">
      <c r="A2391" s="57">
        <v>42550</v>
      </c>
      <c r="B2391" s="31">
        <v>1.1880093935626501E-2</v>
      </c>
      <c r="C2391" s="31">
        <v>8.6547708088471342E-3</v>
      </c>
      <c r="D2391" s="31">
        <v>2.3725553061878735E-2</v>
      </c>
      <c r="E2391" s="31">
        <v>5.9849420622317684E-3</v>
      </c>
      <c r="F2391" s="31">
        <v>2.4936101240571107E-2</v>
      </c>
      <c r="G2391" s="31">
        <v>2.2249190938511409E-2</v>
      </c>
      <c r="H2391" s="31">
        <v>1.080584787061234E-2</v>
      </c>
      <c r="I2391" s="31">
        <v>1.2954747116237675E-2</v>
      </c>
      <c r="J2391" s="31">
        <v>1.6260162601625883E-2</v>
      </c>
      <c r="K2391" s="31">
        <v>2.5800286669851902E-2</v>
      </c>
      <c r="L2391" s="31">
        <v>4.4807849550286161E-2</v>
      </c>
      <c r="M2391" s="31">
        <v>1.3284855264997786E-2</v>
      </c>
    </row>
    <row r="2392" spans="1:13" x14ac:dyDescent="0.25">
      <c r="A2392" s="57">
        <v>42551</v>
      </c>
      <c r="B2392" s="31">
        <v>1.6109215017064971E-2</v>
      </c>
      <c r="C2392" s="31">
        <v>1.2711864406779627E-2</v>
      </c>
      <c r="D2392" s="31">
        <v>2.7247103037895348E-2</v>
      </c>
      <c r="E2392" s="31">
        <v>1.1679408282293746E-2</v>
      </c>
      <c r="F2392" s="31">
        <v>4.5009427650386513E-3</v>
      </c>
      <c r="G2392" s="31">
        <v>1.2465373961218829E-2</v>
      </c>
      <c r="H2392" s="31">
        <v>2.794857462262712E-5</v>
      </c>
      <c r="I2392" s="31">
        <v>1.0511562718991119E-3</v>
      </c>
      <c r="J2392" s="31">
        <v>2.2857142857142909E-2</v>
      </c>
      <c r="K2392" s="31">
        <v>1.7699115044247815E-2</v>
      </c>
      <c r="L2392" s="31">
        <v>6.4172796994834691E-3</v>
      </c>
      <c r="M2392" s="31">
        <v>7.728401876897717E-3</v>
      </c>
    </row>
    <row r="2393" spans="1:13" x14ac:dyDescent="0.25">
      <c r="A2393" s="57">
        <v>42552</v>
      </c>
      <c r="B2393" s="31">
        <v>2.2370012091898372E-2</v>
      </c>
      <c r="C2393" s="31">
        <v>3.0334728033474256E-3</v>
      </c>
      <c r="D2393" s="31">
        <v>-1.5243902439023849E-3</v>
      </c>
      <c r="E2393" s="31">
        <v>1.0273081924577321E-2</v>
      </c>
      <c r="F2393" s="31">
        <v>2.4220405691788294E-4</v>
      </c>
      <c r="G2393" s="31">
        <v>-1.9542700801256085E-4</v>
      </c>
      <c r="H2393" s="31">
        <v>1.4057740141415698E-2</v>
      </c>
      <c r="I2393" s="31">
        <v>-7.8753937696884879E-4</v>
      </c>
      <c r="J2393" s="31">
        <v>-8.6193136472465515E-3</v>
      </c>
      <c r="K2393" s="31">
        <v>-5.4919908466819489E-3</v>
      </c>
      <c r="L2393" s="31">
        <v>4.8211508553654969E-3</v>
      </c>
      <c r="M2393" s="31">
        <v>-2.8759244042727561E-3</v>
      </c>
    </row>
    <row r="2394" spans="1:13" x14ac:dyDescent="0.25">
      <c r="A2394" s="57">
        <v>42556</v>
      </c>
      <c r="B2394" s="31">
        <v>-6.5707339509822882E-3</v>
      </c>
      <c r="C2394" s="31">
        <v>-9.3857545103764872E-3</v>
      </c>
      <c r="D2394" s="31">
        <v>-2.1374045801526576E-3</v>
      </c>
      <c r="E2394" s="31">
        <v>-6.7504755366771807E-3</v>
      </c>
      <c r="F2394" s="31">
        <v>-2.0098068890368581E-2</v>
      </c>
      <c r="G2394" s="31">
        <v>1.954652071931573E-4</v>
      </c>
      <c r="H2394" s="31">
        <v>3.3348032190498866E-3</v>
      </c>
      <c r="I2394" s="31">
        <v>-1.6638935108153063E-3</v>
      </c>
      <c r="J2394" s="31">
        <v>-1.384640154564476E-2</v>
      </c>
      <c r="K2394" s="31">
        <v>-3.6815462494248496E-3</v>
      </c>
      <c r="L2394" s="31">
        <v>-4.7980188825259562E-3</v>
      </c>
      <c r="M2394" s="31">
        <v>4.5323444581788497E-3</v>
      </c>
    </row>
    <row r="2395" spans="1:13" x14ac:dyDescent="0.25">
      <c r="A2395" s="57">
        <v>42557</v>
      </c>
      <c r="B2395" s="31">
        <v>4.365368079899401E-3</v>
      </c>
      <c r="C2395" s="31">
        <v>5.6848089272556468E-3</v>
      </c>
      <c r="D2395" s="31">
        <v>8.8739290085679823E-3</v>
      </c>
      <c r="E2395" s="31">
        <v>4.7228901784042154E-3</v>
      </c>
      <c r="F2395" s="31">
        <v>-1.9151170692530695E-3</v>
      </c>
      <c r="G2395" s="31">
        <v>4.1039671682627787E-3</v>
      </c>
      <c r="H2395" s="31">
        <v>1.3061392665842497E-2</v>
      </c>
      <c r="I2395" s="31">
        <v>2.3684210526315752E-2</v>
      </c>
      <c r="J2395" s="31">
        <v>-3.102040816326479E-3</v>
      </c>
      <c r="K2395" s="31">
        <v>-4.1570438799075626E-3</v>
      </c>
      <c r="L2395" s="31">
        <v>1.0575427682737226E-2</v>
      </c>
      <c r="M2395" s="31">
        <v>9.2972381733660292E-3</v>
      </c>
    </row>
    <row r="2396" spans="1:13" x14ac:dyDescent="0.25">
      <c r="A2396" s="57">
        <v>42558</v>
      </c>
      <c r="B2396" s="31">
        <v>5.9269015475797993E-3</v>
      </c>
      <c r="C2396" s="31">
        <v>4.2918454935620964E-3</v>
      </c>
      <c r="D2396" s="31">
        <v>6.9760388231727699E-3</v>
      </c>
      <c r="E2396" s="31">
        <v>-3.4538601544921166E-3</v>
      </c>
      <c r="F2396" s="31">
        <v>1.1512750680861439E-2</v>
      </c>
      <c r="G2396" s="31">
        <v>0</v>
      </c>
      <c r="H2396" s="31">
        <v>-1.4099591925271771E-3</v>
      </c>
      <c r="I2396" s="31">
        <v>-7.2836332476435839E-3</v>
      </c>
      <c r="J2396" s="31">
        <v>1.1627906976744207E-2</v>
      </c>
      <c r="K2396" s="31">
        <v>5.5658627087198376E-3</v>
      </c>
      <c r="L2396" s="31">
        <v>9.6952908587257802E-3</v>
      </c>
      <c r="M2396" s="31">
        <v>-3.9284746681115257E-3</v>
      </c>
    </row>
    <row r="2397" spans="1:13" x14ac:dyDescent="0.25">
      <c r="A2397" s="57">
        <v>42559</v>
      </c>
      <c r="B2397" s="31">
        <v>8.1833060556464332E-3</v>
      </c>
      <c r="C2397" s="31">
        <v>7.7131540546175881E-3</v>
      </c>
      <c r="D2397" s="31">
        <v>2.409638554216853E-2</v>
      </c>
      <c r="E2397" s="31">
        <v>1.4769328117809399E-2</v>
      </c>
      <c r="F2397" s="31">
        <v>-2.2151511442907723E-2</v>
      </c>
      <c r="G2397" s="31">
        <v>1.790579992214858E-2</v>
      </c>
      <c r="H2397" s="31">
        <v>1.2544632553592949E-2</v>
      </c>
      <c r="I2397" s="31">
        <v>1.1998273629693523E-2</v>
      </c>
      <c r="J2397" s="31">
        <v>2.4283632831471502E-2</v>
      </c>
      <c r="K2397" s="31">
        <v>1.8450184501844991E-2</v>
      </c>
      <c r="L2397" s="31">
        <v>2.3167200121932519E-2</v>
      </c>
      <c r="M2397" s="31">
        <v>4.2159662722698332E-3</v>
      </c>
    </row>
    <row r="2398" spans="1:13" x14ac:dyDescent="0.25">
      <c r="A2398" s="57">
        <v>42562</v>
      </c>
      <c r="B2398" s="31">
        <v>3.8961038961038419E-3</v>
      </c>
      <c r="C2398" s="31">
        <v>3.1030202730657486E-3</v>
      </c>
      <c r="D2398" s="31">
        <v>1.1176470588235343E-2</v>
      </c>
      <c r="E2398" s="31">
        <v>1.3406459475929333E-2</v>
      </c>
      <c r="F2398" s="31">
        <v>4.5244055068835998E-2</v>
      </c>
      <c r="G2398" s="31">
        <v>5.5449330783940987E-3</v>
      </c>
      <c r="H2398" s="31">
        <v>1.0686367841675537E-2</v>
      </c>
      <c r="I2398" s="31">
        <v>5.3735926305016335E-3</v>
      </c>
      <c r="J2398" s="31">
        <v>2.0546862652124354E-3</v>
      </c>
      <c r="K2398" s="31">
        <v>-4.5289855072450091E-4</v>
      </c>
      <c r="L2398" s="31">
        <v>1.5939222404290243E-2</v>
      </c>
      <c r="M2398" s="31">
        <v>2.9794149512458734E-3</v>
      </c>
    </row>
    <row r="2399" spans="1:13" x14ac:dyDescent="0.25">
      <c r="A2399" s="57">
        <v>42563</v>
      </c>
      <c r="B2399" s="31">
        <v>9.0556274256146096E-3</v>
      </c>
      <c r="C2399" s="31">
        <v>4.5370179418435796E-3</v>
      </c>
      <c r="D2399" s="31">
        <v>1.6288539848749117E-2</v>
      </c>
      <c r="E2399" s="31">
        <v>7.7612608203163624E-3</v>
      </c>
      <c r="F2399" s="31">
        <v>-1.2273244327366428E-2</v>
      </c>
      <c r="G2399" s="31">
        <v>1.1789313557710512E-2</v>
      </c>
      <c r="H2399" s="31">
        <v>-7.3894239698585329E-3</v>
      </c>
      <c r="I2399" s="31">
        <v>5.0903537795887743E-4</v>
      </c>
      <c r="J2399" s="31">
        <v>1.5457413249211349E-2</v>
      </c>
      <c r="K2399" s="31">
        <v>3.1717263253284944E-2</v>
      </c>
      <c r="L2399" s="31">
        <v>2.2287390029325449E-2</v>
      </c>
      <c r="M2399" s="31">
        <v>-1.0667026735079799E-2</v>
      </c>
    </row>
    <row r="2400" spans="1:13" x14ac:dyDescent="0.25">
      <c r="A2400" s="57">
        <v>42564</v>
      </c>
      <c r="B2400" s="31">
        <v>1.1217948717948678E-2</v>
      </c>
      <c r="C2400" s="31">
        <v>-5.645657975774987E-3</v>
      </c>
      <c r="D2400" s="31">
        <v>2.0034344590726949E-3</v>
      </c>
      <c r="E2400" s="31">
        <v>-5.0788188277086643E-3</v>
      </c>
      <c r="F2400" s="31">
        <v>-4.9702994302339709E-3</v>
      </c>
      <c r="G2400" s="31">
        <v>5.6380379627889443E-3</v>
      </c>
      <c r="H2400" s="31">
        <v>-7.4577992809505833E-3</v>
      </c>
      <c r="I2400" s="31">
        <v>-9.7515475281947372E-3</v>
      </c>
      <c r="J2400" s="31">
        <v>2.4852438645543984E-3</v>
      </c>
      <c r="K2400" s="31">
        <v>-3.3816425120772875E-2</v>
      </c>
      <c r="L2400" s="31">
        <v>-1.620768789443483E-2</v>
      </c>
      <c r="M2400" s="31">
        <v>4.776852736454229E-3</v>
      </c>
    </row>
    <row r="2401" spans="1:13" x14ac:dyDescent="0.25">
      <c r="A2401" s="57">
        <v>42565</v>
      </c>
      <c r="B2401" s="31">
        <v>6.7194928684628508E-3</v>
      </c>
      <c r="C2401" s="31">
        <v>1.9820377825952251E-2</v>
      </c>
      <c r="D2401" s="31">
        <v>5.4270208511855156E-3</v>
      </c>
      <c r="E2401" s="31">
        <v>5.5371140059694568E-3</v>
      </c>
      <c r="F2401" s="31">
        <v>4.2032163742689033E-3</v>
      </c>
      <c r="G2401" s="31">
        <v>4.2982620071014832E-3</v>
      </c>
      <c r="H2401" s="31">
        <v>-1.9255887858017351E-3</v>
      </c>
      <c r="I2401" s="31">
        <v>4.3671861620140362E-3</v>
      </c>
      <c r="J2401" s="31">
        <v>4.1834521227144261E-3</v>
      </c>
      <c r="K2401" s="31">
        <v>-1.3636363636364557E-3</v>
      </c>
      <c r="L2401" s="31">
        <v>-8.7476308499789823E-4</v>
      </c>
      <c r="M2401" s="31">
        <v>1.0866612333604309E-3</v>
      </c>
    </row>
    <row r="2402" spans="1:13" x14ac:dyDescent="0.25">
      <c r="A2402" s="57">
        <v>42566</v>
      </c>
      <c r="B2402" s="31">
        <v>6.8635476355394243E-3</v>
      </c>
      <c r="C2402" s="31">
        <v>-1.0122482032604019E-4</v>
      </c>
      <c r="D2402" s="31">
        <v>-3.6931818181819009E-3</v>
      </c>
      <c r="E2402" s="31">
        <v>-1.5257646161315197E-3</v>
      </c>
      <c r="F2402" s="31">
        <v>-1.2799514710342685E-2</v>
      </c>
      <c r="G2402" s="31">
        <v>-7.443245254931119E-4</v>
      </c>
      <c r="H2402" s="31">
        <v>-7.7711818672423494E-3</v>
      </c>
      <c r="I2402" s="31">
        <v>-3.6661266945179349E-3</v>
      </c>
      <c r="J2402" s="31">
        <v>6.1718870544646975E-4</v>
      </c>
      <c r="K2402" s="31">
        <v>-2.4578971324533461E-2</v>
      </c>
      <c r="L2402" s="31">
        <v>-3.9398803443746466E-3</v>
      </c>
      <c r="M2402" s="31">
        <v>-4.070556309362372E-4</v>
      </c>
    </row>
    <row r="2403" spans="1:13" x14ac:dyDescent="0.25">
      <c r="A2403" s="57">
        <v>42569</v>
      </c>
      <c r="B2403" s="31">
        <v>-3.7523452157598447E-3</v>
      </c>
      <c r="C2403" s="31">
        <v>1.0629682121886974E-2</v>
      </c>
      <c r="D2403" s="31">
        <v>-5.7028799543779041E-4</v>
      </c>
      <c r="E2403" s="31">
        <v>1.9351253733416618E-2</v>
      </c>
      <c r="F2403" s="31">
        <v>1.2596780140100572E-2</v>
      </c>
      <c r="G2403" s="31">
        <v>4.8417132216014291E-3</v>
      </c>
      <c r="H2403" s="31">
        <v>8.5663004459912706E-4</v>
      </c>
      <c r="I2403" s="31">
        <v>2.147869245250722E-2</v>
      </c>
      <c r="J2403" s="31">
        <v>5.2428681572860292E-3</v>
      </c>
      <c r="K2403" s="31">
        <v>3.2664489034064381E-3</v>
      </c>
      <c r="L2403" s="31">
        <v>7.0319367125695198E-3</v>
      </c>
      <c r="M2403" s="31">
        <v>2.3075878919505133E-3</v>
      </c>
    </row>
    <row r="2404" spans="1:13" x14ac:dyDescent="0.25">
      <c r="A2404" s="57">
        <v>42570</v>
      </c>
      <c r="B2404" s="31">
        <v>1.5568110483364705E-2</v>
      </c>
      <c r="C2404" s="31">
        <v>4.00681157968652E-4</v>
      </c>
      <c r="D2404" s="31">
        <v>2.8530670470756636E-3</v>
      </c>
      <c r="E2404" s="31">
        <v>4.3337240044700742E-3</v>
      </c>
      <c r="F2404" s="31">
        <v>-2.1845985800109213E-2</v>
      </c>
      <c r="G2404" s="31">
        <v>-1.6123054114158597E-2</v>
      </c>
      <c r="H2404" s="31">
        <v>5.2712377898840312E-3</v>
      </c>
      <c r="I2404" s="31">
        <v>1.0387869648990522E-2</v>
      </c>
      <c r="J2404" s="31">
        <v>-3.8349440098174314E-3</v>
      </c>
      <c r="K2404" s="31">
        <v>-2.0930232558139528E-2</v>
      </c>
      <c r="L2404" s="31">
        <v>-2.7640384055862555E-3</v>
      </c>
      <c r="M2404" s="31">
        <v>-2.4377031419285933E-3</v>
      </c>
    </row>
    <row r="2405" spans="1:13" x14ac:dyDescent="0.25">
      <c r="A2405" s="57">
        <v>42571</v>
      </c>
      <c r="B2405" s="31">
        <v>-1.1188033131413033E-2</v>
      </c>
      <c r="C2405" s="31">
        <v>9.0117152297986003E-4</v>
      </c>
      <c r="D2405" s="31">
        <v>1.5362731152204878E-2</v>
      </c>
      <c r="E2405" s="31">
        <v>5.7397959183673741E-3</v>
      </c>
      <c r="F2405" s="31">
        <v>-3.3500837520937798E-3</v>
      </c>
      <c r="G2405" s="31">
        <v>5.3117347899792611E-2</v>
      </c>
      <c r="H2405" s="31">
        <v>7.7978241773093426E-3</v>
      </c>
      <c r="I2405" s="31">
        <v>1.0861454274106563E-2</v>
      </c>
      <c r="J2405" s="31">
        <v>7.8534031413612926E-3</v>
      </c>
      <c r="K2405" s="31">
        <v>1.6152019002375395E-2</v>
      </c>
      <c r="L2405" s="31">
        <v>1.0795040116703181E-2</v>
      </c>
      <c r="M2405" s="31">
        <v>1.7648655986968187E-3</v>
      </c>
    </row>
    <row r="2406" spans="1:13" x14ac:dyDescent="0.25">
      <c r="A2406" s="57">
        <v>42572</v>
      </c>
      <c r="B2406" s="31">
        <v>4.8759142339189765E-3</v>
      </c>
      <c r="C2406" s="31">
        <v>-5.3021208483392535E-3</v>
      </c>
      <c r="D2406" s="31">
        <v>-3.9787055197534227E-2</v>
      </c>
      <c r="E2406" s="31">
        <v>-3.4539052064923581E-3</v>
      </c>
      <c r="F2406" s="31">
        <v>4.6685340802987696E-3</v>
      </c>
      <c r="G2406" s="31">
        <v>-1.9674476837774346E-3</v>
      </c>
      <c r="H2406" s="31">
        <v>-1.7298718017487724E-3</v>
      </c>
      <c r="I2406" s="31">
        <v>-1.0744750656167978E-2</v>
      </c>
      <c r="J2406" s="31">
        <v>-8.2505729564553709E-3</v>
      </c>
      <c r="K2406" s="31">
        <v>-6.077606358111165E-3</v>
      </c>
      <c r="L2406" s="31">
        <v>-8.65925819021518E-3</v>
      </c>
      <c r="M2406" s="31">
        <v>-3.6590323892127241E-3</v>
      </c>
    </row>
    <row r="2407" spans="1:13" x14ac:dyDescent="0.25">
      <c r="A2407" s="57">
        <v>42573</v>
      </c>
      <c r="B2407" s="31">
        <v>1.8662519440115766E-4</v>
      </c>
      <c r="C2407" s="31">
        <v>-7.7441416071609703E-3</v>
      </c>
      <c r="D2407" s="31">
        <v>1.1380215932302207E-2</v>
      </c>
      <c r="E2407" s="31">
        <v>5.564355631371587E-3</v>
      </c>
      <c r="F2407" s="31">
        <v>-3.2218091697646667E-3</v>
      </c>
      <c r="G2407" s="31">
        <v>1.3799283154121822E-2</v>
      </c>
      <c r="H2407" s="31">
        <v>5.7762314791198754E-4</v>
      </c>
      <c r="I2407" s="31">
        <v>3.2335627228257113E-3</v>
      </c>
      <c r="J2407" s="31">
        <v>8.935449083346203E-3</v>
      </c>
      <c r="K2407" s="31">
        <v>-1.4111006585136865E-3</v>
      </c>
      <c r="L2407" s="31">
        <v>2.0381423788033315E-2</v>
      </c>
      <c r="M2407" s="31">
        <v>4.0805223068551832E-4</v>
      </c>
    </row>
    <row r="2408" spans="1:13" x14ac:dyDescent="0.25">
      <c r="A2408" s="57">
        <v>42576</v>
      </c>
      <c r="B2408" s="31">
        <v>7.5880084587636176E-3</v>
      </c>
      <c r="C2408" s="31">
        <v>-1.3379282383944813E-2</v>
      </c>
      <c r="D2408" s="31">
        <v>8.6555106751307065E-4</v>
      </c>
      <c r="E2408" s="31">
        <v>-3.9987074884886287E-3</v>
      </c>
      <c r="F2408" s="31">
        <v>-3.9159622078567269E-3</v>
      </c>
      <c r="G2408" s="31">
        <v>2.8283542513698468E-3</v>
      </c>
      <c r="H2408" s="31">
        <v>-7.0483043793464484E-3</v>
      </c>
      <c r="I2408" s="31">
        <v>5.2066115702478211E-3</v>
      </c>
      <c r="J2408" s="31">
        <v>1.1146739960299357E-2</v>
      </c>
      <c r="K2408" s="31">
        <v>-9.8916627414037395E-3</v>
      </c>
      <c r="L2408" s="31">
        <v>-4.2802111570838797E-4</v>
      </c>
      <c r="M2408" s="31">
        <v>2.7192386131882351E-3</v>
      </c>
    </row>
    <row r="2409" spans="1:13" x14ac:dyDescent="0.25">
      <c r="A2409" s="57">
        <v>42577</v>
      </c>
      <c r="B2409" s="31">
        <v>4.0123456790124301E-3</v>
      </c>
      <c r="C2409" s="31">
        <v>-6.8830901993014448E-3</v>
      </c>
      <c r="D2409" s="31">
        <v>1.153070049005489E-2</v>
      </c>
      <c r="E2409" s="31">
        <v>-1.8248915203373794E-3</v>
      </c>
      <c r="F2409" s="31">
        <v>2.3588143525741012E-2</v>
      </c>
      <c r="G2409" s="31">
        <v>5.2882072977267214E-4</v>
      </c>
      <c r="H2409" s="31">
        <v>-5.4352969808412199E-3</v>
      </c>
      <c r="I2409" s="31">
        <v>-3.3708788950094215E-3</v>
      </c>
      <c r="J2409" s="31">
        <v>7.8526125037752914E-2</v>
      </c>
      <c r="K2409" s="31">
        <v>5.2331113225498882E-3</v>
      </c>
      <c r="L2409" s="31">
        <v>-1.7128175849272509E-3</v>
      </c>
      <c r="M2409" s="31">
        <v>-2.7118644067791742E-4</v>
      </c>
    </row>
    <row r="2410" spans="1:13" x14ac:dyDescent="0.25">
      <c r="A2410" s="57">
        <v>42578</v>
      </c>
      <c r="B2410" s="31">
        <v>-3.2585305871503101E-3</v>
      </c>
      <c r="C2410" s="31">
        <v>6.4963277128374797E-2</v>
      </c>
      <c r="D2410" s="31">
        <v>-7.4095183813053245E-3</v>
      </c>
      <c r="E2410" s="31">
        <v>4.5367135234690714E-3</v>
      </c>
      <c r="F2410" s="31">
        <v>8.961775285008855E-3</v>
      </c>
      <c r="G2410" s="31">
        <v>-1.004228329809731E-2</v>
      </c>
      <c r="H2410" s="31">
        <v>1.4682091926208063E-3</v>
      </c>
      <c r="I2410" s="31">
        <v>1.7488863223890538E-2</v>
      </c>
      <c r="J2410" s="31">
        <v>-2.1002520302436656E-3</v>
      </c>
      <c r="K2410" s="31">
        <v>2.7449124467581631E-2</v>
      </c>
      <c r="L2410" s="31">
        <v>-1.2868172719474602E-3</v>
      </c>
      <c r="M2410" s="31">
        <v>-5.5608300556084789E-3</v>
      </c>
    </row>
    <row r="2411" spans="1:13" x14ac:dyDescent="0.25">
      <c r="A2411" s="57">
        <v>42579</v>
      </c>
      <c r="B2411" s="31">
        <v>-4.564520108561565E-3</v>
      </c>
      <c r="C2411" s="31">
        <v>1.3501699854298277E-2</v>
      </c>
      <c r="D2411" s="31">
        <v>-1.7226528854434875E-3</v>
      </c>
      <c r="E2411" s="31">
        <v>5.5812448602665654E-3</v>
      </c>
      <c r="F2411" s="31">
        <v>7.8549848942599532E-4</v>
      </c>
      <c r="G2411" s="31">
        <v>3.5593521979015996E-4</v>
      </c>
      <c r="H2411" s="31">
        <v>2.1637911140673705E-2</v>
      </c>
      <c r="I2411" s="31">
        <v>1.3458731960434456E-2</v>
      </c>
      <c r="J2411" s="31">
        <v>-1.459239511716004E-2</v>
      </c>
      <c r="K2411" s="31">
        <v>2.8558268079226012E-2</v>
      </c>
      <c r="L2411" s="31">
        <v>1.975662133142464E-2</v>
      </c>
      <c r="M2411" s="31">
        <v>-1.0911074740861393E-3</v>
      </c>
    </row>
    <row r="2412" spans="1:13" x14ac:dyDescent="0.25">
      <c r="A2412" s="57">
        <v>42580</v>
      </c>
      <c r="B2412" s="31">
        <v>-1.2393109431141358E-4</v>
      </c>
      <c r="C2412" s="31">
        <v>-1.2459267778417438E-3</v>
      </c>
      <c r="D2412" s="31">
        <v>2.5884383088867757E-3</v>
      </c>
      <c r="E2412" s="31">
        <v>3.0673941896475432E-2</v>
      </c>
      <c r="F2412" s="31">
        <v>-3.640644810722693E-2</v>
      </c>
      <c r="G2412" s="31">
        <v>8.3615015121865088E-3</v>
      </c>
      <c r="H2412" s="31">
        <v>8.2379984321228061E-3</v>
      </c>
      <c r="I2412" s="31">
        <v>-8.4800000000000431E-3</v>
      </c>
      <c r="J2412" s="31">
        <v>-6.8346860316105262E-3</v>
      </c>
      <c r="K2412" s="31">
        <v>-3.0452306314375233E-2</v>
      </c>
      <c r="L2412" s="31">
        <v>-1.7689175909027188E-2</v>
      </c>
      <c r="M2412" s="31">
        <v>-3.6865101037684145E-3</v>
      </c>
    </row>
    <row r="2413" spans="1:13" x14ac:dyDescent="0.25">
      <c r="A2413" s="57">
        <v>42583</v>
      </c>
      <c r="B2413" s="31">
        <v>-4.4000991571641057E-3</v>
      </c>
      <c r="C2413" s="31">
        <v>1.7656654831590179E-2</v>
      </c>
      <c r="D2413" s="31">
        <v>-2.868617326448053E-4</v>
      </c>
      <c r="E2413" s="31">
        <v>5.3200483877262617E-3</v>
      </c>
      <c r="F2413" s="31">
        <v>2.2744360902255512E-2</v>
      </c>
      <c r="G2413" s="31">
        <v>-1.7642907551164155E-3</v>
      </c>
      <c r="H2413" s="31">
        <v>1.1768426878928873E-2</v>
      </c>
      <c r="I2413" s="31">
        <v>2.9853154752299549E-3</v>
      </c>
      <c r="J2413" s="31">
        <v>1.8637992831540551E-3</v>
      </c>
      <c r="K2413" s="31">
        <v>-1.8013856812932882E-2</v>
      </c>
      <c r="L2413" s="31">
        <v>6.8600828926683732E-3</v>
      </c>
      <c r="M2413" s="31">
        <v>1.1100452240646819E-2</v>
      </c>
    </row>
    <row r="2414" spans="1:13" x14ac:dyDescent="0.25">
      <c r="A2414" s="57">
        <v>42584</v>
      </c>
      <c r="B2414" s="31">
        <v>3.8593215063804642E-3</v>
      </c>
      <c r="C2414" s="31">
        <v>-1.4804337576614701E-2</v>
      </c>
      <c r="D2414" s="31">
        <v>-8.3213773314203543E-3</v>
      </c>
      <c r="E2414" s="31">
        <v>-2.3418900734912818E-3</v>
      </c>
      <c r="F2414" s="31">
        <v>-1.5193285547999702E-2</v>
      </c>
      <c r="G2414" s="31">
        <v>0</v>
      </c>
      <c r="H2414" s="31">
        <v>-9.3260739312788221E-3</v>
      </c>
      <c r="I2414" s="31">
        <v>-9.8141742418148548E-3</v>
      </c>
      <c r="J2414" s="31">
        <v>-1.4739553520320525E-2</v>
      </c>
      <c r="K2414" s="31">
        <v>-5.6444026340546349E-3</v>
      </c>
      <c r="L2414" s="31">
        <v>-1.4762242725337216E-2</v>
      </c>
      <c r="M2414" s="31">
        <v>-8.8099756031445597E-3</v>
      </c>
    </row>
    <row r="2415" spans="1:13" x14ac:dyDescent="0.25">
      <c r="A2415" s="57">
        <v>42585</v>
      </c>
      <c r="B2415" s="31">
        <v>-7.0688906802257589E-3</v>
      </c>
      <c r="C2415" s="31">
        <v>1.2538284839203717E-2</v>
      </c>
      <c r="D2415" s="31">
        <v>-8.9699074074074403E-3</v>
      </c>
      <c r="E2415" s="31">
        <v>2.73645713099957E-3</v>
      </c>
      <c r="F2415" s="31">
        <v>9.2690513219284565E-3</v>
      </c>
      <c r="G2415" s="31">
        <v>6.8928950159066193E-3</v>
      </c>
      <c r="H2415" s="31">
        <v>-7.8098293407663499E-3</v>
      </c>
      <c r="I2415" s="31">
        <v>-4.7119993500690516E-3</v>
      </c>
      <c r="J2415" s="31">
        <v>4.3572984749462584E-4</v>
      </c>
      <c r="K2415" s="31">
        <v>-4.2573320719015983E-3</v>
      </c>
      <c r="L2415" s="31">
        <v>1.1525716755509396E-3</v>
      </c>
      <c r="M2415" s="31">
        <v>-2.5981129495419308E-3</v>
      </c>
    </row>
    <row r="2416" spans="1:13" x14ac:dyDescent="0.25">
      <c r="A2416" s="57">
        <v>42586</v>
      </c>
      <c r="B2416" s="31">
        <v>4.5587959782678045E-3</v>
      </c>
      <c r="C2416" s="31">
        <v>7.5621514320811656E-4</v>
      </c>
      <c r="D2416" s="31">
        <v>9.6350364963502244E-3</v>
      </c>
      <c r="E2416" s="31">
        <v>-2.0305750278071244E-3</v>
      </c>
      <c r="F2416" s="31">
        <v>1.9723865877712132E-3</v>
      </c>
      <c r="G2416" s="31">
        <v>7.3723012111637232E-3</v>
      </c>
      <c r="H2416" s="31">
        <v>8.1230785540125083E-3</v>
      </c>
      <c r="I2416" s="31">
        <v>1.510080809729808E-2</v>
      </c>
      <c r="J2416" s="31">
        <v>1.0598141695702834E-2</v>
      </c>
      <c r="K2416" s="31">
        <v>1.9477434679334937E-2</v>
      </c>
      <c r="L2416" s="31">
        <v>-8.4904302777377927E-2</v>
      </c>
      <c r="M2416" s="31">
        <v>4.9355634768302181E-3</v>
      </c>
    </row>
    <row r="2417" spans="1:13" x14ac:dyDescent="0.25">
      <c r="A2417" s="57">
        <v>42587</v>
      </c>
      <c r="B2417" s="31">
        <v>7.0869078701976118E-3</v>
      </c>
      <c r="C2417" s="31">
        <v>1.5207329744025611E-2</v>
      </c>
      <c r="D2417" s="31">
        <v>1.1567379988432602E-2</v>
      </c>
      <c r="E2417" s="31">
        <v>1.3750469796918185E-2</v>
      </c>
      <c r="F2417" s="31">
        <v>2.9650590551181022E-2</v>
      </c>
      <c r="G2417" s="31">
        <v>9.9320439100889502E-3</v>
      </c>
      <c r="H2417" s="31">
        <v>6.8483247236352796E-3</v>
      </c>
      <c r="I2417" s="31">
        <v>6.3525249276294993E-3</v>
      </c>
      <c r="J2417" s="31">
        <v>7.7575061054446781E-3</v>
      </c>
      <c r="K2417" s="31">
        <v>1.4445479962721386E-2</v>
      </c>
      <c r="L2417" s="31">
        <v>-4.3717565654977197E-2</v>
      </c>
      <c r="M2417" s="31">
        <v>6.2755798090041726E-3</v>
      </c>
    </row>
    <row r="2418" spans="1:13" x14ac:dyDescent="0.25">
      <c r="A2418" s="57">
        <v>42590</v>
      </c>
      <c r="B2418" s="31">
        <v>4.5061728395061618E-3</v>
      </c>
      <c r="C2418" s="31">
        <v>8.2806103461108282E-3</v>
      </c>
      <c r="D2418" s="31">
        <v>1.7152658662094034E-3</v>
      </c>
      <c r="E2418" s="31">
        <v>-5.880698524711736E-4</v>
      </c>
      <c r="F2418" s="31">
        <v>-5.5562193810491101E-3</v>
      </c>
      <c r="G2418" s="31">
        <v>1.7253278122844051E-3</v>
      </c>
      <c r="H2418" s="31">
        <v>7.5719992689093907E-4</v>
      </c>
      <c r="I2418" s="31">
        <v>8.7894526568121911E-4</v>
      </c>
      <c r="J2418" s="31">
        <v>-1.4255167498222754E-4</v>
      </c>
      <c r="K2418" s="31">
        <v>5.5121727147451338E-3</v>
      </c>
      <c r="L2418" s="31">
        <v>1.6938003617825936E-2</v>
      </c>
      <c r="M2418" s="31">
        <v>-5.6941431670282094E-3</v>
      </c>
    </row>
    <row r="2419" spans="1:13" x14ac:dyDescent="0.25">
      <c r="A2419" s="57">
        <v>42591</v>
      </c>
      <c r="B2419" s="31">
        <v>-3.1340256867202765E-3</v>
      </c>
      <c r="C2419" s="31">
        <v>4.0601642520992076E-3</v>
      </c>
      <c r="D2419" s="31">
        <v>-3.424657534246478E-3</v>
      </c>
      <c r="E2419" s="31">
        <v>3.1979124027834427E-3</v>
      </c>
      <c r="F2419" s="31">
        <v>-5.4671072394112397E-3</v>
      </c>
      <c r="G2419" s="31">
        <v>2.4112986565620886E-3</v>
      </c>
      <c r="H2419" s="31">
        <v>2.2829263201837868E-3</v>
      </c>
      <c r="I2419" s="31">
        <v>-1.5966789078716292E-3</v>
      </c>
      <c r="J2419" s="31">
        <v>1.5682919874535628E-3</v>
      </c>
      <c r="K2419" s="31">
        <v>2.2841480127912206E-2</v>
      </c>
      <c r="L2419" s="31">
        <v>-1.1966364812419195E-2</v>
      </c>
      <c r="M2419" s="31">
        <v>2.7270248159259047E-3</v>
      </c>
    </row>
    <row r="2420" spans="1:13" x14ac:dyDescent="0.25">
      <c r="A2420" s="57">
        <v>42592</v>
      </c>
      <c r="B2420" s="31">
        <v>-1.8493404019237492E-4</v>
      </c>
      <c r="C2420" s="31">
        <v>-7.4441687344913854E-3</v>
      </c>
      <c r="D2420" s="31">
        <v>-1.1168384879725046E-2</v>
      </c>
      <c r="E2420" s="31">
        <v>5.3553668426276069E-4</v>
      </c>
      <c r="F2420" s="31">
        <v>5.4367524465392947E-4</v>
      </c>
      <c r="G2420" s="31">
        <v>-3.0927835051546282E-3</v>
      </c>
      <c r="H2420" s="31">
        <v>3.2538949122096206E-4</v>
      </c>
      <c r="I2420" s="31">
        <v>-1.4393091316168283E-3</v>
      </c>
      <c r="J2420" s="31">
        <v>-5.1245551601423189E-3</v>
      </c>
      <c r="K2420" s="31">
        <v>-1.3398838767307852E-3</v>
      </c>
      <c r="L2420" s="31">
        <v>2.4549918166938411E-3</v>
      </c>
      <c r="M2420" s="31">
        <v>5.5751971716071491E-3</v>
      </c>
    </row>
    <row r="2421" spans="1:13" x14ac:dyDescent="0.25">
      <c r="A2421" s="57">
        <v>42593</v>
      </c>
      <c r="B2421" s="31">
        <v>3.6993649423511243E-4</v>
      </c>
      <c r="C2421" s="31">
        <v>-6.4814814814806443E-4</v>
      </c>
      <c r="D2421" s="31">
        <v>4.3440486533448119E-3</v>
      </c>
      <c r="E2421" s="31">
        <v>2.1664882499883298E-4</v>
      </c>
      <c r="F2421" s="31">
        <v>1.2618486989071975E-2</v>
      </c>
      <c r="G2421" s="31">
        <v>4.8259220958288829E-3</v>
      </c>
      <c r="H2421" s="31">
        <v>3.4870406994900183E-3</v>
      </c>
      <c r="I2421" s="31">
        <v>1.6015374759770218E-4</v>
      </c>
      <c r="J2421" s="31">
        <v>1.5739018457576748E-3</v>
      </c>
      <c r="K2421" s="31">
        <v>3.9355992844364973E-2</v>
      </c>
      <c r="L2421" s="31">
        <v>5.551020408163243E-3</v>
      </c>
      <c r="M2421" s="31">
        <v>-2.0283975659229903E-3</v>
      </c>
    </row>
    <row r="2422" spans="1:13" x14ac:dyDescent="0.25">
      <c r="A2422" s="57">
        <v>42594</v>
      </c>
      <c r="B2422" s="31">
        <v>5.793528505392942E-3</v>
      </c>
      <c r="C2422" s="31">
        <v>2.316316130825502E-3</v>
      </c>
      <c r="D2422" s="31">
        <v>-3.1718569780853079E-3</v>
      </c>
      <c r="E2422" s="31">
        <v>-2.0768299675096857E-3</v>
      </c>
      <c r="F2422" s="31">
        <v>1.5502027188170064E-3</v>
      </c>
      <c r="G2422" s="31">
        <v>-6.1749571183533636E-3</v>
      </c>
      <c r="H2422" s="31">
        <v>1.7115294849852081E-3</v>
      </c>
      <c r="I2422" s="31">
        <v>-1.6012810248211551E-4</v>
      </c>
      <c r="J2422" s="31">
        <v>-2.2857142857142243E-3</v>
      </c>
      <c r="K2422" s="31">
        <v>-1.2908777969017349E-3</v>
      </c>
      <c r="L2422" s="31">
        <v>1.7860042214645766E-3</v>
      </c>
      <c r="M2422" s="31">
        <v>1.2195121951219523E-3</v>
      </c>
    </row>
    <row r="2423" spans="1:13" x14ac:dyDescent="0.25">
      <c r="A2423" s="57">
        <v>42597</v>
      </c>
      <c r="B2423" s="31">
        <v>-4.8409829033640994E-3</v>
      </c>
      <c r="C2423" s="31">
        <v>1.2017008689221731E-2</v>
      </c>
      <c r="D2423" s="31">
        <v>9.8351171536013027E-3</v>
      </c>
      <c r="E2423" s="31">
        <v>-9.9588876688538885E-4</v>
      </c>
      <c r="F2423" s="31">
        <v>2.9586855578044968E-2</v>
      </c>
      <c r="G2423" s="31">
        <v>3.1066620642044018E-3</v>
      </c>
      <c r="H2423" s="31">
        <v>-5.268199233716353E-3</v>
      </c>
      <c r="I2423" s="31">
        <v>-7.8475336322869627E-3</v>
      </c>
      <c r="J2423" s="31">
        <v>7.016036655211888E-3</v>
      </c>
      <c r="K2423" s="31">
        <v>8.6169754416198785E-3</v>
      </c>
      <c r="L2423" s="31">
        <v>6.9692058346839669E-3</v>
      </c>
      <c r="M2423" s="31">
        <v>-7.714169711733776E-3</v>
      </c>
    </row>
    <row r="2424" spans="1:13" x14ac:dyDescent="0.25">
      <c r="A2424" s="57">
        <v>42598</v>
      </c>
      <c r="B2424" s="31">
        <v>-7.9433497536944841E-3</v>
      </c>
      <c r="C2424" s="31">
        <v>-9.1340884179769155E-4</v>
      </c>
      <c r="D2424" s="31">
        <v>8.5935262102549981E-3</v>
      </c>
      <c r="E2424" s="31">
        <v>-6.7736823270795332E-3</v>
      </c>
      <c r="F2424" s="31">
        <v>2.0237062734895783E-3</v>
      </c>
      <c r="G2424" s="31">
        <v>-1.16999311768754E-2</v>
      </c>
      <c r="H2424" s="31">
        <v>-5.7905763250010178E-3</v>
      </c>
      <c r="I2424" s="31">
        <v>-4.8426150121065881E-3</v>
      </c>
      <c r="J2424" s="31">
        <v>-7.2515285084602255E-3</v>
      </c>
      <c r="K2424" s="31">
        <v>-2.5630072618538779E-3</v>
      </c>
      <c r="L2424" s="31">
        <v>-2.0923869306294085E-3</v>
      </c>
      <c r="M2424" s="31">
        <v>-5.8647026732132623E-3</v>
      </c>
    </row>
    <row r="2425" spans="1:13" x14ac:dyDescent="0.25">
      <c r="A2425" s="57">
        <v>42599</v>
      </c>
      <c r="B2425" s="31">
        <v>-8.6897151014841967E-4</v>
      </c>
      <c r="C2425" s="31">
        <v>-1.4627902724446695E-3</v>
      </c>
      <c r="D2425" s="31">
        <v>-5.3961942629934256E-3</v>
      </c>
      <c r="E2425" s="31">
        <v>3.5643513395269277E-3</v>
      </c>
      <c r="F2425" s="31">
        <v>-3.2890940565494242E-3</v>
      </c>
      <c r="G2425" s="31">
        <v>2.0891364902506648E-3</v>
      </c>
      <c r="H2425" s="31">
        <v>7.7221087901158114E-4</v>
      </c>
      <c r="I2425" s="31">
        <v>8.6780210867802854E-3</v>
      </c>
      <c r="J2425" s="31">
        <v>0</v>
      </c>
      <c r="K2425" s="31">
        <v>-2.0556745182012892E-2</v>
      </c>
      <c r="L2425" s="31">
        <v>8.0645161290315848E-4</v>
      </c>
      <c r="M2425" s="31">
        <v>5.4877212237625095E-4</v>
      </c>
    </row>
    <row r="2426" spans="1:13" x14ac:dyDescent="0.25">
      <c r="A2426" s="57">
        <v>42600</v>
      </c>
      <c r="B2426" s="31">
        <v>-4.9698701621425645E-4</v>
      </c>
      <c r="C2426" s="31">
        <v>-1.281816517121448E-3</v>
      </c>
      <c r="D2426" s="31">
        <v>-1.4277555682468135E-3</v>
      </c>
      <c r="E2426" s="31">
        <v>-3.0901001397596328E-3</v>
      </c>
      <c r="F2426" s="31">
        <v>1.5457650668673661E-2</v>
      </c>
      <c r="G2426" s="31">
        <v>6.9492703266149647E-4</v>
      </c>
      <c r="H2426" s="31">
        <v>-2.2232975426017543E-4</v>
      </c>
      <c r="I2426" s="31">
        <v>-3.6986411514031703E-3</v>
      </c>
      <c r="J2426" s="31">
        <v>4.4399885419650342E-3</v>
      </c>
      <c r="K2426" s="31">
        <v>-4.3725404459992179E-3</v>
      </c>
      <c r="L2426" s="31">
        <v>2.9008863819499631E-3</v>
      </c>
      <c r="M2426" s="31">
        <v>1.8785136432195149E-2</v>
      </c>
    </row>
    <row r="2427" spans="1:13" x14ac:dyDescent="0.25">
      <c r="A2427" s="57">
        <v>42601</v>
      </c>
      <c r="B2427" s="31">
        <v>-3.1077133445200911E-4</v>
      </c>
      <c r="C2427" s="31">
        <v>2.5669233590026597E-3</v>
      </c>
      <c r="D2427" s="31">
        <v>7.7209036316843171E-3</v>
      </c>
      <c r="E2427" s="31">
        <v>-2.6752411575563517E-3</v>
      </c>
      <c r="F2427" s="31">
        <v>1.2143671607753648E-2</v>
      </c>
      <c r="G2427" s="31">
        <v>3.4722222222205446E-4</v>
      </c>
      <c r="H2427" s="31">
        <v>-9.3530073515947221E-3</v>
      </c>
      <c r="I2427" s="31">
        <v>-2.8246307804050685E-3</v>
      </c>
      <c r="J2427" s="31">
        <v>1.9962925994581049E-3</v>
      </c>
      <c r="K2427" s="31">
        <v>-1.273605621431706E-2</v>
      </c>
      <c r="L2427" s="31">
        <v>-3.6959665756065574E-3</v>
      </c>
      <c r="M2427" s="31">
        <v>-2.005383580080744E-2</v>
      </c>
    </row>
    <row r="2428" spans="1:13" x14ac:dyDescent="0.25">
      <c r="A2428" s="57">
        <v>42604</v>
      </c>
      <c r="B2428" s="31">
        <v>-5.2225814474011756E-3</v>
      </c>
      <c r="C2428" s="31">
        <v>-7.7724945135332346E-3</v>
      </c>
      <c r="D2428" s="31">
        <v>3.4052213393869213E-3</v>
      </c>
      <c r="E2428" s="31">
        <v>-4.2170694591318059E-3</v>
      </c>
      <c r="F2428" s="31">
        <v>-2.0728890891680285E-2</v>
      </c>
      <c r="G2428" s="31">
        <v>8.6775425199592249E-4</v>
      </c>
      <c r="H2428" s="31">
        <v>2.8654051841388029E-3</v>
      </c>
      <c r="I2428" s="31">
        <v>4.7750080932340566E-3</v>
      </c>
      <c r="J2428" s="31">
        <v>-3.8423224704710046E-3</v>
      </c>
      <c r="K2428" s="31">
        <v>-1.5569395017793641E-2</v>
      </c>
      <c r="L2428" s="31">
        <v>-3.225806451612967E-3</v>
      </c>
      <c r="M2428" s="31">
        <v>-1.5107814860596536E-3</v>
      </c>
    </row>
    <row r="2429" spans="1:13" x14ac:dyDescent="0.25">
      <c r="A2429" s="57">
        <v>42605</v>
      </c>
      <c r="B2429" s="31">
        <v>2.0625000000000782E-3</v>
      </c>
      <c r="C2429" s="31">
        <v>3.1333517648142184E-3</v>
      </c>
      <c r="D2429" s="31">
        <v>1.1312217194570096E-3</v>
      </c>
      <c r="E2429" s="31">
        <v>-9.0655960629293375E-5</v>
      </c>
      <c r="F2429" s="31">
        <v>-2.0707506471094872E-3</v>
      </c>
      <c r="G2429" s="31">
        <v>3.8148083925784171E-3</v>
      </c>
      <c r="H2429" s="31">
        <v>3.9105703902670985E-3</v>
      </c>
      <c r="I2429" s="31">
        <v>1.7720499395892375E-3</v>
      </c>
      <c r="J2429" s="31">
        <v>-2.8571428571422253E-4</v>
      </c>
      <c r="K2429" s="31">
        <v>1.4008133755083696E-2</v>
      </c>
      <c r="L2429" s="31">
        <v>1.3592233009708687E-2</v>
      </c>
      <c r="M2429" s="31">
        <v>-1.0041265474552974E-2</v>
      </c>
    </row>
    <row r="2430" spans="1:13" x14ac:dyDescent="0.25">
      <c r="A2430" s="57">
        <v>42606</v>
      </c>
      <c r="B2430" s="31">
        <v>-2.7443397991644414E-3</v>
      </c>
      <c r="C2430" s="31">
        <v>-7.5333027101515126E-3</v>
      </c>
      <c r="D2430" s="31">
        <v>-7.0621468926553854E-3</v>
      </c>
      <c r="E2430" s="31">
        <v>-3.1602942700239556E-3</v>
      </c>
      <c r="F2430" s="31">
        <v>-1.1528041962072688E-2</v>
      </c>
      <c r="G2430" s="31">
        <v>1.0364484366902627E-3</v>
      </c>
      <c r="H2430" s="31">
        <v>-6.8201193520887049E-3</v>
      </c>
      <c r="I2430" s="31">
        <v>-7.1560665755406871E-3</v>
      </c>
      <c r="J2430" s="31">
        <v>-1.1431837667904565E-3</v>
      </c>
      <c r="K2430" s="31">
        <v>-3.1194295900178748E-3</v>
      </c>
      <c r="L2430" s="31">
        <v>-1.1334610472541473E-2</v>
      </c>
      <c r="M2430" s="31">
        <v>3.6126163679310874E-3</v>
      </c>
    </row>
    <row r="2431" spans="1:13" x14ac:dyDescent="0.25">
      <c r="A2431" s="57">
        <v>42607</v>
      </c>
      <c r="B2431" s="31">
        <v>-5.5663268497090357E-3</v>
      </c>
      <c r="C2431" s="31">
        <v>-4.2580764602425658E-3</v>
      </c>
      <c r="D2431" s="31">
        <v>-1.7069701280225669E-3</v>
      </c>
      <c r="E2431" s="31">
        <v>-2.9884101657917661E-4</v>
      </c>
      <c r="F2431" s="31">
        <v>7.9304915738527271E-3</v>
      </c>
      <c r="G2431" s="31">
        <v>3.7963761863675227E-3</v>
      </c>
      <c r="H2431" s="31">
        <v>2.601518653020829E-3</v>
      </c>
      <c r="I2431" s="31">
        <v>3.3203757693553992E-3</v>
      </c>
      <c r="J2431" s="31">
        <v>-1.1444921316168255E-3</v>
      </c>
      <c r="K2431" s="31">
        <v>-1.0281627179257957E-2</v>
      </c>
      <c r="L2431" s="31">
        <v>-4.844178911674879E-4</v>
      </c>
      <c r="M2431" s="31">
        <v>-1.3983109511283454E-2</v>
      </c>
    </row>
    <row r="2432" spans="1:13" x14ac:dyDescent="0.25">
      <c r="A2432" s="57">
        <v>42608</v>
      </c>
      <c r="B2432" s="31">
        <v>-7.547169811320531E-4</v>
      </c>
      <c r="C2432" s="31">
        <v>-5.8566514827553817E-3</v>
      </c>
      <c r="D2432" s="31">
        <v>4.8446850954686482E-3</v>
      </c>
      <c r="E2432" s="31">
        <v>1.6896063217264334E-4</v>
      </c>
      <c r="F2432" s="31">
        <v>3.5869250795488306E-3</v>
      </c>
      <c r="G2432" s="31">
        <v>-2.4067388688326918E-3</v>
      </c>
      <c r="H2432" s="31">
        <v>1.2881641684887146E-2</v>
      </c>
      <c r="I2432" s="31">
        <v>8.6366938413107164E-3</v>
      </c>
      <c r="J2432" s="31">
        <v>-1.0025780578629684E-3</v>
      </c>
      <c r="K2432" s="31">
        <v>0</v>
      </c>
      <c r="L2432" s="31">
        <v>7.5928917609047186E-3</v>
      </c>
      <c r="M2432" s="31">
        <v>-1.1232799775343638E-3</v>
      </c>
    </row>
    <row r="2433" spans="1:13" x14ac:dyDescent="0.25">
      <c r="A2433" s="57">
        <v>42611</v>
      </c>
      <c r="B2433" s="31">
        <v>-3.1470292044299963E-4</v>
      </c>
      <c r="C2433" s="31">
        <v>-1.1221245558257209E-3</v>
      </c>
      <c r="D2433" s="31">
        <v>8.2246171298923088E-3</v>
      </c>
      <c r="E2433" s="31">
        <v>3.3916365621020628E-3</v>
      </c>
      <c r="F2433" s="31">
        <v>1.0376433965526566E-3</v>
      </c>
      <c r="G2433" s="31">
        <v>1.2062726176116367E-3</v>
      </c>
      <c r="H2433" s="31">
        <v>2.9778933680104647E-3</v>
      </c>
      <c r="I2433" s="31">
        <v>1.2644046094750339E-2</v>
      </c>
      <c r="J2433" s="31">
        <v>3.2974910394265589E-3</v>
      </c>
      <c r="K2433" s="31">
        <v>3.6133694670279493E-3</v>
      </c>
      <c r="L2433" s="31">
        <v>-6.8943402276735455E-3</v>
      </c>
      <c r="M2433" s="31">
        <v>3.6547652516165652E-3</v>
      </c>
    </row>
    <row r="2434" spans="1:13" x14ac:dyDescent="0.25">
      <c r="A2434" s="57">
        <v>42612</v>
      </c>
      <c r="B2434" s="31">
        <v>5.8553170056032666E-3</v>
      </c>
      <c r="C2434" s="31">
        <v>-7.6764650814453717E-3</v>
      </c>
      <c r="D2434" s="31">
        <v>4.2194092827005925E-3</v>
      </c>
      <c r="E2434" s="31">
        <v>-3.9629605646570587E-3</v>
      </c>
      <c r="F2434" s="31">
        <v>1.0365678088108066E-2</v>
      </c>
      <c r="G2434" s="31">
        <v>-3.6144578313253017E-3</v>
      </c>
      <c r="H2434" s="31">
        <v>-4.8101232999260279E-3</v>
      </c>
      <c r="I2434" s="31">
        <v>-5.5318476371107872E-3</v>
      </c>
      <c r="J2434" s="31">
        <v>-9.5741640468705036E-3</v>
      </c>
      <c r="K2434" s="31">
        <v>-4.9504950495049549E-3</v>
      </c>
      <c r="L2434" s="31">
        <v>-1.113981272198894E-2</v>
      </c>
      <c r="M2434" s="31">
        <v>-1.2605042016806678E-3</v>
      </c>
    </row>
    <row r="2435" spans="1:13" x14ac:dyDescent="0.25">
      <c r="A2435" s="57">
        <v>42613</v>
      </c>
      <c r="B2435" s="31">
        <v>-6.2593890836248889E-4</v>
      </c>
      <c r="C2435" s="31">
        <v>9.4339622641514964E-4</v>
      </c>
      <c r="D2435" s="31">
        <v>5.3221288515405973E-3</v>
      </c>
      <c r="E2435" s="31">
        <v>-2.6524854048292079E-3</v>
      </c>
      <c r="F2435" s="31">
        <v>-2.4964377315474517E-2</v>
      </c>
      <c r="G2435" s="31">
        <v>-7.4278804629469564E-3</v>
      </c>
      <c r="H2435" s="31">
        <v>2.0584173636624126E-3</v>
      </c>
      <c r="I2435" s="31">
        <v>2.225047679593084E-3</v>
      </c>
      <c r="J2435" s="31">
        <v>3.3184244697734844E-3</v>
      </c>
      <c r="K2435" s="31">
        <v>-3.1659882406150919E-3</v>
      </c>
      <c r="L2435" s="31">
        <v>-4.0816326530612734E-3</v>
      </c>
      <c r="M2435" s="31">
        <v>1.8230262235310324E-3</v>
      </c>
    </row>
    <row r="2436" spans="1:13" x14ac:dyDescent="0.25">
      <c r="A2436" s="57">
        <v>42614</v>
      </c>
      <c r="B2436" s="31">
        <v>-8.3928347738945197E-3</v>
      </c>
      <c r="C2436" s="31">
        <v>5.9377945334591065E-3</v>
      </c>
      <c r="D2436" s="31">
        <v>3.6221788799108978E-3</v>
      </c>
      <c r="E2436" s="31">
        <v>2.2553940421095042E-3</v>
      </c>
      <c r="F2436" s="31">
        <v>3.2033670427310534E-2</v>
      </c>
      <c r="G2436" s="31">
        <v>2.2624434389140191E-3</v>
      </c>
      <c r="H2436" s="31">
        <v>1.8981746320660964E-3</v>
      </c>
      <c r="I2436" s="31">
        <v>3.9644782746584006E-4</v>
      </c>
      <c r="J2436" s="31">
        <v>2.3008340523438253E-3</v>
      </c>
      <c r="K2436" s="31">
        <v>6.8058076225046005E-3</v>
      </c>
      <c r="L2436" s="31">
        <v>5.2459016393442415E-3</v>
      </c>
      <c r="M2436" s="31">
        <v>1.9596864501679745E-2</v>
      </c>
    </row>
    <row r="2437" spans="1:13" x14ac:dyDescent="0.25">
      <c r="A2437" s="57">
        <v>42615</v>
      </c>
      <c r="B2437" s="31">
        <v>9.8534613441132457E-3</v>
      </c>
      <c r="C2437" s="31">
        <v>9.3694368968424424E-3</v>
      </c>
      <c r="D2437" s="31">
        <v>1.6657412548581885E-3</v>
      </c>
      <c r="E2437" s="31">
        <v>3.4860428210932159E-3</v>
      </c>
      <c r="F2437" s="31">
        <v>6.966864910790127E-3</v>
      </c>
      <c r="G2437" s="31">
        <v>1.3891300573016796E-3</v>
      </c>
      <c r="H2437" s="31">
        <v>2.3617347071189787E-3</v>
      </c>
      <c r="I2437" s="31">
        <v>2.694776888325201E-3</v>
      </c>
      <c r="J2437" s="31">
        <v>-2.8694404591100842E-4</v>
      </c>
      <c r="K2437" s="31">
        <v>9.013068949977443E-3</v>
      </c>
      <c r="L2437" s="31">
        <v>-1.9569471624265589E-3</v>
      </c>
      <c r="M2437" s="31">
        <v>-4.667764964305321E-3</v>
      </c>
    </row>
    <row r="2438" spans="1:13" x14ac:dyDescent="0.25">
      <c r="A2438" s="57">
        <v>42619</v>
      </c>
      <c r="B2438" s="31">
        <v>0</v>
      </c>
      <c r="C2438" s="31">
        <v>-2.784739626845445E-4</v>
      </c>
      <c r="D2438" s="31">
        <v>1.3580931263858176E-2</v>
      </c>
      <c r="E2438" s="31">
        <v>1.1173618852565292E-2</v>
      </c>
      <c r="F2438" s="31">
        <v>6.3449206884913956E-2</v>
      </c>
      <c r="G2438" s="31">
        <v>-1.0404022888850228E-3</v>
      </c>
      <c r="H2438" s="31">
        <v>2.1270260473305269E-2</v>
      </c>
      <c r="I2438" s="31">
        <v>2.5452533396569388E-2</v>
      </c>
      <c r="J2438" s="31">
        <v>1.5786452353616642E-3</v>
      </c>
      <c r="K2438" s="31">
        <v>-1.4738722644037638E-2</v>
      </c>
      <c r="L2438" s="31">
        <v>5.2287581699346219E-3</v>
      </c>
      <c r="M2438" s="31">
        <v>6.8965517241379448E-3</v>
      </c>
    </row>
    <row r="2439" spans="1:13" x14ac:dyDescent="0.25">
      <c r="A2439" s="57">
        <v>42620</v>
      </c>
      <c r="B2439" s="31">
        <v>1.9389542156618145E-3</v>
      </c>
      <c r="C2439" s="31">
        <v>6.1281337047354167E-3</v>
      </c>
      <c r="D2439" s="31">
        <v>-3.0079299972655127E-3</v>
      </c>
      <c r="E2439" s="31">
        <v>3.4611834683628828E-4</v>
      </c>
      <c r="F2439" s="31">
        <v>4.760393525864437E-4</v>
      </c>
      <c r="G2439" s="31">
        <v>8.6790487762544721E-4</v>
      </c>
      <c r="H2439" s="31">
        <v>-5.5649219770050884E-3</v>
      </c>
      <c r="I2439" s="31">
        <v>1.0174978802127699E-2</v>
      </c>
      <c r="J2439" s="31">
        <v>-4.2986101160625845E-3</v>
      </c>
      <c r="K2439" s="31">
        <v>-2.2665457842246939E-3</v>
      </c>
      <c r="L2439" s="31">
        <v>1.0403120936280708E-2</v>
      </c>
      <c r="M2439" s="31">
        <v>-1.2876712328767081E-2</v>
      </c>
    </row>
    <row r="2440" spans="1:13" x14ac:dyDescent="0.25">
      <c r="A2440" s="57">
        <v>42621</v>
      </c>
      <c r="B2440" s="31">
        <v>2.2473312940882728E-3</v>
      </c>
      <c r="C2440" s="31">
        <v>-2.6208933185677408E-2</v>
      </c>
      <c r="D2440" s="31">
        <v>-5.4854635216683434E-4</v>
      </c>
      <c r="E2440" s="31">
        <v>-6.4458255910808671E-3</v>
      </c>
      <c r="F2440" s="31">
        <v>-8.7232355273593187E-3</v>
      </c>
      <c r="G2440" s="31">
        <v>-3.9889004509191528E-3</v>
      </c>
      <c r="H2440" s="31">
        <v>-5.3538649806250671E-4</v>
      </c>
      <c r="I2440" s="31">
        <v>-5.9519267455170333E-3</v>
      </c>
      <c r="J2440" s="31">
        <v>-7.1952798963880182E-3</v>
      </c>
      <c r="K2440" s="31">
        <v>-7.2694229895502449E-3</v>
      </c>
      <c r="L2440" s="31">
        <v>-5.7915057915057799E-3</v>
      </c>
      <c r="M2440" s="31">
        <v>-3.191784623924554E-3</v>
      </c>
    </row>
    <row r="2441" spans="1:13" x14ac:dyDescent="0.25">
      <c r="A2441" s="57">
        <v>42622</v>
      </c>
      <c r="B2441" s="31">
        <v>-1.5696044845842527E-2</v>
      </c>
      <c r="C2441" s="31">
        <v>-2.2649734647460229E-2</v>
      </c>
      <c r="D2441" s="31">
        <v>-2.7442371020856227E-2</v>
      </c>
      <c r="E2441" s="31">
        <v>-2.0198111747407599E-2</v>
      </c>
      <c r="F2441" s="31">
        <v>-2.8800000000000048E-2</v>
      </c>
      <c r="G2441" s="31">
        <v>-2.1243252655406608E-2</v>
      </c>
      <c r="H2441" s="31">
        <v>-3.0507869295717138E-2</v>
      </c>
      <c r="I2441" s="31">
        <v>-2.4334075381899245E-2</v>
      </c>
      <c r="J2441" s="31">
        <v>-3.3628062037976414E-2</v>
      </c>
      <c r="K2441" s="31">
        <v>-7.0480549199084752E-2</v>
      </c>
      <c r="L2441" s="31">
        <v>-1.2944983818770073E-3</v>
      </c>
      <c r="M2441" s="31">
        <v>-2.1300292356953965E-2</v>
      </c>
    </row>
    <row r="2442" spans="1:13" x14ac:dyDescent="0.25">
      <c r="A2442" s="57">
        <v>42625</v>
      </c>
      <c r="B2442" s="31">
        <v>-1.7528317408087135E-2</v>
      </c>
      <c r="C2442" s="31">
        <v>2.2398913992048852E-2</v>
      </c>
      <c r="D2442" s="31">
        <v>1.8058690744920947E-2</v>
      </c>
      <c r="E2442" s="31">
        <v>1.2321301634941939E-2</v>
      </c>
      <c r="F2442" s="31">
        <v>1.1147721032399804E-2</v>
      </c>
      <c r="G2442" s="31">
        <v>1.4943960149439439E-2</v>
      </c>
      <c r="H2442" s="31">
        <v>1.4931459994211638E-2</v>
      </c>
      <c r="I2442" s="31">
        <v>1.2509834775767059E-2</v>
      </c>
      <c r="J2442" s="31">
        <v>1.90490475476226E-2</v>
      </c>
      <c r="K2442" s="31">
        <v>2.5603151157065573E-2</v>
      </c>
      <c r="L2442" s="31">
        <v>3.0622164614387604E-2</v>
      </c>
      <c r="M2442" s="31">
        <v>2.3328591749644412E-2</v>
      </c>
    </row>
    <row r="2443" spans="1:13" x14ac:dyDescent="0.25">
      <c r="A2443" s="57">
        <v>42626</v>
      </c>
      <c r="B2443" s="31">
        <v>1.5264717248486548E-2</v>
      </c>
      <c r="C2443" s="31">
        <v>2.3805007587253568E-2</v>
      </c>
      <c r="D2443" s="31">
        <v>-1.3026607538802581E-2</v>
      </c>
      <c r="E2443" s="31">
        <v>-1.2132324256846294E-2</v>
      </c>
      <c r="F2443" s="31">
        <v>-1.2111008526584421E-2</v>
      </c>
      <c r="G2443" s="31">
        <v>-9.1148115687992304E-3</v>
      </c>
      <c r="H2443" s="31">
        <v>-1.358410348805561E-2</v>
      </c>
      <c r="I2443" s="31">
        <v>-1.1500505089750646E-2</v>
      </c>
      <c r="J2443" s="31">
        <v>-7.212246099499442E-3</v>
      </c>
      <c r="K2443" s="31">
        <v>-2.1603456553048406E-2</v>
      </c>
      <c r="L2443" s="31">
        <v>-8.9608552114447404E-3</v>
      </c>
      <c r="M2443" s="31">
        <v>-6.6722268557131148E-3</v>
      </c>
    </row>
    <row r="2444" spans="1:13" x14ac:dyDescent="0.25">
      <c r="A2444" s="57">
        <v>42627</v>
      </c>
      <c r="B2444" s="31">
        <v>-1.2243862208970446E-2</v>
      </c>
      <c r="C2444" s="31">
        <v>3.5386753126447346E-2</v>
      </c>
      <c r="D2444" s="31">
        <v>2.808199943835632E-4</v>
      </c>
      <c r="E2444" s="31">
        <v>3.6857139096209135E-3</v>
      </c>
      <c r="F2444" s="31">
        <v>1.5393073117098144E-3</v>
      </c>
      <c r="G2444" s="31">
        <v>-4.7762250132673545E-3</v>
      </c>
      <c r="H2444" s="31">
        <v>1.0512345435675918E-4</v>
      </c>
      <c r="I2444" s="31">
        <v>4.4021696407514632E-3</v>
      </c>
      <c r="J2444" s="31">
        <v>5.0407709414381774E-3</v>
      </c>
      <c r="K2444" s="31">
        <v>-2.9440628066731422E-3</v>
      </c>
      <c r="L2444" s="31">
        <v>-1.9511421319796884E-2</v>
      </c>
      <c r="M2444" s="31">
        <v>8.3963056255242918E-4</v>
      </c>
    </row>
    <row r="2445" spans="1:13" x14ac:dyDescent="0.25">
      <c r="A2445" s="57">
        <v>42628</v>
      </c>
      <c r="B2445" s="31">
        <v>-8.9916506101476168E-3</v>
      </c>
      <c r="C2445" s="31">
        <v>3.3998389549968699E-2</v>
      </c>
      <c r="D2445" s="31">
        <v>2.6389668725435245E-2</v>
      </c>
      <c r="E2445" s="31">
        <v>1.2157536492281906E-2</v>
      </c>
      <c r="F2445" s="31">
        <v>2.3712811505104847E-2</v>
      </c>
      <c r="G2445" s="31">
        <v>1.6530394596516063E-2</v>
      </c>
      <c r="H2445" s="31">
        <v>1.129958349209681E-2</v>
      </c>
      <c r="I2445" s="31">
        <v>4.5394067464976651E-3</v>
      </c>
      <c r="J2445" s="31">
        <v>2.1094556719279955E-2</v>
      </c>
      <c r="K2445" s="31">
        <v>8.8582677165354173E-3</v>
      </c>
      <c r="L2445" s="31">
        <v>1.6178611875106164E-4</v>
      </c>
      <c r="M2445" s="31">
        <v>1.2304250559284302E-2</v>
      </c>
    </row>
    <row r="2446" spans="1:13" x14ac:dyDescent="0.25">
      <c r="A2446" s="57">
        <v>42629</v>
      </c>
      <c r="B2446" s="31">
        <v>4.7958522359039524E-3</v>
      </c>
      <c r="C2446" s="31">
        <v>-5.6242969628795825E-3</v>
      </c>
      <c r="D2446" s="31">
        <v>3.0361050328227446E-2</v>
      </c>
      <c r="E2446" s="31">
        <v>-3.7317300715248303E-3</v>
      </c>
      <c r="F2446" s="31">
        <v>-7.9892761394102507E-3</v>
      </c>
      <c r="G2446" s="31">
        <v>1.0491344640672917E-3</v>
      </c>
      <c r="H2446" s="31">
        <v>1.1472151125777819E-2</v>
      </c>
      <c r="I2446" s="31">
        <v>5.609661082976336E-3</v>
      </c>
      <c r="J2446" s="31">
        <v>2.0225368390638376E-3</v>
      </c>
      <c r="K2446" s="31">
        <v>6.8292682926829329E-3</v>
      </c>
      <c r="L2446" s="31">
        <v>-8.573277256551326E-3</v>
      </c>
      <c r="M2446" s="31">
        <v>6.4917127071824066E-3</v>
      </c>
    </row>
    <row r="2447" spans="1:13" x14ac:dyDescent="0.25">
      <c r="A2447" s="57">
        <v>42632</v>
      </c>
      <c r="B2447" s="31">
        <v>-1.0964912280700956E-3</v>
      </c>
      <c r="C2447" s="31">
        <v>-1.1660285415941551E-2</v>
      </c>
      <c r="D2447" s="31">
        <v>-1.3538624900451435E-2</v>
      </c>
      <c r="E2447" s="31">
        <v>-4.1358859639994972E-3</v>
      </c>
      <c r="F2447" s="31">
        <v>-1.4593805740229504E-3</v>
      </c>
      <c r="G2447" s="31">
        <v>-5.5895196506550171E-3</v>
      </c>
      <c r="H2447" s="31">
        <v>-4.3929507270203949E-3</v>
      </c>
      <c r="I2447" s="31">
        <v>-3.2540481909040242E-3</v>
      </c>
      <c r="J2447" s="31">
        <v>2.5951557093426558E-3</v>
      </c>
      <c r="K2447" s="31">
        <v>6.2984496124030009E-3</v>
      </c>
      <c r="L2447" s="31">
        <v>-2.1047479197258911E-2</v>
      </c>
      <c r="M2447" s="31">
        <v>-1.070399341292716E-2</v>
      </c>
    </row>
    <row r="2448" spans="1:13" x14ac:dyDescent="0.25">
      <c r="A2448" s="57">
        <v>42633</v>
      </c>
      <c r="B2448" s="31">
        <v>6.4570284754956742E-3</v>
      </c>
      <c r="C2448" s="31">
        <v>-8.8043669660198276E-5</v>
      </c>
      <c r="D2448" s="31">
        <v>-5.3821313240032254E-4</v>
      </c>
      <c r="E2448" s="31">
        <v>7.4572286796394938E-3</v>
      </c>
      <c r="F2448" s="31">
        <v>8.8232109992421037E-3</v>
      </c>
      <c r="G2448" s="31">
        <v>-2.1078517477604031E-3</v>
      </c>
      <c r="H2448" s="31">
        <v>6.605599277512475E-3</v>
      </c>
      <c r="I2448" s="31">
        <v>-7.773027594260018E-5</v>
      </c>
      <c r="J2448" s="31">
        <v>-5.1768766177738845E-3</v>
      </c>
      <c r="K2448" s="31">
        <v>-3.3702455464612591E-3</v>
      </c>
      <c r="L2448" s="31">
        <v>4.1666666666666519E-3</v>
      </c>
      <c r="M2448" s="31">
        <v>-1.6645859342488967E-3</v>
      </c>
    </row>
    <row r="2449" spans="1:13" x14ac:dyDescent="0.25">
      <c r="A2449" s="57">
        <v>42634</v>
      </c>
      <c r="B2449" s="31">
        <v>-6.1589786360428667E-3</v>
      </c>
      <c r="C2449" s="31">
        <v>-1.7610284406088805E-4</v>
      </c>
      <c r="D2449" s="31">
        <v>8.3467959073775244E-3</v>
      </c>
      <c r="E2449" s="31">
        <v>6.2353352951090013E-3</v>
      </c>
      <c r="F2449" s="31">
        <v>5.1832376455438034E-2</v>
      </c>
      <c r="G2449" s="31">
        <v>1.6722408026755842E-2</v>
      </c>
      <c r="H2449" s="31">
        <v>1.2201686703750214E-2</v>
      </c>
      <c r="I2449" s="31">
        <v>1.0105721393034894E-2</v>
      </c>
      <c r="J2449" s="31">
        <v>5.4929170280426654E-3</v>
      </c>
      <c r="K2449" s="31">
        <v>4.057971014492745E-2</v>
      </c>
      <c r="L2449" s="31">
        <v>4.8132780082987825E-3</v>
      </c>
      <c r="M2449" s="31">
        <v>3.0568292344033132E-3</v>
      </c>
    </row>
    <row r="2450" spans="1:13" x14ac:dyDescent="0.25">
      <c r="A2450" s="57">
        <v>42635</v>
      </c>
      <c r="B2450" s="31">
        <v>8.0046478600477311E-3</v>
      </c>
      <c r="C2450" s="31">
        <v>9.4231616028181975E-3</v>
      </c>
      <c r="D2450" s="31">
        <v>2.6702269692921998E-3</v>
      </c>
      <c r="E2450" s="31">
        <v>1.4158357166782709E-2</v>
      </c>
      <c r="F2450" s="31">
        <v>-2.9587308065093243E-3</v>
      </c>
      <c r="G2450" s="31">
        <v>1.0387811634349209E-3</v>
      </c>
      <c r="H2450" s="31">
        <v>1.8942943247144628E-2</v>
      </c>
      <c r="I2450" s="31">
        <v>1.0774203478529643E-3</v>
      </c>
      <c r="J2450" s="31">
        <v>2.8752156411731011E-3</v>
      </c>
      <c r="K2450" s="31">
        <v>2.4605385329619311E-2</v>
      </c>
      <c r="L2450" s="31">
        <v>1.3544763792533887E-2</v>
      </c>
      <c r="M2450" s="31">
        <v>1.1081867294640002E-3</v>
      </c>
    </row>
    <row r="2451" spans="1:13" x14ac:dyDescent="0.25">
      <c r="A2451" s="57">
        <v>42636</v>
      </c>
      <c r="B2451" s="31">
        <v>-3.3941722702529598E-3</v>
      </c>
      <c r="C2451" s="31">
        <v>-1.666375850636892E-2</v>
      </c>
      <c r="D2451" s="31">
        <v>-9.5872170439413873E-3</v>
      </c>
      <c r="E2451" s="31">
        <v>-3.9379581052079171E-4</v>
      </c>
      <c r="F2451" s="31">
        <v>-1.9084164748017329E-2</v>
      </c>
      <c r="G2451" s="31">
        <v>-6.7450709097198747E-3</v>
      </c>
      <c r="H2451" s="31">
        <v>1.3048340996644203E-3</v>
      </c>
      <c r="I2451" s="31">
        <v>-1.6297662976629934E-2</v>
      </c>
      <c r="J2451" s="31">
        <v>-1.118119266055051E-2</v>
      </c>
      <c r="K2451" s="31">
        <v>-2.265518803806077E-2</v>
      </c>
      <c r="L2451" s="31">
        <v>8.3116036505865853E-3</v>
      </c>
      <c r="M2451" s="31">
        <v>1.1069600110695799E-3</v>
      </c>
    </row>
    <row r="2452" spans="1:13" x14ac:dyDescent="0.25">
      <c r="A2452" s="57">
        <v>42639</v>
      </c>
      <c r="B2452" s="31">
        <v>-7.4540547487469411E-3</v>
      </c>
      <c r="C2452" s="31">
        <v>1.5082956259426794E-3</v>
      </c>
      <c r="D2452" s="31">
        <v>-1.452003226673837E-2</v>
      </c>
      <c r="E2452" s="31">
        <v>-1.6126572626763203E-2</v>
      </c>
      <c r="F2452" s="31">
        <v>-1.4917588149384486E-2</v>
      </c>
      <c r="G2452" s="31">
        <v>-9.2286261535783343E-3</v>
      </c>
      <c r="H2452" s="31">
        <v>-8.1787154824697339E-3</v>
      </c>
      <c r="I2452" s="31">
        <v>-5.0797124101280566E-3</v>
      </c>
      <c r="J2452" s="31">
        <v>-8.118295158016875E-3</v>
      </c>
      <c r="K2452" s="31">
        <v>-9.7357440890125657E-3</v>
      </c>
      <c r="L2452" s="31">
        <v>3.2325844512692825E-4</v>
      </c>
      <c r="M2452" s="31">
        <v>-1.0089841050449078E-2</v>
      </c>
    </row>
    <row r="2453" spans="1:13" x14ac:dyDescent="0.25">
      <c r="A2453" s="57">
        <v>42640</v>
      </c>
      <c r="B2453" s="31">
        <v>-9.0638352971650349E-4</v>
      </c>
      <c r="C2453" s="31">
        <v>1.8603827072998236E-3</v>
      </c>
      <c r="D2453" s="31">
        <v>1.4461118690313857E-2</v>
      </c>
      <c r="E2453" s="31">
        <v>1.136642513013264E-2</v>
      </c>
      <c r="F2453" s="31">
        <v>1.0431007095202727E-2</v>
      </c>
      <c r="G2453" s="31">
        <v>1.8453427065026506E-2</v>
      </c>
      <c r="H2453" s="31">
        <v>2.1209770258771687E-2</v>
      </c>
      <c r="I2453" s="31">
        <v>1.0839682664362638E-2</v>
      </c>
      <c r="J2453" s="31">
        <v>1.5054077755042305E-2</v>
      </c>
      <c r="K2453" s="31">
        <v>-2.3408239700374311E-3</v>
      </c>
      <c r="L2453" s="31">
        <v>3.8293746970431419E-2</v>
      </c>
      <c r="M2453" s="31">
        <v>9.913432002233824E-3</v>
      </c>
    </row>
    <row r="2454" spans="1:13" x14ac:dyDescent="0.25">
      <c r="A2454" s="57">
        <v>42641</v>
      </c>
      <c r="B2454" s="31">
        <v>1.7301710730948772E-2</v>
      </c>
      <c r="C2454" s="31">
        <v>7.6045627376426506E-3</v>
      </c>
      <c r="D2454" s="31">
        <v>6.9930069930068672E-3</v>
      </c>
      <c r="E2454" s="31">
        <v>-1.8518282014279297E-3</v>
      </c>
      <c r="F2454" s="31">
        <v>-1.6192422575066812E-2</v>
      </c>
      <c r="G2454" s="31">
        <v>1.3805004314062508E-3</v>
      </c>
      <c r="H2454" s="31">
        <v>1.5451348470181703E-2</v>
      </c>
      <c r="I2454" s="31">
        <v>4.1961302354494023E-3</v>
      </c>
      <c r="J2454" s="31">
        <v>4.1756659467242496E-3</v>
      </c>
      <c r="K2454" s="31">
        <v>6.5696855936181464E-3</v>
      </c>
      <c r="L2454" s="31">
        <v>-2.8011204481793728E-3</v>
      </c>
      <c r="M2454" s="31">
        <v>-7.4657818332640735E-3</v>
      </c>
    </row>
    <row r="2455" spans="1:13" x14ac:dyDescent="0.25">
      <c r="A2455" s="57">
        <v>42642</v>
      </c>
      <c r="B2455" s="31">
        <v>1.0446525256385675E-2</v>
      </c>
      <c r="C2455" s="31">
        <v>-1.5533128565160093E-2</v>
      </c>
      <c r="D2455" s="31">
        <v>-3.2051282051280827E-3</v>
      </c>
      <c r="E2455" s="31">
        <v>-8.3806745483391287E-3</v>
      </c>
      <c r="F2455" s="31">
        <v>-2.934909981889855E-2</v>
      </c>
      <c r="G2455" s="31">
        <v>-1.0856453558504287E-2</v>
      </c>
      <c r="H2455" s="31">
        <v>3.9820445988980602E-4</v>
      </c>
      <c r="I2455" s="31">
        <v>-8.8214810802443866E-3</v>
      </c>
      <c r="J2455" s="31">
        <v>1.4338973329510729E-3</v>
      </c>
      <c r="K2455" s="31">
        <v>-4.662004662003838E-4</v>
      </c>
      <c r="L2455" s="31">
        <v>-1.6853932584269593E-2</v>
      </c>
      <c r="M2455" s="31">
        <v>-1.4765287644518788E-2</v>
      </c>
    </row>
    <row r="2456" spans="1:13" x14ac:dyDescent="0.25">
      <c r="A2456" s="57">
        <v>42643</v>
      </c>
      <c r="B2456" s="31">
        <v>1.7020740086994834E-3</v>
      </c>
      <c r="C2456" s="31">
        <v>7.7553931182028357E-3</v>
      </c>
      <c r="D2456" s="31">
        <v>1.1521972132904512E-2</v>
      </c>
      <c r="E2456" s="31">
        <v>2.9418975239028367E-3</v>
      </c>
      <c r="F2456" s="31">
        <v>-8.7801130439557618E-4</v>
      </c>
      <c r="G2456" s="31">
        <v>3.4843205574912606E-3</v>
      </c>
      <c r="H2456" s="31">
        <v>9.9632109040468375E-3</v>
      </c>
      <c r="I2456" s="31">
        <v>1.405261925208956E-3</v>
      </c>
      <c r="J2456" s="31">
        <v>4.8682703321878407E-3</v>
      </c>
      <c r="K2456" s="31">
        <v>-1.8190298507462677E-2</v>
      </c>
      <c r="L2456" s="31">
        <v>2.8571428571428914E-3</v>
      </c>
      <c r="M2456" s="31">
        <v>1.9652198501343143E-2</v>
      </c>
    </row>
    <row r="2457" spans="1:13" x14ac:dyDescent="0.25">
      <c r="A2457" s="57">
        <v>42646</v>
      </c>
      <c r="B2457" s="31">
        <v>-5.2863436123348206E-3</v>
      </c>
      <c r="C2457" s="31">
        <v>-4.6881910659000159E-3</v>
      </c>
      <c r="D2457" s="31">
        <v>-2.3841059602649484E-3</v>
      </c>
      <c r="E2457" s="31">
        <v>-6.0852448892948496E-3</v>
      </c>
      <c r="F2457" s="31">
        <v>8.073817762399127E-3</v>
      </c>
      <c r="G2457" s="31">
        <v>-3.1250000000000444E-3</v>
      </c>
      <c r="H2457" s="31">
        <v>-6.8075145406110149E-4</v>
      </c>
      <c r="I2457" s="31">
        <v>3.8980275980353696E-3</v>
      </c>
      <c r="J2457" s="31">
        <v>-7.4095183813053245E-3</v>
      </c>
      <c r="K2457" s="31">
        <v>3.2304038004750568E-2</v>
      </c>
      <c r="L2457" s="31">
        <v>2.6907249129470845E-3</v>
      </c>
      <c r="M2457" s="31">
        <v>-1.5252357182473641E-3</v>
      </c>
    </row>
    <row r="2458" spans="1:13" x14ac:dyDescent="0.25">
      <c r="A2458" s="57">
        <v>42647</v>
      </c>
      <c r="B2458" s="31">
        <v>-2.4674174364166523E-3</v>
      </c>
      <c r="C2458" s="31">
        <v>4.2659082829719086E-3</v>
      </c>
      <c r="D2458" s="31">
        <v>-3.1864046733934837E-3</v>
      </c>
      <c r="E2458" s="31">
        <v>5.009319664492029E-3</v>
      </c>
      <c r="F2458" s="31">
        <v>2.942137953579671E-3</v>
      </c>
      <c r="G2458" s="31">
        <v>-3.1347962382445305E-3</v>
      </c>
      <c r="H2458" s="31">
        <v>-3.2387599493272079E-3</v>
      </c>
      <c r="I2458" s="31">
        <v>-4.5041546944164512E-3</v>
      </c>
      <c r="J2458" s="31">
        <v>-1.0048808498419604E-3</v>
      </c>
      <c r="K2458" s="31">
        <v>-1.3345605154164719E-2</v>
      </c>
      <c r="L2458" s="31">
        <v>1.6890292028413523E-2</v>
      </c>
      <c r="M2458" s="31">
        <v>-3.6106096375504437E-3</v>
      </c>
    </row>
    <row r="2459" spans="1:13" x14ac:dyDescent="0.25">
      <c r="A2459" s="57">
        <v>42648</v>
      </c>
      <c r="B2459" s="31">
        <v>-3.8054163759750903E-3</v>
      </c>
      <c r="C2459" s="31">
        <v>4.4247787610607325E-4</v>
      </c>
      <c r="D2459" s="31">
        <v>1.1987213638785299E-2</v>
      </c>
      <c r="E2459" s="31">
        <v>5.1517844493531584E-5</v>
      </c>
      <c r="F2459" s="31">
        <v>1.6297262059983275E-4</v>
      </c>
      <c r="G2459" s="31">
        <v>6.9881201956674133E-3</v>
      </c>
      <c r="H2459" s="31">
        <v>1.2385645600278217E-2</v>
      </c>
      <c r="I2459" s="31">
        <v>2.1842577424135978E-3</v>
      </c>
      <c r="J2459" s="31">
        <v>1.4513579537289711E-2</v>
      </c>
      <c r="K2459" s="31">
        <v>2.5186567164179108E-2</v>
      </c>
      <c r="L2459" s="31">
        <v>2.2508537721204647E-2</v>
      </c>
      <c r="M2459" s="31">
        <v>-1.1149825783971501E-3</v>
      </c>
    </row>
    <row r="2460" spans="1:13" x14ac:dyDescent="0.25">
      <c r="A2460" s="57">
        <v>42649</v>
      </c>
      <c r="B2460" s="31">
        <v>-1.4643152734449272E-3</v>
      </c>
      <c r="C2460" s="31">
        <v>7.4303405572755388E-3</v>
      </c>
      <c r="D2460" s="31">
        <v>2.1058173203474251E-3</v>
      </c>
      <c r="E2460" s="31">
        <v>5.0227310778261369E-4</v>
      </c>
      <c r="F2460" s="31">
        <v>-1.4067676932268736E-2</v>
      </c>
      <c r="G2460" s="31">
        <v>1.7349063150589039E-3</v>
      </c>
      <c r="H2460" s="31">
        <v>-3.1976881898716503E-3</v>
      </c>
      <c r="I2460" s="31">
        <v>2.1016579746244712E-3</v>
      </c>
      <c r="J2460" s="31">
        <v>5.0991501416430829E-3</v>
      </c>
      <c r="K2460" s="31">
        <v>6.8243858052774442E-3</v>
      </c>
      <c r="L2460" s="31">
        <v>-1.5636860482769133E-2</v>
      </c>
      <c r="M2460" s="31">
        <v>-3.2231059020510711E-2</v>
      </c>
    </row>
    <row r="2461" spans="1:13" x14ac:dyDescent="0.25">
      <c r="A2461" s="57">
        <v>42650</v>
      </c>
      <c r="B2461" s="31">
        <v>1.9127773527161107E-3</v>
      </c>
      <c r="C2461" s="31">
        <v>1.492668364211136E-3</v>
      </c>
      <c r="D2461" s="31">
        <v>7.8802206461792146E-4</v>
      </c>
      <c r="E2461" s="31">
        <v>-2.2912751332285763E-3</v>
      </c>
      <c r="F2461" s="31">
        <v>-9.4755398854120543E-3</v>
      </c>
      <c r="G2461" s="31">
        <v>1.0391409767924742E-3</v>
      </c>
      <c r="H2461" s="31">
        <v>-2.6495259368390922E-3</v>
      </c>
      <c r="I2461" s="31">
        <v>1.9418983998757966E-3</v>
      </c>
      <c r="J2461" s="31">
        <v>-1.2683201803831423E-3</v>
      </c>
      <c r="K2461" s="31">
        <v>-5.8743786714866575E-3</v>
      </c>
      <c r="L2461" s="31">
        <v>-1.2954966070326979E-2</v>
      </c>
      <c r="M2461" s="31">
        <v>-9.5155709342560346E-3</v>
      </c>
    </row>
    <row r="2462" spans="1:13" x14ac:dyDescent="0.25">
      <c r="A2462" s="57">
        <v>42653</v>
      </c>
      <c r="B2462" s="31">
        <v>-2.7364133893341691E-3</v>
      </c>
      <c r="C2462" s="31">
        <v>1.7446957741539482E-2</v>
      </c>
      <c r="D2462" s="31">
        <v>-2.0997375328083434E-3</v>
      </c>
      <c r="E2462" s="31">
        <v>1.4011456881870332E-2</v>
      </c>
      <c r="F2462" s="31">
        <v>9.3993325917687276E-3</v>
      </c>
      <c r="G2462" s="31">
        <v>4.1522491349481605E-3</v>
      </c>
      <c r="H2462" s="31">
        <v>2.7161288016870344E-3</v>
      </c>
      <c r="I2462" s="31">
        <v>9.6906736956352546E-3</v>
      </c>
      <c r="J2462" s="31">
        <v>-1.3263722308452075E-2</v>
      </c>
      <c r="K2462" s="31">
        <v>-1.0909090909090868E-2</v>
      </c>
      <c r="L2462" s="31">
        <v>9.3749999999999112E-3</v>
      </c>
      <c r="M2462" s="31">
        <v>-1.0480349344978102E-2</v>
      </c>
    </row>
    <row r="2463" spans="1:13" x14ac:dyDescent="0.25">
      <c r="A2463" s="57">
        <v>42654</v>
      </c>
      <c r="B2463" s="31">
        <v>1.2762427413681721E-4</v>
      </c>
      <c r="C2463" s="31">
        <v>2.1542438604049696E-3</v>
      </c>
      <c r="D2463" s="31">
        <v>-1.9726459758022119E-2</v>
      </c>
      <c r="E2463" s="31">
        <v>-3.6516782451586627E-3</v>
      </c>
      <c r="F2463" s="31">
        <v>-2.4519257259353222E-2</v>
      </c>
      <c r="G2463" s="31">
        <v>-1.4645072363887013E-2</v>
      </c>
      <c r="H2463" s="31">
        <v>-1.2724097373204568E-2</v>
      </c>
      <c r="I2463" s="31">
        <v>-1.0442260442260598E-2</v>
      </c>
      <c r="J2463" s="31">
        <v>-1.6731016731016735E-2</v>
      </c>
      <c r="K2463" s="31">
        <v>-1.6544117647058987E-2</v>
      </c>
      <c r="L2463" s="31">
        <v>-1.8111455108359098E-2</v>
      </c>
      <c r="M2463" s="31">
        <v>-8.6790232421301017E-3</v>
      </c>
    </row>
    <row r="2464" spans="1:13" x14ac:dyDescent="0.25">
      <c r="A2464" s="57">
        <v>42655</v>
      </c>
      <c r="B2464" s="31">
        <v>-1.1229502966885629E-2</v>
      </c>
      <c r="C2464" s="31">
        <v>8.9423903697334328E-3</v>
      </c>
      <c r="D2464" s="31">
        <v>-3.7563724174939361E-3</v>
      </c>
      <c r="E2464" s="31">
        <v>3.920466880355411E-3</v>
      </c>
      <c r="F2464" s="31">
        <v>-9.2069588793493029E-3</v>
      </c>
      <c r="G2464" s="31">
        <v>-1.3988459520895002E-3</v>
      </c>
      <c r="H2464" s="31">
        <v>3.7184115523465344E-3</v>
      </c>
      <c r="I2464" s="31">
        <v>1.3190564866543131E-3</v>
      </c>
      <c r="J2464" s="31">
        <v>-4.3630017452008785E-3</v>
      </c>
      <c r="K2464" s="31">
        <v>-5.7943925233644777E-2</v>
      </c>
      <c r="L2464" s="31">
        <v>-6.9367807031373019E-3</v>
      </c>
      <c r="M2464" s="31">
        <v>1.0387297818665875E-3</v>
      </c>
    </row>
    <row r="2465" spans="1:13" x14ac:dyDescent="0.25">
      <c r="A2465" s="57">
        <v>42656</v>
      </c>
      <c r="B2465" s="31">
        <v>-8.1951345421694688E-3</v>
      </c>
      <c r="C2465" s="31">
        <v>-3.0680074995739215E-3</v>
      </c>
      <c r="D2465" s="31">
        <v>-4.3091839482899408E-3</v>
      </c>
      <c r="E2465" s="31">
        <v>-1.0112702572060872E-2</v>
      </c>
      <c r="F2465" s="31">
        <v>-4.5607434011742942E-3</v>
      </c>
      <c r="G2465" s="31">
        <v>-3.3269129749605719E-3</v>
      </c>
      <c r="H2465" s="31">
        <v>-5.7667637784891701E-3</v>
      </c>
      <c r="I2465" s="31">
        <v>-9.5311894614491521E-3</v>
      </c>
      <c r="J2465" s="31">
        <v>-1.0078878177037676E-2</v>
      </c>
      <c r="K2465" s="31">
        <v>-5.3571428571428714E-2</v>
      </c>
      <c r="L2465" s="31">
        <v>-1.1906651849499905E-2</v>
      </c>
      <c r="M2465" s="31">
        <v>1.1414171360806469E-2</v>
      </c>
    </row>
    <row r="2466" spans="1:13" x14ac:dyDescent="0.25">
      <c r="A2466" s="57">
        <v>42657</v>
      </c>
      <c r="B2466" s="31">
        <v>5.0097592713078676E-3</v>
      </c>
      <c r="C2466" s="31">
        <v>5.5565053855359814E-3</v>
      </c>
      <c r="D2466" s="31">
        <v>1.2983500135244963E-2</v>
      </c>
      <c r="E2466" s="31">
        <v>4.3691129415690533E-4</v>
      </c>
      <c r="F2466" s="31">
        <v>5.1543439665540092E-3</v>
      </c>
      <c r="G2466" s="31">
        <v>8.7842586085733476E-3</v>
      </c>
      <c r="H2466" s="31">
        <v>-7.6210688790274705E-3</v>
      </c>
      <c r="I2466" s="31">
        <v>4.694101079643076E-4</v>
      </c>
      <c r="J2466" s="31">
        <v>1.0624169986719778E-2</v>
      </c>
      <c r="K2466" s="31">
        <v>-7.8616352201257289E-3</v>
      </c>
      <c r="L2466" s="31">
        <v>-1.4942159383033449E-2</v>
      </c>
      <c r="M2466" s="31">
        <v>3.2243880990765472E-3</v>
      </c>
    </row>
    <row r="2467" spans="1:13" x14ac:dyDescent="0.25">
      <c r="A2467" s="57">
        <v>42660</v>
      </c>
      <c r="B2467" s="31">
        <v>-1.2947497896043103E-4</v>
      </c>
      <c r="C2467" s="31">
        <v>-6.8009861429907392E-4</v>
      </c>
      <c r="D2467" s="31">
        <v>-4.272363150867875E-3</v>
      </c>
      <c r="E2467" s="31">
        <v>1.8367949854212196E-3</v>
      </c>
      <c r="F2467" s="31">
        <v>-2.0511651757734173E-3</v>
      </c>
      <c r="G2467" s="31">
        <v>-3.4831069313828733E-3</v>
      </c>
      <c r="H2467" s="31">
        <v>-1.2163410129289343E-2</v>
      </c>
      <c r="I2467" s="31">
        <v>-2.6587425711603885E-3</v>
      </c>
      <c r="J2467" s="31">
        <v>-1.0220470141625304E-3</v>
      </c>
      <c r="K2467" s="31">
        <v>5.8108821975699776E-3</v>
      </c>
      <c r="L2467" s="31">
        <v>2.4465829391615568E-3</v>
      </c>
      <c r="M2467" s="31">
        <v>-3.3601168736304698E-3</v>
      </c>
    </row>
    <row r="2468" spans="1:13" x14ac:dyDescent="0.25">
      <c r="A2468" s="57">
        <v>42661</v>
      </c>
      <c r="B2468" s="31">
        <v>-2.8682421495629495E-2</v>
      </c>
      <c r="C2468" s="31">
        <v>-6.8056146320716326E-4</v>
      </c>
      <c r="D2468" s="31">
        <v>1.2335746849021278E-2</v>
      </c>
      <c r="E2468" s="31">
        <v>1.9616390584132448E-2</v>
      </c>
      <c r="F2468" s="31">
        <v>2.8546959748787515E-3</v>
      </c>
      <c r="G2468" s="31">
        <v>7.6896190143305176E-3</v>
      </c>
      <c r="H2468" s="31">
        <v>5.7814133710558657E-3</v>
      </c>
      <c r="I2468" s="31">
        <v>8.0758977575661195E-3</v>
      </c>
      <c r="J2468" s="31">
        <v>1.2130955860859327E-2</v>
      </c>
      <c r="K2468" s="31">
        <v>3.6764705882352811E-2</v>
      </c>
      <c r="L2468" s="31">
        <v>2.8148389196225088E-2</v>
      </c>
      <c r="M2468" s="31">
        <v>9.527997654646736E-3</v>
      </c>
    </row>
    <row r="2469" spans="1:13" x14ac:dyDescent="0.25">
      <c r="A2469" s="57">
        <v>42662</v>
      </c>
      <c r="B2469" s="31">
        <v>8.3322223703505838E-3</v>
      </c>
      <c r="C2469" s="31">
        <v>-2.9794841236059355E-3</v>
      </c>
      <c r="D2469" s="31">
        <v>-5.9337748344370889E-2</v>
      </c>
      <c r="E2469" s="31">
        <v>7.9219374795662656E-3</v>
      </c>
      <c r="F2469" s="31">
        <v>3.1312268716197078E-3</v>
      </c>
      <c r="G2469" s="31">
        <v>-2.2545959070412458E-3</v>
      </c>
      <c r="H2469" s="31">
        <v>4.8920687335751722E-5</v>
      </c>
      <c r="I2469" s="31">
        <v>1.1977910865676344E-2</v>
      </c>
      <c r="J2469" s="31">
        <v>3.4657039711190052E-3</v>
      </c>
      <c r="K2469" s="31">
        <v>5.572441742654588E-3</v>
      </c>
      <c r="L2469" s="31">
        <v>1.0761196391834149E-2</v>
      </c>
      <c r="M2469" s="31">
        <v>2.9040220705667252E-4</v>
      </c>
    </row>
    <row r="2470" spans="1:13" x14ac:dyDescent="0.25">
      <c r="A2470" s="57">
        <v>42663</v>
      </c>
      <c r="B2470" s="31">
        <v>6.6106961063017167E-5</v>
      </c>
      <c r="C2470" s="31">
        <v>-5.1229508196726226E-4</v>
      </c>
      <c r="D2470" s="31">
        <v>-2.2528865108419893E-3</v>
      </c>
      <c r="E2470" s="31">
        <v>-5.7263336493835748E-3</v>
      </c>
      <c r="F2470" s="31">
        <v>-5.8456299659478406E-3</v>
      </c>
      <c r="G2470" s="31">
        <v>-4.867025899530697E-3</v>
      </c>
      <c r="H2470" s="31">
        <v>-9.0131957098655846E-3</v>
      </c>
      <c r="I2470" s="31">
        <v>-8.4543847513651738E-4</v>
      </c>
      <c r="J2470" s="31">
        <v>3.7415455461218272E-3</v>
      </c>
      <c r="K2470" s="31">
        <v>-7.5566750629724178E-3</v>
      </c>
      <c r="L2470" s="31">
        <v>-2.8808517300767167E-2</v>
      </c>
      <c r="M2470" s="31">
        <v>-2.3225431847873068E-3</v>
      </c>
    </row>
    <row r="2471" spans="1:13" x14ac:dyDescent="0.25">
      <c r="A2471" s="57">
        <v>42664</v>
      </c>
      <c r="B2471" s="31">
        <v>-4.6271813855102151E-3</v>
      </c>
      <c r="C2471" s="31">
        <v>-3.9296087476508035E-3</v>
      </c>
      <c r="D2471" s="31">
        <v>-7.9029071408410756E-3</v>
      </c>
      <c r="E2471" s="31">
        <v>3.0114056990853122E-3</v>
      </c>
      <c r="F2471" s="31">
        <v>9.0768967288918923E-3</v>
      </c>
      <c r="G2471" s="31">
        <v>4.2096069868995611E-2</v>
      </c>
      <c r="H2471" s="31">
        <v>1.0699476749925996E-2</v>
      </c>
      <c r="I2471" s="31">
        <v>1.5923076923076929E-2</v>
      </c>
      <c r="J2471" s="31">
        <v>3.1541218637993751E-3</v>
      </c>
      <c r="K2471" s="31">
        <v>-1.015228426395931E-2</v>
      </c>
      <c r="L2471" s="31">
        <v>1.4992745445752131E-2</v>
      </c>
      <c r="M2471" s="31">
        <v>-5.6743780008730038E-3</v>
      </c>
    </row>
    <row r="2472" spans="1:13" x14ac:dyDescent="0.25">
      <c r="A2472" s="57">
        <v>42667</v>
      </c>
      <c r="B2472" s="31">
        <v>-1.1953778722274544E-3</v>
      </c>
      <c r="C2472" s="31">
        <v>9.0051457975988125E-3</v>
      </c>
      <c r="D2472" s="31">
        <v>3.1294452347083723E-3</v>
      </c>
      <c r="E2472" s="31">
        <v>1.7188535972078034E-2</v>
      </c>
      <c r="F2472" s="31">
        <v>2.3195293052727051E-2</v>
      </c>
      <c r="G2472" s="31">
        <v>2.2460610124036329E-2</v>
      </c>
      <c r="H2472" s="31">
        <v>2.3321408075800631E-2</v>
      </c>
      <c r="I2472" s="31">
        <v>9.1618081320512523E-3</v>
      </c>
      <c r="J2472" s="31">
        <v>2.4439045305130858E-2</v>
      </c>
      <c r="K2472" s="31">
        <v>7.1794871794872428E-3</v>
      </c>
      <c r="L2472" s="31">
        <v>1.3818297331639195E-2</v>
      </c>
      <c r="M2472" s="31">
        <v>1.2437810945273631E-2</v>
      </c>
    </row>
    <row r="2473" spans="1:13" x14ac:dyDescent="0.25">
      <c r="A2473" s="57">
        <v>42668</v>
      </c>
      <c r="B2473" s="31">
        <v>1.9281914893616303E-3</v>
      </c>
      <c r="C2473" s="31">
        <v>5.0998725031874415E-3</v>
      </c>
      <c r="D2473" s="31">
        <v>-4.5377197958025306E-3</v>
      </c>
      <c r="E2473" s="31">
        <v>-6.6903616976793367E-3</v>
      </c>
      <c r="F2473" s="31">
        <v>-2.3111799181687487E-2</v>
      </c>
      <c r="G2473" s="31">
        <v>-1.6393442622952836E-4</v>
      </c>
      <c r="H2473" s="31">
        <v>-3.4721807920391479E-3</v>
      </c>
      <c r="I2473" s="31">
        <v>-7.4279711884754906E-3</v>
      </c>
      <c r="J2473" s="31">
        <v>-6.6964285714286031E-3</v>
      </c>
      <c r="K2473" s="31">
        <v>-1.0183299389001643E-3</v>
      </c>
      <c r="L2473" s="31">
        <v>-4.6999843333854763E-3</v>
      </c>
      <c r="M2473" s="31">
        <v>2.4570024570025328E-3</v>
      </c>
    </row>
    <row r="2474" spans="1:13" x14ac:dyDescent="0.25">
      <c r="A2474" s="57">
        <v>42669</v>
      </c>
      <c r="B2474" s="31">
        <v>1.3272280841469808E-4</v>
      </c>
      <c r="C2474" s="31">
        <v>-2.2494714587737774E-2</v>
      </c>
      <c r="D2474" s="31">
        <v>-5.12820512820511E-3</v>
      </c>
      <c r="E2474" s="31">
        <v>-1.0647913132838749E-2</v>
      </c>
      <c r="F2474" s="31">
        <v>-2.1847407742811908E-2</v>
      </c>
      <c r="G2474" s="31">
        <v>-5.902606984751535E-3</v>
      </c>
      <c r="H2474" s="31">
        <v>-1.5074594698148758E-2</v>
      </c>
      <c r="I2474" s="31">
        <v>-9.4489379393756234E-3</v>
      </c>
      <c r="J2474" s="31">
        <v>7.1629213483144216E-3</v>
      </c>
      <c r="K2474" s="31">
        <v>-3.4148827726809494E-2</v>
      </c>
      <c r="L2474" s="31">
        <v>-2.801825909019362E-2</v>
      </c>
      <c r="M2474" s="31">
        <v>3.3160322952709986E-3</v>
      </c>
    </row>
    <row r="2475" spans="1:13" x14ac:dyDescent="0.25">
      <c r="A2475" s="57">
        <v>42670</v>
      </c>
      <c r="B2475" s="31">
        <v>1.4000398115586066E-2</v>
      </c>
      <c r="C2475" s="31">
        <v>-9.6029068258499661E-3</v>
      </c>
      <c r="D2475" s="31">
        <v>-3.1500572737686028E-3</v>
      </c>
      <c r="E2475" s="31">
        <v>-4.6554119163527696E-3</v>
      </c>
      <c r="F2475" s="31">
        <v>1.3192917486402056E-2</v>
      </c>
      <c r="G2475" s="31">
        <v>-8.7415470888998481E-3</v>
      </c>
      <c r="H2475" s="31">
        <v>-5.1422944601806631E-3</v>
      </c>
      <c r="I2475" s="31">
        <v>-1.0302197802197766E-2</v>
      </c>
      <c r="J2475" s="31">
        <v>-1.3666155347929032E-2</v>
      </c>
      <c r="K2475" s="31">
        <v>5.1187335092348407E-2</v>
      </c>
      <c r="L2475" s="31">
        <v>1.6194331983805377E-3</v>
      </c>
      <c r="M2475" s="31">
        <v>3.4487713751976123E-3</v>
      </c>
    </row>
    <row r="2476" spans="1:13" x14ac:dyDescent="0.25">
      <c r="A2476" s="57">
        <v>42671</v>
      </c>
      <c r="B2476" s="31">
        <v>8.048684727130162E-3</v>
      </c>
      <c r="C2476" s="31">
        <v>-6.6387141858840204E-3</v>
      </c>
      <c r="D2476" s="31">
        <v>-2.0109164033323967E-3</v>
      </c>
      <c r="E2476" s="31">
        <v>2.5146162067057887E-5</v>
      </c>
      <c r="F2476" s="31">
        <v>2.5642490005711061E-2</v>
      </c>
      <c r="G2476" s="31">
        <v>-3.8269550748752934E-3</v>
      </c>
      <c r="H2476" s="31">
        <v>-5.1371034752431655E-2</v>
      </c>
      <c r="I2476" s="31">
        <v>1.2337111573752724E-2</v>
      </c>
      <c r="J2476" s="31">
        <v>9.8967906121871785E-4</v>
      </c>
      <c r="K2476" s="31">
        <v>7.0281124497990621E-3</v>
      </c>
      <c r="L2476" s="31">
        <v>4.0258690379951556E-2</v>
      </c>
      <c r="M2476" s="31">
        <v>2.2912788199913603E-3</v>
      </c>
    </row>
    <row r="2477" spans="1:13" x14ac:dyDescent="0.25">
      <c r="A2477" s="57">
        <v>42674</v>
      </c>
      <c r="B2477" s="31">
        <v>-8.3739045764363862E-3</v>
      </c>
      <c r="C2477" s="31">
        <v>-1.5828350334153862E-3</v>
      </c>
      <c r="D2477" s="31">
        <v>3.7420840529647226E-3</v>
      </c>
      <c r="E2477" s="31">
        <v>-1.3616304361492193E-2</v>
      </c>
      <c r="F2477" s="31">
        <v>-1.5201291831393626E-2</v>
      </c>
      <c r="G2477" s="31">
        <v>8.3514280942043051E-4</v>
      </c>
      <c r="H2477" s="31">
        <v>1.7389736191261385E-2</v>
      </c>
      <c r="I2477" s="31">
        <v>-2.285017899306796E-3</v>
      </c>
      <c r="J2477" s="31">
        <v>7.0621468926557185E-4</v>
      </c>
      <c r="K2477" s="31">
        <v>-1.8444666001993903E-2</v>
      </c>
      <c r="L2477" s="31">
        <v>2.1759403170655833E-3</v>
      </c>
      <c r="M2477" s="31">
        <v>4.2863266180881432E-4</v>
      </c>
    </row>
    <row r="2478" spans="1:13" x14ac:dyDescent="0.25">
      <c r="A2478" s="57">
        <v>42675</v>
      </c>
      <c r="B2478" s="31">
        <v>4.8442000523698514E-3</v>
      </c>
      <c r="C2478" s="31">
        <v>-1.8055310903646427E-2</v>
      </c>
      <c r="D2478" s="31">
        <v>-1.0037281330656511E-2</v>
      </c>
      <c r="E2478" s="31">
        <v>-1.1854080097890574E-3</v>
      </c>
      <c r="F2478" s="31">
        <v>-1.9054619473029555E-2</v>
      </c>
      <c r="G2478" s="31">
        <v>-2.0026702269693164E-3</v>
      </c>
      <c r="H2478" s="31">
        <v>-5.5835506824341019E-3</v>
      </c>
      <c r="I2478" s="31">
        <v>-1.1374914115581447E-2</v>
      </c>
      <c r="J2478" s="31">
        <v>-1.9901199717713425E-2</v>
      </c>
      <c r="K2478" s="31">
        <v>-8.6338242762824535E-3</v>
      </c>
      <c r="L2478" s="31">
        <v>-1.5663771712158936E-2</v>
      </c>
      <c r="M2478" s="31">
        <v>-1.0282776349614386E-2</v>
      </c>
    </row>
    <row r="2479" spans="1:13" x14ac:dyDescent="0.25">
      <c r="A2479" s="57">
        <v>42676</v>
      </c>
      <c r="B2479" s="31">
        <v>-6.6449511400652472E-3</v>
      </c>
      <c r="C2479" s="31">
        <v>8.969414297246292E-4</v>
      </c>
      <c r="D2479" s="31">
        <v>2.3174971031285629E-3</v>
      </c>
      <c r="E2479" s="31">
        <v>-1.9027322264902113E-2</v>
      </c>
      <c r="F2479" s="31">
        <v>-2.7148538820681356E-2</v>
      </c>
      <c r="G2479" s="31">
        <v>-6.1872909698996725E-3</v>
      </c>
      <c r="H2479" s="31">
        <v>-2.5273424071504125E-2</v>
      </c>
      <c r="I2479" s="31">
        <v>-1.7992277992277983E-2</v>
      </c>
      <c r="J2479" s="31">
        <v>-8.6405529953915705E-3</v>
      </c>
      <c r="K2479" s="31">
        <v>-4.2520491803278548E-2</v>
      </c>
      <c r="L2479" s="31">
        <v>-2.8990074050732617E-2</v>
      </c>
      <c r="M2479" s="31">
        <v>2.1645021645022577E-3</v>
      </c>
    </row>
    <row r="2480" spans="1:13" x14ac:dyDescent="0.25">
      <c r="A2480" s="57">
        <v>42677</v>
      </c>
      <c r="B2480" s="31">
        <v>1.9674711437556169E-4</v>
      </c>
      <c r="C2480" s="31">
        <v>-1.5772022582668743E-2</v>
      </c>
      <c r="D2480" s="31">
        <v>-1.9364161849711015E-2</v>
      </c>
      <c r="E2480" s="31">
        <v>-8.5468973591779074E-3</v>
      </c>
      <c r="F2480" s="31">
        <v>-1.2442232492001493E-3</v>
      </c>
      <c r="G2480" s="31">
        <v>-3.7018340905266012E-3</v>
      </c>
      <c r="H2480" s="31">
        <v>1.9201630179215279E-3</v>
      </c>
      <c r="I2480" s="31">
        <v>-5.6381221986317565E-2</v>
      </c>
      <c r="J2480" s="31">
        <v>-1.3654851830331216E-2</v>
      </c>
      <c r="K2480" s="31">
        <v>-1.0165864098448441E-2</v>
      </c>
      <c r="L2480" s="31">
        <v>1.8010709070257924E-2</v>
      </c>
      <c r="M2480" s="31">
        <v>2.5917926565872662E-3</v>
      </c>
    </row>
    <row r="2481" spans="1:13" x14ac:dyDescent="0.25">
      <c r="A2481" s="57">
        <v>42678</v>
      </c>
      <c r="B2481" s="31">
        <v>-7.212641793979957E-4</v>
      </c>
      <c r="C2481" s="31">
        <v>-9.013930620049071E-3</v>
      </c>
      <c r="D2481" s="31">
        <v>-9.4311818449749341E-3</v>
      </c>
      <c r="E2481" s="31">
        <v>-1.4433233175448201E-4</v>
      </c>
      <c r="F2481" s="31">
        <v>-5.161060686954988E-3</v>
      </c>
      <c r="G2481" s="31">
        <v>-8.4445195068401091E-3</v>
      </c>
      <c r="H2481" s="31">
        <v>-1.5618685057950832E-2</v>
      </c>
      <c r="I2481" s="31">
        <v>6.2500000000000888E-3</v>
      </c>
      <c r="J2481" s="31">
        <v>-4.4182621502211195E-3</v>
      </c>
      <c r="K2481" s="31">
        <v>-9.7297297297297414E-3</v>
      </c>
      <c r="L2481" s="31">
        <v>1.4344915524386437E-2</v>
      </c>
      <c r="M2481" s="31">
        <v>-6.7499640959356455E-3</v>
      </c>
    </row>
    <row r="2482" spans="1:13" x14ac:dyDescent="0.25">
      <c r="A2482" s="57">
        <v>42681</v>
      </c>
      <c r="B2482" s="31">
        <v>1.0433070866141758E-2</v>
      </c>
      <c r="C2482" s="31">
        <v>1.4424843807423704E-2</v>
      </c>
      <c r="D2482" s="31">
        <v>3.2133293662600426E-2</v>
      </c>
      <c r="E2482" s="31">
        <v>2.690218104511688E-2</v>
      </c>
      <c r="F2482" s="31">
        <v>2.3017292784734744E-2</v>
      </c>
      <c r="G2482" s="31">
        <v>2.9126213592232997E-2</v>
      </c>
      <c r="H2482" s="31">
        <v>3.9573538176279621E-2</v>
      </c>
      <c r="I2482" s="31">
        <v>1.1594202898550732E-2</v>
      </c>
      <c r="J2482" s="31">
        <v>2.0857988165680741E-2</v>
      </c>
      <c r="K2482" s="31">
        <v>1.8013100436681029E-2</v>
      </c>
      <c r="L2482" s="31">
        <v>-3.2998114393463229E-3</v>
      </c>
      <c r="M2482" s="31">
        <v>8.9647194910353889E-3</v>
      </c>
    </row>
    <row r="2483" spans="1:13" x14ac:dyDescent="0.25">
      <c r="A2483" s="57">
        <v>42682</v>
      </c>
      <c r="B2483" s="31">
        <v>3.7015390609780319E-3</v>
      </c>
      <c r="C2483" s="31">
        <v>5.8871479032696072E-3</v>
      </c>
      <c r="D2483" s="31">
        <v>1.4413375612569723E-3</v>
      </c>
      <c r="E2483" s="31">
        <v>1.0210601645964434E-2</v>
      </c>
      <c r="F2483" s="31">
        <v>-3.7304733038004967E-3</v>
      </c>
      <c r="G2483" s="31">
        <v>8.275405494868604E-4</v>
      </c>
      <c r="H2483" s="31">
        <v>3.5926770540049002E-3</v>
      </c>
      <c r="I2483" s="31">
        <v>1.694637740482996E-2</v>
      </c>
      <c r="J2483" s="31">
        <v>1.1882335893348639E-2</v>
      </c>
      <c r="K2483" s="31">
        <v>4.825737265415464E-3</v>
      </c>
      <c r="L2483" s="31">
        <v>-5.2025855273529764E-3</v>
      </c>
      <c r="M2483" s="31">
        <v>1.4330753797664464E-4</v>
      </c>
    </row>
    <row r="2484" spans="1:13" x14ac:dyDescent="0.25">
      <c r="A2484" s="57">
        <v>42683</v>
      </c>
      <c r="B2484" s="31">
        <v>-1.0351966873705987E-2</v>
      </c>
      <c r="C2484" s="31">
        <v>-1.6207455429497752E-3</v>
      </c>
      <c r="D2484" s="31">
        <v>2.8785261945873941E-4</v>
      </c>
      <c r="E2484" s="31">
        <v>-6.5780319034547396E-3</v>
      </c>
      <c r="F2484" s="31">
        <v>-1.3222560262110883E-2</v>
      </c>
      <c r="G2484" s="31">
        <v>-4.9611377542582158E-3</v>
      </c>
      <c r="H2484" s="31">
        <v>-2.0145985401459843E-2</v>
      </c>
      <c r="I2484" s="31">
        <v>-8.3722427950410072E-3</v>
      </c>
      <c r="J2484" s="31">
        <v>-5.7281970499778456E-4</v>
      </c>
      <c r="K2484" s="31">
        <v>6.8836712913554088E-2</v>
      </c>
      <c r="L2484" s="31">
        <v>-0.16592709984152132</v>
      </c>
      <c r="M2484" s="31">
        <v>1.8770597506805986E-2</v>
      </c>
    </row>
    <row r="2485" spans="1:13" x14ac:dyDescent="0.25">
      <c r="A2485" s="57">
        <v>42684</v>
      </c>
      <c r="B2485" s="31">
        <v>3.072698744769875E-2</v>
      </c>
      <c r="C2485" s="31">
        <v>-2.7867965367965319E-2</v>
      </c>
      <c r="D2485" s="31">
        <v>-7.194244604316502E-3</v>
      </c>
      <c r="E2485" s="31">
        <v>-2.8969451554163306E-2</v>
      </c>
      <c r="F2485" s="31">
        <v>-3.0771967271433609E-2</v>
      </c>
      <c r="G2485" s="31">
        <v>-2.4430779458201712E-2</v>
      </c>
      <c r="H2485" s="31">
        <v>-3.8218375913354419E-2</v>
      </c>
      <c r="I2485" s="31">
        <v>-1.9321318395843612E-2</v>
      </c>
      <c r="J2485" s="31">
        <v>-9.3136552514687665E-3</v>
      </c>
      <c r="K2485" s="31">
        <v>-4.143784323514732E-2</v>
      </c>
      <c r="L2485" s="31">
        <v>-1.5200456013680474E-2</v>
      </c>
      <c r="M2485" s="31">
        <v>4.0787623066105283E-3</v>
      </c>
    </row>
    <row r="2486" spans="1:13" x14ac:dyDescent="0.25">
      <c r="A2486" s="57">
        <v>42685</v>
      </c>
      <c r="B2486" s="31">
        <v>1.4651782316376982E-2</v>
      </c>
      <c r="C2486" s="31">
        <v>5.9374710084423299E-3</v>
      </c>
      <c r="D2486" s="31">
        <v>3.1884057971014457E-3</v>
      </c>
      <c r="E2486" s="31">
        <v>-1.1199118757868165E-2</v>
      </c>
      <c r="F2486" s="31">
        <v>-3.1810118064476978E-3</v>
      </c>
      <c r="G2486" s="31">
        <v>5.4514480408858201E-3</v>
      </c>
      <c r="H2486" s="31">
        <v>-4.5394541878822636E-3</v>
      </c>
      <c r="I2486" s="31">
        <v>-1.4735099337748303E-2</v>
      </c>
      <c r="J2486" s="31">
        <v>1.0269019380966027E-2</v>
      </c>
      <c r="K2486" s="31">
        <v>-2.5520833333333215E-2</v>
      </c>
      <c r="L2486" s="31">
        <v>-1.5820953115955994E-2</v>
      </c>
      <c r="M2486" s="31">
        <v>-2.2412102535368517E-3</v>
      </c>
    </row>
    <row r="2487" spans="1:13" x14ac:dyDescent="0.25">
      <c r="A2487" s="57">
        <v>42688</v>
      </c>
      <c r="B2487" s="31">
        <v>8.0015002813027536E-3</v>
      </c>
      <c r="C2487" s="31">
        <v>-2.5085308493959402E-2</v>
      </c>
      <c r="D2487" s="31">
        <v>-3.7561398439758253E-3</v>
      </c>
      <c r="E2487" s="31">
        <v>-2.3792472348213467E-2</v>
      </c>
      <c r="F2487" s="31">
        <v>-7.4869591899355825E-3</v>
      </c>
      <c r="G2487" s="31">
        <v>-1.5249068112504371E-2</v>
      </c>
      <c r="H2487" s="31">
        <v>-2.6982043544742207E-2</v>
      </c>
      <c r="I2487" s="31">
        <v>-3.3103680053772511E-2</v>
      </c>
      <c r="J2487" s="31">
        <v>2.4337866857551127E-3</v>
      </c>
      <c r="K2487" s="31">
        <v>-4.8102618920363605E-2</v>
      </c>
      <c r="L2487" s="31">
        <v>-4.3324838267006505E-2</v>
      </c>
      <c r="M2487" s="31">
        <v>-1.0388881089428703E-2</v>
      </c>
    </row>
    <row r="2488" spans="1:13" x14ac:dyDescent="0.25">
      <c r="A2488" s="57">
        <v>42689</v>
      </c>
      <c r="B2488" s="31">
        <v>-1.7550387596899308E-2</v>
      </c>
      <c r="C2488" s="31">
        <v>1.3243780153249451E-2</v>
      </c>
      <c r="D2488" s="31">
        <v>1.24709976798143E-2</v>
      </c>
      <c r="E2488" s="31">
        <v>3.0445060319530537E-2</v>
      </c>
      <c r="F2488" s="31">
        <v>1.6756322265504275E-2</v>
      </c>
      <c r="G2488" s="31">
        <v>1.2904335856847915E-2</v>
      </c>
      <c r="H2488" s="31">
        <v>3.3612861056642629E-2</v>
      </c>
      <c r="I2488" s="31">
        <v>1.8421967327076905E-2</v>
      </c>
      <c r="J2488" s="31">
        <v>1.4424450157098034E-2</v>
      </c>
      <c r="K2488" s="31">
        <v>2.582818641212814E-2</v>
      </c>
      <c r="L2488" s="31">
        <v>2.5000000000000133E-2</v>
      </c>
      <c r="M2488" s="31">
        <v>1.319336076039157E-2</v>
      </c>
    </row>
    <row r="2489" spans="1:13" x14ac:dyDescent="0.25">
      <c r="A2489" s="57">
        <v>42690</v>
      </c>
      <c r="B2489" s="31">
        <v>2.5249337204913402E-4</v>
      </c>
      <c r="C2489" s="31">
        <v>2.6888245728690086E-2</v>
      </c>
      <c r="D2489" s="31">
        <v>-2.0051561157259368E-3</v>
      </c>
      <c r="E2489" s="31">
        <v>7.8972695750767485E-3</v>
      </c>
      <c r="F2489" s="31">
        <v>1.398686450985176E-2</v>
      </c>
      <c r="G2489" s="31">
        <v>1.3249532869033409E-2</v>
      </c>
      <c r="H2489" s="31">
        <v>4.3727463538023592E-3</v>
      </c>
      <c r="I2489" s="31">
        <v>-7.3378839590443334E-3</v>
      </c>
      <c r="J2489" s="31">
        <v>2.3933549204562254E-3</v>
      </c>
      <c r="K2489" s="31">
        <v>-3.6124794745484357E-2</v>
      </c>
      <c r="L2489" s="31">
        <v>7.5969612155137867E-3</v>
      </c>
      <c r="M2489" s="31">
        <v>-4.2005040604875532E-4</v>
      </c>
    </row>
    <row r="2490" spans="1:13" x14ac:dyDescent="0.25">
      <c r="A2490" s="57">
        <v>42691</v>
      </c>
      <c r="B2490" s="31">
        <v>4.7961630695443347E-3</v>
      </c>
      <c r="C2490" s="31">
        <v>-3.6366942449306272E-4</v>
      </c>
      <c r="D2490" s="31">
        <v>5.1664753157290022E-3</v>
      </c>
      <c r="E2490" s="31">
        <v>8.8295311845960622E-3</v>
      </c>
      <c r="F2490" s="31">
        <v>-3.1786014153772912E-3</v>
      </c>
      <c r="G2490" s="31">
        <v>1.6596814752724232E-2</v>
      </c>
      <c r="H2490" s="31">
        <v>1.3275462497823076E-2</v>
      </c>
      <c r="I2490" s="31">
        <v>1.2463469142169448E-2</v>
      </c>
      <c r="J2490" s="31">
        <v>1.2359550561797716E-2</v>
      </c>
      <c r="K2490" s="31">
        <v>1.9875070982396492E-2</v>
      </c>
      <c r="L2490" s="31">
        <v>1.1309523809523769E-2</v>
      </c>
      <c r="M2490" s="31">
        <v>-3.0816640986132571E-2</v>
      </c>
    </row>
    <row r="2491" spans="1:13" x14ac:dyDescent="0.25">
      <c r="A2491" s="57">
        <v>42692</v>
      </c>
      <c r="B2491" s="31">
        <v>3.6427584474312269E-3</v>
      </c>
      <c r="C2491" s="31">
        <v>1.0004547521600404E-3</v>
      </c>
      <c r="D2491" s="31">
        <v>-1.9988577955454279E-3</v>
      </c>
      <c r="E2491" s="31">
        <v>-1.3860975325130087E-2</v>
      </c>
      <c r="F2491" s="31">
        <v>-1.1010167859936248E-2</v>
      </c>
      <c r="G2491" s="31">
        <v>-4.7823218997361527E-3</v>
      </c>
      <c r="H2491" s="31">
        <v>4.970914859862452E-3</v>
      </c>
      <c r="I2491" s="31">
        <v>-6.5370574751677513E-3</v>
      </c>
      <c r="J2491" s="31">
        <v>7.2142064372917591E-3</v>
      </c>
      <c r="K2491" s="31">
        <v>2.8396436525612412E-2</v>
      </c>
      <c r="L2491" s="31">
        <v>-3.5314891112419033E-3</v>
      </c>
      <c r="M2491" s="31">
        <v>-9.39442115912692E-3</v>
      </c>
    </row>
    <row r="2492" spans="1:13" x14ac:dyDescent="0.25">
      <c r="A2492" s="57">
        <v>42695</v>
      </c>
      <c r="B2492" s="31">
        <v>5.5694618272841279E-3</v>
      </c>
      <c r="C2492" s="31">
        <v>1.5173541704524895E-2</v>
      </c>
      <c r="D2492" s="31">
        <v>8.5836909871228606E-4</v>
      </c>
      <c r="E2492" s="31">
        <v>1.1386646330239225E-2</v>
      </c>
      <c r="F2492" s="31">
        <v>7.9693393356856657E-3</v>
      </c>
      <c r="G2492" s="31">
        <v>8.4507042253521014E-3</v>
      </c>
      <c r="H2492" s="31">
        <v>2.6099768469795892E-2</v>
      </c>
      <c r="I2492" s="31">
        <v>4.0591351905657103E-2</v>
      </c>
      <c r="J2492" s="31">
        <v>1.4876033057851457E-2</v>
      </c>
      <c r="K2492" s="31">
        <v>7.0384407146726335E-3</v>
      </c>
      <c r="L2492" s="31">
        <v>1.7523134475290414E-2</v>
      </c>
      <c r="M2492" s="31">
        <v>1.2109716953603744E-2</v>
      </c>
    </row>
    <row r="2493" spans="1:13" x14ac:dyDescent="0.25">
      <c r="A2493" s="57">
        <v>42696</v>
      </c>
      <c r="B2493" s="31">
        <v>1.4375505631962104E-2</v>
      </c>
      <c r="C2493" s="31">
        <v>6.265103374205605E-4</v>
      </c>
      <c r="D2493" s="31">
        <v>1.4293882218410436E-2</v>
      </c>
      <c r="E2493" s="31">
        <v>-1.2090483619345838E-3</v>
      </c>
      <c r="F2493" s="31">
        <v>-7.3631480475586653E-3</v>
      </c>
      <c r="G2493" s="31">
        <v>4.2720999014129735E-3</v>
      </c>
      <c r="H2493" s="31">
        <v>6.8333333333334689E-3</v>
      </c>
      <c r="I2493" s="31">
        <v>-2.4636610002463089E-3</v>
      </c>
      <c r="J2493" s="31">
        <v>9.7719869706840434E-3</v>
      </c>
      <c r="K2493" s="31">
        <v>1.8817204301075252E-2</v>
      </c>
      <c r="L2493" s="31">
        <v>-6.5789473684210176E-3</v>
      </c>
      <c r="M2493" s="31">
        <v>1.0811590024506268E-2</v>
      </c>
    </row>
    <row r="2494" spans="1:13" x14ac:dyDescent="0.25">
      <c r="A2494" s="57">
        <v>42697</v>
      </c>
      <c r="B2494" s="31">
        <v>-6.5030674846625613E-3</v>
      </c>
      <c r="C2494" s="31">
        <v>-5.0983899821108736E-3</v>
      </c>
      <c r="D2494" s="31">
        <v>-7.8917700112738354E-3</v>
      </c>
      <c r="E2494" s="31">
        <v>-9.475835318312531E-3</v>
      </c>
      <c r="F2494" s="31">
        <v>-5.107314403842711E-3</v>
      </c>
      <c r="G2494" s="31">
        <v>-1.1780104712041828E-2</v>
      </c>
      <c r="H2494" s="31">
        <v>-6.6341537952199214E-3</v>
      </c>
      <c r="I2494" s="31">
        <v>-5.186465794023154E-3</v>
      </c>
      <c r="J2494" s="31">
        <v>-4.5698924731183421E-3</v>
      </c>
      <c r="K2494" s="31">
        <v>4.2216358839051171E-3</v>
      </c>
      <c r="L2494" s="31">
        <v>-1.0712894429295017E-2</v>
      </c>
      <c r="M2494" s="31">
        <v>1.0125499144324035E-2</v>
      </c>
    </row>
    <row r="2495" spans="1:13" x14ac:dyDescent="0.25">
      <c r="A2495" s="57">
        <v>42699</v>
      </c>
      <c r="B2495" s="31">
        <v>-6.7926392491035603E-4</v>
      </c>
      <c r="C2495" s="31">
        <v>5.0346129641283266E-3</v>
      </c>
      <c r="D2495" s="31">
        <v>6.8181818181816123E-3</v>
      </c>
      <c r="E2495" s="31">
        <v>9.0671362304362013E-4</v>
      </c>
      <c r="F2495" s="31">
        <v>4.9501925074864062E-3</v>
      </c>
      <c r="G2495" s="31">
        <v>2.1523178807947296E-3</v>
      </c>
      <c r="H2495" s="31">
        <v>3.2046351843306731E-4</v>
      </c>
      <c r="I2495" s="31">
        <v>-3.8066865276399353E-3</v>
      </c>
      <c r="J2495" s="31">
        <v>4.9959492303537356E-3</v>
      </c>
      <c r="K2495" s="31">
        <v>-2.1019442984760994E-2</v>
      </c>
      <c r="L2495" s="31">
        <v>7.4817877534947286E-3</v>
      </c>
      <c r="M2495" s="31">
        <v>5.6473245799804062E-3</v>
      </c>
    </row>
    <row r="2496" spans="1:13" x14ac:dyDescent="0.25">
      <c r="A2496" s="57">
        <v>42702</v>
      </c>
      <c r="B2496" s="31">
        <v>8.4656738552801869E-3</v>
      </c>
      <c r="C2496" s="31">
        <v>-1.9679756686645788E-3</v>
      </c>
      <c r="D2496" s="31">
        <v>1.9751693002256765E-3</v>
      </c>
      <c r="E2496" s="31">
        <v>8.6125406995063436E-3</v>
      </c>
      <c r="F2496" s="31">
        <v>1.5567988324008741E-2</v>
      </c>
      <c r="G2496" s="31">
        <v>1.3216586816453546E-3</v>
      </c>
      <c r="H2496" s="31">
        <v>-1.742763048297602E-2</v>
      </c>
      <c r="I2496" s="31">
        <v>2.4921083236417729E-4</v>
      </c>
      <c r="J2496" s="31">
        <v>1.3435442697835587E-3</v>
      </c>
      <c r="K2496" s="31">
        <v>-8.0515297906601502E-3</v>
      </c>
      <c r="L2496" s="31">
        <v>-1.9347273793238307E-2</v>
      </c>
      <c r="M2496" s="31">
        <v>-5.615611399691911E-4</v>
      </c>
    </row>
    <row r="2497" spans="1:13" x14ac:dyDescent="0.25">
      <c r="A2497" s="57">
        <v>42703</v>
      </c>
      <c r="B2497" s="31">
        <v>4.9019607843137081E-3</v>
      </c>
      <c r="C2497" s="31">
        <v>-9.859281168772549E-4</v>
      </c>
      <c r="D2497" s="31">
        <v>-5.6322162771049733E-3</v>
      </c>
      <c r="E2497" s="31">
        <v>3.384359054462216E-3</v>
      </c>
      <c r="F2497" s="31">
        <v>1.3053892215568963E-2</v>
      </c>
      <c r="G2497" s="31">
        <v>7.9194852334598664E-3</v>
      </c>
      <c r="H2497" s="31">
        <v>-5.5427311970994708E-3</v>
      </c>
      <c r="I2497" s="31">
        <v>3.8202807075824463E-3</v>
      </c>
      <c r="J2497" s="31">
        <v>-1.7442640547430388E-3</v>
      </c>
      <c r="K2497" s="31">
        <v>-1.0822510822510178E-3</v>
      </c>
      <c r="L2497" s="31">
        <v>-1.7536867277800017E-2</v>
      </c>
      <c r="M2497" s="31">
        <v>2.5284450063212116E-3</v>
      </c>
    </row>
    <row r="2498" spans="1:13" x14ac:dyDescent="0.25">
      <c r="A2498" s="57">
        <v>42704</v>
      </c>
      <c r="B2498" s="31">
        <v>-3.9634146341464005E-3</v>
      </c>
      <c r="C2498" s="31">
        <v>-8.433518751121416E-3</v>
      </c>
      <c r="D2498" s="31">
        <v>-1.7275559331634049E-2</v>
      </c>
      <c r="E2498" s="31">
        <v>-1.6605261792330572E-2</v>
      </c>
      <c r="F2498" s="31">
        <v>-1.3181227095401482E-2</v>
      </c>
      <c r="G2498" s="31">
        <v>-1.3586511704043347E-2</v>
      </c>
      <c r="H2498" s="31">
        <v>-1.5671720086030461E-2</v>
      </c>
      <c r="I2498" s="31">
        <v>-2.0269711260031409E-2</v>
      </c>
      <c r="J2498" s="31">
        <v>-6.3172043010752965E-3</v>
      </c>
      <c r="K2498" s="31">
        <v>2.97941495124594E-2</v>
      </c>
      <c r="L2498" s="31">
        <v>-2.0689655172413723E-2</v>
      </c>
      <c r="M2498" s="31">
        <v>-1.3170800056045873E-2</v>
      </c>
    </row>
    <row r="2499" spans="1:13" x14ac:dyDescent="0.25">
      <c r="A2499" s="57">
        <v>42705</v>
      </c>
      <c r="B2499" s="31">
        <v>-8.5705540250995416E-3</v>
      </c>
      <c r="C2499" s="31">
        <v>-9.3195801664857081E-3</v>
      </c>
      <c r="D2499" s="31">
        <v>-2.7089337175792649E-2</v>
      </c>
      <c r="E2499" s="31">
        <v>-1.3350218985805462E-2</v>
      </c>
      <c r="F2499" s="31">
        <v>-2.3180592991913551E-2</v>
      </c>
      <c r="G2499" s="31">
        <v>-1.7590441420511027E-2</v>
      </c>
      <c r="H2499" s="31">
        <v>-9.2196597252756085E-3</v>
      </c>
      <c r="I2499" s="31">
        <v>-2.803580476270906E-2</v>
      </c>
      <c r="J2499" s="31">
        <v>-4.7612606519680911E-2</v>
      </c>
      <c r="K2499" s="31">
        <v>-2.1041557075223705E-2</v>
      </c>
      <c r="L2499" s="31">
        <v>-2.3198011599005919E-2</v>
      </c>
      <c r="M2499" s="31">
        <v>3.4076387902881589E-3</v>
      </c>
    </row>
    <row r="2500" spans="1:13" x14ac:dyDescent="0.25">
      <c r="A2500" s="57">
        <v>42706</v>
      </c>
      <c r="B2500" s="31">
        <v>-1.8215498610682279E-2</v>
      </c>
      <c r="C2500" s="31">
        <v>3.7446342131701726E-3</v>
      </c>
      <c r="D2500" s="31">
        <v>1.1848341232227444E-2</v>
      </c>
      <c r="E2500" s="31">
        <v>3.4495667985880996E-3</v>
      </c>
      <c r="F2500" s="31">
        <v>-8.6460632818250449E-3</v>
      </c>
      <c r="G2500" s="31">
        <v>8.4459459459451658E-4</v>
      </c>
      <c r="H2500" s="31">
        <v>-4.4510186243528205E-3</v>
      </c>
      <c r="I2500" s="31">
        <v>2.6064291920071536E-3</v>
      </c>
      <c r="J2500" s="31">
        <v>4.4027836954978472E-3</v>
      </c>
      <c r="K2500" s="31">
        <v>-1.0209564750134237E-2</v>
      </c>
      <c r="L2500" s="31">
        <v>-1.4843087362171214E-2</v>
      </c>
      <c r="M2500" s="31">
        <v>2.9715579453799545E-3</v>
      </c>
    </row>
    <row r="2501" spans="1:13" x14ac:dyDescent="0.25">
      <c r="A2501" s="57">
        <v>42709</v>
      </c>
      <c r="B2501" s="31">
        <v>1.1635220125786105E-2</v>
      </c>
      <c r="C2501" s="31">
        <v>-7.1883530482257374E-3</v>
      </c>
      <c r="D2501" s="31">
        <v>6.7330210772835741E-3</v>
      </c>
      <c r="E2501" s="31">
        <v>1.6015989340439685E-2</v>
      </c>
      <c r="F2501" s="31">
        <v>1.6391414610008148E-2</v>
      </c>
      <c r="G2501" s="31">
        <v>1.6371308016877695E-2</v>
      </c>
      <c r="H2501" s="31">
        <v>2.5690898776237869E-2</v>
      </c>
      <c r="I2501" s="31">
        <v>1.759098786828428E-2</v>
      </c>
      <c r="J2501" s="31">
        <v>-2.9694570135745391E-3</v>
      </c>
      <c r="K2501" s="31">
        <v>4.3431053203039971E-2</v>
      </c>
      <c r="L2501" s="31">
        <v>3.2716315109771799E-2</v>
      </c>
      <c r="M2501" s="31">
        <v>-1.3261851015801351E-2</v>
      </c>
    </row>
    <row r="2502" spans="1:13" x14ac:dyDescent="0.25">
      <c r="A2502" s="57">
        <v>42710</v>
      </c>
      <c r="B2502" s="31">
        <v>-4.4762200808206032E-3</v>
      </c>
      <c r="C2502" s="31">
        <v>7.6986527357711942E-3</v>
      </c>
      <c r="D2502" s="31">
        <v>9.5958127362605339E-3</v>
      </c>
      <c r="E2502" s="31">
        <v>-4.4720138488170136E-3</v>
      </c>
      <c r="F2502" s="31">
        <v>5.1728334956182564E-3</v>
      </c>
      <c r="G2502" s="31">
        <v>-4.4835602789770057E-3</v>
      </c>
      <c r="H2502" s="31">
        <v>7.0585756426464474E-3</v>
      </c>
      <c r="I2502" s="31">
        <v>-1.021885378523435E-3</v>
      </c>
      <c r="J2502" s="31">
        <v>1.2196851510424045E-2</v>
      </c>
      <c r="K2502" s="31">
        <v>1.0405827263266776E-3</v>
      </c>
      <c r="L2502" s="31">
        <v>3.9599833263861406E-3</v>
      </c>
      <c r="M2502" s="31">
        <v>6.0051472690878516E-3</v>
      </c>
    </row>
    <row r="2503" spans="1:13" x14ac:dyDescent="0.25">
      <c r="A2503" s="57">
        <v>42711</v>
      </c>
      <c r="B2503" s="31">
        <v>2.9351152188845653E-3</v>
      </c>
      <c r="C2503" s="31">
        <v>9.8226466575717097E-3</v>
      </c>
      <c r="D2503" s="31">
        <v>2.2465437788018461E-2</v>
      </c>
      <c r="E2503" s="31">
        <v>1.59133722385425E-2</v>
      </c>
      <c r="F2503" s="31">
        <v>2.5186171822970449E-2</v>
      </c>
      <c r="G2503" s="31">
        <v>2.3686405337781435E-2</v>
      </c>
      <c r="H2503" s="31">
        <v>7.4537085469190689E-3</v>
      </c>
      <c r="I2503" s="31">
        <v>5.4556303810417983E-3</v>
      </c>
      <c r="J2503" s="31">
        <v>1.1629536219700087E-2</v>
      </c>
      <c r="K2503" s="31">
        <v>2.2869022869022926E-2</v>
      </c>
      <c r="L2503" s="31">
        <v>-1.1833091135561524E-2</v>
      </c>
      <c r="M2503" s="31">
        <v>3.4110289937463456E-3</v>
      </c>
    </row>
    <row r="2504" spans="1:13" x14ac:dyDescent="0.25">
      <c r="A2504" s="57">
        <v>42712</v>
      </c>
      <c r="B2504" s="31">
        <v>2.6587795765877997E-2</v>
      </c>
      <c r="C2504" s="31">
        <v>9.8171665315680556E-3</v>
      </c>
      <c r="D2504" s="31">
        <v>5.6338028169014009E-3</v>
      </c>
      <c r="E2504" s="31">
        <v>6.7817269414798265E-3</v>
      </c>
      <c r="F2504" s="31">
        <v>-9.3308923404005206E-3</v>
      </c>
      <c r="G2504" s="31">
        <v>-5.8660583346912265E-3</v>
      </c>
      <c r="H2504" s="31">
        <v>-4.010799304275503E-3</v>
      </c>
      <c r="I2504" s="31">
        <v>8.1390419669351566E-3</v>
      </c>
      <c r="J2504" s="31">
        <v>-9.6952908587266684E-4</v>
      </c>
      <c r="K2504" s="31">
        <v>1.3719512195121908E-2</v>
      </c>
      <c r="L2504" s="31">
        <v>9.6638655462184531E-3</v>
      </c>
      <c r="M2504" s="31">
        <v>-3.6827195467420415E-3</v>
      </c>
    </row>
    <row r="2505" spans="1:13" x14ac:dyDescent="0.25">
      <c r="A2505" s="57">
        <v>42713</v>
      </c>
      <c r="B2505" s="31">
        <v>1.8802693030872675E-3</v>
      </c>
      <c r="C2505" s="31">
        <v>1.6321798073492655E-2</v>
      </c>
      <c r="D2505" s="31">
        <v>1.680672268907335E-3</v>
      </c>
      <c r="E2505" s="31">
        <v>1.6576079956724499E-2</v>
      </c>
      <c r="F2505" s="31">
        <v>1.8301043219075996E-2</v>
      </c>
      <c r="G2505" s="31">
        <v>1.5735125389280569E-2</v>
      </c>
      <c r="H2505" s="31">
        <v>1.7332829421499163E-3</v>
      </c>
      <c r="I2505" s="31">
        <v>6.4754856614246403E-3</v>
      </c>
      <c r="J2505" s="31">
        <v>-1.9409399694995111E-3</v>
      </c>
      <c r="K2505" s="31">
        <v>-4.5112781954886882E-3</v>
      </c>
      <c r="L2505" s="31">
        <v>2.4344569288389462E-2</v>
      </c>
      <c r="M2505" s="31">
        <v>-3.6963321012226658E-3</v>
      </c>
    </row>
    <row r="2506" spans="1:13" x14ac:dyDescent="0.25">
      <c r="A2506" s="57">
        <v>42716</v>
      </c>
      <c r="B2506" s="31">
        <v>9.3231626104854914E-3</v>
      </c>
      <c r="C2506" s="31">
        <v>-5.7042562527425122E-3</v>
      </c>
      <c r="D2506" s="31">
        <v>5.8724832214764877E-3</v>
      </c>
      <c r="E2506" s="31">
        <v>-2.5339228927223623E-5</v>
      </c>
      <c r="F2506" s="31">
        <v>-1.3698630136986356E-2</v>
      </c>
      <c r="G2506" s="31">
        <v>3.227368081329729E-3</v>
      </c>
      <c r="H2506" s="31">
        <v>-1.1110243800900199E-2</v>
      </c>
      <c r="I2506" s="31">
        <v>-1.5959224598930621E-2</v>
      </c>
      <c r="J2506" s="31">
        <v>-3.6116127239893547E-3</v>
      </c>
      <c r="K2506" s="31">
        <v>2.1651560926485347E-2</v>
      </c>
      <c r="L2506" s="31">
        <v>-1.0562665041641162E-2</v>
      </c>
      <c r="M2506" s="31">
        <v>2.2688356164383583E-2</v>
      </c>
    </row>
    <row r="2507" spans="1:13" x14ac:dyDescent="0.25">
      <c r="A2507" s="57">
        <v>42717</v>
      </c>
      <c r="B2507" s="31">
        <v>-6.2380038387715997E-3</v>
      </c>
      <c r="C2507" s="31">
        <v>1.6681376875551601E-2</v>
      </c>
      <c r="D2507" s="31">
        <v>2.307478454267442E-2</v>
      </c>
      <c r="E2507" s="31">
        <v>8.6535659533493181E-3</v>
      </c>
      <c r="F2507" s="31">
        <v>1.7687559354226057E-2</v>
      </c>
      <c r="G2507" s="31">
        <v>1.3028792021875457E-2</v>
      </c>
      <c r="H2507" s="31">
        <v>1.8707572488554369E-2</v>
      </c>
      <c r="I2507" s="31">
        <v>2.1567462002207716E-2</v>
      </c>
      <c r="J2507" s="31">
        <v>2.049351735675442E-2</v>
      </c>
      <c r="K2507" s="31">
        <v>3.794972893050752E-2</v>
      </c>
      <c r="L2507" s="31">
        <v>6.5694929172654959E-3</v>
      </c>
      <c r="M2507" s="31">
        <v>1.8138691223663628E-3</v>
      </c>
    </row>
    <row r="2508" spans="1:13" x14ac:dyDescent="0.25">
      <c r="A2508" s="57">
        <v>42718</v>
      </c>
      <c r="B2508" s="31">
        <v>1.6236117817479467E-2</v>
      </c>
      <c r="C2508" s="31">
        <v>0</v>
      </c>
      <c r="D2508" s="31">
        <v>-6.7934782608695121E-3</v>
      </c>
      <c r="E2508" s="31">
        <v>1.2184398944856678E-3</v>
      </c>
      <c r="F2508" s="31">
        <v>-9.5065904584159533E-3</v>
      </c>
      <c r="G2508" s="31">
        <v>-4.7634169577642771E-3</v>
      </c>
      <c r="H2508" s="31">
        <v>-7.1286514967584536E-3</v>
      </c>
      <c r="I2508" s="31">
        <v>-8.3118610256838199E-4</v>
      </c>
      <c r="J2508" s="31">
        <v>-9.5628415300547109E-3</v>
      </c>
      <c r="K2508" s="31">
        <v>-1.3295346628679816E-2</v>
      </c>
      <c r="L2508" s="31">
        <v>-2.8757903324495238E-2</v>
      </c>
      <c r="M2508" s="31">
        <v>-6.4066852367686833E-3</v>
      </c>
    </row>
    <row r="2509" spans="1:13" x14ac:dyDescent="0.25">
      <c r="A2509" s="57">
        <v>42719</v>
      </c>
      <c r="B2509" s="31">
        <v>-2.1381481261508739E-3</v>
      </c>
      <c r="C2509" s="31">
        <v>5.4692247590937271E-3</v>
      </c>
      <c r="D2509" s="31">
        <v>6.5663474692203572E-3</v>
      </c>
      <c r="E2509" s="31">
        <v>9.7858406413475763E-4</v>
      </c>
      <c r="F2509" s="31">
        <v>-2.3847376788553309E-2</v>
      </c>
      <c r="G2509" s="31">
        <v>-1.5954052329292256E-3</v>
      </c>
      <c r="H2509" s="31">
        <v>-1.0171431544444776E-2</v>
      </c>
      <c r="I2509" s="31">
        <v>2.9947591714498678E-3</v>
      </c>
      <c r="J2509" s="31">
        <v>1.3103448275862073E-2</v>
      </c>
      <c r="K2509" s="31">
        <v>-9.6246390760348355E-3</v>
      </c>
      <c r="L2509" s="31">
        <v>-5.0398992020158628E-3</v>
      </c>
      <c r="M2509" s="31">
        <v>-3.6445192038128127E-3</v>
      </c>
    </row>
    <row r="2510" spans="1:13" x14ac:dyDescent="0.25">
      <c r="A2510" s="57">
        <v>42720</v>
      </c>
      <c r="B2510" s="31">
        <v>5.7139455984762666E-3</v>
      </c>
      <c r="C2510" s="31">
        <v>1.2951131065446209E-3</v>
      </c>
      <c r="D2510" s="31">
        <v>-1.3047023647730249E-2</v>
      </c>
      <c r="E2510" s="31">
        <v>-8.8362474149277226E-3</v>
      </c>
      <c r="F2510" s="31">
        <v>-5.1272771142477636E-3</v>
      </c>
      <c r="G2510" s="31">
        <v>-4.4742729306488371E-3</v>
      </c>
      <c r="H2510" s="31">
        <v>-4.2444152431011517E-3</v>
      </c>
      <c r="I2510" s="31">
        <v>-5.8057559923694324E-3</v>
      </c>
      <c r="J2510" s="31">
        <v>-7.6242341729068075E-3</v>
      </c>
      <c r="K2510" s="31">
        <v>-1.60349854227404E-2</v>
      </c>
      <c r="L2510" s="31">
        <v>-2.1105951878441775E-4</v>
      </c>
      <c r="M2510" s="31">
        <v>-1.4068655036577615E-3</v>
      </c>
    </row>
    <row r="2511" spans="1:13" x14ac:dyDescent="0.25">
      <c r="A2511" s="57">
        <v>42723</v>
      </c>
      <c r="B2511" s="31">
        <v>-1.2664970113037688E-2</v>
      </c>
      <c r="C2511" s="31">
        <v>5.7773562128136113E-3</v>
      </c>
      <c r="D2511" s="31">
        <v>1.5973561002478709E-2</v>
      </c>
      <c r="E2511" s="31">
        <v>4.2994436014163195E-3</v>
      </c>
      <c r="F2511" s="31">
        <v>-7.5183411144121859E-3</v>
      </c>
      <c r="G2511" s="31">
        <v>2.1187800963081926E-2</v>
      </c>
      <c r="H2511" s="31">
        <v>1.0860815286960479E-2</v>
      </c>
      <c r="I2511" s="31">
        <v>-5.2556936681406041E-3</v>
      </c>
      <c r="J2511" s="31">
        <v>9.3291260803949339E-3</v>
      </c>
      <c r="K2511" s="31">
        <v>-1.4320987654320994E-2</v>
      </c>
      <c r="L2511" s="31">
        <v>-1.9421574836394284E-2</v>
      </c>
      <c r="M2511" s="31">
        <v>8.4530853761621838E-3</v>
      </c>
    </row>
    <row r="2512" spans="1:13" x14ac:dyDescent="0.25">
      <c r="A2512" s="57">
        <v>42724</v>
      </c>
      <c r="B2512" s="31">
        <v>3.9561229994604652E-3</v>
      </c>
      <c r="C2512" s="31">
        <v>2.6577503429354721E-3</v>
      </c>
      <c r="D2512" s="31">
        <v>8.6744375169423016E-3</v>
      </c>
      <c r="E2512" s="31">
        <v>2.79526567615207E-3</v>
      </c>
      <c r="F2512" s="31">
        <v>9.713482802859108E-3</v>
      </c>
      <c r="G2512" s="31">
        <v>-1.2574662055957475E-3</v>
      </c>
      <c r="H2512" s="31">
        <v>6.8146214099216174E-3</v>
      </c>
      <c r="I2512" s="31">
        <v>-1.2579671251257141E-3</v>
      </c>
      <c r="J2512" s="31">
        <v>6.388473562593644E-3</v>
      </c>
      <c r="K2512" s="31">
        <v>4.6593186372745565E-2</v>
      </c>
      <c r="L2512" s="31">
        <v>5.0376749192680315E-2</v>
      </c>
      <c r="M2512" s="31">
        <v>3.3528918692371512E-3</v>
      </c>
    </row>
    <row r="2513" spans="1:13" x14ac:dyDescent="0.25">
      <c r="A2513" s="57">
        <v>42725</v>
      </c>
      <c r="B2513" s="31">
        <v>-7.4034270702728611E-3</v>
      </c>
      <c r="C2513" s="31">
        <v>9.4057289439941627E-4</v>
      </c>
      <c r="D2513" s="31">
        <v>-6.1811341037356637E-3</v>
      </c>
      <c r="E2513" s="31">
        <v>-2.3354511438687942E-3</v>
      </c>
      <c r="F2513" s="31">
        <v>-8.2284607938045706E-3</v>
      </c>
      <c r="G2513" s="31">
        <v>0</v>
      </c>
      <c r="H2513" s="31">
        <v>-8.0392106013849052E-4</v>
      </c>
      <c r="I2513" s="31">
        <v>-4.198505332101421E-4</v>
      </c>
      <c r="J2513" s="31">
        <v>1.7558076715289417E-3</v>
      </c>
      <c r="K2513" s="31">
        <v>-2.8721876495931165E-2</v>
      </c>
      <c r="L2513" s="31">
        <v>-5.1444968231194932E-2</v>
      </c>
      <c r="M2513" s="31">
        <v>-8.075744917850125E-3</v>
      </c>
    </row>
    <row r="2514" spans="1:13" x14ac:dyDescent="0.25">
      <c r="A2514" s="57">
        <v>42726</v>
      </c>
      <c r="B2514" s="31">
        <v>6.6766917293232808E-3</v>
      </c>
      <c r="C2514" s="31">
        <v>-6.5778233384589102E-3</v>
      </c>
      <c r="D2514" s="31">
        <v>-1.3520822065981042E-3</v>
      </c>
      <c r="E2514" s="31">
        <v>-4.1532420459121644E-3</v>
      </c>
      <c r="F2514" s="31">
        <v>-6.28355295265981E-3</v>
      </c>
      <c r="G2514" s="31">
        <v>1.5738117721109113E-4</v>
      </c>
      <c r="H2514" s="31">
        <v>-5.5281598754217676E-3</v>
      </c>
      <c r="I2514" s="31">
        <v>-1.3776881720430123E-2</v>
      </c>
      <c r="J2514" s="31">
        <v>4.0447620331662826E-4</v>
      </c>
      <c r="K2514" s="31">
        <v>1.0349926071956617E-2</v>
      </c>
      <c r="L2514" s="31">
        <v>2.3768366464995694E-3</v>
      </c>
      <c r="M2514" s="31">
        <v>-2.3161145423919005E-2</v>
      </c>
    </row>
    <row r="2515" spans="1:13" x14ac:dyDescent="0.25">
      <c r="A2515" s="57">
        <v>42727</v>
      </c>
      <c r="B2515" s="31">
        <v>-2.1510516252390977E-3</v>
      </c>
      <c r="C2515" s="31">
        <v>1.9778140854758153E-3</v>
      </c>
      <c r="D2515" s="31">
        <v>1.0831302464120451E-3</v>
      </c>
      <c r="E2515" s="31">
        <v>-1.7061395748553254E-3</v>
      </c>
      <c r="F2515" s="31">
        <v>4.4815519675855953E-3</v>
      </c>
      <c r="G2515" s="31">
        <v>-4.8780487804876982E-3</v>
      </c>
      <c r="H2515" s="31">
        <v>-7.5031970143800697E-3</v>
      </c>
      <c r="I2515" s="31">
        <v>-1.1073253833050467E-3</v>
      </c>
      <c r="J2515" s="31">
        <v>2.4258760107815913E-3</v>
      </c>
      <c r="K2515" s="31">
        <v>-5.3658536585365901E-3</v>
      </c>
      <c r="L2515" s="31">
        <v>3.233455486096215E-3</v>
      </c>
      <c r="M2515" s="31">
        <v>-7.1849403649948407E-4</v>
      </c>
    </row>
    <row r="2516" spans="1:13" x14ac:dyDescent="0.25">
      <c r="A2516" s="57">
        <v>42731</v>
      </c>
      <c r="B2516" s="31">
        <v>-1.1976047904194154E-4</v>
      </c>
      <c r="C2516" s="31">
        <v>6.3508410573291929E-3</v>
      </c>
      <c r="D2516" s="31">
        <v>2.7048958615094598E-3</v>
      </c>
      <c r="E2516" s="31">
        <v>2.0761858945954614E-3</v>
      </c>
      <c r="F2516" s="31">
        <v>7.0284806258404942E-3</v>
      </c>
      <c r="G2516" s="31">
        <v>6.3251106894379738E-4</v>
      </c>
      <c r="H2516" s="31">
        <v>1.4212650705373475E-2</v>
      </c>
      <c r="I2516" s="31">
        <v>6.3102242687815835E-3</v>
      </c>
      <c r="J2516" s="31">
        <v>6.5877924173165514E-3</v>
      </c>
      <c r="K2516" s="31">
        <v>-9.8087297694948727E-4</v>
      </c>
      <c r="L2516" s="31">
        <v>1.6115169746454772E-2</v>
      </c>
      <c r="M2516" s="31">
        <v>2.3008340523438253E-3</v>
      </c>
    </row>
    <row r="2517" spans="1:13" x14ac:dyDescent="0.25">
      <c r="A2517" s="57">
        <v>42732</v>
      </c>
      <c r="B2517" s="31">
        <v>1.8565097616480841E-3</v>
      </c>
      <c r="C2517" s="31">
        <v>-4.2640286542725558E-3</v>
      </c>
      <c r="D2517" s="31">
        <v>-1.1869436201780381E-2</v>
      </c>
      <c r="E2517" s="31">
        <v>-8.2117364664265891E-3</v>
      </c>
      <c r="F2517" s="31">
        <v>4.6731807974751405E-3</v>
      </c>
      <c r="G2517" s="31">
        <v>-4.5828065739570434E-3</v>
      </c>
      <c r="H2517" s="31">
        <v>9.4633134560551113E-4</v>
      </c>
      <c r="I2517" s="31">
        <v>-9.2365053808999287E-3</v>
      </c>
      <c r="J2517" s="31">
        <v>-1.0952317350073515E-2</v>
      </c>
      <c r="K2517" s="31">
        <v>-6.8728522336769515E-3</v>
      </c>
      <c r="L2517" s="31">
        <v>-9.3042926622963762E-3</v>
      </c>
      <c r="M2517" s="31">
        <v>-5.5954088952654413E-3</v>
      </c>
    </row>
    <row r="2518" spans="1:13" x14ac:dyDescent="0.25">
      <c r="A2518" s="57">
        <v>42733</v>
      </c>
      <c r="B2518" s="31">
        <v>-7.591607388367394E-3</v>
      </c>
      <c r="C2518" s="31">
        <v>-2.5693730729703379E-4</v>
      </c>
      <c r="D2518" s="31">
        <v>8.1900081900054822E-4</v>
      </c>
      <c r="E2518" s="31">
        <v>-2.8787975288198098E-3</v>
      </c>
      <c r="F2518" s="31">
        <v>5.7992026096411742E-3</v>
      </c>
      <c r="G2518" s="31">
        <v>-1.4287982219400863E-3</v>
      </c>
      <c r="H2518" s="31">
        <v>-9.0399285094479032E-3</v>
      </c>
      <c r="I2518" s="31">
        <v>-4.8751282928498618E-3</v>
      </c>
      <c r="J2518" s="31">
        <v>1.3504388926401933E-3</v>
      </c>
      <c r="K2518" s="31">
        <v>5.9317844784974039E-3</v>
      </c>
      <c r="L2518" s="31">
        <v>2.1344717182496531E-3</v>
      </c>
      <c r="M2518" s="31">
        <v>-7.2139662386372372E-4</v>
      </c>
    </row>
    <row r="2519" spans="1:13" x14ac:dyDescent="0.25">
      <c r="A2519" s="57">
        <v>42734</v>
      </c>
      <c r="B2519" s="31">
        <v>2.5298156848572173E-3</v>
      </c>
      <c r="C2519" s="31">
        <v>-7.7957680116509387E-3</v>
      </c>
      <c r="D2519" s="31">
        <v>-1.0638297872340274E-2</v>
      </c>
      <c r="E2519" s="31">
        <v>-1.401397565119622E-2</v>
      </c>
      <c r="F2519" s="31">
        <v>-1.2552552552552609E-2</v>
      </c>
      <c r="G2519" s="31">
        <v>-1.2082670906200299E-2</v>
      </c>
      <c r="H2519" s="31">
        <v>-1.9969940534535713E-2</v>
      </c>
      <c r="I2519" s="31">
        <v>-1.1173184357541888E-2</v>
      </c>
      <c r="J2519" s="31">
        <v>-1.5913688469319065E-2</v>
      </c>
      <c r="K2519" s="31">
        <v>-1.0810810810810922E-2</v>
      </c>
      <c r="L2519" s="31">
        <v>-1.2353567625133288E-2</v>
      </c>
      <c r="M2519" s="31">
        <v>-2.0213687554143656E-3</v>
      </c>
    </row>
    <row r="2520" spans="1:13" x14ac:dyDescent="0.25">
      <c r="A2520" s="57">
        <v>42738</v>
      </c>
      <c r="B2520" s="31">
        <v>3.3645758231195533E-3</v>
      </c>
      <c r="C2520" s="31">
        <v>2.8492488343982991E-3</v>
      </c>
      <c r="D2520" s="31">
        <v>9.0984284532671378E-3</v>
      </c>
      <c r="E2520" s="31">
        <v>1.8553548754890903E-2</v>
      </c>
      <c r="F2520" s="31">
        <v>2.3660361291892418E-2</v>
      </c>
      <c r="G2520" s="31">
        <v>7.0807853234631235E-3</v>
      </c>
      <c r="H2520" s="31">
        <v>5.0675450411403755E-3</v>
      </c>
      <c r="I2520" s="31">
        <v>1.5732290308561492E-2</v>
      </c>
      <c r="J2520" s="31">
        <v>8.3595998355487922E-3</v>
      </c>
      <c r="K2520" s="31">
        <v>1.4903129657227954E-2</v>
      </c>
      <c r="L2520" s="31">
        <v>2.458486090144496E-2</v>
      </c>
      <c r="M2520" s="31">
        <v>-6.6550925925926707E-3</v>
      </c>
    </row>
    <row r="2521" spans="1:13" x14ac:dyDescent="0.25">
      <c r="A2521" s="57">
        <v>42739</v>
      </c>
      <c r="B2521" s="31">
        <v>4.61077844311375E-3</v>
      </c>
      <c r="C2521" s="31">
        <v>-1.1192423590186129E-3</v>
      </c>
      <c r="D2521" s="31">
        <v>-5.1912568306011764E-3</v>
      </c>
      <c r="E2521" s="31">
        <v>9.6674892512793598E-4</v>
      </c>
      <c r="F2521" s="31">
        <v>2.1746880570409965E-2</v>
      </c>
      <c r="G2521" s="31">
        <v>-4.4742729306488371E-3</v>
      </c>
      <c r="H2521" s="31">
        <v>4.6572107155651299E-3</v>
      </c>
      <c r="I2521" s="31">
        <v>1.5659763819955597E-2</v>
      </c>
      <c r="J2521" s="31">
        <v>-1.2231584669747386E-3</v>
      </c>
      <c r="K2521" s="31">
        <v>4.8947626040152237E-4</v>
      </c>
      <c r="L2521" s="31">
        <v>2.8415070511471407E-2</v>
      </c>
      <c r="M2521" s="31">
        <v>5.8258083309059572E-3</v>
      </c>
    </row>
    <row r="2522" spans="1:13" x14ac:dyDescent="0.25">
      <c r="A2522" s="57">
        <v>42740</v>
      </c>
      <c r="B2522" s="31">
        <v>8.8216010013708601E-3</v>
      </c>
      <c r="C2522" s="31">
        <v>5.0853301154973884E-3</v>
      </c>
      <c r="D2522" s="31">
        <v>-1.647898928865521E-3</v>
      </c>
      <c r="E2522" s="31">
        <v>9.0481636802643983E-3</v>
      </c>
      <c r="F2522" s="31">
        <v>3.2042335426843316E-2</v>
      </c>
      <c r="G2522" s="31">
        <v>0</v>
      </c>
      <c r="H2522" s="31">
        <v>3.0732454634301076E-2</v>
      </c>
      <c r="I2522" s="31">
        <v>1.6682113067655324E-2</v>
      </c>
      <c r="J2522" s="31">
        <v>-7.7561573003128714E-3</v>
      </c>
      <c r="K2522" s="31">
        <v>7.0450097847357895E-2</v>
      </c>
      <c r="L2522" s="31">
        <v>6.9586573884568015E-3</v>
      </c>
      <c r="M2522" s="31">
        <v>2.1720243266722949E-3</v>
      </c>
    </row>
    <row r="2523" spans="1:13" x14ac:dyDescent="0.25">
      <c r="A2523" s="57">
        <v>42741</v>
      </c>
      <c r="B2523" s="31">
        <v>-3.3087149187592813E-3</v>
      </c>
      <c r="C2523" s="31">
        <v>1.1148272017837302E-2</v>
      </c>
      <c r="D2523" s="31">
        <v>3.5763411279228219E-3</v>
      </c>
      <c r="E2523" s="31">
        <v>1.5276693282284981E-2</v>
      </c>
      <c r="F2523" s="31">
        <v>-6.141883135177828E-3</v>
      </c>
      <c r="G2523" s="31">
        <v>8.6677367576244446E-3</v>
      </c>
      <c r="H2523" s="31">
        <v>1.9911589467614732E-2</v>
      </c>
      <c r="I2523" s="31">
        <v>2.2706555067539602E-2</v>
      </c>
      <c r="J2523" s="31">
        <v>1.6867800329127824E-2</v>
      </c>
      <c r="K2523" s="31">
        <v>-1.8281535648994041E-3</v>
      </c>
      <c r="L2523" s="31">
        <v>3.1910569105691122E-2</v>
      </c>
      <c r="M2523" s="31">
        <v>-1.3726340124259329E-2</v>
      </c>
    </row>
    <row r="2524" spans="1:13" x14ac:dyDescent="0.25">
      <c r="A2524" s="57">
        <v>42744</v>
      </c>
      <c r="B2524" s="31">
        <v>4.6238662635604832E-3</v>
      </c>
      <c r="C2524" s="31">
        <v>9.1595284539054411E-3</v>
      </c>
      <c r="D2524" s="31">
        <v>3.5635964912281715E-3</v>
      </c>
      <c r="E2524" s="31">
        <v>6.2023196675564662E-4</v>
      </c>
      <c r="F2524" s="31">
        <v>4.4222700986507046E-3</v>
      </c>
      <c r="G2524" s="31">
        <v>-3.1826861871420142E-3</v>
      </c>
      <c r="H2524" s="31">
        <v>1.1683563863866819E-3</v>
      </c>
      <c r="I2524" s="31">
        <v>1.207357588526059E-2</v>
      </c>
      <c r="J2524" s="31">
        <v>2.5623735670936565E-3</v>
      </c>
      <c r="K2524" s="31">
        <v>5.0366300366300187E-3</v>
      </c>
      <c r="L2524" s="31">
        <v>2.9545006893834103E-3</v>
      </c>
      <c r="M2524" s="31">
        <v>6.5924406680337722E-3</v>
      </c>
    </row>
    <row r="2525" spans="1:13" x14ac:dyDescent="0.25">
      <c r="A2525" s="57">
        <v>42745</v>
      </c>
      <c r="B2525" s="31">
        <v>-8.7921165988080752E-3</v>
      </c>
      <c r="C2525" s="31">
        <v>1.0084881082443875E-3</v>
      </c>
      <c r="D2525" s="31">
        <v>-1.9120458891013214E-3</v>
      </c>
      <c r="E2525" s="31">
        <v>-2.305832765139848E-3</v>
      </c>
      <c r="F2525" s="31">
        <v>1.7780537367351634E-2</v>
      </c>
      <c r="G2525" s="31">
        <v>-3.1928480204346243E-4</v>
      </c>
      <c r="H2525" s="31">
        <v>-1.2799277217285798E-3</v>
      </c>
      <c r="I2525" s="31">
        <v>-4.4035228182547348E-3</v>
      </c>
      <c r="J2525" s="31">
        <v>3.4974441754100916E-3</v>
      </c>
      <c r="K2525" s="31">
        <v>-1.7312072892938457E-2</v>
      </c>
      <c r="L2525" s="31">
        <v>7.6590730557737352E-3</v>
      </c>
      <c r="M2525" s="31">
        <v>-6.9858826953862474E-3</v>
      </c>
    </row>
    <row r="2526" spans="1:13" x14ac:dyDescent="0.25">
      <c r="A2526" s="57">
        <v>42746</v>
      </c>
      <c r="B2526" s="31">
        <v>-1.1489463031313152E-2</v>
      </c>
      <c r="C2526" s="31">
        <v>5.3731844513476013E-3</v>
      </c>
      <c r="D2526" s="31">
        <v>1.1220580186097617E-2</v>
      </c>
      <c r="E2526" s="31">
        <v>3.8767877334460188E-3</v>
      </c>
      <c r="F2526" s="31">
        <v>-5.4905440630026447E-3</v>
      </c>
      <c r="G2526" s="31">
        <v>9.1025231555412756E-3</v>
      </c>
      <c r="H2526" s="31">
        <v>3.9200904636260692E-3</v>
      </c>
      <c r="I2526" s="31">
        <v>1.3992762364294364E-2</v>
      </c>
      <c r="J2526" s="31">
        <v>8.0428954423592547E-3</v>
      </c>
      <c r="K2526" s="31">
        <v>-3.7088548910524377E-3</v>
      </c>
      <c r="L2526" s="31">
        <v>6.8212824010913664E-3</v>
      </c>
      <c r="M2526" s="31">
        <v>4.3968928623772108E-3</v>
      </c>
    </row>
    <row r="2527" spans="1:13" x14ac:dyDescent="0.25">
      <c r="A2527" s="57">
        <v>42747</v>
      </c>
      <c r="B2527" s="31">
        <v>1.035832580548024E-2</v>
      </c>
      <c r="C2527" s="31">
        <v>-4.1753653444676075E-3</v>
      </c>
      <c r="D2527" s="31">
        <v>-6.4952638700948029E-3</v>
      </c>
      <c r="E2527" s="31">
        <v>-1.9185305293906163E-3</v>
      </c>
      <c r="F2527" s="31">
        <v>-9.7590898951595006E-3</v>
      </c>
      <c r="G2527" s="31">
        <v>-9.1786675106820814E-3</v>
      </c>
      <c r="H2527" s="31">
        <v>1.8297414332557382E-2</v>
      </c>
      <c r="I2527" s="31">
        <v>4.2033468157665066E-3</v>
      </c>
      <c r="J2527" s="31">
        <v>-4.6542553191490921E-3</v>
      </c>
      <c r="K2527" s="31">
        <v>-8.3759888320148468E-3</v>
      </c>
      <c r="L2527" s="31">
        <v>4.2586140147116147E-3</v>
      </c>
      <c r="M2527" s="31">
        <v>-8.1716036772216949E-3</v>
      </c>
    </row>
    <row r="2528" spans="1:13" x14ac:dyDescent="0.25">
      <c r="A2528" s="57">
        <v>42748</v>
      </c>
      <c r="B2528" s="31">
        <v>1.1921082434285246E-3</v>
      </c>
      <c r="C2528" s="31">
        <v>-1.7610062893080869E-3</v>
      </c>
      <c r="D2528" s="31">
        <v>2.1792427131570591E-3</v>
      </c>
      <c r="E2528" s="31">
        <v>1.8850141376061114E-3</v>
      </c>
      <c r="F2528" s="31">
        <v>-6.1384242833811831E-3</v>
      </c>
      <c r="G2528" s="31">
        <v>1.4374700527073347E-3</v>
      </c>
      <c r="H2528" s="31">
        <v>4.3016567523721516E-3</v>
      </c>
      <c r="I2528" s="31">
        <v>1.3583951982309328E-2</v>
      </c>
      <c r="J2528" s="31">
        <v>2.0040080160321772E-3</v>
      </c>
      <c r="K2528" s="31">
        <v>8.9160018770531035E-3</v>
      </c>
      <c r="L2528" s="31">
        <v>2.0046260601387811E-2</v>
      </c>
      <c r="M2528" s="31">
        <v>-1.2358393408856916E-2</v>
      </c>
    </row>
    <row r="2529" spans="1:13" x14ac:dyDescent="0.25">
      <c r="A2529" s="57">
        <v>42752</v>
      </c>
      <c r="B2529" s="31">
        <v>-7.6204084062629907E-3</v>
      </c>
      <c r="C2529" s="31">
        <v>8.0645161290322509E-3</v>
      </c>
      <c r="D2529" s="31">
        <v>2.7181299266110237E-4</v>
      </c>
      <c r="E2529" s="31">
        <v>-4.0476308362628055E-3</v>
      </c>
      <c r="F2529" s="31">
        <v>2.7198549410698547E-3</v>
      </c>
      <c r="G2529" s="31">
        <v>-2.7113237639553311E-3</v>
      </c>
      <c r="H2529" s="31">
        <v>-9.0804513302493728E-3</v>
      </c>
      <c r="I2529" s="31">
        <v>-3.6621474209131977E-3</v>
      </c>
      <c r="J2529" s="31">
        <v>-6.8000000000000282E-3</v>
      </c>
      <c r="K2529" s="31">
        <v>1.9534883720930374E-2</v>
      </c>
      <c r="L2529" s="31">
        <v>-6.046863189720364E-3</v>
      </c>
      <c r="M2529" s="31">
        <v>1.921644570236869E-2</v>
      </c>
    </row>
    <row r="2530" spans="1:13" x14ac:dyDescent="0.25">
      <c r="A2530" s="57">
        <v>42753</v>
      </c>
      <c r="B2530" s="31">
        <v>4.5593616893633282E-3</v>
      </c>
      <c r="C2530" s="31">
        <v>-8.3333333333324155E-5</v>
      </c>
      <c r="D2530" s="31">
        <v>-1.0869565217390686E-3</v>
      </c>
      <c r="E2530" s="31">
        <v>1.8145436919749791E-3</v>
      </c>
      <c r="F2530" s="31">
        <v>-2.373417721519111E-3</v>
      </c>
      <c r="G2530" s="31">
        <v>-4.7976971053897977E-4</v>
      </c>
      <c r="H2530" s="31">
        <v>-2.7663883811688272E-3</v>
      </c>
      <c r="I2530" s="31">
        <v>3.9102213185260304E-4</v>
      </c>
      <c r="J2530" s="31">
        <v>-1.4767082829909572E-3</v>
      </c>
      <c r="K2530" s="31">
        <v>1.8248175182480342E-3</v>
      </c>
      <c r="L2530" s="31">
        <v>5.3231939163498332E-3</v>
      </c>
      <c r="M2530" s="31">
        <v>-4.5308389359837165E-3</v>
      </c>
    </row>
    <row r="2531" spans="1:13" x14ac:dyDescent="0.25">
      <c r="A2531" s="57">
        <v>42754</v>
      </c>
      <c r="B2531" s="31">
        <v>-2.9262466407882215E-3</v>
      </c>
      <c r="C2531" s="31">
        <v>-1.75014584548705E-3</v>
      </c>
      <c r="D2531" s="31">
        <v>-5.1686615886833431E-3</v>
      </c>
      <c r="E2531" s="31">
        <v>-4.8258836081235268E-3</v>
      </c>
      <c r="F2531" s="31">
        <v>-2.54899739435821E-3</v>
      </c>
      <c r="G2531" s="31">
        <v>-3.2000000000000917E-3</v>
      </c>
      <c r="H2531" s="31">
        <v>1.9319363947094548E-3</v>
      </c>
      <c r="I2531" s="31">
        <v>-2.8924327704815678E-3</v>
      </c>
      <c r="J2531" s="31">
        <v>-6.7222371605270004E-3</v>
      </c>
      <c r="K2531" s="31">
        <v>3.1876138433515333E-3</v>
      </c>
      <c r="L2531" s="31">
        <v>-1.3615733736762614E-2</v>
      </c>
      <c r="M2531" s="31">
        <v>-7.194244604316502E-3</v>
      </c>
    </row>
    <row r="2532" spans="1:13" x14ac:dyDescent="0.25">
      <c r="A2532" s="57">
        <v>42755</v>
      </c>
      <c r="B2532" s="31">
        <v>5.0910397700048016E-3</v>
      </c>
      <c r="C2532" s="31">
        <v>1.8367006177992806E-3</v>
      </c>
      <c r="D2532" s="31">
        <v>1.0117582718074836E-2</v>
      </c>
      <c r="E2532" s="31">
        <v>3.5403525393302715E-3</v>
      </c>
      <c r="F2532" s="31">
        <v>-1.5049122607757481E-2</v>
      </c>
      <c r="G2532" s="31">
        <v>7.0626003210274568E-3</v>
      </c>
      <c r="H2532" s="31">
        <v>-8.7758330861253953E-4</v>
      </c>
      <c r="I2532" s="31">
        <v>-3.9984319874558638E-3</v>
      </c>
      <c r="J2532" s="31">
        <v>1.1775852734163594E-2</v>
      </c>
      <c r="K2532" s="31">
        <v>-7.2628234226055355E-3</v>
      </c>
      <c r="L2532" s="31">
        <v>-5.9432515337421998E-3</v>
      </c>
      <c r="M2532" s="31">
        <v>-6.5069506063294424E-3</v>
      </c>
    </row>
    <row r="2533" spans="1:13" x14ac:dyDescent="0.25">
      <c r="A2533" s="57">
        <v>42758</v>
      </c>
      <c r="B2533" s="31">
        <v>1.3527203384780417E-2</v>
      </c>
      <c r="C2533" s="31">
        <v>6.6666666666659324E-4</v>
      </c>
      <c r="D2533" s="31">
        <v>-4.6020573903625683E-3</v>
      </c>
      <c r="E2533" s="31">
        <v>1.7751111773620432E-2</v>
      </c>
      <c r="F2533" s="31">
        <v>1.4587177121771155E-2</v>
      </c>
      <c r="G2533" s="31">
        <v>3.5065349059610895E-3</v>
      </c>
      <c r="H2533" s="31">
        <v>1.1814481709202962E-2</v>
      </c>
      <c r="I2533" s="31">
        <v>1.4877204030226743E-2</v>
      </c>
      <c r="J2533" s="31">
        <v>1.3110367892976704E-2</v>
      </c>
      <c r="K2533" s="31">
        <v>1.0059442158207643E-2</v>
      </c>
      <c r="L2533" s="31">
        <v>-8.8717454194793266E-3</v>
      </c>
      <c r="M2533" s="31">
        <v>-7.8892527537958168E-3</v>
      </c>
    </row>
    <row r="2534" spans="1:13" x14ac:dyDescent="0.25">
      <c r="A2534" s="57">
        <v>42759</v>
      </c>
      <c r="B2534" s="31">
        <v>7.5258701787395132E-3</v>
      </c>
      <c r="C2534" s="31">
        <v>-9.160559626915088E-4</v>
      </c>
      <c r="D2534" s="31">
        <v>2.3116671199347127E-2</v>
      </c>
      <c r="E2534" s="31">
        <v>5.5656589081056751E-3</v>
      </c>
      <c r="F2534" s="31">
        <v>4.5462294709341933E-4</v>
      </c>
      <c r="G2534" s="31">
        <v>8.8945362134689177E-3</v>
      </c>
      <c r="H2534" s="31">
        <v>5.5753900327677464E-3</v>
      </c>
      <c r="I2534" s="31">
        <v>3.412704568370506E-3</v>
      </c>
      <c r="J2534" s="31">
        <v>1.7826488841938382E-2</v>
      </c>
      <c r="K2534" s="31">
        <v>4.9796287913082882E-2</v>
      </c>
      <c r="L2534" s="31">
        <v>1.4399688655380549E-2</v>
      </c>
      <c r="M2534" s="31">
        <v>1.1252813203300738E-2</v>
      </c>
    </row>
    <row r="2535" spans="1:13" x14ac:dyDescent="0.25">
      <c r="A2535" s="57">
        <v>42760</v>
      </c>
      <c r="B2535" s="31">
        <v>2.8594771241829964E-2</v>
      </c>
      <c r="C2535" s="31">
        <v>1.5920646828373686E-2</v>
      </c>
      <c r="D2535" s="31">
        <v>4.7846889952152249E-3</v>
      </c>
      <c r="E2535" s="31">
        <v>1.4322647990580917E-2</v>
      </c>
      <c r="F2535" s="31">
        <v>3.1809145129224614E-3</v>
      </c>
      <c r="G2535" s="31">
        <v>2.5188916876572875E-3</v>
      </c>
      <c r="H2535" s="31">
        <v>1.7119789893487614E-2</v>
      </c>
      <c r="I2535" s="31">
        <v>1.6309809074746662E-2</v>
      </c>
      <c r="J2535" s="31">
        <v>1.946030098598861E-2</v>
      </c>
      <c r="K2535" s="31">
        <v>2.1992238033635036E-2</v>
      </c>
      <c r="L2535" s="31">
        <v>9.9750623441394737E-3</v>
      </c>
      <c r="M2535" s="31">
        <v>-7.5667655786351151E-3</v>
      </c>
    </row>
    <row r="2536" spans="1:13" x14ac:dyDescent="0.25">
      <c r="A2536" s="57">
        <v>42761</v>
      </c>
      <c r="B2536" s="31">
        <v>1.0212186542607471E-2</v>
      </c>
      <c r="C2536" s="31">
        <v>4.9228749589769194E-4</v>
      </c>
      <c r="D2536" s="31">
        <v>-6.3492063492062156E-3</v>
      </c>
      <c r="E2536" s="31">
        <v>-4.2121890219823932E-3</v>
      </c>
      <c r="F2536" s="31">
        <v>-9.3992412660666158E-3</v>
      </c>
      <c r="G2536" s="31">
        <v>9.2650753768843686E-3</v>
      </c>
      <c r="H2536" s="31">
        <v>3.1439774303065882E-3</v>
      </c>
      <c r="I2536" s="31">
        <v>9.887435351384255E-3</v>
      </c>
      <c r="J2536" s="31">
        <v>8.65360142529914E-3</v>
      </c>
      <c r="K2536" s="31">
        <v>-1.7721518987341645E-2</v>
      </c>
      <c r="L2536" s="31">
        <v>-8.9268755935422162E-3</v>
      </c>
      <c r="M2536" s="31">
        <v>-2.3919868440722691E-3</v>
      </c>
    </row>
    <row r="2537" spans="1:13" x14ac:dyDescent="0.25">
      <c r="A2537" s="57">
        <v>42762</v>
      </c>
      <c r="B2537" s="31">
        <v>2.3025946310233358E-3</v>
      </c>
      <c r="C2537" s="31">
        <v>8.2007544694118195E-5</v>
      </c>
      <c r="D2537" s="31">
        <v>1.118210862619784E-2</v>
      </c>
      <c r="E2537" s="31">
        <v>-1.0623084780388203E-2</v>
      </c>
      <c r="F2537" s="31">
        <v>-4.85853100885969E-3</v>
      </c>
      <c r="G2537" s="31">
        <v>2.3494632021160866E-2</v>
      </c>
      <c r="H2537" s="31">
        <v>-4.0278853601859455E-3</v>
      </c>
      <c r="I2537" s="31">
        <v>-4.5187528242204289E-3</v>
      </c>
      <c r="J2537" s="31">
        <v>-1.5518546555639667E-2</v>
      </c>
      <c r="K2537" s="31">
        <v>1.5034364261168331E-2</v>
      </c>
      <c r="L2537" s="31">
        <v>-3.4495975469528428E-3</v>
      </c>
      <c r="M2537" s="31">
        <v>-1.603476697137729E-2</v>
      </c>
    </row>
    <row r="2538" spans="1:13" x14ac:dyDescent="0.25">
      <c r="A2538" s="57">
        <v>42765</v>
      </c>
      <c r="B2538" s="31">
        <v>-8.3487420855046235E-3</v>
      </c>
      <c r="C2538" s="31">
        <v>-2.6240262402624781E-3</v>
      </c>
      <c r="D2538" s="31">
        <v>-1.4744602422327446E-2</v>
      </c>
      <c r="E2538" s="31">
        <v>-2.5494649645941281E-2</v>
      </c>
      <c r="F2538" s="31">
        <v>3.5611717403791765E-3</v>
      </c>
      <c r="G2538" s="31">
        <v>-9.8814229249012397E-3</v>
      </c>
      <c r="H2538" s="31">
        <v>-6.4491427067254747E-3</v>
      </c>
      <c r="I2538" s="31">
        <v>-9.0785292782570304E-3</v>
      </c>
      <c r="J2538" s="31">
        <v>-1.6660258874791056E-3</v>
      </c>
      <c r="K2538" s="31">
        <v>-2.2429115531104382E-2</v>
      </c>
      <c r="L2538" s="31">
        <v>4.8076923076922906E-3</v>
      </c>
      <c r="M2538" s="31">
        <v>1.1574779165397509E-2</v>
      </c>
    </row>
    <row r="2539" spans="1:13" x14ac:dyDescent="0.25">
      <c r="A2539" s="57">
        <v>42766</v>
      </c>
      <c r="B2539" s="31">
        <v>-1.0905187026782559E-2</v>
      </c>
      <c r="C2539" s="31">
        <v>-2.3020636356162472E-3</v>
      </c>
      <c r="D2539" s="31">
        <v>-1.6034206306787868E-2</v>
      </c>
      <c r="E2539" s="31">
        <v>-6.8925117160236749E-3</v>
      </c>
      <c r="F2539" s="31">
        <v>2.0032051282050656E-3</v>
      </c>
      <c r="G2539" s="31">
        <v>-7.369875633348566E-3</v>
      </c>
      <c r="H2539" s="31">
        <v>-8.3094486861436945E-3</v>
      </c>
      <c r="I2539" s="31">
        <v>-5.0389372423270684E-3</v>
      </c>
      <c r="J2539" s="31">
        <v>-3.0295250320924283E-2</v>
      </c>
      <c r="K2539" s="31">
        <v>1.7316017316015841E-3</v>
      </c>
      <c r="L2539" s="31">
        <v>1.2440191387559807E-2</v>
      </c>
      <c r="M2539" s="31">
        <v>4.8178259560371917E-3</v>
      </c>
    </row>
    <row r="2540" spans="1:13" x14ac:dyDescent="0.25">
      <c r="A2540" s="57">
        <v>42767</v>
      </c>
      <c r="B2540" s="31">
        <v>-2.8563267637826684E-4</v>
      </c>
      <c r="C2540" s="31">
        <v>6.098063452822422E-2</v>
      </c>
      <c r="D2540" s="31">
        <v>-8.1477457903312844E-3</v>
      </c>
      <c r="E2540" s="31">
        <v>-1.3679890560874819E-3</v>
      </c>
      <c r="F2540" s="31">
        <v>-7.1400011424002097E-3</v>
      </c>
      <c r="G2540" s="31">
        <v>-1.6550657385924317E-2</v>
      </c>
      <c r="H2540" s="31">
        <v>1.0771360567348287E-2</v>
      </c>
      <c r="I2540" s="31">
        <v>2.2329650092081099E-2</v>
      </c>
      <c r="J2540" s="31">
        <v>9.663754302356331E-3</v>
      </c>
      <c r="K2540" s="31">
        <v>9.5073465859982775E-3</v>
      </c>
      <c r="L2540" s="31">
        <v>-1.9470699432892258E-2</v>
      </c>
      <c r="M2540" s="31">
        <v>-7.641594246328931E-3</v>
      </c>
    </row>
    <row r="2541" spans="1:13" x14ac:dyDescent="0.25">
      <c r="A2541" s="57">
        <v>42768</v>
      </c>
      <c r="B2541" s="31">
        <v>-4.4000000000000705E-3</v>
      </c>
      <c r="C2541" s="31">
        <v>-1.7087378640776585E-3</v>
      </c>
      <c r="D2541" s="31">
        <v>4.3811610076669449E-3</v>
      </c>
      <c r="E2541" s="31">
        <v>3.5566168153826627E-3</v>
      </c>
      <c r="F2541" s="31">
        <v>-2.4162927166032633E-3</v>
      </c>
      <c r="G2541" s="31">
        <v>-6.4485687323057039E-3</v>
      </c>
      <c r="H2541" s="31">
        <v>9.1307743136901376E-3</v>
      </c>
      <c r="I2541" s="31">
        <v>-1.7938902649553334E-2</v>
      </c>
      <c r="J2541" s="31">
        <v>-4.9822997246623535E-3</v>
      </c>
      <c r="K2541" s="31">
        <v>-1.2842465753425403E-3</v>
      </c>
      <c r="L2541" s="31">
        <v>3.66300366300365E-3</v>
      </c>
      <c r="M2541" s="31">
        <v>7.0964819568171134E-3</v>
      </c>
    </row>
    <row r="2542" spans="1:13" x14ac:dyDescent="0.25">
      <c r="A2542" s="57">
        <v>42769</v>
      </c>
      <c r="B2542" s="31">
        <v>4.4194455604660288E-3</v>
      </c>
      <c r="C2542" s="31">
        <v>4.2791566171322959E-3</v>
      </c>
      <c r="D2542" s="31">
        <v>-4.362050163576825E-3</v>
      </c>
      <c r="E2542" s="31">
        <v>3.7068112657008268E-3</v>
      </c>
      <c r="F2542" s="31">
        <v>1.0207612456747395E-2</v>
      </c>
      <c r="G2542" s="31">
        <v>8.073452588253982E-3</v>
      </c>
      <c r="H2542" s="31">
        <v>-3.5418774927079011E-2</v>
      </c>
      <c r="I2542" s="31">
        <v>1.0700091715070137E-3</v>
      </c>
      <c r="J2542" s="31">
        <v>8.0379496639872983E-3</v>
      </c>
      <c r="K2542" s="31">
        <v>-1.0715816545220802E-2</v>
      </c>
      <c r="L2542" s="31">
        <v>1.0564733000384186E-2</v>
      </c>
      <c r="M2542" s="31">
        <v>-2.9985007496252658E-3</v>
      </c>
    </row>
    <row r="2543" spans="1:13" x14ac:dyDescent="0.25">
      <c r="A2543" s="57">
        <v>42772</v>
      </c>
      <c r="B2543" s="31">
        <v>1.7714285714285349E-3</v>
      </c>
      <c r="C2543" s="31">
        <v>9.3740316083048558E-3</v>
      </c>
      <c r="D2543" s="31">
        <v>-6.8455640744797819E-3</v>
      </c>
      <c r="E2543" s="31">
        <v>-1.8715143046077465E-4</v>
      </c>
      <c r="F2543" s="31">
        <v>1.5071073814009406E-2</v>
      </c>
      <c r="G2543" s="31">
        <v>-6.2814070351757678E-4</v>
      </c>
      <c r="H2543" s="31">
        <v>-3.1597136509504686E-3</v>
      </c>
      <c r="I2543" s="31">
        <v>8.2455336692626169E-3</v>
      </c>
      <c r="J2543" s="31">
        <v>-3.6601307189542132E-3</v>
      </c>
      <c r="K2543" s="31">
        <v>-3.032928942807489E-3</v>
      </c>
      <c r="L2543" s="31">
        <v>-1.2355065576886481E-2</v>
      </c>
      <c r="M2543" s="31">
        <v>-1.5037593984961184E-3</v>
      </c>
    </row>
    <row r="2544" spans="1:13" x14ac:dyDescent="0.25">
      <c r="A2544" s="57">
        <v>42773</v>
      </c>
      <c r="B2544" s="31">
        <v>3.9358850037076731E-3</v>
      </c>
      <c r="C2544" s="31">
        <v>9.5172307928468314E-3</v>
      </c>
      <c r="D2544" s="31">
        <v>2.2056796250344846E-3</v>
      </c>
      <c r="E2544" s="31">
        <v>7.0257318990689654E-3</v>
      </c>
      <c r="F2544" s="31">
        <v>2.0246330352622355E-3</v>
      </c>
      <c r="G2544" s="31">
        <v>-3.2998114393463229E-3</v>
      </c>
      <c r="H2544" s="31">
        <v>6.0175325640137167E-3</v>
      </c>
      <c r="I2544" s="31">
        <v>-1.6659094351052506E-3</v>
      </c>
      <c r="J2544" s="31">
        <v>-5.2479664130133941E-4</v>
      </c>
      <c r="K2544" s="31">
        <v>6.084311169056722E-3</v>
      </c>
      <c r="L2544" s="31">
        <v>0</v>
      </c>
      <c r="M2544" s="31">
        <v>7.379518072289093E-3</v>
      </c>
    </row>
    <row r="2545" spans="1:13" x14ac:dyDescent="0.25">
      <c r="A2545" s="57">
        <v>42774</v>
      </c>
      <c r="B2545" s="31">
        <v>8.5227272727272929E-3</v>
      </c>
      <c r="C2545" s="31">
        <v>3.8774424085759041E-3</v>
      </c>
      <c r="D2545" s="31">
        <v>8.2530949105907858E-4</v>
      </c>
      <c r="E2545" s="31">
        <v>1.7472768504405156E-3</v>
      </c>
      <c r="F2545" s="31">
        <v>1.869001515406632E-2</v>
      </c>
      <c r="G2545" s="31">
        <v>-1.4188869620053168E-3</v>
      </c>
      <c r="H2545" s="31">
        <v>8.8738461538462321E-3</v>
      </c>
      <c r="I2545" s="31">
        <v>1.7900485436893154E-2</v>
      </c>
      <c r="J2545" s="31">
        <v>-3.0191651352061699E-3</v>
      </c>
      <c r="K2545" s="31">
        <v>-4.3196544276457027E-3</v>
      </c>
      <c r="L2545" s="31">
        <v>-1.347190146266386E-3</v>
      </c>
      <c r="M2545" s="31">
        <v>1.3753924353416158E-2</v>
      </c>
    </row>
    <row r="2546" spans="1:13" x14ac:dyDescent="0.25">
      <c r="A2546" s="57">
        <v>42775</v>
      </c>
      <c r="B2546" s="31">
        <v>-7.4929577464789565E-3</v>
      </c>
      <c r="C2546" s="31">
        <v>2.8779157830960411E-3</v>
      </c>
      <c r="D2546" s="31">
        <v>-2.5288620120945571E-2</v>
      </c>
      <c r="E2546" s="31">
        <v>1.4597095425417095E-3</v>
      </c>
      <c r="F2546" s="31">
        <v>0</v>
      </c>
      <c r="G2546" s="31">
        <v>1.1367224502683904E-2</v>
      </c>
      <c r="H2546" s="31">
        <v>2.0129070036964958E-3</v>
      </c>
      <c r="I2546" s="31">
        <v>-4.4709388971686526E-4</v>
      </c>
      <c r="J2546" s="31">
        <v>-8.5582620144832866E-3</v>
      </c>
      <c r="K2546" s="31">
        <v>-3.9045553145335976E-3</v>
      </c>
      <c r="L2546" s="31">
        <v>1.1948352283676966E-2</v>
      </c>
      <c r="M2546" s="31">
        <v>1.8728801061790312E-2</v>
      </c>
    </row>
    <row r="2547" spans="1:13" x14ac:dyDescent="0.25">
      <c r="A2547" s="57">
        <v>42776</v>
      </c>
      <c r="B2547" s="31">
        <v>6.8116024294715416E-3</v>
      </c>
      <c r="C2547" s="31">
        <v>-2.2655188038059881E-3</v>
      </c>
      <c r="D2547" s="31">
        <v>-3.3840947546530664E-3</v>
      </c>
      <c r="E2547" s="31">
        <v>5.0768318592815387E-3</v>
      </c>
      <c r="F2547" s="31">
        <v>1.3719008264462929E-2</v>
      </c>
      <c r="G2547" s="31">
        <v>-9.3662191695287333E-4</v>
      </c>
      <c r="H2547" s="31">
        <v>7.4267069250999462E-3</v>
      </c>
      <c r="I2547" s="31">
        <v>3.7274489339500505E-4</v>
      </c>
      <c r="J2547" s="31">
        <v>-1.859229747675939E-3</v>
      </c>
      <c r="K2547" s="31">
        <v>6.9686411149825211E-3</v>
      </c>
      <c r="L2547" s="31">
        <v>-9.7124357265282457E-3</v>
      </c>
      <c r="M2547" s="31">
        <v>-1.5344528083381603E-2</v>
      </c>
    </row>
    <row r="2548" spans="1:13" x14ac:dyDescent="0.25">
      <c r="A2548" s="57">
        <v>42779</v>
      </c>
      <c r="B2548" s="31">
        <v>1.0542932852229736E-2</v>
      </c>
      <c r="C2548" s="31">
        <v>8.8555858310626068E-3</v>
      </c>
      <c r="D2548" s="31">
        <v>1.3016411997736066E-2</v>
      </c>
      <c r="E2548" s="31">
        <v>6.8455270564233839E-3</v>
      </c>
      <c r="F2548" s="31">
        <v>1.7392249578780383E-3</v>
      </c>
      <c r="G2548" s="31">
        <v>1.1249999999999982E-2</v>
      </c>
      <c r="H2548" s="31">
        <v>1.096125492470934E-2</v>
      </c>
      <c r="I2548" s="31">
        <v>-1.0432968179445723E-3</v>
      </c>
      <c r="J2548" s="31">
        <v>4.7897817988291624E-3</v>
      </c>
      <c r="K2548" s="31">
        <v>-6.4878892733565285E-3</v>
      </c>
      <c r="L2548" s="31">
        <v>-1.1730769230769211E-2</v>
      </c>
      <c r="M2548" s="31">
        <v>-3.6753895912966517E-3</v>
      </c>
    </row>
    <row r="2549" spans="1:13" x14ac:dyDescent="0.25">
      <c r="A2549" s="57">
        <v>42780</v>
      </c>
      <c r="B2549" s="31">
        <v>-3.7380049096185086E-3</v>
      </c>
      <c r="C2549" s="31">
        <v>1.2979218245930069E-2</v>
      </c>
      <c r="D2549" s="31">
        <v>3.6312849162012384E-3</v>
      </c>
      <c r="E2549" s="31">
        <v>1.4769786631512183E-3</v>
      </c>
      <c r="F2549" s="31">
        <v>-8.3554880364602457E-3</v>
      </c>
      <c r="G2549" s="31">
        <v>-2.3176761433869597E-3</v>
      </c>
      <c r="H2549" s="31">
        <v>-1.6735801465572742E-4</v>
      </c>
      <c r="I2549" s="31">
        <v>-1.4919806042522632E-3</v>
      </c>
      <c r="J2549" s="31">
        <v>1.5889830508475367E-3</v>
      </c>
      <c r="K2549" s="31">
        <v>-1.2189812799303312E-2</v>
      </c>
      <c r="L2549" s="31">
        <v>1.5567230978789537E-2</v>
      </c>
      <c r="M2549" s="31">
        <v>1.3132654566917479E-2</v>
      </c>
    </row>
    <row r="2550" spans="1:13" x14ac:dyDescent="0.25">
      <c r="A2550" s="57">
        <v>42781</v>
      </c>
      <c r="B2550" s="31">
        <v>9.1280730245841823E-3</v>
      </c>
      <c r="C2550" s="31">
        <v>3.6290919863721793E-3</v>
      </c>
      <c r="D2550" s="31">
        <v>3.3398274422486995E-3</v>
      </c>
      <c r="E2550" s="31">
        <v>-1.7916996770065419E-3</v>
      </c>
      <c r="F2550" s="31">
        <v>4.4317995294633761E-3</v>
      </c>
      <c r="G2550" s="31">
        <v>-6.1948273191869685E-4</v>
      </c>
      <c r="H2550" s="31">
        <v>7.5443274070710054E-3</v>
      </c>
      <c r="I2550" s="31">
        <v>-3.0631303698169798E-3</v>
      </c>
      <c r="J2550" s="31">
        <v>3.9661554732939308E-4</v>
      </c>
      <c r="K2550" s="31">
        <v>1.9832525341560103E-2</v>
      </c>
      <c r="L2550" s="31">
        <v>9.7719869706840434E-3</v>
      </c>
      <c r="M2550" s="31">
        <v>4.3693562481794679E-4</v>
      </c>
    </row>
    <row r="2551" spans="1:13" x14ac:dyDescent="0.25">
      <c r="A2551" s="57">
        <v>42782</v>
      </c>
      <c r="B2551" s="31">
        <v>6.9367369589345973E-3</v>
      </c>
      <c r="C2551" s="31">
        <v>-1.2545199616263991E-3</v>
      </c>
      <c r="D2551" s="31">
        <v>9.986130374479929E-3</v>
      </c>
      <c r="E2551" s="31">
        <v>6.3249407799945701E-3</v>
      </c>
      <c r="F2551" s="31">
        <v>7.4082144024403274E-3</v>
      </c>
      <c r="G2551" s="31">
        <v>-1.5496668216341547E-4</v>
      </c>
      <c r="H2551" s="31">
        <v>1.7087931648271937E-3</v>
      </c>
      <c r="I2551" s="31">
        <v>2.9976019184652092E-3</v>
      </c>
      <c r="J2551" s="31">
        <v>7.6648605788292024E-3</v>
      </c>
      <c r="K2551" s="31">
        <v>5.8340535868625754E-2</v>
      </c>
      <c r="L2551" s="31">
        <v>-0.10967741935483877</v>
      </c>
      <c r="M2551" s="31">
        <v>2.620468772747131E-3</v>
      </c>
    </row>
    <row r="2552" spans="1:13" x14ac:dyDescent="0.25">
      <c r="A2552" s="57">
        <v>42783</v>
      </c>
      <c r="B2552" s="31">
        <v>-1.1022320198401658E-3</v>
      </c>
      <c r="C2552" s="31">
        <v>2.8077434609132812E-3</v>
      </c>
      <c r="D2552" s="31">
        <v>1.9225487503433669E-3</v>
      </c>
      <c r="E2552" s="31">
        <v>4.7442244224422669E-3</v>
      </c>
      <c r="F2552" s="31">
        <v>1.2436465880825143E-3</v>
      </c>
      <c r="G2552" s="31">
        <v>1.5499070055797759E-3</v>
      </c>
      <c r="H2552" s="31">
        <v>1.1017129859975938E-3</v>
      </c>
      <c r="I2552" s="31">
        <v>-2.3161984459055818E-3</v>
      </c>
      <c r="J2552" s="31">
        <v>2.4918032786884758E-3</v>
      </c>
      <c r="K2552" s="31">
        <v>6.9416088199265591E-3</v>
      </c>
      <c r="L2552" s="31">
        <v>2.9838022165387112E-3</v>
      </c>
      <c r="M2552" s="31">
        <v>7.2600551764192556E-3</v>
      </c>
    </row>
    <row r="2553" spans="1:13" x14ac:dyDescent="0.25">
      <c r="A2553" s="57">
        <v>42787</v>
      </c>
      <c r="B2553" s="31">
        <v>-3.5862068965517579E-3</v>
      </c>
      <c r="C2553" s="31">
        <v>7.220748600058835E-3</v>
      </c>
      <c r="D2553" s="31">
        <v>1.0964912280704286E-3</v>
      </c>
      <c r="E2553" s="31">
        <v>4.3353822744451875E-3</v>
      </c>
      <c r="F2553" s="31">
        <v>2.4301992763406943E-3</v>
      </c>
      <c r="G2553" s="31">
        <v>-2.0117610646860351E-3</v>
      </c>
      <c r="H2553" s="31">
        <v>1.3454506727253346E-2</v>
      </c>
      <c r="I2553" s="31">
        <v>1.4229012206994351E-3</v>
      </c>
      <c r="J2553" s="31">
        <v>8.3725798011511365E-3</v>
      </c>
      <c r="K2553" s="31">
        <v>-1.2976480129764822E-2</v>
      </c>
      <c r="L2553" s="31">
        <v>-4.6748831279217473E-3</v>
      </c>
      <c r="M2553" s="31">
        <v>2.9984143001297259E-2</v>
      </c>
    </row>
    <row r="2554" spans="1:13" x14ac:dyDescent="0.25">
      <c r="A2554" s="57">
        <v>42788</v>
      </c>
      <c r="B2554" s="31">
        <v>-2.8239202657807105E-3</v>
      </c>
      <c r="C2554" s="31">
        <v>2.9992684711048767E-3</v>
      </c>
      <c r="D2554" s="31">
        <v>-1.232201533406363E-2</v>
      </c>
      <c r="E2554" s="31">
        <v>-1.0821730033907517E-3</v>
      </c>
      <c r="F2554" s="31">
        <v>2.1010666953991119E-3</v>
      </c>
      <c r="G2554" s="31">
        <v>-2.0158164056441885E-3</v>
      </c>
      <c r="H2554" s="31">
        <v>-9.6912801830839612E-4</v>
      </c>
      <c r="I2554" s="31">
        <v>1.7947950942267532E-2</v>
      </c>
      <c r="J2554" s="31">
        <v>1.9460300985989498E-3</v>
      </c>
      <c r="K2554" s="31">
        <v>-6.9843878389481695E-3</v>
      </c>
      <c r="L2554" s="31">
        <v>-2.7540563620837011E-2</v>
      </c>
      <c r="M2554" s="31">
        <v>3.6389083275016887E-3</v>
      </c>
    </row>
    <row r="2555" spans="1:13" x14ac:dyDescent="0.25">
      <c r="A2555" s="57">
        <v>42789</v>
      </c>
      <c r="B2555" s="31">
        <v>1.0605808207007517E-2</v>
      </c>
      <c r="C2555" s="31">
        <v>-4.2301801473270118E-3</v>
      </c>
      <c r="D2555" s="31">
        <v>3.0496257277514704E-3</v>
      </c>
      <c r="E2555" s="31">
        <v>6.8611873465274087E-4</v>
      </c>
      <c r="F2555" s="31">
        <v>-7.3651954196011227E-3</v>
      </c>
      <c r="G2555" s="31">
        <v>4.0397762585457908E-3</v>
      </c>
      <c r="H2555" s="31">
        <v>-3.9971482334240083E-3</v>
      </c>
      <c r="I2555" s="31">
        <v>-5.5833088451365809E-3</v>
      </c>
      <c r="J2555" s="31">
        <v>-1.1653502524926473E-3</v>
      </c>
      <c r="K2555" s="31">
        <v>-1.7790649565577299E-2</v>
      </c>
      <c r="L2555" s="31">
        <v>-4.5883644346871533E-2</v>
      </c>
      <c r="M2555" s="31">
        <v>-5.5780225909913828E-3</v>
      </c>
    </row>
    <row r="2556" spans="1:13" x14ac:dyDescent="0.25">
      <c r="A2556" s="57">
        <v>42790</v>
      </c>
      <c r="B2556" s="31">
        <v>-9.835164835164778E-3</v>
      </c>
      <c r="C2556" s="31">
        <v>9.5217168387895512E-4</v>
      </c>
      <c r="D2556" s="31">
        <v>9.6738529574351695E-3</v>
      </c>
      <c r="E2556" s="31">
        <v>-3.2357788122647779E-3</v>
      </c>
      <c r="F2556" s="31">
        <v>-5.1288994800693266E-2</v>
      </c>
      <c r="G2556" s="31">
        <v>0</v>
      </c>
      <c r="H2556" s="31">
        <v>-8.1554582898180072E-3</v>
      </c>
      <c r="I2556" s="31">
        <v>5.9101654846327456E-4</v>
      </c>
      <c r="J2556" s="31">
        <v>1.2963443090483473E-3</v>
      </c>
      <c r="K2556" s="31">
        <v>-6.7396798652064049E-3</v>
      </c>
      <c r="L2556" s="31">
        <v>-1.9328117809480072E-2</v>
      </c>
      <c r="M2556" s="31">
        <v>1.5145140933950252E-2</v>
      </c>
    </row>
    <row r="2557" spans="1:13" x14ac:dyDescent="0.25">
      <c r="A2557" s="57">
        <v>42793</v>
      </c>
      <c r="B2557" s="31">
        <v>5.4380999944507735E-3</v>
      </c>
      <c r="C2557" s="31">
        <v>1.9757061320064828E-3</v>
      </c>
      <c r="D2557" s="31">
        <v>-5.474952094169927E-4</v>
      </c>
      <c r="E2557" s="31">
        <v>7.7234987449315007E-4</v>
      </c>
      <c r="F2557" s="31">
        <v>-1.2559228178340986E-2</v>
      </c>
      <c r="G2557" s="31">
        <v>-6.0352831940575502E-3</v>
      </c>
      <c r="H2557" s="31">
        <v>4.022526146419958E-3</v>
      </c>
      <c r="I2557" s="31">
        <v>7.1618428824571367E-3</v>
      </c>
      <c r="J2557" s="31">
        <v>-6.4733298808905548E-4</v>
      </c>
      <c r="K2557" s="31">
        <v>-1.6963528413910023E-2</v>
      </c>
      <c r="L2557" s="31">
        <v>4.4580009385266628E-3</v>
      </c>
      <c r="M2557" s="31">
        <v>-8.9791407652991539E-3</v>
      </c>
    </row>
    <row r="2558" spans="1:13" x14ac:dyDescent="0.25">
      <c r="A2558" s="57">
        <v>42794</v>
      </c>
      <c r="B2558" s="31">
        <v>-9.9895137700756198E-3</v>
      </c>
      <c r="C2558" s="31">
        <v>4.3818009201790353E-4</v>
      </c>
      <c r="D2558" s="31">
        <v>-8.4908244316623804E-3</v>
      </c>
      <c r="E2558" s="31">
        <v>-7.3196025467875403E-3</v>
      </c>
      <c r="F2558" s="31">
        <v>6.706365265652936E-3</v>
      </c>
      <c r="G2558" s="31">
        <v>-3.8922621827807147E-3</v>
      </c>
      <c r="H2558" s="31">
        <v>-4.2420814479637858E-3</v>
      </c>
      <c r="I2558" s="31">
        <v>-6.3778315372773342E-3</v>
      </c>
      <c r="J2558" s="31">
        <v>-7.3843762145354708E-3</v>
      </c>
      <c r="K2558" s="31">
        <v>-2.9335634167385716E-2</v>
      </c>
      <c r="L2558" s="31">
        <v>-3.1301097874328554E-2</v>
      </c>
      <c r="M2558" s="31">
        <v>-1.1290772233063628E-2</v>
      </c>
    </row>
    <row r="2559" spans="1:13" x14ac:dyDescent="0.25">
      <c r="A2559" s="57">
        <v>42795</v>
      </c>
      <c r="B2559" s="31">
        <v>6.1322332478537245E-3</v>
      </c>
      <c r="C2559" s="31">
        <v>2.0439448134900173E-2</v>
      </c>
      <c r="D2559" s="31">
        <v>-7.4585635359116775E-3</v>
      </c>
      <c r="E2559" s="31">
        <v>1.4613525102950664E-2</v>
      </c>
      <c r="F2559" s="31">
        <v>6.8914029747890737E-3</v>
      </c>
      <c r="G2559" s="31">
        <v>1.5004688965301716E-2</v>
      </c>
      <c r="H2559" s="31">
        <v>9.5143425163306539E-3</v>
      </c>
      <c r="I2559" s="31">
        <v>1.3870444149328476E-2</v>
      </c>
      <c r="J2559" s="31">
        <v>1.9968676585747858E-2</v>
      </c>
      <c r="K2559" s="31">
        <v>3.777777777777791E-2</v>
      </c>
      <c r="L2559" s="31">
        <v>0</v>
      </c>
      <c r="M2559" s="31">
        <v>-6.7672353024108567E-3</v>
      </c>
    </row>
    <row r="2560" spans="1:13" x14ac:dyDescent="0.25">
      <c r="A2560" s="57">
        <v>42796</v>
      </c>
      <c r="B2560" s="31">
        <v>7.7570921985816721E-3</v>
      </c>
      <c r="C2560" s="31">
        <v>-5.9374776450388245E-3</v>
      </c>
      <c r="D2560" s="31">
        <v>-5.5663790704152394E-4</v>
      </c>
      <c r="E2560" s="31">
        <v>-5.5193716776016366E-3</v>
      </c>
      <c r="F2560" s="31">
        <v>-4.848000912564987E-3</v>
      </c>
      <c r="G2560" s="31">
        <v>-1.4320911610717468E-2</v>
      </c>
      <c r="H2560" s="31">
        <v>-4.888169925446717E-3</v>
      </c>
      <c r="I2560" s="31">
        <v>-4.8027943530781769E-3</v>
      </c>
      <c r="J2560" s="31">
        <v>-8.9571337172111853E-4</v>
      </c>
      <c r="K2560" s="31">
        <v>-5.1391862955032508E-3</v>
      </c>
      <c r="L2560" s="31">
        <v>-1.5673981191222541E-2</v>
      </c>
      <c r="M2560" s="31">
        <v>4.400283889283152E-3</v>
      </c>
    </row>
    <row r="2561" spans="1:13" x14ac:dyDescent="0.25">
      <c r="A2561" s="57">
        <v>42797</v>
      </c>
      <c r="B2561" s="31">
        <v>-1.0116560369474392E-2</v>
      </c>
      <c r="C2561" s="31">
        <v>5.9009786989061563E-3</v>
      </c>
      <c r="D2561" s="31">
        <v>-2.7847396268443347E-4</v>
      </c>
      <c r="E2561" s="31">
        <v>-1.8660534774809223E-3</v>
      </c>
      <c r="F2561" s="31">
        <v>-3.954607977991742E-3</v>
      </c>
      <c r="G2561" s="31">
        <v>3.7494141540383996E-3</v>
      </c>
      <c r="H2561" s="31">
        <v>1.142641740585093E-3</v>
      </c>
      <c r="I2561" s="31">
        <v>2.9979526177243976E-3</v>
      </c>
      <c r="J2561" s="31">
        <v>-2.8176229508196649E-3</v>
      </c>
      <c r="K2561" s="31">
        <v>1.4636246233318939E-2</v>
      </c>
      <c r="L2561" s="31">
        <v>2.2537971582557548E-2</v>
      </c>
      <c r="M2561" s="31">
        <v>-1.0316563029960535E-2</v>
      </c>
    </row>
    <row r="2562" spans="1:13" x14ac:dyDescent="0.25">
      <c r="A2562" s="57">
        <v>42800</v>
      </c>
      <c r="B2562" s="31">
        <v>-1.7773828038213368E-3</v>
      </c>
      <c r="C2562" s="31">
        <v>-3.1478036915152385E-3</v>
      </c>
      <c r="D2562" s="31">
        <v>-9.1922005571030141E-3</v>
      </c>
      <c r="E2562" s="31">
        <v>-1.5680030877600615E-3</v>
      </c>
      <c r="F2562" s="31">
        <v>-2.8194947925656022E-3</v>
      </c>
      <c r="G2562" s="31">
        <v>3.1128404669256149E-4</v>
      </c>
      <c r="H2562" s="31">
        <v>-3.8476020144020406E-3</v>
      </c>
      <c r="I2562" s="31">
        <v>1.8225559524678303E-3</v>
      </c>
      <c r="J2562" s="31">
        <v>5.7796044181865902E-3</v>
      </c>
      <c r="K2562" s="31">
        <v>0</v>
      </c>
      <c r="L2562" s="31">
        <v>-3.3540967896502627E-3</v>
      </c>
      <c r="M2562" s="31">
        <v>-2.1419391689276868E-3</v>
      </c>
    </row>
    <row r="2563" spans="1:13" x14ac:dyDescent="0.25">
      <c r="A2563" s="57">
        <v>42801</v>
      </c>
      <c r="B2563" s="31">
        <v>5.508568884932119E-3</v>
      </c>
      <c r="C2563" s="31">
        <v>1.2918042198939439E-3</v>
      </c>
      <c r="D2563" s="31">
        <v>6.4661231374754102E-3</v>
      </c>
      <c r="E2563" s="31">
        <v>4.9892483510112218E-3</v>
      </c>
      <c r="F2563" s="31">
        <v>2.5389497980381481E-3</v>
      </c>
      <c r="G2563" s="31">
        <v>2.0227166640736094E-3</v>
      </c>
      <c r="H2563" s="31">
        <v>-6.9689703641584444E-4</v>
      </c>
      <c r="I2563" s="31">
        <v>-8.7323533692307276E-4</v>
      </c>
      <c r="J2563" s="31">
        <v>1.034350657642702E-2</v>
      </c>
      <c r="K2563" s="31">
        <v>-3.3941450997030387E-3</v>
      </c>
      <c r="L2563" s="31">
        <v>-6.9711538461538769E-3</v>
      </c>
      <c r="M2563" s="31">
        <v>-1.4310246136217675E-4</v>
      </c>
    </row>
    <row r="2564" spans="1:13" x14ac:dyDescent="0.25">
      <c r="A2564" s="57">
        <v>42802</v>
      </c>
      <c r="B2564" s="31">
        <v>2.2134912290394659E-4</v>
      </c>
      <c r="C2564" s="31">
        <v>-3.7270642201835402E-3</v>
      </c>
      <c r="D2564" s="31">
        <v>-5.0279329608938772E-3</v>
      </c>
      <c r="E2564" s="31">
        <v>4.1591037492036964E-3</v>
      </c>
      <c r="F2564" s="31">
        <v>7.4824450328070391E-4</v>
      </c>
      <c r="G2564" s="31">
        <v>9.1614906832295784E-3</v>
      </c>
      <c r="H2564" s="31">
        <v>5.2953830878703645E-3</v>
      </c>
      <c r="I2564" s="31">
        <v>3.0589949016750495E-3</v>
      </c>
      <c r="J2564" s="31">
        <v>2.780586450960465E-3</v>
      </c>
      <c r="K2564" s="31">
        <v>-2.5542784163473664E-3</v>
      </c>
      <c r="L2564" s="31">
        <v>6.1002178649237404E-2</v>
      </c>
      <c r="M2564" s="31">
        <v>-1.001860598254023E-3</v>
      </c>
    </row>
    <row r="2565" spans="1:13" x14ac:dyDescent="0.25">
      <c r="A2565" s="57">
        <v>42803</v>
      </c>
      <c r="B2565" s="31">
        <v>-8.8520055325034264E-3</v>
      </c>
      <c r="C2565" s="31">
        <v>-2.3021582733812052E-3</v>
      </c>
      <c r="D2565" s="31">
        <v>5.6148231330714893E-3</v>
      </c>
      <c r="E2565" s="31">
        <v>3.9623160994528561E-3</v>
      </c>
      <c r="F2565" s="31">
        <v>-3.1632829125208817E-3</v>
      </c>
      <c r="G2565" s="31">
        <v>-4.0006154793044146E-3</v>
      </c>
      <c r="H2565" s="31">
        <v>2.9394473838917357E-3</v>
      </c>
      <c r="I2565" s="31">
        <v>3.7757769387163354E-3</v>
      </c>
      <c r="J2565" s="31">
        <v>-2.6468364003026101E-3</v>
      </c>
      <c r="K2565" s="31">
        <v>-2.4754588134869748E-2</v>
      </c>
      <c r="L2565" s="31">
        <v>-5.4757015742641357E-3</v>
      </c>
      <c r="M2565" s="31">
        <v>8.5959885386821533E-4</v>
      </c>
    </row>
    <row r="2566" spans="1:13" x14ac:dyDescent="0.25">
      <c r="A2566" s="57">
        <v>42804</v>
      </c>
      <c r="B2566" s="31">
        <v>-5.2469997209042551E-3</v>
      </c>
      <c r="C2566" s="31">
        <v>3.316988751081551E-3</v>
      </c>
      <c r="D2566" s="31">
        <v>2.5125628140703071E-3</v>
      </c>
      <c r="E2566" s="31">
        <v>5.4490389659942462E-3</v>
      </c>
      <c r="F2566" s="31">
        <v>-3.3464112624047582E-3</v>
      </c>
      <c r="G2566" s="31">
        <v>3.089757454039832E-3</v>
      </c>
      <c r="H2566" s="31">
        <v>-6.3305978897998383E-4</v>
      </c>
      <c r="I2566" s="31">
        <v>3.9785879629627985E-3</v>
      </c>
      <c r="J2566" s="31">
        <v>1.5164918488563162E-2</v>
      </c>
      <c r="K2566" s="31">
        <v>7.8774617067833841E-3</v>
      </c>
      <c r="L2566" s="31">
        <v>2.2941041523272254E-4</v>
      </c>
      <c r="M2566" s="31">
        <v>3.4354423131977008E-3</v>
      </c>
    </row>
    <row r="2567" spans="1:13" x14ac:dyDescent="0.25">
      <c r="A2567" s="57">
        <v>42807</v>
      </c>
      <c r="B2567" s="31">
        <v>-2.0200886594468059E-3</v>
      </c>
      <c r="C2567" s="31">
        <v>4.3122035360076971E-4</v>
      </c>
      <c r="D2567" s="31">
        <v>-2.0885547201336729E-2</v>
      </c>
      <c r="E2567" s="31">
        <v>2.7156833679216064E-3</v>
      </c>
      <c r="F2567" s="31">
        <v>2.9524140326502302E-3</v>
      </c>
      <c r="G2567" s="31">
        <v>-3.3882642846143618E-3</v>
      </c>
      <c r="H2567" s="31">
        <v>2.4986509630950948E-3</v>
      </c>
      <c r="I2567" s="31">
        <v>5.8361553426038437E-3</v>
      </c>
      <c r="J2567" s="31">
        <v>8.5895680318686107E-3</v>
      </c>
      <c r="K2567" s="31">
        <v>9.1185410334344574E-3</v>
      </c>
      <c r="L2567" s="31">
        <v>-2.0642201834862872E-3</v>
      </c>
      <c r="M2567" s="31">
        <v>-2.1398002853065812E-3</v>
      </c>
    </row>
    <row r="2568" spans="1:13" x14ac:dyDescent="0.25">
      <c r="A2568" s="57">
        <v>42808</v>
      </c>
      <c r="B2568" s="31">
        <v>-9.3899353387685291E-3</v>
      </c>
      <c r="C2568" s="31">
        <v>-1.5086206896550713E-3</v>
      </c>
      <c r="D2568" s="31">
        <v>5.6882821387960192E-4</v>
      </c>
      <c r="E2568" s="31">
        <v>9.4614092769118585E-5</v>
      </c>
      <c r="F2568" s="31">
        <v>-2.36652236652235E-3</v>
      </c>
      <c r="G2568" s="31">
        <v>-4.6360686138154916E-3</v>
      </c>
      <c r="H2568" s="31">
        <v>-2.4105126434899038E-3</v>
      </c>
      <c r="I2568" s="31">
        <v>-2.0057306590257618E-3</v>
      </c>
      <c r="J2568" s="31">
        <v>8.6398420143174448E-4</v>
      </c>
      <c r="K2568" s="31">
        <v>-1.8932874354561036E-2</v>
      </c>
      <c r="L2568" s="31">
        <v>-2.8729027809698882E-2</v>
      </c>
      <c r="M2568" s="31">
        <v>1.1007862759113696E-2</v>
      </c>
    </row>
    <row r="2569" spans="1:13" x14ac:dyDescent="0.25">
      <c r="A2569" s="57">
        <v>42809</v>
      </c>
      <c r="B2569" s="31">
        <v>-2.6677261891246973E-3</v>
      </c>
      <c r="C2569" s="31">
        <v>1.057630045326996E-2</v>
      </c>
      <c r="D2569" s="31">
        <v>-2.2740193291642674E-3</v>
      </c>
      <c r="E2569" s="31">
        <v>1.8684515503417654E-3</v>
      </c>
      <c r="F2569" s="31">
        <v>-4.6285582041194484E-3</v>
      </c>
      <c r="G2569" s="31">
        <v>5.2786834342493094E-3</v>
      </c>
      <c r="H2569" s="31">
        <v>5.1611086999869826E-4</v>
      </c>
      <c r="I2569" s="31">
        <v>2.8710881424061085E-3</v>
      </c>
      <c r="J2569" s="31">
        <v>9.0023430755949985E-3</v>
      </c>
      <c r="K2569" s="31">
        <v>6.1403508771931126E-3</v>
      </c>
      <c r="L2569" s="31">
        <v>1.0648367250355006E-2</v>
      </c>
      <c r="M2569" s="31">
        <v>-1.9796380090497667E-3</v>
      </c>
    </row>
    <row r="2570" spans="1:13" x14ac:dyDescent="0.25">
      <c r="A2570" s="57">
        <v>42810</v>
      </c>
      <c r="B2570" s="31">
        <v>1.5650788230607171E-2</v>
      </c>
      <c r="C2570" s="31">
        <v>1.6374768617399837E-3</v>
      </c>
      <c r="D2570" s="31">
        <v>1.1396011396012096E-3</v>
      </c>
      <c r="E2570" s="31">
        <v>1.86496694995264E-3</v>
      </c>
      <c r="F2570" s="31">
        <v>2.6331085794001341E-2</v>
      </c>
      <c r="G2570" s="31">
        <v>-1.6988416988417132E-3</v>
      </c>
      <c r="H2570" s="31">
        <v>5.2756837872358631E-4</v>
      </c>
      <c r="I2570" s="31">
        <v>1.932436301173901E-3</v>
      </c>
      <c r="J2570" s="31">
        <v>-1.3444145685651554E-3</v>
      </c>
      <c r="K2570" s="31">
        <v>3.4873583260679908E-2</v>
      </c>
      <c r="L2570" s="31">
        <v>8.4289393584640049E-3</v>
      </c>
      <c r="M2570" s="31">
        <v>-1.9835647492207897E-3</v>
      </c>
    </row>
    <row r="2571" spans="1:13" x14ac:dyDescent="0.25">
      <c r="A2571" s="57">
        <v>42811</v>
      </c>
      <c r="B2571" s="31">
        <v>-1.2159587582651676E-2</v>
      </c>
      <c r="C2571" s="31">
        <v>-4.9754780012792876E-3</v>
      </c>
      <c r="D2571" s="31">
        <v>3.6994877632328116E-3</v>
      </c>
      <c r="E2571" s="31">
        <v>3.935059732792956E-3</v>
      </c>
      <c r="F2571" s="31">
        <v>2.8317381208586845E-4</v>
      </c>
      <c r="G2571" s="31">
        <v>3.5581683168317557E-3</v>
      </c>
      <c r="H2571" s="31">
        <v>-1.3006491528204656E-3</v>
      </c>
      <c r="I2571" s="31">
        <v>-1.0715051075077531E-3</v>
      </c>
      <c r="J2571" s="31">
        <v>5.9968180149310157E-3</v>
      </c>
      <c r="K2571" s="31">
        <v>-5.0547598989046927E-3</v>
      </c>
      <c r="L2571" s="31">
        <v>4.6436034362666856E-3</v>
      </c>
      <c r="M2571" s="31">
        <v>-7.808063600227122E-3</v>
      </c>
    </row>
    <row r="2572" spans="1:13" x14ac:dyDescent="0.25">
      <c r="A2572" s="57">
        <v>42814</v>
      </c>
      <c r="B2572" s="31">
        <v>-3.6303817573315467E-3</v>
      </c>
      <c r="C2572" s="31">
        <v>1.0500750053575203E-2</v>
      </c>
      <c r="D2572" s="31">
        <v>4.53643322937336E-3</v>
      </c>
      <c r="E2572" s="31">
        <v>-4.3655823123504023E-3</v>
      </c>
      <c r="F2572" s="31">
        <v>-2.7743177443099176E-3</v>
      </c>
      <c r="G2572" s="31">
        <v>9.2492677663025269E-4</v>
      </c>
      <c r="H2572" s="31">
        <v>5.467494221586211E-3</v>
      </c>
      <c r="I2572" s="31">
        <v>7.1510297482824114E-4</v>
      </c>
      <c r="J2572" s="31">
        <v>-7.4209245742092866E-3</v>
      </c>
      <c r="K2572" s="31">
        <v>-5.92718035563089E-3</v>
      </c>
      <c r="L2572" s="31">
        <v>-6.2398890686388153E-3</v>
      </c>
      <c r="M2572" s="31">
        <v>1.2877378738016532E-3</v>
      </c>
    </row>
    <row r="2573" spans="1:13" x14ac:dyDescent="0.25">
      <c r="A2573" s="57">
        <v>42815</v>
      </c>
      <c r="B2573" s="31">
        <v>2.0495303159691058E-3</v>
      </c>
      <c r="C2573" s="31">
        <v>-1.1452000565530973E-2</v>
      </c>
      <c r="D2573" s="31">
        <v>-1.100762066045724E-2</v>
      </c>
      <c r="E2573" s="31">
        <v>-2.1145685997171038E-2</v>
      </c>
      <c r="F2573" s="31">
        <v>-2.6855163799466286E-2</v>
      </c>
      <c r="G2573" s="31">
        <v>-1.1088864931464881E-2</v>
      </c>
      <c r="H2573" s="31">
        <v>-1.6068240428486424E-2</v>
      </c>
      <c r="I2573" s="31">
        <v>-1.021866514220382E-2</v>
      </c>
      <c r="J2573" s="31">
        <v>-2.2551783306777873E-2</v>
      </c>
      <c r="K2573" s="31">
        <v>-5.5366269165247006E-2</v>
      </c>
      <c r="L2573" s="31">
        <v>-3.0000000000000027E-2</v>
      </c>
      <c r="M2573" s="31">
        <v>-1.1431837667904565E-3</v>
      </c>
    </row>
    <row r="2574" spans="1:13" x14ac:dyDescent="0.25">
      <c r="A2574" s="57">
        <v>42816</v>
      </c>
      <c r="B2574" s="31">
        <v>-1.1192545878075055E-2</v>
      </c>
      <c r="C2574" s="31">
        <v>1.129862700228812E-2</v>
      </c>
      <c r="D2574" s="31">
        <v>9.4178082191780366E-3</v>
      </c>
      <c r="E2574" s="31">
        <v>-1.0476121667509775E-3</v>
      </c>
      <c r="F2574" s="31">
        <v>-1.0735122520420082E-2</v>
      </c>
      <c r="G2574" s="31">
        <v>1.2770596480299101E-2</v>
      </c>
      <c r="H2574" s="31">
        <v>5.7637571157493905E-3</v>
      </c>
      <c r="I2574" s="31">
        <v>7.7972709551656916E-3</v>
      </c>
      <c r="J2574" s="31">
        <v>1.1786833855799372E-2</v>
      </c>
      <c r="K2574" s="31">
        <v>1.0820559062218349E-2</v>
      </c>
      <c r="L2574" s="31">
        <v>-7.4322704387437266E-3</v>
      </c>
      <c r="M2574" s="31">
        <v>5.0071530758224458E-3</v>
      </c>
    </row>
    <row r="2575" spans="1:13" x14ac:dyDescent="0.25">
      <c r="A2575" s="57">
        <v>42817</v>
      </c>
      <c r="B2575" s="31">
        <v>2.2408641691566977E-3</v>
      </c>
      <c r="C2575" s="31">
        <v>-3.5355678121906653E-3</v>
      </c>
      <c r="D2575" s="31">
        <v>-2.8272547356514854E-3</v>
      </c>
      <c r="E2575" s="31">
        <v>-1.447703082245444E-2</v>
      </c>
      <c r="F2575" s="31">
        <v>2.9488086812934355E-4</v>
      </c>
      <c r="G2575" s="31">
        <v>-2.4604028909733788E-3</v>
      </c>
      <c r="H2575" s="31">
        <v>-8.018300591938754E-4</v>
      </c>
      <c r="I2575" s="31">
        <v>-4.2983021706433089E-4</v>
      </c>
      <c r="J2575" s="31">
        <v>-2.4786218862304921E-4</v>
      </c>
      <c r="K2575" s="31">
        <v>-8.0285459411241211E-3</v>
      </c>
      <c r="L2575" s="31">
        <v>2.7053140096618522E-2</v>
      </c>
      <c r="M2575" s="31">
        <v>-5.5516014234875399E-3</v>
      </c>
    </row>
    <row r="2576" spans="1:13" x14ac:dyDescent="0.25">
      <c r="A2576" s="57">
        <v>42818</v>
      </c>
      <c r="B2576" s="31">
        <v>3.9557415582180955E-3</v>
      </c>
      <c r="C2576" s="31">
        <v>-1.9869429463525989E-3</v>
      </c>
      <c r="D2576" s="31">
        <v>-3.1187978451944209E-3</v>
      </c>
      <c r="E2576" s="31">
        <v>-3.8528339734339445E-3</v>
      </c>
      <c r="F2576" s="31">
        <v>-7.9594363539886581E-3</v>
      </c>
      <c r="G2576" s="31">
        <v>1.6956990904886116E-3</v>
      </c>
      <c r="H2576" s="31">
        <v>-2.0887913332860997E-3</v>
      </c>
      <c r="I2576" s="31">
        <v>5.8052031821114181E-3</v>
      </c>
      <c r="J2576" s="31">
        <v>-9.9169455807612827E-4</v>
      </c>
      <c r="K2576" s="31">
        <v>7.6438848920863389E-3</v>
      </c>
      <c r="L2576" s="31">
        <v>3.9981185324551305E-3</v>
      </c>
      <c r="M2576" s="31">
        <v>-3.5785857429143642E-3</v>
      </c>
    </row>
    <row r="2577" spans="1:13" x14ac:dyDescent="0.25">
      <c r="A2577" s="57">
        <v>42821</v>
      </c>
      <c r="B2577" s="31">
        <v>-1.3876199177706772E-2</v>
      </c>
      <c r="C2577" s="31">
        <v>1.7064846416383617E-3</v>
      </c>
      <c r="D2577" s="31">
        <v>6.5415244596132016E-3</v>
      </c>
      <c r="E2577" s="31">
        <v>6.2374912515501535E-3</v>
      </c>
      <c r="F2577" s="31">
        <v>3.9819327231667145E-3</v>
      </c>
      <c r="G2577" s="31">
        <v>1.8467220683284769E-3</v>
      </c>
      <c r="H2577" s="31">
        <v>1.4309196911106437E-3</v>
      </c>
      <c r="I2577" s="31">
        <v>-1.4251104460605291E-4</v>
      </c>
      <c r="J2577" s="31">
        <v>-7.445092443231216E-4</v>
      </c>
      <c r="K2577" s="31">
        <v>-1.0709504685408211E-2</v>
      </c>
      <c r="L2577" s="31">
        <v>-7.027406886859211E-4</v>
      </c>
      <c r="M2577" s="31">
        <v>7.1828760235592704E-4</v>
      </c>
    </row>
    <row r="2578" spans="1:13" x14ac:dyDescent="0.25">
      <c r="A2578" s="57">
        <v>42822</v>
      </c>
      <c r="B2578" s="31">
        <v>7.2384040766690916E-3</v>
      </c>
      <c r="C2578" s="31">
        <v>2.0726859738784853E-2</v>
      </c>
      <c r="D2578" s="31">
        <v>5.9338796270131944E-3</v>
      </c>
      <c r="E2578" s="31">
        <v>1.7205403228757188E-3</v>
      </c>
      <c r="F2578" s="31">
        <v>5.0908660391877358E-3</v>
      </c>
      <c r="G2578" s="31">
        <v>2.9185867895547002E-3</v>
      </c>
      <c r="H2578" s="31">
        <v>1.0840556434661419E-2</v>
      </c>
      <c r="I2578" s="31">
        <v>1.0262257696693311E-2</v>
      </c>
      <c r="J2578" s="31">
        <v>9.9341860176327401E-4</v>
      </c>
      <c r="K2578" s="31">
        <v>1.1727559765448703E-2</v>
      </c>
      <c r="L2578" s="31">
        <v>1.1017346460384658E-2</v>
      </c>
      <c r="M2578" s="31">
        <v>9.4745908699396253E-3</v>
      </c>
    </row>
    <row r="2579" spans="1:13" x14ac:dyDescent="0.25">
      <c r="A2579" s="57">
        <v>42823</v>
      </c>
      <c r="B2579" s="31">
        <v>2.0696791997241171E-3</v>
      </c>
      <c r="C2579" s="31">
        <v>2.2253129346314626E-3</v>
      </c>
      <c r="D2579" s="31">
        <v>-8.4269662921354627E-4</v>
      </c>
      <c r="E2579" s="31">
        <v>1.2778346245675642E-2</v>
      </c>
      <c r="F2579" s="31">
        <v>5.1239766770716511E-3</v>
      </c>
      <c r="G2579" s="31">
        <v>2.7569306172459118E-3</v>
      </c>
      <c r="H2579" s="31">
        <v>2.140186915887865E-2</v>
      </c>
      <c r="I2579" s="31">
        <v>6.2782167042889636E-3</v>
      </c>
      <c r="J2579" s="31">
        <v>-1.4886490509863348E-3</v>
      </c>
      <c r="K2579" s="31">
        <v>-8.4707980383416093E-3</v>
      </c>
      <c r="L2579" s="31">
        <v>1.2056573150938998E-2</v>
      </c>
      <c r="M2579" s="31">
        <v>5.9726962457338217E-3</v>
      </c>
    </row>
    <row r="2580" spans="1:13" x14ac:dyDescent="0.25">
      <c r="A2580" s="57">
        <v>42824</v>
      </c>
      <c r="B2580" s="31">
        <v>-2.5243832472747751E-3</v>
      </c>
      <c r="C2580" s="31">
        <v>-1.3183458229253375E-3</v>
      </c>
      <c r="D2580" s="31">
        <v>5.0604441945458767E-3</v>
      </c>
      <c r="E2580" s="31">
        <v>1.0824984063217968E-4</v>
      </c>
      <c r="F2580" s="31">
        <v>9.9613266143210311E-3</v>
      </c>
      <c r="G2580" s="31">
        <v>3.6658011302885818E-3</v>
      </c>
      <c r="H2580" s="31">
        <v>2.3103669137158889E-3</v>
      </c>
      <c r="I2580" s="31">
        <v>-1.6824395373291612E-3</v>
      </c>
      <c r="J2580" s="31">
        <v>6.833146974779547E-3</v>
      </c>
      <c r="K2580" s="31">
        <v>-8.0935251798560648E-3</v>
      </c>
      <c r="L2580" s="31">
        <v>-7.789232531500434E-3</v>
      </c>
      <c r="M2580" s="31">
        <v>1.201583262651984E-2</v>
      </c>
    </row>
    <row r="2581" spans="1:13" x14ac:dyDescent="0.25">
      <c r="A2581" s="57">
        <v>42825</v>
      </c>
      <c r="B2581" s="31">
        <v>6.9021051420659063E-4</v>
      </c>
      <c r="C2581" s="31">
        <v>-1.875911901618954E-3</v>
      </c>
      <c r="D2581" s="31">
        <v>8.9510489510489233E-3</v>
      </c>
      <c r="E2581" s="31">
        <v>-2.3331328923632544E-3</v>
      </c>
      <c r="F2581" s="31">
        <v>9.2828962636337664E-4</v>
      </c>
      <c r="G2581" s="31">
        <v>2.2827575711459325E-3</v>
      </c>
      <c r="H2581" s="31">
        <v>1.1639318072893978E-2</v>
      </c>
      <c r="I2581" s="31">
        <v>-2.5279123657045988E-3</v>
      </c>
      <c r="J2581" s="31">
        <v>-5.9230009871669154E-3</v>
      </c>
      <c r="K2581" s="31">
        <v>-5.8930190389845372E-3</v>
      </c>
      <c r="L2581" s="31">
        <v>-3.4634033710461143E-3</v>
      </c>
      <c r="M2581" s="31">
        <v>6.8445313591283252E-3</v>
      </c>
    </row>
    <row r="2582" spans="1:13" x14ac:dyDescent="0.25">
      <c r="A2582" s="57">
        <v>42828</v>
      </c>
      <c r="B2582" s="31">
        <v>-9.1964593631455038E-4</v>
      </c>
      <c r="C2582" s="31">
        <v>2.7843519420844842E-4</v>
      </c>
      <c r="D2582" s="31">
        <v>2.4951483227058091E-3</v>
      </c>
      <c r="E2582" s="31">
        <v>1.0837070254110515E-2</v>
      </c>
      <c r="F2582" s="31">
        <v>1.4375144910734994E-2</v>
      </c>
      <c r="G2582" s="31">
        <v>-4.7069541451564278E-3</v>
      </c>
      <c r="H2582" s="31">
        <v>5.6060640241839543E-3</v>
      </c>
      <c r="I2582" s="31">
        <v>1.619148187257835E-3</v>
      </c>
      <c r="J2582" s="31">
        <v>-2.4826216484608032E-3</v>
      </c>
      <c r="K2582" s="31">
        <v>9.1199270405837307E-3</v>
      </c>
      <c r="L2582" s="31">
        <v>-9.0361445783131433E-3</v>
      </c>
      <c r="M2582" s="31">
        <v>-3.4683684794672986E-3</v>
      </c>
    </row>
    <row r="2583" spans="1:13" x14ac:dyDescent="0.25">
      <c r="A2583" s="57">
        <v>42829</v>
      </c>
      <c r="B2583" s="31">
        <v>-1.7259233690023468E-3</v>
      </c>
      <c r="C2583" s="31">
        <v>7.4460681976340481E-3</v>
      </c>
      <c r="D2583" s="31">
        <v>3.3185840707965486E-3</v>
      </c>
      <c r="E2583" s="31">
        <v>-4.7462882356447134E-3</v>
      </c>
      <c r="F2583" s="31">
        <v>1.1428571428571122E-3</v>
      </c>
      <c r="G2583" s="31">
        <v>2.7459954233410855E-3</v>
      </c>
      <c r="H2583" s="31">
        <v>1.7184327713654524E-2</v>
      </c>
      <c r="I2583" s="31">
        <v>-3.8656170930559952E-3</v>
      </c>
      <c r="J2583" s="31">
        <v>2.9865604778496202E-3</v>
      </c>
      <c r="K2583" s="31">
        <v>4.518752824220762E-4</v>
      </c>
      <c r="L2583" s="31">
        <v>-2.6420388122515792E-2</v>
      </c>
      <c r="M2583" s="31">
        <v>2.505916747876924E-3</v>
      </c>
    </row>
    <row r="2584" spans="1:13" x14ac:dyDescent="0.25">
      <c r="A2584" s="57">
        <v>42830</v>
      </c>
      <c r="B2584" s="31">
        <v>6.8003688335638302E-3</v>
      </c>
      <c r="C2584" s="31">
        <v>-5.1806313462734455E-3</v>
      </c>
      <c r="D2584" s="31">
        <v>-1.6538037486218959E-3</v>
      </c>
      <c r="E2584" s="31">
        <v>-3.7863810105803752E-3</v>
      </c>
      <c r="F2584" s="31">
        <v>-1.3013698630137016E-2</v>
      </c>
      <c r="G2584" s="31">
        <v>-2.586338049596848E-3</v>
      </c>
      <c r="H2584" s="31">
        <v>2.7017191755895897E-3</v>
      </c>
      <c r="I2584" s="31">
        <v>8.4668030762724555E-4</v>
      </c>
      <c r="J2584" s="31">
        <v>-6.4516129032257119E-3</v>
      </c>
      <c r="K2584" s="31">
        <v>2.1228545618789507E-2</v>
      </c>
      <c r="L2584" s="31">
        <v>2.8818443804032867E-3</v>
      </c>
      <c r="M2584" s="31">
        <v>-4.9993056519928025E-3</v>
      </c>
    </row>
    <row r="2585" spans="1:13" x14ac:dyDescent="0.25">
      <c r="A2585" s="57">
        <v>42831</v>
      </c>
      <c r="B2585" s="31">
        <v>-7.0406410990268009E-3</v>
      </c>
      <c r="C2585" s="31">
        <v>-2.4996528259965123E-3</v>
      </c>
      <c r="D2585" s="31">
        <v>-5.2457205963555298E-3</v>
      </c>
      <c r="E2585" s="31">
        <v>-4.2457993047954057E-3</v>
      </c>
      <c r="F2585" s="31">
        <v>2.6601896830904526E-3</v>
      </c>
      <c r="G2585" s="31">
        <v>2.5930445393533841E-3</v>
      </c>
      <c r="H2585" s="31">
        <v>-1.2097483723385483E-2</v>
      </c>
      <c r="I2585" s="31">
        <v>-4.7937962636588338E-3</v>
      </c>
      <c r="J2585" s="31">
        <v>2.4975024975026905E-4</v>
      </c>
      <c r="K2585" s="31">
        <v>1.2826183104820865E-2</v>
      </c>
      <c r="L2585" s="31">
        <v>1.2931034482758674E-2</v>
      </c>
      <c r="M2585" s="31">
        <v>-3.0704815073272496E-3</v>
      </c>
    </row>
    <row r="2586" spans="1:13" x14ac:dyDescent="0.25">
      <c r="A2586" s="57">
        <v>42832</v>
      </c>
      <c r="B2586" s="31">
        <v>-8.012912895601465E-3</v>
      </c>
      <c r="C2586" s="31">
        <v>-2.2274815536683645E-3</v>
      </c>
      <c r="D2586" s="31">
        <v>0</v>
      </c>
      <c r="E2586" s="31">
        <v>-3.8773735323960334E-3</v>
      </c>
      <c r="F2586" s="31">
        <v>-5.4216172568923859E-3</v>
      </c>
      <c r="G2586" s="31">
        <v>-7.6068766164605339E-4</v>
      </c>
      <c r="H2586" s="31">
        <v>-3.7850113550340625E-3</v>
      </c>
      <c r="I2586" s="31">
        <v>-2.7626266203866212E-3</v>
      </c>
      <c r="J2586" s="31">
        <v>5.3682896379525502E-3</v>
      </c>
      <c r="K2586" s="31">
        <v>-4.7161572052401679E-2</v>
      </c>
      <c r="L2586" s="31">
        <v>-5.6737588652481241E-3</v>
      </c>
      <c r="M2586" s="31">
        <v>2.0579588408231819E-2</v>
      </c>
    </row>
    <row r="2587" spans="1:13" x14ac:dyDescent="0.25">
      <c r="A2587" s="57">
        <v>42835</v>
      </c>
      <c r="B2587" s="31">
        <v>2.6150627615062483E-3</v>
      </c>
      <c r="C2587" s="31">
        <v>-1.1859913492396901E-3</v>
      </c>
      <c r="D2587" s="31">
        <v>-6.383569247849108E-3</v>
      </c>
      <c r="E2587" s="31">
        <v>7.2756375277371887E-5</v>
      </c>
      <c r="F2587" s="31">
        <v>1.0322430990489462E-2</v>
      </c>
      <c r="G2587" s="31">
        <v>-2.2838002436054161E-3</v>
      </c>
      <c r="H2587" s="31">
        <v>1.358841408903988E-2</v>
      </c>
      <c r="I2587" s="31">
        <v>1.8468532461997089E-3</v>
      </c>
      <c r="J2587" s="31">
        <v>-4.9670930088167031E-3</v>
      </c>
      <c r="K2587" s="31">
        <v>-6.8744271310723359E-3</v>
      </c>
      <c r="L2587" s="31">
        <v>4.2796005706133844E-3</v>
      </c>
      <c r="M2587" s="31">
        <v>2.1947873799725848E-3</v>
      </c>
    </row>
    <row r="2588" spans="1:13" x14ac:dyDescent="0.25">
      <c r="A2588" s="57">
        <v>42836</v>
      </c>
      <c r="B2588" s="31">
        <v>-1.0896655654089149E-2</v>
      </c>
      <c r="C2588" s="31">
        <v>-1.0756443388978076E-2</v>
      </c>
      <c r="D2588" s="31">
        <v>-1.6759776536311444E-3</v>
      </c>
      <c r="E2588" s="31">
        <v>-1.6732748899639383E-3</v>
      </c>
      <c r="F2588" s="31">
        <v>-6.9452416484904189E-3</v>
      </c>
      <c r="G2588" s="31">
        <v>-7.6300930871353589E-4</v>
      </c>
      <c r="H2588" s="31">
        <v>-5.1596401481742715E-3</v>
      </c>
      <c r="I2588" s="31">
        <v>-7.9410096426546506E-3</v>
      </c>
      <c r="J2588" s="31">
        <v>-8.9853987270684943E-3</v>
      </c>
      <c r="K2588" s="31">
        <v>3.0456852791878042E-2</v>
      </c>
      <c r="L2588" s="31">
        <v>-1.8702651515151492E-2</v>
      </c>
      <c r="M2588" s="31">
        <v>5.0643306871065441E-3</v>
      </c>
    </row>
    <row r="2589" spans="1:13" x14ac:dyDescent="0.25">
      <c r="A2589" s="57">
        <v>42837</v>
      </c>
      <c r="B2589" s="31">
        <v>2.2853794315851328E-3</v>
      </c>
      <c r="C2589" s="31">
        <v>1.2003106686437892E-3</v>
      </c>
      <c r="D2589" s="31">
        <v>-3.0777839955231645E-3</v>
      </c>
      <c r="E2589" s="31">
        <v>1.1781138033644112E-3</v>
      </c>
      <c r="F2589" s="31">
        <v>3.4680076296169648E-3</v>
      </c>
      <c r="G2589" s="31">
        <v>-3.8179596823457729E-3</v>
      </c>
      <c r="H2589" s="31">
        <v>-6.7932975752471592E-3</v>
      </c>
      <c r="I2589" s="31">
        <v>-2.429959977129581E-3</v>
      </c>
      <c r="J2589" s="31">
        <v>-1.1711371363807954E-2</v>
      </c>
      <c r="K2589" s="31">
        <v>2.0152261531571902E-2</v>
      </c>
      <c r="L2589" s="31">
        <v>1.2062726176114147E-3</v>
      </c>
      <c r="M2589" s="31">
        <v>1.3618412093130416E-4</v>
      </c>
    </row>
    <row r="2590" spans="1:13" x14ac:dyDescent="0.25">
      <c r="A2590" s="57">
        <v>42838</v>
      </c>
      <c r="B2590" s="31">
        <v>-6.5481758652946587E-3</v>
      </c>
      <c r="C2590" s="31">
        <v>-5.289139633286366E-3</v>
      </c>
      <c r="D2590" s="31">
        <v>-1.0665169800729846E-2</v>
      </c>
      <c r="E2590" s="31">
        <v>-9.2197204968957891E-4</v>
      </c>
      <c r="F2590" s="31">
        <v>-5.7600368642359845E-3</v>
      </c>
      <c r="G2590" s="31">
        <v>-4.2925034493331848E-3</v>
      </c>
      <c r="H2590" s="31">
        <v>-1.2898474721890651E-2</v>
      </c>
      <c r="I2590" s="31">
        <v>-1.3612265367533016E-3</v>
      </c>
      <c r="J2590" s="31">
        <v>-8.1549439347604613E-3</v>
      </c>
      <c r="K2590" s="31">
        <v>-1.3169446883231073E-3</v>
      </c>
      <c r="L2590" s="31">
        <v>-3.3734939759035854E-3</v>
      </c>
      <c r="M2590" s="31">
        <v>-3.9488017429192279E-3</v>
      </c>
    </row>
    <row r="2591" spans="1:13" x14ac:dyDescent="0.25">
      <c r="A2591" s="57">
        <v>42842</v>
      </c>
      <c r="B2591" s="31">
        <v>-1.0004708097928194E-3</v>
      </c>
      <c r="C2591" s="31">
        <v>5.5299539170508005E-3</v>
      </c>
      <c r="D2591" s="31">
        <v>6.5248226950354038E-3</v>
      </c>
      <c r="E2591" s="31">
        <v>1.6525814755451895E-2</v>
      </c>
      <c r="F2591" s="31">
        <v>4.055384971901832E-3</v>
      </c>
      <c r="G2591" s="31">
        <v>8.1601231716705858E-3</v>
      </c>
      <c r="H2591" s="31">
        <v>1.9577921710920432E-2</v>
      </c>
      <c r="I2591" s="31">
        <v>1.4563455054164676E-2</v>
      </c>
      <c r="J2591" s="31">
        <v>1.1305241521068821E-2</v>
      </c>
      <c r="K2591" s="31">
        <v>6.6813186813186709E-2</v>
      </c>
      <c r="L2591" s="31">
        <v>9.9129593810445282E-3</v>
      </c>
      <c r="M2591" s="31">
        <v>4.6479835953519011E-3</v>
      </c>
    </row>
    <row r="2592" spans="1:13" x14ac:dyDescent="0.25">
      <c r="A2592" s="57">
        <v>42843</v>
      </c>
      <c r="B2592" s="31">
        <v>6.1266568483062667E-3</v>
      </c>
      <c r="C2592" s="31">
        <v>-4.4419375308469844E-3</v>
      </c>
      <c r="D2592" s="31">
        <v>7.8917700112739464E-3</v>
      </c>
      <c r="E2592" s="31">
        <v>-4.1807518186254278E-4</v>
      </c>
      <c r="F2592" s="31">
        <v>6.6932087011712937E-3</v>
      </c>
      <c r="G2592" s="31">
        <v>-1.3744654856445715E-3</v>
      </c>
      <c r="H2592" s="31">
        <v>1.9845009368173461E-3</v>
      </c>
      <c r="I2592" s="31">
        <v>-3.25272238721519E-3</v>
      </c>
      <c r="J2592" s="31">
        <v>1.1305894308943021E-2</v>
      </c>
      <c r="K2592" s="31">
        <v>-1.071281417387715E-2</v>
      </c>
      <c r="L2592" s="31">
        <v>4.7881254488866265E-3</v>
      </c>
      <c r="M2592" s="31">
        <v>5.4429174037284866E-3</v>
      </c>
    </row>
    <row r="2593" spans="1:13" x14ac:dyDescent="0.25">
      <c r="A2593" s="57">
        <v>42844</v>
      </c>
      <c r="B2593" s="31">
        <v>-5.2871948006323555E-2</v>
      </c>
      <c r="C2593" s="31">
        <v>-3.6827195467420415E-3</v>
      </c>
      <c r="D2593" s="31">
        <v>4.1946308724831738E-3</v>
      </c>
      <c r="E2593" s="31">
        <v>1.6610501661049604E-3</v>
      </c>
      <c r="F2593" s="31">
        <v>1.9143692325328088E-2</v>
      </c>
      <c r="G2593" s="31">
        <v>-5.352500382321379E-3</v>
      </c>
      <c r="H2593" s="31">
        <v>-5.0676049481067631E-3</v>
      </c>
      <c r="I2593" s="31">
        <v>9.2934165720772732E-3</v>
      </c>
      <c r="J2593" s="31">
        <v>-3.0146966461499503E-3</v>
      </c>
      <c r="K2593" s="31">
        <v>-2.8738025822574009E-2</v>
      </c>
      <c r="L2593" s="31">
        <v>1.4295925661187425E-3</v>
      </c>
      <c r="M2593" s="31">
        <v>2.4360535931788885E-3</v>
      </c>
    </row>
    <row r="2594" spans="1:13" x14ac:dyDescent="0.25">
      <c r="A2594" s="57">
        <v>42845</v>
      </c>
      <c r="B2594" s="31">
        <v>-2.7200791295746152E-3</v>
      </c>
      <c r="C2594" s="31">
        <v>1.2510662496445724E-2</v>
      </c>
      <c r="D2594" s="31">
        <v>7.5187969924812581E-3</v>
      </c>
      <c r="E2594" s="31">
        <v>4.1039834886245075E-3</v>
      </c>
      <c r="F2594" s="31">
        <v>4.6679039424104563E-3</v>
      </c>
      <c r="G2594" s="31">
        <v>7.0725707257071058E-3</v>
      </c>
      <c r="H2594" s="31">
        <v>3.1806049822062921E-3</v>
      </c>
      <c r="I2594" s="31">
        <v>1.075419976101788E-2</v>
      </c>
      <c r="J2594" s="31">
        <v>1.7512914199319551E-2</v>
      </c>
      <c r="K2594" s="31">
        <v>-4.2881646655235084E-4</v>
      </c>
      <c r="L2594" s="31">
        <v>1.6178919819176851E-2</v>
      </c>
      <c r="M2594" s="31">
        <v>9.8555420548129824E-3</v>
      </c>
    </row>
    <row r="2595" spans="1:13" x14ac:dyDescent="0.25">
      <c r="A2595" s="57">
        <v>42846</v>
      </c>
      <c r="B2595" s="31">
        <v>4.5251673692041638E-3</v>
      </c>
      <c r="C2595" s="31">
        <v>-1.1934849761302546E-3</v>
      </c>
      <c r="D2595" s="31">
        <v>3.8695411829741122E-3</v>
      </c>
      <c r="E2595" s="31">
        <v>1.8297392027566417E-3</v>
      </c>
      <c r="F2595" s="31">
        <v>-3.1347962382444194E-3</v>
      </c>
      <c r="G2595" s="31">
        <v>1.3740458015267354E-2</v>
      </c>
      <c r="H2595" s="31">
        <v>-3.913265193002613E-3</v>
      </c>
      <c r="I2595" s="31">
        <v>-8.3449235048682624E-4</v>
      </c>
      <c r="J2595" s="31">
        <v>-1.1763249133234344E-2</v>
      </c>
      <c r="K2595" s="31">
        <v>-9.867009867009835E-3</v>
      </c>
      <c r="L2595" s="31">
        <v>-1.4048232264107785E-3</v>
      </c>
      <c r="M2595" s="31">
        <v>1.8716577540107693E-3</v>
      </c>
    </row>
    <row r="2596" spans="1:13" x14ac:dyDescent="0.25">
      <c r="A2596" s="57">
        <v>42849</v>
      </c>
      <c r="B2596" s="31">
        <v>-4.6899105214440739E-3</v>
      </c>
      <c r="C2596" s="31">
        <v>9.6295775637869063E-3</v>
      </c>
      <c r="D2596" s="31">
        <v>1.1839207048458089E-2</v>
      </c>
      <c r="E2596" s="31">
        <v>2.3209478290776575E-2</v>
      </c>
      <c r="F2596" s="31">
        <v>1.0950134770889353E-2</v>
      </c>
      <c r="G2596" s="31">
        <v>1.7018072289156638E-2</v>
      </c>
      <c r="H2596" s="31">
        <v>9.8828085873594596E-3</v>
      </c>
      <c r="I2596" s="31">
        <v>1.2458240534521048E-2</v>
      </c>
      <c r="J2596" s="31">
        <v>1.5912792883097326E-2</v>
      </c>
      <c r="K2596" s="31">
        <v>1.2998266897747079E-2</v>
      </c>
      <c r="L2596" s="31">
        <v>1.6178194607268548E-2</v>
      </c>
      <c r="M2596" s="31">
        <v>-2.1350413664263934E-3</v>
      </c>
    </row>
    <row r="2597" spans="1:13" x14ac:dyDescent="0.25">
      <c r="A2597" s="57">
        <v>42850</v>
      </c>
      <c r="B2597" s="31">
        <v>3.038006076012234E-3</v>
      </c>
      <c r="C2597" s="31">
        <v>6.1960456697300881E-3</v>
      </c>
      <c r="D2597" s="31">
        <v>3.2653061224490187E-3</v>
      </c>
      <c r="E2597" s="31">
        <v>1.10575362789187E-2</v>
      </c>
      <c r="F2597" s="31">
        <v>3.8660223296117291E-2</v>
      </c>
      <c r="G2597" s="31">
        <v>5.7752110173256987E-3</v>
      </c>
      <c r="H2597" s="31">
        <v>2.3142791020602793E-4</v>
      </c>
      <c r="I2597" s="31">
        <v>7.011755001031128E-3</v>
      </c>
      <c r="J2597" s="31">
        <v>1.5786877158362023E-2</v>
      </c>
      <c r="K2597" s="31">
        <v>2.3096663815226792E-2</v>
      </c>
      <c r="L2597" s="31">
        <v>7.1527457314257692E-3</v>
      </c>
      <c r="M2597" s="31">
        <v>3.6105910671302421E-3</v>
      </c>
    </row>
    <row r="2598" spans="1:13" x14ac:dyDescent="0.25">
      <c r="A2598" s="57">
        <v>42851</v>
      </c>
      <c r="B2598" s="31">
        <v>-7.7265422178266485E-3</v>
      </c>
      <c r="C2598" s="31">
        <v>-5.8811319449249E-3</v>
      </c>
      <c r="D2598" s="31">
        <v>1.6273393002441683E-3</v>
      </c>
      <c r="E2598" s="31">
        <v>-6.5344491573993135E-4</v>
      </c>
      <c r="F2598" s="31">
        <v>-1.7113214610408045E-3</v>
      </c>
      <c r="G2598" s="31">
        <v>-1.3250883392226243E-3</v>
      </c>
      <c r="H2598" s="31">
        <v>1.8399770829200524E-3</v>
      </c>
      <c r="I2598" s="31">
        <v>4.7784831729114075E-4</v>
      </c>
      <c r="J2598" s="31">
        <v>-1.5177270519669772E-2</v>
      </c>
      <c r="K2598" s="31">
        <v>3.9297658862876172E-2</v>
      </c>
      <c r="L2598" s="31">
        <v>1.9473081328751363E-2</v>
      </c>
      <c r="M2598" s="31">
        <v>5.0632911392405333E-3</v>
      </c>
    </row>
    <row r="2599" spans="1:13" x14ac:dyDescent="0.25">
      <c r="A2599" s="57">
        <v>42852</v>
      </c>
      <c r="B2599" s="31">
        <v>-1.4950476546440328E-3</v>
      </c>
      <c r="C2599" s="31">
        <v>7.6559020044530968E-4</v>
      </c>
      <c r="D2599" s="31">
        <v>1.3539128080151563E-2</v>
      </c>
      <c r="E2599" s="31">
        <v>2.8908033450725235E-3</v>
      </c>
      <c r="F2599" s="31">
        <v>6.3748861627472841E-3</v>
      </c>
      <c r="G2599" s="31">
        <v>6.4868052484150507E-3</v>
      </c>
      <c r="H2599" s="31">
        <v>9.9968106984571481E-3</v>
      </c>
      <c r="I2599" s="31">
        <v>7.7783842794758584E-3</v>
      </c>
      <c r="J2599" s="31">
        <v>-3.8219701639748971E-3</v>
      </c>
      <c r="K2599" s="31">
        <v>0.10217216411906671</v>
      </c>
      <c r="L2599" s="31">
        <v>1.3483146067415852E-2</v>
      </c>
      <c r="M2599" s="31">
        <v>1.3257324671878123E-4</v>
      </c>
    </row>
    <row r="2600" spans="1:13" x14ac:dyDescent="0.25">
      <c r="A2600" s="57">
        <v>42853</v>
      </c>
      <c r="B2600" s="31">
        <v>1.3101253977167993E-3</v>
      </c>
      <c r="C2600" s="31">
        <v>-9.7364211697603675E-4</v>
      </c>
      <c r="D2600" s="31">
        <v>-3.4197168047021109E-2</v>
      </c>
      <c r="E2600" s="31">
        <v>3.6271089505290233E-2</v>
      </c>
      <c r="F2600" s="31">
        <v>-4.0615351857766546E-2</v>
      </c>
      <c r="G2600" s="31">
        <v>2.7830672330453332E-3</v>
      </c>
      <c r="H2600" s="31">
        <v>7.1974563906007649E-3</v>
      </c>
      <c r="I2600" s="31">
        <v>1.7264725795531621E-2</v>
      </c>
      <c r="J2600" s="31">
        <v>-2.0049504950494956E-2</v>
      </c>
      <c r="K2600" s="31">
        <v>-5.1094890510947621E-3</v>
      </c>
      <c r="L2600" s="31">
        <v>-1.995565410199629E-3</v>
      </c>
      <c r="M2600" s="31">
        <v>-3.4464475079531987E-3</v>
      </c>
    </row>
    <row r="2601" spans="1:13" x14ac:dyDescent="0.25">
      <c r="A2601" s="57">
        <v>42856</v>
      </c>
      <c r="B2601" s="31">
        <v>-2.8037383177569319E-3</v>
      </c>
      <c r="C2601" s="31">
        <v>2.0396797772363362E-2</v>
      </c>
      <c r="D2601" s="31">
        <v>4.4260027662519352E-3</v>
      </c>
      <c r="E2601" s="31">
        <v>7.2961278643648431E-3</v>
      </c>
      <c r="F2601" s="31">
        <v>-9.4323919436267722E-4</v>
      </c>
      <c r="G2601" s="31">
        <v>1.3876716330704086E-2</v>
      </c>
      <c r="H2601" s="31">
        <v>2.5124595941577788E-2</v>
      </c>
      <c r="I2601" s="31">
        <v>1.4708818635607468E-2</v>
      </c>
      <c r="J2601" s="31">
        <v>1.389239706996781E-3</v>
      </c>
      <c r="K2601" s="31">
        <v>1.8341892883345645E-2</v>
      </c>
      <c r="L2601" s="31">
        <v>-1.1108642523882661E-3</v>
      </c>
      <c r="M2601" s="31">
        <v>6.65070497472664E-4</v>
      </c>
    </row>
    <row r="2602" spans="1:13" x14ac:dyDescent="0.25">
      <c r="A2602" s="57">
        <v>42857</v>
      </c>
      <c r="B2602" s="31">
        <v>-3.8113089659482791E-3</v>
      </c>
      <c r="C2602" s="31">
        <v>6.3446582071222668E-3</v>
      </c>
      <c r="D2602" s="31">
        <v>1.8176810795923926E-2</v>
      </c>
      <c r="E2602" s="31">
        <v>4.2407705710247878E-3</v>
      </c>
      <c r="F2602" s="31">
        <v>-7.8862601355105255E-3</v>
      </c>
      <c r="G2602" s="31">
        <v>-1.5847860538826808E-3</v>
      </c>
      <c r="H2602" s="31">
        <v>-1.360429431677912E-3</v>
      </c>
      <c r="I2602" s="31">
        <v>2.0989111898201962E-3</v>
      </c>
      <c r="J2602" s="31">
        <v>-5.04477235464873E-4</v>
      </c>
      <c r="K2602" s="31">
        <v>-3.4942363112391961E-2</v>
      </c>
      <c r="L2602" s="31">
        <v>2.5355871886121095E-2</v>
      </c>
      <c r="M2602" s="31">
        <v>3.8548451415658658E-3</v>
      </c>
    </row>
    <row r="2603" spans="1:13" x14ac:dyDescent="0.25">
      <c r="A2603" s="57">
        <v>42858</v>
      </c>
      <c r="B2603" s="31">
        <v>-4.3903662819868572E-3</v>
      </c>
      <c r="C2603" s="31">
        <v>-3.0506406345331971E-3</v>
      </c>
      <c r="D2603" s="31">
        <v>2.7048958615094598E-4</v>
      </c>
      <c r="E2603" s="31">
        <v>1.1566496442756646E-2</v>
      </c>
      <c r="F2603" s="31">
        <v>-6.9413345275413096E-3</v>
      </c>
      <c r="G2603" s="31">
        <v>-3.1746031746031633E-3</v>
      </c>
      <c r="H2603" s="31">
        <v>-6.2411557226434988E-3</v>
      </c>
      <c r="I2603" s="31">
        <v>-6.414452153423178E-3</v>
      </c>
      <c r="J2603" s="31">
        <v>6.5615141955834844E-3</v>
      </c>
      <c r="K2603" s="31">
        <v>1.5677491601343796E-2</v>
      </c>
      <c r="L2603" s="31">
        <v>-2.1475054229935009E-2</v>
      </c>
      <c r="M2603" s="31">
        <v>3.1779661016950733E-3</v>
      </c>
    </row>
    <row r="2604" spans="1:13" x14ac:dyDescent="0.25">
      <c r="A2604" s="57">
        <v>42859</v>
      </c>
      <c r="B2604" s="31">
        <v>9.4494141363221651E-4</v>
      </c>
      <c r="C2604" s="31">
        <v>-3.6039711682306352E-3</v>
      </c>
      <c r="D2604" s="31">
        <v>-3.5154137371551375E-3</v>
      </c>
      <c r="E2604" s="31">
        <v>4.9836037279944456E-3</v>
      </c>
      <c r="F2604" s="31">
        <v>-3.8895152198421545E-3</v>
      </c>
      <c r="G2604" s="31">
        <v>-3.9085118702952837E-3</v>
      </c>
      <c r="H2604" s="31">
        <v>-3.7193288205477071E-3</v>
      </c>
      <c r="I2604" s="31">
        <v>-6.2582345191042332E-3</v>
      </c>
      <c r="J2604" s="31">
        <v>-5.8919393255609798E-3</v>
      </c>
      <c r="K2604" s="31">
        <v>-1.3597941933112812E-2</v>
      </c>
      <c r="L2604" s="31">
        <v>1.7291066282420831E-2</v>
      </c>
      <c r="M2604" s="31">
        <v>7.6557550158393717E-3</v>
      </c>
    </row>
    <row r="2605" spans="1:13" x14ac:dyDescent="0.25">
      <c r="A2605" s="57">
        <v>42860</v>
      </c>
      <c r="B2605" s="31">
        <v>-3.379696645477992E-2</v>
      </c>
      <c r="C2605" s="31">
        <v>1.6583634750563014E-2</v>
      </c>
      <c r="D2605" s="31">
        <v>-8.141112618724744E-4</v>
      </c>
      <c r="E2605" s="31">
        <v>-4.8622888178090351E-3</v>
      </c>
      <c r="F2605" s="31">
        <v>7.4698658819534192E-3</v>
      </c>
      <c r="G2605" s="31">
        <v>2.7612265659060498E-3</v>
      </c>
      <c r="H2605" s="31">
        <v>-3.6052179663583761E-3</v>
      </c>
      <c r="I2605" s="31">
        <v>-4.0437520715942421E-3</v>
      </c>
      <c r="J2605" s="31">
        <v>4.1614123581337203E-3</v>
      </c>
      <c r="K2605" s="31">
        <v>2.2354694485842153E-2</v>
      </c>
      <c r="L2605" s="31">
        <v>6.10154717803435E-3</v>
      </c>
      <c r="M2605" s="31">
        <v>2.0958868221114813E-3</v>
      </c>
    </row>
    <row r="2606" spans="1:13" x14ac:dyDescent="0.25">
      <c r="A2606" s="57">
        <v>42863</v>
      </c>
      <c r="B2606" s="31">
        <v>-4.6899426784783316E-3</v>
      </c>
      <c r="C2606" s="31">
        <v>2.7188506981739913E-2</v>
      </c>
      <c r="D2606" s="31">
        <v>-7.6045627376426506E-3</v>
      </c>
      <c r="E2606" s="31">
        <v>7.7335433002923004E-3</v>
      </c>
      <c r="F2606" s="31">
        <v>-3.1455372689995764E-3</v>
      </c>
      <c r="G2606" s="31">
        <v>-8.6956521739134374E-4</v>
      </c>
      <c r="H2606" s="31">
        <v>1.5939624257346185E-2</v>
      </c>
      <c r="I2606" s="31">
        <v>5.4579339723108689E-3</v>
      </c>
      <c r="J2606" s="31">
        <v>-2.1348737912847415E-3</v>
      </c>
      <c r="K2606" s="31">
        <v>8.0174927113703109E-3</v>
      </c>
      <c r="L2606" s="31">
        <v>1.8626813948451337E-2</v>
      </c>
      <c r="M2606" s="31">
        <v>-4.9673202614378686E-3</v>
      </c>
    </row>
    <row r="2607" spans="1:13" x14ac:dyDescent="0.25">
      <c r="A2607" s="57">
        <v>42864</v>
      </c>
      <c r="B2607" s="31">
        <v>-1.3089005235603635E-3</v>
      </c>
      <c r="C2607" s="31">
        <v>6.4048101431279925E-3</v>
      </c>
      <c r="D2607" s="31">
        <v>-4.6524356869185324E-3</v>
      </c>
      <c r="E2607" s="31">
        <v>-2.2797816547147631E-3</v>
      </c>
      <c r="F2607" s="31">
        <v>3.1047500986081999E-2</v>
      </c>
      <c r="G2607" s="31">
        <v>1.4505366985786416E-3</v>
      </c>
      <c r="H2607" s="31">
        <v>3.9829722667117373E-3</v>
      </c>
      <c r="I2607" s="31">
        <v>-3.8395339600160172E-3</v>
      </c>
      <c r="J2607" s="31">
        <v>-1.2584948401694884E-4</v>
      </c>
      <c r="K2607" s="31">
        <v>-1.0122921185827916E-2</v>
      </c>
      <c r="L2607" s="31">
        <v>-2.3389325962152041E-3</v>
      </c>
      <c r="M2607" s="31">
        <v>7.8822911192852896E-3</v>
      </c>
    </row>
    <row r="2608" spans="1:13" x14ac:dyDescent="0.25">
      <c r="A2608" s="57">
        <v>42865</v>
      </c>
      <c r="B2608" s="31">
        <v>-6.2254259501964837E-3</v>
      </c>
      <c r="C2608" s="31">
        <v>-4.74056756932284E-3</v>
      </c>
      <c r="D2608" s="31">
        <v>-9.8982678031344085E-3</v>
      </c>
      <c r="E2608" s="31">
        <v>-3.6366757136573336E-3</v>
      </c>
      <c r="F2608" s="31">
        <v>3.2243961088642692E-3</v>
      </c>
      <c r="G2608" s="31">
        <v>3.9107763615295887E-3</v>
      </c>
      <c r="H2608" s="31">
        <v>-4.0616275896812049E-3</v>
      </c>
      <c r="I2608" s="31">
        <v>-1.2626262626262985E-3</v>
      </c>
      <c r="J2608" s="31">
        <v>1.3089993706733694E-2</v>
      </c>
      <c r="K2608" s="31">
        <v>4.7479912344778885E-3</v>
      </c>
      <c r="L2608" s="31">
        <v>2.280477408354642E-2</v>
      </c>
      <c r="M2608" s="31">
        <v>-2.6068821689251287E-4</v>
      </c>
    </row>
    <row r="2609" spans="1:13" x14ac:dyDescent="0.25">
      <c r="A2609" s="57">
        <v>42866</v>
      </c>
      <c r="B2609" s="31">
        <v>-3.9564787339267937E-3</v>
      </c>
      <c r="C2609" s="31">
        <v>4.5021532037061718E-3</v>
      </c>
      <c r="D2609" s="31">
        <v>-8.8864204387669732E-3</v>
      </c>
      <c r="E2609" s="31">
        <v>1.9595598527100133E-3</v>
      </c>
      <c r="F2609" s="31">
        <v>1.6505965026965219E-2</v>
      </c>
      <c r="G2609" s="31">
        <v>-1.2263742605684747E-2</v>
      </c>
      <c r="H2609" s="31">
        <v>-1.4015490805627806E-3</v>
      </c>
      <c r="I2609" s="31">
        <v>-1.6634506620533118E-3</v>
      </c>
      <c r="J2609" s="31">
        <v>-1.118151323145633E-3</v>
      </c>
      <c r="K2609" s="31">
        <v>5.0890585241729624E-3</v>
      </c>
      <c r="L2609" s="31">
        <v>-4.9176911856636751E-2</v>
      </c>
      <c r="M2609" s="31">
        <v>-7.4315514993481546E-3</v>
      </c>
    </row>
    <row r="2610" spans="1:13" x14ac:dyDescent="0.25">
      <c r="A2610" s="57">
        <v>42867</v>
      </c>
      <c r="B2610" s="31">
        <v>-4.9652432969214955E-3</v>
      </c>
      <c r="C2610" s="31">
        <v>1.3965573238064355E-2</v>
      </c>
      <c r="D2610" s="31">
        <v>-4.4830484729615483E-3</v>
      </c>
      <c r="E2610" s="31">
        <v>1.7408123791102792E-3</v>
      </c>
      <c r="F2610" s="31">
        <v>1.2325830653805436E-3</v>
      </c>
      <c r="G2610" s="31">
        <v>-1.1685655857435195E-3</v>
      </c>
      <c r="H2610" s="31">
        <v>1.4488930161879354E-2</v>
      </c>
      <c r="I2610" s="31">
        <v>1.9328179152227065E-3</v>
      </c>
      <c r="J2610" s="31">
        <v>3.6069651741292841E-3</v>
      </c>
      <c r="K2610" s="31">
        <v>1.482820976491861E-2</v>
      </c>
      <c r="L2610" s="31">
        <v>1.3587552049090457E-2</v>
      </c>
      <c r="M2610" s="31">
        <v>-5.5168790227243525E-3</v>
      </c>
    </row>
    <row r="2611" spans="1:13" x14ac:dyDescent="0.25">
      <c r="A2611" s="57">
        <v>42870</v>
      </c>
      <c r="B2611" s="31">
        <v>2.1290751829674548E-3</v>
      </c>
      <c r="C2611" s="31">
        <v>-2.5624599615631238E-3</v>
      </c>
      <c r="D2611" s="31">
        <v>2.8145229383620407E-3</v>
      </c>
      <c r="E2611" s="31">
        <v>5.2133616528287074E-3</v>
      </c>
      <c r="F2611" s="31">
        <v>-3.6931970240327017E-3</v>
      </c>
      <c r="G2611" s="31">
        <v>7.3120795554282303E-4</v>
      </c>
      <c r="H2611" s="31">
        <v>-3.5158891142663684E-3</v>
      </c>
      <c r="I2611" s="31">
        <v>-9.3128450741708502E-4</v>
      </c>
      <c r="J2611" s="31">
        <v>1.0658074110794447E-2</v>
      </c>
      <c r="K2611" s="31">
        <v>2.9935851746258013E-2</v>
      </c>
      <c r="L2611" s="31">
        <v>9.0810810810810771E-3</v>
      </c>
      <c r="M2611" s="31">
        <v>7.660810989301492E-3</v>
      </c>
    </row>
    <row r="2612" spans="1:13" x14ac:dyDescent="0.25">
      <c r="A2612" s="57">
        <v>42871</v>
      </c>
      <c r="B2612" s="31">
        <v>6.9047935201167476E-3</v>
      </c>
      <c r="C2612" s="31">
        <v>-1.4771997430956807E-3</v>
      </c>
      <c r="D2612" s="31">
        <v>5.3325849003647008E-3</v>
      </c>
      <c r="E2612" s="31">
        <v>6.3174969052801622E-3</v>
      </c>
      <c r="F2612" s="31">
        <v>2.4175351885677543E-2</v>
      </c>
      <c r="G2612" s="31">
        <v>1.4321204150226308E-2</v>
      </c>
      <c r="H2612" s="31">
        <v>8.4553796047892593E-3</v>
      </c>
      <c r="I2612" s="31">
        <v>-2.7298754910446421E-3</v>
      </c>
      <c r="J2612" s="31">
        <v>8.8289393010423378E-3</v>
      </c>
      <c r="K2612" s="31">
        <v>3.1141868512110094E-3</v>
      </c>
      <c r="L2612" s="31">
        <v>-2.2498392971930681E-2</v>
      </c>
      <c r="M2612" s="31">
        <v>-1.5467295844802775E-2</v>
      </c>
    </row>
    <row r="2613" spans="1:13" x14ac:dyDescent="0.25">
      <c r="A2613" s="57">
        <v>42872</v>
      </c>
      <c r="B2613" s="31">
        <v>1.081366213899515E-2</v>
      </c>
      <c r="C2613" s="31">
        <v>-3.3575609442336174E-2</v>
      </c>
      <c r="D2613" s="31">
        <v>-2.1775544388609736E-2</v>
      </c>
      <c r="E2613" s="31">
        <v>-2.4793213149522764E-2</v>
      </c>
      <c r="F2613" s="31">
        <v>-2.4076793957196641E-2</v>
      </c>
      <c r="G2613" s="31">
        <v>-2.78057916726695E-2</v>
      </c>
      <c r="H2613" s="31">
        <v>-2.205844296997117E-2</v>
      </c>
      <c r="I2613" s="31">
        <v>-3.2914941914808482E-2</v>
      </c>
      <c r="J2613" s="31">
        <v>-4.3636805639965859E-2</v>
      </c>
      <c r="K2613" s="31">
        <v>-4.8637461193514975E-2</v>
      </c>
      <c r="L2613" s="31">
        <v>-3.6168347216133268E-2</v>
      </c>
      <c r="M2613" s="31">
        <v>1.331380641726998E-4</v>
      </c>
    </row>
    <row r="2614" spans="1:13" x14ac:dyDescent="0.25">
      <c r="A2614" s="57">
        <v>42873</v>
      </c>
      <c r="B2614" s="31">
        <v>-1.5916503587736441E-2</v>
      </c>
      <c r="C2614" s="31">
        <v>1.5241264559068268E-2</v>
      </c>
      <c r="D2614" s="31">
        <v>5.1369863013699391E-3</v>
      </c>
      <c r="E2614" s="31">
        <v>1.1548248189469534E-2</v>
      </c>
      <c r="F2614" s="31">
        <v>-1.945713517871539E-2</v>
      </c>
      <c r="G2614" s="31">
        <v>3.4084173088320124E-3</v>
      </c>
      <c r="H2614" s="31">
        <v>1.4532791396756783E-2</v>
      </c>
      <c r="I2614" s="31">
        <v>1.939937866758723E-2</v>
      </c>
      <c r="J2614" s="31">
        <v>6.9903406202338481E-3</v>
      </c>
      <c r="K2614" s="31">
        <v>6.8890500362581708E-3</v>
      </c>
      <c r="L2614" s="31">
        <v>1.4555378667273189E-2</v>
      </c>
      <c r="M2614" s="31">
        <v>3.2215122470713453E-2</v>
      </c>
    </row>
    <row r="2615" spans="1:13" x14ac:dyDescent="0.25">
      <c r="A2615" s="57">
        <v>42874</v>
      </c>
      <c r="B2615" s="31">
        <v>9.9429935039085926E-4</v>
      </c>
      <c r="C2615" s="31">
        <v>3.4089419168743529E-3</v>
      </c>
      <c r="D2615" s="31">
        <v>5.110732538330387E-3</v>
      </c>
      <c r="E2615" s="31">
        <v>4.0527175782594238E-3</v>
      </c>
      <c r="F2615" s="31">
        <v>3.469824042098324E-2</v>
      </c>
      <c r="G2615" s="31">
        <v>-2.9537734455764575E-4</v>
      </c>
      <c r="H2615" s="31">
        <v>1.4084653987000983E-3</v>
      </c>
      <c r="I2615" s="31">
        <v>2.7089259108763475E-3</v>
      </c>
      <c r="J2615" s="31">
        <v>1.3504985485295995E-2</v>
      </c>
      <c r="K2615" s="31">
        <v>2.6647461289160956E-2</v>
      </c>
      <c r="L2615" s="31">
        <v>-1.188074422775165E-2</v>
      </c>
      <c r="M2615" s="31">
        <v>1.5862780500386808E-2</v>
      </c>
    </row>
    <row r="2616" spans="1:13" x14ac:dyDescent="0.25">
      <c r="A2616" s="57">
        <v>42877</v>
      </c>
      <c r="B2616" s="31">
        <v>7.2180650288060644E-3</v>
      </c>
      <c r="C2616" s="31">
        <v>6.0760486083888399E-3</v>
      </c>
      <c r="D2616" s="31">
        <v>1.0451977401130019E-2</v>
      </c>
      <c r="E2616" s="31">
        <v>8.4046209355359558E-3</v>
      </c>
      <c r="F2616" s="31">
        <v>1.5522356431447282E-2</v>
      </c>
      <c r="G2616" s="31">
        <v>1.1227655488255328E-2</v>
      </c>
      <c r="H2616" s="31">
        <v>1.1283130521753559E-2</v>
      </c>
      <c r="I2616" s="31">
        <v>1.2157233553964364E-3</v>
      </c>
      <c r="J2616" s="31">
        <v>8.7173100871740239E-4</v>
      </c>
      <c r="K2616" s="31">
        <v>4.2090494563309377E-3</v>
      </c>
      <c r="L2616" s="31">
        <v>-2.5181488203266822E-2</v>
      </c>
      <c r="M2616" s="31">
        <v>-2.7929414751809434E-3</v>
      </c>
    </row>
    <row r="2617" spans="1:13" x14ac:dyDescent="0.25">
      <c r="A2617" s="57">
        <v>42878</v>
      </c>
      <c r="B2617" s="31">
        <v>3.0900723208415748E-3</v>
      </c>
      <c r="C2617" s="31">
        <v>-1.2338463536593069E-3</v>
      </c>
      <c r="D2617" s="31">
        <v>2.5160749231198931E-3</v>
      </c>
      <c r="E2617" s="31">
        <v>7.3896332788312424E-3</v>
      </c>
      <c r="F2617" s="31">
        <v>5.7384318430808712E-4</v>
      </c>
      <c r="G2617" s="31">
        <v>3.3601168736303588E-3</v>
      </c>
      <c r="H2617" s="31">
        <v>8.9628813087871961E-4</v>
      </c>
      <c r="I2617" s="31">
        <v>-1.1467889908257645E-3</v>
      </c>
      <c r="J2617" s="31">
        <v>-8.4608684832649939E-3</v>
      </c>
      <c r="K2617" s="31">
        <v>-5.5885434858540251E-3</v>
      </c>
      <c r="L2617" s="31">
        <v>-4.8871305562020018E-2</v>
      </c>
      <c r="M2617" s="31">
        <v>-7.6384468491408342E-4</v>
      </c>
    </row>
    <row r="2618" spans="1:13" x14ac:dyDescent="0.25">
      <c r="A2618" s="57">
        <v>42879</v>
      </c>
      <c r="B2618" s="31">
        <v>-2.3595726551746132E-3</v>
      </c>
      <c r="C2618" s="31">
        <v>-2.9908972691807811E-3</v>
      </c>
      <c r="D2618" s="31">
        <v>7.2504182933630368E-3</v>
      </c>
      <c r="E2618" s="31">
        <v>6.4711958011003379E-3</v>
      </c>
      <c r="F2618" s="31">
        <v>-6.100104275286844E-3</v>
      </c>
      <c r="G2618" s="31">
        <v>1.3104251601629979E-3</v>
      </c>
      <c r="H2618" s="31">
        <v>9.068077485229642E-3</v>
      </c>
      <c r="I2618" s="31">
        <v>1.3304518133315346E-2</v>
      </c>
      <c r="J2618" s="31">
        <v>4.517505333166083E-3</v>
      </c>
      <c r="K2618" s="31">
        <v>0</v>
      </c>
      <c r="L2618" s="31">
        <v>-1.71274773672625E-3</v>
      </c>
      <c r="M2618" s="31">
        <v>-4.331762007898976E-3</v>
      </c>
    </row>
    <row r="2619" spans="1:13" x14ac:dyDescent="0.25">
      <c r="A2619" s="57">
        <v>42880</v>
      </c>
      <c r="B2619" s="31">
        <v>6.8326653964916328E-3</v>
      </c>
      <c r="C2619" s="31">
        <v>3.4563714621103081E-3</v>
      </c>
      <c r="D2619" s="31">
        <v>3.8759689922480689E-3</v>
      </c>
      <c r="E2619" s="31">
        <v>1.5267655189746154E-2</v>
      </c>
      <c r="F2619" s="31">
        <v>6.9244085401038991E-3</v>
      </c>
      <c r="G2619" s="31">
        <v>1.2360040715428289E-2</v>
      </c>
      <c r="H2619" s="31">
        <v>1.32911715203754E-2</v>
      </c>
      <c r="I2619" s="31">
        <v>1.2796587576646257E-2</v>
      </c>
      <c r="J2619" s="31">
        <v>9.2442223610245122E-3</v>
      </c>
      <c r="K2619" s="31">
        <v>-2.2831050228310446E-2</v>
      </c>
      <c r="L2619" s="31">
        <v>-2.401960784313717E-2</v>
      </c>
      <c r="M2619" s="31">
        <v>2.0473448496480806E-3</v>
      </c>
    </row>
    <row r="2620" spans="1:13" x14ac:dyDescent="0.25">
      <c r="A2620" s="57">
        <v>42881</v>
      </c>
      <c r="B2620" s="31">
        <v>-2.6101141924959048E-3</v>
      </c>
      <c r="C2620" s="31">
        <v>-1.6897380905959158E-3</v>
      </c>
      <c r="D2620" s="31">
        <v>0</v>
      </c>
      <c r="E2620" s="31">
        <v>1.9906347339975206E-3</v>
      </c>
      <c r="F2620" s="31">
        <v>-8.1271164365720461E-3</v>
      </c>
      <c r="G2620" s="31">
        <v>4.8836541223784558E-3</v>
      </c>
      <c r="H2620" s="31">
        <v>2.4159938794821034E-3</v>
      </c>
      <c r="I2620" s="31">
        <v>1.1187154514344932E-3</v>
      </c>
      <c r="J2620" s="31">
        <v>4.0846639435574428E-3</v>
      </c>
      <c r="K2620" s="31">
        <v>-5.7512580877067121E-3</v>
      </c>
      <c r="L2620" s="31">
        <v>-1.8834756403817154E-2</v>
      </c>
      <c r="M2620" s="31">
        <v>-2.2985570169838931E-3</v>
      </c>
    </row>
    <row r="2621" spans="1:13" x14ac:dyDescent="0.25">
      <c r="A2621" s="57">
        <v>42885</v>
      </c>
      <c r="B2621" s="31">
        <v>-5.8881256133465065E-3</v>
      </c>
      <c r="C2621" s="31">
        <v>3.9059957034037751E-4</v>
      </c>
      <c r="D2621" s="31">
        <v>-2.2062879205735353E-3</v>
      </c>
      <c r="E2621" s="31">
        <v>4.5395122855054204E-3</v>
      </c>
      <c r="F2621" s="31">
        <v>-2.6787121172330286E-3</v>
      </c>
      <c r="G2621" s="31">
        <v>6.4322469982847075E-3</v>
      </c>
      <c r="H2621" s="31">
        <v>9.2389885316035425E-4</v>
      </c>
      <c r="I2621" s="31">
        <v>1.6433313613357647E-3</v>
      </c>
      <c r="J2621" s="31">
        <v>1.0478303747534445E-2</v>
      </c>
      <c r="K2621" s="31">
        <v>-1.6992046276211092E-2</v>
      </c>
      <c r="L2621" s="31">
        <v>-2.5595085743534973E-4</v>
      </c>
      <c r="M2621" s="31">
        <v>2.5598361704859407E-4</v>
      </c>
    </row>
    <row r="2622" spans="1:13" x14ac:dyDescent="0.25">
      <c r="A2622" s="57">
        <v>42886</v>
      </c>
      <c r="B2622" s="31">
        <v>5.2648897663720717E-4</v>
      </c>
      <c r="C2622" s="31">
        <v>-5.9217804386021422E-3</v>
      </c>
      <c r="D2622" s="31">
        <v>-1.9347705914870561E-3</v>
      </c>
      <c r="E2622" s="31">
        <v>-1.1292372012952412E-2</v>
      </c>
      <c r="F2622" s="31">
        <v>-1.9907309879924173E-2</v>
      </c>
      <c r="G2622" s="31">
        <v>-8.0954409884959055E-3</v>
      </c>
      <c r="H2622" s="31">
        <v>-2.0868867261965018E-3</v>
      </c>
      <c r="I2622" s="31">
        <v>-6.0375377346107983E-3</v>
      </c>
      <c r="J2622" s="31">
        <v>6.3437843113334225E-3</v>
      </c>
      <c r="K2622" s="31">
        <v>-2.6112541375505782E-2</v>
      </c>
      <c r="L2622" s="31">
        <v>-1.4080901177675464E-2</v>
      </c>
      <c r="M2622" s="31">
        <v>5.7581573896352545E-3</v>
      </c>
    </row>
    <row r="2623" spans="1:13" x14ac:dyDescent="0.25">
      <c r="A2623" s="57">
        <v>42887</v>
      </c>
      <c r="B2623" s="31">
        <v>5.0647898441098516E-3</v>
      </c>
      <c r="C2623" s="31">
        <v>2.749410840534372E-3</v>
      </c>
      <c r="D2623" s="31">
        <v>2.769315978952136E-4</v>
      </c>
      <c r="E2623" s="31">
        <v>2.1661173641771558E-3</v>
      </c>
      <c r="F2623" s="31">
        <v>6.2332079527136486E-3</v>
      </c>
      <c r="G2623" s="31">
        <v>3.7227949599081267E-3</v>
      </c>
      <c r="H2623" s="31">
        <v>1.3371941042810143E-3</v>
      </c>
      <c r="I2623" s="31">
        <v>4.6216822923539347E-4</v>
      </c>
      <c r="J2623" s="31">
        <v>-1.212268153715601E-2</v>
      </c>
      <c r="K2623" s="31">
        <v>2.3036253776435034E-2</v>
      </c>
      <c r="L2623" s="31">
        <v>3.7912230589457252E-2</v>
      </c>
      <c r="M2623" s="31">
        <v>1.5394402035623589E-2</v>
      </c>
    </row>
    <row r="2624" spans="1:13" x14ac:dyDescent="0.25">
      <c r="A2624" s="57">
        <v>42888</v>
      </c>
      <c r="B2624" s="31">
        <v>1.7670157068061521E-3</v>
      </c>
      <c r="C2624" s="31">
        <v>1.4819166993079946E-2</v>
      </c>
      <c r="D2624" s="31">
        <v>5.5370985603544476E-3</v>
      </c>
      <c r="E2624" s="31">
        <v>8.9456538600753976E-3</v>
      </c>
      <c r="F2624" s="31">
        <v>1.815657374772961E-3</v>
      </c>
      <c r="G2624" s="31">
        <v>2.3680456490727586E-2</v>
      </c>
      <c r="H2624" s="31">
        <v>1.0823836537978693E-2</v>
      </c>
      <c r="I2624" s="31">
        <v>1.3726654787830972E-2</v>
      </c>
      <c r="J2624" s="31">
        <v>1.7180022088600921E-3</v>
      </c>
      <c r="K2624" s="31">
        <v>-2.8423772609819098E-2</v>
      </c>
      <c r="L2624" s="31">
        <v>-2.1015761821365886E-2</v>
      </c>
      <c r="M2624" s="31">
        <v>-2.3806540533767295E-3</v>
      </c>
    </row>
    <row r="2625" spans="1:13" x14ac:dyDescent="0.25">
      <c r="A2625" s="57">
        <v>42891</v>
      </c>
      <c r="B2625" s="31">
        <v>-8.1661984712876334E-3</v>
      </c>
      <c r="C2625" s="31">
        <v>-9.7780636860725911E-3</v>
      </c>
      <c r="D2625" s="31">
        <v>5.5066079295151837E-4</v>
      </c>
      <c r="E2625" s="31">
        <v>8.2820828208280961E-3</v>
      </c>
      <c r="F2625" s="31">
        <v>-1.5458422174839948E-3</v>
      </c>
      <c r="G2625" s="31">
        <v>7.2463768115942351E-3</v>
      </c>
      <c r="H2625" s="31">
        <v>4.5791821044371961E-3</v>
      </c>
      <c r="I2625" s="31">
        <v>1.3019985677997781E-4</v>
      </c>
      <c r="J2625" s="31">
        <v>3.0625995344848445E-3</v>
      </c>
      <c r="K2625" s="31">
        <v>3.2294832826747832E-2</v>
      </c>
      <c r="L2625" s="31">
        <v>-2.3000255558396354E-3</v>
      </c>
      <c r="M2625" s="31">
        <v>8.0381813614669451E-3</v>
      </c>
    </row>
    <row r="2626" spans="1:13" x14ac:dyDescent="0.25">
      <c r="A2626" s="57">
        <v>42892</v>
      </c>
      <c r="B2626" s="31">
        <v>1.1856145435384935E-3</v>
      </c>
      <c r="C2626" s="31">
        <v>3.3781589033974324E-3</v>
      </c>
      <c r="D2626" s="31">
        <v>-5.778756191524459E-3</v>
      </c>
      <c r="E2626" s="31">
        <v>-7.2279603122965552E-3</v>
      </c>
      <c r="F2626" s="31">
        <v>-8.3284394853451182E-3</v>
      </c>
      <c r="G2626" s="31">
        <v>3.3204205866075309E-3</v>
      </c>
      <c r="H2626" s="31">
        <v>-8.2464848616686792E-3</v>
      </c>
      <c r="I2626" s="31">
        <v>-5.3374991863568422E-3</v>
      </c>
      <c r="J2626" s="31">
        <v>4.1524181729359899E-3</v>
      </c>
      <c r="K2626" s="31">
        <v>-1.1409642988590485E-2</v>
      </c>
      <c r="L2626" s="31">
        <v>-2.4846311475409832E-2</v>
      </c>
      <c r="M2626" s="31">
        <v>-1.6571143782706188E-2</v>
      </c>
    </row>
    <row r="2627" spans="1:13" x14ac:dyDescent="0.25">
      <c r="A2627" s="57">
        <v>42893</v>
      </c>
      <c r="B2627" s="31">
        <v>6.9078947368421684E-3</v>
      </c>
      <c r="C2627" s="31">
        <v>5.956620265458179E-3</v>
      </c>
      <c r="D2627" s="31">
        <v>3.5981179075559311E-3</v>
      </c>
      <c r="E2627" s="31">
        <v>4.6182045321891962E-3</v>
      </c>
      <c r="F2627" s="31">
        <v>9.5827725437416245E-3</v>
      </c>
      <c r="G2627" s="31">
        <v>-1.7926089354660668E-3</v>
      </c>
      <c r="H2627" s="31">
        <v>7.0488534396810909E-3</v>
      </c>
      <c r="I2627" s="31">
        <v>2.0286630456121113E-3</v>
      </c>
      <c r="J2627" s="31">
        <v>8.1488688883484262E-3</v>
      </c>
      <c r="K2627" s="31">
        <v>-4.4676098287416144E-3</v>
      </c>
      <c r="L2627" s="31">
        <v>-2.0751247701602304E-2</v>
      </c>
      <c r="M2627" s="31">
        <v>2.7872798682375688E-3</v>
      </c>
    </row>
    <row r="2628" spans="1:13" x14ac:dyDescent="0.25">
      <c r="A2628" s="57">
        <v>42894</v>
      </c>
      <c r="B2628" s="31">
        <v>-1.3394315583142857E-2</v>
      </c>
      <c r="C2628" s="31">
        <v>-2.4457746025615679E-3</v>
      </c>
      <c r="D2628" s="31">
        <v>6.0672917815773886E-3</v>
      </c>
      <c r="E2628" s="31">
        <v>2.3749337464833431E-3</v>
      </c>
      <c r="F2628" s="31">
        <v>-9.491814642990426E-3</v>
      </c>
      <c r="G2628" s="31">
        <v>-6.0781875949716957E-3</v>
      </c>
      <c r="H2628" s="31">
        <v>1.9800607878650567E-4</v>
      </c>
      <c r="I2628" s="31">
        <v>1.0384012539184972E-2</v>
      </c>
      <c r="J2628" s="31">
        <v>1.7493063095668893E-2</v>
      </c>
      <c r="K2628" s="31">
        <v>3.7397157816010385E-4</v>
      </c>
      <c r="L2628" s="31">
        <v>2.9506437768240801E-3</v>
      </c>
      <c r="M2628" s="31">
        <v>-2.7795325331648746E-3</v>
      </c>
    </row>
    <row r="2629" spans="1:13" x14ac:dyDescent="0.25">
      <c r="A2629" s="57">
        <v>42895</v>
      </c>
      <c r="B2629" s="31">
        <v>6.6225165562914245E-3</v>
      </c>
      <c r="C2629" s="31">
        <v>-3.8776695270662742E-2</v>
      </c>
      <c r="D2629" s="31">
        <v>-2.1107456140350811E-2</v>
      </c>
      <c r="E2629" s="31">
        <v>-3.4146490273639585E-2</v>
      </c>
      <c r="F2629" s="31">
        <v>-2.5195154777927331E-2</v>
      </c>
      <c r="G2629" s="31">
        <v>-2.2654621264767361E-2</v>
      </c>
      <c r="H2629" s="31">
        <v>-3.1635107446524202E-2</v>
      </c>
      <c r="I2629" s="31">
        <v>-3.3029539137741648E-2</v>
      </c>
      <c r="J2629" s="31">
        <v>-4.0787289542328686E-2</v>
      </c>
      <c r="K2629" s="31">
        <v>-1.8691588785046731E-2</v>
      </c>
      <c r="L2629" s="31">
        <v>2.4070607114201614E-3</v>
      </c>
      <c r="M2629" s="31">
        <v>6.2080324338020798E-3</v>
      </c>
    </row>
    <row r="2630" spans="1:13" x14ac:dyDescent="0.25">
      <c r="A2630" s="57">
        <v>42898</v>
      </c>
      <c r="B2630" s="31">
        <v>1.4407894736842008E-2</v>
      </c>
      <c r="C2630" s="31">
        <v>-2.3895824942945398E-2</v>
      </c>
      <c r="D2630" s="31">
        <v>5.6006720806478505E-4</v>
      </c>
      <c r="E2630" s="31">
        <v>-7.2960424497016119E-3</v>
      </c>
      <c r="F2630" s="31">
        <v>-5.5779532777378016E-3</v>
      </c>
      <c r="G2630" s="31">
        <v>-7.6791808873718503E-3</v>
      </c>
      <c r="H2630" s="31">
        <v>-1.3697089879486035E-2</v>
      </c>
      <c r="I2630" s="31">
        <v>-7.7540106951871079E-3</v>
      </c>
      <c r="J2630" s="31">
        <v>1.8541409147094789E-3</v>
      </c>
      <c r="K2630" s="31">
        <v>-1.1809523809523714E-2</v>
      </c>
      <c r="L2630" s="31">
        <v>8.8046958377803186E-3</v>
      </c>
      <c r="M2630" s="31">
        <v>-2.2664316293126152E-3</v>
      </c>
    </row>
    <row r="2631" spans="1:13" x14ac:dyDescent="0.25">
      <c r="A2631" s="57">
        <v>42899</v>
      </c>
      <c r="B2631" s="31">
        <v>8.1068811206952418E-3</v>
      </c>
      <c r="C2631" s="31">
        <v>8.0456608444505751E-3</v>
      </c>
      <c r="D2631" s="31">
        <v>4.19815281276259E-3</v>
      </c>
      <c r="E2631" s="31">
        <v>1.1135857461024523E-2</v>
      </c>
      <c r="F2631" s="31">
        <v>-4.8317227590802814E-3</v>
      </c>
      <c r="G2631" s="31">
        <v>1.2467755803955427E-2</v>
      </c>
      <c r="H2631" s="31">
        <v>1.6457493444984594E-2</v>
      </c>
      <c r="I2631" s="31">
        <v>1.5090272163837293E-2</v>
      </c>
      <c r="J2631" s="31">
        <v>-7.4028377544732571E-4</v>
      </c>
      <c r="K2631" s="31">
        <v>1.3107170393215073E-2</v>
      </c>
      <c r="L2631" s="31">
        <v>2.5654588733139416E-2</v>
      </c>
      <c r="M2631" s="31">
        <v>3.5335689045936647E-3</v>
      </c>
    </row>
    <row r="2632" spans="1:13" x14ac:dyDescent="0.25">
      <c r="A2632" s="57">
        <v>42900</v>
      </c>
      <c r="B2632" s="31">
        <v>-9.4570252187339277E-3</v>
      </c>
      <c r="C2632" s="31">
        <v>-9.7550992564295891E-3</v>
      </c>
      <c r="D2632" s="31">
        <v>-9.7547380156076668E-3</v>
      </c>
      <c r="E2632" s="31">
        <v>-2.7690371302705463E-3</v>
      </c>
      <c r="F2632" s="31">
        <v>-5.5248618784531356E-3</v>
      </c>
      <c r="G2632" s="31">
        <v>-5.3786270346781739E-3</v>
      </c>
      <c r="H2632" s="31">
        <v>-4.404612608203573E-3</v>
      </c>
      <c r="I2632" s="31">
        <v>-2.8537297584284582E-3</v>
      </c>
      <c r="J2632" s="31">
        <v>-1.0248178787504614E-2</v>
      </c>
      <c r="K2632" s="31">
        <v>-2.0547945205479534E-2</v>
      </c>
      <c r="L2632" s="31">
        <v>-5.4151624548737232E-3</v>
      </c>
      <c r="M2632" s="31">
        <v>4.7786720321931764E-3</v>
      </c>
    </row>
    <row r="2633" spans="1:13" x14ac:dyDescent="0.25">
      <c r="A2633" s="57">
        <v>42901</v>
      </c>
      <c r="B2633" s="31">
        <v>-4.4164447619666758E-3</v>
      </c>
      <c r="C2633" s="31">
        <v>-5.9933866078809572E-3</v>
      </c>
      <c r="D2633" s="31">
        <v>-6.1919504643962453E-3</v>
      </c>
      <c r="E2633" s="31">
        <v>-8.8876267407127507E-3</v>
      </c>
      <c r="F2633" s="31">
        <v>-1.0493827160493741E-2</v>
      </c>
      <c r="G2633" s="31">
        <v>-5.2654048669417142E-3</v>
      </c>
      <c r="H2633" s="31">
        <v>-1.2596393130357431E-2</v>
      </c>
      <c r="I2633" s="31">
        <v>-2.9950083194675292E-3</v>
      </c>
      <c r="J2633" s="31">
        <v>-9.9800399201599443E-4</v>
      </c>
      <c r="K2633" s="31">
        <v>1.1655011655011815E-3</v>
      </c>
      <c r="L2633" s="31">
        <v>-1.7111744879440116E-2</v>
      </c>
      <c r="M2633" s="31">
        <v>-1.2390488110137765E-2</v>
      </c>
    </row>
    <row r="2634" spans="1:13" x14ac:dyDescent="0.25">
      <c r="A2634" s="57">
        <v>42902</v>
      </c>
      <c r="B2634" s="31">
        <v>6.1321677865484592E-3</v>
      </c>
      <c r="C2634" s="31">
        <v>-1.3999584170767077E-2</v>
      </c>
      <c r="D2634" s="31">
        <v>-2.8320589068252522E-3</v>
      </c>
      <c r="E2634" s="31">
        <v>-2.6848913839394584E-3</v>
      </c>
      <c r="F2634" s="31">
        <v>-1.3894402540690853E-2</v>
      </c>
      <c r="G2634" s="31">
        <v>1.4306151645206988E-3</v>
      </c>
      <c r="H2634" s="31">
        <v>2.4414781625647031E-2</v>
      </c>
      <c r="I2634" s="31">
        <v>5.6074766355138639E-3</v>
      </c>
      <c r="J2634" s="31">
        <v>-4.7452547452546678E-3</v>
      </c>
      <c r="K2634" s="31">
        <v>-7.7609623593325461E-3</v>
      </c>
      <c r="L2634" s="31">
        <v>0</v>
      </c>
      <c r="M2634" s="31">
        <v>-4.6508680775567135E-2</v>
      </c>
    </row>
    <row r="2635" spans="1:13" x14ac:dyDescent="0.25">
      <c r="A2635" s="57">
        <v>42905</v>
      </c>
      <c r="B2635" s="31">
        <v>8.2992932633081384E-3</v>
      </c>
      <c r="C2635" s="31">
        <v>2.8607577142053753E-2</v>
      </c>
      <c r="D2635" s="31">
        <v>8.5203067310422043E-3</v>
      </c>
      <c r="E2635" s="31">
        <v>1.8717146566217702E-2</v>
      </c>
      <c r="F2635" s="31">
        <v>1.7540832758224045E-2</v>
      </c>
      <c r="G2635" s="31">
        <v>1.2428571428571455E-2</v>
      </c>
      <c r="H2635" s="31">
        <v>7.5528242095350695E-3</v>
      </c>
      <c r="I2635" s="31">
        <v>1.4803505045140941E-2</v>
      </c>
      <c r="J2635" s="31">
        <v>2.1580928481806705E-2</v>
      </c>
      <c r="K2635" s="31">
        <v>4.0281579976535031E-2</v>
      </c>
      <c r="L2635" s="31">
        <v>-4.7744658401477014E-2</v>
      </c>
      <c r="M2635" s="31">
        <v>3.4556087187667117E-3</v>
      </c>
    </row>
    <row r="2636" spans="1:13" x14ac:dyDescent="0.25">
      <c r="A2636" s="57">
        <v>42906</v>
      </c>
      <c r="B2636" s="31">
        <v>-6.6233682721368314E-3</v>
      </c>
      <c r="C2636" s="31">
        <v>-9.088424217575608E-3</v>
      </c>
      <c r="D2636" s="31">
        <v>-1.8304702900591385E-2</v>
      </c>
      <c r="E2636" s="31">
        <v>-7.0401203296531767E-3</v>
      </c>
      <c r="F2636" s="31">
        <v>5.1997965297010396E-3</v>
      </c>
      <c r="G2636" s="31">
        <v>-1.3545929166078885E-2</v>
      </c>
      <c r="H2636" s="31">
        <v>-2.5925218806835959E-3</v>
      </c>
      <c r="I2636" s="31">
        <v>-4.0557336298816526E-3</v>
      </c>
      <c r="J2636" s="31">
        <v>-2.2721690002456496E-2</v>
      </c>
      <c r="K2636" s="31">
        <v>-1.3157894736842146E-2</v>
      </c>
      <c r="L2636" s="31">
        <v>-2.4930747922438101E-3</v>
      </c>
      <c r="M2636" s="31">
        <v>5.2980132450342055E-4</v>
      </c>
    </row>
    <row r="2637" spans="1:13" x14ac:dyDescent="0.25">
      <c r="A2637" s="57">
        <v>42907</v>
      </c>
      <c r="B2637" s="31">
        <v>8.4800621439669044E-3</v>
      </c>
      <c r="C2637" s="31">
        <v>5.9306254741053888E-3</v>
      </c>
      <c r="D2637" s="31">
        <v>-8.0321285140562138E-3</v>
      </c>
      <c r="E2637" s="31">
        <v>9.2780577090982863E-3</v>
      </c>
      <c r="F2637" s="31">
        <v>1.3044700590385094E-2</v>
      </c>
      <c r="G2637" s="31">
        <v>5.1494779001572955E-3</v>
      </c>
      <c r="H2637" s="31">
        <v>9.7119656655819675E-3</v>
      </c>
      <c r="I2637" s="31">
        <v>1.0903119868637123E-2</v>
      </c>
      <c r="J2637" s="31">
        <v>1.2567550584392517E-3</v>
      </c>
      <c r="K2637" s="31">
        <v>2.0190476190476314E-2</v>
      </c>
      <c r="L2637" s="31">
        <v>-5.2763121355178244E-3</v>
      </c>
      <c r="M2637" s="31">
        <v>9.2666137145882566E-3</v>
      </c>
    </row>
    <row r="2638" spans="1:13" x14ac:dyDescent="0.25">
      <c r="A2638" s="57">
        <v>42908</v>
      </c>
      <c r="B2638" s="31">
        <v>-7.9594325694843926E-3</v>
      </c>
      <c r="C2638" s="31">
        <v>-1.6453006101323497E-3</v>
      </c>
      <c r="D2638" s="31">
        <v>-6.3620589936379535E-3</v>
      </c>
      <c r="E2638" s="31">
        <v>-2.4597425608421375E-3</v>
      </c>
      <c r="F2638" s="31">
        <v>-4.6622634178830058E-3</v>
      </c>
      <c r="G2638" s="31">
        <v>-1.4230823964689332E-4</v>
      </c>
      <c r="H2638" s="31">
        <v>-9.2793071450669729E-4</v>
      </c>
      <c r="I2638" s="31">
        <v>-3.3136248456889783E-3</v>
      </c>
      <c r="J2638" s="31">
        <v>-7.7821011673152585E-3</v>
      </c>
      <c r="K2638" s="31">
        <v>5.6011949215832857E-3</v>
      </c>
      <c r="L2638" s="31">
        <v>-2.2333891680624829E-3</v>
      </c>
      <c r="M2638" s="31">
        <v>-9.4438614900315132E-3</v>
      </c>
    </row>
    <row r="2639" spans="1:13" x14ac:dyDescent="0.25">
      <c r="A2639" s="57">
        <v>42909</v>
      </c>
      <c r="B2639" s="31">
        <v>-1.3587835651892588E-3</v>
      </c>
      <c r="C2639" s="31">
        <v>4.4633660646844486E-3</v>
      </c>
      <c r="D2639" s="31">
        <v>-4.9476135040745772E-3</v>
      </c>
      <c r="E2639" s="31">
        <v>8.8810874630389502E-3</v>
      </c>
      <c r="F2639" s="31">
        <v>-6.6358110745554644E-3</v>
      </c>
      <c r="G2639" s="31">
        <v>1.3521206945630304E-2</v>
      </c>
      <c r="H2639" s="31">
        <v>2.4368321182464125E-3</v>
      </c>
      <c r="I2639" s="31">
        <v>1.0886571056062611E-2</v>
      </c>
      <c r="J2639" s="31">
        <v>6.7046173308034085E-3</v>
      </c>
      <c r="K2639" s="31">
        <v>2.3022651318232557E-2</v>
      </c>
      <c r="L2639" s="31">
        <v>3.4135422495803036E-2</v>
      </c>
      <c r="M2639" s="31">
        <v>-9.004237288135486E-3</v>
      </c>
    </row>
    <row r="2640" spans="1:13" x14ac:dyDescent="0.25">
      <c r="A2640" s="57">
        <v>42912</v>
      </c>
      <c r="B2640" s="31">
        <v>2.3973046520668895E-3</v>
      </c>
      <c r="C2640" s="31">
        <v>-3.1446540880503138E-3</v>
      </c>
      <c r="D2640" s="31">
        <v>-3.5097981866042405E-3</v>
      </c>
      <c r="E2640" s="31">
        <v>-1.3794674758437875E-2</v>
      </c>
      <c r="F2640" s="31">
        <v>1.7963399573370786E-3</v>
      </c>
      <c r="G2640" s="31">
        <v>-9.5492206150820103E-3</v>
      </c>
      <c r="H2640" s="31">
        <v>-9.7236336102974885E-3</v>
      </c>
      <c r="I2640" s="31">
        <v>-9.5440768685108868E-3</v>
      </c>
      <c r="J2640" s="31">
        <v>-1.5958783613973293E-2</v>
      </c>
      <c r="K2640" s="31">
        <v>-1.3793103448275779E-2</v>
      </c>
      <c r="L2640" s="31">
        <v>-7.846320346320268E-3</v>
      </c>
      <c r="M2640" s="31">
        <v>8.8188134687332553E-3</v>
      </c>
    </row>
    <row r="2641" spans="1:13" x14ac:dyDescent="0.25">
      <c r="A2641" s="57">
        <v>42913</v>
      </c>
      <c r="B2641" s="31">
        <v>1.8744748238639364E-3</v>
      </c>
      <c r="C2641" s="31">
        <v>-1.4332738993279359E-2</v>
      </c>
      <c r="D2641" s="31">
        <v>-1.2327560904021206E-2</v>
      </c>
      <c r="E2641" s="31">
        <v>-2.6190051140957848E-2</v>
      </c>
      <c r="F2641" s="31">
        <v>-1.6026000224139914E-2</v>
      </c>
      <c r="G2641" s="31">
        <v>-1.8715440238196601E-2</v>
      </c>
      <c r="H2641" s="31">
        <v>-1.7304171110082756E-2</v>
      </c>
      <c r="I2641" s="31">
        <v>-1.9597630054039916E-2</v>
      </c>
      <c r="J2641" s="31">
        <v>-1.7366875239433033E-2</v>
      </c>
      <c r="K2641" s="31">
        <v>-1.0673536989326604E-2</v>
      </c>
      <c r="L2641" s="31">
        <v>-4.9086446686664731E-3</v>
      </c>
      <c r="M2641" s="31">
        <v>6.7549668874173907E-3</v>
      </c>
    </row>
    <row r="2642" spans="1:13" x14ac:dyDescent="0.25">
      <c r="A2642" s="57">
        <v>42914</v>
      </c>
      <c r="B2642" s="31">
        <v>9.6774193548387899E-4</v>
      </c>
      <c r="C2642" s="31">
        <v>1.4610728449175658E-2</v>
      </c>
      <c r="D2642" s="31">
        <v>1.6344725111441472E-2</v>
      </c>
      <c r="E2642" s="31">
        <v>1.4191280342488621E-2</v>
      </c>
      <c r="F2642" s="31">
        <v>1.3667425968109326E-2</v>
      </c>
      <c r="G2642" s="31">
        <v>8.5247796561191969E-3</v>
      </c>
      <c r="H2642" s="31">
        <v>1.3872110403571059E-2</v>
      </c>
      <c r="I2642" s="31">
        <v>1.7665028556249185E-2</v>
      </c>
      <c r="J2642" s="31">
        <v>1.4424951267056452E-2</v>
      </c>
      <c r="K2642" s="31">
        <v>2.7529761904762085E-2</v>
      </c>
      <c r="L2642" s="31">
        <v>4.5217867909016052E-2</v>
      </c>
      <c r="M2642" s="31">
        <v>6.5780818313379008E-3</v>
      </c>
    </row>
    <row r="2643" spans="1:13" x14ac:dyDescent="0.25">
      <c r="A2643" s="57">
        <v>42915</v>
      </c>
      <c r="B2643" s="31">
        <v>1.2890750886238589E-3</v>
      </c>
      <c r="C2643" s="31">
        <v>-1.4743194130151571E-2</v>
      </c>
      <c r="D2643" s="31">
        <v>-1.9298245614035148E-2</v>
      </c>
      <c r="E2643" s="31">
        <v>-2.4136354453529574E-2</v>
      </c>
      <c r="F2643" s="31">
        <v>9.1573033707865736E-3</v>
      </c>
      <c r="G2643" s="31">
        <v>-1.8767908309455628E-2</v>
      </c>
      <c r="H2643" s="31">
        <v>-1.4540607676229222E-2</v>
      </c>
      <c r="I2643" s="31">
        <v>-1.4356564865570465E-2</v>
      </c>
      <c r="J2643" s="31">
        <v>-1.4860363822700395E-2</v>
      </c>
      <c r="K2643" s="31">
        <v>-3.5843591600289715E-2</v>
      </c>
      <c r="L2643" s="31">
        <v>-3.6706869428422273E-3</v>
      </c>
      <c r="M2643" s="31">
        <v>-7.5807084041301653E-3</v>
      </c>
    </row>
    <row r="2644" spans="1:13" x14ac:dyDescent="0.25">
      <c r="A2644" s="57">
        <v>42916</v>
      </c>
      <c r="B2644" s="31">
        <v>-6.8876729964595373E-3</v>
      </c>
      <c r="C2644" s="31">
        <v>2.366369710467664E-3</v>
      </c>
      <c r="D2644" s="31">
        <v>5.9630292188432854E-3</v>
      </c>
      <c r="E2644" s="31">
        <v>-9.8715392410028135E-3</v>
      </c>
      <c r="F2644" s="31">
        <v>-4.2865890998161627E-3</v>
      </c>
      <c r="G2644" s="31">
        <v>6.4242955175939365E-3</v>
      </c>
      <c r="H2644" s="31">
        <v>-8.125582777453233E-3</v>
      </c>
      <c r="I2644" s="31">
        <v>-3.9724576271182865E-4</v>
      </c>
      <c r="J2644" s="31">
        <v>3.9011703511060425E-4</v>
      </c>
      <c r="K2644" s="31">
        <v>-1.4645137063462266E-2</v>
      </c>
      <c r="L2644" s="31">
        <v>5.2631578947368585E-3</v>
      </c>
      <c r="M2644" s="31">
        <v>-3.29250625576194E-3</v>
      </c>
    </row>
    <row r="2645" spans="1:13" x14ac:dyDescent="0.25">
      <c r="A2645" s="57">
        <v>42919</v>
      </c>
      <c r="B2645" s="31">
        <v>-4.5372050816696596E-3</v>
      </c>
      <c r="C2645" s="31">
        <v>-3.6106096375504437E-3</v>
      </c>
      <c r="D2645" s="31">
        <v>-8.2987551867220732E-3</v>
      </c>
      <c r="E2645" s="31">
        <v>-1.1037381840590665E-2</v>
      </c>
      <c r="F2645" s="31">
        <v>6.2059711506206039E-3</v>
      </c>
      <c r="G2645" s="31">
        <v>-1.1025678224285573E-2</v>
      </c>
      <c r="H2645" s="31">
        <v>-1.4814049586776901E-2</v>
      </c>
      <c r="I2645" s="31">
        <v>-1.6889654258842146E-2</v>
      </c>
      <c r="J2645" s="31">
        <v>-6.7593916547512567E-3</v>
      </c>
      <c r="K2645" s="31">
        <v>-4.1920731707316694E-3</v>
      </c>
      <c r="L2645" s="31">
        <v>7.3298429319370584E-3</v>
      </c>
      <c r="M2645" s="31">
        <v>-4.2283298097252064E-3</v>
      </c>
    </row>
    <row r="2646" spans="1:13" x14ac:dyDescent="0.25">
      <c r="A2646" s="57">
        <v>42921</v>
      </c>
      <c r="B2646" s="31">
        <v>1.4259669227764116E-2</v>
      </c>
      <c r="C2646" s="31">
        <v>4.1114982578398518E-3</v>
      </c>
      <c r="D2646" s="31">
        <v>2.6300059772863094E-2</v>
      </c>
      <c r="E2646" s="31">
        <v>1.4476466006453803E-2</v>
      </c>
      <c r="F2646" s="31">
        <v>2.1448019114296946E-2</v>
      </c>
      <c r="G2646" s="31">
        <v>1.334898048995159E-2</v>
      </c>
      <c r="H2646" s="31">
        <v>1.8602017490510159E-2</v>
      </c>
      <c r="I2646" s="31">
        <v>1.286801859462372E-2</v>
      </c>
      <c r="J2646" s="31">
        <v>6.5436461196177742E-3</v>
      </c>
      <c r="K2646" s="31">
        <v>-6.1232300038269738E-3</v>
      </c>
      <c r="L2646" s="31">
        <v>-1.819126819126804E-2</v>
      </c>
      <c r="M2646" s="31">
        <v>-5.3078556263275178E-4</v>
      </c>
    </row>
    <row r="2647" spans="1:13" x14ac:dyDescent="0.25">
      <c r="A2647" s="57">
        <v>42922</v>
      </c>
      <c r="B2647" s="31">
        <v>-1.5471528535661583E-2</v>
      </c>
      <c r="C2647" s="31">
        <v>-9.4385453535985597E-3</v>
      </c>
      <c r="D2647" s="31">
        <v>-2.0675596971461929E-2</v>
      </c>
      <c r="E2647" s="31">
        <v>-5.5061368198220384E-3</v>
      </c>
      <c r="F2647" s="31">
        <v>-1.109720937823E-2</v>
      </c>
      <c r="G2647" s="31">
        <v>-7.3827446438912148E-3</v>
      </c>
      <c r="H2647" s="31">
        <v>-6.4443071855054823E-3</v>
      </c>
      <c r="I2647" s="31">
        <v>-1.0110416389517152E-2</v>
      </c>
      <c r="J2647" s="31">
        <v>-6.5011051878816062E-4</v>
      </c>
      <c r="K2647" s="31">
        <v>2.6954177897573484E-3</v>
      </c>
      <c r="L2647" s="31">
        <v>-2.9645314981471826E-2</v>
      </c>
      <c r="M2647" s="31">
        <v>1.9915029208710244E-3</v>
      </c>
    </row>
    <row r="2648" spans="1:13" x14ac:dyDescent="0.25">
      <c r="A2648" s="57">
        <v>42923</v>
      </c>
      <c r="B2648" s="31">
        <v>-4.825247782994313E-3</v>
      </c>
      <c r="C2648" s="31">
        <v>1.0159041546976999E-2</v>
      </c>
      <c r="D2648" s="31">
        <v>7.4338388343739847E-3</v>
      </c>
      <c r="E2648" s="31">
        <v>1.3124662232957274E-2</v>
      </c>
      <c r="F2648" s="31">
        <v>-2.1453325265415879E-3</v>
      </c>
      <c r="G2648" s="31">
        <v>1.2979437071605648E-2</v>
      </c>
      <c r="H2648" s="31">
        <v>1.4111942308887793E-2</v>
      </c>
      <c r="I2648" s="31">
        <v>1.7605160596694036E-2</v>
      </c>
      <c r="J2648" s="31">
        <v>2.1077283372365363E-2</v>
      </c>
      <c r="K2648" s="31">
        <v>8.0645161290322509E-3</v>
      </c>
      <c r="L2648" s="31">
        <v>-5.4555373704301413E-4</v>
      </c>
      <c r="M2648" s="31">
        <v>-1.8550417384390894E-3</v>
      </c>
    </row>
    <row r="2649" spans="1:13" x14ac:dyDescent="0.25">
      <c r="A2649" s="57">
        <v>42926</v>
      </c>
      <c r="B2649" s="31">
        <v>1.9001441488664117E-3</v>
      </c>
      <c r="C2649" s="31">
        <v>6.1034817589125101E-3</v>
      </c>
      <c r="D2649" s="31">
        <v>-6.788665879575051E-3</v>
      </c>
      <c r="E2649" s="31">
        <v>1.1114860819299022E-2</v>
      </c>
      <c r="F2649" s="31">
        <v>8.4343991179713917E-3</v>
      </c>
      <c r="G2649" s="31">
        <v>7.4863230636339484E-3</v>
      </c>
      <c r="H2649" s="31">
        <v>1.8094323429645787E-2</v>
      </c>
      <c r="I2649" s="31">
        <v>1.3602746962493306E-2</v>
      </c>
      <c r="J2649" s="31">
        <v>3.8226299694188448E-3</v>
      </c>
      <c r="K2649" s="31">
        <v>9.9047619047618607E-3</v>
      </c>
      <c r="L2649" s="31">
        <v>-1.2281659388646338E-2</v>
      </c>
      <c r="M2649" s="31">
        <v>-2.78773397052966E-2</v>
      </c>
    </row>
    <row r="2650" spans="1:13" x14ac:dyDescent="0.25">
      <c r="A2650" s="57">
        <v>42927</v>
      </c>
      <c r="B2650" s="31">
        <v>2.2889281276567974E-3</v>
      </c>
      <c r="C2650" s="31">
        <v>3.240038604715334E-3</v>
      </c>
      <c r="D2650" s="31">
        <v>8.0237741456168354E-3</v>
      </c>
      <c r="E2650" s="31">
        <v>1.388888888888884E-3</v>
      </c>
      <c r="F2650" s="31">
        <v>8.0905264308750446E-3</v>
      </c>
      <c r="G2650" s="31">
        <v>1.4289797084865441E-4</v>
      </c>
      <c r="H2650" s="31">
        <v>-2.3482894618002126E-3</v>
      </c>
      <c r="I2650" s="31">
        <v>1.1530944625407269E-2</v>
      </c>
      <c r="J2650" s="31">
        <v>3.3003300330034513E-3</v>
      </c>
      <c r="K2650" s="31">
        <v>-3.7721614485108912E-4</v>
      </c>
      <c r="L2650" s="31">
        <v>6.0790273556230456E-3</v>
      </c>
      <c r="M2650" s="31">
        <v>3.2773453502661365E-3</v>
      </c>
    </row>
    <row r="2651" spans="1:13" x14ac:dyDescent="0.25">
      <c r="A2651" s="57">
        <v>42928</v>
      </c>
      <c r="B2651" s="31">
        <v>1.4354691374134365E-3</v>
      </c>
      <c r="C2651" s="31">
        <v>1.4430014430015792E-3</v>
      </c>
      <c r="D2651" s="31">
        <v>9.7287735849056478E-3</v>
      </c>
      <c r="E2651" s="31">
        <v>1.4772763926071741E-2</v>
      </c>
      <c r="F2651" s="31">
        <v>1.2743343636462123E-2</v>
      </c>
      <c r="G2651" s="31">
        <v>1.6573796256608153E-2</v>
      </c>
      <c r="H2651" s="31">
        <v>1.2453099695210801E-2</v>
      </c>
      <c r="I2651" s="31">
        <v>2.3378630772203257E-2</v>
      </c>
      <c r="J2651" s="31">
        <v>1.8724696356275272E-2</v>
      </c>
      <c r="K2651" s="31">
        <v>3.1320754716981147E-2</v>
      </c>
      <c r="L2651" s="31">
        <v>2.4718483932985702E-2</v>
      </c>
      <c r="M2651" s="31">
        <v>6.3971689124813214E-3</v>
      </c>
    </row>
    <row r="2652" spans="1:13" x14ac:dyDescent="0.25">
      <c r="A2652" s="57">
        <v>42929</v>
      </c>
      <c r="B2652" s="31">
        <v>1.4334115194161168E-3</v>
      </c>
      <c r="C2652" s="31">
        <v>1.3928914505283441E-2</v>
      </c>
      <c r="D2652" s="31">
        <v>-2.9197080291964994E-4</v>
      </c>
      <c r="E2652" s="31">
        <v>3.528177743873373E-3</v>
      </c>
      <c r="F2652" s="31">
        <v>8.5671449989299653E-4</v>
      </c>
      <c r="G2652" s="31">
        <v>8.7139845397046223E-3</v>
      </c>
      <c r="H2652" s="31">
        <v>-5.8419687832211853E-3</v>
      </c>
      <c r="I2652" s="31">
        <v>2.2655758338576693E-3</v>
      </c>
      <c r="J2652" s="31">
        <v>2.4838549428718437E-4</v>
      </c>
      <c r="K2652" s="31">
        <v>0.15916575192096594</v>
      </c>
      <c r="L2652" s="31">
        <v>1.9297775395336281E-2</v>
      </c>
      <c r="M2652" s="31">
        <v>1.5012172031376725E-2</v>
      </c>
    </row>
    <row r="2653" spans="1:13" x14ac:dyDescent="0.25">
      <c r="A2653" s="57">
        <v>42930</v>
      </c>
      <c r="B2653" s="31">
        <v>2.0169160702667721E-3</v>
      </c>
      <c r="C2653" s="31">
        <v>8.5944373012112329E-3</v>
      </c>
      <c r="D2653" s="31">
        <v>1.2850467289719614E-2</v>
      </c>
      <c r="E2653" s="31">
        <v>9.3226065289919724E-3</v>
      </c>
      <c r="F2653" s="31">
        <v>8.7203081532207793E-3</v>
      </c>
      <c r="G2653" s="31">
        <v>1.4072732339417637E-2</v>
      </c>
      <c r="H2653" s="31">
        <v>1.1792570680471126E-3</v>
      </c>
      <c r="I2653" s="31">
        <v>4.4581187994474636E-3</v>
      </c>
      <c r="J2653" s="31">
        <v>1.812763844052645E-2</v>
      </c>
      <c r="K2653" s="31">
        <v>-1.8939393939393367E-3</v>
      </c>
      <c r="L2653" s="31">
        <v>2.6295030239285033E-3</v>
      </c>
      <c r="M2653" s="31">
        <v>1.7188540972684851E-2</v>
      </c>
    </row>
    <row r="2654" spans="1:13" x14ac:dyDescent="0.25">
      <c r="A2654" s="57">
        <v>42933</v>
      </c>
      <c r="B2654" s="31">
        <v>-2.7270956431399984E-3</v>
      </c>
      <c r="C2654" s="31">
        <v>3.4889962426194465E-3</v>
      </c>
      <c r="D2654" s="31">
        <v>-6.0553633217993452E-3</v>
      </c>
      <c r="E2654" s="31">
        <v>-2.6883126392536205E-3</v>
      </c>
      <c r="F2654" s="31">
        <v>-1.6971625563512172E-3</v>
      </c>
      <c r="G2654" s="31">
        <v>7.831821929101368E-3</v>
      </c>
      <c r="H2654" s="31">
        <v>8.2151306135893609E-3</v>
      </c>
      <c r="I2654" s="31">
        <v>-1.5002813027442663E-3</v>
      </c>
      <c r="J2654" s="31">
        <v>-4.1463414634146378E-3</v>
      </c>
      <c r="K2654" s="31">
        <v>-8.8551549652119421E-3</v>
      </c>
      <c r="L2654" s="31">
        <v>-3.4093889325991222E-3</v>
      </c>
      <c r="M2654" s="31">
        <v>3.9297877914590273E-4</v>
      </c>
    </row>
    <row r="2655" spans="1:13" x14ac:dyDescent="0.25">
      <c r="A2655" s="57">
        <v>42934</v>
      </c>
      <c r="B2655" s="31">
        <v>-8.0083338759032729E-3</v>
      </c>
      <c r="C2655" s="31">
        <v>3.4768654720513936E-3</v>
      </c>
      <c r="D2655" s="31">
        <v>1.7406440382943256E-3</v>
      </c>
      <c r="E2655" s="31">
        <v>1.2565291267227385E-2</v>
      </c>
      <c r="F2655" s="31">
        <v>6.8001912553790067E-3</v>
      </c>
      <c r="G2655" s="31">
        <v>-6.8166325835028463E-4</v>
      </c>
      <c r="H2655" s="31">
        <v>1.4266761712407483E-2</v>
      </c>
      <c r="I2655" s="31">
        <v>1.9595567520190427E-2</v>
      </c>
      <c r="J2655" s="31">
        <v>6.1229488121479214E-3</v>
      </c>
      <c r="K2655" s="31">
        <v>6.7007019783025257E-3</v>
      </c>
      <c r="L2655" s="31">
        <v>7.3684210526316907E-3</v>
      </c>
      <c r="M2655" s="31">
        <v>-2.2260049757758527E-3</v>
      </c>
    </row>
    <row r="2656" spans="1:13" x14ac:dyDescent="0.25">
      <c r="A2656" s="57">
        <v>42935</v>
      </c>
      <c r="B2656" s="31">
        <v>-1.5358361774744034E-2</v>
      </c>
      <c r="C2656" s="31">
        <v>6.2633262260127776E-3</v>
      </c>
      <c r="D2656" s="31">
        <v>8.6880973066905121E-4</v>
      </c>
      <c r="E2656" s="31">
        <v>5.6867619639526801E-3</v>
      </c>
      <c r="F2656" s="31">
        <v>7.3874729565721609E-3</v>
      </c>
      <c r="G2656" s="31">
        <v>7.6398362892224903E-3</v>
      </c>
      <c r="H2656" s="31">
        <v>2.3622431548633305E-3</v>
      </c>
      <c r="I2656" s="31">
        <v>7.8595112366448561E-3</v>
      </c>
      <c r="J2656" s="31">
        <v>0</v>
      </c>
      <c r="K2656" s="31">
        <v>-1.426307448494446E-2</v>
      </c>
      <c r="L2656" s="31">
        <v>3.4482758620689724E-2</v>
      </c>
      <c r="M2656" s="31">
        <v>-4.3307086614172707E-3</v>
      </c>
    </row>
    <row r="2657" spans="1:13" x14ac:dyDescent="0.25">
      <c r="A2657" s="57">
        <v>42936</v>
      </c>
      <c r="B2657" s="31">
        <v>-1.6597786961738525E-2</v>
      </c>
      <c r="C2657" s="31">
        <v>-4.5027148722024402E-3</v>
      </c>
      <c r="D2657" s="31">
        <v>5.4976851851851194E-3</v>
      </c>
      <c r="E2657" s="31">
        <v>-2.8221528700470566E-3</v>
      </c>
      <c r="F2657" s="31">
        <v>2.1476088209102517E-3</v>
      </c>
      <c r="G2657" s="31">
        <v>4.8740861088545362E-3</v>
      </c>
      <c r="H2657" s="31">
        <v>1.7821145812031425E-3</v>
      </c>
      <c r="I2657" s="31">
        <v>2.3760204703302534E-3</v>
      </c>
      <c r="J2657" s="31">
        <v>6.4508276533592479E-3</v>
      </c>
      <c r="K2657" s="31">
        <v>8.3601286173633493E-3</v>
      </c>
      <c r="L2657" s="31">
        <v>-4.318181818181821E-2</v>
      </c>
      <c r="M2657" s="31">
        <v>1.9770660340054924E-3</v>
      </c>
    </row>
    <row r="2658" spans="1:13" x14ac:dyDescent="0.25">
      <c r="A2658" s="57">
        <v>42937</v>
      </c>
      <c r="B2658" s="31">
        <v>4.066969429945555E-4</v>
      </c>
      <c r="C2658" s="31">
        <v>-4.6561128109612326E-4</v>
      </c>
      <c r="D2658" s="31">
        <v>-5.7553956834544007E-4</v>
      </c>
      <c r="E2658" s="31">
        <v>4.9269224810204459E-3</v>
      </c>
      <c r="F2658" s="31">
        <v>9.7219318419403677E-3</v>
      </c>
      <c r="G2658" s="31">
        <v>-5.7935866343302722E-3</v>
      </c>
      <c r="H2658" s="31">
        <v>-2.9454651501895635E-3</v>
      </c>
      <c r="I2658" s="31">
        <v>-6.0779189205617534E-4</v>
      </c>
      <c r="J2658" s="31">
        <v>-1.1972427137501462E-2</v>
      </c>
      <c r="K2658" s="31">
        <v>1.5943877551021224E-3</v>
      </c>
      <c r="L2658" s="31">
        <v>-9.2372657693323701E-3</v>
      </c>
      <c r="M2658" s="31">
        <v>1.7100762957118487E-3</v>
      </c>
    </row>
    <row r="2659" spans="1:13" x14ac:dyDescent="0.25">
      <c r="A2659" s="57">
        <v>42940</v>
      </c>
      <c r="B2659" s="31">
        <v>-3.9975608103530735E-3</v>
      </c>
      <c r="C2659" s="31">
        <v>1.2111532574698769E-2</v>
      </c>
      <c r="D2659" s="31">
        <v>-6.6225165562913135E-3</v>
      </c>
      <c r="E2659" s="31">
        <v>7.6265263331003474E-3</v>
      </c>
      <c r="F2659" s="31">
        <v>2.8315560617041102E-2</v>
      </c>
      <c r="G2659" s="31">
        <v>-2.5748746442608716E-3</v>
      </c>
      <c r="H2659" s="31">
        <v>1.2947634229333094E-2</v>
      </c>
      <c r="I2659" s="31">
        <v>9.5481359849176606E-3</v>
      </c>
      <c r="J2659" s="31">
        <v>-9.5471236230110224E-3</v>
      </c>
      <c r="K2659" s="31">
        <v>1.3689907672715718E-2</v>
      </c>
      <c r="L2659" s="31">
        <v>-7.1923281832710906E-3</v>
      </c>
      <c r="M2659" s="31">
        <v>9.7176625082073809E-3</v>
      </c>
    </row>
    <row r="2660" spans="1:13" x14ac:dyDescent="0.25">
      <c r="A2660" s="57">
        <v>42941</v>
      </c>
      <c r="B2660" s="31">
        <v>-2.925170068027283E-3</v>
      </c>
      <c r="C2660" s="31">
        <v>4.2737852587284575E-3</v>
      </c>
      <c r="D2660" s="31">
        <v>4.9275362318841331E-3</v>
      </c>
      <c r="E2660" s="31">
        <v>-3.0234408470530605E-2</v>
      </c>
      <c r="F2660" s="31">
        <v>-8.0543669770953841E-3</v>
      </c>
      <c r="G2660" s="31">
        <v>8.0163043478260754E-3</v>
      </c>
      <c r="H2660" s="31">
        <v>8.8550940853737714E-4</v>
      </c>
      <c r="I2660" s="31">
        <v>-4.3373493975903399E-3</v>
      </c>
      <c r="J2660" s="31">
        <v>5.8082056351951294E-3</v>
      </c>
      <c r="K2660" s="31">
        <v>-3.1407035175879949E-3</v>
      </c>
      <c r="L2660" s="31">
        <v>4.1588408907968777E-2</v>
      </c>
      <c r="M2660" s="31">
        <v>2.1199115619716435E-2</v>
      </c>
    </row>
    <row r="2661" spans="1:13" x14ac:dyDescent="0.25">
      <c r="A2661" s="57">
        <v>42942</v>
      </c>
      <c r="B2661" s="31">
        <v>-2.0468035750834668E-3</v>
      </c>
      <c r="C2661" s="31">
        <v>4.713892889878224E-3</v>
      </c>
      <c r="D2661" s="31">
        <v>2.3074704355350306E-3</v>
      </c>
      <c r="E2661" s="31">
        <v>-3.0503839276323497E-3</v>
      </c>
      <c r="F2661" s="31">
        <v>2.0908398883531909E-2</v>
      </c>
      <c r="G2661" s="31">
        <v>-1.8870467718021811E-3</v>
      </c>
      <c r="H2661" s="31">
        <v>1.2434246588515885E-2</v>
      </c>
      <c r="I2661" s="31">
        <v>1.9966118102614505E-3</v>
      </c>
      <c r="J2661" s="31">
        <v>1.4006634721710265E-2</v>
      </c>
      <c r="K2661" s="31">
        <v>3.150598613736566E-3</v>
      </c>
      <c r="L2661" s="31">
        <v>6.1823802163833985E-3</v>
      </c>
      <c r="M2661" s="31">
        <v>4.8395313295976905E-3</v>
      </c>
    </row>
    <row r="2662" spans="1:13" x14ac:dyDescent="0.25">
      <c r="A2662" s="57">
        <v>42943</v>
      </c>
      <c r="B2662" s="31">
        <v>-8.6825733233062419E-3</v>
      </c>
      <c r="C2662" s="31">
        <v>-1.8897432555714855E-2</v>
      </c>
      <c r="D2662" s="31">
        <v>6.3309352517986195E-3</v>
      </c>
      <c r="E2662" s="31">
        <v>-1.4465077020468398E-2</v>
      </c>
      <c r="F2662" s="31">
        <v>-8.4505641994325753E-4</v>
      </c>
      <c r="G2662" s="31">
        <v>-1.2018906144496966E-2</v>
      </c>
      <c r="H2662" s="31">
        <v>-6.4589665653494999E-3</v>
      </c>
      <c r="I2662" s="31">
        <v>2.916490550087536E-2</v>
      </c>
      <c r="J2662" s="31">
        <v>-1.8902217375499797E-2</v>
      </c>
      <c r="K2662" s="31">
        <v>-3.3919597989949701E-2</v>
      </c>
      <c r="L2662" s="31">
        <v>-1.3568868407578094E-2</v>
      </c>
      <c r="M2662" s="31">
        <v>1.1153358681875725E-2</v>
      </c>
    </row>
    <row r="2663" spans="1:13" x14ac:dyDescent="0.25">
      <c r="A2663" s="57">
        <v>42944</v>
      </c>
      <c r="B2663" s="31">
        <v>-1.3103448275861851E-3</v>
      </c>
      <c r="C2663" s="31">
        <v>-7.0403825717322288E-3</v>
      </c>
      <c r="D2663" s="31">
        <v>9.7226193880470824E-3</v>
      </c>
      <c r="E2663" s="31">
        <v>7.9649712554463736E-3</v>
      </c>
      <c r="F2663" s="31">
        <v>9.4527363184079505E-2</v>
      </c>
      <c r="G2663" s="31">
        <v>-1.6402405686165578E-3</v>
      </c>
      <c r="H2663" s="31">
        <v>-2.4818355640535361E-2</v>
      </c>
      <c r="I2663" s="31">
        <v>1.1793006336540568E-2</v>
      </c>
      <c r="J2663" s="31">
        <v>-3.2110658268494907E-3</v>
      </c>
      <c r="K2663" s="31">
        <v>-3.9986996098829608E-2</v>
      </c>
      <c r="L2663" s="31">
        <v>2.2060731897223018E-2</v>
      </c>
      <c r="M2663" s="31">
        <v>3.7603409375774888E-4</v>
      </c>
    </row>
    <row r="2664" spans="1:13" x14ac:dyDescent="0.25">
      <c r="A2664" s="57">
        <v>42947</v>
      </c>
      <c r="B2664" s="31">
        <v>0</v>
      </c>
      <c r="C2664" s="31">
        <v>-5.1505016722408481E-3</v>
      </c>
      <c r="D2664" s="31">
        <v>4.5312942509203591E-3</v>
      </c>
      <c r="E2664" s="31">
        <v>-1.1714974562679892E-2</v>
      </c>
      <c r="F2664" s="31">
        <v>2.8863636363636314E-2</v>
      </c>
      <c r="G2664" s="31">
        <v>-4.6549835706463094E-3</v>
      </c>
      <c r="H2664" s="31">
        <v>-3.1626210736833804E-2</v>
      </c>
      <c r="I2664" s="31">
        <v>-1.8556103218324127E-2</v>
      </c>
      <c r="J2664" s="31">
        <v>8.301325734109799E-3</v>
      </c>
      <c r="K2664" s="31">
        <v>-1.862512698950225E-2</v>
      </c>
      <c r="L2664" s="31">
        <v>-9.1416962925342515E-3</v>
      </c>
      <c r="M2664" s="31">
        <v>2.2553564716198959E-3</v>
      </c>
    </row>
    <row r="2665" spans="1:13" x14ac:dyDescent="0.25">
      <c r="A2665" s="57">
        <v>42948</v>
      </c>
      <c r="B2665" s="31">
        <v>0</v>
      </c>
      <c r="C2665" s="31">
        <v>8.8751428763531592E-3</v>
      </c>
      <c r="D2665" s="31">
        <v>2.480969833662261E-2</v>
      </c>
      <c r="E2665" s="31">
        <v>3.5464803868889838E-4</v>
      </c>
      <c r="F2665" s="31">
        <v>-3.3134526176276102E-3</v>
      </c>
      <c r="G2665" s="31">
        <v>-1.6506189821183792E-3</v>
      </c>
      <c r="H2665" s="31">
        <v>8.514041588207899E-3</v>
      </c>
      <c r="I2665" s="31">
        <v>3.6041358936484968E-3</v>
      </c>
      <c r="J2665" s="31">
        <v>4.055050380928904E-3</v>
      </c>
      <c r="K2665" s="31">
        <v>0</v>
      </c>
      <c r="L2665" s="31">
        <v>-4.2798564838544384E-2</v>
      </c>
      <c r="M2665" s="31">
        <v>6.3757969746218723E-3</v>
      </c>
    </row>
    <row r="2666" spans="1:13" x14ac:dyDescent="0.25">
      <c r="A2666" s="57">
        <v>42949</v>
      </c>
      <c r="B2666" s="31">
        <v>8.2758620689649121E-4</v>
      </c>
      <c r="C2666" s="31">
        <v>4.7250916361212703E-2</v>
      </c>
      <c r="D2666" s="31">
        <v>7.9779917469051664E-3</v>
      </c>
      <c r="E2666" s="31">
        <v>-4.7269641073022228E-4</v>
      </c>
      <c r="F2666" s="31">
        <v>-1.6134751773049572E-2</v>
      </c>
      <c r="G2666" s="31">
        <v>-4.4089280793606633E-3</v>
      </c>
      <c r="H2666" s="31">
        <v>-3.0114737148545512E-4</v>
      </c>
      <c r="I2666" s="31">
        <v>-3.2968326857412134E-3</v>
      </c>
      <c r="J2666" s="31">
        <v>-4.8953616448413895E-3</v>
      </c>
      <c r="K2666" s="31">
        <v>-2.1394064872325758E-2</v>
      </c>
      <c r="L2666" s="31">
        <v>5.8902275769745494E-3</v>
      </c>
      <c r="M2666" s="31">
        <v>3.7267080745340131E-4</v>
      </c>
    </row>
    <row r="2667" spans="1:13" x14ac:dyDescent="0.25">
      <c r="A2667" s="57">
        <v>42950</v>
      </c>
      <c r="B2667" s="31">
        <v>-4.7546857772877704E-3</v>
      </c>
      <c r="C2667" s="31">
        <v>-9.9910907471044696E-3</v>
      </c>
      <c r="D2667" s="31">
        <v>-4.0938864628821126E-3</v>
      </c>
      <c r="E2667" s="31">
        <v>-7.2442739066412853E-3</v>
      </c>
      <c r="F2667" s="31">
        <v>2.4463867363488712E-2</v>
      </c>
      <c r="G2667" s="31">
        <v>-1.5222806531968169E-3</v>
      </c>
      <c r="H2667" s="31">
        <v>-9.007018847463133E-3</v>
      </c>
      <c r="I2667" s="31">
        <v>-4.193738924985313E-3</v>
      </c>
      <c r="J2667" s="31">
        <v>6.1493051285199662E-4</v>
      </c>
      <c r="K2667" s="31">
        <v>2.8208744710860323E-2</v>
      </c>
      <c r="L2667" s="31">
        <v>6.3880755922278709E-3</v>
      </c>
      <c r="M2667" s="31">
        <v>4.2220290574941366E-3</v>
      </c>
    </row>
    <row r="2668" spans="1:13" x14ac:dyDescent="0.25">
      <c r="A2668" s="57">
        <v>42951</v>
      </c>
      <c r="B2668" s="31">
        <v>3.9465485010039547E-3</v>
      </c>
      <c r="C2668" s="31">
        <v>5.2709391270810979E-3</v>
      </c>
      <c r="D2668" s="31">
        <v>-5.206906001644418E-3</v>
      </c>
      <c r="E2668" s="31">
        <v>4.6662696909003376E-3</v>
      </c>
      <c r="F2668" s="31">
        <v>-5.8929592330356773E-3</v>
      </c>
      <c r="G2668" s="31">
        <v>7.3458073458072537E-3</v>
      </c>
      <c r="H2668" s="31">
        <v>6.6874721355336675E-4</v>
      </c>
      <c r="I2668" s="31">
        <v>6.1094964114123407E-3</v>
      </c>
      <c r="J2668" s="31">
        <v>8.6037364798441374E-4</v>
      </c>
      <c r="K2668" s="31">
        <v>1.5432098765432167E-2</v>
      </c>
      <c r="L2668" s="31">
        <v>4.4961650357048244E-2</v>
      </c>
      <c r="M2668" s="31">
        <v>-4.8225547174477468E-3</v>
      </c>
    </row>
    <row r="2669" spans="1:13" x14ac:dyDescent="0.25">
      <c r="A2669" s="57">
        <v>42954</v>
      </c>
      <c r="B2669" s="31">
        <v>0</v>
      </c>
      <c r="C2669" s="31">
        <v>1.5474135174883497E-2</v>
      </c>
      <c r="D2669" s="31">
        <v>3.5812672176309679E-3</v>
      </c>
      <c r="E2669" s="31">
        <v>1.5086857192119218E-3</v>
      </c>
      <c r="F2669" s="31">
        <v>4.9104180491041927E-3</v>
      </c>
      <c r="G2669" s="31">
        <v>-3.8525041276830096E-3</v>
      </c>
      <c r="H2669" s="31">
        <v>4.7489823609225823E-3</v>
      </c>
      <c r="I2669" s="31">
        <v>1.3913453602169445E-2</v>
      </c>
      <c r="J2669" s="31">
        <v>9.0875598673707536E-3</v>
      </c>
      <c r="K2669" s="31">
        <v>1.1820330969267268E-2</v>
      </c>
      <c r="L2669" s="31">
        <v>1.2655024044547769E-3</v>
      </c>
      <c r="M2669" s="31">
        <v>9.9403578528827197E-3</v>
      </c>
    </row>
    <row r="2670" spans="1:13" x14ac:dyDescent="0.25">
      <c r="A2670" s="57">
        <v>42955</v>
      </c>
      <c r="B2670" s="31">
        <v>-2.0689655172413834E-2</v>
      </c>
      <c r="C2670" s="31">
        <v>7.9969775203072579E-3</v>
      </c>
      <c r="D2670" s="31">
        <v>-5.4899807850683491E-4</v>
      </c>
      <c r="E2670" s="31">
        <v>-2.7653438925713258E-3</v>
      </c>
      <c r="F2670" s="31">
        <v>1.0081000176087374E-2</v>
      </c>
      <c r="G2670" s="31">
        <v>5.3867403314917794E-3</v>
      </c>
      <c r="H2670" s="31">
        <v>-2.4489302306831551E-3</v>
      </c>
      <c r="I2670" s="31">
        <v>-4.360972206070457E-3</v>
      </c>
      <c r="J2670" s="31">
        <v>3.4075696726298954E-3</v>
      </c>
      <c r="K2670" s="31">
        <v>-4.0053404539386328E-3</v>
      </c>
      <c r="L2670" s="31">
        <v>-2.5278058645106238E-4</v>
      </c>
      <c r="M2670" s="31">
        <v>3.8139763779527769E-3</v>
      </c>
    </row>
    <row r="2671" spans="1:13" x14ac:dyDescent="0.25">
      <c r="A2671" s="57">
        <v>42956</v>
      </c>
      <c r="B2671" s="31">
        <v>-1.7605633802817433E-3</v>
      </c>
      <c r="C2671" s="31">
        <v>6.1219390304847465E-3</v>
      </c>
      <c r="D2671" s="31">
        <v>4.9436967865972292E-3</v>
      </c>
      <c r="E2671" s="31">
        <v>-4.1972830954153384E-3</v>
      </c>
      <c r="F2671" s="31">
        <v>3.7045107866637839E-3</v>
      </c>
      <c r="G2671" s="31">
        <v>-4.3962082703669081E-3</v>
      </c>
      <c r="H2671" s="31">
        <v>-7.9103693526226815E-3</v>
      </c>
      <c r="I2671" s="31">
        <v>-2.9200490568226378E-4</v>
      </c>
      <c r="J2671" s="31">
        <v>-2.0618556701030855E-3</v>
      </c>
      <c r="K2671" s="31">
        <v>2.8485254691689166E-2</v>
      </c>
      <c r="L2671" s="31">
        <v>2.5031605562578996E-2</v>
      </c>
      <c r="M2671" s="31">
        <v>2.4512807942134174E-4</v>
      </c>
    </row>
    <row r="2672" spans="1:13" x14ac:dyDescent="0.25">
      <c r="A2672" s="57">
        <v>42957</v>
      </c>
      <c r="B2672" s="31">
        <v>-7.7601410934757808E-4</v>
      </c>
      <c r="C2672" s="31">
        <v>-3.5638892338259121E-2</v>
      </c>
      <c r="D2672" s="31">
        <v>-1.2298442197321791E-2</v>
      </c>
      <c r="E2672" s="31">
        <v>-1.6968252248347526E-2</v>
      </c>
      <c r="F2672" s="31">
        <v>-3.3564915327833345E-2</v>
      </c>
      <c r="G2672" s="31">
        <v>-1.4626742100179446E-2</v>
      </c>
      <c r="H2672" s="31">
        <v>-2.5549637987393181E-2</v>
      </c>
      <c r="I2672" s="31">
        <v>-2.2082018927444769E-2</v>
      </c>
      <c r="J2672" s="31">
        <v>-2.3334953816237292E-2</v>
      </c>
      <c r="K2672" s="31">
        <v>-4.5943304007820096E-2</v>
      </c>
      <c r="L2672" s="31">
        <v>-2.0473606314750814E-2</v>
      </c>
      <c r="M2672" s="31">
        <v>-1.1640730302658997E-2</v>
      </c>
    </row>
    <row r="2673" spans="1:13" x14ac:dyDescent="0.25">
      <c r="A2673" s="57">
        <v>42958</v>
      </c>
      <c r="B2673" s="31">
        <v>5.7187235244280377E-3</v>
      </c>
      <c r="C2673" s="31">
        <v>1.3906773113572024E-2</v>
      </c>
      <c r="D2673" s="31">
        <v>-7.4709463198672221E-3</v>
      </c>
      <c r="E2673" s="31">
        <v>7.8810458092677393E-3</v>
      </c>
      <c r="F2673" s="31">
        <v>4.1335310239476453E-3</v>
      </c>
      <c r="G2673" s="31">
        <v>1.5263968631844316E-2</v>
      </c>
      <c r="H2673" s="31">
        <v>1.1568365171592321E-2</v>
      </c>
      <c r="I2673" s="31">
        <v>4.062126642771835E-3</v>
      </c>
      <c r="J2673" s="31">
        <v>6.5953210552514019E-3</v>
      </c>
      <c r="K2673" s="31">
        <v>-7.8551912568306514E-3</v>
      </c>
      <c r="L2673" s="31">
        <v>6.2200956937799035E-2</v>
      </c>
      <c r="M2673" s="31">
        <v>-3.2234068931314974E-3</v>
      </c>
    </row>
    <row r="2674" spans="1:13" x14ac:dyDescent="0.25">
      <c r="A2674" s="57">
        <v>42961</v>
      </c>
      <c r="B2674" s="31">
        <v>-3.159003159003082E-3</v>
      </c>
      <c r="C2674" s="31">
        <v>1.5049530099060293E-2</v>
      </c>
      <c r="D2674" s="31">
        <v>1.3102871480345835E-2</v>
      </c>
      <c r="E2674" s="31">
        <v>9.0552171392950243E-3</v>
      </c>
      <c r="F2674" s="31">
        <v>8.9489462615777171E-4</v>
      </c>
      <c r="G2674" s="31">
        <v>1.5034482758620626E-2</v>
      </c>
      <c r="H2674" s="31">
        <v>1.5816279093792129E-2</v>
      </c>
      <c r="I2674" s="31">
        <v>1.5885292717753297E-2</v>
      </c>
      <c r="J2674" s="31">
        <v>1.4340462356286166E-2</v>
      </c>
      <c r="K2674" s="31">
        <v>2.3407917383821086E-2</v>
      </c>
      <c r="L2674" s="31">
        <v>-1.6595542911332473E-2</v>
      </c>
      <c r="M2674" s="31">
        <v>3.7313432835821558E-3</v>
      </c>
    </row>
    <row r="2675" spans="1:13" x14ac:dyDescent="0.25">
      <c r="A2675" s="57">
        <v>42962</v>
      </c>
      <c r="B2675" s="31">
        <v>3.8732394366198797E-3</v>
      </c>
      <c r="C2675" s="31">
        <v>1.094776352830773E-2</v>
      </c>
      <c r="D2675" s="31">
        <v>-9.3560814529445313E-3</v>
      </c>
      <c r="E2675" s="31">
        <v>-4.8771500102950949E-4</v>
      </c>
      <c r="F2675" s="31">
        <v>7.3315749474720526E-3</v>
      </c>
      <c r="G2675" s="31">
        <v>-5.0278570457943372E-3</v>
      </c>
      <c r="H2675" s="31">
        <v>-5.6951083087553034E-4</v>
      </c>
      <c r="I2675" s="31">
        <v>1.4641288433381305E-3</v>
      </c>
      <c r="J2675" s="31">
        <v>-1.2187690432662324E-3</v>
      </c>
      <c r="K2675" s="31">
        <v>1.7490750084090179E-2</v>
      </c>
      <c r="L2675" s="31">
        <v>-1.9768563162970154E-2</v>
      </c>
      <c r="M2675" s="31">
        <v>8.6741016109037616E-4</v>
      </c>
    </row>
    <row r="2676" spans="1:13" x14ac:dyDescent="0.25">
      <c r="A2676" s="57">
        <v>42963</v>
      </c>
      <c r="B2676" s="31">
        <v>-5.3314626446862023E-3</v>
      </c>
      <c r="C2676" s="31">
        <v>-4.0222772277228591E-3</v>
      </c>
      <c r="D2676" s="31">
        <v>-5.2777777777777146E-3</v>
      </c>
      <c r="E2676" s="31">
        <v>5.1397714211358636E-3</v>
      </c>
      <c r="F2676" s="31">
        <v>3.5947277326586757E-3</v>
      </c>
      <c r="G2676" s="31">
        <v>5.8727123736685982E-3</v>
      </c>
      <c r="H2676" s="31">
        <v>-4.6400879174552934E-3</v>
      </c>
      <c r="I2676" s="31">
        <v>-5.8479532163743242E-3</v>
      </c>
      <c r="J2676" s="31">
        <v>6.2233068944477221E-3</v>
      </c>
      <c r="K2676" s="31">
        <v>2.3140495867768562E-2</v>
      </c>
      <c r="L2676" s="31">
        <v>-1.2051155927201074E-2</v>
      </c>
      <c r="M2676" s="31">
        <v>2.5999752383312202E-3</v>
      </c>
    </row>
    <row r="2677" spans="1:13" x14ac:dyDescent="0.25">
      <c r="A2677" s="57">
        <v>42964</v>
      </c>
      <c r="B2677" s="31">
        <v>5.1484589886452437E-3</v>
      </c>
      <c r="C2677" s="31">
        <v>-1.9198508853681129E-2</v>
      </c>
      <c r="D2677" s="31">
        <v>-1.7872102764590947E-2</v>
      </c>
      <c r="E2677" s="31">
        <v>-1.7239147320272763E-2</v>
      </c>
      <c r="F2677" s="31">
        <v>-2.2508180772972342E-2</v>
      </c>
      <c r="G2677" s="31">
        <v>-1.6972165648336701E-2</v>
      </c>
      <c r="H2677" s="31">
        <v>-1.8002821566582727E-2</v>
      </c>
      <c r="I2677" s="31">
        <v>-1.8176470588235349E-2</v>
      </c>
      <c r="J2677" s="31">
        <v>-2.8013582342954035E-2</v>
      </c>
      <c r="K2677" s="31">
        <v>-1.9709208400646161E-2</v>
      </c>
      <c r="L2677" s="31">
        <v>-2.3898431665421938E-2</v>
      </c>
      <c r="M2677" s="31">
        <v>-1.5806371943689834E-2</v>
      </c>
    </row>
    <row r="2678" spans="1:13" x14ac:dyDescent="0.25">
      <c r="A2678" s="57">
        <v>42965</v>
      </c>
      <c r="B2678" s="31">
        <v>-1.1577322481055363E-2</v>
      </c>
      <c r="C2678" s="31">
        <v>-2.2805017103764147E-3</v>
      </c>
      <c r="D2678" s="31">
        <v>-4.5493318168895458E-3</v>
      </c>
      <c r="E2678" s="31">
        <v>-3.4029287141323916E-4</v>
      </c>
      <c r="F2678" s="31">
        <v>-1.6285908165574181E-3</v>
      </c>
      <c r="G2678" s="31">
        <v>1.2430939226517612E-3</v>
      </c>
      <c r="H2678" s="31">
        <v>-2.1862019425965551E-3</v>
      </c>
      <c r="I2678" s="31">
        <v>2.9956263854771237E-3</v>
      </c>
      <c r="J2678" s="31">
        <v>-2.2457891453525614E-3</v>
      </c>
      <c r="K2678" s="31">
        <v>-1.7468688200395599E-2</v>
      </c>
      <c r="L2678" s="31">
        <v>1.8107625605712885E-2</v>
      </c>
      <c r="M2678" s="31">
        <v>-4.8933500627352799E-3</v>
      </c>
    </row>
    <row r="2679" spans="1:13" x14ac:dyDescent="0.25">
      <c r="A2679" s="57">
        <v>42968</v>
      </c>
      <c r="B2679" s="31">
        <v>-9.0863917086675405E-3</v>
      </c>
      <c r="C2679" s="31">
        <v>-1.8412698412697548E-3</v>
      </c>
      <c r="D2679" s="31">
        <v>-2.5706940874035134E-3</v>
      </c>
      <c r="E2679" s="31">
        <v>-4.4033513786552181E-3</v>
      </c>
      <c r="F2679" s="31">
        <v>8.1109248266799661E-3</v>
      </c>
      <c r="G2679" s="31">
        <v>-4.6903021106358134E-3</v>
      </c>
      <c r="H2679" s="31">
        <v>-5.4044466702140026E-3</v>
      </c>
      <c r="I2679" s="31">
        <v>2.210142763275913E-3</v>
      </c>
      <c r="J2679" s="31">
        <v>-1.000375140677745E-3</v>
      </c>
      <c r="K2679" s="31">
        <v>-3.0191211003018914E-3</v>
      </c>
      <c r="L2679" s="31">
        <v>1.4028056112224352E-2</v>
      </c>
      <c r="M2679" s="31">
        <v>5.0435001891311337E-3</v>
      </c>
    </row>
    <row r="2680" spans="1:13" x14ac:dyDescent="0.25">
      <c r="A2680" s="57">
        <v>42969</v>
      </c>
      <c r="B2680" s="31">
        <v>7.5220287986244028E-3</v>
      </c>
      <c r="C2680" s="31">
        <v>1.6347560587748777E-2</v>
      </c>
      <c r="D2680" s="31">
        <v>-7.7319587628866815E-3</v>
      </c>
      <c r="E2680" s="31">
        <v>1.9886175633644365E-2</v>
      </c>
      <c r="F2680" s="31">
        <v>1.6316073354908367E-2</v>
      </c>
      <c r="G2680" s="31">
        <v>1.3998613998613907E-2</v>
      </c>
      <c r="H2680" s="31">
        <v>1.4276872724984013E-2</v>
      </c>
      <c r="I2680" s="31">
        <v>1.108594588151135E-2</v>
      </c>
      <c r="J2680" s="31">
        <v>1.0764801602203056E-2</v>
      </c>
      <c r="K2680" s="31">
        <v>1.211305518169592E-2</v>
      </c>
      <c r="L2680" s="31">
        <v>1.506916996047436E-2</v>
      </c>
      <c r="M2680" s="31">
        <v>3.8890979801782244E-3</v>
      </c>
    </row>
    <row r="2681" spans="1:13" x14ac:dyDescent="0.25">
      <c r="A2681" s="57">
        <v>42970</v>
      </c>
      <c r="B2681" s="31">
        <v>4.2662116040959042E-4</v>
      </c>
      <c r="C2681" s="31">
        <v>1.2517211165352649E-3</v>
      </c>
      <c r="D2681" s="31">
        <v>2.8860028860022702E-4</v>
      </c>
      <c r="E2681" s="31">
        <v>2.4981345099437391E-3</v>
      </c>
      <c r="F2681" s="31">
        <v>-4.9533412940604427E-3</v>
      </c>
      <c r="G2681" s="31">
        <v>-6.0142154182613039E-3</v>
      </c>
      <c r="H2681" s="31">
        <v>-9.2046747336849144E-3</v>
      </c>
      <c r="I2681" s="31">
        <v>-5.482197594906757E-3</v>
      </c>
      <c r="J2681" s="31">
        <v>1.7337461300310775E-3</v>
      </c>
      <c r="K2681" s="31">
        <v>-4.65425531914887E-3</v>
      </c>
      <c r="L2681" s="31">
        <v>6.0842054027743231E-3</v>
      </c>
      <c r="M2681" s="31">
        <v>-7.4981254686334875E-4</v>
      </c>
    </row>
    <row r="2682" spans="1:13" x14ac:dyDescent="0.25">
      <c r="A2682" s="57">
        <v>42971</v>
      </c>
      <c r="B2682" s="31">
        <v>1.279317697228155E-2</v>
      </c>
      <c r="C2682" s="31">
        <v>-4.4380547568444451E-3</v>
      </c>
      <c r="D2682" s="31">
        <v>1.4425851125217104E-3</v>
      </c>
      <c r="E2682" s="31">
        <v>-6.1704422869471864E-3</v>
      </c>
      <c r="F2682" s="31">
        <v>-5.7780345793145838E-4</v>
      </c>
      <c r="G2682" s="31">
        <v>-4.125412541253759E-4</v>
      </c>
      <c r="H2682" s="31">
        <v>-5.7933194154488055E-3</v>
      </c>
      <c r="I2682" s="31">
        <v>-5.7495109951988255E-3</v>
      </c>
      <c r="J2682" s="31">
        <v>4.450488317468082E-3</v>
      </c>
      <c r="K2682" s="31">
        <v>-2.0040080160321772E-3</v>
      </c>
      <c r="L2682" s="31">
        <v>4.7895500725689377E-2</v>
      </c>
      <c r="M2682" s="31">
        <v>-2.0260130065032356E-2</v>
      </c>
    </row>
    <row r="2683" spans="1:13" x14ac:dyDescent="0.25">
      <c r="A2683" s="57">
        <v>42972</v>
      </c>
      <c r="B2683" s="31">
        <v>5.6140350877194045E-3</v>
      </c>
      <c r="C2683" s="31">
        <v>3.7044013310729706E-3</v>
      </c>
      <c r="D2683" s="31">
        <v>-1.1524056467876465E-3</v>
      </c>
      <c r="E2683" s="31">
        <v>-5.850555748523778E-3</v>
      </c>
      <c r="F2683" s="31">
        <v>3.0685760028461573E-3</v>
      </c>
      <c r="G2683" s="31">
        <v>1.788416563488715E-3</v>
      </c>
      <c r="H2683" s="31">
        <v>-7.5489527009292567E-3</v>
      </c>
      <c r="I2683" s="31">
        <v>-8.4654822940265495E-3</v>
      </c>
      <c r="J2683" s="31">
        <v>-3.3230769230768731E-3</v>
      </c>
      <c r="K2683" s="31">
        <v>-4.3507362784470649E-3</v>
      </c>
      <c r="L2683" s="31">
        <v>-3.6934441366574311E-2</v>
      </c>
      <c r="M2683" s="31">
        <v>3.7018126116925565E-3</v>
      </c>
    </row>
    <row r="2684" spans="1:13" x14ac:dyDescent="0.25">
      <c r="A2684" s="57">
        <v>42975</v>
      </c>
      <c r="B2684" s="31">
        <v>5.6524773203070477E-3</v>
      </c>
      <c r="C2684" s="31">
        <v>1.0071312398348464E-2</v>
      </c>
      <c r="D2684" s="31">
        <v>-5.7686760888386868E-4</v>
      </c>
      <c r="E2684" s="31">
        <v>-2.2710150782299099E-3</v>
      </c>
      <c r="F2684" s="31">
        <v>-2.4650853469297296E-2</v>
      </c>
      <c r="G2684" s="31">
        <v>1.3732491073881192E-4</v>
      </c>
      <c r="H2684" s="31">
        <v>8.0401159469345451E-4</v>
      </c>
      <c r="I2684" s="31">
        <v>5.5315055315057204E-3</v>
      </c>
      <c r="J2684" s="31">
        <v>-2.7167201778216521E-3</v>
      </c>
      <c r="K2684" s="31">
        <v>-9.4117647058823417E-3</v>
      </c>
      <c r="L2684" s="31">
        <v>6.2320230105463725E-3</v>
      </c>
      <c r="M2684" s="31">
        <v>-7.6306753147652451E-3</v>
      </c>
    </row>
    <row r="2685" spans="1:13" x14ac:dyDescent="0.25">
      <c r="A2685" s="57">
        <v>42976</v>
      </c>
      <c r="B2685" s="31">
        <v>-1.3947678856429224E-2</v>
      </c>
      <c r="C2685" s="31">
        <v>8.9180652752833822E-3</v>
      </c>
      <c r="D2685" s="31">
        <v>2.3088023088022602E-3</v>
      </c>
      <c r="E2685" s="31">
        <v>8.1855090226634619E-3</v>
      </c>
      <c r="F2685" s="31">
        <v>3.1819628164915237E-3</v>
      </c>
      <c r="G2685" s="31">
        <v>3.0207332143348253E-3</v>
      </c>
      <c r="H2685" s="31">
        <v>8.4987632396777979E-3</v>
      </c>
      <c r="I2685" s="31">
        <v>4.8433389141353533E-3</v>
      </c>
      <c r="J2685" s="31">
        <v>3.3432392273402556E-3</v>
      </c>
      <c r="K2685" s="31">
        <v>6.7865626060403805E-4</v>
      </c>
      <c r="L2685" s="31">
        <v>-6.9080514530728276E-3</v>
      </c>
      <c r="M2685" s="31">
        <v>9.4835319748813873E-3</v>
      </c>
    </row>
    <row r="2686" spans="1:13" x14ac:dyDescent="0.25">
      <c r="A2686" s="57">
        <v>42977</v>
      </c>
      <c r="B2686" s="31">
        <v>8.1632653061223248E-3</v>
      </c>
      <c r="C2686" s="31">
        <v>2.7008777852801646E-3</v>
      </c>
      <c r="D2686" s="31">
        <v>4.606968039159387E-3</v>
      </c>
      <c r="E2686" s="31">
        <v>8.9873981048314011E-3</v>
      </c>
      <c r="F2686" s="31">
        <v>1.4454664914586024E-2</v>
      </c>
      <c r="G2686" s="31">
        <v>1.3141683778234103E-2</v>
      </c>
      <c r="H2686" s="31">
        <v>1.4181498018992711E-2</v>
      </c>
      <c r="I2686" s="31">
        <v>1.1127640583159737E-2</v>
      </c>
      <c r="J2686" s="31">
        <v>1.5796618536344509E-2</v>
      </c>
      <c r="K2686" s="31">
        <v>1.2207527975585108E-2</v>
      </c>
      <c r="L2686" s="31">
        <v>2.1108179419525142E-2</v>
      </c>
      <c r="M2686" s="31">
        <v>-2.9198933604163146E-3</v>
      </c>
    </row>
    <row r="2687" spans="1:13" x14ac:dyDescent="0.25">
      <c r="A2687" s="57">
        <v>42978</v>
      </c>
      <c r="B2687" s="31">
        <v>-1.6752757224625103E-3</v>
      </c>
      <c r="C2687" s="31">
        <v>3.9791857973676681E-3</v>
      </c>
      <c r="D2687" s="31">
        <v>5.1590713671538779E-3</v>
      </c>
      <c r="E2687" s="31">
        <v>1.0499478253386041E-2</v>
      </c>
      <c r="F2687" s="31">
        <v>1.8626049669465905E-2</v>
      </c>
      <c r="G2687" s="31">
        <v>1.0268882583434502E-2</v>
      </c>
      <c r="H2687" s="31">
        <v>1.3445777653758206E-2</v>
      </c>
      <c r="I2687" s="31">
        <v>1.2064500941619594E-2</v>
      </c>
      <c r="J2687" s="31">
        <v>6.1960879601505869E-3</v>
      </c>
      <c r="K2687" s="31">
        <v>5.3601340033500033E-3</v>
      </c>
      <c r="L2687" s="31">
        <v>3.7585153864223564E-3</v>
      </c>
      <c r="M2687" s="31">
        <v>-5.984211866564948E-3</v>
      </c>
    </row>
    <row r="2688" spans="1:13" x14ac:dyDescent="0.25">
      <c r="A2688" s="57">
        <v>42979</v>
      </c>
      <c r="B2688" s="31">
        <v>-2.7968116347376615E-4</v>
      </c>
      <c r="C2688" s="31">
        <v>3.0487804878065461E-4</v>
      </c>
      <c r="D2688" s="31">
        <v>5.7028799543767938E-4</v>
      </c>
      <c r="E2688" s="31">
        <v>-2.1185312935816381E-3</v>
      </c>
      <c r="F2688" s="31">
        <v>2.01271650953736E-2</v>
      </c>
      <c r="G2688" s="31">
        <v>-1.1100708840444007E-2</v>
      </c>
      <c r="H2688" s="31">
        <v>-2.3964919437079457E-3</v>
      </c>
      <c r="I2688" s="31">
        <v>2.9074838634657318E-4</v>
      </c>
      <c r="J2688" s="31">
        <v>-3.3808258874666874E-3</v>
      </c>
      <c r="K2688" s="31">
        <v>7.3308897034321863E-2</v>
      </c>
      <c r="L2688" s="31">
        <v>2.3402761525881388E-4</v>
      </c>
      <c r="M2688" s="31">
        <v>3.842705264506252E-3</v>
      </c>
    </row>
    <row r="2689" spans="1:13" x14ac:dyDescent="0.25">
      <c r="A2689" s="57">
        <v>42983</v>
      </c>
      <c r="B2689" s="31">
        <v>3.6368722898307837E-3</v>
      </c>
      <c r="C2689" s="31">
        <v>-1.2008533983541625E-2</v>
      </c>
      <c r="D2689" s="31">
        <v>-1.9948703334283779E-3</v>
      </c>
      <c r="E2689" s="31">
        <v>-9.4842853180275855E-3</v>
      </c>
      <c r="F2689" s="31">
        <v>-3.1550894085281889E-2</v>
      </c>
      <c r="G2689" s="31">
        <v>-4.4630781714903867E-3</v>
      </c>
      <c r="H2689" s="31">
        <v>-1.326859187324303E-2</v>
      </c>
      <c r="I2689" s="31">
        <v>-7.5572607836298378E-3</v>
      </c>
      <c r="J2689" s="31">
        <v>-8.3595832323722918E-3</v>
      </c>
      <c r="K2689" s="31">
        <v>4.3464762496119302E-3</v>
      </c>
      <c r="L2689" s="31">
        <v>4.2349087505849203E-2</v>
      </c>
      <c r="M2689" s="31">
        <v>1.8246778103866212E-2</v>
      </c>
    </row>
    <row r="2690" spans="1:13" x14ac:dyDescent="0.25">
      <c r="A2690" s="57">
        <v>42984</v>
      </c>
      <c r="B2690" s="31">
        <v>2.648083623693287E-3</v>
      </c>
      <c r="C2690" s="31">
        <v>-1.0488647581442523E-3</v>
      </c>
      <c r="D2690" s="31">
        <v>2.1130782410051285E-2</v>
      </c>
      <c r="E2690" s="31">
        <v>-6.8932091119622285E-4</v>
      </c>
      <c r="F2690" s="31">
        <v>7.4123391034175423E-3</v>
      </c>
      <c r="G2690" s="31">
        <v>-2.8528732509168764E-3</v>
      </c>
      <c r="H2690" s="31">
        <v>2.6210283133216716E-3</v>
      </c>
      <c r="I2690" s="31">
        <v>8.0248359887535869E-3</v>
      </c>
      <c r="J2690" s="31">
        <v>2.6878436163713104E-3</v>
      </c>
      <c r="K2690" s="31">
        <v>-7.7279752704790816E-3</v>
      </c>
      <c r="L2690" s="31">
        <v>-5.3872053872052739E-3</v>
      </c>
      <c r="M2690" s="31">
        <v>3.5087719298245723E-3</v>
      </c>
    </row>
    <row r="2691" spans="1:13" x14ac:dyDescent="0.25">
      <c r="A2691" s="57">
        <v>42985</v>
      </c>
      <c r="B2691" s="31">
        <v>1.5290519877675379E-3</v>
      </c>
      <c r="C2691" s="31">
        <v>-4.0145759990117824E-3</v>
      </c>
      <c r="D2691" s="31">
        <v>-6.15212527964204E-3</v>
      </c>
      <c r="E2691" s="31">
        <v>8.7733479915070856E-3</v>
      </c>
      <c r="F2691" s="31">
        <v>2.7360444111556692E-2</v>
      </c>
      <c r="G2691" s="31">
        <v>1.2806539509536696E-2</v>
      </c>
      <c r="H2691" s="31">
        <v>1.2058276503409848E-2</v>
      </c>
      <c r="I2691" s="31">
        <v>6.508222441745648E-3</v>
      </c>
      <c r="J2691" s="31">
        <v>-8.5293042524670071E-4</v>
      </c>
      <c r="K2691" s="31">
        <v>2.8348909657320842E-2</v>
      </c>
      <c r="L2691" s="31">
        <v>3.3852403520649998E-2</v>
      </c>
      <c r="M2691" s="31">
        <v>4.995004995005381E-4</v>
      </c>
    </row>
    <row r="2692" spans="1:13" x14ac:dyDescent="0.25">
      <c r="A2692" s="57">
        <v>42986</v>
      </c>
      <c r="B2692" s="31">
        <v>-6.5926439972240347E-3</v>
      </c>
      <c r="C2692" s="31">
        <v>-1.6309066104427616E-2</v>
      </c>
      <c r="D2692" s="31">
        <v>-9.8480585256049968E-3</v>
      </c>
      <c r="E2692" s="31">
        <v>-1.0096693199423079E-2</v>
      </c>
      <c r="F2692" s="31">
        <v>-1.6939703233553538E-2</v>
      </c>
      <c r="G2692" s="31">
        <v>-4.842615012106477E-3</v>
      </c>
      <c r="H2692" s="31">
        <v>-1.3854431478248497E-2</v>
      </c>
      <c r="I2692" s="31">
        <v>-1.3047745511229225E-2</v>
      </c>
      <c r="J2692" s="31">
        <v>-7.5609756097561043E-3</v>
      </c>
      <c r="K2692" s="31">
        <v>-3.4534989397152271E-2</v>
      </c>
      <c r="L2692" s="31">
        <v>-1.6371971185330736E-2</v>
      </c>
      <c r="M2692" s="31">
        <v>-1.5476784822765932E-2</v>
      </c>
    </row>
    <row r="2693" spans="1:13" x14ac:dyDescent="0.25">
      <c r="A2693" s="57">
        <v>42989</v>
      </c>
      <c r="B2693" s="31">
        <v>2.7244149493537151E-3</v>
      </c>
      <c r="C2693" s="31">
        <v>1.8092416314694493E-2</v>
      </c>
      <c r="D2693" s="31">
        <v>1.6481955100881018E-2</v>
      </c>
      <c r="E2693" s="31">
        <v>2.784673502428614E-3</v>
      </c>
      <c r="F2693" s="31">
        <v>1.8627579287178841E-2</v>
      </c>
      <c r="G2693" s="31">
        <v>1.0543390105433925E-2</v>
      </c>
      <c r="H2693" s="31">
        <v>1.248576457190187E-2</v>
      </c>
      <c r="I2693" s="31">
        <v>1.4975138929511633E-2</v>
      </c>
      <c r="J2693" s="31">
        <v>1.0321946424182826E-2</v>
      </c>
      <c r="K2693" s="31">
        <v>3.8908064010040766E-2</v>
      </c>
      <c r="L2693" s="31">
        <v>-1.2871726586773269E-2</v>
      </c>
      <c r="M2693" s="31">
        <v>2.5354969574036268E-3</v>
      </c>
    </row>
    <row r="2694" spans="1:13" x14ac:dyDescent="0.25">
      <c r="A2694" s="57">
        <v>42990</v>
      </c>
      <c r="B2694" s="31">
        <v>1.0937717709349482E-2</v>
      </c>
      <c r="C2694" s="31">
        <v>-3.9628482972134949E-3</v>
      </c>
      <c r="D2694" s="31">
        <v>8.946044171093126E-3</v>
      </c>
      <c r="E2694" s="31">
        <v>3.2182373961338051E-3</v>
      </c>
      <c r="F2694" s="31">
        <v>1.7558886509635885E-2</v>
      </c>
      <c r="G2694" s="31">
        <v>-1.0700909577313622E-3</v>
      </c>
      <c r="H2694" s="31">
        <v>4.7241195958935833E-3</v>
      </c>
      <c r="I2694" s="31">
        <v>-3.169846118379227E-3</v>
      </c>
      <c r="J2694" s="31">
        <v>8.1488688883484262E-3</v>
      </c>
      <c r="K2694" s="31">
        <v>-9.060706735125601E-4</v>
      </c>
      <c r="L2694" s="31">
        <v>7.6438848920863389E-3</v>
      </c>
      <c r="M2694" s="31">
        <v>6.7020738492666876E-3</v>
      </c>
    </row>
    <row r="2695" spans="1:13" x14ac:dyDescent="0.25">
      <c r="A2695" s="57">
        <v>42991</v>
      </c>
      <c r="B2695" s="31">
        <v>1.6539177175933784E-3</v>
      </c>
      <c r="C2695" s="31">
        <v>-7.5220688797712487E-3</v>
      </c>
      <c r="D2695" s="31">
        <v>6.6500415627597231E-3</v>
      </c>
      <c r="E2695" s="31">
        <v>3.2400999924897533E-3</v>
      </c>
      <c r="F2695" s="31">
        <v>-5.0084175084175175E-3</v>
      </c>
      <c r="G2695" s="31">
        <v>7.0969469737545143E-3</v>
      </c>
      <c r="H2695" s="31">
        <v>1.7321744794317029E-2</v>
      </c>
      <c r="I2695" s="31">
        <v>5.2035152636453752E-4</v>
      </c>
      <c r="J2695" s="31">
        <v>-2.2921944746048251E-3</v>
      </c>
      <c r="K2695" s="31">
        <v>-1.9347037484885199E-2</v>
      </c>
      <c r="L2695" s="31">
        <v>-9.1477019187863329E-3</v>
      </c>
      <c r="M2695" s="31">
        <v>3.1403090064061612E-3</v>
      </c>
    </row>
    <row r="2696" spans="1:13" x14ac:dyDescent="0.25">
      <c r="A2696" s="57">
        <v>42992</v>
      </c>
      <c r="B2696" s="31">
        <v>3.5087719298247944E-3</v>
      </c>
      <c r="C2696" s="31">
        <v>-8.5812715314751431E-3</v>
      </c>
      <c r="D2696" s="31">
        <v>4.1288191577208977E-3</v>
      </c>
      <c r="E2696" s="31">
        <v>-1.0672769466040677E-2</v>
      </c>
      <c r="F2696" s="31">
        <v>3.8915443509157654E-3</v>
      </c>
      <c r="G2696" s="31">
        <v>-5.850285866241145E-3</v>
      </c>
      <c r="H2696" s="31">
        <v>-7.3929571828731389E-3</v>
      </c>
      <c r="I2696" s="31">
        <v>-1.20774342675527E-2</v>
      </c>
      <c r="J2696" s="31">
        <v>7.1342200725514893E-3</v>
      </c>
      <c r="K2696" s="31">
        <v>-7.3982737361281137E-3</v>
      </c>
      <c r="L2696" s="31">
        <v>-3.2425129475343373E-2</v>
      </c>
      <c r="M2696" s="31">
        <v>-2.2539444027046551E-3</v>
      </c>
    </row>
    <row r="2697" spans="1:13" x14ac:dyDescent="0.25">
      <c r="A2697" s="57">
        <v>42993</v>
      </c>
      <c r="B2697" s="31">
        <v>-7.1301247771837772E-3</v>
      </c>
      <c r="C2697" s="31">
        <v>1.0108668182966962E-2</v>
      </c>
      <c r="D2697" s="31">
        <v>1.4254385964912464E-2</v>
      </c>
      <c r="E2697" s="31">
        <v>-5.2101912205035905E-3</v>
      </c>
      <c r="F2697" s="31">
        <v>-8.9327097290692326E-3</v>
      </c>
      <c r="G2697" s="31">
        <v>7.2221479202889682E-3</v>
      </c>
      <c r="H2697" s="31">
        <v>-5.4625532901302343E-3</v>
      </c>
      <c r="I2697" s="31">
        <v>3.9775386055216355E-3</v>
      </c>
      <c r="J2697" s="31">
        <v>1.8609677032056737E-2</v>
      </c>
      <c r="K2697" s="31">
        <v>1.3664596273291751E-2</v>
      </c>
      <c r="L2697" s="31">
        <v>2.2341168256923449E-2</v>
      </c>
      <c r="M2697" s="31">
        <v>8.7851405622487722E-3</v>
      </c>
    </row>
    <row r="2698" spans="1:13" x14ac:dyDescent="0.25">
      <c r="A2698" s="57">
        <v>42996</v>
      </c>
      <c r="B2698" s="31">
        <v>-6.9051236017081408E-5</v>
      </c>
      <c r="C2698" s="31">
        <v>-7.568176132099147E-3</v>
      </c>
      <c r="D2698" s="31">
        <v>0</v>
      </c>
      <c r="E2698" s="31">
        <v>-5.7481880711514055E-3</v>
      </c>
      <c r="F2698" s="31">
        <v>1.6410866884911224E-2</v>
      </c>
      <c r="G2698" s="31">
        <v>-1.9917673615722498E-3</v>
      </c>
      <c r="H2698" s="31">
        <v>-1.276867418599692E-2</v>
      </c>
      <c r="I2698" s="31">
        <v>-9.496620834304359E-3</v>
      </c>
      <c r="J2698" s="31">
        <v>1.5322960867515389E-2</v>
      </c>
      <c r="K2698" s="31">
        <v>-9.8039215686274161E-3</v>
      </c>
      <c r="L2698" s="31">
        <v>-7.7395857045298166E-3</v>
      </c>
      <c r="M2698" s="31">
        <v>-4.7275441652151473E-3</v>
      </c>
    </row>
    <row r="2699" spans="1:13" x14ac:dyDescent="0.25">
      <c r="A2699" s="57">
        <v>42997</v>
      </c>
      <c r="B2699" s="31">
        <v>-1.381120088392862E-4</v>
      </c>
      <c r="C2699" s="31">
        <v>3.7814331631680353E-4</v>
      </c>
      <c r="D2699" s="31">
        <v>6.2162162162160417E-3</v>
      </c>
      <c r="E2699" s="31">
        <v>7.4426229508195441E-3</v>
      </c>
      <c r="F2699" s="31">
        <v>-5.1031078763541515E-3</v>
      </c>
      <c r="G2699" s="31">
        <v>3.7253858435337683E-3</v>
      </c>
      <c r="H2699" s="31">
        <v>-4.4447181761257948E-3</v>
      </c>
      <c r="I2699" s="31">
        <v>1.4763837421328363E-2</v>
      </c>
      <c r="J2699" s="31">
        <v>7.7780357557464264E-3</v>
      </c>
      <c r="K2699" s="31">
        <v>-2.4752475247524774E-3</v>
      </c>
      <c r="L2699" s="31">
        <v>2.2941041523272254E-4</v>
      </c>
      <c r="M2699" s="31">
        <v>6.2499999999987566E-4</v>
      </c>
    </row>
    <row r="2700" spans="1:13" x14ac:dyDescent="0.25">
      <c r="A2700" s="57">
        <v>42998</v>
      </c>
      <c r="B2700" s="31">
        <v>9.6691760480704936E-4</v>
      </c>
      <c r="C2700" s="31">
        <v>-1.6758016758016692E-2</v>
      </c>
      <c r="D2700" s="31">
        <v>-4.2976094547406696E-3</v>
      </c>
      <c r="E2700" s="31">
        <v>1.0598713400809423E-2</v>
      </c>
      <c r="F2700" s="31">
        <v>4.624763506411167E-4</v>
      </c>
      <c r="G2700" s="31">
        <v>-6.6277836691410741E-3</v>
      </c>
      <c r="H2700" s="31">
        <v>3.4541067782978274E-3</v>
      </c>
      <c r="I2700" s="31">
        <v>-2.0287502898216347E-3</v>
      </c>
      <c r="J2700" s="31">
        <v>-1.128902200207349E-2</v>
      </c>
      <c r="K2700" s="31">
        <v>-6.5136476426799206E-3</v>
      </c>
      <c r="L2700" s="31">
        <v>7.3394495412844041E-3</v>
      </c>
      <c r="M2700" s="31">
        <v>5.6214865708932304E-3</v>
      </c>
    </row>
    <row r="2701" spans="1:13" x14ac:dyDescent="0.25">
      <c r="A2701" s="57">
        <v>42999</v>
      </c>
      <c r="B2701" s="31">
        <v>4.9679155454356305E-3</v>
      </c>
      <c r="C2701" s="31">
        <v>-1.717178189274049E-2</v>
      </c>
      <c r="D2701" s="31">
        <v>3.5068788777987692E-3</v>
      </c>
      <c r="E2701" s="31">
        <v>9.3389724983361511E-4</v>
      </c>
      <c r="F2701" s="31">
        <v>4.034291477559071E-3</v>
      </c>
      <c r="G2701" s="31">
        <v>-9.7411262343208849E-3</v>
      </c>
      <c r="H2701" s="31">
        <v>-8.7956350633471292E-3</v>
      </c>
      <c r="I2701" s="31">
        <v>-6.1567055816923455E-3</v>
      </c>
      <c r="J2701" s="31">
        <v>2.5632063381102466E-3</v>
      </c>
      <c r="K2701" s="31">
        <v>1.8732438339057245E-2</v>
      </c>
      <c r="L2701" s="31">
        <v>7.2859744990891873E-3</v>
      </c>
      <c r="M2701" s="31">
        <v>-6.0869565217390731E-3</v>
      </c>
    </row>
    <row r="2702" spans="1:13" x14ac:dyDescent="0.25">
      <c r="A2702" s="57">
        <v>43000</v>
      </c>
      <c r="B2702" s="31">
        <v>-4.1194644696196381E-4</v>
      </c>
      <c r="C2702" s="31">
        <v>-9.7789947193428484E-3</v>
      </c>
      <c r="D2702" s="31">
        <v>-5.3763440860221667E-4</v>
      </c>
      <c r="E2702" s="31">
        <v>-4.2039787656175109E-3</v>
      </c>
      <c r="F2702" s="31">
        <v>6.906077348066253E-3</v>
      </c>
      <c r="G2702" s="31">
        <v>2.6950545748551935E-3</v>
      </c>
      <c r="H2702" s="31">
        <v>-9.8999637174104205E-3</v>
      </c>
      <c r="I2702" s="31">
        <v>-3.3311904622758126E-3</v>
      </c>
      <c r="J2702" s="31">
        <v>2.5798954096455606E-2</v>
      </c>
      <c r="K2702" s="31">
        <v>1.7468587189702678E-2</v>
      </c>
      <c r="L2702" s="31">
        <v>2.7124773960216508E-3</v>
      </c>
      <c r="M2702" s="31">
        <v>-5.9992500937383619E-3</v>
      </c>
    </row>
    <row r="2703" spans="1:13" x14ac:dyDescent="0.25">
      <c r="A2703" s="57">
        <v>43003</v>
      </c>
      <c r="B2703" s="31">
        <v>-3.2282436980561879E-3</v>
      </c>
      <c r="C2703" s="31">
        <v>-8.8221739416681766E-3</v>
      </c>
      <c r="D2703" s="31">
        <v>-5.379236148467248E-4</v>
      </c>
      <c r="E2703" s="31">
        <v>-8.1419017156149076E-3</v>
      </c>
      <c r="F2703" s="31">
        <v>-2.5273309223926455E-2</v>
      </c>
      <c r="G2703" s="31">
        <v>-1.5454911974196905E-2</v>
      </c>
      <c r="H2703" s="31">
        <v>-1.6029735106271703E-2</v>
      </c>
      <c r="I2703" s="31">
        <v>-4.4974785973964981E-2</v>
      </c>
      <c r="J2703" s="31">
        <v>-8.7232355273592077E-3</v>
      </c>
      <c r="K2703" s="31">
        <v>-2.138554216867472E-2</v>
      </c>
      <c r="L2703" s="31">
        <v>-7.0784490532010857E-2</v>
      </c>
      <c r="M2703" s="31">
        <v>-4.7780711681125743E-3</v>
      </c>
    </row>
    <row r="2704" spans="1:13" x14ac:dyDescent="0.25">
      <c r="A2704" s="57">
        <v>43004</v>
      </c>
      <c r="B2704" s="31">
        <v>8.5446527012129625E-3</v>
      </c>
      <c r="C2704" s="31">
        <v>1.7203586848222985E-2</v>
      </c>
      <c r="D2704" s="31">
        <v>8.3423035522067757E-3</v>
      </c>
      <c r="E2704" s="31">
        <v>4.2238075073020021E-3</v>
      </c>
      <c r="F2704" s="31">
        <v>7.2497761098553326E-3</v>
      </c>
      <c r="G2704" s="31">
        <v>0</v>
      </c>
      <c r="H2704" s="31">
        <v>-1.2662403302864389E-3</v>
      </c>
      <c r="I2704" s="31">
        <v>8.2274206422299212E-3</v>
      </c>
      <c r="J2704" s="31">
        <v>2.2857142857142243E-3</v>
      </c>
      <c r="K2704" s="31">
        <v>-2.4007386888273308E-2</v>
      </c>
      <c r="L2704" s="31">
        <v>-2.1834061135370675E-3</v>
      </c>
      <c r="M2704" s="31">
        <v>3.0322173089070148E-3</v>
      </c>
    </row>
    <row r="2705" spans="1:13" x14ac:dyDescent="0.25">
      <c r="A2705" s="57">
        <v>43005</v>
      </c>
      <c r="B2705" s="31">
        <v>2.1863897239682295E-3</v>
      </c>
      <c r="C2705" s="31">
        <v>7.1176701057855674E-3</v>
      </c>
      <c r="D2705" s="31">
        <v>1.8681611956232747E-3</v>
      </c>
      <c r="E2705" s="31">
        <v>2.1224834028934048E-2</v>
      </c>
      <c r="F2705" s="31">
        <v>1.5368982598755299E-2</v>
      </c>
      <c r="G2705" s="31">
        <v>8.0535080535077963E-3</v>
      </c>
      <c r="H2705" s="31">
        <v>1.3072661410611586E-2</v>
      </c>
      <c r="I2705" s="31">
        <v>2.1131477985506297E-2</v>
      </c>
      <c r="J2705" s="31">
        <v>1.2656784492588447E-2</v>
      </c>
      <c r="K2705" s="31">
        <v>1.9867549668874274E-2</v>
      </c>
      <c r="L2705" s="31">
        <v>1.9693654266958349E-2</v>
      </c>
      <c r="M2705" s="31">
        <v>-1.259604484191934E-3</v>
      </c>
    </row>
    <row r="2706" spans="1:13" x14ac:dyDescent="0.25">
      <c r="A2706" s="57">
        <v>43006</v>
      </c>
      <c r="B2706" s="31">
        <v>-9.2037087537496509E-3</v>
      </c>
      <c r="C2706" s="31">
        <v>-6.1596317188613581E-3</v>
      </c>
      <c r="D2706" s="31">
        <v>7.7250932338839284E-3</v>
      </c>
      <c r="E2706" s="31">
        <v>5.3044500206460565E-3</v>
      </c>
      <c r="F2706" s="31">
        <v>6.0878992577766411E-3</v>
      </c>
      <c r="G2706" s="31">
        <v>2.7081922816529769E-4</v>
      </c>
      <c r="H2706" s="31">
        <v>5.8157266503306992E-3</v>
      </c>
      <c r="I2706" s="31">
        <v>6.2619274809159187E-3</v>
      </c>
      <c r="J2706" s="31">
        <v>9.4583943249635372E-3</v>
      </c>
      <c r="K2706" s="31">
        <v>9.2764378478649157E-4</v>
      </c>
      <c r="L2706" s="31">
        <v>-3.528850739151157E-2</v>
      </c>
      <c r="M2706" s="31">
        <v>-4.2880565014503658E-3</v>
      </c>
    </row>
    <row r="2707" spans="1:13" x14ac:dyDescent="0.25">
      <c r="A2707" s="57">
        <v>43007</v>
      </c>
      <c r="B2707" s="31">
        <v>8.2570701162865134E-4</v>
      </c>
      <c r="C2707" s="31">
        <v>5.4801670146138459E-3</v>
      </c>
      <c r="D2707" s="31">
        <v>6.6085117631509149E-3</v>
      </c>
      <c r="E2707" s="31">
        <v>1.0121116377040495E-2</v>
      </c>
      <c r="F2707" s="31">
        <v>2.6566644562334263E-2</v>
      </c>
      <c r="G2707" s="31">
        <v>8.3931230540137403E-3</v>
      </c>
      <c r="H2707" s="31">
        <v>5.1756587202007598E-3</v>
      </c>
      <c r="I2707" s="31">
        <v>1.2682984650032703E-2</v>
      </c>
      <c r="J2707" s="31">
        <v>-1.1154489682108082E-4</v>
      </c>
      <c r="K2707" s="31">
        <v>1.7917825146740896E-2</v>
      </c>
      <c r="L2707" s="31">
        <v>1.7301038062282892E-3</v>
      </c>
      <c r="M2707" s="31">
        <v>-1.0259658011399608E-2</v>
      </c>
    </row>
    <row r="2708" spans="1:13" x14ac:dyDescent="0.25">
      <c r="A2708" s="57">
        <v>43010</v>
      </c>
      <c r="B2708" s="31">
        <v>-6.8752148504636068E-4</v>
      </c>
      <c r="C2708" s="31">
        <v>-2.0114196729821288E-3</v>
      </c>
      <c r="D2708" s="31">
        <v>2.5210084033613578E-2</v>
      </c>
      <c r="E2708" s="31">
        <v>-6.0889783236542927E-3</v>
      </c>
      <c r="F2708" s="31">
        <v>3.9565586014775889E-3</v>
      </c>
      <c r="G2708" s="31">
        <v>1.6109544905356099E-3</v>
      </c>
      <c r="H2708" s="31">
        <v>-2.2468403807145432E-3</v>
      </c>
      <c r="I2708" s="31">
        <v>-8.1933633756657853E-3</v>
      </c>
      <c r="J2708" s="31">
        <v>1.1155734047307853E-4</v>
      </c>
      <c r="K2708" s="31">
        <v>3.0349013657060553E-4</v>
      </c>
      <c r="L2708" s="31">
        <v>1.110288675055493E-2</v>
      </c>
      <c r="M2708" s="31">
        <v>3.9672382902482539E-3</v>
      </c>
    </row>
    <row r="2709" spans="1:13" x14ac:dyDescent="0.25">
      <c r="A2709" s="57">
        <v>43011</v>
      </c>
      <c r="B2709" s="31">
        <v>9.2191262469900614E-3</v>
      </c>
      <c r="C2709" s="31">
        <v>4.3560236655613149E-3</v>
      </c>
      <c r="D2709" s="31">
        <v>8.7090163934426812E-3</v>
      </c>
      <c r="E2709" s="31">
        <v>4.7415737409128855E-3</v>
      </c>
      <c r="F2709" s="31">
        <v>-6.7157276712107583E-3</v>
      </c>
      <c r="G2709" s="31">
        <v>-4.6910601796005258E-3</v>
      </c>
      <c r="H2709" s="31">
        <v>-2.178921798600908E-3</v>
      </c>
      <c r="I2709" s="31">
        <v>2.8913672036348093E-3</v>
      </c>
      <c r="J2709" s="31">
        <v>3.2348020078081241E-3</v>
      </c>
      <c r="K2709" s="31">
        <v>3.7014563106796183E-2</v>
      </c>
      <c r="L2709" s="31">
        <v>2.0985846754514537E-2</v>
      </c>
      <c r="M2709" s="31">
        <v>9.8151688973868723E-3</v>
      </c>
    </row>
    <row r="2710" spans="1:13" x14ac:dyDescent="0.25">
      <c r="A2710" s="57">
        <v>43012</v>
      </c>
      <c r="B2710" s="31">
        <v>2.1133001567932297E-3</v>
      </c>
      <c r="C2710" s="31">
        <v>-6.4733298808907769E-3</v>
      </c>
      <c r="D2710" s="31">
        <v>-1.0157440325038181E-3</v>
      </c>
      <c r="E2710" s="31">
        <v>-6.3792689420436588E-3</v>
      </c>
      <c r="F2710" s="31">
        <v>-1.2267206477732828E-2</v>
      </c>
      <c r="G2710" s="31">
        <v>5.7904659305143547E-3</v>
      </c>
      <c r="H2710" s="31">
        <v>8.7242712360255936E-3</v>
      </c>
      <c r="I2710" s="31">
        <v>-9.0609555189457014E-3</v>
      </c>
      <c r="J2710" s="31">
        <v>6.1151879030465484E-3</v>
      </c>
      <c r="K2710" s="31">
        <v>-2.1942656524283177E-2</v>
      </c>
      <c r="L2710" s="31">
        <v>3.728489483747599E-2</v>
      </c>
      <c r="M2710" s="31">
        <v>-1.6409997475383964E-3</v>
      </c>
    </row>
    <row r="2711" spans="1:13" x14ac:dyDescent="0.25">
      <c r="A2711" s="57">
        <v>43013</v>
      </c>
      <c r="B2711" s="31">
        <v>-2.1768707482993088E-3</v>
      </c>
      <c r="C2711" s="31">
        <v>1.2444618191295165E-2</v>
      </c>
      <c r="D2711" s="31">
        <v>4.8296898830706425E-3</v>
      </c>
      <c r="E2711" s="31">
        <v>1.9208137188971186E-2</v>
      </c>
      <c r="F2711" s="31">
        <v>5.3285239988523081E-3</v>
      </c>
      <c r="G2711" s="31">
        <v>1.7137501673584188E-2</v>
      </c>
      <c r="H2711" s="31">
        <v>1.5951110880936259E-2</v>
      </c>
      <c r="I2711" s="31">
        <v>1.6743854649091672E-2</v>
      </c>
      <c r="J2711" s="31">
        <v>7.183114156260384E-3</v>
      </c>
      <c r="K2711" s="31">
        <v>9.8713730182471426E-3</v>
      </c>
      <c r="L2711" s="31">
        <v>4.8387096774193949E-3</v>
      </c>
      <c r="M2711" s="31">
        <v>4.0460235175117099E-3</v>
      </c>
    </row>
    <row r="2712" spans="1:13" x14ac:dyDescent="0.25">
      <c r="A2712" s="57">
        <v>43014</v>
      </c>
      <c r="B2712" s="31">
        <v>-2.727024815927237E-4</v>
      </c>
      <c r="C2712" s="31">
        <v>-5.7918784992583294E-4</v>
      </c>
      <c r="D2712" s="31">
        <v>2.5297242600557102E-3</v>
      </c>
      <c r="E2712" s="31">
        <v>9.2065652191841707E-3</v>
      </c>
      <c r="F2712" s="31">
        <v>9.8666775390385819E-3</v>
      </c>
      <c r="G2712" s="31">
        <v>3.9489272081083548E-4</v>
      </c>
      <c r="H2712" s="31">
        <v>8.9004434928887655E-3</v>
      </c>
      <c r="I2712" s="31">
        <v>5.7813594954447822E-3</v>
      </c>
      <c r="J2712" s="31">
        <v>2.3041474654377225E-3</v>
      </c>
      <c r="K2712" s="31">
        <v>-3.7026066350710929E-2</v>
      </c>
      <c r="L2712" s="31">
        <v>-4.5861041045631712E-2</v>
      </c>
      <c r="M2712" s="31">
        <v>-5.1630776980228221E-3</v>
      </c>
    </row>
    <row r="2713" spans="1:13" x14ac:dyDescent="0.25">
      <c r="A2713" s="57">
        <v>43017</v>
      </c>
      <c r="B2713" s="31">
        <v>-9.54719039825358E-4</v>
      </c>
      <c r="C2713" s="31">
        <v>3.4771410173857209E-3</v>
      </c>
      <c r="D2713" s="31">
        <v>5.803684077718918E-3</v>
      </c>
      <c r="E2713" s="31">
        <v>-1.9307583078793655E-3</v>
      </c>
      <c r="F2713" s="31">
        <v>1.8288990270095784E-2</v>
      </c>
      <c r="G2713" s="31">
        <v>3.8157894736843279E-3</v>
      </c>
      <c r="H2713" s="31">
        <v>1.4248469047475343E-3</v>
      </c>
      <c r="I2713" s="31">
        <v>1.5676711374326135E-3</v>
      </c>
      <c r="J2713" s="31">
        <v>2.5177887246852215E-3</v>
      </c>
      <c r="K2713" s="31">
        <v>-1.2303906490310768E-3</v>
      </c>
      <c r="L2713" s="31">
        <v>1.0334054313866803E-2</v>
      </c>
      <c r="M2713" s="31">
        <v>1.9367088607594951E-2</v>
      </c>
    </row>
    <row r="2714" spans="1:13" x14ac:dyDescent="0.25">
      <c r="A2714" s="57">
        <v>43018</v>
      </c>
      <c r="B2714" s="31">
        <v>8.2593856655290843E-3</v>
      </c>
      <c r="C2714" s="31">
        <v>3.8501026694048868E-4</v>
      </c>
      <c r="D2714" s="31">
        <v>-5.2684395383844063E-3</v>
      </c>
      <c r="E2714" s="31">
        <v>-4.5035823950869691E-3</v>
      </c>
      <c r="F2714" s="31">
        <v>4.0401237015304181E-2</v>
      </c>
      <c r="G2714" s="31">
        <v>0</v>
      </c>
      <c r="H2714" s="31">
        <v>-3.8244583699128532E-3</v>
      </c>
      <c r="I2714" s="31">
        <v>-5.2753623188405152E-3</v>
      </c>
      <c r="J2714" s="31">
        <v>8.7355317754969075E-3</v>
      </c>
      <c r="K2714" s="31">
        <v>-2.340622112719426E-2</v>
      </c>
      <c r="L2714" s="31">
        <v>-2.4976213130352032E-2</v>
      </c>
      <c r="M2714" s="31">
        <v>4.4703837079349329E-2</v>
      </c>
    </row>
    <row r="2715" spans="1:13" x14ac:dyDescent="0.25">
      <c r="A2715" s="57">
        <v>43019</v>
      </c>
      <c r="B2715" s="31">
        <v>4.6713154153408265E-3</v>
      </c>
      <c r="C2715" s="31">
        <v>4.1693393200770146E-3</v>
      </c>
      <c r="D2715" s="31">
        <v>-8.8272383354350836E-3</v>
      </c>
      <c r="E2715" s="31">
        <v>1.7119062307217714E-2</v>
      </c>
      <c r="F2715" s="31">
        <v>-7.9646354940743347E-3</v>
      </c>
      <c r="G2715" s="31">
        <v>1.7040241184951288E-3</v>
      </c>
      <c r="H2715" s="31">
        <v>7.9011345218800155E-3</v>
      </c>
      <c r="I2715" s="31">
        <v>6.7020222623697112E-3</v>
      </c>
      <c r="J2715" s="31">
        <v>5.304178393591874E-3</v>
      </c>
      <c r="K2715" s="31">
        <v>3.7842951750235443E-3</v>
      </c>
      <c r="L2715" s="31">
        <v>-1.6101488167845956E-2</v>
      </c>
      <c r="M2715" s="31">
        <v>5.9431831689051862E-3</v>
      </c>
    </row>
    <row r="2716" spans="1:13" x14ac:dyDescent="0.25">
      <c r="A2716" s="57">
        <v>43020</v>
      </c>
      <c r="B2716" s="31">
        <v>-5.6603773584905648E-3</v>
      </c>
      <c r="C2716" s="31">
        <v>-3.5132545512616131E-3</v>
      </c>
      <c r="D2716" s="31">
        <v>-2.7989821882951071E-3</v>
      </c>
      <c r="E2716" s="31">
        <v>-1.4354308819812811E-3</v>
      </c>
      <c r="F2716" s="31">
        <v>-3.8030116779348422E-3</v>
      </c>
      <c r="G2716" s="31">
        <v>9.1599057838263054E-3</v>
      </c>
      <c r="H2716" s="31">
        <v>5.9597989949748964E-3</v>
      </c>
      <c r="I2716" s="31">
        <v>-1.0999189533402731E-3</v>
      </c>
      <c r="J2716" s="31">
        <v>-2.6919349628512501E-3</v>
      </c>
      <c r="K2716" s="31">
        <v>1.6022620169651391E-2</v>
      </c>
      <c r="L2716" s="31">
        <v>-1.9836350111579359E-2</v>
      </c>
      <c r="M2716" s="31">
        <v>1.7369727047146455E-2</v>
      </c>
    </row>
    <row r="2717" spans="1:13" x14ac:dyDescent="0.25">
      <c r="A2717" s="57">
        <v>43021</v>
      </c>
      <c r="B2717" s="31">
        <v>-5.421523448089216E-4</v>
      </c>
      <c r="C2717" s="31">
        <v>6.3461538461540012E-3</v>
      </c>
      <c r="D2717" s="31">
        <v>1.2248022454707908E-2</v>
      </c>
      <c r="E2717" s="31">
        <v>1.8727918771448415E-3</v>
      </c>
      <c r="F2717" s="31">
        <v>1.2917903829098076E-2</v>
      </c>
      <c r="G2717" s="31">
        <v>4.7977178423235234E-3</v>
      </c>
      <c r="H2717" s="31">
        <v>2.0081324368339537E-3</v>
      </c>
      <c r="I2717" s="31">
        <v>6.8965517241379448E-3</v>
      </c>
      <c r="J2717" s="31">
        <v>1.0472900021593512E-2</v>
      </c>
      <c r="K2717" s="31">
        <v>3.0921459492885273E-3</v>
      </c>
      <c r="L2717" s="31">
        <v>-3.288641538072401E-3</v>
      </c>
      <c r="M2717" s="31">
        <v>6.0394889663184514E-3</v>
      </c>
    </row>
    <row r="2718" spans="1:13" x14ac:dyDescent="0.25">
      <c r="A2718" s="57">
        <v>43024</v>
      </c>
      <c r="B2718" s="31">
        <v>-1.7629509085976824E-3</v>
      </c>
      <c r="C2718" s="31">
        <v>1.8408815848143023E-2</v>
      </c>
      <c r="D2718" s="31">
        <v>2.2687169145449992E-3</v>
      </c>
      <c r="E2718" s="31">
        <v>2.3441920620808077E-3</v>
      </c>
      <c r="F2718" s="31">
        <v>3.8602101416171708E-2</v>
      </c>
      <c r="G2718" s="31">
        <v>2.064782552587463E-3</v>
      </c>
      <c r="H2718" s="31">
        <v>3.390033302091755E-3</v>
      </c>
      <c r="I2718" s="31">
        <v>4.4894670196846675E-3</v>
      </c>
      <c r="J2718" s="31">
        <v>6.838337429212471E-3</v>
      </c>
      <c r="K2718" s="31">
        <v>-1.6954377311960478E-2</v>
      </c>
      <c r="L2718" s="31">
        <v>8.1218274111676259E-3</v>
      </c>
      <c r="M2718" s="31">
        <v>-1.0159316555068187E-2</v>
      </c>
    </row>
    <row r="2719" spans="1:13" x14ac:dyDescent="0.25">
      <c r="A2719" s="57">
        <v>43025</v>
      </c>
      <c r="B2719" s="31">
        <v>-4.007607662002477E-3</v>
      </c>
      <c r="C2719" s="31">
        <v>3.690267700775518E-3</v>
      </c>
      <c r="D2719" s="31">
        <v>7.5452716297785827E-4</v>
      </c>
      <c r="E2719" s="31">
        <v>1.8145161290328282E-4</v>
      </c>
      <c r="F2719" s="31">
        <v>-9.1635510593065517E-3</v>
      </c>
      <c r="G2719" s="31">
        <v>-7.726980038634812E-4</v>
      </c>
      <c r="H2719" s="31">
        <v>2.7724228391994288E-3</v>
      </c>
      <c r="I2719" s="31">
        <v>9.1107036442814593E-3</v>
      </c>
      <c r="J2719" s="31">
        <v>4.2449326116944519E-4</v>
      </c>
      <c r="K2719" s="31">
        <v>-4.3900909375980124E-3</v>
      </c>
      <c r="L2719" s="31">
        <v>1.6112789526686822E-2</v>
      </c>
      <c r="M2719" s="31">
        <v>2.799160251924615E-3</v>
      </c>
    </row>
    <row r="2720" spans="1:13" x14ac:dyDescent="0.25">
      <c r="A2720" s="57">
        <v>43026</v>
      </c>
      <c r="B2720" s="31">
        <v>7.1540612425833761E-2</v>
      </c>
      <c r="C2720" s="31">
        <v>-4.4245030223718507E-3</v>
      </c>
      <c r="D2720" s="31">
        <v>1.1560693641618602E-2</v>
      </c>
      <c r="E2720" s="31">
        <v>6.3496542966001712E-4</v>
      </c>
      <c r="F2720" s="31">
        <v>-4.9940810890795051E-3</v>
      </c>
      <c r="G2720" s="31">
        <v>2.577651759245736E-4</v>
      </c>
      <c r="H2720" s="31">
        <v>-1.202025507119997E-2</v>
      </c>
      <c r="I2720" s="31">
        <v>-4.5426154108230143E-4</v>
      </c>
      <c r="J2720" s="31">
        <v>-8.9105760050915972E-3</v>
      </c>
      <c r="K2720" s="31">
        <v>1.795275590551193E-2</v>
      </c>
      <c r="L2720" s="31">
        <v>-8.6719524281466676E-3</v>
      </c>
      <c r="M2720" s="31">
        <v>2.791346824842833E-3</v>
      </c>
    </row>
    <row r="2721" spans="1:13" x14ac:dyDescent="0.25">
      <c r="A2721" s="57">
        <v>43027</v>
      </c>
      <c r="B2721" s="31">
        <v>1.7057026476578363E-2</v>
      </c>
      <c r="C2721" s="31">
        <v>-2.3660490736104212E-2</v>
      </c>
      <c r="D2721" s="31">
        <v>-3.9751552795029843E-3</v>
      </c>
      <c r="E2721" s="31">
        <v>-8.4205437092695901E-3</v>
      </c>
      <c r="F2721" s="31">
        <v>-1.654459605160441E-2</v>
      </c>
      <c r="G2721" s="31">
        <v>3.8654812524159254E-3</v>
      </c>
      <c r="H2721" s="31">
        <v>-1.0421263791374091E-2</v>
      </c>
      <c r="I2721" s="31">
        <v>-8.3508492870533191E-3</v>
      </c>
      <c r="J2721" s="31">
        <v>2.1406400513757085E-4</v>
      </c>
      <c r="K2721" s="31">
        <v>-2.1039603960396058E-2</v>
      </c>
      <c r="L2721" s="31">
        <v>1.1747063234191391E-2</v>
      </c>
      <c r="M2721" s="31">
        <v>2.0876826722338038E-3</v>
      </c>
    </row>
    <row r="2722" spans="1:13" x14ac:dyDescent="0.25">
      <c r="A2722" s="57">
        <v>43028</v>
      </c>
      <c r="B2722" s="31">
        <v>7.9474342928660402E-3</v>
      </c>
      <c r="C2722" s="31">
        <v>1.7309911527119137E-3</v>
      </c>
      <c r="D2722" s="31">
        <v>8.4809179346470032E-3</v>
      </c>
      <c r="E2722" s="31">
        <v>3.8092335822033085E-3</v>
      </c>
      <c r="F2722" s="31">
        <v>1.4365643429607999E-3</v>
      </c>
      <c r="G2722" s="31">
        <v>1.1551790527531747E-2</v>
      </c>
      <c r="H2722" s="31">
        <v>-3.750215383991673E-3</v>
      </c>
      <c r="I2722" s="31">
        <v>2.4060494958753065E-3</v>
      </c>
      <c r="J2722" s="31">
        <v>1.8512573568753465E-2</v>
      </c>
      <c r="K2722" s="31">
        <v>-1.5170670037926715E-2</v>
      </c>
      <c r="L2722" s="31">
        <v>-4.4466403162055634E-3</v>
      </c>
      <c r="M2722" s="31">
        <v>1.2037037037036846E-2</v>
      </c>
    </row>
    <row r="2723" spans="1:13" x14ac:dyDescent="0.25">
      <c r="A2723" s="57">
        <v>43031</v>
      </c>
      <c r="B2723" s="31">
        <v>6.084311169056944E-3</v>
      </c>
      <c r="C2723" s="31">
        <v>-5.1200000000006796E-4</v>
      </c>
      <c r="D2723" s="31">
        <v>9.8936433341578756E-3</v>
      </c>
      <c r="E2723" s="31">
        <v>-1.9985832827362882E-2</v>
      </c>
      <c r="F2723" s="31">
        <v>4.6432616081539813E-3</v>
      </c>
      <c r="G2723" s="31">
        <v>2.5377490166222927E-4</v>
      </c>
      <c r="H2723" s="31">
        <v>-1.6898800500554478E-2</v>
      </c>
      <c r="I2723" s="31">
        <v>-2.120242313407239E-2</v>
      </c>
      <c r="J2723" s="31">
        <v>1.082160117671771E-2</v>
      </c>
      <c r="K2723" s="31">
        <v>-1.2516046213093768E-2</v>
      </c>
      <c r="L2723" s="31">
        <v>-1.3895781637716986E-2</v>
      </c>
      <c r="M2723" s="31">
        <v>1.3838060384263606E-2</v>
      </c>
    </row>
    <row r="2724" spans="1:13" x14ac:dyDescent="0.25">
      <c r="A2724" s="57">
        <v>43032</v>
      </c>
      <c r="B2724" s="31">
        <v>-1.4810243751928409E-2</v>
      </c>
      <c r="C2724" s="31">
        <v>5.955048985080369E-3</v>
      </c>
      <c r="D2724" s="31">
        <v>2.9390154298312154E-3</v>
      </c>
      <c r="E2724" s="31">
        <v>2.1580876658577886E-3</v>
      </c>
      <c r="F2724" s="31">
        <v>-8.0036072596099128E-3</v>
      </c>
      <c r="G2724" s="31">
        <v>3.8056577445133577E-4</v>
      </c>
      <c r="H2724" s="31">
        <v>9.9348028562558088E-3</v>
      </c>
      <c r="I2724" s="31">
        <v>3.0945291060897606E-3</v>
      </c>
      <c r="J2724" s="31">
        <v>2.3906038873298119E-3</v>
      </c>
      <c r="K2724" s="31">
        <v>6.662333441663959E-2</v>
      </c>
      <c r="L2724" s="31">
        <v>-1.1071967790639237E-2</v>
      </c>
      <c r="M2724" s="31">
        <v>-7.5578116187253741E-3</v>
      </c>
    </row>
    <row r="2725" spans="1:13" x14ac:dyDescent="0.25">
      <c r="A2725" s="57">
        <v>43033</v>
      </c>
      <c r="B2725" s="31">
        <v>-2.2799874725963121E-2</v>
      </c>
      <c r="C2725" s="31">
        <v>-4.3921069382558686E-3</v>
      </c>
      <c r="D2725" s="31">
        <v>-4.1514041514042477E-3</v>
      </c>
      <c r="E2725" s="31">
        <v>2.8746883178436544E-3</v>
      </c>
      <c r="F2725" s="31">
        <v>-3.6363636363635488E-3</v>
      </c>
      <c r="G2725" s="31">
        <v>-2.9165609941669279E-3</v>
      </c>
      <c r="H2725" s="31">
        <v>-3.0638385080438146E-3</v>
      </c>
      <c r="I2725" s="31">
        <v>-6.9848661233994358E-3</v>
      </c>
      <c r="J2725" s="31">
        <v>-6.4288676897553687E-3</v>
      </c>
      <c r="K2725" s="31">
        <v>-2.4680073126142621E-2</v>
      </c>
      <c r="L2725" s="31">
        <v>-4.3511450381679251E-2</v>
      </c>
      <c r="M2725" s="31">
        <v>5.6831097976812739E-3</v>
      </c>
    </row>
    <row r="2726" spans="1:13" x14ac:dyDescent="0.25">
      <c r="A2726" s="57">
        <v>43034</v>
      </c>
      <c r="B2726" s="31">
        <v>-1.0896737388628841E-2</v>
      </c>
      <c r="C2726" s="31">
        <v>6.393453104021507E-3</v>
      </c>
      <c r="D2726" s="31">
        <v>1.3977439921530221E-2</v>
      </c>
      <c r="E2726" s="31">
        <v>-7.9109859965287299E-4</v>
      </c>
      <c r="F2726" s="31">
        <v>-9.2001216545012365E-3</v>
      </c>
      <c r="G2726" s="31">
        <v>1.6533129848659289E-3</v>
      </c>
      <c r="H2726" s="31">
        <v>-4.9336526502963274E-4</v>
      </c>
      <c r="I2726" s="31">
        <v>1.7584994138331034E-4</v>
      </c>
      <c r="J2726" s="31">
        <v>3.443957420163013E-3</v>
      </c>
      <c r="K2726" s="31">
        <v>2.093095907528908E-2</v>
      </c>
      <c r="L2726" s="31">
        <v>4.2564511838254493E-3</v>
      </c>
      <c r="M2726" s="31">
        <v>1.5822784810126667E-3</v>
      </c>
    </row>
    <row r="2727" spans="1:13" x14ac:dyDescent="0.25">
      <c r="A2727" s="57">
        <v>43035</v>
      </c>
      <c r="B2727" s="31">
        <v>1.4905061240360062E-3</v>
      </c>
      <c r="C2727" s="31">
        <v>3.5829998094149218E-2</v>
      </c>
      <c r="D2727" s="31">
        <v>7.3760580411124543E-2</v>
      </c>
      <c r="E2727" s="31">
        <v>4.8027885169038553E-2</v>
      </c>
      <c r="F2727" s="31">
        <v>-8.1536336428516654E-2</v>
      </c>
      <c r="G2727" s="31">
        <v>6.4118842051802849E-2</v>
      </c>
      <c r="H2727" s="31">
        <v>0.13216375471756336</v>
      </c>
      <c r="I2727" s="31">
        <v>4.2489597374435917E-2</v>
      </c>
      <c r="J2727" s="31">
        <v>1.4040561622464809E-2</v>
      </c>
      <c r="K2727" s="31">
        <v>-9.1799265605874147E-3</v>
      </c>
      <c r="L2727" s="31">
        <v>-1.8543046357615944E-2</v>
      </c>
      <c r="M2727" s="31">
        <v>-5.0778605280975553E-3</v>
      </c>
    </row>
    <row r="2728" spans="1:13" x14ac:dyDescent="0.25">
      <c r="A2728" s="57">
        <v>43038</v>
      </c>
      <c r="B2728" s="31">
        <v>-5.047236961304491E-3</v>
      </c>
      <c r="C2728" s="31">
        <v>2.2508432996013461E-2</v>
      </c>
      <c r="D2728" s="31">
        <v>-6.7567567567572429E-4</v>
      </c>
      <c r="E2728" s="31">
        <v>-2.1191637152079279E-3</v>
      </c>
      <c r="F2728" s="31">
        <v>-1.2324017211847837E-2</v>
      </c>
      <c r="G2728" s="31">
        <v>9.545400310224661E-4</v>
      </c>
      <c r="H2728" s="31">
        <v>8.9922339797445794E-3</v>
      </c>
      <c r="I2728" s="31">
        <v>1.1187317292556731E-2</v>
      </c>
      <c r="J2728" s="31">
        <v>-1.4769230769230757E-2</v>
      </c>
      <c r="K2728" s="31">
        <v>2.2235948116120952E-2</v>
      </c>
      <c r="L2728" s="31">
        <v>8.0971659919029104E-3</v>
      </c>
      <c r="M2728" s="31">
        <v>-1.3836905977089753E-2</v>
      </c>
    </row>
    <row r="2729" spans="1:13" x14ac:dyDescent="0.25">
      <c r="A2729" s="57">
        <v>43039</v>
      </c>
      <c r="B2729" s="31">
        <v>3.7070759625390526E-3</v>
      </c>
      <c r="C2729" s="31">
        <v>1.3915547024951902E-2</v>
      </c>
      <c r="D2729" s="31">
        <v>2.5242280820374274E-2</v>
      </c>
      <c r="E2729" s="31">
        <v>-4.6209357886561886E-4</v>
      </c>
      <c r="F2729" s="31">
        <v>3.1807799678538196E-2</v>
      </c>
      <c r="G2729" s="31">
        <v>-8.4634640600785849E-3</v>
      </c>
      <c r="H2729" s="31">
        <v>-5.0141783319079813E-3</v>
      </c>
      <c r="I2729" s="31">
        <v>1.0563184522154323E-3</v>
      </c>
      <c r="J2729" s="31">
        <v>6.5584009993753245E-3</v>
      </c>
      <c r="K2729" s="31">
        <v>2.2054380664652484E-2</v>
      </c>
      <c r="L2729" s="31">
        <v>4.0160642570281624E-3</v>
      </c>
      <c r="M2729" s="31">
        <v>4.1403105232893367E-3</v>
      </c>
    </row>
    <row r="2730" spans="1:13" x14ac:dyDescent="0.25">
      <c r="A2730" s="57">
        <v>43040</v>
      </c>
      <c r="B2730" s="31">
        <v>-1.4903129657228842E-3</v>
      </c>
      <c r="C2730" s="31">
        <v>-1.2718883104590684E-2</v>
      </c>
      <c r="D2730" s="31">
        <v>2.6819081116728816E-2</v>
      </c>
      <c r="E2730" s="31">
        <v>8.7149826880705827E-3</v>
      </c>
      <c r="F2730" s="31">
        <v>6.1080593588587195E-3</v>
      </c>
      <c r="G2730" s="31">
        <v>0</v>
      </c>
      <c r="H2730" s="31">
        <v>-1.4475969889982121E-3</v>
      </c>
      <c r="I2730" s="31">
        <v>1.4439631234033135E-2</v>
      </c>
      <c r="J2730" s="31">
        <v>-3.5163925948908936E-3</v>
      </c>
      <c r="K2730" s="31">
        <v>5.9119125036950493E-3</v>
      </c>
      <c r="L2730" s="31">
        <v>9.8666666666666902E-3</v>
      </c>
      <c r="M2730" s="31">
        <v>7.2156683083266504E-3</v>
      </c>
    </row>
    <row r="2731" spans="1:13" x14ac:dyDescent="0.25">
      <c r="A2731" s="57">
        <v>43041</v>
      </c>
      <c r="B2731" s="31">
        <v>5.1914341336800618E-4</v>
      </c>
      <c r="C2731" s="31">
        <v>7.3102043262029959E-3</v>
      </c>
      <c r="D2731" s="31">
        <v>8.3493898522799537E-3</v>
      </c>
      <c r="E2731" s="31">
        <v>7.8010726474841974E-5</v>
      </c>
      <c r="F2731" s="31">
        <v>-1.360876828423585E-2</v>
      </c>
      <c r="G2731" s="31">
        <v>1.0459245010819851E-2</v>
      </c>
      <c r="H2731" s="31">
        <v>-8.5713250217455128E-3</v>
      </c>
      <c r="I2731" s="31">
        <v>-2.0475199824811163E-2</v>
      </c>
      <c r="J2731" s="31">
        <v>4.5666839647120483E-3</v>
      </c>
      <c r="K2731" s="31">
        <v>-1.7337643255950774E-2</v>
      </c>
      <c r="L2731" s="31">
        <v>1.6371798257195813E-2</v>
      </c>
      <c r="M2731" s="31">
        <v>9.779395042074146E-3</v>
      </c>
    </row>
    <row r="2732" spans="1:13" x14ac:dyDescent="0.25">
      <c r="A2732" s="57">
        <v>43042</v>
      </c>
      <c r="B2732" s="31">
        <v>-4.9293034115969192E-3</v>
      </c>
      <c r="C2732" s="31">
        <v>2.6113854024150784E-2</v>
      </c>
      <c r="D2732" s="31">
        <v>-1.6135881104033967E-2</v>
      </c>
      <c r="E2732" s="31">
        <v>6.7279003100686463E-3</v>
      </c>
      <c r="F2732" s="31">
        <v>-2.2718823578008474E-3</v>
      </c>
      <c r="G2732" s="31">
        <v>1.070791195716847E-3</v>
      </c>
      <c r="H2732" s="31">
        <v>1.5883460364460422E-2</v>
      </c>
      <c r="I2732" s="31">
        <v>0</v>
      </c>
      <c r="J2732" s="31">
        <v>1.2294658539105274E-2</v>
      </c>
      <c r="K2732" s="31">
        <v>-1.2858851674641181E-2</v>
      </c>
      <c r="L2732" s="31">
        <v>1.0132501948558081E-2</v>
      </c>
      <c r="M2732" s="31">
        <v>9.9099099099100307E-3</v>
      </c>
    </row>
    <row r="2733" spans="1:13" x14ac:dyDescent="0.25">
      <c r="A2733" s="57">
        <v>43045</v>
      </c>
      <c r="B2733" s="31">
        <v>-1.0754790770433953E-2</v>
      </c>
      <c r="C2733" s="31">
        <v>1.0144927536231974E-2</v>
      </c>
      <c r="D2733" s="31">
        <v>7.7686663789382493E-3</v>
      </c>
      <c r="E2733" s="31">
        <v>-6.373004803967075E-3</v>
      </c>
      <c r="F2733" s="31">
        <v>1.2378902045209861E-2</v>
      </c>
      <c r="G2733" s="31">
        <v>3.9220347040647141E-3</v>
      </c>
      <c r="H2733" s="31">
        <v>8.1504138179202545E-3</v>
      </c>
      <c r="I2733" s="31">
        <v>6.9863626201653872E-3</v>
      </c>
      <c r="J2733" s="31">
        <v>5.7154521330884389E-3</v>
      </c>
      <c r="K2733" s="31">
        <v>1.6358679188124725E-2</v>
      </c>
      <c r="L2733" s="31">
        <v>1.6718106995884829E-2</v>
      </c>
      <c r="M2733" s="31">
        <v>-1.0927743086529884E-2</v>
      </c>
    </row>
    <row r="2734" spans="1:13" x14ac:dyDescent="0.25">
      <c r="A2734" s="57">
        <v>43046</v>
      </c>
      <c r="B2734" s="31">
        <v>-2.6355669763458156E-3</v>
      </c>
      <c r="C2734" s="31">
        <v>3.2137733142036939E-3</v>
      </c>
      <c r="D2734" s="31">
        <v>1.7130620985010836E-3</v>
      </c>
      <c r="E2734" s="31">
        <v>7.242421288624401E-3</v>
      </c>
      <c r="F2734" s="31">
        <v>-4.3348464401096187E-3</v>
      </c>
      <c r="G2734" s="31">
        <v>-2.3677045104770755E-3</v>
      </c>
      <c r="H2734" s="31">
        <v>2.23975157496481E-3</v>
      </c>
      <c r="I2734" s="31">
        <v>4.4402508741758773E-4</v>
      </c>
      <c r="J2734" s="31">
        <v>-1.4207428455449422E-3</v>
      </c>
      <c r="K2734" s="31">
        <v>-2.8912071535022288E-2</v>
      </c>
      <c r="L2734" s="31">
        <v>-0.23222868707310906</v>
      </c>
      <c r="M2734" s="31">
        <v>2.818489289740711E-3</v>
      </c>
    </row>
    <row r="2735" spans="1:13" x14ac:dyDescent="0.25">
      <c r="A2735" s="57">
        <v>43047</v>
      </c>
      <c r="B2735" s="31">
        <v>1.5194556385016433E-3</v>
      </c>
      <c r="C2735" s="31">
        <v>8.1803100509123539E-3</v>
      </c>
      <c r="D2735" s="31">
        <v>-1.7101325352714136E-3</v>
      </c>
      <c r="E2735" s="31">
        <v>6.3096977732186588E-3</v>
      </c>
      <c r="F2735" s="31">
        <v>-9.4056762640161162E-3</v>
      </c>
      <c r="G2735" s="31">
        <v>3.4413195680551567E-3</v>
      </c>
      <c r="H2735" s="31">
        <v>8.6451739273663009E-3</v>
      </c>
      <c r="I2735" s="31">
        <v>-3.8280166435505913E-3</v>
      </c>
      <c r="J2735" s="31">
        <v>4.0650406504050274E-4</v>
      </c>
      <c r="K2735" s="31">
        <v>4.2971147943524635E-3</v>
      </c>
      <c r="L2735" s="31">
        <v>4.3163097199341083E-2</v>
      </c>
      <c r="M2735" s="31">
        <v>1.4727374929735859E-2</v>
      </c>
    </row>
    <row r="2736" spans="1:13" x14ac:dyDescent="0.25">
      <c r="A2736" s="57">
        <v>43048</v>
      </c>
      <c r="B2736" s="31">
        <v>-1.1015831134564613E-2</v>
      </c>
      <c r="C2736" s="31">
        <v>-2.0426690876078624E-3</v>
      </c>
      <c r="D2736" s="31">
        <v>-8.565310492505529E-3</v>
      </c>
      <c r="E2736" s="31">
        <v>-8.2608068471413665E-3</v>
      </c>
      <c r="F2736" s="31">
        <v>-4.6438344804710097E-3</v>
      </c>
      <c r="G2736" s="31">
        <v>-5.5581835383159417E-3</v>
      </c>
      <c r="H2736" s="31">
        <v>-3.3101475884471654E-3</v>
      </c>
      <c r="I2736" s="31">
        <v>-1.4479839607930423E-3</v>
      </c>
      <c r="J2736" s="31">
        <v>-1.4120276310442881E-2</v>
      </c>
      <c r="K2736" s="31">
        <v>-2.4449877750611138E-2</v>
      </c>
      <c r="L2736" s="31">
        <v>-3.1585596967783625E-3</v>
      </c>
      <c r="M2736" s="31">
        <v>4.4316419233325632E-4</v>
      </c>
    </row>
    <row r="2737" spans="1:13" x14ac:dyDescent="0.25">
      <c r="A2737" s="57">
        <v>43049</v>
      </c>
      <c r="B2737" s="31">
        <v>4.8022410458212761E-3</v>
      </c>
      <c r="C2737" s="31">
        <v>-6.8796906982033779E-3</v>
      </c>
      <c r="D2737" s="31">
        <v>-1.5550755939524818E-2</v>
      </c>
      <c r="E2737" s="31">
        <v>-3.0933033376646657E-3</v>
      </c>
      <c r="F2737" s="31">
        <v>-1.1080563192535142E-2</v>
      </c>
      <c r="G2737" s="31">
        <v>-2.6162444999405787E-3</v>
      </c>
      <c r="H2737" s="31">
        <v>-3.3477101839470835E-3</v>
      </c>
      <c r="I2737" s="31">
        <v>-4.6848856664807315E-3</v>
      </c>
      <c r="J2737" s="31">
        <v>-1.1334363730035601E-3</v>
      </c>
      <c r="K2737" s="31">
        <v>-2.9135338345864792E-2</v>
      </c>
      <c r="L2737" s="31">
        <v>-1.1723700887198873E-2</v>
      </c>
      <c r="M2737" s="31">
        <v>6.8660022148394617E-3</v>
      </c>
    </row>
    <row r="2738" spans="1:13" x14ac:dyDescent="0.25">
      <c r="A2738" s="57">
        <v>43052</v>
      </c>
      <c r="B2738" s="31">
        <v>-1.1749087288416948E-2</v>
      </c>
      <c r="C2738" s="31">
        <v>-4.0075571076887417E-3</v>
      </c>
      <c r="D2738" s="31">
        <v>3.7297060114085401E-3</v>
      </c>
      <c r="E2738" s="31">
        <v>-2.2566556751971723E-3</v>
      </c>
      <c r="F2738" s="31">
        <v>-1.2636899747264785E-4</v>
      </c>
      <c r="G2738" s="31">
        <v>7.1539286991773032E-4</v>
      </c>
      <c r="H2738" s="31">
        <v>3.3944994890480196E-3</v>
      </c>
      <c r="I2738" s="31">
        <v>1.7370839403787475E-3</v>
      </c>
      <c r="J2738" s="31">
        <v>9.2840932535587228E-4</v>
      </c>
      <c r="K2738" s="31">
        <v>2.0329138431752325E-2</v>
      </c>
      <c r="L2738" s="31">
        <v>-1.4107085604360359E-2</v>
      </c>
      <c r="M2738" s="31">
        <v>7.6990761108652883E-4</v>
      </c>
    </row>
    <row r="2739" spans="1:13" x14ac:dyDescent="0.25">
      <c r="A2739" s="57">
        <v>43053</v>
      </c>
      <c r="B2739" s="31">
        <v>-6.2466415905427786E-3</v>
      </c>
      <c r="C2739" s="31">
        <v>-1.5117549002701569E-2</v>
      </c>
      <c r="D2739" s="31">
        <v>2.4043715846995273E-3</v>
      </c>
      <c r="E2739" s="31">
        <v>2.4372410431383607E-4</v>
      </c>
      <c r="F2739" s="31">
        <v>-1.0321439103509356E-2</v>
      </c>
      <c r="G2739" s="31">
        <v>1.429762897652731E-3</v>
      </c>
      <c r="H2739" s="31">
        <v>6.7925998742437432E-3</v>
      </c>
      <c r="I2739" s="31">
        <v>-3.9156458018684281E-3</v>
      </c>
      <c r="J2739" s="31">
        <v>-7.2142636298055951E-4</v>
      </c>
      <c r="K2739" s="31">
        <v>-1.1701454775458586E-2</v>
      </c>
      <c r="L2739" s="31">
        <v>-2.2439024390243922E-2</v>
      </c>
      <c r="M2739" s="31">
        <v>1.0990218705353438E-3</v>
      </c>
    </row>
    <row r="2740" spans="1:13" x14ac:dyDescent="0.25">
      <c r="A2740" s="57">
        <v>43054</v>
      </c>
      <c r="B2740" s="31">
        <v>3.3795201081443516E-4</v>
      </c>
      <c r="C2740" s="31">
        <v>-1.3190148243258926E-2</v>
      </c>
      <c r="D2740" s="31">
        <v>-8.7221979938943983E-3</v>
      </c>
      <c r="E2740" s="31">
        <v>-4.961013645224166E-3</v>
      </c>
      <c r="F2740" s="31">
        <v>-3.0223054656903781E-3</v>
      </c>
      <c r="G2740" s="31">
        <v>-1.2730517549077836E-2</v>
      </c>
      <c r="H2740" s="31">
        <v>-8.9282572745503774E-3</v>
      </c>
      <c r="I2740" s="31">
        <v>-6.7389228954906066E-4</v>
      </c>
      <c r="J2740" s="31">
        <v>-1.9595709570956465E-3</v>
      </c>
      <c r="K2740" s="31">
        <v>-3.2000000000009798E-4</v>
      </c>
      <c r="L2740" s="31">
        <v>1.5635395874916913E-2</v>
      </c>
      <c r="M2740" s="31">
        <v>-1.3832473377977883E-2</v>
      </c>
    </row>
    <row r="2741" spans="1:13" x14ac:dyDescent="0.25">
      <c r="A2741" s="57">
        <v>43055</v>
      </c>
      <c r="B2741" s="31">
        <v>-1.8243243243244445E-3</v>
      </c>
      <c r="C2741" s="31">
        <v>1.1947007333806381E-2</v>
      </c>
      <c r="D2741" s="31">
        <v>4.1794984601848384E-3</v>
      </c>
      <c r="E2741" s="31">
        <v>1.1352616783066205E-2</v>
      </c>
      <c r="F2741" s="31">
        <v>2.181802655736309E-2</v>
      </c>
      <c r="G2741" s="31">
        <v>2.6512412629549065E-3</v>
      </c>
      <c r="H2741" s="31">
        <v>9.4080891815848666E-3</v>
      </c>
      <c r="I2741" s="31">
        <v>9.2160719303175931E-3</v>
      </c>
      <c r="J2741" s="31">
        <v>1.6017360752299314E-2</v>
      </c>
      <c r="K2741" s="31">
        <v>3.7131882202304789E-2</v>
      </c>
      <c r="L2741" s="31">
        <v>-6.5509335080249365E-3</v>
      </c>
      <c r="M2741" s="31">
        <v>0.10898363575642889</v>
      </c>
    </row>
    <row r="2742" spans="1:13" x14ac:dyDescent="0.25">
      <c r="A2742" s="57">
        <v>43056</v>
      </c>
      <c r="B2742" s="31">
        <v>1.0898260339809118E-2</v>
      </c>
      <c r="C2742" s="31">
        <v>-5.5523085914669368E-3</v>
      </c>
      <c r="D2742" s="31">
        <v>-2.2343921139101774E-2</v>
      </c>
      <c r="E2742" s="31">
        <v>-1.2987893462469757E-2</v>
      </c>
      <c r="F2742" s="31">
        <v>-2.0892528831684132E-4</v>
      </c>
      <c r="G2742" s="31">
        <v>-9.6153846153845812E-3</v>
      </c>
      <c r="H2742" s="31">
        <v>-6.515488573714534E-3</v>
      </c>
      <c r="I2742" s="31">
        <v>-3.2852608719862175E-3</v>
      </c>
      <c r="J2742" s="31">
        <v>-5.8991049633848602E-3</v>
      </c>
      <c r="K2742" s="31">
        <v>2.438271604938258E-2</v>
      </c>
      <c r="L2742" s="31">
        <v>8.5723705901747937E-3</v>
      </c>
      <c r="M2742" s="31">
        <v>-2.1582011644248222E-2</v>
      </c>
    </row>
    <row r="2743" spans="1:13" x14ac:dyDescent="0.25">
      <c r="A2743" s="57">
        <v>43059</v>
      </c>
      <c r="B2743" s="31">
        <v>8.704968528190582E-3</v>
      </c>
      <c r="C2743" s="31">
        <v>-9.9911842491928748E-4</v>
      </c>
      <c r="D2743" s="31">
        <v>-2.2406453058487763E-4</v>
      </c>
      <c r="E2743" s="31">
        <v>-6.966999970562382E-4</v>
      </c>
      <c r="F2743" s="31">
        <v>-3.0509466293309195E-3</v>
      </c>
      <c r="G2743" s="31">
        <v>1.5776699029126373E-3</v>
      </c>
      <c r="H2743" s="31">
        <v>-3.1596275710696897E-3</v>
      </c>
      <c r="I2743" s="31">
        <v>-1.4525139664803843E-3</v>
      </c>
      <c r="J2743" s="31">
        <v>5.5248618784531356E-3</v>
      </c>
      <c r="K2743" s="31">
        <v>1.5667369689665644E-2</v>
      </c>
      <c r="L2743" s="31">
        <v>-3.5959463877084374E-3</v>
      </c>
      <c r="M2743" s="31">
        <v>1.0259567046277951E-4</v>
      </c>
    </row>
    <row r="2744" spans="1:13" x14ac:dyDescent="0.25">
      <c r="A2744" s="57">
        <v>43060</v>
      </c>
      <c r="B2744" s="31">
        <v>4.3813064259161649E-3</v>
      </c>
      <c r="C2744" s="31">
        <v>1.8590422402635642E-2</v>
      </c>
      <c r="D2744" s="31">
        <v>7.1716718960108672E-3</v>
      </c>
      <c r="E2744" s="31">
        <v>1.5819242326047256E-2</v>
      </c>
      <c r="F2744" s="31">
        <v>2.4146893602750241E-2</v>
      </c>
      <c r="G2744" s="31">
        <v>1.4418999151823542E-2</v>
      </c>
      <c r="H2744" s="31">
        <v>1.1701929308982395E-2</v>
      </c>
      <c r="I2744" s="31">
        <v>1.7455521987244094E-2</v>
      </c>
      <c r="J2744" s="31">
        <v>9.2592592592593004E-3</v>
      </c>
      <c r="K2744" s="31">
        <v>1.6908929101157044E-2</v>
      </c>
      <c r="L2744" s="31">
        <v>7.6443569553805935E-2</v>
      </c>
      <c r="M2744" s="31">
        <v>-9.8481739844071825E-3</v>
      </c>
    </row>
    <row r="2745" spans="1:13" x14ac:dyDescent="0.25">
      <c r="A2745" s="57">
        <v>43061</v>
      </c>
      <c r="B2745" s="31">
        <v>4.6265697290150953E-3</v>
      </c>
      <c r="C2745" s="31">
        <v>1.0511724615917872E-2</v>
      </c>
      <c r="D2745" s="31">
        <v>-6.4530485091232048E-3</v>
      </c>
      <c r="E2745" s="31">
        <v>1.4209900530697261E-3</v>
      </c>
      <c r="F2745" s="31">
        <v>2.1899304134261222E-2</v>
      </c>
      <c r="G2745" s="31">
        <v>-7.2861920688007675E-3</v>
      </c>
      <c r="H2745" s="31">
        <v>1.4629351727527329E-2</v>
      </c>
      <c r="I2745" s="31">
        <v>-5.4437479379743081E-3</v>
      </c>
      <c r="J2745" s="31">
        <v>-1.1190644218167178E-2</v>
      </c>
      <c r="K2745" s="31">
        <v>-1.1085180863477317E-2</v>
      </c>
      <c r="L2745" s="31">
        <v>4.2060347455044056E-2</v>
      </c>
      <c r="M2745" s="31">
        <v>-1.1396601740571999E-3</v>
      </c>
    </row>
    <row r="2746" spans="1:13" x14ac:dyDescent="0.25">
      <c r="A2746" s="57">
        <v>43063</v>
      </c>
      <c r="B2746" s="31">
        <v>-3.289473684211508E-4</v>
      </c>
      <c r="C2746" s="31">
        <v>5.7155921353357897E-5</v>
      </c>
      <c r="D2746" s="31">
        <v>2.2396416573349232E-3</v>
      </c>
      <c r="E2746" s="31">
        <v>4.4885902930613675E-3</v>
      </c>
      <c r="F2746" s="31">
        <v>-9.2128980572814267E-4</v>
      </c>
      <c r="G2746" s="31">
        <v>1.8048369630609962E-3</v>
      </c>
      <c r="H2746" s="31">
        <v>2.5809576529200129E-2</v>
      </c>
      <c r="I2746" s="31">
        <v>1.0560070769060736E-2</v>
      </c>
      <c r="J2746" s="31">
        <v>1.2438825448613411E-2</v>
      </c>
      <c r="K2746" s="31">
        <v>3.2448377581121068E-2</v>
      </c>
      <c r="L2746" s="31">
        <v>-5.8496636443394756E-4</v>
      </c>
      <c r="M2746" s="31">
        <v>2.1781972824397311E-3</v>
      </c>
    </row>
    <row r="2747" spans="1:13" x14ac:dyDescent="0.25">
      <c r="A2747" s="57">
        <v>43066</v>
      </c>
      <c r="B2747" s="31">
        <v>7.2392234287610435E-4</v>
      </c>
      <c r="C2747" s="31">
        <v>-5.0294336171915477E-3</v>
      </c>
      <c r="D2747" s="31">
        <v>-5.8100558659217594E-3</v>
      </c>
      <c r="E2747" s="31">
        <v>1.3069257454762173E-2</v>
      </c>
      <c r="F2747" s="31">
        <v>-9.6223237911954307E-3</v>
      </c>
      <c r="G2747" s="31">
        <v>7.3264472736007669E-3</v>
      </c>
      <c r="H2747" s="31">
        <v>8.2883642495783505E-3</v>
      </c>
      <c r="I2747" s="31">
        <v>1.3677645256593429E-3</v>
      </c>
      <c r="J2747" s="31">
        <v>-6.7472306143001592E-3</v>
      </c>
      <c r="K2747" s="31">
        <v>-1.6285714285714348E-2</v>
      </c>
      <c r="L2747" s="31">
        <v>6.7310506292068695E-3</v>
      </c>
      <c r="M2747" s="31">
        <v>0</v>
      </c>
    </row>
    <row r="2748" spans="1:13" x14ac:dyDescent="0.25">
      <c r="A2748" s="57">
        <v>43067</v>
      </c>
      <c r="B2748" s="31">
        <v>1.9071419176639459E-3</v>
      </c>
      <c r="C2748" s="31">
        <v>-5.8590384283991881E-3</v>
      </c>
      <c r="D2748" s="31">
        <v>5.3944706675657095E-3</v>
      </c>
      <c r="E2748" s="31">
        <v>-6.4503277335634657E-3</v>
      </c>
      <c r="F2748" s="31">
        <v>-1.2104283054003795E-2</v>
      </c>
      <c r="G2748" s="31">
        <v>1.204244664361509E-2</v>
      </c>
      <c r="H2748" s="31">
        <v>-1.8648135604559801E-3</v>
      </c>
      <c r="I2748" s="31">
        <v>-3.3327869748129846E-3</v>
      </c>
      <c r="J2748" s="31">
        <v>8.6180675250939753E-3</v>
      </c>
      <c r="K2748" s="31">
        <v>1.7426662794075565E-3</v>
      </c>
      <c r="L2748" s="31">
        <v>9.011627906976738E-3</v>
      </c>
      <c r="M2748" s="31">
        <v>1.5524736079486345E-3</v>
      </c>
    </row>
    <row r="2749" spans="1:13" x14ac:dyDescent="0.25">
      <c r="A2749" s="57">
        <v>43068</v>
      </c>
      <c r="B2749" s="31">
        <v>3.0193633081720961E-3</v>
      </c>
      <c r="C2749" s="31">
        <v>-2.0743051944300039E-2</v>
      </c>
      <c r="D2749" s="31">
        <v>-1.7437961099932786E-2</v>
      </c>
      <c r="E2749" s="31">
        <v>-2.4584451170029054E-2</v>
      </c>
      <c r="F2749" s="31">
        <v>-3.499569725033802E-2</v>
      </c>
      <c r="G2749" s="31">
        <v>-1.8143261074457961E-2</v>
      </c>
      <c r="H2749" s="31">
        <v>-2.7086126005361866E-2</v>
      </c>
      <c r="I2749" s="31">
        <v>-3.996272338559359E-2</v>
      </c>
      <c r="J2749" s="31">
        <v>-2.6135906714917612E-2</v>
      </c>
      <c r="K2749" s="31">
        <v>-4.4650623369092424E-2</v>
      </c>
      <c r="L2749" s="31">
        <v>-4.0334197637568181E-3</v>
      </c>
      <c r="M2749" s="31">
        <v>8.1636870931074412E-3</v>
      </c>
    </row>
    <row r="2750" spans="1:13" x14ac:dyDescent="0.25">
      <c r="A2750" s="57">
        <v>43069</v>
      </c>
      <c r="B2750" s="31">
        <v>5.4970224461750039E-3</v>
      </c>
      <c r="C2750" s="31">
        <v>1.3983950908661891E-2</v>
      </c>
      <c r="D2750" s="31">
        <v>2.0250284414107034E-2</v>
      </c>
      <c r="E2750" s="31">
        <v>-2.4469980228258859E-4</v>
      </c>
      <c r="F2750" s="31">
        <v>1.3121576287740577E-2</v>
      </c>
      <c r="G2750" s="31">
        <v>9.9592032637387806E-3</v>
      </c>
      <c r="H2750" s="31">
        <v>1.3330233279082337E-2</v>
      </c>
      <c r="I2750" s="31">
        <v>1.1705590133044064E-2</v>
      </c>
      <c r="J2750" s="31">
        <v>4.2320396366639645E-3</v>
      </c>
      <c r="K2750" s="31">
        <v>4.8558421851288003E-3</v>
      </c>
      <c r="L2750" s="31">
        <v>1.4463407578824139E-3</v>
      </c>
      <c r="M2750" s="31">
        <v>-3.3825338253382631E-3</v>
      </c>
    </row>
    <row r="2751" spans="1:13" x14ac:dyDescent="0.25">
      <c r="A2751" s="57">
        <v>43070</v>
      </c>
      <c r="B2751" s="31">
        <v>4.8812235600390608E-3</v>
      </c>
      <c r="C2751" s="31">
        <v>-4.6552225778293543E-3</v>
      </c>
      <c r="D2751" s="31">
        <v>-3.5682426404995971E-3</v>
      </c>
      <c r="E2751" s="31">
        <v>-1.1004395884120943E-2</v>
      </c>
      <c r="F2751" s="31">
        <v>-1.4712046273786639E-2</v>
      </c>
      <c r="G2751" s="31">
        <v>1.069264583580809E-3</v>
      </c>
      <c r="H2751" s="31">
        <v>-1.2237093690248613E-2</v>
      </c>
      <c r="I2751" s="31">
        <v>-1.1739473981262072E-2</v>
      </c>
      <c r="J2751" s="31">
        <v>-1.1306403535820131E-3</v>
      </c>
      <c r="K2751" s="31">
        <v>-1.751736635457557E-2</v>
      </c>
      <c r="L2751" s="31">
        <v>-9.5320623916810288E-3</v>
      </c>
      <c r="M2751" s="31">
        <v>1.2341869793273119E-3</v>
      </c>
    </row>
    <row r="2752" spans="1:13" x14ac:dyDescent="0.25">
      <c r="A2752" s="57">
        <v>43073</v>
      </c>
      <c r="B2752" s="31">
        <v>1.0103626943005262E-2</v>
      </c>
      <c r="C2752" s="31">
        <v>-7.307804735457446E-3</v>
      </c>
      <c r="D2752" s="31">
        <v>-4.2524619516561835E-3</v>
      </c>
      <c r="E2752" s="31">
        <v>-1.1374323133729991E-2</v>
      </c>
      <c r="F2752" s="31">
        <v>-2.3014421236227545E-2</v>
      </c>
      <c r="G2752" s="31">
        <v>-3.7740327557559961E-2</v>
      </c>
      <c r="H2752" s="31">
        <v>-2.4433260205617868E-2</v>
      </c>
      <c r="I2752" s="31">
        <v>-2.0731010850942311E-2</v>
      </c>
      <c r="J2752" s="31">
        <v>-1.245112162996509E-2</v>
      </c>
      <c r="K2752" s="31">
        <v>-1.5370427297878853E-2</v>
      </c>
      <c r="L2752" s="31">
        <v>1.370662000583267E-2</v>
      </c>
      <c r="M2752" s="31">
        <v>-3.4925526450949596E-3</v>
      </c>
    </row>
    <row r="2753" spans="1:13" x14ac:dyDescent="0.25">
      <c r="A2753" s="57">
        <v>43074</v>
      </c>
      <c r="B2753" s="31">
        <v>3.1418312387789804E-3</v>
      </c>
      <c r="C2753" s="31">
        <v>-9.4228504122506607E-4</v>
      </c>
      <c r="D2753" s="31">
        <v>-2.3600809170600257E-2</v>
      </c>
      <c r="E2753" s="31">
        <v>6.4785516882284178E-3</v>
      </c>
      <c r="F2753" s="31">
        <v>9.1004093007054365E-3</v>
      </c>
      <c r="G2753" s="31">
        <v>6.2900838677850679E-3</v>
      </c>
      <c r="H2753" s="31">
        <v>6.7198730102737692E-3</v>
      </c>
      <c r="I2753" s="31">
        <v>7.931416574328054E-3</v>
      </c>
      <c r="J2753" s="31">
        <v>9.6905282900907608E-3</v>
      </c>
      <c r="K2753" s="31">
        <v>1.0615048392132342E-2</v>
      </c>
      <c r="L2753" s="31">
        <v>-1.0644418872266859E-2</v>
      </c>
      <c r="M2753" s="31">
        <v>8.4527368312543594E-3</v>
      </c>
    </row>
    <row r="2754" spans="1:13" x14ac:dyDescent="0.25">
      <c r="A2754" s="57">
        <v>43075</v>
      </c>
      <c r="B2754" s="31">
        <v>-1.502077341003516E-2</v>
      </c>
      <c r="C2754" s="31">
        <v>-3.7137467578400862E-3</v>
      </c>
      <c r="D2754" s="31">
        <v>2.3020257826900092E-4</v>
      </c>
      <c r="E2754" s="31">
        <v>1.3162214594836685E-2</v>
      </c>
      <c r="F2754" s="31">
        <v>-2.5889967637540146E-3</v>
      </c>
      <c r="G2754" s="31">
        <v>1.4585120725579159E-2</v>
      </c>
      <c r="H2754" s="31">
        <v>9.4431353311668076E-3</v>
      </c>
      <c r="I2754" s="31">
        <v>1.8688885031533875E-2</v>
      </c>
      <c r="J2754" s="31">
        <v>1.2383900928791824E-3</v>
      </c>
      <c r="K2754" s="31">
        <v>7.7232004942848764E-3</v>
      </c>
      <c r="L2754" s="31">
        <v>8.7234661238744238E-4</v>
      </c>
      <c r="M2754" s="31">
        <v>-5.6219973423284886E-3</v>
      </c>
    </row>
    <row r="2755" spans="1:13" x14ac:dyDescent="0.25">
      <c r="A2755" s="57">
        <v>43076</v>
      </c>
      <c r="B2755" s="31">
        <v>-3.3095392602205953E-3</v>
      </c>
      <c r="C2755" s="31">
        <v>1.8342109934323947E-3</v>
      </c>
      <c r="D2755" s="31">
        <v>-8.5155350978136646E-3</v>
      </c>
      <c r="E2755" s="31">
        <v>1.2323494177026273E-2</v>
      </c>
      <c r="F2755" s="31">
        <v>8.0467229072029856E-3</v>
      </c>
      <c r="G2755" s="31">
        <v>-3.5032616574052211E-3</v>
      </c>
      <c r="H2755" s="31">
        <v>6.4563717620516048E-3</v>
      </c>
      <c r="I2755" s="31">
        <v>2.3173917982505898E-2</v>
      </c>
      <c r="J2755" s="31">
        <v>7.8334364048651128E-3</v>
      </c>
      <c r="K2755" s="31">
        <v>1.226241569589237E-2</v>
      </c>
      <c r="L2755" s="31">
        <v>8.7158628704253616E-4</v>
      </c>
      <c r="M2755" s="31">
        <v>-5.1398026315789824E-3</v>
      </c>
    </row>
    <row r="2756" spans="1:13" x14ac:dyDescent="0.25">
      <c r="A2756" s="57">
        <v>43077</v>
      </c>
      <c r="B2756" s="31">
        <v>7.9432254704081551E-3</v>
      </c>
      <c r="C2756" s="31">
        <v>2.9529884242851523E-4</v>
      </c>
      <c r="D2756" s="31">
        <v>6.2674094707522165E-3</v>
      </c>
      <c r="E2756" s="31">
        <v>5.9363875335860516E-3</v>
      </c>
      <c r="F2756" s="31">
        <v>6.7808248573022478E-3</v>
      </c>
      <c r="G2756" s="31">
        <v>2.0244878167050562E-2</v>
      </c>
      <c r="H2756" s="31">
        <v>1.9055173781461487E-3</v>
      </c>
      <c r="I2756" s="31">
        <v>-6.3284112357054889E-3</v>
      </c>
      <c r="J2756" s="31">
        <v>2.454489670689286E-3</v>
      </c>
      <c r="K2756" s="31">
        <v>-3.9370078740158521E-3</v>
      </c>
      <c r="L2756" s="31">
        <v>1.4513788098693414E-3</v>
      </c>
      <c r="M2756" s="31">
        <v>-2.3765240752221528E-3</v>
      </c>
    </row>
    <row r="2757" spans="1:13" x14ac:dyDescent="0.25">
      <c r="A2757" s="57">
        <v>43080</v>
      </c>
      <c r="B2757" s="31">
        <v>4.1986951747303713E-3</v>
      </c>
      <c r="C2757" s="31">
        <v>1.94839700064946E-2</v>
      </c>
      <c r="D2757" s="31">
        <v>7.1510957324105728E-3</v>
      </c>
      <c r="E2757" s="31">
        <v>3.905308326503043E-3</v>
      </c>
      <c r="F2757" s="31">
        <v>-4.4758941131336494E-3</v>
      </c>
      <c r="G2757" s="31">
        <v>1.271387832699622E-2</v>
      </c>
      <c r="H2757" s="31">
        <v>5.9552495697074992E-3</v>
      </c>
      <c r="I2757" s="31">
        <v>2.2346368715076004E-4</v>
      </c>
      <c r="J2757" s="31">
        <v>8.2636196694552133E-3</v>
      </c>
      <c r="K2757" s="31">
        <v>1.2161751292186107E-2</v>
      </c>
      <c r="L2757" s="31">
        <v>2.37681159420291E-2</v>
      </c>
      <c r="M2757" s="31">
        <v>3.9357845675815906E-3</v>
      </c>
    </row>
    <row r="2758" spans="1:13" x14ac:dyDescent="0.25">
      <c r="A2758" s="57">
        <v>43081</v>
      </c>
      <c r="B2758" s="31">
        <v>8.2336292293838653E-3</v>
      </c>
      <c r="C2758" s="31">
        <v>-5.6176521688769965E-3</v>
      </c>
      <c r="D2758" s="31">
        <v>-7.5584058634905471E-3</v>
      </c>
      <c r="E2758" s="31">
        <v>-5.9552396503692595E-4</v>
      </c>
      <c r="F2758" s="31">
        <v>-3.4683565984413578E-3</v>
      </c>
      <c r="G2758" s="31">
        <v>4.1065352575384573E-3</v>
      </c>
      <c r="H2758" s="31">
        <v>-3.2850836669747752E-3</v>
      </c>
      <c r="I2758" s="31">
        <v>-1.1617515638963294E-2</v>
      </c>
      <c r="J2758" s="31">
        <v>-4.0473540422947263E-3</v>
      </c>
      <c r="K2758" s="31">
        <v>-1.2015620306398245E-2</v>
      </c>
      <c r="L2758" s="31">
        <v>-6.2287655719138746E-3</v>
      </c>
      <c r="M2758" s="31">
        <v>-2.3728463839884917E-3</v>
      </c>
    </row>
    <row r="2759" spans="1:13" x14ac:dyDescent="0.25">
      <c r="A2759" s="57">
        <v>43082</v>
      </c>
      <c r="B2759" s="31">
        <v>-8.9319892816142055E-4</v>
      </c>
      <c r="C2759" s="31">
        <v>3.31974373907995E-3</v>
      </c>
      <c r="D2759" s="31">
        <v>2.3078698361422845E-4</v>
      </c>
      <c r="E2759" s="31">
        <v>1.2494233430704327E-4</v>
      </c>
      <c r="F2759" s="31">
        <v>2.1913805697590938E-3</v>
      </c>
      <c r="G2759" s="31">
        <v>-2.6875438186492184E-3</v>
      </c>
      <c r="H2759" s="31">
        <v>-8.1539465101088116E-4</v>
      </c>
      <c r="I2759" s="31">
        <v>7.5723327305605714E-3</v>
      </c>
      <c r="J2759" s="31">
        <v>4.3685868129634819E-3</v>
      </c>
      <c r="K2759" s="31">
        <v>-5.1687442991791288E-3</v>
      </c>
      <c r="L2759" s="31">
        <v>-1.1111111111111072E-2</v>
      </c>
      <c r="M2759" s="31">
        <v>1.0961737331954602E-2</v>
      </c>
    </row>
    <row r="2760" spans="1:13" x14ac:dyDescent="0.25">
      <c r="A2760" s="57">
        <v>43083</v>
      </c>
      <c r="B2760" s="31">
        <v>-1.2771392081736943E-2</v>
      </c>
      <c r="C2760" s="31">
        <v>-2.9024206187966417E-4</v>
      </c>
      <c r="D2760" s="31">
        <v>-1.845869866174521E-3</v>
      </c>
      <c r="E2760" s="31">
        <v>8.2067249017405697E-3</v>
      </c>
      <c r="F2760" s="31">
        <v>-6.0881495455326062E-3</v>
      </c>
      <c r="G2760" s="31">
        <v>-7.7328646748681118E-3</v>
      </c>
      <c r="H2760" s="31">
        <v>8.7017772929138815E-3</v>
      </c>
      <c r="I2760" s="31">
        <v>5.0476724621417723E-4</v>
      </c>
      <c r="J2760" s="31">
        <v>1.4060287274934247E-2</v>
      </c>
      <c r="K2760" s="31">
        <v>-2.0476772616137007E-2</v>
      </c>
      <c r="L2760" s="31">
        <v>-6.338231057332111E-3</v>
      </c>
      <c r="M2760" s="31">
        <v>-6.4443535188216661E-3</v>
      </c>
    </row>
    <row r="2761" spans="1:13" x14ac:dyDescent="0.25">
      <c r="A2761" s="57">
        <v>43084</v>
      </c>
      <c r="B2761" s="31">
        <v>-6.4036222509701313E-3</v>
      </c>
      <c r="C2761" s="31">
        <v>1.0161421437695939E-2</v>
      </c>
      <c r="D2761" s="31">
        <v>3.0050855293573875E-2</v>
      </c>
      <c r="E2761" s="31">
        <v>1.4335414383072065E-2</v>
      </c>
      <c r="F2761" s="31">
        <v>7.1607281511516518E-3</v>
      </c>
      <c r="G2761" s="31">
        <v>2.5504782146652527E-2</v>
      </c>
      <c r="H2761" s="31">
        <v>4.1558087646689224E-3</v>
      </c>
      <c r="I2761" s="31">
        <v>1.0034194741857849E-2</v>
      </c>
      <c r="J2761" s="31">
        <v>9.6758104738154938E-3</v>
      </c>
      <c r="K2761" s="31">
        <v>0</v>
      </c>
      <c r="L2761" s="31">
        <v>1.5656712090460934E-2</v>
      </c>
      <c r="M2761" s="31">
        <v>-2.0590960568311889E-4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Button 1">
              <controlPr defaultSize="0" print="0" autoFill="0" autoPict="0" macro="[0]!EquityReturn">
                <anchor moveWithCells="1" sizeWithCells="1">
                  <from>
                    <xdr:col>13</xdr:col>
                    <xdr:colOff>447675</xdr:colOff>
                    <xdr:row>1</xdr:row>
                    <xdr:rowOff>133350</xdr:rowOff>
                  </from>
                  <to>
                    <xdr:col>14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B1002"/>
  <sheetViews>
    <sheetView zoomScale="75" zoomScaleNormal="75" workbookViewId="0">
      <selection activeCell="H23" sqref="H23"/>
    </sheetView>
  </sheetViews>
  <sheetFormatPr baseColWidth="10" defaultColWidth="11.42578125" defaultRowHeight="15" x14ac:dyDescent="0.25"/>
  <cols>
    <col min="1" max="1" width="11.5703125" style="31" bestFit="1" customWidth="1"/>
    <col min="2" max="2" width="13.85546875" style="31" bestFit="1" customWidth="1"/>
    <col min="3" max="3" width="12" style="31" bestFit="1" customWidth="1"/>
    <col min="4" max="258" width="11.42578125" style="31"/>
    <col min="259" max="259" width="12" style="31" bestFit="1" customWidth="1"/>
    <col min="260" max="514" width="11.42578125" style="31"/>
    <col min="515" max="515" width="12" style="31" bestFit="1" customWidth="1"/>
    <col min="516" max="770" width="11.42578125" style="31"/>
    <col min="771" max="771" width="12" style="31" bestFit="1" customWidth="1"/>
    <col min="772" max="1026" width="11.42578125" style="31"/>
    <col min="1027" max="1027" width="12" style="31" bestFit="1" customWidth="1"/>
    <col min="1028" max="1282" width="11.42578125" style="31"/>
    <col min="1283" max="1283" width="12" style="31" bestFit="1" customWidth="1"/>
    <col min="1284" max="1538" width="11.42578125" style="31"/>
    <col min="1539" max="1539" width="12" style="31" bestFit="1" customWidth="1"/>
    <col min="1540" max="1794" width="11.42578125" style="31"/>
    <col min="1795" max="1795" width="12" style="31" bestFit="1" customWidth="1"/>
    <col min="1796" max="2050" width="11.42578125" style="31"/>
    <col min="2051" max="2051" width="12" style="31" bestFit="1" customWidth="1"/>
    <col min="2052" max="2306" width="11.42578125" style="31"/>
    <col min="2307" max="2307" width="12" style="31" bestFit="1" customWidth="1"/>
    <col min="2308" max="2562" width="11.42578125" style="31"/>
    <col min="2563" max="2563" width="12" style="31" bestFit="1" customWidth="1"/>
    <col min="2564" max="2818" width="11.42578125" style="31"/>
    <col min="2819" max="2819" width="12" style="31" bestFit="1" customWidth="1"/>
    <col min="2820" max="3074" width="11.42578125" style="31"/>
    <col min="3075" max="3075" width="12" style="31" bestFit="1" customWidth="1"/>
    <col min="3076" max="3330" width="11.42578125" style="31"/>
    <col min="3331" max="3331" width="12" style="31" bestFit="1" customWidth="1"/>
    <col min="3332" max="3586" width="11.42578125" style="31"/>
    <col min="3587" max="3587" width="12" style="31" bestFit="1" customWidth="1"/>
    <col min="3588" max="3842" width="11.42578125" style="31"/>
    <col min="3843" max="3843" width="12" style="31" bestFit="1" customWidth="1"/>
    <col min="3844" max="4098" width="11.42578125" style="31"/>
    <col min="4099" max="4099" width="12" style="31" bestFit="1" customWidth="1"/>
    <col min="4100" max="4354" width="11.42578125" style="31"/>
    <col min="4355" max="4355" width="12" style="31" bestFit="1" customWidth="1"/>
    <col min="4356" max="4610" width="11.42578125" style="31"/>
    <col min="4611" max="4611" width="12" style="31" bestFit="1" customWidth="1"/>
    <col min="4612" max="4866" width="11.42578125" style="31"/>
    <col min="4867" max="4867" width="12" style="31" bestFit="1" customWidth="1"/>
    <col min="4868" max="5122" width="11.42578125" style="31"/>
    <col min="5123" max="5123" width="12" style="31" bestFit="1" customWidth="1"/>
    <col min="5124" max="5378" width="11.42578125" style="31"/>
    <col min="5379" max="5379" width="12" style="31" bestFit="1" customWidth="1"/>
    <col min="5380" max="5634" width="11.42578125" style="31"/>
    <col min="5635" max="5635" width="12" style="31" bestFit="1" customWidth="1"/>
    <col min="5636" max="5890" width="11.42578125" style="31"/>
    <col min="5891" max="5891" width="12" style="31" bestFit="1" customWidth="1"/>
    <col min="5892" max="6146" width="11.42578125" style="31"/>
    <col min="6147" max="6147" width="12" style="31" bestFit="1" customWidth="1"/>
    <col min="6148" max="6402" width="11.42578125" style="31"/>
    <col min="6403" max="6403" width="12" style="31" bestFit="1" customWidth="1"/>
    <col min="6404" max="6658" width="11.42578125" style="31"/>
    <col min="6659" max="6659" width="12" style="31" bestFit="1" customWidth="1"/>
    <col min="6660" max="6914" width="11.42578125" style="31"/>
    <col min="6915" max="6915" width="12" style="31" bestFit="1" customWidth="1"/>
    <col min="6916" max="7170" width="11.42578125" style="31"/>
    <col min="7171" max="7171" width="12" style="31" bestFit="1" customWidth="1"/>
    <col min="7172" max="7426" width="11.42578125" style="31"/>
    <col min="7427" max="7427" width="12" style="31" bestFit="1" customWidth="1"/>
    <col min="7428" max="7682" width="11.42578125" style="31"/>
    <col min="7683" max="7683" width="12" style="31" bestFit="1" customWidth="1"/>
    <col min="7684" max="7938" width="11.42578125" style="31"/>
    <col min="7939" max="7939" width="12" style="31" bestFit="1" customWidth="1"/>
    <col min="7940" max="8194" width="11.42578125" style="31"/>
    <col min="8195" max="8195" width="12" style="31" bestFit="1" customWidth="1"/>
    <col min="8196" max="8450" width="11.42578125" style="31"/>
    <col min="8451" max="8451" width="12" style="31" bestFit="1" customWidth="1"/>
    <col min="8452" max="8706" width="11.42578125" style="31"/>
    <col min="8707" max="8707" width="12" style="31" bestFit="1" customWidth="1"/>
    <col min="8708" max="8962" width="11.42578125" style="31"/>
    <col min="8963" max="8963" width="12" style="31" bestFit="1" customWidth="1"/>
    <col min="8964" max="9218" width="11.42578125" style="31"/>
    <col min="9219" max="9219" width="12" style="31" bestFit="1" customWidth="1"/>
    <col min="9220" max="9474" width="11.42578125" style="31"/>
    <col min="9475" max="9475" width="12" style="31" bestFit="1" customWidth="1"/>
    <col min="9476" max="9730" width="11.42578125" style="31"/>
    <col min="9731" max="9731" width="12" style="31" bestFit="1" customWidth="1"/>
    <col min="9732" max="9986" width="11.42578125" style="31"/>
    <col min="9987" max="9987" width="12" style="31" bestFit="1" customWidth="1"/>
    <col min="9988" max="10242" width="11.42578125" style="31"/>
    <col min="10243" max="10243" width="12" style="31" bestFit="1" customWidth="1"/>
    <col min="10244" max="10498" width="11.42578125" style="31"/>
    <col min="10499" max="10499" width="12" style="31" bestFit="1" customWidth="1"/>
    <col min="10500" max="10754" width="11.42578125" style="31"/>
    <col min="10755" max="10755" width="12" style="31" bestFit="1" customWidth="1"/>
    <col min="10756" max="11010" width="11.42578125" style="31"/>
    <col min="11011" max="11011" width="12" style="31" bestFit="1" customWidth="1"/>
    <col min="11012" max="11266" width="11.42578125" style="31"/>
    <col min="11267" max="11267" width="12" style="31" bestFit="1" customWidth="1"/>
    <col min="11268" max="11522" width="11.42578125" style="31"/>
    <col min="11523" max="11523" width="12" style="31" bestFit="1" customWidth="1"/>
    <col min="11524" max="11778" width="11.42578125" style="31"/>
    <col min="11779" max="11779" width="12" style="31" bestFit="1" customWidth="1"/>
    <col min="11780" max="12034" width="11.42578125" style="31"/>
    <col min="12035" max="12035" width="12" style="31" bestFit="1" customWidth="1"/>
    <col min="12036" max="12290" width="11.42578125" style="31"/>
    <col min="12291" max="12291" width="12" style="31" bestFit="1" customWidth="1"/>
    <col min="12292" max="12546" width="11.42578125" style="31"/>
    <col min="12547" max="12547" width="12" style="31" bestFit="1" customWidth="1"/>
    <col min="12548" max="12802" width="11.42578125" style="31"/>
    <col min="12803" max="12803" width="12" style="31" bestFit="1" customWidth="1"/>
    <col min="12804" max="13058" width="11.42578125" style="31"/>
    <col min="13059" max="13059" width="12" style="31" bestFit="1" customWidth="1"/>
    <col min="13060" max="13314" width="11.42578125" style="31"/>
    <col min="13315" max="13315" width="12" style="31" bestFit="1" customWidth="1"/>
    <col min="13316" max="13570" width="11.42578125" style="31"/>
    <col min="13571" max="13571" width="12" style="31" bestFit="1" customWidth="1"/>
    <col min="13572" max="13826" width="11.42578125" style="31"/>
    <col min="13827" max="13827" width="12" style="31" bestFit="1" customWidth="1"/>
    <col min="13828" max="14082" width="11.42578125" style="31"/>
    <col min="14083" max="14083" width="12" style="31" bestFit="1" customWidth="1"/>
    <col min="14084" max="14338" width="11.42578125" style="31"/>
    <col min="14339" max="14339" width="12" style="31" bestFit="1" customWidth="1"/>
    <col min="14340" max="14594" width="11.42578125" style="31"/>
    <col min="14595" max="14595" width="12" style="31" bestFit="1" customWidth="1"/>
    <col min="14596" max="14850" width="11.42578125" style="31"/>
    <col min="14851" max="14851" width="12" style="31" bestFit="1" customWidth="1"/>
    <col min="14852" max="15106" width="11.42578125" style="31"/>
    <col min="15107" max="15107" width="12" style="31" bestFit="1" customWidth="1"/>
    <col min="15108" max="15362" width="11.42578125" style="31"/>
    <col min="15363" max="15363" width="12" style="31" bestFit="1" customWidth="1"/>
    <col min="15364" max="15618" width="11.42578125" style="31"/>
    <col min="15619" max="15619" width="12" style="31" bestFit="1" customWidth="1"/>
    <col min="15620" max="15874" width="11.42578125" style="31"/>
    <col min="15875" max="15875" width="12" style="31" bestFit="1" customWidth="1"/>
    <col min="15876" max="16130" width="11.42578125" style="31"/>
    <col min="16131" max="16131" width="12" style="31" bestFit="1" customWidth="1"/>
    <col min="16132" max="16384" width="11.42578125" style="31"/>
  </cols>
  <sheetData>
    <row r="1" spans="1:2" x14ac:dyDescent="0.25">
      <c r="A1" s="32" t="s">
        <v>12055</v>
      </c>
      <c r="B1" s="32" t="s">
        <v>12054</v>
      </c>
    </row>
    <row r="2" spans="1:2" x14ac:dyDescent="0.25">
      <c r="A2" s="31">
        <v>7.8215461361106683E-3</v>
      </c>
      <c r="B2" s="31">
        <v>3.0851824503880969E-4</v>
      </c>
    </row>
    <row r="3" spans="1:2" x14ac:dyDescent="0.25">
      <c r="A3" s="31">
        <v>7.8224807400505691E-3</v>
      </c>
      <c r="B3" s="31">
        <v>3.1689737931006178E-4</v>
      </c>
    </row>
    <row r="4" spans="1:2" x14ac:dyDescent="0.25">
      <c r="A4" s="31">
        <v>7.8231811278308225E-3</v>
      </c>
      <c r="B4" s="31">
        <v>3.1960113053827223E-4</v>
      </c>
    </row>
    <row r="5" spans="1:2" x14ac:dyDescent="0.25">
      <c r="A5" s="31">
        <v>7.8229314010503075E-3</v>
      </c>
      <c r="B5" s="31">
        <v>3.1871960383730158E-4</v>
      </c>
    </row>
    <row r="6" spans="1:2" x14ac:dyDescent="0.25">
      <c r="A6" s="31">
        <v>7.8270932563617671E-3</v>
      </c>
      <c r="B6" s="31">
        <v>3.2893483238746843E-4</v>
      </c>
    </row>
    <row r="7" spans="1:2" x14ac:dyDescent="0.25">
      <c r="A7" s="31">
        <v>7.8266476623839558E-3</v>
      </c>
      <c r="B7" s="31">
        <v>3.2809736833296478E-4</v>
      </c>
    </row>
    <row r="8" spans="1:2" x14ac:dyDescent="0.25">
      <c r="A8" s="31">
        <v>7.8223212624471683E-3</v>
      </c>
      <c r="B8" s="31">
        <v>3.1614903287974726E-4</v>
      </c>
    </row>
    <row r="9" spans="1:2" x14ac:dyDescent="0.25">
      <c r="A9" s="31">
        <v>9.9104616541078796E-3</v>
      </c>
      <c r="B9" s="31">
        <v>7.302637516245987E-4</v>
      </c>
    </row>
    <row r="10" spans="1:2" x14ac:dyDescent="0.25">
      <c r="A10" s="31">
        <v>7.8223500878788054E-3</v>
      </c>
      <c r="B10" s="31">
        <v>3.1628963192013978E-4</v>
      </c>
    </row>
    <row r="11" spans="1:2" x14ac:dyDescent="0.25">
      <c r="A11" s="31">
        <v>7.8222474542597922E-3</v>
      </c>
      <c r="B11" s="31">
        <v>3.1577662413136089E-4</v>
      </c>
    </row>
    <row r="12" spans="1:2" x14ac:dyDescent="0.25">
      <c r="A12" s="31">
        <v>7.8224715616723867E-3</v>
      </c>
      <c r="B12" s="31">
        <v>3.1685613125687827E-4</v>
      </c>
    </row>
    <row r="13" spans="1:2" x14ac:dyDescent="0.25">
      <c r="A13" s="31">
        <v>8.0445696655876246E-3</v>
      </c>
      <c r="B13" s="31">
        <v>4.3887145239165183E-4</v>
      </c>
    </row>
    <row r="14" spans="1:2" x14ac:dyDescent="0.25">
      <c r="A14" s="31">
        <v>7.824259833826841E-3</v>
      </c>
      <c r="B14" s="31">
        <v>3.2279701424572829E-4</v>
      </c>
    </row>
    <row r="15" spans="1:2" x14ac:dyDescent="0.25">
      <c r="A15" s="31">
        <v>7.8221713812764073E-3</v>
      </c>
      <c r="B15" s="31">
        <v>3.1537164729545248E-4</v>
      </c>
    </row>
    <row r="16" spans="1:2" x14ac:dyDescent="0.25">
      <c r="A16" s="31">
        <v>7.8222907028298524E-3</v>
      </c>
      <c r="B16" s="31">
        <v>3.1599708979410373E-4</v>
      </c>
    </row>
    <row r="17" spans="1:2" x14ac:dyDescent="0.25">
      <c r="A17" s="31">
        <v>7.8248800026758623E-3</v>
      </c>
      <c r="B17" s="31">
        <v>3.2434503188440904E-4</v>
      </c>
    </row>
    <row r="18" spans="1:2" x14ac:dyDescent="0.25">
      <c r="A18" s="31">
        <v>7.8220489233770552E-3</v>
      </c>
      <c r="B18" s="31">
        <v>3.1466394688869627E-4</v>
      </c>
    </row>
    <row r="19" spans="1:2" x14ac:dyDescent="0.25">
      <c r="A19" s="31">
        <v>7.8221587802420525E-3</v>
      </c>
      <c r="B19" s="31">
        <v>3.1530223217751826E-4</v>
      </c>
    </row>
    <row r="20" spans="1:2" x14ac:dyDescent="0.25">
      <c r="A20" s="31">
        <v>7.9673053356471516E-3</v>
      </c>
      <c r="B20" s="31">
        <v>4.1364283778021042E-4</v>
      </c>
    </row>
    <row r="21" spans="1:2" x14ac:dyDescent="0.25">
      <c r="A21" s="31">
        <v>7.822062136464485E-3</v>
      </c>
      <c r="B21" s="31">
        <v>3.1474417936527225E-4</v>
      </c>
    </row>
    <row r="22" spans="1:2" x14ac:dyDescent="0.25">
      <c r="A22" s="31">
        <v>7.8250565740264691E-3</v>
      </c>
      <c r="B22" s="31">
        <v>3.2475883290077078E-4</v>
      </c>
    </row>
    <row r="23" spans="1:2" x14ac:dyDescent="0.25">
      <c r="A23" s="31">
        <v>7.8232348586545278E-3</v>
      </c>
      <c r="B23" s="31">
        <v>3.1978178654923909E-4</v>
      </c>
    </row>
    <row r="24" spans="1:2" x14ac:dyDescent="0.25">
      <c r="A24" s="31">
        <v>7.8223367546003397E-3</v>
      </c>
      <c r="B24" s="31">
        <v>3.1622491624437837E-4</v>
      </c>
    </row>
    <row r="25" spans="1:2" x14ac:dyDescent="0.25">
      <c r="A25" s="31">
        <v>7.9824185532536424E-3</v>
      </c>
      <c r="B25" s="31">
        <v>4.1901127634400324E-4</v>
      </c>
    </row>
    <row r="26" spans="1:2" x14ac:dyDescent="0.25">
      <c r="A26" s="31">
        <v>7.8228715569266371E-3</v>
      </c>
      <c r="B26" s="31">
        <v>3.184968002413616E-4</v>
      </c>
    </row>
    <row r="27" spans="1:2" x14ac:dyDescent="0.25">
      <c r="A27" s="31">
        <v>7.8236638007366122E-3</v>
      </c>
      <c r="B27" s="31">
        <v>3.2113159245780027E-4</v>
      </c>
    </row>
    <row r="28" spans="1:2" x14ac:dyDescent="0.25">
      <c r="A28" s="31">
        <v>7.8267778772955227E-3</v>
      </c>
      <c r="B28" s="31">
        <v>3.2834575195297549E-4</v>
      </c>
    </row>
    <row r="29" spans="1:2" x14ac:dyDescent="0.25">
      <c r="A29" s="31">
        <v>7.822745965922159E-3</v>
      </c>
      <c r="B29" s="31">
        <v>3.1801223682643173E-4</v>
      </c>
    </row>
    <row r="30" spans="1:2" x14ac:dyDescent="0.25">
      <c r="A30" s="31">
        <v>7.8226547109323322E-3</v>
      </c>
      <c r="B30" s="31">
        <v>3.1764403074019171E-4</v>
      </c>
    </row>
    <row r="31" spans="1:2" x14ac:dyDescent="0.25">
      <c r="A31" s="31">
        <v>7.8282294870215697E-3</v>
      </c>
      <c r="B31" s="31">
        <v>3.3092929786226024E-4</v>
      </c>
    </row>
    <row r="32" spans="1:2" x14ac:dyDescent="0.25">
      <c r="A32" s="31">
        <v>7.8275064343567933E-3</v>
      </c>
      <c r="B32" s="31">
        <v>3.2968182288772515E-4</v>
      </c>
    </row>
    <row r="33" spans="1:2" x14ac:dyDescent="0.25">
      <c r="A33" s="31">
        <v>7.8222218125397723E-3</v>
      </c>
      <c r="B33" s="31">
        <v>3.1564269165172936E-4</v>
      </c>
    </row>
    <row r="34" spans="1:2" x14ac:dyDescent="0.25">
      <c r="A34" s="31">
        <v>7.8222303599252366E-3</v>
      </c>
      <c r="B34" s="31">
        <v>3.1568761453246543E-4</v>
      </c>
    </row>
    <row r="35" spans="1:2" x14ac:dyDescent="0.25">
      <c r="A35" s="31">
        <v>7.8228864235163481E-3</v>
      </c>
      <c r="B35" s="31">
        <v>3.1855261121684932E-4</v>
      </c>
    </row>
    <row r="36" spans="1:2" x14ac:dyDescent="0.25">
      <c r="A36" s="31">
        <v>7.8220246085242973E-3</v>
      </c>
      <c r="B36" s="31">
        <v>3.1451349736702917E-4</v>
      </c>
    </row>
    <row r="37" spans="1:2" x14ac:dyDescent="0.25">
      <c r="A37" s="31">
        <v>7.8221067809038005E-3</v>
      </c>
      <c r="B37" s="31">
        <v>3.1500793653194657E-4</v>
      </c>
    </row>
    <row r="38" spans="1:2" x14ac:dyDescent="0.25">
      <c r="A38" s="31">
        <v>7.8305808930243456E-3</v>
      </c>
      <c r="B38" s="31">
        <v>3.3457713952155248E-4</v>
      </c>
    </row>
    <row r="39" spans="1:2" x14ac:dyDescent="0.25">
      <c r="A39" s="31">
        <v>7.8225090011055619E-3</v>
      </c>
      <c r="B39" s="31">
        <v>3.1702312987839021E-4</v>
      </c>
    </row>
    <row r="40" spans="1:2" x14ac:dyDescent="0.25">
      <c r="A40" s="31">
        <v>7.8220305734527772E-3</v>
      </c>
      <c r="B40" s="31">
        <v>3.1455075300070641E-4</v>
      </c>
    </row>
    <row r="41" spans="1:2" x14ac:dyDescent="0.25">
      <c r="A41" s="31">
        <v>7.829361584677532E-3</v>
      </c>
      <c r="B41" s="31">
        <v>3.3275406900860557E-4</v>
      </c>
    </row>
    <row r="42" spans="1:2" x14ac:dyDescent="0.25">
      <c r="A42" s="31">
        <v>7.8231783787642822E-3</v>
      </c>
      <c r="B42" s="31">
        <v>3.1959180829262216E-4</v>
      </c>
    </row>
    <row r="43" spans="1:2" x14ac:dyDescent="0.25">
      <c r="A43" s="31">
        <v>7.86256024238648E-3</v>
      </c>
      <c r="B43" s="31">
        <v>3.6409684277729267E-4</v>
      </c>
    </row>
    <row r="44" spans="1:2" x14ac:dyDescent="0.25">
      <c r="A44" s="31">
        <v>7.8220119385986747E-3</v>
      </c>
      <c r="B44" s="31">
        <v>3.144335854311405E-4</v>
      </c>
    </row>
    <row r="45" spans="1:2" x14ac:dyDescent="0.25">
      <c r="A45" s="31">
        <v>7.8225636924585586E-3</v>
      </c>
      <c r="B45" s="31">
        <v>3.1726135079149112E-4</v>
      </c>
    </row>
    <row r="46" spans="1:2" x14ac:dyDescent="0.25">
      <c r="A46" s="31">
        <v>9.5231056620493741E-3</v>
      </c>
      <c r="B46" s="31">
        <v>6.849770294161386E-4</v>
      </c>
    </row>
    <row r="47" spans="1:2" x14ac:dyDescent="0.25">
      <c r="A47" s="31">
        <v>7.8229523576291773E-3</v>
      </c>
      <c r="B47" s="31">
        <v>3.1879648521833392E-4</v>
      </c>
    </row>
    <row r="48" spans="1:2" x14ac:dyDescent="0.25">
      <c r="A48" s="31">
        <v>7.8678873937160741E-3</v>
      </c>
      <c r="B48" s="31">
        <v>3.676061523294928E-4</v>
      </c>
    </row>
    <row r="49" spans="1:2" x14ac:dyDescent="0.25">
      <c r="A49" s="31">
        <v>7.8652609694044116E-3</v>
      </c>
      <c r="B49" s="31">
        <v>3.6590250176286323E-4</v>
      </c>
    </row>
    <row r="50" spans="1:2" x14ac:dyDescent="0.25">
      <c r="A50" s="31">
        <v>7.8222751200702368E-3</v>
      </c>
      <c r="B50" s="31">
        <v>3.1591841131449537E-4</v>
      </c>
    </row>
    <row r="51" spans="1:2" x14ac:dyDescent="0.25">
      <c r="A51" s="31">
        <v>7.8272931499789433E-3</v>
      </c>
      <c r="B51" s="31">
        <v>3.2929957112822579E-4</v>
      </c>
    </row>
    <row r="52" spans="1:2" x14ac:dyDescent="0.25">
      <c r="A52" s="31">
        <v>8.0417222639744788E-3</v>
      </c>
      <c r="B52" s="31">
        <v>4.380250295185047E-4</v>
      </c>
    </row>
    <row r="53" spans="1:2" x14ac:dyDescent="0.25">
      <c r="A53" s="31">
        <v>7.826862832839029E-3</v>
      </c>
      <c r="B53" s="31">
        <v>3.2850614225112505E-4</v>
      </c>
    </row>
    <row r="54" spans="1:2" x14ac:dyDescent="0.25">
      <c r="A54" s="31">
        <v>7.8247337561149141E-3</v>
      </c>
      <c r="B54" s="31">
        <v>3.2399393030175963E-4</v>
      </c>
    </row>
    <row r="55" spans="1:2" x14ac:dyDescent="0.25">
      <c r="A55" s="31">
        <v>7.8266808436051761E-3</v>
      </c>
      <c r="B55" s="31">
        <v>3.2816095898398551E-4</v>
      </c>
    </row>
    <row r="56" spans="1:2" x14ac:dyDescent="0.25">
      <c r="A56" s="31">
        <v>7.8220632092320091E-3</v>
      </c>
      <c r="B56" s="31">
        <v>3.1475064809425522E-4</v>
      </c>
    </row>
    <row r="57" spans="1:2" x14ac:dyDescent="0.25">
      <c r="A57" s="31">
        <v>7.8220307453855907E-3</v>
      </c>
      <c r="B57" s="31">
        <v>3.1455182344478343E-4</v>
      </c>
    </row>
    <row r="58" spans="1:2" x14ac:dyDescent="0.25">
      <c r="A58" s="31">
        <v>7.8244336675101292E-3</v>
      </c>
      <c r="B58" s="31">
        <v>3.2324733144082404E-4</v>
      </c>
    </row>
    <row r="59" spans="1:2" x14ac:dyDescent="0.25">
      <c r="A59" s="31">
        <v>7.8275520003485283E-3</v>
      </c>
      <c r="B59" s="31">
        <v>3.2976259670162186E-4</v>
      </c>
    </row>
    <row r="60" spans="1:2" x14ac:dyDescent="0.25">
      <c r="A60" s="31">
        <v>7.8396000606260029E-3</v>
      </c>
      <c r="B60" s="31">
        <v>3.4536579805513363E-4</v>
      </c>
    </row>
    <row r="61" spans="1:2" x14ac:dyDescent="0.25">
      <c r="A61" s="31">
        <v>7.8390766913698662E-3</v>
      </c>
      <c r="B61" s="31">
        <v>3.4482717250698637E-4</v>
      </c>
    </row>
    <row r="62" spans="1:2" x14ac:dyDescent="0.25">
      <c r="A62" s="31">
        <v>7.8226589462468011E-3</v>
      </c>
      <c r="B62" s="31">
        <v>3.176614479093961E-4</v>
      </c>
    </row>
    <row r="63" spans="1:2" x14ac:dyDescent="0.25">
      <c r="A63" s="31">
        <v>7.8243124819291233E-3</v>
      </c>
      <c r="B63" s="31">
        <v>3.2293488342288875E-4</v>
      </c>
    </row>
    <row r="64" spans="1:2" x14ac:dyDescent="0.25">
      <c r="A64" s="31">
        <v>7.8242765013117957E-3</v>
      </c>
      <c r="B64" s="31">
        <v>3.2284080472728196E-4</v>
      </c>
    </row>
    <row r="65" spans="1:2" x14ac:dyDescent="0.25">
      <c r="A65" s="31">
        <v>7.8224619980440304E-3</v>
      </c>
      <c r="B65" s="31">
        <v>3.1681293371192134E-4</v>
      </c>
    </row>
    <row r="66" spans="1:2" x14ac:dyDescent="0.25">
      <c r="A66" s="31">
        <v>7.8259173323281805E-3</v>
      </c>
      <c r="B66" s="31">
        <v>3.2664137452685649E-4</v>
      </c>
    </row>
    <row r="67" spans="1:2" x14ac:dyDescent="0.25">
      <c r="A67" s="31">
        <v>7.8227065716290761E-3</v>
      </c>
      <c r="B67" s="31">
        <v>3.1785506505910028E-4</v>
      </c>
    </row>
    <row r="68" spans="1:2" x14ac:dyDescent="0.25">
      <c r="A68" s="31">
        <v>7.8323384479952272E-3</v>
      </c>
      <c r="B68" s="31">
        <v>3.3700082837955945E-4</v>
      </c>
    </row>
    <row r="69" spans="1:2" x14ac:dyDescent="0.25">
      <c r="A69" s="31">
        <v>7.8349813388436801E-3</v>
      </c>
      <c r="B69" s="31">
        <v>3.4030022164867541E-4</v>
      </c>
    </row>
    <row r="70" spans="1:2" x14ac:dyDescent="0.25">
      <c r="A70" s="31">
        <v>7.8229132236374184E-3</v>
      </c>
      <c r="B70" s="31">
        <v>3.1865244593941256E-4</v>
      </c>
    </row>
    <row r="71" spans="1:2" x14ac:dyDescent="0.25">
      <c r="A71" s="31">
        <v>7.8926400029109712E-3</v>
      </c>
      <c r="B71" s="31">
        <v>3.817624187650385E-4</v>
      </c>
    </row>
    <row r="72" spans="1:2" x14ac:dyDescent="0.25">
      <c r="A72" s="31">
        <v>7.8237641675202828E-3</v>
      </c>
      <c r="B72" s="31">
        <v>3.2142707873777471E-4</v>
      </c>
    </row>
    <row r="73" spans="1:2" x14ac:dyDescent="0.25">
      <c r="A73" s="31">
        <v>7.8221132796572005E-3</v>
      </c>
      <c r="B73" s="31">
        <v>3.1504544237372187E-4</v>
      </c>
    </row>
    <row r="74" spans="1:2" x14ac:dyDescent="0.25">
      <c r="A74" s="31">
        <v>7.8283540080357223E-3</v>
      </c>
      <c r="B74" s="31">
        <v>3.3113720038561805E-4</v>
      </c>
    </row>
    <row r="75" spans="1:2" x14ac:dyDescent="0.25">
      <c r="A75" s="31">
        <v>7.8223007260935559E-3</v>
      </c>
      <c r="B75" s="31">
        <v>3.1604726355507996E-4</v>
      </c>
    </row>
    <row r="76" spans="1:2" x14ac:dyDescent="0.25">
      <c r="A76" s="31">
        <v>7.8247862559335333E-3</v>
      </c>
      <c r="B76" s="31">
        <v>3.2412087759923212E-4</v>
      </c>
    </row>
    <row r="77" spans="1:2" x14ac:dyDescent="0.25">
      <c r="A77" s="31">
        <v>7.8270893296253953E-3</v>
      </c>
      <c r="B77" s="31">
        <v>3.2892760222531325E-4</v>
      </c>
    </row>
    <row r="78" spans="1:2" x14ac:dyDescent="0.25">
      <c r="A78" s="31">
        <v>7.8220965678243576E-3</v>
      </c>
      <c r="B78" s="31">
        <v>3.1494855248055957E-4</v>
      </c>
    </row>
    <row r="79" spans="1:2" x14ac:dyDescent="0.25">
      <c r="A79" s="31">
        <v>7.8227118544906583E-3</v>
      </c>
      <c r="B79" s="31">
        <v>3.1787629535736934E-4</v>
      </c>
    </row>
    <row r="80" spans="1:2" x14ac:dyDescent="0.25">
      <c r="A80" s="31">
        <v>7.822727134354935E-3</v>
      </c>
      <c r="B80" s="31">
        <v>3.1793743145403235E-4</v>
      </c>
    </row>
    <row r="81" spans="1:2" x14ac:dyDescent="0.25">
      <c r="A81" s="31">
        <v>7.8240802290286699E-3</v>
      </c>
      <c r="B81" s="31">
        <v>3.2231632998405425E-4</v>
      </c>
    </row>
    <row r="82" spans="1:2" x14ac:dyDescent="0.25">
      <c r="A82" s="31">
        <v>7.8698683120221932E-3</v>
      </c>
      <c r="B82" s="31">
        <v>3.6885964154864952E-4</v>
      </c>
    </row>
    <row r="83" spans="1:2" x14ac:dyDescent="0.25">
      <c r="A83" s="31">
        <v>7.8230241456574735E-3</v>
      </c>
      <c r="B83" s="31">
        <v>3.1905559753474591E-4</v>
      </c>
    </row>
    <row r="84" spans="1:2" x14ac:dyDescent="0.25">
      <c r="A84" s="31">
        <v>7.8225107492644087E-3</v>
      </c>
      <c r="B84" s="31">
        <v>3.1703084750409337E-4</v>
      </c>
    </row>
    <row r="85" spans="1:2" x14ac:dyDescent="0.25">
      <c r="A85" s="31">
        <v>7.8221034073906928E-3</v>
      </c>
      <c r="B85" s="31">
        <v>3.1498838148120067E-4</v>
      </c>
    </row>
    <row r="86" spans="1:2" x14ac:dyDescent="0.25">
      <c r="A86" s="31">
        <v>7.8222137183939673E-3</v>
      </c>
      <c r="B86" s="31">
        <v>3.1559988822840691E-4</v>
      </c>
    </row>
    <row r="87" spans="1:2" x14ac:dyDescent="0.25">
      <c r="A87" s="31">
        <v>8.6827259837596454E-3</v>
      </c>
      <c r="B87" s="31">
        <v>5.6976817722020076E-4</v>
      </c>
    </row>
    <row r="88" spans="1:2" x14ac:dyDescent="0.25">
      <c r="A88" s="31">
        <v>7.823121881572229E-3</v>
      </c>
      <c r="B88" s="31">
        <v>3.193984550372681E-4</v>
      </c>
    </row>
    <row r="89" spans="1:2" x14ac:dyDescent="0.25">
      <c r="A89" s="31">
        <v>7.8221004353304542E-3</v>
      </c>
      <c r="B89" s="31">
        <v>3.1497110441454758E-4</v>
      </c>
    </row>
    <row r="90" spans="1:2" x14ac:dyDescent="0.25">
      <c r="A90" s="31">
        <v>7.8240590180602837E-3</v>
      </c>
      <c r="B90" s="31">
        <v>3.222584526754218E-4</v>
      </c>
    </row>
    <row r="91" spans="1:2" x14ac:dyDescent="0.25">
      <c r="A91" s="31">
        <v>7.8225583810113807E-3</v>
      </c>
      <c r="B91" s="31">
        <v>3.1723850079607579E-4</v>
      </c>
    </row>
    <row r="92" spans="1:2" x14ac:dyDescent="0.25">
      <c r="A92" s="31">
        <v>7.8233888692380241E-3</v>
      </c>
      <c r="B92" s="31">
        <v>3.202842539422856E-4</v>
      </c>
    </row>
    <row r="93" spans="1:2" x14ac:dyDescent="0.25">
      <c r="A93" s="31">
        <v>7.8233088207226385E-3</v>
      </c>
      <c r="B93" s="31">
        <v>3.2002582884872987E-4</v>
      </c>
    </row>
    <row r="94" spans="1:2" x14ac:dyDescent="0.25">
      <c r="A94" s="31">
        <v>7.8237164438155257E-3</v>
      </c>
      <c r="B94" s="31">
        <v>3.2128742929312288E-4</v>
      </c>
    </row>
    <row r="95" spans="1:2" x14ac:dyDescent="0.25">
      <c r="A95" s="31">
        <v>7.8252691195400976E-3</v>
      </c>
      <c r="B95" s="31">
        <v>3.25243378746896E-4</v>
      </c>
    </row>
    <row r="96" spans="1:2" x14ac:dyDescent="0.25">
      <c r="A96" s="31">
        <v>7.8243845322316877E-3</v>
      </c>
      <c r="B96" s="31">
        <v>3.2312145308274472E-4</v>
      </c>
    </row>
    <row r="97" spans="1:2" x14ac:dyDescent="0.25">
      <c r="A97" s="31">
        <v>7.8279385524322731E-3</v>
      </c>
      <c r="B97" s="31">
        <v>3.3043587629174762E-4</v>
      </c>
    </row>
    <row r="98" spans="1:2" x14ac:dyDescent="0.25">
      <c r="A98" s="31">
        <v>7.9706667943537073E-3</v>
      </c>
      <c r="B98" s="31">
        <v>4.1485942402198778E-4</v>
      </c>
    </row>
    <row r="99" spans="1:2" x14ac:dyDescent="0.25">
      <c r="A99" s="31">
        <v>7.829367107714244E-3</v>
      </c>
      <c r="B99" s="31">
        <v>3.3276263528411531E-4</v>
      </c>
    </row>
    <row r="100" spans="1:2" x14ac:dyDescent="0.25">
      <c r="A100" s="31">
        <v>7.8220314895167033E-3</v>
      </c>
      <c r="B100" s="31">
        <v>3.1455645417579258E-4</v>
      </c>
    </row>
    <row r="101" spans="1:2" x14ac:dyDescent="0.25">
      <c r="A101" s="31">
        <v>7.9459402912573137E-3</v>
      </c>
      <c r="B101" s="31">
        <v>4.0556751877262329E-4</v>
      </c>
    </row>
    <row r="102" spans="1:2" x14ac:dyDescent="0.25">
      <c r="A102" s="31">
        <v>7.824599954659112E-3</v>
      </c>
      <c r="B102" s="31">
        <v>3.2366558505300734E-4</v>
      </c>
    </row>
    <row r="103" spans="1:2" x14ac:dyDescent="0.25">
      <c r="A103" s="31">
        <v>7.825037815226768E-3</v>
      </c>
      <c r="B103" s="31">
        <v>3.2471537248384753E-4</v>
      </c>
    </row>
    <row r="104" spans="1:2" x14ac:dyDescent="0.25">
      <c r="A104" s="31">
        <v>7.8234845508519165E-3</v>
      </c>
      <c r="B104" s="31">
        <v>3.2058589296032956E-4</v>
      </c>
    </row>
    <row r="105" spans="1:2" x14ac:dyDescent="0.25">
      <c r="A105" s="31">
        <v>7.8407241123677942E-3</v>
      </c>
      <c r="B105" s="31">
        <v>3.4649692050712578E-4</v>
      </c>
    </row>
    <row r="106" spans="1:2" x14ac:dyDescent="0.25">
      <c r="A106" s="31">
        <v>7.8236127103953786E-3</v>
      </c>
      <c r="B106" s="31">
        <v>3.2097848965399636E-4</v>
      </c>
    </row>
    <row r="107" spans="1:2" x14ac:dyDescent="0.25">
      <c r="A107" s="31">
        <v>7.828572662456219E-3</v>
      </c>
      <c r="B107" s="31">
        <v>3.3149772669407778E-4</v>
      </c>
    </row>
    <row r="108" spans="1:2" x14ac:dyDescent="0.25">
      <c r="A108" s="31">
        <v>7.822722969080681E-3</v>
      </c>
      <c r="B108" s="31">
        <v>3.1792080522034534E-4</v>
      </c>
    </row>
    <row r="109" spans="1:2" x14ac:dyDescent="0.25">
      <c r="A109" s="31">
        <v>7.8231293917656181E-3</v>
      </c>
      <c r="B109" s="31">
        <v>3.1942435503233714E-4</v>
      </c>
    </row>
    <row r="110" spans="1:2" x14ac:dyDescent="0.25">
      <c r="A110" s="31">
        <v>7.8405677802990594E-3</v>
      </c>
      <c r="B110" s="31">
        <v>3.4634162063592537E-4</v>
      </c>
    </row>
    <row r="111" spans="1:2" x14ac:dyDescent="0.25">
      <c r="A111" s="31">
        <v>7.8220743150299692E-3</v>
      </c>
      <c r="B111" s="31">
        <v>3.1481722514047414E-4</v>
      </c>
    </row>
    <row r="112" spans="1:2" x14ac:dyDescent="0.25">
      <c r="A112" s="31">
        <v>7.8226322050933533E-3</v>
      </c>
      <c r="B112" s="31">
        <v>3.1755091524390323E-4</v>
      </c>
    </row>
    <row r="113" spans="1:2" x14ac:dyDescent="0.25">
      <c r="A113" s="31">
        <v>7.8233625075838486E-3</v>
      </c>
      <c r="B113" s="31">
        <v>3.2019978022266075E-4</v>
      </c>
    </row>
    <row r="114" spans="1:2" x14ac:dyDescent="0.25">
      <c r="A114" s="31">
        <v>7.8245971402567793E-3</v>
      </c>
      <c r="B114" s="31">
        <v>3.2365860218027737E-4</v>
      </c>
    </row>
    <row r="115" spans="1:2" x14ac:dyDescent="0.25">
      <c r="A115" s="31">
        <v>7.8617975423397966E-3</v>
      </c>
      <c r="B115" s="31">
        <v>3.6357630797686493E-4</v>
      </c>
    </row>
    <row r="116" spans="1:2" x14ac:dyDescent="0.25">
      <c r="A116" s="31">
        <v>7.8223030704062686E-3</v>
      </c>
      <c r="B116" s="31">
        <v>3.1605895039122701E-4</v>
      </c>
    </row>
    <row r="117" spans="1:2" x14ac:dyDescent="0.25">
      <c r="A117" s="31">
        <v>7.8237480879170766E-3</v>
      </c>
      <c r="B117" s="31">
        <v>3.2138019576642186E-4</v>
      </c>
    </row>
    <row r="118" spans="1:2" x14ac:dyDescent="0.25">
      <c r="A118" s="31">
        <v>7.8223651665296663E-3</v>
      </c>
      <c r="B118" s="31">
        <v>3.1636217591391217E-4</v>
      </c>
    </row>
    <row r="119" spans="1:2" x14ac:dyDescent="0.25">
      <c r="A119" s="31">
        <v>7.8228554369134413E-3</v>
      </c>
      <c r="B119" s="31">
        <v>3.1843592898194806E-4</v>
      </c>
    </row>
    <row r="120" spans="1:2" x14ac:dyDescent="0.25">
      <c r="A120" s="31">
        <v>7.822217068646763E-3</v>
      </c>
      <c r="B120" s="31">
        <v>3.1561763631629888E-4</v>
      </c>
    </row>
    <row r="121" spans="1:2" x14ac:dyDescent="0.25">
      <c r="A121" s="31">
        <v>9.0476959727394442E-3</v>
      </c>
      <c r="B121" s="31">
        <v>6.2367790797718888E-4</v>
      </c>
    </row>
    <row r="122" spans="1:2" x14ac:dyDescent="0.25">
      <c r="A122" s="31">
        <v>7.8320525020852579E-3</v>
      </c>
      <c r="B122" s="31">
        <v>3.366207108976883E-4</v>
      </c>
    </row>
    <row r="123" spans="1:2" x14ac:dyDescent="0.25">
      <c r="A123" s="31">
        <v>7.9061612211632857E-3</v>
      </c>
      <c r="B123" s="31">
        <v>3.8845889535086447E-4</v>
      </c>
    </row>
    <row r="124" spans="1:2" x14ac:dyDescent="0.25">
      <c r="A124" s="31">
        <v>7.8632747611089241E-3</v>
      </c>
      <c r="B124" s="31">
        <v>3.645801548729191E-4</v>
      </c>
    </row>
    <row r="125" spans="1:2" x14ac:dyDescent="0.25">
      <c r="A125" s="31">
        <v>7.8257739161311582E-3</v>
      </c>
      <c r="B125" s="31">
        <v>3.2634150917526295E-4</v>
      </c>
    </row>
    <row r="126" spans="1:2" x14ac:dyDescent="0.25">
      <c r="A126" s="31">
        <v>7.8497825092173987E-3</v>
      </c>
      <c r="B126" s="31">
        <v>3.5461479628645382E-4</v>
      </c>
    </row>
    <row r="127" spans="1:2" x14ac:dyDescent="0.25">
      <c r="A127" s="31">
        <v>0.3537587687318991</v>
      </c>
      <c r="B127" s="31">
        <v>2.481675718804011E-2</v>
      </c>
    </row>
    <row r="128" spans="1:2" x14ac:dyDescent="0.25">
      <c r="A128" s="31">
        <v>7.8231606651032633E-3</v>
      </c>
      <c r="B128" s="31">
        <v>3.1953155107921266E-4</v>
      </c>
    </row>
    <row r="129" spans="1:2" x14ac:dyDescent="0.25">
      <c r="A129" s="31">
        <v>7.8226237737915507E-3</v>
      </c>
      <c r="B129" s="31">
        <v>3.1751578358217472E-4</v>
      </c>
    </row>
    <row r="130" spans="1:2" x14ac:dyDescent="0.25">
      <c r="A130" s="31">
        <v>7.8231180991379847E-3</v>
      </c>
      <c r="B130" s="31">
        <v>3.1938538739847131E-4</v>
      </c>
    </row>
    <row r="131" spans="1:2" x14ac:dyDescent="0.25">
      <c r="A131" s="31">
        <v>7.8222257210782322E-3</v>
      </c>
      <c r="B131" s="31">
        <v>3.1566326897594383E-4</v>
      </c>
    </row>
    <row r="132" spans="1:2" x14ac:dyDescent="0.25">
      <c r="A132" s="31">
        <v>7.8906167286067752E-3</v>
      </c>
      <c r="B132" s="31">
        <v>3.8070801305176366E-4</v>
      </c>
    </row>
    <row r="133" spans="1:2" x14ac:dyDescent="0.25">
      <c r="A133" s="31">
        <v>7.8341674364816281E-3</v>
      </c>
      <c r="B133" s="31">
        <v>3.3932170878480565E-4</v>
      </c>
    </row>
    <row r="134" spans="1:2" x14ac:dyDescent="0.25">
      <c r="A134" s="31">
        <v>7.8225555037045435E-3</v>
      </c>
      <c r="B134" s="31">
        <v>3.1722609750896281E-4</v>
      </c>
    </row>
    <row r="135" spans="1:2" x14ac:dyDescent="0.25">
      <c r="A135" s="31">
        <v>7.8238010721947485E-3</v>
      </c>
      <c r="B135" s="31">
        <v>3.2153404275320739E-4</v>
      </c>
    </row>
    <row r="136" spans="1:2" x14ac:dyDescent="0.25">
      <c r="A136" s="31">
        <v>7.8251954573764215E-3</v>
      </c>
      <c r="B136" s="31">
        <v>3.2507705315038069E-4</v>
      </c>
    </row>
    <row r="137" spans="1:2" x14ac:dyDescent="0.25">
      <c r="A137" s="31">
        <v>7.8422027919965824E-3</v>
      </c>
      <c r="B137" s="31">
        <v>3.4793573206912088E-4</v>
      </c>
    </row>
    <row r="138" spans="1:2" x14ac:dyDescent="0.25">
      <c r="A138" s="31">
        <v>7.8224837986626411E-3</v>
      </c>
      <c r="B138" s="31">
        <v>3.1691107983059202E-4</v>
      </c>
    </row>
    <row r="139" spans="1:2" x14ac:dyDescent="0.25">
      <c r="A139" s="31">
        <v>7.8220854726046181E-3</v>
      </c>
      <c r="B139" s="31">
        <v>3.1488341146376151E-4</v>
      </c>
    </row>
    <row r="140" spans="1:2" x14ac:dyDescent="0.25">
      <c r="A140" s="31">
        <v>7.8232009920090051E-3</v>
      </c>
      <c r="B140" s="31">
        <v>3.1966825959701012E-4</v>
      </c>
    </row>
    <row r="141" spans="1:2" x14ac:dyDescent="0.25">
      <c r="A141" s="31">
        <v>7.8792347694485645E-3</v>
      </c>
      <c r="B141" s="31">
        <v>3.7446855200216916E-4</v>
      </c>
    </row>
    <row r="142" spans="1:2" x14ac:dyDescent="0.25">
      <c r="A142" s="31">
        <v>7.8223564540135047E-3</v>
      </c>
      <c r="B142" s="31">
        <v>3.1632034190550015E-4</v>
      </c>
    </row>
    <row r="143" spans="1:2" x14ac:dyDescent="0.25">
      <c r="A143" s="31">
        <v>7.8244269508665459E-3</v>
      </c>
      <c r="B143" s="31">
        <v>3.232301877558601E-4</v>
      </c>
    </row>
    <row r="144" spans="1:2" x14ac:dyDescent="0.25">
      <c r="A144" s="31">
        <v>7.8237268456621944E-3</v>
      </c>
      <c r="B144" s="31">
        <v>3.2131799703182732E-4</v>
      </c>
    </row>
    <row r="145" spans="1:2" x14ac:dyDescent="0.25">
      <c r="A145" s="31">
        <v>7.8234667064208258E-3</v>
      </c>
      <c r="B145" s="31">
        <v>3.2053021221573513E-4</v>
      </c>
    </row>
    <row r="146" spans="1:2" x14ac:dyDescent="0.25">
      <c r="A146" s="31">
        <v>7.832331575811001E-3</v>
      </c>
      <c r="B146" s="31">
        <v>3.3699175230592451E-4</v>
      </c>
    </row>
    <row r="147" spans="1:2" x14ac:dyDescent="0.25">
      <c r="A147" s="31">
        <v>7.8258242738968916E-3</v>
      </c>
      <c r="B147" s="31">
        <v>3.2644737168683338E-4</v>
      </c>
    </row>
    <row r="148" spans="1:2" x14ac:dyDescent="0.25">
      <c r="A148" s="31">
        <v>7.8724713942004837E-3</v>
      </c>
      <c r="B148" s="31">
        <v>3.704687364102147E-4</v>
      </c>
    </row>
    <row r="149" spans="1:2" x14ac:dyDescent="0.25">
      <c r="A149" s="31">
        <v>7.8228835640437016E-3</v>
      </c>
      <c r="B149" s="31">
        <v>3.1854190053965379E-4</v>
      </c>
    </row>
    <row r="150" spans="1:2" x14ac:dyDescent="0.25">
      <c r="A150" s="31">
        <v>7.8376528891078E-3</v>
      </c>
      <c r="B150" s="31">
        <v>3.4331989549344971E-4</v>
      </c>
    </row>
    <row r="151" spans="1:2" x14ac:dyDescent="0.25">
      <c r="A151" s="31">
        <v>7.8220868332942901E-3</v>
      </c>
      <c r="B151" s="31">
        <v>3.1489143600823248E-4</v>
      </c>
    </row>
    <row r="152" spans="1:2" x14ac:dyDescent="0.25">
      <c r="A152" s="31">
        <v>7.8699115991614031E-3</v>
      </c>
      <c r="B152" s="31">
        <v>3.6888674576147137E-4</v>
      </c>
    </row>
    <row r="153" spans="1:2" x14ac:dyDescent="0.25">
      <c r="A153" s="31">
        <v>7.8239073951159813E-3</v>
      </c>
      <c r="B153" s="31">
        <v>3.2183740888678386E-4</v>
      </c>
    </row>
    <row r="154" spans="1:2" x14ac:dyDescent="0.25">
      <c r="A154" s="31">
        <v>7.827788896662408E-3</v>
      </c>
      <c r="B154" s="31">
        <v>3.3017769144233922E-4</v>
      </c>
    </row>
    <row r="155" spans="1:2" x14ac:dyDescent="0.25">
      <c r="A155" s="31">
        <v>7.8221572351566664E-3</v>
      </c>
      <c r="B155" s="31">
        <v>3.152936718519131E-4</v>
      </c>
    </row>
    <row r="156" spans="1:2" x14ac:dyDescent="0.25">
      <c r="A156" s="31">
        <v>7.8223717263341506E-3</v>
      </c>
      <c r="B156" s="31">
        <v>3.1639352684963314E-4</v>
      </c>
    </row>
    <row r="157" spans="1:2" x14ac:dyDescent="0.25">
      <c r="A157" s="31">
        <v>7.8277891010748984E-3</v>
      </c>
      <c r="B157" s="31">
        <v>3.3017804618855437E-4</v>
      </c>
    </row>
    <row r="158" spans="1:2" x14ac:dyDescent="0.25">
      <c r="A158" s="31">
        <v>7.8225713471234033E-3</v>
      </c>
      <c r="B158" s="31">
        <v>3.1729417674829382E-4</v>
      </c>
    </row>
    <row r="159" spans="1:2" x14ac:dyDescent="0.25">
      <c r="A159" s="31">
        <v>7.8286076668109238E-3</v>
      </c>
      <c r="B159" s="31">
        <v>3.3155492029267016E-4</v>
      </c>
    </row>
    <row r="160" spans="1:2" x14ac:dyDescent="0.25">
      <c r="A160" s="31">
        <v>7.8789089313204344E-3</v>
      </c>
      <c r="B160" s="31">
        <v>3.7428135491733225E-4</v>
      </c>
    </row>
    <row r="161" spans="1:2" x14ac:dyDescent="0.25">
      <c r="A161" s="31">
        <v>8.293034914546216E-3</v>
      </c>
      <c r="B161" s="31">
        <v>4.9952831312028269E-4</v>
      </c>
    </row>
    <row r="162" spans="1:2" x14ac:dyDescent="0.25">
      <c r="A162" s="31">
        <v>7.8260123202572637E-3</v>
      </c>
      <c r="B162" s="31">
        <v>3.2683728346042881E-4</v>
      </c>
    </row>
    <row r="163" spans="1:2" x14ac:dyDescent="0.25">
      <c r="A163" s="31">
        <v>7.8222913647119016E-3</v>
      </c>
      <c r="B163" s="31">
        <v>3.1600041337080176E-4</v>
      </c>
    </row>
    <row r="164" spans="1:2" x14ac:dyDescent="0.25">
      <c r="A164" s="31">
        <v>7.8268098565143808E-3</v>
      </c>
      <c r="B164" s="31">
        <v>3.2840627815309924E-4</v>
      </c>
    </row>
    <row r="165" spans="1:2" x14ac:dyDescent="0.25">
      <c r="A165" s="31">
        <v>7.8299464328854748E-3</v>
      </c>
      <c r="B165" s="31">
        <v>3.3364499186216577E-4</v>
      </c>
    </row>
    <row r="166" spans="1:2" x14ac:dyDescent="0.25">
      <c r="A166" s="31">
        <v>7.8235612939699956E-3</v>
      </c>
      <c r="B166" s="31">
        <v>3.2082248750048156E-4</v>
      </c>
    </row>
    <row r="167" spans="1:2" x14ac:dyDescent="0.25">
      <c r="A167" s="31">
        <v>7.8287205046524908E-3</v>
      </c>
      <c r="B167" s="31">
        <v>3.3173832875212008E-4</v>
      </c>
    </row>
    <row r="168" spans="1:2" x14ac:dyDescent="0.25">
      <c r="A168" s="31">
        <v>7.8255556224721568E-3</v>
      </c>
      <c r="B168" s="31">
        <v>3.2587515430225781E-4</v>
      </c>
    </row>
    <row r="169" spans="1:2" x14ac:dyDescent="0.25">
      <c r="A169" s="31">
        <v>8.048688413148963E-3</v>
      </c>
      <c r="B169" s="31">
        <v>4.4008668634106689E-4</v>
      </c>
    </row>
    <row r="170" spans="1:2" x14ac:dyDescent="0.25">
      <c r="A170" s="31">
        <v>7.823545010238353E-3</v>
      </c>
      <c r="B170" s="31">
        <v>3.2077266731293623E-4</v>
      </c>
    </row>
    <row r="171" spans="1:2" x14ac:dyDescent="0.25">
      <c r="A171" s="31">
        <v>7.8325007005997441E-3</v>
      </c>
      <c r="B171" s="31">
        <v>3.3721428325270782E-4</v>
      </c>
    </row>
    <row r="172" spans="1:2" x14ac:dyDescent="0.25">
      <c r="A172" s="31">
        <v>7.8221686143107091E-3</v>
      </c>
      <c r="B172" s="31">
        <v>3.153564653215006E-4</v>
      </c>
    </row>
    <row r="173" spans="1:2" x14ac:dyDescent="0.25">
      <c r="A173" s="31">
        <v>7.8228888581030696E-3</v>
      </c>
      <c r="B173" s="31">
        <v>3.1856172140678931E-4</v>
      </c>
    </row>
    <row r="174" spans="1:2" x14ac:dyDescent="0.25">
      <c r="A174" s="31">
        <v>7.8223625210624113E-3</v>
      </c>
      <c r="B174" s="31">
        <v>3.1634949706224439E-4</v>
      </c>
    </row>
    <row r="175" spans="1:2" x14ac:dyDescent="0.25">
      <c r="A175" s="31">
        <v>7.8220865226986524E-3</v>
      </c>
      <c r="B175" s="31">
        <v>3.1488960518855481E-4</v>
      </c>
    </row>
    <row r="176" spans="1:2" x14ac:dyDescent="0.25">
      <c r="A176" s="31">
        <v>7.8257912360000254E-3</v>
      </c>
      <c r="B176" s="31">
        <v>3.2637798986514329E-4</v>
      </c>
    </row>
    <row r="177" spans="1:2" x14ac:dyDescent="0.25">
      <c r="A177" s="31">
        <v>7.8231243168856764E-3</v>
      </c>
      <c r="B177" s="31">
        <v>3.1940686031700703E-4</v>
      </c>
    </row>
    <row r="178" spans="1:2" x14ac:dyDescent="0.25">
      <c r="A178" s="31">
        <v>7.8926808906663089E-3</v>
      </c>
      <c r="B178" s="31">
        <v>3.8178357327799117E-4</v>
      </c>
    </row>
    <row r="179" spans="1:2" x14ac:dyDescent="0.25">
      <c r="A179" s="31">
        <v>7.8227022112547315E-3</v>
      </c>
      <c r="B179" s="31">
        <v>3.1783750554793572E-4</v>
      </c>
    </row>
    <row r="180" spans="1:2" x14ac:dyDescent="0.25">
      <c r="A180" s="31">
        <v>7.8243129748723304E-3</v>
      </c>
      <c r="B180" s="31">
        <v>3.2293616806416459E-4</v>
      </c>
    </row>
    <row r="181" spans="1:2" x14ac:dyDescent="0.25">
      <c r="A181" s="31">
        <v>7.8220505268964576E-3</v>
      </c>
      <c r="B181" s="31">
        <v>3.146737395238867E-4</v>
      </c>
    </row>
    <row r="182" spans="1:2" x14ac:dyDescent="0.25">
      <c r="A182" s="31">
        <v>7.8568791246496437E-3</v>
      </c>
      <c r="B182" s="31">
        <v>3.6009481727385497E-4</v>
      </c>
    </row>
    <row r="183" spans="1:2" x14ac:dyDescent="0.25">
      <c r="A183" s="31">
        <v>7.8220917290134657E-3</v>
      </c>
      <c r="B183" s="31">
        <v>3.1492022488267981E-4</v>
      </c>
    </row>
    <row r="184" spans="1:2" x14ac:dyDescent="0.25">
      <c r="A184" s="31">
        <v>7.822755607426176E-3</v>
      </c>
      <c r="B184" s="31">
        <v>3.1805030899819287E-4</v>
      </c>
    </row>
    <row r="185" spans="1:2" x14ac:dyDescent="0.25">
      <c r="A185" s="31">
        <v>7.8253931517517378E-3</v>
      </c>
      <c r="B185" s="31">
        <v>3.2551976478224055E-4</v>
      </c>
    </row>
    <row r="186" spans="1:2" x14ac:dyDescent="0.25">
      <c r="A186" s="31">
        <v>7.8424065751725308E-3</v>
      </c>
      <c r="B186" s="31">
        <v>3.4812994433780156E-4</v>
      </c>
    </row>
    <row r="187" spans="1:2" x14ac:dyDescent="0.25">
      <c r="A187" s="31">
        <v>7.8235654641898664E-3</v>
      </c>
      <c r="B187" s="31">
        <v>3.2083521392120882E-4</v>
      </c>
    </row>
    <row r="188" spans="1:2" x14ac:dyDescent="0.25">
      <c r="A188" s="31">
        <v>7.8312050591004649E-3</v>
      </c>
      <c r="B188" s="31">
        <v>3.3546278432335715E-4</v>
      </c>
    </row>
    <row r="189" spans="1:2" x14ac:dyDescent="0.25">
      <c r="A189" s="31">
        <v>7.82201728161009E-3</v>
      </c>
      <c r="B189" s="31">
        <v>3.1446741582153765E-4</v>
      </c>
    </row>
    <row r="190" spans="1:2" x14ac:dyDescent="0.25">
      <c r="A190" s="31">
        <v>7.8488520861986332E-3</v>
      </c>
      <c r="B190" s="31">
        <v>3.53847620130134E-4</v>
      </c>
    </row>
    <row r="191" spans="1:2" x14ac:dyDescent="0.25">
      <c r="A191" s="31">
        <v>8.3605905779012557E-3</v>
      </c>
      <c r="B191" s="31">
        <v>5.1318216524549832E-4</v>
      </c>
    </row>
    <row r="192" spans="1:2" x14ac:dyDescent="0.25">
      <c r="A192" s="31">
        <v>7.8254453245441957E-3</v>
      </c>
      <c r="B192" s="31">
        <v>3.2563469141875384E-4</v>
      </c>
    </row>
    <row r="193" spans="1:2" x14ac:dyDescent="0.25">
      <c r="A193" s="31">
        <v>7.8230971920889847E-3</v>
      </c>
      <c r="B193" s="31">
        <v>3.1931287199777887E-4</v>
      </c>
    </row>
    <row r="194" spans="1:2" x14ac:dyDescent="0.25">
      <c r="A194" s="31">
        <v>7.8220923091782239E-3</v>
      </c>
      <c r="B194" s="31">
        <v>3.1492362791981808E-4</v>
      </c>
    </row>
    <row r="195" spans="1:2" x14ac:dyDescent="0.25">
      <c r="A195" s="31">
        <v>7.8231519652802485E-3</v>
      </c>
      <c r="B195" s="31">
        <v>3.1950183557202452E-4</v>
      </c>
    </row>
    <row r="196" spans="1:2" x14ac:dyDescent="0.25">
      <c r="A196" s="31">
        <v>7.8243624105473163E-3</v>
      </c>
      <c r="B196" s="31">
        <v>3.2306442477821225E-4</v>
      </c>
    </row>
    <row r="197" spans="1:2" x14ac:dyDescent="0.25">
      <c r="A197" s="31">
        <v>7.8221942771669935E-3</v>
      </c>
      <c r="B197" s="31">
        <v>3.1549600677826612E-4</v>
      </c>
    </row>
    <row r="198" spans="1:2" x14ac:dyDescent="0.25">
      <c r="A198" s="31">
        <v>7.822227673917749E-3</v>
      </c>
      <c r="B198" s="31">
        <v>3.1567352794525119E-4</v>
      </c>
    </row>
    <row r="199" spans="1:2" x14ac:dyDescent="0.25">
      <c r="A199" s="31">
        <v>7.8225750676104277E-3</v>
      </c>
      <c r="B199" s="31">
        <v>3.1731008728500822E-4</v>
      </c>
    </row>
    <row r="200" spans="1:2" x14ac:dyDescent="0.25">
      <c r="A200" s="31">
        <v>7.8224388927975522E-3</v>
      </c>
      <c r="B200" s="31">
        <v>3.167076306503973E-4</v>
      </c>
    </row>
    <row r="201" spans="1:2" x14ac:dyDescent="0.25">
      <c r="A201" s="31">
        <v>7.8220144121642667E-3</v>
      </c>
      <c r="B201" s="31">
        <v>3.1444927131292553E-4</v>
      </c>
    </row>
    <row r="202" spans="1:2" x14ac:dyDescent="0.25">
      <c r="A202" s="31">
        <v>7.8255745303657896E-3</v>
      </c>
      <c r="B202" s="31">
        <v>3.2591604244318193E-4</v>
      </c>
    </row>
    <row r="203" spans="1:2" x14ac:dyDescent="0.25">
      <c r="A203" s="31">
        <v>7.8234431579105902E-3</v>
      </c>
      <c r="B203" s="31">
        <v>3.2045633549766545E-4</v>
      </c>
    </row>
    <row r="204" spans="1:2" x14ac:dyDescent="0.25">
      <c r="A204" s="31">
        <v>7.8242738447445725E-3</v>
      </c>
      <c r="B204" s="31">
        <v>3.2283383409586076E-4</v>
      </c>
    </row>
    <row r="205" spans="1:2" x14ac:dyDescent="0.25">
      <c r="A205" s="31">
        <v>7.8225085405943754E-3</v>
      </c>
      <c r="B205" s="31">
        <v>3.1702109568667463E-4</v>
      </c>
    </row>
    <row r="206" spans="1:2" x14ac:dyDescent="0.25">
      <c r="A206" s="31">
        <v>7.8360393460370423E-3</v>
      </c>
      <c r="B206" s="31">
        <v>3.4152902277520428E-4</v>
      </c>
    </row>
    <row r="207" spans="1:2" x14ac:dyDescent="0.25">
      <c r="A207" s="31">
        <v>7.8241470202577591E-3</v>
      </c>
      <c r="B207" s="31">
        <v>3.2249701562415538E-4</v>
      </c>
    </row>
    <row r="208" spans="1:2" x14ac:dyDescent="0.25">
      <c r="A208" s="31">
        <v>7.8231229467819411E-3</v>
      </c>
      <c r="B208" s="31">
        <v>3.1940213231743369E-4</v>
      </c>
    </row>
    <row r="209" spans="1:2" x14ac:dyDescent="0.25">
      <c r="A209" s="31">
        <v>7.8222471548499012E-3</v>
      </c>
      <c r="B209" s="31">
        <v>3.1577507450661964E-4</v>
      </c>
    </row>
    <row r="210" spans="1:2" x14ac:dyDescent="0.25">
      <c r="A210" s="31">
        <v>7.8231361692237961E-3</v>
      </c>
      <c r="B210" s="31">
        <v>3.1944767541853392E-4</v>
      </c>
    </row>
    <row r="211" spans="1:2" x14ac:dyDescent="0.25">
      <c r="A211" s="31">
        <v>7.8240911811901445E-3</v>
      </c>
      <c r="B211" s="31">
        <v>3.2234611982588098E-4</v>
      </c>
    </row>
    <row r="212" spans="1:2" x14ac:dyDescent="0.25">
      <c r="A212" s="31">
        <v>7.8233413013343977E-3</v>
      </c>
      <c r="B212" s="31">
        <v>3.2013138082370794E-4</v>
      </c>
    </row>
    <row r="213" spans="1:2" x14ac:dyDescent="0.25">
      <c r="A213" s="31">
        <v>7.8305084485758205E-3</v>
      </c>
      <c r="B213" s="31">
        <v>3.3447239364072867E-4</v>
      </c>
    </row>
    <row r="214" spans="1:2" x14ac:dyDescent="0.25">
      <c r="A214" s="31">
        <v>7.8227596029232672E-3</v>
      </c>
      <c r="B214" s="31">
        <v>3.1806604185628199E-4</v>
      </c>
    </row>
    <row r="215" spans="1:2" x14ac:dyDescent="0.25">
      <c r="A215" s="31">
        <v>7.8234850598394839E-3</v>
      </c>
      <c r="B215" s="31">
        <v>3.2058747740987541E-4</v>
      </c>
    </row>
    <row r="216" spans="1:2" x14ac:dyDescent="0.25">
      <c r="A216" s="31">
        <v>7.8225498602813564E-3</v>
      </c>
      <c r="B216" s="31">
        <v>3.1720171880872633E-4</v>
      </c>
    </row>
    <row r="217" spans="1:2" x14ac:dyDescent="0.25">
      <c r="A217" s="31">
        <v>7.8221380167324724E-3</v>
      </c>
      <c r="B217" s="31">
        <v>3.1518627664246725E-4</v>
      </c>
    </row>
    <row r="218" spans="1:2" x14ac:dyDescent="0.25">
      <c r="A218" s="31">
        <v>7.8249345746990873E-3</v>
      </c>
      <c r="B218" s="31">
        <v>3.2447406816373426E-4</v>
      </c>
    </row>
    <row r="219" spans="1:2" x14ac:dyDescent="0.25">
      <c r="A219" s="31">
        <v>7.8266291490967366E-3</v>
      </c>
      <c r="B219" s="31">
        <v>3.2806179845442496E-4</v>
      </c>
    </row>
    <row r="220" spans="1:2" x14ac:dyDescent="0.25">
      <c r="A220" s="31">
        <v>7.8269688313714527E-3</v>
      </c>
      <c r="B220" s="31">
        <v>3.2870447580397378E-4</v>
      </c>
    </row>
    <row r="221" spans="1:2" x14ac:dyDescent="0.25">
      <c r="A221" s="31">
        <v>7.8421122518631849E-3</v>
      </c>
      <c r="B221" s="31">
        <v>3.4784913818967824E-4</v>
      </c>
    </row>
    <row r="222" spans="1:2" x14ac:dyDescent="0.25">
      <c r="A222" s="31">
        <v>7.8232034374446056E-3</v>
      </c>
      <c r="B222" s="31">
        <v>3.1967649580148089E-4</v>
      </c>
    </row>
    <row r="223" spans="1:2" x14ac:dyDescent="0.25">
      <c r="A223" s="31">
        <v>7.8308747781982869E-3</v>
      </c>
      <c r="B223" s="31">
        <v>3.3499782208101244E-4</v>
      </c>
    </row>
    <row r="224" spans="1:2" x14ac:dyDescent="0.25">
      <c r="A224" s="31">
        <v>7.8229077555408734E-3</v>
      </c>
      <c r="B224" s="31">
        <v>3.1863215640276336E-4</v>
      </c>
    </row>
    <row r="225" spans="1:2" x14ac:dyDescent="0.25">
      <c r="A225" s="31">
        <v>7.8250673970804915E-3</v>
      </c>
      <c r="B225" s="31">
        <v>3.2478385499028022E-4</v>
      </c>
    </row>
    <row r="226" spans="1:2" x14ac:dyDescent="0.25">
      <c r="A226" s="31">
        <v>7.8221524620780206E-3</v>
      </c>
      <c r="B226" s="31">
        <v>3.1526715871969119E-4</v>
      </c>
    </row>
    <row r="227" spans="1:2" x14ac:dyDescent="0.25">
      <c r="A227" s="31">
        <v>7.8235820903818244E-3</v>
      </c>
      <c r="B227" s="31">
        <v>3.2088582259485055E-4</v>
      </c>
    </row>
    <row r="228" spans="1:2" x14ac:dyDescent="0.25">
      <c r="A228" s="31">
        <v>7.8343385650870342E-3</v>
      </c>
      <c r="B228" s="31">
        <v>3.3953000285572542E-4</v>
      </c>
    </row>
    <row r="229" spans="1:2" x14ac:dyDescent="0.25">
      <c r="A229" s="31">
        <v>7.8225403668030994E-3</v>
      </c>
      <c r="B229" s="31">
        <v>3.1716055337242046E-4</v>
      </c>
    </row>
    <row r="230" spans="1:2" x14ac:dyDescent="0.25">
      <c r="A230" s="31">
        <v>7.8223789700881882E-3</v>
      </c>
      <c r="B230" s="31">
        <v>3.1642800221062063E-4</v>
      </c>
    </row>
    <row r="231" spans="1:2" x14ac:dyDescent="0.25">
      <c r="A231" s="31">
        <v>7.8227804542845159E-3</v>
      </c>
      <c r="B231" s="31">
        <v>3.1814773019352735E-4</v>
      </c>
    </row>
    <row r="232" spans="1:2" x14ac:dyDescent="0.25">
      <c r="A232" s="31">
        <v>7.8223066679716461E-3</v>
      </c>
      <c r="B232" s="31">
        <v>3.160768497908142E-4</v>
      </c>
    </row>
    <row r="233" spans="1:2" x14ac:dyDescent="0.25">
      <c r="A233" s="31">
        <v>7.839310858122962E-3</v>
      </c>
      <c r="B233" s="31">
        <v>3.4506914201856107E-4</v>
      </c>
    </row>
    <row r="234" spans="1:2" x14ac:dyDescent="0.25">
      <c r="A234" s="31">
        <v>7.8222591538296589E-3</v>
      </c>
      <c r="B234" s="31">
        <v>3.1583691952779115E-4</v>
      </c>
    </row>
    <row r="235" spans="1:2" x14ac:dyDescent="0.25">
      <c r="A235" s="31">
        <v>7.8328710380002262E-3</v>
      </c>
      <c r="B235" s="31">
        <v>3.3769565550748938E-4</v>
      </c>
    </row>
    <row r="236" spans="1:2" x14ac:dyDescent="0.25">
      <c r="A236" s="31">
        <v>7.8220543935490806E-3</v>
      </c>
      <c r="B236" s="31">
        <v>3.1469728920905136E-4</v>
      </c>
    </row>
    <row r="237" spans="1:2" x14ac:dyDescent="0.25">
      <c r="A237" s="31">
        <v>7.928115477519232E-3</v>
      </c>
      <c r="B237" s="31">
        <v>3.9829477683815933E-4</v>
      </c>
    </row>
    <row r="238" spans="1:2" x14ac:dyDescent="0.25">
      <c r="A238" s="31">
        <v>7.9435204893220281E-3</v>
      </c>
      <c r="B238" s="31">
        <v>4.0461157347857174E-4</v>
      </c>
    </row>
    <row r="239" spans="1:2" x14ac:dyDescent="0.25">
      <c r="A239" s="31">
        <v>7.8222856099270932E-3</v>
      </c>
      <c r="B239" s="31">
        <v>3.1597146670920152E-4</v>
      </c>
    </row>
    <row r="240" spans="1:2" x14ac:dyDescent="0.25">
      <c r="A240" s="31">
        <v>7.8247742831962421E-3</v>
      </c>
      <c r="B240" s="31">
        <v>3.2409201790683574E-4</v>
      </c>
    </row>
    <row r="241" spans="1:2" x14ac:dyDescent="0.25">
      <c r="A241" s="31">
        <v>7.8237107931717845E-3</v>
      </c>
      <c r="B241" s="31">
        <v>3.2127079314201237E-4</v>
      </c>
    </row>
    <row r="242" spans="1:2" x14ac:dyDescent="0.25">
      <c r="A242" s="31">
        <v>7.8540361000835491E-3</v>
      </c>
      <c r="B242" s="31">
        <v>3.5797180095496013E-4</v>
      </c>
    </row>
    <row r="243" spans="1:2" x14ac:dyDescent="0.25">
      <c r="A243" s="31">
        <v>7.8563639381218058E-3</v>
      </c>
      <c r="B243" s="31">
        <v>3.5971657908482712E-4</v>
      </c>
    </row>
    <row r="244" spans="1:2" x14ac:dyDescent="0.25">
      <c r="A244" s="31">
        <v>7.8369387478807086E-3</v>
      </c>
      <c r="B244" s="31">
        <v>3.4253885500711153E-4</v>
      </c>
    </row>
    <row r="245" spans="1:2" x14ac:dyDescent="0.25">
      <c r="A245" s="31">
        <v>8.0199730929798041E-3</v>
      </c>
      <c r="B245" s="31">
        <v>4.3137804950124192E-4</v>
      </c>
    </row>
    <row r="246" spans="1:2" x14ac:dyDescent="0.25">
      <c r="A246" s="31">
        <v>7.8224566611048273E-3</v>
      </c>
      <c r="B246" s="31">
        <v>3.1678872945659748E-4</v>
      </c>
    </row>
    <row r="247" spans="1:2" x14ac:dyDescent="0.25">
      <c r="A247" s="31">
        <v>7.8231835926998814E-3</v>
      </c>
      <c r="B247" s="31">
        <v>3.1960948239416129E-4</v>
      </c>
    </row>
    <row r="248" spans="1:2" x14ac:dyDescent="0.25">
      <c r="A248" s="31">
        <v>7.8230243080173543E-3</v>
      </c>
      <c r="B248" s="31">
        <v>3.1905617633951939E-4</v>
      </c>
    </row>
    <row r="249" spans="1:2" x14ac:dyDescent="0.25">
      <c r="A249" s="31">
        <v>7.8314448598635952E-3</v>
      </c>
      <c r="B249" s="31">
        <v>3.3579541685551479E-4</v>
      </c>
    </row>
    <row r="250" spans="1:2" x14ac:dyDescent="0.25">
      <c r="A250" s="31">
        <v>7.823670089170837E-3</v>
      </c>
      <c r="B250" s="31">
        <v>3.2115030886828617E-4</v>
      </c>
    </row>
    <row r="251" spans="1:2" x14ac:dyDescent="0.25">
      <c r="A251" s="31">
        <v>7.8223813395681026E-3</v>
      </c>
      <c r="B251" s="31">
        <v>3.1643924676758701E-4</v>
      </c>
    </row>
    <row r="252" spans="1:2" x14ac:dyDescent="0.25">
      <c r="A252" s="31">
        <v>7.8223681678481552E-3</v>
      </c>
      <c r="B252" s="31">
        <v>3.1637653547920627E-4</v>
      </c>
    </row>
    <row r="253" spans="1:2" x14ac:dyDescent="0.25">
      <c r="A253" s="31">
        <v>7.8244691211076748E-3</v>
      </c>
      <c r="B253" s="31">
        <v>3.2333749546792785E-4</v>
      </c>
    </row>
    <row r="254" spans="1:2" x14ac:dyDescent="0.25">
      <c r="A254" s="31">
        <v>7.8221165888822837E-3</v>
      </c>
      <c r="B254" s="31">
        <v>3.1506445813597733E-4</v>
      </c>
    </row>
    <row r="255" spans="1:2" x14ac:dyDescent="0.25">
      <c r="A255" s="31">
        <v>7.8223821185957124E-3</v>
      </c>
      <c r="B255" s="31">
        <v>3.1644294022118704E-4</v>
      </c>
    </row>
    <row r="256" spans="1:2" x14ac:dyDescent="0.25">
      <c r="A256" s="31">
        <v>7.8806475629713355E-3</v>
      </c>
      <c r="B256" s="31">
        <v>3.7527423145022534E-4</v>
      </c>
    </row>
    <row r="257" spans="1:2" x14ac:dyDescent="0.25">
      <c r="A257" s="31">
        <v>7.8227014856133304E-3</v>
      </c>
      <c r="B257" s="31">
        <v>3.1783458013155816E-4</v>
      </c>
    </row>
    <row r="258" spans="1:2" x14ac:dyDescent="0.25">
      <c r="A258" s="31">
        <v>7.8224612340233556E-3</v>
      </c>
      <c r="B258" s="31">
        <v>3.1680947303379858E-4</v>
      </c>
    </row>
    <row r="259" spans="1:2" x14ac:dyDescent="0.25">
      <c r="A259" s="31">
        <v>9.527359782421755E-3</v>
      </c>
      <c r="B259" s="31">
        <v>6.8549355547268675E-4</v>
      </c>
    </row>
    <row r="260" spans="1:2" x14ac:dyDescent="0.25">
      <c r="A260" s="31">
        <v>7.8240487347120413E-3</v>
      </c>
      <c r="B260" s="31">
        <v>3.2223030514584182E-4</v>
      </c>
    </row>
    <row r="261" spans="1:2" x14ac:dyDescent="0.25">
      <c r="A261" s="31">
        <v>7.8244249371138171E-3</v>
      </c>
      <c r="B261" s="31">
        <v>3.2322504392512223E-4</v>
      </c>
    </row>
    <row r="262" spans="1:2" x14ac:dyDescent="0.25">
      <c r="A262" s="31">
        <v>7.8276828733975772E-3</v>
      </c>
      <c r="B262" s="31">
        <v>3.2999290561421202E-4</v>
      </c>
    </row>
    <row r="263" spans="1:2" x14ac:dyDescent="0.25">
      <c r="A263" s="31">
        <v>7.8220253072559601E-3</v>
      </c>
      <c r="B263" s="31">
        <v>3.1451787345276606E-4</v>
      </c>
    </row>
    <row r="264" spans="1:2" x14ac:dyDescent="0.25">
      <c r="A264" s="31">
        <v>7.8222684090886903E-3</v>
      </c>
      <c r="B264" s="31">
        <v>3.1588426823866891E-4</v>
      </c>
    </row>
    <row r="265" spans="1:2" x14ac:dyDescent="0.25">
      <c r="A265" s="31">
        <v>7.8225062775131027E-3</v>
      </c>
      <c r="B265" s="31">
        <v>3.1701109201861676E-4</v>
      </c>
    </row>
    <row r="266" spans="1:2" x14ac:dyDescent="0.25">
      <c r="A266" s="31">
        <v>7.8242136869931117E-3</v>
      </c>
      <c r="B266" s="31">
        <v>3.2267506650119384E-4</v>
      </c>
    </row>
    <row r="267" spans="1:2" x14ac:dyDescent="0.25">
      <c r="A267" s="31">
        <v>7.8224085435764073E-3</v>
      </c>
      <c r="B267" s="31">
        <v>3.1656722039473926E-4</v>
      </c>
    </row>
    <row r="268" spans="1:2" x14ac:dyDescent="0.25">
      <c r="A268" s="31">
        <v>7.8276002505862849E-3</v>
      </c>
      <c r="B268" s="31">
        <v>3.2984779588473E-4</v>
      </c>
    </row>
    <row r="269" spans="1:2" x14ac:dyDescent="0.25">
      <c r="A269" s="31">
        <v>7.8252044020954686E-3</v>
      </c>
      <c r="B269" s="31">
        <v>3.2509733881649151E-4</v>
      </c>
    </row>
    <row r="270" spans="1:2" x14ac:dyDescent="0.25">
      <c r="A270" s="31">
        <v>7.8240221041485335E-3</v>
      </c>
      <c r="B270" s="31">
        <v>3.2215714227028529E-4</v>
      </c>
    </row>
    <row r="271" spans="1:2" x14ac:dyDescent="0.25">
      <c r="A271" s="31">
        <v>7.8220671563974924E-3</v>
      </c>
      <c r="B271" s="31">
        <v>3.1477439171200385E-4</v>
      </c>
    </row>
    <row r="272" spans="1:2" x14ac:dyDescent="0.25">
      <c r="A272" s="31">
        <v>7.852974715235302E-3</v>
      </c>
      <c r="B272" s="31">
        <v>3.5715567068736329E-4</v>
      </c>
    </row>
    <row r="273" spans="1:2" x14ac:dyDescent="0.25">
      <c r="A273" s="31">
        <v>7.8226611378221216E-3</v>
      </c>
      <c r="B273" s="31">
        <v>3.1767044746279076E-4</v>
      </c>
    </row>
    <row r="274" spans="1:2" x14ac:dyDescent="0.25">
      <c r="A274" s="31">
        <v>7.8253908018918808E-3</v>
      </c>
      <c r="B274" s="31">
        <v>3.2551457022174103E-4</v>
      </c>
    </row>
    <row r="275" spans="1:2" x14ac:dyDescent="0.25">
      <c r="A275" s="31">
        <v>7.864091960137919E-3</v>
      </c>
      <c r="B275" s="31">
        <v>3.651279164997656E-4</v>
      </c>
    </row>
    <row r="276" spans="1:2" x14ac:dyDescent="0.25">
      <c r="A276" s="31">
        <v>7.8350699615490557E-3</v>
      </c>
      <c r="B276" s="31">
        <v>3.4040496142109659E-4</v>
      </c>
    </row>
    <row r="277" spans="1:2" x14ac:dyDescent="0.25">
      <c r="A277" s="31">
        <v>7.8982664435773477E-3</v>
      </c>
      <c r="B277" s="31">
        <v>3.8461916706129058E-4</v>
      </c>
    </row>
    <row r="278" spans="1:2" x14ac:dyDescent="0.25">
      <c r="A278" s="31">
        <v>7.8240300918857846E-3</v>
      </c>
      <c r="B278" s="31">
        <v>3.2217912831163201E-4</v>
      </c>
    </row>
    <row r="279" spans="1:2" x14ac:dyDescent="0.25">
      <c r="A279" s="31">
        <v>7.8220517389577804E-3</v>
      </c>
      <c r="B279" s="31">
        <v>3.1468113121411556E-4</v>
      </c>
    </row>
    <row r="280" spans="1:2" x14ac:dyDescent="0.25">
      <c r="A280" s="31">
        <v>7.8231296309691552E-3</v>
      </c>
      <c r="B280" s="31">
        <v>3.1942517895032008E-4</v>
      </c>
    </row>
    <row r="281" spans="1:2" x14ac:dyDescent="0.25">
      <c r="A281" s="31">
        <v>7.8234495674684521E-3</v>
      </c>
      <c r="B281" s="31">
        <v>3.2047648883766662E-4</v>
      </c>
    </row>
    <row r="282" spans="1:2" x14ac:dyDescent="0.25">
      <c r="A282" s="31">
        <v>7.8220376055425124E-3</v>
      </c>
      <c r="B282" s="31">
        <v>3.1459438054326765E-4</v>
      </c>
    </row>
    <row r="283" spans="1:2" x14ac:dyDescent="0.25">
      <c r="A283" s="31">
        <v>7.831348231244574E-3</v>
      </c>
      <c r="B283" s="31">
        <v>3.3566187044396036E-4</v>
      </c>
    </row>
    <row r="284" spans="1:2" x14ac:dyDescent="0.25">
      <c r="A284" s="31">
        <v>7.8247847399160169E-3</v>
      </c>
      <c r="B284" s="31">
        <v>3.2411722626375053E-4</v>
      </c>
    </row>
    <row r="285" spans="1:2" x14ac:dyDescent="0.25">
      <c r="A285" s="31">
        <v>7.8245148949553835E-3</v>
      </c>
      <c r="B285" s="31">
        <v>3.234531010471043E-4</v>
      </c>
    </row>
    <row r="286" spans="1:2" x14ac:dyDescent="0.25">
      <c r="A286" s="31">
        <v>7.8274152935593495E-3</v>
      </c>
      <c r="B286" s="31">
        <v>3.2951932892011636E-4</v>
      </c>
    </row>
    <row r="287" spans="1:2" x14ac:dyDescent="0.25">
      <c r="A287" s="31">
        <v>7.8233821603929769E-3</v>
      </c>
      <c r="B287" s="31">
        <v>3.2026281361896038E-4</v>
      </c>
    </row>
    <row r="288" spans="1:2" x14ac:dyDescent="0.25">
      <c r="A288" s="31">
        <v>7.8456830217659441E-3</v>
      </c>
      <c r="B288" s="31">
        <v>3.5113180174469344E-4</v>
      </c>
    </row>
    <row r="289" spans="1:2" x14ac:dyDescent="0.25">
      <c r="A289" s="31">
        <v>7.823284925583077E-3</v>
      </c>
      <c r="B289" s="31">
        <v>3.1994755495933338E-4</v>
      </c>
    </row>
    <row r="290" spans="1:2" x14ac:dyDescent="0.25">
      <c r="A290" s="31">
        <v>7.8220453763857799E-3</v>
      </c>
      <c r="B290" s="31">
        <v>3.1464222991978413E-4</v>
      </c>
    </row>
    <row r="291" spans="1:2" x14ac:dyDescent="0.25">
      <c r="A291" s="31">
        <v>7.8230429685930344E-3</v>
      </c>
      <c r="B291" s="31">
        <v>3.1912248995115628E-4</v>
      </c>
    </row>
    <row r="292" spans="1:2" x14ac:dyDescent="0.25">
      <c r="A292" s="31">
        <v>7.8221089537010829E-3</v>
      </c>
      <c r="B292" s="31">
        <v>3.1502050032898143E-4</v>
      </c>
    </row>
    <row r="293" spans="1:2" x14ac:dyDescent="0.25">
      <c r="A293" s="31">
        <v>7.822623113298479E-3</v>
      </c>
      <c r="B293" s="31">
        <v>3.1751302563667183E-4</v>
      </c>
    </row>
    <row r="294" spans="1:2" x14ac:dyDescent="0.25">
      <c r="A294" s="31">
        <v>7.8239369001955918E-3</v>
      </c>
      <c r="B294" s="31">
        <v>3.219203778983385E-4</v>
      </c>
    </row>
    <row r="295" spans="1:2" x14ac:dyDescent="0.25">
      <c r="A295" s="31">
        <v>7.8225149036280587E-3</v>
      </c>
      <c r="B295" s="31">
        <v>3.1704915983818557E-4</v>
      </c>
    </row>
    <row r="296" spans="1:2" x14ac:dyDescent="0.25">
      <c r="A296" s="31">
        <v>7.9326253611546344E-3</v>
      </c>
      <c r="B296" s="31">
        <v>4.0018783196569575E-4</v>
      </c>
    </row>
    <row r="297" spans="1:2" x14ac:dyDescent="0.25">
      <c r="A297" s="31">
        <v>7.8223599657543767E-3</v>
      </c>
      <c r="B297" s="31">
        <v>3.1633723079782928E-4</v>
      </c>
    </row>
    <row r="298" spans="1:2" x14ac:dyDescent="0.25">
      <c r="A298" s="31">
        <v>7.8224942177396659E-3</v>
      </c>
      <c r="B298" s="31">
        <v>3.1695758338566549E-4</v>
      </c>
    </row>
    <row r="299" spans="1:2" x14ac:dyDescent="0.25">
      <c r="A299" s="31">
        <v>7.8234289917163916E-3</v>
      </c>
      <c r="B299" s="31">
        <v>3.2041167216098978E-4</v>
      </c>
    </row>
    <row r="300" spans="1:2" x14ac:dyDescent="0.25">
      <c r="A300" s="31">
        <v>7.8407801966601329E-3</v>
      </c>
      <c r="B300" s="31">
        <v>3.465524806993322E-4</v>
      </c>
    </row>
    <row r="301" spans="1:2" x14ac:dyDescent="0.25">
      <c r="A301" s="31">
        <v>7.8308351703048531E-3</v>
      </c>
      <c r="B301" s="31">
        <v>3.3494151486996692E-4</v>
      </c>
    </row>
    <row r="302" spans="1:2" x14ac:dyDescent="0.25">
      <c r="A302" s="31">
        <v>7.8259190000423192E-3</v>
      </c>
      <c r="B302" s="31">
        <v>3.2664483236315882E-4</v>
      </c>
    </row>
    <row r="303" spans="1:2" x14ac:dyDescent="0.25">
      <c r="A303" s="31">
        <v>7.8223021187129402E-3</v>
      </c>
      <c r="B303" s="31">
        <v>3.1605420820741623E-4</v>
      </c>
    </row>
    <row r="304" spans="1:2" x14ac:dyDescent="0.25">
      <c r="A304" s="31">
        <v>8.0035948409915569E-3</v>
      </c>
      <c r="B304" s="31">
        <v>4.2613756388369456E-4</v>
      </c>
    </row>
    <row r="305" spans="1:2" x14ac:dyDescent="0.25">
      <c r="A305" s="31">
        <v>7.8232798272824602E-3</v>
      </c>
      <c r="B305" s="31">
        <v>3.1993078487256913E-4</v>
      </c>
    </row>
    <row r="306" spans="1:2" x14ac:dyDescent="0.25">
      <c r="A306" s="31">
        <v>7.8223579526591116E-3</v>
      </c>
      <c r="B306" s="31">
        <v>3.1632755375601699E-4</v>
      </c>
    </row>
    <row r="307" spans="1:2" x14ac:dyDescent="0.25">
      <c r="A307" s="31">
        <v>7.8222718726441431E-3</v>
      </c>
      <c r="B307" s="31">
        <v>3.1590190928224146E-4</v>
      </c>
    </row>
    <row r="308" spans="1:2" x14ac:dyDescent="0.25">
      <c r="A308" s="31">
        <v>7.8259442693113281E-3</v>
      </c>
      <c r="B308" s="31">
        <v>3.2669714523831804E-4</v>
      </c>
    </row>
    <row r="309" spans="1:2" x14ac:dyDescent="0.25">
      <c r="A309" s="31">
        <v>7.8220378457023402E-3</v>
      </c>
      <c r="B309" s="31">
        <v>3.1459586498075866E-4</v>
      </c>
    </row>
    <row r="310" spans="1:2" x14ac:dyDescent="0.25">
      <c r="A310" s="31">
        <v>7.82226539532495E-3</v>
      </c>
      <c r="B310" s="31">
        <v>3.1586888369365706E-4</v>
      </c>
    </row>
    <row r="311" spans="1:2" x14ac:dyDescent="0.25">
      <c r="A311" s="31">
        <v>7.8225677669553056E-3</v>
      </c>
      <c r="B311" s="31">
        <v>3.1727883900619475E-4</v>
      </c>
    </row>
    <row r="312" spans="1:2" x14ac:dyDescent="0.25">
      <c r="A312" s="31">
        <v>7.8221140324332607E-3</v>
      </c>
      <c r="B312" s="31">
        <v>3.1504977290591535E-4</v>
      </c>
    </row>
    <row r="313" spans="1:2" x14ac:dyDescent="0.25">
      <c r="A313" s="31">
        <v>7.8221527320591691E-3</v>
      </c>
      <c r="B313" s="31">
        <v>3.1526866116839434E-4</v>
      </c>
    </row>
    <row r="314" spans="1:2" x14ac:dyDescent="0.25">
      <c r="A314" s="31">
        <v>7.8242258737775197E-3</v>
      </c>
      <c r="B314" s="31">
        <v>3.2270737310414771E-4</v>
      </c>
    </row>
    <row r="315" spans="1:2" x14ac:dyDescent="0.25">
      <c r="A315" s="31">
        <v>7.8521982956095381E-3</v>
      </c>
      <c r="B315" s="31">
        <v>3.5654994838722114E-4</v>
      </c>
    </row>
    <row r="316" spans="1:2" x14ac:dyDescent="0.25">
      <c r="A316" s="31">
        <v>7.8220571719402523E-3</v>
      </c>
      <c r="B316" s="31">
        <v>3.1471415562529879E-4</v>
      </c>
    </row>
    <row r="317" spans="1:2" x14ac:dyDescent="0.25">
      <c r="A317" s="31">
        <v>7.8222780250408012E-3</v>
      </c>
      <c r="B317" s="31">
        <v>3.1593314201933608E-4</v>
      </c>
    </row>
    <row r="318" spans="1:2" x14ac:dyDescent="0.25">
      <c r="A318" s="31">
        <v>7.822505769502058E-3</v>
      </c>
      <c r="B318" s="31">
        <v>3.1700884479979752E-4</v>
      </c>
    </row>
    <row r="319" spans="1:2" x14ac:dyDescent="0.25">
      <c r="A319" s="31">
        <v>7.8244303580413711E-3</v>
      </c>
      <c r="B319" s="31">
        <v>3.232388867850524E-4</v>
      </c>
    </row>
    <row r="320" spans="1:2" x14ac:dyDescent="0.25">
      <c r="A320" s="31">
        <v>9.411599160123978E-3</v>
      </c>
      <c r="B320" s="31">
        <v>6.7126133468634671E-4</v>
      </c>
    </row>
    <row r="321" spans="1:2" x14ac:dyDescent="0.25">
      <c r="A321" s="31">
        <v>7.8380602939972528E-3</v>
      </c>
      <c r="B321" s="31">
        <v>3.4375774254424873E-4</v>
      </c>
    </row>
    <row r="322" spans="1:2" x14ac:dyDescent="0.25">
      <c r="A322" s="31">
        <v>7.8387767592174688E-3</v>
      </c>
      <c r="B322" s="31">
        <v>3.4451488108998724E-4</v>
      </c>
    </row>
    <row r="323" spans="1:2" x14ac:dyDescent="0.25">
      <c r="A323" s="31">
        <v>7.8233367130161515E-3</v>
      </c>
      <c r="B323" s="31">
        <v>3.2011652844130792E-4</v>
      </c>
    </row>
    <row r="324" spans="1:2" x14ac:dyDescent="0.25">
      <c r="A324" s="31">
        <v>7.8243673857776082E-3</v>
      </c>
      <c r="B324" s="31">
        <v>3.2307727006365716E-4</v>
      </c>
    </row>
    <row r="325" spans="1:2" x14ac:dyDescent="0.25">
      <c r="A325" s="31">
        <v>7.8627422999701831E-3</v>
      </c>
      <c r="B325" s="31">
        <v>3.6422038344177064E-4</v>
      </c>
    </row>
    <row r="326" spans="1:2" x14ac:dyDescent="0.25">
      <c r="A326" s="31">
        <v>7.8276461482474132E-3</v>
      </c>
      <c r="B326" s="31">
        <v>3.299285267829622E-4</v>
      </c>
    </row>
    <row r="327" spans="1:2" x14ac:dyDescent="0.25">
      <c r="A327" s="31">
        <v>7.8226712323949486E-3</v>
      </c>
      <c r="B327" s="31">
        <v>3.1771178642346718E-4</v>
      </c>
    </row>
    <row r="328" spans="1:2" x14ac:dyDescent="0.25">
      <c r="A328" s="31">
        <v>7.8221914492266134E-3</v>
      </c>
      <c r="B328" s="31">
        <v>3.1548076697742746E-4</v>
      </c>
    </row>
    <row r="329" spans="1:2" x14ac:dyDescent="0.25">
      <c r="A329" s="31">
        <v>7.8234222060276862E-3</v>
      </c>
      <c r="B329" s="31">
        <v>3.2039021867449121E-4</v>
      </c>
    </row>
    <row r="330" spans="1:2" x14ac:dyDescent="0.25">
      <c r="A330" s="31">
        <v>7.8347306473073065E-3</v>
      </c>
      <c r="B330" s="31">
        <v>3.4000205855324683E-4</v>
      </c>
    </row>
    <row r="331" spans="1:2" x14ac:dyDescent="0.25">
      <c r="A331" s="31">
        <v>7.8221248666881828E-3</v>
      </c>
      <c r="B331" s="31">
        <v>3.1511178466950079E-4</v>
      </c>
    </row>
    <row r="332" spans="1:2" x14ac:dyDescent="0.25">
      <c r="A332" s="31">
        <v>7.8248929229915668E-3</v>
      </c>
      <c r="B332" s="31">
        <v>3.2437567693213525E-4</v>
      </c>
    </row>
    <row r="333" spans="1:2" x14ac:dyDescent="0.25">
      <c r="A333" s="31">
        <v>7.8259892456081764E-3</v>
      </c>
      <c r="B333" s="31">
        <v>3.2678988582725683E-4</v>
      </c>
    </row>
    <row r="334" spans="1:2" x14ac:dyDescent="0.25">
      <c r="A334" s="31">
        <v>7.8223291401428273E-3</v>
      </c>
      <c r="B334" s="31">
        <v>3.1618771306154492E-4</v>
      </c>
    </row>
    <row r="335" spans="1:2" x14ac:dyDescent="0.25">
      <c r="A335" s="31">
        <v>7.8313302194636721E-3</v>
      </c>
      <c r="B335" s="31">
        <v>3.3563690457142958E-4</v>
      </c>
    </row>
    <row r="336" spans="1:2" x14ac:dyDescent="0.25">
      <c r="A336" s="31">
        <v>7.8238744394076888E-3</v>
      </c>
      <c r="B336" s="31">
        <v>3.2174412166070408E-4</v>
      </c>
    </row>
    <row r="337" spans="1:2" x14ac:dyDescent="0.25">
      <c r="A337" s="31">
        <v>7.8298934773349642E-3</v>
      </c>
      <c r="B337" s="31">
        <v>3.3356562465029023E-4</v>
      </c>
    </row>
    <row r="338" spans="1:2" x14ac:dyDescent="0.25">
      <c r="A338" s="31">
        <v>7.8221491397395849E-3</v>
      </c>
      <c r="B338" s="31">
        <v>3.1524864240752286E-4</v>
      </c>
    </row>
    <row r="339" spans="1:2" x14ac:dyDescent="0.25">
      <c r="A339" s="31">
        <v>7.8227946566583953E-3</v>
      </c>
      <c r="B339" s="31">
        <v>3.1820297577263155E-4</v>
      </c>
    </row>
    <row r="340" spans="1:2" x14ac:dyDescent="0.25">
      <c r="A340" s="31">
        <v>7.8248640688989481E-3</v>
      </c>
      <c r="B340" s="31">
        <v>3.2430715752308217E-4</v>
      </c>
    </row>
    <row r="341" spans="1:2" x14ac:dyDescent="0.25">
      <c r="A341" s="31">
        <v>7.824612345939546E-3</v>
      </c>
      <c r="B341" s="31">
        <v>3.236962911394261E-4</v>
      </c>
    </row>
    <row r="342" spans="1:2" x14ac:dyDescent="0.25">
      <c r="A342" s="31">
        <v>7.8221743344631146E-3</v>
      </c>
      <c r="B342" s="31">
        <v>3.1538781402954118E-4</v>
      </c>
    </row>
    <row r="343" spans="1:2" x14ac:dyDescent="0.25">
      <c r="A343" s="31">
        <v>7.8229012171162036E-3</v>
      </c>
      <c r="B343" s="31">
        <v>3.1860784183803938E-4</v>
      </c>
    </row>
    <row r="344" spans="1:2" x14ac:dyDescent="0.25">
      <c r="A344" s="31">
        <v>7.8220822660410166E-3</v>
      </c>
      <c r="B344" s="31">
        <v>3.1486446091979624E-4</v>
      </c>
    </row>
    <row r="345" spans="1:2" x14ac:dyDescent="0.25">
      <c r="A345" s="31">
        <v>7.8232853519906633E-3</v>
      </c>
      <c r="B345" s="31">
        <v>3.1994895644799103E-4</v>
      </c>
    </row>
    <row r="346" spans="1:2" x14ac:dyDescent="0.25">
      <c r="A346" s="31">
        <v>7.8258096576364015E-3</v>
      </c>
      <c r="B346" s="31">
        <v>3.2641670968652531E-4</v>
      </c>
    </row>
    <row r="347" spans="1:2" x14ac:dyDescent="0.25">
      <c r="A347" s="31">
        <v>7.8221630089317738E-3</v>
      </c>
      <c r="B347" s="31">
        <v>3.1532560559286571E-4</v>
      </c>
    </row>
    <row r="348" spans="1:2" x14ac:dyDescent="0.25">
      <c r="A348" s="31">
        <v>7.8284757611530153E-3</v>
      </c>
      <c r="B348" s="31">
        <v>3.3133865342142063E-4</v>
      </c>
    </row>
    <row r="349" spans="1:2" x14ac:dyDescent="0.25">
      <c r="A349" s="31">
        <v>7.8284501457710435E-3</v>
      </c>
      <c r="B349" s="31">
        <v>3.3129641787263522E-4</v>
      </c>
    </row>
    <row r="350" spans="1:2" x14ac:dyDescent="0.25">
      <c r="A350" s="31">
        <v>7.8361035572704057E-3</v>
      </c>
      <c r="B350" s="31">
        <v>3.4160213585940433E-4</v>
      </c>
    </row>
    <row r="351" spans="1:2" x14ac:dyDescent="0.25">
      <c r="A351" s="31">
        <v>7.8254102253012669E-3</v>
      </c>
      <c r="B351" s="31">
        <v>3.2555745977557219E-4</v>
      </c>
    </row>
    <row r="352" spans="1:2" x14ac:dyDescent="0.25">
      <c r="A352" s="31">
        <v>3.4934882723552774E-2</v>
      </c>
      <c r="B352" s="31">
        <v>2.6679274225050562E-3</v>
      </c>
    </row>
    <row r="353" spans="1:2" x14ac:dyDescent="0.25">
      <c r="A353" s="31">
        <v>7.8223903928092645E-3</v>
      </c>
      <c r="B353" s="31">
        <v>3.1648206346413069E-4</v>
      </c>
    </row>
    <row r="354" spans="1:2" x14ac:dyDescent="0.25">
      <c r="A354" s="31">
        <v>7.8222041157684427E-3</v>
      </c>
      <c r="B354" s="31">
        <v>3.1554876976355142E-4</v>
      </c>
    </row>
    <row r="355" spans="1:2" x14ac:dyDescent="0.25">
      <c r="A355" s="31">
        <v>7.8275386697973012E-3</v>
      </c>
      <c r="B355" s="31">
        <v>3.297389976995277E-4</v>
      </c>
    </row>
    <row r="356" spans="1:2" x14ac:dyDescent="0.25">
      <c r="A356" s="31">
        <v>7.8224876054504237E-3</v>
      </c>
      <c r="B356" s="31">
        <v>3.1692810050474749E-4</v>
      </c>
    </row>
    <row r="357" spans="1:2" x14ac:dyDescent="0.25">
      <c r="A357" s="31">
        <v>7.8243841052599936E-3</v>
      </c>
      <c r="B357" s="31">
        <v>3.2312035448308154E-4</v>
      </c>
    </row>
    <row r="358" spans="1:2" x14ac:dyDescent="0.25">
      <c r="A358" s="31">
        <v>7.8222525074143311E-3</v>
      </c>
      <c r="B358" s="31">
        <v>3.1580272749876203E-4</v>
      </c>
    </row>
    <row r="359" spans="1:2" x14ac:dyDescent="0.25">
      <c r="A359" s="31">
        <v>7.8223916710380668E-3</v>
      </c>
      <c r="B359" s="31">
        <v>3.1648809023404053E-4</v>
      </c>
    </row>
    <row r="360" spans="1:2" x14ac:dyDescent="0.25">
      <c r="A360" s="31">
        <v>7.8239747427948213E-3</v>
      </c>
      <c r="B360" s="31">
        <v>3.2202604671429535E-4</v>
      </c>
    </row>
    <row r="361" spans="1:2" x14ac:dyDescent="0.25">
      <c r="A361" s="31">
        <v>7.8976881577454833E-3</v>
      </c>
      <c r="B361" s="31">
        <v>3.8433042148064661E-4</v>
      </c>
    </row>
    <row r="362" spans="1:2" x14ac:dyDescent="0.25">
      <c r="A362" s="31">
        <v>7.8243049642220293E-3</v>
      </c>
      <c r="B362" s="31">
        <v>3.2291527760696021E-4</v>
      </c>
    </row>
    <row r="363" spans="1:2" x14ac:dyDescent="0.25">
      <c r="A363" s="31">
        <v>7.8255847633834173E-3</v>
      </c>
      <c r="B363" s="31">
        <v>3.2593813126225043E-4</v>
      </c>
    </row>
    <row r="364" spans="1:2" x14ac:dyDescent="0.25">
      <c r="A364" s="31">
        <v>7.822467616352375E-3</v>
      </c>
      <c r="B364" s="31">
        <v>3.1683833797992102E-4</v>
      </c>
    </row>
    <row r="365" spans="1:2" x14ac:dyDescent="0.25">
      <c r="A365" s="31">
        <v>7.8263155257703651E-3</v>
      </c>
      <c r="B365" s="31">
        <v>3.2744908880252469E-4</v>
      </c>
    </row>
    <row r="366" spans="1:2" x14ac:dyDescent="0.25">
      <c r="A366" s="31">
        <v>7.8222753224314375E-3</v>
      </c>
      <c r="B366" s="31">
        <v>3.1591943841008233E-4</v>
      </c>
    </row>
    <row r="367" spans="1:2" x14ac:dyDescent="0.25">
      <c r="A367" s="31">
        <v>7.8417229802409203E-3</v>
      </c>
      <c r="B367" s="31">
        <v>3.4747465197172407E-4</v>
      </c>
    </row>
    <row r="368" spans="1:2" x14ac:dyDescent="0.25">
      <c r="A368" s="31">
        <v>7.8228691756034776E-3</v>
      </c>
      <c r="B368" s="31">
        <v>3.1848783144504335E-4</v>
      </c>
    </row>
    <row r="369" spans="1:2" x14ac:dyDescent="0.25">
      <c r="A369" s="31">
        <v>7.82205495234649E-3</v>
      </c>
      <c r="B369" s="31">
        <v>3.1470068512354493E-4</v>
      </c>
    </row>
    <row r="370" spans="1:2" x14ac:dyDescent="0.25">
      <c r="A370" s="31">
        <v>7.8294120084238458E-3</v>
      </c>
      <c r="B370" s="31">
        <v>3.3283216487551041E-4</v>
      </c>
    </row>
    <row r="371" spans="1:2" x14ac:dyDescent="0.25">
      <c r="A371" s="31">
        <v>7.8220727137537031E-3</v>
      </c>
      <c r="B371" s="31">
        <v>3.148076692841696E-4</v>
      </c>
    </row>
    <row r="372" spans="1:2" x14ac:dyDescent="0.25">
      <c r="A372" s="31">
        <v>7.8570585046413236E-3</v>
      </c>
      <c r="B372" s="31">
        <v>3.6022587036937004E-4</v>
      </c>
    </row>
    <row r="373" spans="1:2" x14ac:dyDescent="0.25">
      <c r="A373" s="31">
        <v>7.8220263990275863E-3</v>
      </c>
      <c r="B373" s="31">
        <v>3.1452470472602553E-4</v>
      </c>
    </row>
    <row r="374" spans="1:2" x14ac:dyDescent="0.25">
      <c r="A374" s="31">
        <v>7.8227073162814107E-3</v>
      </c>
      <c r="B374" s="31">
        <v>3.1785806052311795E-4</v>
      </c>
    </row>
    <row r="375" spans="1:2" x14ac:dyDescent="0.25">
      <c r="A375" s="31">
        <v>7.8228433891406948E-3</v>
      </c>
      <c r="B375" s="31">
        <v>3.1839019002877613E-4</v>
      </c>
    </row>
    <row r="376" spans="1:2" x14ac:dyDescent="0.25">
      <c r="A376" s="31">
        <v>7.822117257958585E-3</v>
      </c>
      <c r="B376" s="31">
        <v>3.1506829613320693E-4</v>
      </c>
    </row>
    <row r="377" spans="1:2" x14ac:dyDescent="0.25">
      <c r="A377" s="31">
        <v>7.8229539180192185E-3</v>
      </c>
      <c r="B377" s="31">
        <v>3.1880218668825619E-4</v>
      </c>
    </row>
    <row r="378" spans="1:2" x14ac:dyDescent="0.25">
      <c r="A378" s="31">
        <v>7.8292826047504285E-3</v>
      </c>
      <c r="B378" s="31">
        <v>3.3263123824002792E-4</v>
      </c>
    </row>
    <row r="379" spans="1:2" x14ac:dyDescent="0.25">
      <c r="A379" s="31">
        <v>7.8221749580405283E-3</v>
      </c>
      <c r="B379" s="31">
        <v>3.1539122283953273E-4</v>
      </c>
    </row>
    <row r="380" spans="1:2" x14ac:dyDescent="0.25">
      <c r="A380" s="31">
        <v>7.9039367077578353E-3</v>
      </c>
      <c r="B380" s="31">
        <v>3.8739550614997693E-4</v>
      </c>
    </row>
    <row r="381" spans="1:2" x14ac:dyDescent="0.25">
      <c r="A381" s="31">
        <v>7.8239618948603984E-3</v>
      </c>
      <c r="B381" s="31">
        <v>3.2199026398433079E-4</v>
      </c>
    </row>
    <row r="382" spans="1:2" x14ac:dyDescent="0.25">
      <c r="A382" s="31">
        <v>7.8223516638954733E-3</v>
      </c>
      <c r="B382" s="31">
        <v>3.16297245852461E-4</v>
      </c>
    </row>
    <row r="383" spans="1:2" x14ac:dyDescent="0.25">
      <c r="A383" s="31">
        <v>7.8292508535941358E-3</v>
      </c>
      <c r="B383" s="31">
        <v>3.3258168202223131E-4</v>
      </c>
    </row>
    <row r="384" spans="1:2" x14ac:dyDescent="0.25">
      <c r="A384" s="31">
        <v>7.8247913292790478E-3</v>
      </c>
      <c r="B384" s="31">
        <v>3.2413309057184472E-4</v>
      </c>
    </row>
    <row r="385" spans="1:2" x14ac:dyDescent="0.25">
      <c r="A385" s="31">
        <v>7.8244940209942857E-3</v>
      </c>
      <c r="B385" s="31">
        <v>3.2340049346034144E-4</v>
      </c>
    </row>
    <row r="386" spans="1:2" x14ac:dyDescent="0.25">
      <c r="A386" s="31">
        <v>7.8232239432273285E-3</v>
      </c>
      <c r="B386" s="31">
        <v>3.1974532143741984E-4</v>
      </c>
    </row>
    <row r="387" spans="1:2" x14ac:dyDescent="0.25">
      <c r="A387" s="31">
        <v>7.827908919037797E-3</v>
      </c>
      <c r="B387" s="31">
        <v>3.3038499467417796E-4</v>
      </c>
    </row>
    <row r="388" spans="1:2" x14ac:dyDescent="0.25">
      <c r="A388" s="31">
        <v>7.8229235101832523E-3</v>
      </c>
      <c r="B388" s="31">
        <v>3.1869050484216444E-4</v>
      </c>
    </row>
    <row r="389" spans="1:2" x14ac:dyDescent="0.25">
      <c r="A389" s="31">
        <v>7.8321196664683911E-3</v>
      </c>
      <c r="B389" s="31">
        <v>3.3671045404615467E-4</v>
      </c>
    </row>
    <row r="390" spans="1:2" x14ac:dyDescent="0.25">
      <c r="A390" s="31">
        <v>7.8962922001687159E-3</v>
      </c>
      <c r="B390" s="31">
        <v>3.8362891617215909E-4</v>
      </c>
    </row>
    <row r="391" spans="1:2" x14ac:dyDescent="0.25">
      <c r="A391" s="31">
        <v>7.8221263804852427E-3</v>
      </c>
      <c r="B391" s="31">
        <v>3.1512040278342397E-4</v>
      </c>
    </row>
    <row r="392" spans="1:2" x14ac:dyDescent="0.25">
      <c r="A392" s="31">
        <v>7.8589264203476165E-3</v>
      </c>
      <c r="B392" s="31">
        <v>3.6157148878956577E-4</v>
      </c>
    </row>
    <row r="393" spans="1:2" x14ac:dyDescent="0.25">
      <c r="A393" s="31">
        <v>7.8226392837892275E-3</v>
      </c>
      <c r="B393" s="31">
        <v>3.1758030570289218E-4</v>
      </c>
    </row>
    <row r="394" spans="1:2" x14ac:dyDescent="0.25">
      <c r="A394" s="31">
        <v>7.8221200978733814E-3</v>
      </c>
      <c r="B394" s="31">
        <v>3.1508456166482292E-4</v>
      </c>
    </row>
    <row r="395" spans="1:2" x14ac:dyDescent="0.25">
      <c r="A395" s="31">
        <v>7.8302157731459446E-3</v>
      </c>
      <c r="B395" s="31">
        <v>3.3404485506368547E-4</v>
      </c>
    </row>
    <row r="396" spans="1:2" x14ac:dyDescent="0.25">
      <c r="A396" s="31">
        <v>7.8220617575299883E-3</v>
      </c>
      <c r="B396" s="31">
        <v>3.1474189280446897E-4</v>
      </c>
    </row>
    <row r="397" spans="1:2" x14ac:dyDescent="0.25">
      <c r="A397" s="31">
        <v>7.822195899028498E-3</v>
      </c>
      <c r="B397" s="31">
        <v>3.1550473200996646E-4</v>
      </c>
    </row>
    <row r="398" spans="1:2" x14ac:dyDescent="0.25">
      <c r="A398" s="31">
        <v>7.8239357998005736E-3</v>
      </c>
      <c r="B398" s="31">
        <v>3.2191729277782419E-4</v>
      </c>
    </row>
    <row r="399" spans="1:2" x14ac:dyDescent="0.25">
      <c r="A399" s="31">
        <v>7.8234679507867035E-3</v>
      </c>
      <c r="B399" s="31">
        <v>3.2053410342897483E-4</v>
      </c>
    </row>
    <row r="400" spans="1:2" x14ac:dyDescent="0.25">
      <c r="A400" s="31">
        <v>7.8223318407770297E-3</v>
      </c>
      <c r="B400" s="31">
        <v>3.1620092859836957E-4</v>
      </c>
    </row>
    <row r="401" spans="1:2" x14ac:dyDescent="0.25">
      <c r="A401" s="31">
        <v>7.8222135966810966E-3</v>
      </c>
      <c r="B401" s="31">
        <v>3.1559924261272099E-4</v>
      </c>
    </row>
    <row r="402" spans="1:2" x14ac:dyDescent="0.25">
      <c r="A402" s="31">
        <v>7.8247244558912431E-3</v>
      </c>
      <c r="B402" s="31">
        <v>3.2397133323120852E-4</v>
      </c>
    </row>
    <row r="403" spans="1:2" x14ac:dyDescent="0.25">
      <c r="A403" s="31">
        <v>7.8337057596573056E-3</v>
      </c>
      <c r="B403" s="31">
        <v>3.3875263178971256E-4</v>
      </c>
    </row>
    <row r="404" spans="1:2" x14ac:dyDescent="0.25">
      <c r="A404" s="31">
        <v>7.8259186453335707E-3</v>
      </c>
      <c r="B404" s="31">
        <v>3.2664409696567498E-4</v>
      </c>
    </row>
    <row r="405" spans="1:2" x14ac:dyDescent="0.25">
      <c r="A405" s="31">
        <v>7.8242703440394926E-3</v>
      </c>
      <c r="B405" s="31">
        <v>3.2282464332753847E-4</v>
      </c>
    </row>
    <row r="406" spans="1:2" x14ac:dyDescent="0.25">
      <c r="A406" s="31">
        <v>7.841480701971739E-3</v>
      </c>
      <c r="B406" s="31">
        <v>3.4723975695542949E-4</v>
      </c>
    </row>
    <row r="407" spans="1:2" x14ac:dyDescent="0.25">
      <c r="A407" s="31">
        <v>7.8227570832195472E-3</v>
      </c>
      <c r="B407" s="31">
        <v>3.1805612317344317E-4</v>
      </c>
    </row>
    <row r="408" spans="1:2" x14ac:dyDescent="0.25">
      <c r="A408" s="31">
        <v>7.8684863692043295E-3</v>
      </c>
      <c r="B408" s="31">
        <v>3.6798792645704613E-4</v>
      </c>
    </row>
    <row r="409" spans="1:2" x14ac:dyDescent="0.25">
      <c r="A409" s="31">
        <v>7.8326045167815272E-3</v>
      </c>
      <c r="B409" s="31">
        <v>3.3735003409574293E-4</v>
      </c>
    </row>
    <row r="410" spans="1:2" x14ac:dyDescent="0.25">
      <c r="A410" s="31">
        <v>7.8225162379388369E-3</v>
      </c>
      <c r="B410" s="31">
        <v>3.1705503311528808E-4</v>
      </c>
    </row>
    <row r="411" spans="1:2" x14ac:dyDescent="0.25">
      <c r="A411" s="31">
        <v>7.8233742508071538E-3</v>
      </c>
      <c r="B411" s="31">
        <v>3.2023748557296337E-4</v>
      </c>
    </row>
    <row r="412" spans="1:2" x14ac:dyDescent="0.25">
      <c r="A412" s="31">
        <v>7.8354155547323695E-3</v>
      </c>
      <c r="B412" s="31">
        <v>3.4081017056404909E-4</v>
      </c>
    </row>
    <row r="413" spans="1:2" x14ac:dyDescent="0.25">
      <c r="A413" s="31">
        <v>7.8220194976493778E-3</v>
      </c>
      <c r="B413" s="31">
        <v>3.1448139083375124E-4</v>
      </c>
    </row>
    <row r="414" spans="1:2" x14ac:dyDescent="0.25">
      <c r="A414" s="31">
        <v>7.8236396921054878E-3</v>
      </c>
      <c r="B414" s="31">
        <v>3.2105957871535337E-4</v>
      </c>
    </row>
    <row r="415" spans="1:2" x14ac:dyDescent="0.25">
      <c r="A415" s="31">
        <v>2.2619155986878997E-2</v>
      </c>
      <c r="B415" s="31">
        <v>1.7792524344889212E-3</v>
      </c>
    </row>
    <row r="416" spans="1:2" x14ac:dyDescent="0.25">
      <c r="A416" s="31">
        <v>7.8241113463118454E-3</v>
      </c>
      <c r="B416" s="31">
        <v>3.224008017962567E-4</v>
      </c>
    </row>
    <row r="417" spans="1:2" x14ac:dyDescent="0.25">
      <c r="A417" s="31">
        <v>7.8271257673953789E-3</v>
      </c>
      <c r="B417" s="31">
        <v>3.2899459588498707E-4</v>
      </c>
    </row>
    <row r="418" spans="1:2" x14ac:dyDescent="0.25">
      <c r="A418" s="31">
        <v>7.8223676619293692E-3</v>
      </c>
      <c r="B418" s="31">
        <v>3.1637411679066472E-4</v>
      </c>
    </row>
    <row r="419" spans="1:2" x14ac:dyDescent="0.25">
      <c r="A419" s="31">
        <v>7.8221318183924662E-3</v>
      </c>
      <c r="B419" s="31">
        <v>3.1515126868803748E-4</v>
      </c>
    </row>
    <row r="420" spans="1:2" x14ac:dyDescent="0.25">
      <c r="A420" s="31">
        <v>7.8222348133561159E-3</v>
      </c>
      <c r="B420" s="31">
        <v>3.1571090947412798E-4</v>
      </c>
    </row>
    <row r="421" spans="1:2" x14ac:dyDescent="0.25">
      <c r="A421" s="31">
        <v>7.8364021640224338E-3</v>
      </c>
      <c r="B421" s="31">
        <v>3.4194004612320497E-4</v>
      </c>
    </row>
    <row r="422" spans="1:2" x14ac:dyDescent="0.25">
      <c r="A422" s="31">
        <v>7.860763077301651E-3</v>
      </c>
      <c r="B422" s="31">
        <v>3.6286241179258976E-4</v>
      </c>
    </row>
    <row r="423" spans="1:2" x14ac:dyDescent="0.25">
      <c r="A423" s="31">
        <v>1.1396009201892366E-2</v>
      </c>
      <c r="B423" s="31">
        <v>8.8285359349896228E-4</v>
      </c>
    </row>
    <row r="424" spans="1:2" x14ac:dyDescent="0.25">
      <c r="A424" s="31">
        <v>7.8417493616154514E-3</v>
      </c>
      <c r="B424" s="31">
        <v>3.4750014437716614E-4</v>
      </c>
    </row>
    <row r="425" spans="1:2" x14ac:dyDescent="0.25">
      <c r="A425" s="31">
        <v>7.8248119701925245E-3</v>
      </c>
      <c r="B425" s="31">
        <v>3.2418268097250398E-4</v>
      </c>
    </row>
    <row r="426" spans="1:2" x14ac:dyDescent="0.25">
      <c r="A426" s="31">
        <v>7.8346807442200052E-3</v>
      </c>
      <c r="B426" s="31">
        <v>3.3994236921168594E-4</v>
      </c>
    </row>
    <row r="427" spans="1:2" x14ac:dyDescent="0.25">
      <c r="A427" s="31">
        <v>7.8220310406609209E-3</v>
      </c>
      <c r="B427" s="31">
        <v>3.1455366136954742E-4</v>
      </c>
    </row>
    <row r="428" spans="1:2" x14ac:dyDescent="0.25">
      <c r="A428" s="31">
        <v>7.8221578361175638E-3</v>
      </c>
      <c r="B428" s="31">
        <v>3.1529700267460855E-4</v>
      </c>
    </row>
    <row r="429" spans="1:2" x14ac:dyDescent="0.25">
      <c r="A429" s="31">
        <v>7.8229219648067866E-3</v>
      </c>
      <c r="B429" s="31">
        <v>3.1868479623827455E-4</v>
      </c>
    </row>
    <row r="430" spans="1:2" x14ac:dyDescent="0.25">
      <c r="A430" s="31">
        <v>7.8224205908263879E-3</v>
      </c>
      <c r="B430" s="31">
        <v>3.1662324791377375E-4</v>
      </c>
    </row>
    <row r="431" spans="1:2" x14ac:dyDescent="0.25">
      <c r="A431" s="31">
        <v>7.8436442202929873E-3</v>
      </c>
      <c r="B431" s="31">
        <v>3.4928970090593618E-4</v>
      </c>
    </row>
    <row r="432" spans="1:2" x14ac:dyDescent="0.25">
      <c r="A432" s="31">
        <v>7.8285442307299766E-3</v>
      </c>
      <c r="B432" s="31">
        <v>3.3145116732046762E-4</v>
      </c>
    </row>
    <row r="433" spans="1:2" x14ac:dyDescent="0.25">
      <c r="A433" s="31">
        <v>8.3844198617487545E-3</v>
      </c>
      <c r="B433" s="31">
        <v>5.1781091551564805E-4</v>
      </c>
    </row>
    <row r="434" spans="1:2" x14ac:dyDescent="0.25">
      <c r="A434" s="31">
        <v>7.8222249215912816E-3</v>
      </c>
      <c r="B434" s="31">
        <v>3.1565906473164467E-4</v>
      </c>
    </row>
    <row r="435" spans="1:2" x14ac:dyDescent="0.25">
      <c r="A435" s="31">
        <v>7.8223042714062191E-3</v>
      </c>
      <c r="B435" s="31">
        <v>3.1606493059046782E-4</v>
      </c>
    </row>
    <row r="436" spans="1:2" x14ac:dyDescent="0.25">
      <c r="A436" s="31">
        <v>7.8222894321024455E-3</v>
      </c>
      <c r="B436" s="31">
        <v>3.1599070481676879E-4</v>
      </c>
    </row>
    <row r="437" spans="1:2" x14ac:dyDescent="0.25">
      <c r="A437" s="31">
        <v>7.8257486198364864E-3</v>
      </c>
      <c r="B437" s="31">
        <v>3.2628809338300081E-4</v>
      </c>
    </row>
    <row r="438" spans="1:2" x14ac:dyDescent="0.25">
      <c r="A438" s="31">
        <v>7.82383384450548E-3</v>
      </c>
      <c r="B438" s="31">
        <v>3.2162829841787734E-4</v>
      </c>
    </row>
    <row r="439" spans="1:2" x14ac:dyDescent="0.25">
      <c r="A439" s="31">
        <v>7.8230558719814495E-3</v>
      </c>
      <c r="B439" s="31">
        <v>3.1916810301030573E-4</v>
      </c>
    </row>
    <row r="440" spans="1:2" x14ac:dyDescent="0.25">
      <c r="A440" s="31">
        <v>7.822267073865451E-3</v>
      </c>
      <c r="B440" s="31">
        <v>3.158774562098351E-4</v>
      </c>
    </row>
    <row r="441" spans="1:2" x14ac:dyDescent="0.25">
      <c r="A441" s="31">
        <v>7.8230087303882596E-3</v>
      </c>
      <c r="B441" s="31">
        <v>3.1900049736407733E-4</v>
      </c>
    </row>
    <row r="442" spans="1:2" x14ac:dyDescent="0.25">
      <c r="A442" s="31">
        <v>7.8327641190700219E-3</v>
      </c>
      <c r="B442" s="31">
        <v>3.3755749705908117E-4</v>
      </c>
    </row>
    <row r="443" spans="1:2" x14ac:dyDescent="0.25">
      <c r="A443" s="31">
        <v>7.8323350729943755E-3</v>
      </c>
      <c r="B443" s="31">
        <v>3.3699637138625812E-4</v>
      </c>
    </row>
    <row r="444" spans="1:2" x14ac:dyDescent="0.25">
      <c r="A444" s="31">
        <v>7.8250437023883249E-3</v>
      </c>
      <c r="B444" s="31">
        <v>3.247290244032444E-4</v>
      </c>
    </row>
    <row r="445" spans="1:2" x14ac:dyDescent="0.25">
      <c r="A445" s="31">
        <v>7.822960530084723E-3</v>
      </c>
      <c r="B445" s="31">
        <v>3.1882631136704491E-4</v>
      </c>
    </row>
    <row r="446" spans="1:2" x14ac:dyDescent="0.25">
      <c r="A446" s="31">
        <v>7.8254728001559051E-3</v>
      </c>
      <c r="B446" s="31">
        <v>3.256949061133751E-4</v>
      </c>
    </row>
    <row r="447" spans="1:2" x14ac:dyDescent="0.25">
      <c r="A447" s="31">
        <v>7.8232134379925839E-3</v>
      </c>
      <c r="B447" s="31">
        <v>3.1971011450568343E-4</v>
      </c>
    </row>
    <row r="448" spans="1:2" x14ac:dyDescent="0.25">
      <c r="A448" s="31">
        <v>7.8241157401767129E-3</v>
      </c>
      <c r="B448" s="31">
        <v>3.2241268814964664E-4</v>
      </c>
    </row>
    <row r="449" spans="1:2" x14ac:dyDescent="0.25">
      <c r="A449" s="31">
        <v>7.8229630297287824E-3</v>
      </c>
      <c r="B449" s="31">
        <v>3.1883541684069993E-4</v>
      </c>
    </row>
    <row r="450" spans="1:2" x14ac:dyDescent="0.25">
      <c r="A450" s="31">
        <v>8.0051646229391434E-3</v>
      </c>
      <c r="B450" s="31">
        <v>4.2664944192205871E-4</v>
      </c>
    </row>
    <row r="451" spans="1:2" x14ac:dyDescent="0.25">
      <c r="A451" s="31">
        <v>7.8230975803788971E-3</v>
      </c>
      <c r="B451" s="31">
        <v>3.1931422320564956E-4</v>
      </c>
    </row>
    <row r="452" spans="1:2" x14ac:dyDescent="0.25">
      <c r="A452" s="31">
        <v>7.8324511136958815E-3</v>
      </c>
      <c r="B452" s="31">
        <v>3.3714921653403259E-4</v>
      </c>
    </row>
    <row r="453" spans="1:2" x14ac:dyDescent="0.25">
      <c r="A453" s="31">
        <v>7.8220481662865521E-3</v>
      </c>
      <c r="B453" s="31">
        <v>3.1465931793812733E-4</v>
      </c>
    </row>
    <row r="454" spans="1:2" x14ac:dyDescent="0.25">
      <c r="A454" s="31">
        <v>7.8220805518858343E-3</v>
      </c>
      <c r="B454" s="31">
        <v>3.1485430714952157E-4</v>
      </c>
    </row>
    <row r="455" spans="1:2" x14ac:dyDescent="0.25">
      <c r="A455" s="31">
        <v>7.8220183825755338E-3</v>
      </c>
      <c r="B455" s="31">
        <v>3.144743629398247E-4</v>
      </c>
    </row>
    <row r="456" spans="1:2" x14ac:dyDescent="0.25">
      <c r="A456" s="31">
        <v>7.8222061563289272E-3</v>
      </c>
      <c r="B456" s="31">
        <v>3.1555966349675654E-4</v>
      </c>
    </row>
    <row r="457" spans="1:2" x14ac:dyDescent="0.25">
      <c r="A457" s="31">
        <v>7.8243226261901118E-3</v>
      </c>
      <c r="B457" s="31">
        <v>3.2296129700786099E-4</v>
      </c>
    </row>
    <row r="458" spans="1:2" x14ac:dyDescent="0.25">
      <c r="A458" s="31">
        <v>7.8222635953897595E-3</v>
      </c>
      <c r="B458" s="31">
        <v>3.158596800795583E-4</v>
      </c>
    </row>
    <row r="459" spans="1:2" x14ac:dyDescent="0.25">
      <c r="A459" s="31">
        <v>7.8220213884911804E-3</v>
      </c>
      <c r="B459" s="31">
        <v>3.1449328921253901E-4</v>
      </c>
    </row>
    <row r="460" spans="1:2" x14ac:dyDescent="0.25">
      <c r="A460" s="31">
        <v>7.8285089771962107E-3</v>
      </c>
      <c r="B460" s="31">
        <v>3.3139330529159152E-4</v>
      </c>
    </row>
    <row r="461" spans="1:2" x14ac:dyDescent="0.25">
      <c r="A461" s="31">
        <v>7.8368137382172111E-3</v>
      </c>
      <c r="B461" s="31">
        <v>3.4240029051612112E-4</v>
      </c>
    </row>
    <row r="462" spans="1:2" x14ac:dyDescent="0.25">
      <c r="A462" s="31">
        <v>7.8225104099418699E-3</v>
      </c>
      <c r="B462" s="31">
        <v>3.1702935003850299E-4</v>
      </c>
    </row>
    <row r="463" spans="1:2" x14ac:dyDescent="0.25">
      <c r="A463" s="31">
        <v>9.2948625283760852E-3</v>
      </c>
      <c r="B463" s="31">
        <v>6.5650715471390994E-4</v>
      </c>
    </row>
    <row r="464" spans="1:2" x14ac:dyDescent="0.25">
      <c r="A464" s="31">
        <v>7.8255915411920129E-3</v>
      </c>
      <c r="B464" s="31">
        <v>3.2595274633452571E-4</v>
      </c>
    </row>
    <row r="465" spans="1:2" x14ac:dyDescent="0.25">
      <c r="A465" s="31">
        <v>7.8225161536184407E-3</v>
      </c>
      <c r="B465" s="31">
        <v>3.17054662079166E-4</v>
      </c>
    </row>
    <row r="466" spans="1:2" x14ac:dyDescent="0.25">
      <c r="A466" s="31">
        <v>7.8596365075606009E-3</v>
      </c>
      <c r="B466" s="31">
        <v>3.6207423850437206E-4</v>
      </c>
    </row>
    <row r="467" spans="1:2" x14ac:dyDescent="0.25">
      <c r="A467" s="31">
        <v>7.8600867953838253E-3</v>
      </c>
      <c r="B467" s="31">
        <v>3.6239063974608432E-4</v>
      </c>
    </row>
    <row r="468" spans="1:2" x14ac:dyDescent="0.25">
      <c r="A468" s="31">
        <v>7.8270545824383527E-3</v>
      </c>
      <c r="B468" s="31">
        <v>3.2886351164198191E-4</v>
      </c>
    </row>
    <row r="469" spans="1:2" x14ac:dyDescent="0.25">
      <c r="A469" s="31">
        <v>7.8244699107179391E-3</v>
      </c>
      <c r="B469" s="31">
        <v>3.2333949733048898E-4</v>
      </c>
    </row>
    <row r="470" spans="1:2" x14ac:dyDescent="0.25">
      <c r="A470" s="31">
        <v>7.8230348343090832E-3</v>
      </c>
      <c r="B470" s="31">
        <v>3.1909363445838438E-4</v>
      </c>
    </row>
    <row r="471" spans="1:2" x14ac:dyDescent="0.25">
      <c r="A471" s="31">
        <v>7.82635659846391E-3</v>
      </c>
      <c r="B471" s="31">
        <v>3.2753045266512091E-4</v>
      </c>
    </row>
    <row r="472" spans="1:2" x14ac:dyDescent="0.25">
      <c r="A472" s="31">
        <v>7.8268697436583538E-3</v>
      </c>
      <c r="B472" s="31">
        <v>3.28519132915961E-4</v>
      </c>
    </row>
    <row r="473" spans="1:2" x14ac:dyDescent="0.25">
      <c r="A473" s="31">
        <v>7.8222588692951726E-3</v>
      </c>
      <c r="B473" s="31">
        <v>3.158354590325472E-4</v>
      </c>
    </row>
    <row r="474" spans="1:2" x14ac:dyDescent="0.25">
      <c r="A474" s="31">
        <v>7.826398131121232E-3</v>
      </c>
      <c r="B474" s="31">
        <v>3.2761237558452444E-4</v>
      </c>
    </row>
    <row r="475" spans="1:2" x14ac:dyDescent="0.25">
      <c r="A475" s="31">
        <v>7.8248396842373353E-3</v>
      </c>
      <c r="B475" s="31">
        <v>3.2424901911946565E-4</v>
      </c>
    </row>
    <row r="476" spans="1:2" x14ac:dyDescent="0.25">
      <c r="A476" s="31">
        <v>7.8244385353779429E-3</v>
      </c>
      <c r="B476" s="31">
        <v>3.2325974382472805E-4</v>
      </c>
    </row>
    <row r="477" spans="1:2" x14ac:dyDescent="0.25">
      <c r="A477" s="31">
        <v>7.8222032706697382E-3</v>
      </c>
      <c r="B477" s="31">
        <v>3.155442531755135E-4</v>
      </c>
    </row>
    <row r="478" spans="1:2" x14ac:dyDescent="0.25">
      <c r="A478" s="31">
        <v>7.8243189150049436E-3</v>
      </c>
      <c r="B478" s="31">
        <v>3.2295163944244277E-4</v>
      </c>
    </row>
    <row r="479" spans="1:2" x14ac:dyDescent="0.25">
      <c r="A479" s="31">
        <v>7.8224323412091883E-3</v>
      </c>
      <c r="B479" s="31">
        <v>3.1667752427698567E-4</v>
      </c>
    </row>
    <row r="480" spans="1:2" x14ac:dyDescent="0.25">
      <c r="A480" s="31">
        <v>7.8226181922832032E-3</v>
      </c>
      <c r="B480" s="31">
        <v>3.1749245084068125E-4</v>
      </c>
    </row>
    <row r="481" spans="1:2" x14ac:dyDescent="0.25">
      <c r="A481" s="31">
        <v>7.8243629598549191E-3</v>
      </c>
      <c r="B481" s="31">
        <v>3.2306584356322403E-4</v>
      </c>
    </row>
    <row r="482" spans="1:2" x14ac:dyDescent="0.25">
      <c r="A482" s="31">
        <v>7.8220612962252595E-3</v>
      </c>
      <c r="B482" s="31">
        <v>3.1473910807225028E-4</v>
      </c>
    </row>
    <row r="483" spans="1:2" x14ac:dyDescent="0.25">
      <c r="A483" s="31">
        <v>7.8226624521248508E-3</v>
      </c>
      <c r="B483" s="31">
        <v>3.1767584031542066E-4</v>
      </c>
    </row>
    <row r="484" spans="1:2" x14ac:dyDescent="0.25">
      <c r="A484" s="31">
        <v>7.8232928020671427E-3</v>
      </c>
      <c r="B484" s="31">
        <v>3.1997341521708324E-4</v>
      </c>
    </row>
    <row r="485" spans="1:2" x14ac:dyDescent="0.25">
      <c r="A485" s="31">
        <v>7.8308696529646865E-3</v>
      </c>
      <c r="B485" s="31">
        <v>3.3499054269758199E-4</v>
      </c>
    </row>
    <row r="486" spans="1:2" x14ac:dyDescent="0.25">
      <c r="A486" s="31">
        <v>7.8229160437364442E-3</v>
      </c>
      <c r="B486" s="31">
        <v>3.1866289414624342E-4</v>
      </c>
    </row>
    <row r="487" spans="1:2" x14ac:dyDescent="0.25">
      <c r="A487" s="31">
        <v>7.8223764866293226E-3</v>
      </c>
      <c r="B487" s="31">
        <v>3.1641619957820577E-4</v>
      </c>
    </row>
    <row r="488" spans="1:2" x14ac:dyDescent="0.25">
      <c r="A488" s="31">
        <v>7.8237787772247862E-3</v>
      </c>
      <c r="B488" s="31">
        <v>3.2146952888767412E-4</v>
      </c>
    </row>
    <row r="489" spans="1:2" x14ac:dyDescent="0.25">
      <c r="A489" s="31">
        <v>7.8221149817547606E-3</v>
      </c>
      <c r="B489" s="31">
        <v>3.1505523002526052E-4</v>
      </c>
    </row>
    <row r="490" spans="1:2" x14ac:dyDescent="0.25">
      <c r="A490" s="31">
        <v>7.8273528000041611E-3</v>
      </c>
      <c r="B490" s="31">
        <v>3.2940718042534061E-4</v>
      </c>
    </row>
    <row r="491" spans="1:2" x14ac:dyDescent="0.25">
      <c r="A491" s="31">
        <v>7.8225901942002591E-3</v>
      </c>
      <c r="B491" s="31">
        <v>3.1737448135808175E-4</v>
      </c>
    </row>
    <row r="492" spans="1:2" x14ac:dyDescent="0.25">
      <c r="A492" s="31">
        <v>7.82213333542227E-3</v>
      </c>
      <c r="B492" s="31">
        <v>3.1515985385833416E-4</v>
      </c>
    </row>
    <row r="493" spans="1:2" x14ac:dyDescent="0.25">
      <c r="A493" s="31">
        <v>7.8274203826410992E-3</v>
      </c>
      <c r="B493" s="31">
        <v>3.2952843526777434E-4</v>
      </c>
    </row>
    <row r="494" spans="1:2" x14ac:dyDescent="0.25">
      <c r="A494" s="31">
        <v>7.8249799979476908E-3</v>
      </c>
      <c r="B494" s="31">
        <v>3.2458068224521669E-4</v>
      </c>
    </row>
    <row r="495" spans="1:2" x14ac:dyDescent="0.25">
      <c r="A495" s="31">
        <v>9.8572209050820005E-3</v>
      </c>
      <c r="B495" s="31">
        <v>7.24228992729737E-4</v>
      </c>
    </row>
    <row r="496" spans="1:2" x14ac:dyDescent="0.25">
      <c r="A496" s="31">
        <v>7.8269030900093833E-3</v>
      </c>
      <c r="B496" s="31">
        <v>3.2858169792078783E-4</v>
      </c>
    </row>
    <row r="497" spans="1:2" x14ac:dyDescent="0.25">
      <c r="A497" s="31">
        <v>7.8220266012763526E-3</v>
      </c>
      <c r="B497" s="31">
        <v>3.145259693546847E-4</v>
      </c>
    </row>
    <row r="498" spans="1:2" x14ac:dyDescent="0.25">
      <c r="A498" s="31">
        <v>7.8223489070140817E-3</v>
      </c>
      <c r="B498" s="31">
        <v>3.162839221247393E-4</v>
      </c>
    </row>
    <row r="499" spans="1:2" x14ac:dyDescent="0.25">
      <c r="A499" s="31">
        <v>7.8229249234787763E-3</v>
      </c>
      <c r="B499" s="31">
        <v>3.1869572273829545E-4</v>
      </c>
    </row>
    <row r="500" spans="1:2" x14ac:dyDescent="0.25">
      <c r="A500" s="31">
        <v>7.8228143538605702E-3</v>
      </c>
      <c r="B500" s="31">
        <v>3.1827907821803142E-4</v>
      </c>
    </row>
    <row r="501" spans="1:2" x14ac:dyDescent="0.25">
      <c r="A501" s="31">
        <v>7.828019273482454E-3</v>
      </c>
      <c r="B501" s="31">
        <v>3.3057388288377934E-4</v>
      </c>
    </row>
    <row r="502" spans="1:2" x14ac:dyDescent="0.25">
      <c r="A502" s="31">
        <v>7.8233476761500071E-3</v>
      </c>
      <c r="B502" s="31">
        <v>3.2015198463807948E-4</v>
      </c>
    </row>
    <row r="503" spans="1:2" x14ac:dyDescent="0.25">
      <c r="A503" s="31">
        <v>7.8222848663623799E-3</v>
      </c>
      <c r="B503" s="31">
        <v>3.1596771836260237E-4</v>
      </c>
    </row>
    <row r="504" spans="1:2" x14ac:dyDescent="0.25">
      <c r="A504" s="31">
        <v>7.8221789997472771E-3</v>
      </c>
      <c r="B504" s="31">
        <v>3.1541327613183263E-4</v>
      </c>
    </row>
    <row r="505" spans="1:2" x14ac:dyDescent="0.25">
      <c r="A505" s="31">
        <v>7.8749823006346933E-3</v>
      </c>
      <c r="B505" s="31">
        <v>3.7198269407893986E-4</v>
      </c>
    </row>
    <row r="506" spans="1:2" x14ac:dyDescent="0.25">
      <c r="A506" s="31">
        <v>7.8231305416221406E-3</v>
      </c>
      <c r="B506" s="31">
        <v>3.1942831505457956E-4</v>
      </c>
    </row>
    <row r="507" spans="1:2" x14ac:dyDescent="0.25">
      <c r="A507" s="31">
        <v>7.82424230859936E-3</v>
      </c>
      <c r="B507" s="31">
        <v>3.2275082500668191E-4</v>
      </c>
    </row>
    <row r="508" spans="1:2" x14ac:dyDescent="0.25">
      <c r="A508" s="31">
        <v>7.907502243671493E-3</v>
      </c>
      <c r="B508" s="31">
        <v>3.8909330990866446E-4</v>
      </c>
    </row>
    <row r="509" spans="1:2" x14ac:dyDescent="0.25">
      <c r="A509" s="31">
        <v>7.8238294433459754E-3</v>
      </c>
      <c r="B509" s="31">
        <v>3.2161567975486766E-4</v>
      </c>
    </row>
    <row r="510" spans="1:2" x14ac:dyDescent="0.25">
      <c r="A510" s="31">
        <v>7.8224986283166285E-3</v>
      </c>
      <c r="B510" s="31">
        <v>3.169771921519342E-4</v>
      </c>
    </row>
    <row r="511" spans="1:2" x14ac:dyDescent="0.25">
      <c r="A511" s="31">
        <v>7.8234125411355705E-3</v>
      </c>
      <c r="B511" s="31">
        <v>3.2035959528824143E-4</v>
      </c>
    </row>
    <row r="512" spans="1:2" x14ac:dyDescent="0.25">
      <c r="A512" s="31">
        <v>7.8243553178793373E-3</v>
      </c>
      <c r="B512" s="31">
        <v>3.2304609296909901E-4</v>
      </c>
    </row>
    <row r="513" spans="1:2" x14ac:dyDescent="0.25">
      <c r="A513" s="31">
        <v>7.8220670448140624E-3</v>
      </c>
      <c r="B513" s="31">
        <v>3.1477372173528998E-4</v>
      </c>
    </row>
    <row r="514" spans="1:2" x14ac:dyDescent="0.25">
      <c r="A514" s="31">
        <v>7.8220260123993118E-3</v>
      </c>
      <c r="B514" s="31">
        <v>3.1452228646106041E-4</v>
      </c>
    </row>
    <row r="515" spans="1:2" x14ac:dyDescent="0.25">
      <c r="A515" s="31">
        <v>7.8228761139835182E-3</v>
      </c>
      <c r="B515" s="31">
        <v>3.1851394109321451E-4</v>
      </c>
    </row>
    <row r="516" spans="1:2" x14ac:dyDescent="0.25">
      <c r="A516" s="31">
        <v>7.8231899551676008E-3</v>
      </c>
      <c r="B516" s="31">
        <v>3.1963101170499745E-4</v>
      </c>
    </row>
    <row r="517" spans="1:2" x14ac:dyDescent="0.25">
      <c r="A517" s="31">
        <v>7.8227758967849993E-3</v>
      </c>
      <c r="B517" s="31">
        <v>3.1812993477550559E-4</v>
      </c>
    </row>
    <row r="518" spans="1:2" x14ac:dyDescent="0.25">
      <c r="A518" s="31">
        <v>7.8798655190415439E-3</v>
      </c>
      <c r="B518" s="31">
        <v>3.748294438519293E-4</v>
      </c>
    </row>
    <row r="519" spans="1:2" x14ac:dyDescent="0.25">
      <c r="A519" s="31">
        <v>7.8352136044838993E-3</v>
      </c>
      <c r="B519" s="31">
        <v>3.4057400311088021E-4</v>
      </c>
    </row>
    <row r="520" spans="1:2" x14ac:dyDescent="0.25">
      <c r="A520" s="31">
        <v>7.8273305128024849E-3</v>
      </c>
      <c r="B520" s="31">
        <v>3.2936703896666389E-4</v>
      </c>
    </row>
    <row r="521" spans="1:2" x14ac:dyDescent="0.25">
      <c r="A521" s="31">
        <v>9.0415586771541278E-3</v>
      </c>
      <c r="B521" s="31">
        <v>6.228309864812759E-4</v>
      </c>
    </row>
    <row r="522" spans="1:2" x14ac:dyDescent="0.25">
      <c r="A522" s="31">
        <v>7.841500801322487E-3</v>
      </c>
      <c r="B522" s="31">
        <v>3.4725929769185483E-4</v>
      </c>
    </row>
    <row r="523" spans="1:2" x14ac:dyDescent="0.25">
      <c r="A523" s="31">
        <v>7.8241818852101234E-3</v>
      </c>
      <c r="B523" s="31">
        <v>3.225904123805082E-4</v>
      </c>
    </row>
    <row r="524" spans="1:2" x14ac:dyDescent="0.25">
      <c r="A524" s="31">
        <v>7.823092922770853E-3</v>
      </c>
      <c r="B524" s="31">
        <v>3.1929800405724161E-4</v>
      </c>
    </row>
    <row r="525" spans="1:2" x14ac:dyDescent="0.25">
      <c r="A525" s="31">
        <v>7.8230379140122423E-3</v>
      </c>
      <c r="B525" s="31">
        <v>3.1910456862084752E-4</v>
      </c>
    </row>
    <row r="526" spans="1:2" x14ac:dyDescent="0.25">
      <c r="A526" s="31">
        <v>7.8223088743639823E-3</v>
      </c>
      <c r="B526" s="31">
        <v>3.1608780658450058E-4</v>
      </c>
    </row>
    <row r="527" spans="1:2" x14ac:dyDescent="0.25">
      <c r="A527" s="31">
        <v>8.069851769568993E-3</v>
      </c>
      <c r="B527" s="31">
        <v>4.461711581922594E-4</v>
      </c>
    </row>
    <row r="528" spans="1:2" x14ac:dyDescent="0.25">
      <c r="A528" s="31">
        <v>7.8243718063683264E-3</v>
      </c>
      <c r="B528" s="31">
        <v>3.230886738601031E-4</v>
      </c>
    </row>
    <row r="529" spans="1:2" x14ac:dyDescent="0.25">
      <c r="A529" s="31">
        <v>7.9541213051448397E-3</v>
      </c>
      <c r="B529" s="31">
        <v>4.0873400759050511E-4</v>
      </c>
    </row>
    <row r="530" spans="1:2" x14ac:dyDescent="0.25">
      <c r="A530" s="31">
        <v>7.8263293243715799E-3</v>
      </c>
      <c r="B530" s="31">
        <v>3.2747646235044595E-4</v>
      </c>
    </row>
    <row r="531" spans="1:2" x14ac:dyDescent="0.25">
      <c r="A531" s="31">
        <v>7.8228254377235781E-3</v>
      </c>
      <c r="B531" s="31">
        <v>3.1832164235623438E-4</v>
      </c>
    </row>
    <row r="532" spans="1:2" x14ac:dyDescent="0.25">
      <c r="A532" s="31">
        <v>7.8232819894783982E-3</v>
      </c>
      <c r="B532" s="31">
        <v>3.1993790009437112E-4</v>
      </c>
    </row>
    <row r="533" spans="1:2" x14ac:dyDescent="0.25">
      <c r="A533" s="31">
        <v>7.8228539306712894E-3</v>
      </c>
      <c r="B533" s="31">
        <v>3.1843022212608448E-4</v>
      </c>
    </row>
    <row r="534" spans="1:2" x14ac:dyDescent="0.25">
      <c r="A534" s="31">
        <v>7.825827143634452E-3</v>
      </c>
      <c r="B534" s="31">
        <v>3.2645338567439052E-4</v>
      </c>
    </row>
    <row r="535" spans="1:2" x14ac:dyDescent="0.25">
      <c r="A535" s="31">
        <v>7.8221088370563612E-3</v>
      </c>
      <c r="B535" s="31">
        <v>3.1501982646912885E-4</v>
      </c>
    </row>
    <row r="536" spans="1:2" x14ac:dyDescent="0.25">
      <c r="A536" s="31">
        <v>7.822330688212184E-3</v>
      </c>
      <c r="B536" s="31">
        <v>3.1619529131156246E-4</v>
      </c>
    </row>
    <row r="537" spans="1:2" x14ac:dyDescent="0.25">
      <c r="A537" s="31">
        <v>7.822948989639587E-3</v>
      </c>
      <c r="B537" s="31">
        <v>3.1878416821647484E-4</v>
      </c>
    </row>
    <row r="538" spans="1:2" x14ac:dyDescent="0.25">
      <c r="A538" s="31">
        <v>7.8240434532350356E-3</v>
      </c>
      <c r="B538" s="31">
        <v>3.2221582624560822E-4</v>
      </c>
    </row>
    <row r="539" spans="1:2" x14ac:dyDescent="0.25">
      <c r="A539" s="31">
        <v>7.8224131730793775E-3</v>
      </c>
      <c r="B539" s="31">
        <v>3.1658879658845213E-4</v>
      </c>
    </row>
    <row r="540" spans="1:2" x14ac:dyDescent="0.25">
      <c r="A540" s="31">
        <v>7.8390508096472401E-3</v>
      </c>
      <c r="B540" s="31">
        <v>3.4480032977859075E-4</v>
      </c>
    </row>
    <row r="541" spans="1:2" x14ac:dyDescent="0.25">
      <c r="A541" s="31">
        <v>7.9513770905497109E-3</v>
      </c>
      <c r="B541" s="31">
        <v>4.0768275931570897E-4</v>
      </c>
    </row>
    <row r="542" spans="1:2" x14ac:dyDescent="0.25">
      <c r="A542" s="31">
        <v>7.8294014884848512E-3</v>
      </c>
      <c r="B542" s="31">
        <v>3.328158923639272E-4</v>
      </c>
    </row>
    <row r="543" spans="1:2" x14ac:dyDescent="0.25">
      <c r="A543" s="31">
        <v>7.822354649548344E-3</v>
      </c>
      <c r="B543" s="31">
        <v>3.1631164952262915E-4</v>
      </c>
    </row>
    <row r="544" spans="1:2" x14ac:dyDescent="0.25">
      <c r="A544" s="31">
        <v>7.822060303685395E-3</v>
      </c>
      <c r="B544" s="31">
        <v>3.1473311223288882E-4</v>
      </c>
    </row>
    <row r="545" spans="1:2" x14ac:dyDescent="0.25">
      <c r="A545" s="31">
        <v>7.8254466016802783E-3</v>
      </c>
      <c r="B545" s="31">
        <v>3.2563749503934061E-4</v>
      </c>
    </row>
    <row r="546" spans="1:2" x14ac:dyDescent="0.25">
      <c r="A546" s="31">
        <v>7.8225398162691129E-3</v>
      </c>
      <c r="B546" s="31">
        <v>3.1715816014235869E-4</v>
      </c>
    </row>
    <row r="547" spans="1:2" x14ac:dyDescent="0.25">
      <c r="A547" s="31">
        <v>7.8222888526556233E-3</v>
      </c>
      <c r="B547" s="31">
        <v>3.1598779148011712E-4</v>
      </c>
    </row>
    <row r="548" spans="1:2" x14ac:dyDescent="0.25">
      <c r="A548" s="31">
        <v>8.1836051300370229E-3</v>
      </c>
      <c r="B548" s="31">
        <v>4.7533152857109266E-4</v>
      </c>
    </row>
    <row r="549" spans="1:2" x14ac:dyDescent="0.25">
      <c r="A549" s="31">
        <v>7.8222837936384806E-3</v>
      </c>
      <c r="B549" s="31">
        <v>3.1596230738322709E-4</v>
      </c>
    </row>
    <row r="550" spans="1:2" x14ac:dyDescent="0.25">
      <c r="A550" s="31">
        <v>7.8235362542536831E-3</v>
      </c>
      <c r="B550" s="31">
        <v>3.2074579444126038E-4</v>
      </c>
    </row>
    <row r="551" spans="1:2" x14ac:dyDescent="0.25">
      <c r="A551" s="31">
        <v>7.8324497234427987E-3</v>
      </c>
      <c r="B551" s="31">
        <v>3.3714739015283321E-4</v>
      </c>
    </row>
    <row r="552" spans="1:2" x14ac:dyDescent="0.25">
      <c r="A552" s="31">
        <v>7.8228294335682142E-3</v>
      </c>
      <c r="B552" s="31">
        <v>3.1833694192261229E-4</v>
      </c>
    </row>
    <row r="553" spans="1:2" x14ac:dyDescent="0.25">
      <c r="A553" s="31">
        <v>7.8221093565922824E-3</v>
      </c>
      <c r="B553" s="31">
        <v>3.1502282730587618E-4</v>
      </c>
    </row>
    <row r="554" spans="1:2" x14ac:dyDescent="0.25">
      <c r="A554" s="31">
        <v>7.8220668152542538E-3</v>
      </c>
      <c r="B554" s="31">
        <v>3.1477234317116705E-4</v>
      </c>
    </row>
    <row r="555" spans="1:2" x14ac:dyDescent="0.25">
      <c r="A555" s="31">
        <v>7.8226358718870553E-3</v>
      </c>
      <c r="B555" s="31">
        <v>3.1756615153797138E-4</v>
      </c>
    </row>
    <row r="556" spans="1:2" x14ac:dyDescent="0.25">
      <c r="A556" s="31">
        <v>9.7676275592718416E-3</v>
      </c>
      <c r="B556" s="31">
        <v>7.1394676100224237E-4</v>
      </c>
    </row>
    <row r="557" spans="1:2" x14ac:dyDescent="0.25">
      <c r="A557" s="31">
        <v>7.8226079786196511E-3</v>
      </c>
      <c r="B557" s="31">
        <v>3.1744959621587293E-4</v>
      </c>
    </row>
    <row r="558" spans="1:2" x14ac:dyDescent="0.25">
      <c r="A558" s="31">
        <v>7.8220460549511903E-3</v>
      </c>
      <c r="B558" s="31">
        <v>3.1464639048750455E-4</v>
      </c>
    </row>
    <row r="559" spans="1:2" x14ac:dyDescent="0.25">
      <c r="A559" s="31">
        <v>1.1967677786815584E-2</v>
      </c>
      <c r="B559" s="31">
        <v>9.3621082487190205E-4</v>
      </c>
    </row>
    <row r="560" spans="1:2" x14ac:dyDescent="0.25">
      <c r="A560" s="31">
        <v>7.8220577718448991E-3</v>
      </c>
      <c r="B560" s="31">
        <v>3.1471779136533139E-4</v>
      </c>
    </row>
    <row r="561" spans="1:2" x14ac:dyDescent="0.25">
      <c r="A561" s="31">
        <v>7.9068922700199582E-3</v>
      </c>
      <c r="B561" s="31">
        <v>3.8880535011064289E-4</v>
      </c>
    </row>
    <row r="562" spans="1:2" x14ac:dyDescent="0.25">
      <c r="A562" s="31">
        <v>7.8269528431795399E-3</v>
      </c>
      <c r="B562" s="31">
        <v>3.2867468515250086E-4</v>
      </c>
    </row>
    <row r="563" spans="1:2" x14ac:dyDescent="0.25">
      <c r="A563" s="31">
        <v>7.8229173316226586E-3</v>
      </c>
      <c r="B563" s="31">
        <v>3.1866766206956813E-4</v>
      </c>
    </row>
    <row r="564" spans="1:2" x14ac:dyDescent="0.25">
      <c r="A564" s="31">
        <v>7.8222589651027342E-3</v>
      </c>
      <c r="B564" s="31">
        <v>3.1583595083848541E-4</v>
      </c>
    </row>
    <row r="565" spans="1:2" x14ac:dyDescent="0.25">
      <c r="A565" s="31">
        <v>8.1028245590559246E-3</v>
      </c>
      <c r="B565" s="31">
        <v>4.5517781862943689E-4</v>
      </c>
    </row>
    <row r="566" spans="1:2" x14ac:dyDescent="0.25">
      <c r="A566" s="31">
        <v>7.9758175260567533E-3</v>
      </c>
      <c r="B566" s="31">
        <v>4.1669801996685278E-4</v>
      </c>
    </row>
    <row r="567" spans="1:2" x14ac:dyDescent="0.25">
      <c r="A567" s="31">
        <v>7.8230070854211665E-3</v>
      </c>
      <c r="B567" s="31">
        <v>3.1899460050583924E-4</v>
      </c>
    </row>
    <row r="568" spans="1:2" x14ac:dyDescent="0.25">
      <c r="A568" s="31">
        <v>7.8262393652242419E-3</v>
      </c>
      <c r="B568" s="31">
        <v>3.27297285147337E-4</v>
      </c>
    </row>
    <row r="569" spans="1:2" x14ac:dyDescent="0.25">
      <c r="A569" s="31">
        <v>7.8242819565740428E-3</v>
      </c>
      <c r="B569" s="31">
        <v>3.2285510830455612E-4</v>
      </c>
    </row>
    <row r="570" spans="1:2" x14ac:dyDescent="0.25">
      <c r="A570" s="31">
        <v>7.8233344152117499E-3</v>
      </c>
      <c r="B570" s="31">
        <v>3.2010908330161111E-4</v>
      </c>
    </row>
    <row r="571" spans="1:2" x14ac:dyDescent="0.25">
      <c r="A571" s="31">
        <v>7.8224108435629713E-3</v>
      </c>
      <c r="B571" s="31">
        <v>3.165779468965969E-4</v>
      </c>
    </row>
    <row r="572" spans="1:2" x14ac:dyDescent="0.25">
      <c r="A572" s="31">
        <v>7.8238332653310858E-3</v>
      </c>
      <c r="B572" s="31">
        <v>3.2162663854767338E-4</v>
      </c>
    </row>
    <row r="573" spans="1:2" x14ac:dyDescent="0.25">
      <c r="A573" s="31">
        <v>7.8260211786154599E-3</v>
      </c>
      <c r="B573" s="31">
        <v>3.2685544690555697E-4</v>
      </c>
    </row>
    <row r="574" spans="1:2" x14ac:dyDescent="0.25">
      <c r="A574" s="31">
        <v>7.9058105320568405E-3</v>
      </c>
      <c r="B574" s="31">
        <v>3.8829217605142272E-4</v>
      </c>
    </row>
    <row r="575" spans="1:2" x14ac:dyDescent="0.25">
      <c r="A575" s="31">
        <v>7.8243302690169953E-3</v>
      </c>
      <c r="B575" s="31">
        <v>3.229811655286127E-4</v>
      </c>
    </row>
    <row r="576" spans="1:2" x14ac:dyDescent="0.25">
      <c r="A576" s="31">
        <v>7.8229633254021137E-3</v>
      </c>
      <c r="B576" s="31">
        <v>3.1883649336109175E-4</v>
      </c>
    </row>
    <row r="577" spans="1:2" x14ac:dyDescent="0.25">
      <c r="A577" s="31">
        <v>7.8223444187175434E-3</v>
      </c>
      <c r="B577" s="31">
        <v>3.162621816133294E-4</v>
      </c>
    </row>
    <row r="578" spans="1:2" x14ac:dyDescent="0.25">
      <c r="A578" s="31">
        <v>7.8229272586588672E-3</v>
      </c>
      <c r="B578" s="31">
        <v>3.1870433838339108E-4</v>
      </c>
    </row>
    <row r="579" spans="1:2" x14ac:dyDescent="0.25">
      <c r="A579" s="31">
        <v>7.8226409294866513E-3</v>
      </c>
      <c r="B579" s="31">
        <v>3.1758712492977684E-4</v>
      </c>
    </row>
    <row r="580" spans="1:2" x14ac:dyDescent="0.25">
      <c r="A580" s="31">
        <v>7.8222593135802172E-3</v>
      </c>
      <c r="B580" s="31">
        <v>3.1583773938830949E-4</v>
      </c>
    </row>
    <row r="581" spans="1:2" x14ac:dyDescent="0.25">
      <c r="A581" s="31">
        <v>7.8242229103339667E-3</v>
      </c>
      <c r="B581" s="31">
        <v>3.2269952391986254E-4</v>
      </c>
    </row>
    <row r="582" spans="1:2" x14ac:dyDescent="0.25">
      <c r="A582" s="31">
        <v>7.8222785480418829E-3</v>
      </c>
      <c r="B582" s="31">
        <v>3.1593579097870749E-4</v>
      </c>
    </row>
    <row r="583" spans="1:2" x14ac:dyDescent="0.25">
      <c r="A583" s="31">
        <v>7.8224411009002685E-3</v>
      </c>
      <c r="B583" s="31">
        <v>3.1671775259655679E-4</v>
      </c>
    </row>
    <row r="584" spans="1:2" x14ac:dyDescent="0.25">
      <c r="A584" s="31">
        <v>7.8225139007491781E-3</v>
      </c>
      <c r="B584" s="31">
        <v>3.1704474277269502E-4</v>
      </c>
    </row>
    <row r="585" spans="1:2" x14ac:dyDescent="0.25">
      <c r="A585" s="31">
        <v>7.822417189752677E-3</v>
      </c>
      <c r="B585" s="31">
        <v>3.1660747002094062E-4</v>
      </c>
    </row>
    <row r="586" spans="1:2" x14ac:dyDescent="0.25">
      <c r="A586" s="31">
        <v>7.8341170558988964E-3</v>
      </c>
      <c r="B586" s="31">
        <v>3.3926011858433764E-4</v>
      </c>
    </row>
    <row r="587" spans="1:2" x14ac:dyDescent="0.25">
      <c r="A587" s="31">
        <v>7.8223234561614081E-3</v>
      </c>
      <c r="B587" s="31">
        <v>3.161598238763468E-4</v>
      </c>
    </row>
    <row r="588" spans="1:2" x14ac:dyDescent="0.25">
      <c r="A588" s="31">
        <v>7.916330519436833E-3</v>
      </c>
      <c r="B588" s="31">
        <v>3.9315373884319857E-4</v>
      </c>
    </row>
    <row r="589" spans="1:2" x14ac:dyDescent="0.25">
      <c r="A589" s="31">
        <v>7.8291031338582617E-3</v>
      </c>
      <c r="B589" s="31">
        <v>3.3234977339517203E-4</v>
      </c>
    </row>
    <row r="590" spans="1:2" x14ac:dyDescent="0.25">
      <c r="A590" s="31">
        <v>7.822061206545175E-3</v>
      </c>
      <c r="B590" s="31">
        <v>3.1473856656081926E-4</v>
      </c>
    </row>
    <row r="591" spans="1:2" x14ac:dyDescent="0.25">
      <c r="A591" s="31">
        <v>7.8222382583446968E-3</v>
      </c>
      <c r="B591" s="31">
        <v>3.1572887785488713E-4</v>
      </c>
    </row>
    <row r="592" spans="1:2" x14ac:dyDescent="0.25">
      <c r="A592" s="31">
        <v>7.8311997537040996E-3</v>
      </c>
      <c r="B592" s="31">
        <v>3.3545537877287398E-4</v>
      </c>
    </row>
    <row r="593" spans="1:2" x14ac:dyDescent="0.25">
      <c r="A593" s="31">
        <v>7.8352433637545339E-3</v>
      </c>
      <c r="B593" s="31">
        <v>3.4060891341367884E-4</v>
      </c>
    </row>
    <row r="594" spans="1:2" x14ac:dyDescent="0.25">
      <c r="A594" s="31">
        <v>7.829830733068947E-3</v>
      </c>
      <c r="B594" s="31">
        <v>3.3347126053879313E-4</v>
      </c>
    </row>
    <row r="595" spans="1:2" x14ac:dyDescent="0.25">
      <c r="A595" s="31">
        <v>7.8220893671903328E-3</v>
      </c>
      <c r="B595" s="31">
        <v>3.1490635257110306E-4</v>
      </c>
    </row>
    <row r="596" spans="1:2" x14ac:dyDescent="0.25">
      <c r="A596" s="31">
        <v>7.8285597700258319E-3</v>
      </c>
      <c r="B596" s="31">
        <v>3.3147662592061247E-4</v>
      </c>
    </row>
    <row r="597" spans="1:2" x14ac:dyDescent="0.25">
      <c r="A597" s="31">
        <v>7.828647315599787E-3</v>
      </c>
      <c r="B597" s="31">
        <v>3.3161953171213435E-4</v>
      </c>
    </row>
    <row r="598" spans="1:2" x14ac:dyDescent="0.25">
      <c r="A598" s="31">
        <v>7.8224575022657426E-3</v>
      </c>
      <c r="B598" s="31">
        <v>3.1679254901531421E-4</v>
      </c>
    </row>
    <row r="599" spans="1:2" x14ac:dyDescent="0.25">
      <c r="A599" s="31">
        <v>7.8225985855881891E-3</v>
      </c>
      <c r="B599" s="31">
        <v>3.174100025456106E-4</v>
      </c>
    </row>
    <row r="600" spans="1:2" x14ac:dyDescent="0.25">
      <c r="A600" s="31">
        <v>7.8223249911206476E-3</v>
      </c>
      <c r="B600" s="31">
        <v>3.1616736537140643E-4</v>
      </c>
    </row>
    <row r="601" spans="1:2" x14ac:dyDescent="0.25">
      <c r="A601" s="31">
        <v>7.8223540712703231E-3</v>
      </c>
      <c r="B601" s="31">
        <v>3.1630886181787966E-4</v>
      </c>
    </row>
    <row r="602" spans="1:2" x14ac:dyDescent="0.25">
      <c r="A602" s="31">
        <v>7.8264344293451013E-3</v>
      </c>
      <c r="B602" s="31">
        <v>3.2768368721029361E-4</v>
      </c>
    </row>
    <row r="603" spans="1:2" x14ac:dyDescent="0.25">
      <c r="A603" s="31">
        <v>7.8222303889070987E-3</v>
      </c>
      <c r="B603" s="31">
        <v>3.1568776637499676E-4</v>
      </c>
    </row>
    <row r="604" spans="1:2" x14ac:dyDescent="0.25">
      <c r="A604" s="31">
        <v>7.8224466146437199E-3</v>
      </c>
      <c r="B604" s="31">
        <v>3.1674297322907189E-4</v>
      </c>
    </row>
    <row r="605" spans="1:2" x14ac:dyDescent="0.25">
      <c r="A605" s="31">
        <v>7.8221257021048613E-3</v>
      </c>
      <c r="B605" s="31">
        <v>3.1511654212545753E-4</v>
      </c>
    </row>
    <row r="606" spans="1:2" x14ac:dyDescent="0.25">
      <c r="A606" s="31">
        <v>7.8309360237972005E-3</v>
      </c>
      <c r="B606" s="31">
        <v>3.3508465541177285E-4</v>
      </c>
    </row>
    <row r="607" spans="1:2" x14ac:dyDescent="0.25">
      <c r="A607" s="31">
        <v>7.8252150849154618E-3</v>
      </c>
      <c r="B607" s="31">
        <v>3.2512153386322706E-4</v>
      </c>
    </row>
    <row r="608" spans="1:2" x14ac:dyDescent="0.25">
      <c r="A608" s="31">
        <v>7.8230657706310543E-3</v>
      </c>
      <c r="B608" s="31">
        <v>3.1920296248097208E-4</v>
      </c>
    </row>
    <row r="609" spans="1:2" x14ac:dyDescent="0.25">
      <c r="A609" s="31">
        <v>7.8252251831498719E-3</v>
      </c>
      <c r="B609" s="31">
        <v>3.2514437256599875E-4</v>
      </c>
    </row>
    <row r="610" spans="1:2" x14ac:dyDescent="0.25">
      <c r="A610" s="31">
        <v>7.8326848795842001E-3</v>
      </c>
      <c r="B610" s="31">
        <v>3.3745468105451882E-4</v>
      </c>
    </row>
    <row r="611" spans="1:2" x14ac:dyDescent="0.25">
      <c r="A611" s="31">
        <v>7.8229340815598111E-3</v>
      </c>
      <c r="B611" s="31">
        <v>3.1872946983717418E-4</v>
      </c>
    </row>
    <row r="612" spans="1:2" x14ac:dyDescent="0.25">
      <c r="A612" s="31">
        <v>7.8227183581150109E-3</v>
      </c>
      <c r="B612" s="31">
        <v>3.1790236560783221E-4</v>
      </c>
    </row>
    <row r="613" spans="1:2" x14ac:dyDescent="0.25">
      <c r="A613" s="31">
        <v>7.8454397099787382E-3</v>
      </c>
      <c r="B613" s="31">
        <v>3.5091614559554934E-4</v>
      </c>
    </row>
    <row r="614" spans="1:2" x14ac:dyDescent="0.25">
      <c r="A614" s="31">
        <v>7.9456974297300708E-3</v>
      </c>
      <c r="B614" s="31">
        <v>4.0547198849668318E-4</v>
      </c>
    </row>
    <row r="615" spans="1:2" x14ac:dyDescent="0.25">
      <c r="A615" s="31">
        <v>7.8227028710477538E-3</v>
      </c>
      <c r="B615" s="31">
        <v>3.178401647005607E-4</v>
      </c>
    </row>
    <row r="616" spans="1:2" x14ac:dyDescent="0.25">
      <c r="A616" s="31">
        <v>7.8222077756042833E-3</v>
      </c>
      <c r="B616" s="31">
        <v>3.1556829618098069E-4</v>
      </c>
    </row>
    <row r="617" spans="1:2" x14ac:dyDescent="0.25">
      <c r="A617" s="31">
        <v>7.8226787002724767E-3</v>
      </c>
      <c r="B617" s="31">
        <v>3.1774224943597733E-4</v>
      </c>
    </row>
    <row r="618" spans="1:2" x14ac:dyDescent="0.25">
      <c r="A618" s="31">
        <v>7.8241224663440252E-3</v>
      </c>
      <c r="B618" s="31">
        <v>3.2243086422622304E-4</v>
      </c>
    </row>
    <row r="619" spans="1:2" x14ac:dyDescent="0.25">
      <c r="A619" s="31">
        <v>7.8348247906729167E-3</v>
      </c>
      <c r="B619" s="31">
        <v>3.4011435793263918E-4</v>
      </c>
    </row>
    <row r="620" spans="1:2" x14ac:dyDescent="0.25">
      <c r="A620" s="31">
        <v>7.8234410889077202E-3</v>
      </c>
      <c r="B620" s="31">
        <v>3.2044982274297325E-4</v>
      </c>
    </row>
    <row r="621" spans="1:2" x14ac:dyDescent="0.25">
      <c r="A621" s="31">
        <v>7.8220374395755049E-3</v>
      </c>
      <c r="B621" s="31">
        <v>3.1459335448266452E-4</v>
      </c>
    </row>
    <row r="622" spans="1:2" x14ac:dyDescent="0.25">
      <c r="A622" s="31">
        <v>7.8223321205470268E-3</v>
      </c>
      <c r="B622" s="31">
        <v>3.1620229635212526E-4</v>
      </c>
    </row>
    <row r="623" spans="1:2" x14ac:dyDescent="0.25">
      <c r="A623" s="31">
        <v>7.8247575550905446E-3</v>
      </c>
      <c r="B623" s="31">
        <v>3.2405160591502606E-4</v>
      </c>
    </row>
    <row r="624" spans="1:2" x14ac:dyDescent="0.25">
      <c r="A624" s="31">
        <v>7.8235270693282691E-3</v>
      </c>
      <c r="B624" s="31">
        <v>3.2071754152902354E-4</v>
      </c>
    </row>
    <row r="625" spans="1:2" x14ac:dyDescent="0.25">
      <c r="A625" s="31">
        <v>7.8231009202784588E-3</v>
      </c>
      <c r="B625" s="31">
        <v>3.1932583872999433E-4</v>
      </c>
    </row>
    <row r="626" spans="1:2" x14ac:dyDescent="0.25">
      <c r="A626" s="31">
        <v>7.8225704269029982E-3</v>
      </c>
      <c r="B626" s="31">
        <v>3.1729023700646347E-4</v>
      </c>
    </row>
    <row r="627" spans="1:2" x14ac:dyDescent="0.25">
      <c r="A627" s="31">
        <v>8.1342731268746731E-3</v>
      </c>
      <c r="B627" s="31">
        <v>4.6331195402637287E-4</v>
      </c>
    </row>
    <row r="628" spans="1:2" x14ac:dyDescent="0.25">
      <c r="A628" s="31">
        <v>7.8226547994652788E-3</v>
      </c>
      <c r="B628" s="31">
        <v>3.1764439516026726E-4</v>
      </c>
    </row>
    <row r="629" spans="1:2" x14ac:dyDescent="0.25">
      <c r="A629" s="31">
        <v>7.8221211744583501E-3</v>
      </c>
      <c r="B629" s="31">
        <v>3.1509071725393189E-4</v>
      </c>
    </row>
    <row r="630" spans="1:2" x14ac:dyDescent="0.25">
      <c r="A630" s="31">
        <v>7.8255607593030897E-3</v>
      </c>
      <c r="B630" s="31">
        <v>3.2588627216409606E-4</v>
      </c>
    </row>
    <row r="631" spans="1:2" x14ac:dyDescent="0.25">
      <c r="A631" s="31">
        <v>7.8553210196346882E-3</v>
      </c>
      <c r="B631" s="31">
        <v>3.5894228501935177E-4</v>
      </c>
    </row>
    <row r="632" spans="1:2" x14ac:dyDescent="0.25">
      <c r="A632" s="31">
        <v>7.8241151471520488E-3</v>
      </c>
      <c r="B632" s="31">
        <v>3.2241108448312404E-4</v>
      </c>
    </row>
    <row r="633" spans="1:2" x14ac:dyDescent="0.25">
      <c r="A633" s="31">
        <v>7.8223275909766569E-3</v>
      </c>
      <c r="B633" s="31">
        <v>3.1618012194031548E-4</v>
      </c>
    </row>
    <row r="634" spans="1:2" x14ac:dyDescent="0.25">
      <c r="A634" s="31">
        <v>7.8251734612899658E-3</v>
      </c>
      <c r="B634" s="31">
        <v>3.2502706246105768E-4</v>
      </c>
    </row>
    <row r="635" spans="1:2" x14ac:dyDescent="0.25">
      <c r="A635" s="31">
        <v>7.8242867184751194E-3</v>
      </c>
      <c r="B635" s="31">
        <v>3.2286758225742328E-4</v>
      </c>
    </row>
    <row r="636" spans="1:2" x14ac:dyDescent="0.25">
      <c r="A636" s="31">
        <v>7.8223786198036872E-3</v>
      </c>
      <c r="B636" s="31">
        <v>3.1642633855118288E-4</v>
      </c>
    </row>
    <row r="637" spans="1:2" x14ac:dyDescent="0.25">
      <c r="A637" s="31">
        <v>7.8239867777188735E-3</v>
      </c>
      <c r="B637" s="31">
        <v>3.2205947941569088E-4</v>
      </c>
    </row>
    <row r="638" spans="1:2" x14ac:dyDescent="0.25">
      <c r="A638" s="31">
        <v>7.8224440144346961E-3</v>
      </c>
      <c r="B638" s="31">
        <v>3.1673108915759136E-4</v>
      </c>
    </row>
    <row r="639" spans="1:2" x14ac:dyDescent="0.25">
      <c r="A639" s="31">
        <v>7.8233578220118713E-3</v>
      </c>
      <c r="B639" s="31">
        <v>3.2018470170880548E-4</v>
      </c>
    </row>
    <row r="640" spans="1:2" x14ac:dyDescent="0.25">
      <c r="A640" s="31">
        <v>7.8369795480277785E-3</v>
      </c>
      <c r="B640" s="31">
        <v>3.4258395760607612E-4</v>
      </c>
    </row>
    <row r="641" spans="1:2" x14ac:dyDescent="0.25">
      <c r="A641" s="31">
        <v>7.8275616252851659E-3</v>
      </c>
      <c r="B641" s="31">
        <v>3.2977961941565135E-4</v>
      </c>
    </row>
    <row r="642" spans="1:2" x14ac:dyDescent="0.25">
      <c r="A642" s="31">
        <v>7.8824177773615216E-3</v>
      </c>
      <c r="B642" s="31">
        <v>3.7627041658341691E-4</v>
      </c>
    </row>
    <row r="643" spans="1:2" x14ac:dyDescent="0.25">
      <c r="A643" s="31">
        <v>7.8220316346230157E-3</v>
      </c>
      <c r="B643" s="31">
        <v>3.145573567593157E-4</v>
      </c>
    </row>
    <row r="644" spans="1:2" x14ac:dyDescent="0.25">
      <c r="A644" s="31">
        <v>7.8273295114141741E-3</v>
      </c>
      <c r="B644" s="31">
        <v>3.2936523355530853E-4</v>
      </c>
    </row>
    <row r="645" spans="1:2" x14ac:dyDescent="0.25">
      <c r="A645" s="31">
        <v>7.8227638748904552E-3</v>
      </c>
      <c r="B645" s="31">
        <v>3.1808283473788181E-4</v>
      </c>
    </row>
    <row r="646" spans="1:2" x14ac:dyDescent="0.25">
      <c r="A646" s="31">
        <v>7.8264931271251736E-3</v>
      </c>
      <c r="B646" s="31">
        <v>3.2779844766005943E-4</v>
      </c>
    </row>
    <row r="647" spans="1:2" x14ac:dyDescent="0.25">
      <c r="A647" s="31">
        <v>7.8221865983018127E-3</v>
      </c>
      <c r="B647" s="31">
        <v>3.1545454732558151E-4</v>
      </c>
    </row>
    <row r="648" spans="1:2" x14ac:dyDescent="0.25">
      <c r="A648" s="31">
        <v>7.8261179207340971E-3</v>
      </c>
      <c r="B648" s="31">
        <v>3.2705265254832135E-4</v>
      </c>
    </row>
    <row r="649" spans="1:2" x14ac:dyDescent="0.25">
      <c r="A649" s="31">
        <v>7.8222815255637925E-3</v>
      </c>
      <c r="B649" s="31">
        <v>3.1595085390943476E-4</v>
      </c>
    </row>
    <row r="650" spans="1:2" x14ac:dyDescent="0.25">
      <c r="A650" s="31">
        <v>7.8368289744255512E-3</v>
      </c>
      <c r="B650" s="31">
        <v>3.4241720898090682E-4</v>
      </c>
    </row>
    <row r="651" spans="1:2" x14ac:dyDescent="0.25">
      <c r="A651" s="31">
        <v>7.8267129948354584E-3</v>
      </c>
      <c r="B651" s="31">
        <v>3.2822238018261638E-4</v>
      </c>
    </row>
    <row r="652" spans="1:2" x14ac:dyDescent="0.25">
      <c r="A652" s="31">
        <v>7.9090312953060647E-3</v>
      </c>
      <c r="B652" s="31">
        <v>3.8981076662504782E-4</v>
      </c>
    </row>
    <row r="653" spans="1:2" x14ac:dyDescent="0.25">
      <c r="A653" s="31">
        <v>7.8234574319343067E-3</v>
      </c>
      <c r="B653" s="31">
        <v>3.2050117050610658E-4</v>
      </c>
    </row>
    <row r="654" spans="1:2" x14ac:dyDescent="0.25">
      <c r="A654" s="31">
        <v>7.8238148317291423E-3</v>
      </c>
      <c r="B654" s="31">
        <v>3.215736990513593E-4</v>
      </c>
    </row>
    <row r="655" spans="1:2" x14ac:dyDescent="0.25">
      <c r="A655" s="31">
        <v>7.82284799755259E-3</v>
      </c>
      <c r="B655" s="31">
        <v>3.184077106800113E-4</v>
      </c>
    </row>
    <row r="656" spans="1:2" x14ac:dyDescent="0.25">
      <c r="A656" s="31">
        <v>8.3140213455540277E-3</v>
      </c>
      <c r="B656" s="31">
        <v>5.038601317986838E-4</v>
      </c>
    </row>
    <row r="657" spans="1:2" x14ac:dyDescent="0.25">
      <c r="A657" s="31">
        <v>7.8261386749344693E-3</v>
      </c>
      <c r="B657" s="31">
        <v>3.2709468688600331E-4</v>
      </c>
    </row>
    <row r="658" spans="1:2" x14ac:dyDescent="0.25">
      <c r="A658" s="31">
        <v>7.8467956832914063E-3</v>
      </c>
      <c r="B658" s="31">
        <v>3.521044829551069E-4</v>
      </c>
    </row>
    <row r="659" spans="1:2" x14ac:dyDescent="0.25">
      <c r="A659" s="31">
        <v>7.8258972369299584E-3</v>
      </c>
      <c r="B659" s="31">
        <v>3.2659965682264148E-4</v>
      </c>
    </row>
    <row r="660" spans="1:2" x14ac:dyDescent="0.25">
      <c r="A660" s="31">
        <v>7.8223515974407982E-3</v>
      </c>
      <c r="B660" s="31">
        <v>3.1629692495213993E-4</v>
      </c>
    </row>
    <row r="661" spans="1:2" x14ac:dyDescent="0.25">
      <c r="A661" s="31">
        <v>7.8227284275644796E-3</v>
      </c>
      <c r="B661" s="31">
        <v>3.1794258750279911E-4</v>
      </c>
    </row>
    <row r="662" spans="1:2" x14ac:dyDescent="0.25">
      <c r="A662" s="31">
        <v>7.8220472009554801E-3</v>
      </c>
      <c r="B662" s="31">
        <v>3.1465341071250347E-4</v>
      </c>
    </row>
    <row r="663" spans="1:2" x14ac:dyDescent="0.25">
      <c r="A663" s="31">
        <v>7.8222252947964515E-3</v>
      </c>
      <c r="B663" s="31">
        <v>3.1566102760530309E-4</v>
      </c>
    </row>
    <row r="664" spans="1:2" x14ac:dyDescent="0.25">
      <c r="A664" s="31">
        <v>7.8230618627863312E-3</v>
      </c>
      <c r="B664" s="31">
        <v>3.1918921406162411E-4</v>
      </c>
    </row>
    <row r="665" spans="1:2" x14ac:dyDescent="0.25">
      <c r="A665" s="31">
        <v>7.8228094127019369E-3</v>
      </c>
      <c r="B665" s="31">
        <v>3.1826004331783544E-4</v>
      </c>
    </row>
    <row r="666" spans="1:2" x14ac:dyDescent="0.25">
      <c r="A666" s="31">
        <v>7.8343950379764441E-3</v>
      </c>
      <c r="B666" s="31">
        <v>3.3959843509636886E-4</v>
      </c>
    </row>
    <row r="667" spans="1:2" x14ac:dyDescent="0.25">
      <c r="A667" s="31">
        <v>7.8221179842086139E-3</v>
      </c>
      <c r="B667" s="31">
        <v>3.1507245955061269E-4</v>
      </c>
    </row>
    <row r="668" spans="1:2" x14ac:dyDescent="0.25">
      <c r="A668" s="31">
        <v>7.8261287832943928E-3</v>
      </c>
      <c r="B668" s="31">
        <v>3.2707466480170886E-4</v>
      </c>
    </row>
    <row r="669" spans="1:2" x14ac:dyDescent="0.25">
      <c r="A669" s="31">
        <v>7.8228363516787986E-3</v>
      </c>
      <c r="B669" s="31">
        <v>3.1836337426568572E-4</v>
      </c>
    </row>
    <row r="670" spans="1:2" x14ac:dyDescent="0.25">
      <c r="A670" s="31">
        <v>7.8228503273703506E-3</v>
      </c>
      <c r="B670" s="31">
        <v>3.184165565801211E-4</v>
      </c>
    </row>
    <row r="671" spans="1:2" x14ac:dyDescent="0.25">
      <c r="A671" s="31">
        <v>7.8223369117566468E-3</v>
      </c>
      <c r="B671" s="31">
        <v>3.1622568219726537E-4</v>
      </c>
    </row>
    <row r="672" spans="1:2" x14ac:dyDescent="0.25">
      <c r="A672" s="31">
        <v>7.8224563790542257E-3</v>
      </c>
      <c r="B672" s="31">
        <v>3.1678744832124516E-4</v>
      </c>
    </row>
    <row r="673" spans="1:2" x14ac:dyDescent="0.25">
      <c r="A673" s="31">
        <v>7.8225315697509536E-3</v>
      </c>
      <c r="B673" s="31">
        <v>3.171222320002443E-4</v>
      </c>
    </row>
    <row r="674" spans="1:2" x14ac:dyDescent="0.25">
      <c r="A674" s="31">
        <v>7.8223505768921179E-3</v>
      </c>
      <c r="B674" s="31">
        <v>3.1629199520201488E-4</v>
      </c>
    </row>
    <row r="675" spans="1:2" x14ac:dyDescent="0.25">
      <c r="A675" s="31">
        <v>7.828529874751881E-3</v>
      </c>
      <c r="B675" s="31">
        <v>3.3142762229642139E-4</v>
      </c>
    </row>
    <row r="676" spans="1:2" x14ac:dyDescent="0.25">
      <c r="A676" s="31">
        <v>7.8230855824642197E-3</v>
      </c>
      <c r="B676" s="31">
        <v>3.1927239333757595E-4</v>
      </c>
    </row>
    <row r="677" spans="1:2" x14ac:dyDescent="0.25">
      <c r="A677" s="31">
        <v>7.8233409604965658E-3</v>
      </c>
      <c r="B677" s="31">
        <v>3.2013027818479536E-4</v>
      </c>
    </row>
    <row r="678" spans="1:2" x14ac:dyDescent="0.25">
      <c r="A678" s="31">
        <v>7.8230023578254471E-3</v>
      </c>
      <c r="B678" s="31">
        <v>3.1897763457713906E-4</v>
      </c>
    </row>
    <row r="679" spans="1:2" x14ac:dyDescent="0.25">
      <c r="A679" s="31">
        <v>7.8274108562720896E-3</v>
      </c>
      <c r="B679" s="31">
        <v>3.2951138566763899E-4</v>
      </c>
    </row>
    <row r="680" spans="1:2" x14ac:dyDescent="0.25">
      <c r="A680" s="31">
        <v>7.8242363991805081E-3</v>
      </c>
      <c r="B680" s="31">
        <v>3.227352164188158E-4</v>
      </c>
    </row>
    <row r="681" spans="1:2" x14ac:dyDescent="0.25">
      <c r="A681" s="31">
        <v>7.8253323850130119E-3</v>
      </c>
      <c r="B681" s="31">
        <v>3.2538492113814272E-4</v>
      </c>
    </row>
    <row r="682" spans="1:2" x14ac:dyDescent="0.25">
      <c r="A682" s="31">
        <v>7.8220386235277189E-3</v>
      </c>
      <c r="B682" s="31">
        <v>3.1460067026397513E-4</v>
      </c>
    </row>
    <row r="683" spans="1:2" x14ac:dyDescent="0.25">
      <c r="A683" s="31">
        <v>7.8232754593523576E-3</v>
      </c>
      <c r="B683" s="31">
        <v>3.199163976126435E-4</v>
      </c>
    </row>
    <row r="684" spans="1:2" x14ac:dyDescent="0.25">
      <c r="A684" s="31">
        <v>7.822915721558207E-3</v>
      </c>
      <c r="B684" s="31">
        <v>3.186617010499126E-4</v>
      </c>
    </row>
    <row r="685" spans="1:2" x14ac:dyDescent="0.25">
      <c r="A685" s="31">
        <v>7.8236976142440368E-3</v>
      </c>
      <c r="B685" s="31">
        <v>3.2123190830396541E-4</v>
      </c>
    </row>
    <row r="686" spans="1:2" x14ac:dyDescent="0.25">
      <c r="A686" s="31">
        <v>8.2623984465144615E-3</v>
      </c>
      <c r="B686" s="31">
        <v>4.9304269268748632E-4</v>
      </c>
    </row>
    <row r="687" spans="1:2" x14ac:dyDescent="0.25">
      <c r="A687" s="31">
        <v>7.8248061796958764E-3</v>
      </c>
      <c r="B687" s="31">
        <v>3.2416878497853107E-4</v>
      </c>
    </row>
    <row r="688" spans="1:2" x14ac:dyDescent="0.25">
      <c r="A688" s="31">
        <v>7.846049961131106E-3</v>
      </c>
      <c r="B688" s="31">
        <v>3.5145499759022534E-4</v>
      </c>
    </row>
    <row r="689" spans="1:2" x14ac:dyDescent="0.25">
      <c r="A689" s="31">
        <v>7.8226332734118911E-3</v>
      </c>
      <c r="B689" s="31">
        <v>3.1755535698175911E-4</v>
      </c>
    </row>
    <row r="690" spans="1:2" x14ac:dyDescent="0.25">
      <c r="A690" s="31">
        <v>7.8413367924482572E-3</v>
      </c>
      <c r="B690" s="31">
        <v>3.4709955941656214E-4</v>
      </c>
    </row>
    <row r="691" spans="1:2" x14ac:dyDescent="0.25">
      <c r="A691" s="31">
        <v>7.8334049656551847E-3</v>
      </c>
      <c r="B691" s="31">
        <v>3.3837604750056613E-4</v>
      </c>
    </row>
    <row r="692" spans="1:2" x14ac:dyDescent="0.25">
      <c r="A692" s="31">
        <v>7.8248470005740992E-3</v>
      </c>
      <c r="B692" s="31">
        <v>3.242664853965916E-4</v>
      </c>
    </row>
    <row r="693" spans="1:2" x14ac:dyDescent="0.25">
      <c r="A693" s="31">
        <v>7.8723057290460436E-3</v>
      </c>
      <c r="B693" s="31">
        <v>3.7036756219303575E-4</v>
      </c>
    </row>
    <row r="694" spans="1:2" x14ac:dyDescent="0.25">
      <c r="A694" s="31">
        <v>7.8227746396282525E-3</v>
      </c>
      <c r="B694" s="31">
        <v>3.1812502022590173E-4</v>
      </c>
    </row>
    <row r="695" spans="1:2" x14ac:dyDescent="0.25">
      <c r="A695" s="31">
        <v>7.8224891173438033E-3</v>
      </c>
      <c r="B695" s="31">
        <v>3.1693485084142959E-4</v>
      </c>
    </row>
    <row r="696" spans="1:2" x14ac:dyDescent="0.25">
      <c r="A696" s="31">
        <v>7.8239536635416919E-3</v>
      </c>
      <c r="B696" s="31">
        <v>3.2196728896699794E-4</v>
      </c>
    </row>
    <row r="697" spans="1:2" x14ac:dyDescent="0.25">
      <c r="A697" s="31">
        <v>7.8241723053595735E-3</v>
      </c>
      <c r="B697" s="31">
        <v>3.2256481156623924E-4</v>
      </c>
    </row>
    <row r="698" spans="1:2" x14ac:dyDescent="0.25">
      <c r="A698" s="31">
        <v>7.825665212795806E-3</v>
      </c>
      <c r="B698" s="31">
        <v>3.261108229231077E-4</v>
      </c>
    </row>
    <row r="699" spans="1:2" x14ac:dyDescent="0.25">
      <c r="A699" s="31">
        <v>7.8224933531239396E-3</v>
      </c>
      <c r="B699" s="31">
        <v>3.1695373409105468E-4</v>
      </c>
    </row>
    <row r="700" spans="1:2" x14ac:dyDescent="0.25">
      <c r="A700" s="31">
        <v>7.8317858477595995E-3</v>
      </c>
      <c r="B700" s="31">
        <v>3.3626155863436286E-4</v>
      </c>
    </row>
    <row r="701" spans="1:2" x14ac:dyDescent="0.25">
      <c r="A701" s="31">
        <v>8.0590040485604229E-3</v>
      </c>
      <c r="B701" s="31">
        <v>4.4308480936633681E-4</v>
      </c>
    </row>
    <row r="702" spans="1:2" x14ac:dyDescent="0.25">
      <c r="A702" s="31">
        <v>7.8221387301684285E-3</v>
      </c>
      <c r="B702" s="31">
        <v>3.1519029431150748E-4</v>
      </c>
    </row>
    <row r="703" spans="1:2" x14ac:dyDescent="0.25">
      <c r="A703" s="31">
        <v>8.0670204845024584E-3</v>
      </c>
      <c r="B703" s="31">
        <v>4.4537192720320285E-4</v>
      </c>
    </row>
    <row r="704" spans="1:2" x14ac:dyDescent="0.25">
      <c r="A704" s="31">
        <v>7.8237570956189162E-3</v>
      </c>
      <c r="B704" s="31">
        <v>3.2140648033628701E-4</v>
      </c>
    </row>
    <row r="705" spans="1:2" x14ac:dyDescent="0.25">
      <c r="A705" s="31">
        <v>7.8223980844959844E-3</v>
      </c>
      <c r="B705" s="31">
        <v>3.1651826076723767E-4</v>
      </c>
    </row>
    <row r="706" spans="1:2" x14ac:dyDescent="0.25">
      <c r="A706" s="31">
        <v>7.8223617599918489E-3</v>
      </c>
      <c r="B706" s="31">
        <v>3.1634584569901141E-4</v>
      </c>
    </row>
    <row r="707" spans="1:2" x14ac:dyDescent="0.25">
      <c r="A707" s="31">
        <v>7.8222337302567349E-3</v>
      </c>
      <c r="B707" s="31">
        <v>3.1570525096097618E-4</v>
      </c>
    </row>
    <row r="708" spans="1:2" x14ac:dyDescent="0.25">
      <c r="A708" s="31">
        <v>7.8321221356806112E-3</v>
      </c>
      <c r="B708" s="31">
        <v>3.3671374790863117E-4</v>
      </c>
    </row>
    <row r="709" spans="1:2" x14ac:dyDescent="0.25">
      <c r="A709" s="31">
        <v>7.8236634765761256E-3</v>
      </c>
      <c r="B709" s="31">
        <v>3.2113062689916922E-4</v>
      </c>
    </row>
    <row r="710" spans="1:2" x14ac:dyDescent="0.25">
      <c r="A710" s="31">
        <v>7.8221636481120918E-3</v>
      </c>
      <c r="B710" s="31">
        <v>3.1532913158384721E-4</v>
      </c>
    </row>
    <row r="711" spans="1:2" x14ac:dyDescent="0.25">
      <c r="A711" s="31">
        <v>7.8222241959109949E-3</v>
      </c>
      <c r="B711" s="31">
        <v>3.1565524646896999E-4</v>
      </c>
    </row>
    <row r="712" spans="1:2" x14ac:dyDescent="0.25">
      <c r="A712" s="31">
        <v>7.8243080497576029E-3</v>
      </c>
      <c r="B712" s="31">
        <v>3.2292332776048588E-4</v>
      </c>
    </row>
    <row r="713" spans="1:2" x14ac:dyDescent="0.25">
      <c r="A713" s="31">
        <v>7.8237209492246808E-3</v>
      </c>
      <c r="B713" s="31">
        <v>3.2130067823521252E-4</v>
      </c>
    </row>
    <row r="714" spans="1:2" x14ac:dyDescent="0.25">
      <c r="A714" s="31">
        <v>7.8253679825832818E-3</v>
      </c>
      <c r="B714" s="31">
        <v>3.2546404351330556E-4</v>
      </c>
    </row>
    <row r="715" spans="1:2" x14ac:dyDescent="0.25">
      <c r="A715" s="31">
        <v>7.8290305505127073E-3</v>
      </c>
      <c r="B715" s="31">
        <v>3.3223499389441549E-4</v>
      </c>
    </row>
    <row r="716" spans="1:2" x14ac:dyDescent="0.25">
      <c r="A716" s="31">
        <v>7.8222604592933752E-3</v>
      </c>
      <c r="B716" s="31">
        <v>3.1584361664791297E-4</v>
      </c>
    </row>
    <row r="717" spans="1:2" x14ac:dyDescent="0.25">
      <c r="A717" s="31">
        <v>7.8231163821932785E-3</v>
      </c>
      <c r="B717" s="31">
        <v>3.1937945047325652E-4</v>
      </c>
    </row>
    <row r="718" spans="1:2" x14ac:dyDescent="0.25">
      <c r="A718" s="31">
        <v>7.8231519393204482E-3</v>
      </c>
      <c r="B718" s="31">
        <v>3.195017467823002E-4</v>
      </c>
    </row>
    <row r="719" spans="1:2" x14ac:dyDescent="0.25">
      <c r="A719" s="31">
        <v>7.8227307472259911E-3</v>
      </c>
      <c r="B719" s="31">
        <v>3.179518289743782E-4</v>
      </c>
    </row>
    <row r="720" spans="1:2" x14ac:dyDescent="0.25">
      <c r="A720" s="31">
        <v>7.8812236588945012E-3</v>
      </c>
      <c r="B720" s="31">
        <v>3.7560002765948822E-4</v>
      </c>
    </row>
    <row r="721" spans="1:2" x14ac:dyDescent="0.25">
      <c r="A721" s="31">
        <v>7.8224663144095714E-3</v>
      </c>
      <c r="B721" s="31">
        <v>3.168324579018001E-4</v>
      </c>
    </row>
    <row r="722" spans="1:2" x14ac:dyDescent="0.25">
      <c r="A722" s="31">
        <v>7.8285336524322163E-3</v>
      </c>
      <c r="B722" s="31">
        <v>3.3143382035439196E-4</v>
      </c>
    </row>
    <row r="723" spans="1:2" x14ac:dyDescent="0.25">
      <c r="A723" s="31">
        <v>7.9606972451683328E-3</v>
      </c>
      <c r="B723" s="31">
        <v>4.1121075614291886E-4</v>
      </c>
    </row>
    <row r="724" spans="1:2" x14ac:dyDescent="0.25">
      <c r="A724" s="31">
        <v>7.8276865992353648E-3</v>
      </c>
      <c r="B724" s="31">
        <v>3.2999942620835418E-4</v>
      </c>
    </row>
    <row r="725" spans="1:2" x14ac:dyDescent="0.25">
      <c r="A725" s="31">
        <v>7.8220503406391129E-3</v>
      </c>
      <c r="B725" s="31">
        <v>3.1467260285674434E-4</v>
      </c>
    </row>
    <row r="726" spans="1:2" x14ac:dyDescent="0.25">
      <c r="A726" s="31">
        <v>7.8258966263951239E-3</v>
      </c>
      <c r="B726" s="31">
        <v>3.2659838785773171E-4</v>
      </c>
    </row>
    <row r="727" spans="1:2" x14ac:dyDescent="0.25">
      <c r="A727" s="31">
        <v>7.8226551330890359E-3</v>
      </c>
      <c r="B727" s="31">
        <v>3.1764576829452845E-4</v>
      </c>
    </row>
    <row r="728" spans="1:2" x14ac:dyDescent="0.25">
      <c r="A728" s="31">
        <v>7.8250672342785529E-3</v>
      </c>
      <c r="B728" s="31">
        <v>3.2478347888929794E-4</v>
      </c>
    </row>
    <row r="729" spans="1:2" x14ac:dyDescent="0.25">
      <c r="A729" s="31">
        <v>7.8249457273464797E-3</v>
      </c>
      <c r="B729" s="31">
        <v>3.2450031064688823E-4</v>
      </c>
    </row>
    <row r="730" spans="1:2" x14ac:dyDescent="0.25">
      <c r="A730" s="31">
        <v>7.8259002756562428E-3</v>
      </c>
      <c r="B730" s="31">
        <v>3.2660597133449113E-4</v>
      </c>
    </row>
    <row r="731" spans="1:2" x14ac:dyDescent="0.25">
      <c r="A731" s="31">
        <v>7.8316275489923974E-3</v>
      </c>
      <c r="B731" s="31">
        <v>3.3604613808168845E-4</v>
      </c>
    </row>
    <row r="732" spans="1:2" x14ac:dyDescent="0.25">
      <c r="A732" s="31">
        <v>7.8318593328074171E-3</v>
      </c>
      <c r="B732" s="31">
        <v>3.3636099563865058E-4</v>
      </c>
    </row>
    <row r="733" spans="1:2" x14ac:dyDescent="0.25">
      <c r="A733" s="31">
        <v>7.8241439400088871E-3</v>
      </c>
      <c r="B733" s="31">
        <v>3.2248873420915637E-4</v>
      </c>
    </row>
    <row r="734" spans="1:2" x14ac:dyDescent="0.25">
      <c r="A734" s="31">
        <v>7.8227662514175501E-3</v>
      </c>
      <c r="B734" s="31">
        <v>3.1809216399578089E-4</v>
      </c>
    </row>
    <row r="735" spans="1:2" x14ac:dyDescent="0.25">
      <c r="A735" s="31">
        <v>7.8295209331962542E-3</v>
      </c>
      <c r="B735" s="31">
        <v>3.3300001801769364E-4</v>
      </c>
    </row>
    <row r="736" spans="1:2" x14ac:dyDescent="0.25">
      <c r="A736" s="31">
        <v>7.8225344060360406E-3</v>
      </c>
      <c r="B736" s="31">
        <v>3.1713460592580557E-4</v>
      </c>
    </row>
    <row r="737" spans="1:2" x14ac:dyDescent="0.25">
      <c r="A737" s="31">
        <v>7.8228829425731772E-3</v>
      </c>
      <c r="B737" s="31">
        <v>3.1853957119444933E-4</v>
      </c>
    </row>
    <row r="738" spans="1:2" x14ac:dyDescent="0.25">
      <c r="A738" s="31">
        <v>7.8228264222117861E-3</v>
      </c>
      <c r="B738" s="31">
        <v>3.1832541404792133E-4</v>
      </c>
    </row>
    <row r="739" spans="1:2" x14ac:dyDescent="0.25">
      <c r="A739" s="31">
        <v>7.8962094552360099E-3</v>
      </c>
      <c r="B739" s="31">
        <v>3.8358713278407997E-4</v>
      </c>
    </row>
    <row r="740" spans="1:2" x14ac:dyDescent="0.25">
      <c r="A740" s="31">
        <v>8.0513631888400085E-3</v>
      </c>
      <c r="B740" s="31">
        <v>4.4087023102540453E-4</v>
      </c>
    </row>
    <row r="741" spans="1:2" x14ac:dyDescent="0.25">
      <c r="A741" s="31">
        <v>7.8413426216434202E-3</v>
      </c>
      <c r="B741" s="31">
        <v>3.4710524810263686E-4</v>
      </c>
    </row>
    <row r="742" spans="1:2" x14ac:dyDescent="0.25">
      <c r="A742" s="31">
        <v>7.8292166910846357E-3</v>
      </c>
      <c r="B742" s="31">
        <v>3.3252824823474039E-4</v>
      </c>
    </row>
    <row r="743" spans="1:2" x14ac:dyDescent="0.25">
      <c r="A743" s="31">
        <v>7.8244717129956013E-3</v>
      </c>
      <c r="B743" s="31">
        <v>3.2334406555025699E-4</v>
      </c>
    </row>
    <row r="744" spans="1:2" x14ac:dyDescent="0.25">
      <c r="A744" s="31">
        <v>7.8229105654134146E-3</v>
      </c>
      <c r="B744" s="31">
        <v>3.1864258759626294E-4</v>
      </c>
    </row>
    <row r="745" spans="1:2" x14ac:dyDescent="0.25">
      <c r="A745" s="31">
        <v>7.8271680677835243E-3</v>
      </c>
      <c r="B745" s="31">
        <v>3.2907209492642514E-4</v>
      </c>
    </row>
    <row r="746" spans="1:2" x14ac:dyDescent="0.25">
      <c r="A746" s="31">
        <v>7.8222112343253603E-3</v>
      </c>
      <c r="B746" s="31">
        <v>3.155867000177241E-4</v>
      </c>
    </row>
    <row r="747" spans="1:2" x14ac:dyDescent="0.25">
      <c r="A747" s="31">
        <v>7.8221229779342621E-3</v>
      </c>
      <c r="B747" s="31">
        <v>3.1510101609097266E-4</v>
      </c>
    </row>
    <row r="748" spans="1:2" x14ac:dyDescent="0.25">
      <c r="A748" s="31">
        <v>7.8232236629752917E-3</v>
      </c>
      <c r="B748" s="31">
        <v>3.1974438364195209E-4</v>
      </c>
    </row>
    <row r="749" spans="1:2" x14ac:dyDescent="0.25">
      <c r="A749" s="31">
        <v>7.8246435136790481E-3</v>
      </c>
      <c r="B749" s="31">
        <v>3.2377325300697439E-4</v>
      </c>
    </row>
    <row r="750" spans="1:2" x14ac:dyDescent="0.25">
      <c r="A750" s="31">
        <v>3.2383021892054768E-2</v>
      </c>
      <c r="B750" s="31">
        <v>2.4861076672379424E-3</v>
      </c>
    </row>
    <row r="751" spans="1:2" x14ac:dyDescent="0.25">
      <c r="A751" s="31">
        <v>7.8289354581221743E-3</v>
      </c>
      <c r="B751" s="31">
        <v>3.3208377542203994E-4</v>
      </c>
    </row>
    <row r="752" spans="1:2" x14ac:dyDescent="0.25">
      <c r="A752" s="31">
        <v>7.8390730893399888E-3</v>
      </c>
      <c r="B752" s="31">
        <v>3.4482343791484953E-4</v>
      </c>
    </row>
    <row r="753" spans="1:2" x14ac:dyDescent="0.25">
      <c r="A753" s="31">
        <v>7.8226639678316296E-3</v>
      </c>
      <c r="B753" s="31">
        <v>3.176820556307009E-4</v>
      </c>
    </row>
    <row r="754" spans="1:2" x14ac:dyDescent="0.25">
      <c r="A754" s="31">
        <v>7.8220294448748083E-3</v>
      </c>
      <c r="B754" s="31">
        <v>3.1454372181690836E-4</v>
      </c>
    </row>
    <row r="755" spans="1:2" x14ac:dyDescent="0.25">
      <c r="A755" s="31">
        <v>7.8263270384119916E-3</v>
      </c>
      <c r="B755" s="31">
        <v>3.2747193021209249E-4</v>
      </c>
    </row>
    <row r="756" spans="1:2" x14ac:dyDescent="0.25">
      <c r="A756" s="31">
        <v>7.8295728297200218E-3</v>
      </c>
      <c r="B756" s="31">
        <v>3.330795879478238E-4</v>
      </c>
    </row>
    <row r="757" spans="1:2" x14ac:dyDescent="0.25">
      <c r="A757" s="31">
        <v>7.8221488526900411E-3</v>
      </c>
      <c r="B757" s="31">
        <v>3.1524704020993927E-4</v>
      </c>
    </row>
    <row r="758" spans="1:2" x14ac:dyDescent="0.25">
      <c r="A758" s="31">
        <v>7.8491805108318827E-3</v>
      </c>
      <c r="B758" s="31">
        <v>3.5411988465095543E-4</v>
      </c>
    </row>
    <row r="759" spans="1:2" x14ac:dyDescent="0.25">
      <c r="A759" s="31">
        <v>7.8229790743448539E-3</v>
      </c>
      <c r="B759" s="31">
        <v>3.1889367250242462E-4</v>
      </c>
    </row>
    <row r="760" spans="1:2" x14ac:dyDescent="0.25">
      <c r="A760" s="31">
        <v>7.8228090740664023E-3</v>
      </c>
      <c r="B760" s="31">
        <v>3.1825873742546404E-4</v>
      </c>
    </row>
    <row r="761" spans="1:2" x14ac:dyDescent="0.25">
      <c r="A761" s="31">
        <v>7.8227956231537964E-3</v>
      </c>
      <c r="B761" s="31">
        <v>3.1820672388244647E-4</v>
      </c>
    </row>
    <row r="762" spans="1:2" x14ac:dyDescent="0.25">
      <c r="A762" s="31">
        <v>7.8225124711436798E-3</v>
      </c>
      <c r="B762" s="31">
        <v>3.1703844228079257E-4</v>
      </c>
    </row>
    <row r="763" spans="1:2" x14ac:dyDescent="0.25">
      <c r="A763" s="31">
        <v>7.8221900486482449E-3</v>
      </c>
      <c r="B763" s="31">
        <v>3.1547320688286352E-4</v>
      </c>
    </row>
    <row r="764" spans="1:2" x14ac:dyDescent="0.25">
      <c r="A764" s="31">
        <v>7.870281600622751E-3</v>
      </c>
      <c r="B764" s="31">
        <v>3.6911793331960874E-4</v>
      </c>
    </row>
    <row r="765" spans="1:2" x14ac:dyDescent="0.25">
      <c r="A765" s="31">
        <v>7.8245359733340875E-3</v>
      </c>
      <c r="B765" s="31">
        <v>3.2350603658454343E-4</v>
      </c>
    </row>
    <row r="766" spans="1:2" x14ac:dyDescent="0.25">
      <c r="A766" s="31">
        <v>7.8222333484850668E-3</v>
      </c>
      <c r="B766" s="31">
        <v>3.1570325538204821E-4</v>
      </c>
    </row>
    <row r="767" spans="1:2" x14ac:dyDescent="0.25">
      <c r="A767" s="31">
        <v>7.8280150108959012E-3</v>
      </c>
      <c r="B767" s="31">
        <v>3.3056661682279018E-4</v>
      </c>
    </row>
    <row r="768" spans="1:2" x14ac:dyDescent="0.25">
      <c r="A768" s="31">
        <v>7.8225569311431448E-3</v>
      </c>
      <c r="B768" s="31">
        <v>3.1723225301460403E-4</v>
      </c>
    </row>
    <row r="769" spans="1:2" x14ac:dyDescent="0.25">
      <c r="A769" s="31">
        <v>7.8245095924333562E-3</v>
      </c>
      <c r="B769" s="31">
        <v>3.2343975492955563E-4</v>
      </c>
    </row>
    <row r="770" spans="1:2" x14ac:dyDescent="0.25">
      <c r="A770" s="31">
        <v>7.8222143918948179E-3</v>
      </c>
      <c r="B770" s="31">
        <v>3.1560345969378165E-4</v>
      </c>
    </row>
    <row r="771" spans="1:2" x14ac:dyDescent="0.25">
      <c r="A771" s="31">
        <v>7.8240293155806898E-3</v>
      </c>
      <c r="B771" s="31">
        <v>3.2217699310344331E-4</v>
      </c>
    </row>
    <row r="772" spans="1:2" x14ac:dyDescent="0.25">
      <c r="A772" s="31">
        <v>7.8222118943862898E-3</v>
      </c>
      <c r="B772" s="31">
        <v>3.155902067572742E-4</v>
      </c>
    </row>
    <row r="773" spans="1:2" x14ac:dyDescent="0.25">
      <c r="A773" s="31">
        <v>7.8312601579181591E-3</v>
      </c>
      <c r="B773" s="31">
        <v>3.3553957444682029E-4</v>
      </c>
    </row>
    <row r="774" spans="1:2" x14ac:dyDescent="0.25">
      <c r="A774" s="31">
        <v>7.8224164680431186E-3</v>
      </c>
      <c r="B774" s="31">
        <v>3.1660411798530572E-4</v>
      </c>
    </row>
    <row r="775" spans="1:2" x14ac:dyDescent="0.25">
      <c r="A775" s="31">
        <v>7.822121673328233E-3</v>
      </c>
      <c r="B775" s="31">
        <v>3.1509356768837256E-4</v>
      </c>
    </row>
    <row r="776" spans="1:2" x14ac:dyDescent="0.25">
      <c r="A776" s="31">
        <v>7.831361095798994E-3</v>
      </c>
      <c r="B776" s="31">
        <v>3.3567968780630613E-4</v>
      </c>
    </row>
    <row r="777" spans="1:2" x14ac:dyDescent="0.25">
      <c r="A777" s="31">
        <v>7.8220284659137052E-3</v>
      </c>
      <c r="B777" s="31">
        <v>3.1453761611396544E-4</v>
      </c>
    </row>
    <row r="778" spans="1:2" x14ac:dyDescent="0.25">
      <c r="A778" s="31">
        <v>7.8220450032585927E-3</v>
      </c>
      <c r="B778" s="31">
        <v>3.1463994091649676E-4</v>
      </c>
    </row>
    <row r="779" spans="1:2" x14ac:dyDescent="0.25">
      <c r="A779" s="31">
        <v>7.8221589016072186E-3</v>
      </c>
      <c r="B779" s="31">
        <v>3.1530290412649649E-4</v>
      </c>
    </row>
    <row r="780" spans="1:2" x14ac:dyDescent="0.25">
      <c r="A780" s="31">
        <v>7.8232482177897893E-3</v>
      </c>
      <c r="B780" s="31">
        <v>3.1982625538930969E-4</v>
      </c>
    </row>
    <row r="781" spans="1:2" x14ac:dyDescent="0.25">
      <c r="A781" s="31">
        <v>7.8226441536267712E-3</v>
      </c>
      <c r="B781" s="31">
        <v>3.1760046986484768E-4</v>
      </c>
    </row>
    <row r="782" spans="1:2" x14ac:dyDescent="0.25">
      <c r="A782" s="31">
        <v>7.8237767183946191E-3</v>
      </c>
      <c r="B782" s="31">
        <v>3.2146355514494165E-4</v>
      </c>
    </row>
    <row r="783" spans="1:2" x14ac:dyDescent="0.25">
      <c r="A783" s="31">
        <v>7.8405078326258121E-3</v>
      </c>
      <c r="B783" s="31">
        <v>3.4628190019112904E-4</v>
      </c>
    </row>
    <row r="784" spans="1:2" x14ac:dyDescent="0.25">
      <c r="A784" s="31">
        <v>7.822671169204664E-3</v>
      </c>
      <c r="B784" s="31">
        <v>3.1771152822670503E-4</v>
      </c>
    </row>
    <row r="785" spans="1:2" x14ac:dyDescent="0.25">
      <c r="A785" s="31">
        <v>7.8227856099507692E-3</v>
      </c>
      <c r="B785" s="31">
        <v>3.1816782169158636E-4</v>
      </c>
    </row>
    <row r="786" spans="1:2" x14ac:dyDescent="0.25">
      <c r="A786" s="31">
        <v>7.8221841152613554E-3</v>
      </c>
      <c r="B786" s="31">
        <v>3.1544108786698351E-4</v>
      </c>
    </row>
    <row r="787" spans="1:2" x14ac:dyDescent="0.25">
      <c r="A787" s="31">
        <v>7.8249945180305994E-3</v>
      </c>
      <c r="B787" s="31">
        <v>3.2461461389321185E-4</v>
      </c>
    </row>
    <row r="788" spans="1:2" x14ac:dyDescent="0.25">
      <c r="A788" s="31">
        <v>7.9848002118830808E-3</v>
      </c>
      <c r="B788" s="31">
        <v>4.1983456300581613E-4</v>
      </c>
    </row>
    <row r="789" spans="1:2" x14ac:dyDescent="0.25">
      <c r="A789" s="31">
        <v>7.8233644582016582E-3</v>
      </c>
      <c r="B789" s="31">
        <v>3.2020605172150074E-4</v>
      </c>
    </row>
    <row r="790" spans="1:2" x14ac:dyDescent="0.25">
      <c r="A790" s="31">
        <v>7.9759989840811913E-3</v>
      </c>
      <c r="B790" s="31">
        <v>4.1676224487546511E-4</v>
      </c>
    </row>
    <row r="791" spans="1:2" x14ac:dyDescent="0.25">
      <c r="A791" s="31">
        <v>7.8248548986684565E-3</v>
      </c>
      <c r="B791" s="31">
        <v>3.2428531880332169E-4</v>
      </c>
    </row>
    <row r="792" spans="1:2" x14ac:dyDescent="0.25">
      <c r="A792" s="31">
        <v>7.8238308325433367E-3</v>
      </c>
      <c r="B792" s="31">
        <v>3.2161966406565434E-4</v>
      </c>
    </row>
    <row r="793" spans="1:2" x14ac:dyDescent="0.25">
      <c r="A793" s="31">
        <v>7.8267838228865995E-3</v>
      </c>
      <c r="B793" s="31">
        <v>3.283570189677024E-4</v>
      </c>
    </row>
    <row r="794" spans="1:2" x14ac:dyDescent="0.25">
      <c r="A794" s="31">
        <v>7.8220422940615663E-3</v>
      </c>
      <c r="B794" s="31">
        <v>3.1462329521634636E-4</v>
      </c>
    </row>
    <row r="795" spans="1:2" x14ac:dyDescent="0.25">
      <c r="A795" s="31">
        <v>1.0251261795474151E-2</v>
      </c>
      <c r="B795" s="31">
        <v>7.6771796263563408E-4</v>
      </c>
    </row>
    <row r="796" spans="1:2" x14ac:dyDescent="0.25">
      <c r="A796" s="31">
        <v>7.822647231486176E-3</v>
      </c>
      <c r="B796" s="31">
        <v>3.1761319107079223E-4</v>
      </c>
    </row>
    <row r="797" spans="1:2" x14ac:dyDescent="0.25">
      <c r="A797" s="31">
        <v>7.8227801346511666E-3</v>
      </c>
      <c r="B797" s="31">
        <v>3.1814648321087393E-4</v>
      </c>
    </row>
    <row r="798" spans="1:2" x14ac:dyDescent="0.25">
      <c r="A798" s="31">
        <v>7.8231822383258778E-3</v>
      </c>
      <c r="B798" s="31">
        <v>3.1960489407020337E-4</v>
      </c>
    </row>
    <row r="799" spans="1:2" x14ac:dyDescent="0.25">
      <c r="A799" s="31">
        <v>8.342390437722863E-3</v>
      </c>
      <c r="B799" s="31">
        <v>5.0958422584608748E-4</v>
      </c>
    </row>
    <row r="800" spans="1:2" x14ac:dyDescent="0.25">
      <c r="A800" s="31">
        <v>7.8224514069542804E-3</v>
      </c>
      <c r="B800" s="31">
        <v>3.1676483128694963E-4</v>
      </c>
    </row>
    <row r="801" spans="1:2" x14ac:dyDescent="0.25">
      <c r="A801" s="31">
        <v>7.8262624987460727E-3</v>
      </c>
      <c r="B801" s="31">
        <v>3.2734352430616783E-4</v>
      </c>
    </row>
    <row r="802" spans="1:2" x14ac:dyDescent="0.25">
      <c r="A802" s="31">
        <v>7.8220293293342208E-3</v>
      </c>
      <c r="B802" s="31">
        <v>3.1454300152141334E-4</v>
      </c>
    </row>
    <row r="803" spans="1:2" x14ac:dyDescent="0.25">
      <c r="A803" s="31">
        <v>7.8270366421394361E-3</v>
      </c>
      <c r="B803" s="31">
        <v>3.2883034202471086E-4</v>
      </c>
    </row>
    <row r="804" spans="1:2" x14ac:dyDescent="0.25">
      <c r="A804" s="31">
        <v>7.8250415362109121E-3</v>
      </c>
      <c r="B804" s="31">
        <v>3.2472400252414233E-4</v>
      </c>
    </row>
    <row r="805" spans="1:2" x14ac:dyDescent="0.25">
      <c r="A805" s="31">
        <v>7.8260401762838289E-3</v>
      </c>
      <c r="B805" s="31">
        <v>3.2689433982991474E-4</v>
      </c>
    </row>
    <row r="806" spans="1:2" x14ac:dyDescent="0.25">
      <c r="A806" s="31">
        <v>7.8252583112811466E-3</v>
      </c>
      <c r="B806" s="31">
        <v>3.2521907781743909E-4</v>
      </c>
    </row>
    <row r="807" spans="1:2" x14ac:dyDescent="0.25">
      <c r="A807" s="31">
        <v>7.8299218401776272E-3</v>
      </c>
      <c r="B807" s="31">
        <v>3.3360816466096802E-4</v>
      </c>
    </row>
    <row r="808" spans="1:2" x14ac:dyDescent="0.25">
      <c r="A808" s="31">
        <v>7.8228698417905501E-3</v>
      </c>
      <c r="B808" s="31">
        <v>3.1849034132308584E-4</v>
      </c>
    </row>
    <row r="809" spans="1:2" x14ac:dyDescent="0.25">
      <c r="A809" s="31">
        <v>7.8224894294777123E-3</v>
      </c>
      <c r="B809" s="31">
        <v>3.1693624379020306E-4</v>
      </c>
    </row>
    <row r="810" spans="1:2" x14ac:dyDescent="0.25">
      <c r="A810" s="31">
        <v>7.8280130995650142E-3</v>
      </c>
      <c r="B810" s="31">
        <v>3.3056335796667163E-4</v>
      </c>
    </row>
    <row r="811" spans="1:2" x14ac:dyDescent="0.25">
      <c r="A811" s="31">
        <v>7.8229515524924197E-3</v>
      </c>
      <c r="B811" s="31">
        <v>3.1879354211251584E-4</v>
      </c>
    </row>
    <row r="812" spans="1:2" x14ac:dyDescent="0.25">
      <c r="A812" s="31">
        <v>7.8229442323979048E-3</v>
      </c>
      <c r="B812" s="31">
        <v>3.1876674539852562E-4</v>
      </c>
    </row>
    <row r="813" spans="1:2" x14ac:dyDescent="0.25">
      <c r="A813" s="31">
        <v>7.8220201348486642E-3</v>
      </c>
      <c r="B813" s="31">
        <v>3.144854031469005E-4</v>
      </c>
    </row>
    <row r="814" spans="1:2" x14ac:dyDescent="0.25">
      <c r="A814" s="31">
        <v>7.8220824506356652E-3</v>
      </c>
      <c r="B814" s="31">
        <v>3.1486555339454704E-4</v>
      </c>
    </row>
    <row r="815" spans="1:2" x14ac:dyDescent="0.25">
      <c r="A815" s="31">
        <v>7.8289885270820016E-3</v>
      </c>
      <c r="B815" s="31">
        <v>3.3216828611136136E-4</v>
      </c>
    </row>
    <row r="816" spans="1:2" x14ac:dyDescent="0.25">
      <c r="A816" s="31">
        <v>7.822255147396583E-3</v>
      </c>
      <c r="B816" s="31">
        <v>3.1581632788105316E-4</v>
      </c>
    </row>
    <row r="817" spans="1:2" x14ac:dyDescent="0.25">
      <c r="A817" s="31">
        <v>7.8223310843935946E-3</v>
      </c>
      <c r="B817" s="31">
        <v>3.161972295331999E-4</v>
      </c>
    </row>
    <row r="818" spans="1:2" x14ac:dyDescent="0.25">
      <c r="A818" s="31">
        <v>7.8243448468235995E-3</v>
      </c>
      <c r="B818" s="31">
        <v>3.2301898699994966E-4</v>
      </c>
    </row>
    <row r="819" spans="1:2" x14ac:dyDescent="0.25">
      <c r="A819" s="31">
        <v>7.8227185939207505E-3</v>
      </c>
      <c r="B819" s="31">
        <v>3.1790330949219855E-4</v>
      </c>
    </row>
    <row r="820" spans="1:2" x14ac:dyDescent="0.25">
      <c r="A820" s="31">
        <v>7.8234548426727203E-3</v>
      </c>
      <c r="B820" s="31">
        <v>3.2049305003846635E-4</v>
      </c>
    </row>
    <row r="821" spans="1:2" x14ac:dyDescent="0.25">
      <c r="A821" s="31">
        <v>7.8234180904386639E-3</v>
      </c>
      <c r="B821" s="31">
        <v>3.2037718801862665E-4</v>
      </c>
    </row>
    <row r="822" spans="1:2" x14ac:dyDescent="0.25">
      <c r="A822" s="31">
        <v>7.8477438691477303E-3</v>
      </c>
      <c r="B822" s="31">
        <v>3.5291667214636785E-4</v>
      </c>
    </row>
    <row r="823" spans="1:2" x14ac:dyDescent="0.25">
      <c r="A823" s="31">
        <v>7.8220412160351777E-3</v>
      </c>
      <c r="B823" s="31">
        <v>3.1461665903070467E-4</v>
      </c>
    </row>
    <row r="824" spans="1:2" x14ac:dyDescent="0.25">
      <c r="A824" s="31">
        <v>7.8362797654602332E-3</v>
      </c>
      <c r="B824" s="31">
        <v>3.4180195044452232E-4</v>
      </c>
    </row>
    <row r="825" spans="1:2" x14ac:dyDescent="0.25">
      <c r="A825" s="31">
        <v>7.8228846404821643E-3</v>
      </c>
      <c r="B825" s="31">
        <v>3.1854593387881656E-4</v>
      </c>
    </row>
    <row r="826" spans="1:2" x14ac:dyDescent="0.25">
      <c r="A826" s="31">
        <v>7.8225476464929399E-3</v>
      </c>
      <c r="B826" s="31">
        <v>3.1719213688493838E-4</v>
      </c>
    </row>
    <row r="827" spans="1:2" x14ac:dyDescent="0.25">
      <c r="A827" s="31">
        <v>7.8602097080175681E-3</v>
      </c>
      <c r="B827" s="31">
        <v>3.6247668688253699E-4</v>
      </c>
    </row>
    <row r="828" spans="1:2" x14ac:dyDescent="0.25">
      <c r="A828" s="31">
        <v>7.8226440271622049E-3</v>
      </c>
      <c r="B828" s="31">
        <v>3.175999467888176E-4</v>
      </c>
    </row>
    <row r="829" spans="1:2" x14ac:dyDescent="0.25">
      <c r="A829" s="31">
        <v>7.8224000696241937E-3</v>
      </c>
      <c r="B829" s="31">
        <v>3.1652757628603337E-4</v>
      </c>
    </row>
    <row r="830" spans="1:2" x14ac:dyDescent="0.25">
      <c r="A830" s="31">
        <v>7.8223107348160924E-3</v>
      </c>
      <c r="B830" s="31">
        <v>3.1609703315534332E-4</v>
      </c>
    </row>
    <row r="831" spans="1:2" x14ac:dyDescent="0.25">
      <c r="A831" s="31">
        <v>7.8240441216465006E-3</v>
      </c>
      <c r="B831" s="31">
        <v>3.2221765950684602E-4</v>
      </c>
    </row>
    <row r="832" spans="1:2" x14ac:dyDescent="0.25">
      <c r="A832" s="31">
        <v>7.8892258062434953E-3</v>
      </c>
      <c r="B832" s="31">
        <v>3.7997428565562008E-4</v>
      </c>
    </row>
    <row r="833" spans="1:2" x14ac:dyDescent="0.25">
      <c r="A833" s="31">
        <v>7.8234092152124225E-3</v>
      </c>
      <c r="B833" s="31">
        <v>3.2034903871680406E-4</v>
      </c>
    </row>
    <row r="834" spans="1:2" x14ac:dyDescent="0.25">
      <c r="A834" s="31">
        <v>7.8229548972851351E-3</v>
      </c>
      <c r="B834" s="31">
        <v>3.1880576319016777E-4</v>
      </c>
    </row>
    <row r="835" spans="1:2" x14ac:dyDescent="0.25">
      <c r="A835" s="31">
        <v>7.9511163887037994E-3</v>
      </c>
      <c r="B835" s="31">
        <v>4.0758232892288104E-4</v>
      </c>
    </row>
    <row r="836" spans="1:2" x14ac:dyDescent="0.25">
      <c r="A836" s="31">
        <v>7.8242808174295159E-3</v>
      </c>
      <c r="B836" s="31">
        <v>3.2285212267097764E-4</v>
      </c>
    </row>
    <row r="837" spans="1:2" x14ac:dyDescent="0.25">
      <c r="A837" s="31">
        <v>7.8547499929557552E-3</v>
      </c>
      <c r="B837" s="31">
        <v>3.5851330172902737E-4</v>
      </c>
    </row>
    <row r="838" spans="1:2" x14ac:dyDescent="0.25">
      <c r="A838" s="31">
        <v>7.8433350785383216E-3</v>
      </c>
      <c r="B838" s="31">
        <v>3.4900311028455858E-4</v>
      </c>
    </row>
    <row r="839" spans="1:2" x14ac:dyDescent="0.25">
      <c r="A839" s="31">
        <v>7.8262461219682326E-3</v>
      </c>
      <c r="B839" s="31">
        <v>3.2731080223883757E-4</v>
      </c>
    </row>
    <row r="840" spans="1:2" x14ac:dyDescent="0.25">
      <c r="A840" s="31">
        <v>7.8220201384416824E-3</v>
      </c>
      <c r="B840" s="31">
        <v>3.1448542576374314E-4</v>
      </c>
    </row>
    <row r="841" spans="1:2" x14ac:dyDescent="0.25">
      <c r="A841" s="31">
        <v>7.8228200278281368E-3</v>
      </c>
      <c r="B841" s="31">
        <v>3.1830089045952392E-4</v>
      </c>
    </row>
    <row r="842" spans="1:2" x14ac:dyDescent="0.25">
      <c r="A842" s="31">
        <v>7.8276976798251942E-3</v>
      </c>
      <c r="B842" s="31">
        <v>3.3001880669726054E-4</v>
      </c>
    </row>
    <row r="843" spans="1:2" x14ac:dyDescent="0.25">
      <c r="A843" s="31">
        <v>7.8242303539228474E-3</v>
      </c>
      <c r="B843" s="31">
        <v>3.227192312994502E-4</v>
      </c>
    </row>
    <row r="844" spans="1:2" x14ac:dyDescent="0.25">
      <c r="A844" s="31">
        <v>7.823651990223798E-3</v>
      </c>
      <c r="B844" s="31">
        <v>3.2109636532713691E-4</v>
      </c>
    </row>
    <row r="845" spans="1:2" x14ac:dyDescent="0.25">
      <c r="A845" s="31">
        <v>7.9371429560327663E-3</v>
      </c>
      <c r="B845" s="31">
        <v>4.0204676381133003E-4</v>
      </c>
    </row>
    <row r="846" spans="1:2" x14ac:dyDescent="0.25">
      <c r="A846" s="31">
        <v>7.8237627377406634E-3</v>
      </c>
      <c r="B846" s="31">
        <v>3.2142291685386456E-4</v>
      </c>
    </row>
    <row r="847" spans="1:2" x14ac:dyDescent="0.25">
      <c r="A847" s="31">
        <v>7.8239777714943365E-3</v>
      </c>
      <c r="B847" s="31">
        <v>3.2203446814376238E-4</v>
      </c>
    </row>
    <row r="848" spans="1:2" x14ac:dyDescent="0.25">
      <c r="A848" s="31">
        <v>7.8220670465880774E-3</v>
      </c>
      <c r="B848" s="31">
        <v>3.1477373238750727E-4</v>
      </c>
    </row>
    <row r="849" spans="1:2" x14ac:dyDescent="0.25">
      <c r="A849" s="31">
        <v>7.8277843830686904E-3</v>
      </c>
      <c r="B849" s="31">
        <v>3.3016985687923256E-4</v>
      </c>
    </row>
    <row r="850" spans="1:2" x14ac:dyDescent="0.25">
      <c r="A850" s="31">
        <v>7.836972835534247E-3</v>
      </c>
      <c r="B850" s="31">
        <v>3.4257654135635502E-4</v>
      </c>
    </row>
    <row r="851" spans="1:2" x14ac:dyDescent="0.25">
      <c r="A851" s="31">
        <v>7.8233624656603596E-3</v>
      </c>
      <c r="B851" s="31">
        <v>3.2019964539605676E-4</v>
      </c>
    </row>
    <row r="852" spans="1:2" x14ac:dyDescent="0.25">
      <c r="A852" s="31">
        <v>7.8254837685408606E-3</v>
      </c>
      <c r="B852" s="31">
        <v>3.2571888527134626E-4</v>
      </c>
    </row>
    <row r="853" spans="1:2" x14ac:dyDescent="0.25">
      <c r="A853" s="31">
        <v>7.8233142677456968E-3</v>
      </c>
      <c r="B853" s="31">
        <v>3.2004359742654633E-4</v>
      </c>
    </row>
    <row r="854" spans="1:2" x14ac:dyDescent="0.25">
      <c r="A854" s="31">
        <v>7.8245049594791206E-3</v>
      </c>
      <c r="B854" s="31">
        <v>3.2342808430096146E-4</v>
      </c>
    </row>
    <row r="855" spans="1:2" x14ac:dyDescent="0.25">
      <c r="A855" s="31">
        <v>7.8284560514734862E-3</v>
      </c>
      <c r="B855" s="31">
        <v>3.3130616233505264E-4</v>
      </c>
    </row>
    <row r="856" spans="1:2" x14ac:dyDescent="0.25">
      <c r="A856" s="31">
        <v>7.9235084245209871E-3</v>
      </c>
      <c r="B856" s="31">
        <v>3.9631994840634783E-4</v>
      </c>
    </row>
    <row r="857" spans="1:2" x14ac:dyDescent="0.25">
      <c r="A857" s="31">
        <v>7.8226779894952064E-3</v>
      </c>
      <c r="B857" s="31">
        <v>3.1773935436110474E-4</v>
      </c>
    </row>
    <row r="858" spans="1:2" x14ac:dyDescent="0.25">
      <c r="A858" s="31">
        <v>7.8250424156921326E-3</v>
      </c>
      <c r="B858" s="31">
        <v>3.2472604162509704E-4</v>
      </c>
    </row>
    <row r="859" spans="1:2" x14ac:dyDescent="0.25">
      <c r="A859" s="31">
        <v>7.8231047401334294E-3</v>
      </c>
      <c r="B859" s="31">
        <v>3.1933910816750168E-4</v>
      </c>
    </row>
    <row r="860" spans="1:2" x14ac:dyDescent="0.25">
      <c r="A860" s="31">
        <v>7.8221446813119752E-3</v>
      </c>
      <c r="B860" s="31">
        <v>3.1522371402231252E-4</v>
      </c>
    </row>
    <row r="861" spans="1:2" x14ac:dyDescent="0.25">
      <c r="A861" s="31">
        <v>7.8241457204076287E-3</v>
      </c>
      <c r="B861" s="31">
        <v>3.2249352150516292E-4</v>
      </c>
    </row>
    <row r="862" spans="1:2" x14ac:dyDescent="0.25">
      <c r="A862" s="31">
        <v>7.8228624890412293E-3</v>
      </c>
      <c r="B862" s="31">
        <v>3.1846260456252302E-4</v>
      </c>
    </row>
    <row r="863" spans="1:2" x14ac:dyDescent="0.25">
      <c r="A863" s="31">
        <v>7.824754034100637E-3</v>
      </c>
      <c r="B863" s="31">
        <v>3.2404308646828478E-4</v>
      </c>
    </row>
    <row r="864" spans="1:2" x14ac:dyDescent="0.25">
      <c r="A864" s="31">
        <v>7.9623655449164981E-3</v>
      </c>
      <c r="B864" s="31">
        <v>4.1182997854788948E-4</v>
      </c>
    </row>
    <row r="865" spans="1:2" x14ac:dyDescent="0.25">
      <c r="A865" s="31">
        <v>7.8602982357617781E-3</v>
      </c>
      <c r="B865" s="31">
        <v>3.6253857819821639E-4</v>
      </c>
    </row>
    <row r="866" spans="1:2" x14ac:dyDescent="0.25">
      <c r="A866" s="31">
        <v>7.8433881080496645E-3</v>
      </c>
      <c r="B866" s="31">
        <v>3.4905241459983198E-4</v>
      </c>
    </row>
    <row r="867" spans="1:2" x14ac:dyDescent="0.25">
      <c r="A867" s="31">
        <v>7.8436586683414151E-3</v>
      </c>
      <c r="B867" s="31">
        <v>3.4930304602105364E-4</v>
      </c>
    </row>
    <row r="868" spans="1:2" x14ac:dyDescent="0.25">
      <c r="A868" s="31">
        <v>7.8223513448364927E-3</v>
      </c>
      <c r="B868" s="31">
        <v>3.1629570504050706E-4</v>
      </c>
    </row>
    <row r="869" spans="1:2" x14ac:dyDescent="0.25">
      <c r="A869" s="31">
        <v>7.8281869727768304E-3</v>
      </c>
      <c r="B869" s="31">
        <v>3.3085787301417337E-4</v>
      </c>
    </row>
    <row r="870" spans="1:2" x14ac:dyDescent="0.25">
      <c r="A870" s="31">
        <v>7.8457617813079E-3</v>
      </c>
      <c r="B870" s="31">
        <v>3.5120137720388357E-4</v>
      </c>
    </row>
    <row r="871" spans="1:2" x14ac:dyDescent="0.25">
      <c r="A871" s="31">
        <v>8.0782730344578137E-3</v>
      </c>
      <c r="B871" s="31">
        <v>4.4852302032973241E-4</v>
      </c>
    </row>
    <row r="872" spans="1:2" x14ac:dyDescent="0.25">
      <c r="A872" s="31">
        <v>7.8225160713123014E-3</v>
      </c>
      <c r="B872" s="31">
        <v>3.1705429989085487E-4</v>
      </c>
    </row>
    <row r="873" spans="1:2" x14ac:dyDescent="0.25">
      <c r="A873" s="31">
        <v>7.8221985126647638E-3</v>
      </c>
      <c r="B873" s="31">
        <v>3.1551876987624851E-4</v>
      </c>
    </row>
    <row r="874" spans="1:2" x14ac:dyDescent="0.25">
      <c r="A874" s="31">
        <v>7.8232842818605538E-3</v>
      </c>
      <c r="B874" s="31">
        <v>3.1994543888864892E-4</v>
      </c>
    </row>
    <row r="875" spans="1:2" x14ac:dyDescent="0.25">
      <c r="A875" s="31">
        <v>7.8222722436059478E-3</v>
      </c>
      <c r="B875" s="31">
        <v>3.1590379621672274E-4</v>
      </c>
    </row>
    <row r="876" spans="1:2" x14ac:dyDescent="0.25">
      <c r="A876" s="31">
        <v>7.8220271016864271E-3</v>
      </c>
      <c r="B876" s="31">
        <v>3.1452909719411595E-4</v>
      </c>
    </row>
    <row r="877" spans="1:2" x14ac:dyDescent="0.25">
      <c r="A877" s="31">
        <v>7.8232365942008698E-3</v>
      </c>
      <c r="B877" s="31">
        <v>3.1978757361281218E-4</v>
      </c>
    </row>
    <row r="878" spans="1:2" x14ac:dyDescent="0.25">
      <c r="A878" s="31">
        <v>7.92126219180804E-3</v>
      </c>
      <c r="B878" s="31">
        <v>3.9534123126259339E-4</v>
      </c>
    </row>
    <row r="879" spans="1:2" x14ac:dyDescent="0.25">
      <c r="A879" s="31">
        <v>7.8227369361910399E-3</v>
      </c>
      <c r="B879" s="31">
        <v>3.1797644148012739E-4</v>
      </c>
    </row>
    <row r="880" spans="1:2" x14ac:dyDescent="0.25">
      <c r="A880" s="31">
        <v>7.8258343065713675E-3</v>
      </c>
      <c r="B880" s="31">
        <v>3.2646838795650948E-4</v>
      </c>
    </row>
    <row r="881" spans="1:2" x14ac:dyDescent="0.25">
      <c r="A881" s="31">
        <v>7.8275463515215492E-3</v>
      </c>
      <c r="B881" s="31">
        <v>3.2975259981127004E-4</v>
      </c>
    </row>
    <row r="882" spans="1:2" x14ac:dyDescent="0.25">
      <c r="A882" s="31">
        <v>7.8225438250387556E-3</v>
      </c>
      <c r="B882" s="31">
        <v>3.1717557156576298E-4</v>
      </c>
    </row>
    <row r="883" spans="1:2" x14ac:dyDescent="0.25">
      <c r="A883" s="31">
        <v>7.8244241468790141E-3</v>
      </c>
      <c r="B883" s="31">
        <v>3.2322302489705082E-4</v>
      </c>
    </row>
    <row r="884" spans="1:2" x14ac:dyDescent="0.25">
      <c r="A884" s="31">
        <v>7.8246945418246668E-3</v>
      </c>
      <c r="B884" s="31">
        <v>3.238984250519912E-4</v>
      </c>
    </row>
    <row r="885" spans="1:2" x14ac:dyDescent="0.25">
      <c r="A885" s="31">
        <v>7.8325716196745981E-3</v>
      </c>
      <c r="B885" s="31">
        <v>3.3730708667172493E-4</v>
      </c>
    </row>
    <row r="886" spans="1:2" x14ac:dyDescent="0.25">
      <c r="A886" s="31">
        <v>7.8221525290818952E-3</v>
      </c>
      <c r="B886" s="31">
        <v>3.1526753162834523E-4</v>
      </c>
    </row>
    <row r="887" spans="1:2" x14ac:dyDescent="0.25">
      <c r="A887" s="31">
        <v>7.8418567328288526E-3</v>
      </c>
      <c r="B887" s="31">
        <v>3.4760372685963849E-4</v>
      </c>
    </row>
    <row r="888" spans="1:2" x14ac:dyDescent="0.25">
      <c r="A888" s="31">
        <v>7.8244300850053797E-3</v>
      </c>
      <c r="B888" s="31">
        <v>3.2323818987248102E-4</v>
      </c>
    </row>
    <row r="889" spans="1:2" x14ac:dyDescent="0.25">
      <c r="A889" s="31">
        <v>7.8228007313081854E-3</v>
      </c>
      <c r="B889" s="31">
        <v>3.1822650949302992E-4</v>
      </c>
    </row>
    <row r="890" spans="1:2" x14ac:dyDescent="0.25">
      <c r="A890" s="31">
        <v>7.8230887818804742E-3</v>
      </c>
      <c r="B890" s="31">
        <v>3.1928356375855759E-4</v>
      </c>
    </row>
    <row r="891" spans="1:2" x14ac:dyDescent="0.25">
      <c r="A891" s="31">
        <v>7.8224204835137499E-3</v>
      </c>
      <c r="B891" s="31">
        <v>3.1662275054980256E-4</v>
      </c>
    </row>
    <row r="892" spans="1:2" x14ac:dyDescent="0.25">
      <c r="A892" s="31">
        <v>7.852080385071224E-3</v>
      </c>
      <c r="B892" s="31">
        <v>3.5645729659098963E-4</v>
      </c>
    </row>
    <row r="893" spans="1:2" x14ac:dyDescent="0.25">
      <c r="A893" s="31">
        <v>7.8259507702634276E-3</v>
      </c>
      <c r="B893" s="31">
        <v>3.2671057932017074E-4</v>
      </c>
    </row>
    <row r="894" spans="1:2" x14ac:dyDescent="0.25">
      <c r="A894" s="31">
        <v>1.3432467496946076E-2</v>
      </c>
      <c r="B894" s="31">
        <v>1.0652616377992551E-3</v>
      </c>
    </row>
    <row r="895" spans="1:2" x14ac:dyDescent="0.25">
      <c r="A895" s="31">
        <v>7.8223041648220297E-3</v>
      </c>
      <c r="B895" s="31">
        <v>3.1606440006206644E-4</v>
      </c>
    </row>
    <row r="896" spans="1:2" x14ac:dyDescent="0.25">
      <c r="A896" s="31">
        <v>7.8220939093227027E-3</v>
      </c>
      <c r="B896" s="31">
        <v>3.1493300443514067E-4</v>
      </c>
    </row>
    <row r="897" spans="1:2" x14ac:dyDescent="0.25">
      <c r="A897" s="31">
        <v>7.8267315186314173E-3</v>
      </c>
      <c r="B897" s="31">
        <v>3.2825768108576687E-4</v>
      </c>
    </row>
    <row r="898" spans="1:2" x14ac:dyDescent="0.25">
      <c r="A898" s="31">
        <v>7.8306448662938625E-3</v>
      </c>
      <c r="B898" s="31">
        <v>3.3466928907902678E-4</v>
      </c>
    </row>
    <row r="899" spans="1:2" x14ac:dyDescent="0.25">
      <c r="A899" s="31">
        <v>7.8220582758820618E-3</v>
      </c>
      <c r="B899" s="31">
        <v>3.1472084445033105E-4</v>
      </c>
    </row>
    <row r="900" spans="1:2" x14ac:dyDescent="0.25">
      <c r="A900" s="31">
        <v>7.8345443562244533E-3</v>
      </c>
      <c r="B900" s="31">
        <v>3.3977865536991383E-4</v>
      </c>
    </row>
    <row r="901" spans="1:2" x14ac:dyDescent="0.25">
      <c r="A901" s="31">
        <v>7.8242197294808719E-3</v>
      </c>
      <c r="B901" s="31">
        <v>3.2269109405565753E-4</v>
      </c>
    </row>
    <row r="902" spans="1:2" x14ac:dyDescent="0.25">
      <c r="A902" s="31">
        <v>7.8250826289892467E-3</v>
      </c>
      <c r="B902" s="31">
        <v>3.2481900501392196E-4</v>
      </c>
    </row>
    <row r="903" spans="1:2" x14ac:dyDescent="0.25">
      <c r="A903" s="31">
        <v>7.8259553063741074E-3</v>
      </c>
      <c r="B903" s="31">
        <v>3.267199472318676E-4</v>
      </c>
    </row>
    <row r="904" spans="1:2" x14ac:dyDescent="0.25">
      <c r="A904" s="31">
        <v>7.8220309451358435E-3</v>
      </c>
      <c r="B904" s="31">
        <v>3.1455306684030192E-4</v>
      </c>
    </row>
    <row r="905" spans="1:2" x14ac:dyDescent="0.25">
      <c r="A905" s="31">
        <v>7.8229336775880662E-3</v>
      </c>
      <c r="B905" s="31">
        <v>3.1872798357112758E-4</v>
      </c>
    </row>
    <row r="906" spans="1:2" x14ac:dyDescent="0.25">
      <c r="A906" s="31">
        <v>7.8232238672713318E-3</v>
      </c>
      <c r="B906" s="31">
        <v>3.1974506727683002E-4</v>
      </c>
    </row>
    <row r="907" spans="1:2" x14ac:dyDescent="0.25">
      <c r="A907" s="31">
        <v>7.8473792851157919E-3</v>
      </c>
      <c r="B907" s="31">
        <v>3.5260613870777453E-4</v>
      </c>
    </row>
    <row r="908" spans="1:2" x14ac:dyDescent="0.25">
      <c r="A908" s="31">
        <v>7.8221222296210244E-3</v>
      </c>
      <c r="B908" s="31">
        <v>3.1509674476855424E-4</v>
      </c>
    </row>
    <row r="909" spans="1:2" x14ac:dyDescent="0.25">
      <c r="A909" s="31">
        <v>8.2870577344967035E-3</v>
      </c>
      <c r="B909" s="31">
        <v>4.9827850791669232E-4</v>
      </c>
    </row>
    <row r="910" spans="1:2" x14ac:dyDescent="0.25">
      <c r="A910" s="31">
        <v>7.8222867905384415E-3</v>
      </c>
      <c r="B910" s="31">
        <v>3.1597741436062898E-4</v>
      </c>
    </row>
    <row r="911" spans="1:2" x14ac:dyDescent="0.25">
      <c r="A911" s="31">
        <v>7.8224455718647612E-3</v>
      </c>
      <c r="B911" s="31">
        <v>3.1673820934465121E-4</v>
      </c>
    </row>
    <row r="912" spans="1:2" x14ac:dyDescent="0.25">
      <c r="A912" s="31">
        <v>7.8293478102648088E-3</v>
      </c>
      <c r="B912" s="31">
        <v>3.3273269160345243E-4</v>
      </c>
    </row>
    <row r="913" spans="1:2" x14ac:dyDescent="0.25">
      <c r="A913" s="31">
        <v>7.8220701991968487E-3</v>
      </c>
      <c r="B913" s="31">
        <v>3.1479263392162162E-4</v>
      </c>
    </row>
    <row r="914" spans="1:2" x14ac:dyDescent="0.25">
      <c r="A914" s="31">
        <v>7.8236808141610922E-3</v>
      </c>
      <c r="B914" s="31">
        <v>3.2118216611754316E-4</v>
      </c>
    </row>
    <row r="915" spans="1:2" x14ac:dyDescent="0.25">
      <c r="A915" s="31">
        <v>7.822433690487773E-3</v>
      </c>
      <c r="B915" s="31">
        <v>3.1668373366216932E-4</v>
      </c>
    </row>
    <row r="916" spans="1:2" x14ac:dyDescent="0.25">
      <c r="A916" s="31">
        <v>7.8244978092782917E-3</v>
      </c>
      <c r="B916" s="31">
        <v>3.2341005467353024E-4</v>
      </c>
    </row>
    <row r="917" spans="1:2" x14ac:dyDescent="0.25">
      <c r="A917" s="31">
        <v>7.8301864738160257E-3</v>
      </c>
      <c r="B917" s="31">
        <v>3.3400166068835868E-4</v>
      </c>
    </row>
    <row r="918" spans="1:2" x14ac:dyDescent="0.25">
      <c r="A918" s="31">
        <v>7.8228270735948725E-3</v>
      </c>
      <c r="B918" s="31">
        <v>3.1832790877725888E-4</v>
      </c>
    </row>
    <row r="919" spans="1:2" x14ac:dyDescent="0.25">
      <c r="A919" s="31">
        <v>7.823077735976406E-3</v>
      </c>
      <c r="B919" s="31">
        <v>3.1924494893408788E-4</v>
      </c>
    </row>
    <row r="920" spans="1:2" x14ac:dyDescent="0.25">
      <c r="A920" s="31">
        <v>7.8237280662388792E-3</v>
      </c>
      <c r="B920" s="31">
        <v>3.2132157913921164E-4</v>
      </c>
    </row>
    <row r="921" spans="1:2" x14ac:dyDescent="0.25">
      <c r="A921" s="31">
        <v>7.8226496960098722E-3</v>
      </c>
      <c r="B921" s="31">
        <v>3.1762336446788345E-4</v>
      </c>
    </row>
    <row r="922" spans="1:2" x14ac:dyDescent="0.25">
      <c r="A922" s="31">
        <v>7.8223389792930215E-3</v>
      </c>
      <c r="B922" s="31">
        <v>3.1623575193756652E-4</v>
      </c>
    </row>
    <row r="923" spans="1:2" x14ac:dyDescent="0.25">
      <c r="A923" s="31">
        <v>7.9303770648593529E-3</v>
      </c>
      <c r="B923" s="31">
        <v>3.9924889665425979E-4</v>
      </c>
    </row>
    <row r="924" spans="1:2" x14ac:dyDescent="0.25">
      <c r="A924" s="31">
        <v>7.8403447890027789E-3</v>
      </c>
      <c r="B924" s="31">
        <v>3.4611899709383271E-4</v>
      </c>
    </row>
    <row r="925" spans="1:2" x14ac:dyDescent="0.25">
      <c r="A925" s="31">
        <v>7.8677534137085274E-3</v>
      </c>
      <c r="B925" s="31">
        <v>3.6752042226770234E-4</v>
      </c>
    </row>
    <row r="926" spans="1:2" x14ac:dyDescent="0.25">
      <c r="A926" s="31">
        <v>7.9966849265067259E-3</v>
      </c>
      <c r="B926" s="31">
        <v>4.2385857776549749E-4</v>
      </c>
    </row>
    <row r="927" spans="1:2" x14ac:dyDescent="0.25">
      <c r="A927" s="31">
        <v>7.823108537904952E-3</v>
      </c>
      <c r="B927" s="31">
        <v>3.193522847861857E-4</v>
      </c>
    </row>
    <row r="928" spans="1:2" x14ac:dyDescent="0.25">
      <c r="A928" s="31">
        <v>7.8220540034381128E-3</v>
      </c>
      <c r="B928" s="31">
        <v>3.146949173265046E-4</v>
      </c>
    </row>
    <row r="929" spans="1:2" x14ac:dyDescent="0.25">
      <c r="A929" s="31">
        <v>7.8306401065786468E-3</v>
      </c>
      <c r="B929" s="31">
        <v>3.3466244416003167E-4</v>
      </c>
    </row>
    <row r="930" spans="1:2" x14ac:dyDescent="0.25">
      <c r="A930" s="31">
        <v>7.8254189245865035E-3</v>
      </c>
      <c r="B930" s="31">
        <v>3.2557663406155961E-4</v>
      </c>
    </row>
    <row r="931" spans="1:2" x14ac:dyDescent="0.25">
      <c r="A931" s="31">
        <v>7.8221329027645444E-3</v>
      </c>
      <c r="B931" s="31">
        <v>3.1515740649451073E-4</v>
      </c>
    </row>
    <row r="932" spans="1:2" x14ac:dyDescent="0.25">
      <c r="A932" s="31">
        <v>7.8235597960723234E-3</v>
      </c>
      <c r="B932" s="31">
        <v>3.2081791309572396E-4</v>
      </c>
    </row>
    <row r="933" spans="1:2" x14ac:dyDescent="0.25">
      <c r="A933" s="31">
        <v>7.8301878229584225E-3</v>
      </c>
      <c r="B933" s="31">
        <v>3.3400365125843697E-4</v>
      </c>
    </row>
    <row r="934" spans="1:2" x14ac:dyDescent="0.25">
      <c r="A934" s="31">
        <v>7.8221904120794918E-3</v>
      </c>
      <c r="B934" s="31">
        <v>3.1547516941490724E-4</v>
      </c>
    </row>
    <row r="935" spans="1:2" x14ac:dyDescent="0.25">
      <c r="A935" s="31">
        <v>7.9199357812690524E-3</v>
      </c>
      <c r="B935" s="31">
        <v>3.9475821050479495E-4</v>
      </c>
    </row>
    <row r="936" spans="1:2" x14ac:dyDescent="0.25">
      <c r="A936" s="31">
        <v>7.8477526284782984E-3</v>
      </c>
      <c r="B936" s="31">
        <v>3.5292410634524263E-4</v>
      </c>
    </row>
    <row r="937" spans="1:2" x14ac:dyDescent="0.25">
      <c r="A937" s="31">
        <v>7.8220465516678668E-3</v>
      </c>
      <c r="B937" s="31">
        <v>3.1464943427519281E-4</v>
      </c>
    </row>
    <row r="938" spans="1:2" x14ac:dyDescent="0.25">
      <c r="A938" s="31">
        <v>7.8222151647168586E-3</v>
      </c>
      <c r="B938" s="31">
        <v>3.1560755562682111E-4</v>
      </c>
    </row>
    <row r="939" spans="1:2" x14ac:dyDescent="0.25">
      <c r="A939" s="31">
        <v>7.8222323032060351E-3</v>
      </c>
      <c r="B939" s="31">
        <v>3.1569778871070187E-4</v>
      </c>
    </row>
    <row r="940" spans="1:2" x14ac:dyDescent="0.25">
      <c r="A940" s="31">
        <v>7.822014516513414E-3</v>
      </c>
      <c r="B940" s="31">
        <v>3.1444993212143197E-4</v>
      </c>
    </row>
    <row r="941" spans="1:2" x14ac:dyDescent="0.25">
      <c r="A941" s="31">
        <v>7.8296786846637819E-3</v>
      </c>
      <c r="B941" s="31">
        <v>3.3324109690718477E-4</v>
      </c>
    </row>
    <row r="942" spans="1:2" x14ac:dyDescent="0.25">
      <c r="A942" s="31">
        <v>7.8226052031651547E-3</v>
      </c>
      <c r="B942" s="31">
        <v>3.1743791536007165E-4</v>
      </c>
    </row>
    <row r="943" spans="1:2" x14ac:dyDescent="0.25">
      <c r="A943" s="31">
        <v>7.8227329205168197E-3</v>
      </c>
      <c r="B943" s="31">
        <v>3.1796047910456358E-4</v>
      </c>
    </row>
    <row r="944" spans="1:2" x14ac:dyDescent="0.25">
      <c r="A944" s="31">
        <v>7.8220398920954334E-3</v>
      </c>
      <c r="B944" s="31">
        <v>3.1460849914328738E-4</v>
      </c>
    </row>
    <row r="945" spans="1:2" x14ac:dyDescent="0.25">
      <c r="A945" s="31">
        <v>7.8241740971339378E-3</v>
      </c>
      <c r="B945" s="31">
        <v>3.2256960337704021E-4</v>
      </c>
    </row>
    <row r="946" spans="1:2" x14ac:dyDescent="0.25">
      <c r="A946" s="31">
        <v>7.9650090688765107E-3</v>
      </c>
      <c r="B946" s="31">
        <v>4.1280390840784189E-4</v>
      </c>
    </row>
    <row r="947" spans="1:2" x14ac:dyDescent="0.25">
      <c r="A947" s="31">
        <v>7.8221493202218981E-3</v>
      </c>
      <c r="B947" s="31">
        <v>3.1524964959352641E-4</v>
      </c>
    </row>
    <row r="948" spans="1:2" x14ac:dyDescent="0.25">
      <c r="A948" s="31">
        <v>7.8390882227609704E-3</v>
      </c>
      <c r="B948" s="31">
        <v>3.4483912570660311E-4</v>
      </c>
    </row>
    <row r="949" spans="1:2" x14ac:dyDescent="0.25">
      <c r="A949" s="31">
        <v>7.8290405419673848E-3</v>
      </c>
      <c r="B949" s="31">
        <v>3.3225082674205163E-4</v>
      </c>
    </row>
    <row r="950" spans="1:2" x14ac:dyDescent="0.25">
      <c r="A950" s="31">
        <v>7.8228048527089287E-3</v>
      </c>
      <c r="B950" s="31">
        <v>3.1824244373869796E-4</v>
      </c>
    </row>
    <row r="951" spans="1:2" x14ac:dyDescent="0.25">
      <c r="A951" s="31">
        <v>7.8250315301232349E-3</v>
      </c>
      <c r="B951" s="31">
        <v>3.2470078506487317E-4</v>
      </c>
    </row>
    <row r="952" spans="1:2" x14ac:dyDescent="0.25">
      <c r="A952" s="31">
        <v>7.8232089207495043E-3</v>
      </c>
      <c r="B952" s="31">
        <v>3.1969494146899145E-4</v>
      </c>
    </row>
    <row r="953" spans="1:2" x14ac:dyDescent="0.25">
      <c r="A953" s="31">
        <v>7.8220977518020512E-3</v>
      </c>
      <c r="B953" s="31">
        <v>3.149554647994426E-4</v>
      </c>
    </row>
    <row r="954" spans="1:2" x14ac:dyDescent="0.25">
      <c r="A954" s="31">
        <v>7.823103088478129E-3</v>
      </c>
      <c r="B954" s="31">
        <v>3.19333372633455E-4</v>
      </c>
    </row>
    <row r="955" spans="1:2" x14ac:dyDescent="0.25">
      <c r="A955" s="31">
        <v>7.8220512876409701E-3</v>
      </c>
      <c r="B955" s="31">
        <v>3.1467837991932212E-4</v>
      </c>
    </row>
    <row r="956" spans="1:2" x14ac:dyDescent="0.25">
      <c r="A956" s="31">
        <v>7.8223419136199627E-3</v>
      </c>
      <c r="B956" s="31">
        <v>3.1625002078946598E-4</v>
      </c>
    </row>
    <row r="957" spans="1:2" x14ac:dyDescent="0.25">
      <c r="A957" s="31">
        <v>7.8243826153741002E-3</v>
      </c>
      <c r="B957" s="31">
        <v>3.2311652035436173E-4</v>
      </c>
    </row>
    <row r="958" spans="1:2" x14ac:dyDescent="0.25">
      <c r="A958" s="31">
        <v>7.8223600002697135E-3</v>
      </c>
      <c r="B958" s="31">
        <v>3.1633739661023622E-4</v>
      </c>
    </row>
    <row r="959" spans="1:2" x14ac:dyDescent="0.25">
      <c r="A959" s="31">
        <v>7.8229591852807222E-3</v>
      </c>
      <c r="B959" s="31">
        <v>3.1882140931061069E-4</v>
      </c>
    </row>
    <row r="960" spans="1:2" x14ac:dyDescent="0.25">
      <c r="A960" s="31">
        <v>7.8238948469383368E-3</v>
      </c>
      <c r="B960" s="31">
        <v>3.2180196613692066E-4</v>
      </c>
    </row>
    <row r="961" spans="1:2" x14ac:dyDescent="0.25">
      <c r="A961" s="31">
        <v>8.042400371959909E-3</v>
      </c>
      <c r="B961" s="31">
        <v>4.3822707875247049E-4</v>
      </c>
    </row>
    <row r="962" spans="1:2" x14ac:dyDescent="0.25">
      <c r="A962" s="31">
        <v>8.1278061453447948E-3</v>
      </c>
      <c r="B962" s="31">
        <v>4.6167203216316427E-4</v>
      </c>
    </row>
    <row r="963" spans="1:2" x14ac:dyDescent="0.25">
      <c r="A963" s="31">
        <v>7.8250727585251444E-3</v>
      </c>
      <c r="B963" s="31">
        <v>3.2479623601501409E-4</v>
      </c>
    </row>
    <row r="964" spans="1:2" x14ac:dyDescent="0.25">
      <c r="A964" s="31">
        <v>7.824234380030385E-3</v>
      </c>
      <c r="B964" s="31">
        <v>3.2272987929728115E-4</v>
      </c>
    </row>
    <row r="965" spans="1:2" x14ac:dyDescent="0.25">
      <c r="A965" s="31">
        <v>7.8250297319773076E-3</v>
      </c>
      <c r="B965" s="31">
        <v>3.2469660923817485E-4</v>
      </c>
    </row>
    <row r="966" spans="1:2" x14ac:dyDescent="0.25">
      <c r="A966" s="31">
        <v>7.8227142995968592E-3</v>
      </c>
      <c r="B966" s="31">
        <v>3.178861052514629E-4</v>
      </c>
    </row>
    <row r="967" spans="1:2" x14ac:dyDescent="0.25">
      <c r="A967" s="31">
        <v>7.8359352470496746E-3</v>
      </c>
      <c r="B967" s="31">
        <v>3.414101481170026E-4</v>
      </c>
    </row>
    <row r="968" spans="1:2" x14ac:dyDescent="0.25">
      <c r="A968" s="31">
        <v>7.8240120138374433E-3</v>
      </c>
      <c r="B968" s="31">
        <v>3.2212931821394396E-4</v>
      </c>
    </row>
    <row r="969" spans="1:2" x14ac:dyDescent="0.25">
      <c r="A969" s="31">
        <v>7.8405678237688844E-3</v>
      </c>
      <c r="B969" s="31">
        <v>3.4634166390693335E-4</v>
      </c>
    </row>
    <row r="970" spans="1:2" x14ac:dyDescent="0.25">
      <c r="A970" s="31">
        <v>7.8220400161767029E-3</v>
      </c>
      <c r="B970" s="31">
        <v>3.1460926436222524E-4</v>
      </c>
    </row>
    <row r="971" spans="1:2" x14ac:dyDescent="0.25">
      <c r="A971" s="31">
        <v>7.8277078362272001E-3</v>
      </c>
      <c r="B971" s="31">
        <v>3.3003655542893117E-4</v>
      </c>
    </row>
    <row r="972" spans="1:2" x14ac:dyDescent="0.25">
      <c r="A972" s="31">
        <v>7.9551342258653655E-3</v>
      </c>
      <c r="B972" s="31">
        <v>4.0911935040244501E-4</v>
      </c>
    </row>
    <row r="973" spans="1:2" x14ac:dyDescent="0.25">
      <c r="A973" s="31">
        <v>7.8222645082380929E-3</v>
      </c>
      <c r="B973" s="31">
        <v>3.158643491905131E-4</v>
      </c>
    </row>
    <row r="974" spans="1:2" x14ac:dyDescent="0.25">
      <c r="A974" s="31">
        <v>7.8224690064246077E-3</v>
      </c>
      <c r="B974" s="31">
        <v>3.1684461150212567E-4</v>
      </c>
    </row>
    <row r="975" spans="1:2" x14ac:dyDescent="0.25">
      <c r="A975" s="31">
        <v>7.828869085179933E-3</v>
      </c>
      <c r="B975" s="31">
        <v>3.3197765087223101E-4</v>
      </c>
    </row>
    <row r="976" spans="1:2" x14ac:dyDescent="0.25">
      <c r="A976" s="31">
        <v>7.8222910550646528E-3</v>
      </c>
      <c r="B976" s="31">
        <v>3.1599885869086831E-4</v>
      </c>
    </row>
    <row r="977" spans="1:2" x14ac:dyDescent="0.25">
      <c r="A977" s="31">
        <v>7.8221605487911149E-3</v>
      </c>
      <c r="B977" s="31">
        <v>3.1531201733486899E-4</v>
      </c>
    </row>
    <row r="978" spans="1:2" x14ac:dyDescent="0.25">
      <c r="A978" s="31">
        <v>7.8220269311645128E-3</v>
      </c>
      <c r="B978" s="31">
        <v>3.145280315207784E-4</v>
      </c>
    </row>
    <row r="979" spans="1:2" x14ac:dyDescent="0.25">
      <c r="A979" s="31">
        <v>7.8278777593028901E-3</v>
      </c>
      <c r="B979" s="31">
        <v>3.3033136446878578E-4</v>
      </c>
    </row>
    <row r="980" spans="1:2" x14ac:dyDescent="0.25">
      <c r="A980" s="31">
        <v>7.8237165253937056E-3</v>
      </c>
      <c r="B980" s="31">
        <v>3.2128766931013007E-4</v>
      </c>
    </row>
    <row r="981" spans="1:2" x14ac:dyDescent="0.25">
      <c r="A981" s="31">
        <v>7.822104348478803E-3</v>
      </c>
      <c r="B981" s="31">
        <v>3.1499384257104235E-4</v>
      </c>
    </row>
    <row r="982" spans="1:2" x14ac:dyDescent="0.25">
      <c r="A982" s="31">
        <v>7.8220921768663524E-3</v>
      </c>
      <c r="B982" s="31">
        <v>3.1492285198524931E-4</v>
      </c>
    </row>
    <row r="983" spans="1:2" x14ac:dyDescent="0.25">
      <c r="A983" s="31">
        <v>7.8234064851306143E-3</v>
      </c>
      <c r="B983" s="31">
        <v>3.2034036632088174E-4</v>
      </c>
    </row>
    <row r="984" spans="1:2" x14ac:dyDescent="0.25">
      <c r="A984" s="31">
        <v>7.8221408595567695E-3</v>
      </c>
      <c r="B984" s="31">
        <v>3.1520227146754841E-4</v>
      </c>
    </row>
    <row r="985" spans="1:2" x14ac:dyDescent="0.25">
      <c r="A985" s="31">
        <v>7.8229655821079463E-3</v>
      </c>
      <c r="B985" s="31">
        <v>3.1884470613123583E-4</v>
      </c>
    </row>
    <row r="986" spans="1:2" x14ac:dyDescent="0.25">
      <c r="A986" s="31">
        <v>7.8241559144717546E-3</v>
      </c>
      <c r="B986" s="31">
        <v>3.2252090072672272E-4</v>
      </c>
    </row>
    <row r="987" spans="1:2" x14ac:dyDescent="0.25">
      <c r="A987" s="31">
        <v>7.8222391967543766E-3</v>
      </c>
      <c r="B987" s="31">
        <v>3.157337646616078E-4</v>
      </c>
    </row>
    <row r="988" spans="1:2" x14ac:dyDescent="0.25">
      <c r="A988" s="31">
        <v>7.8224270043636517E-3</v>
      </c>
      <c r="B988" s="31">
        <v>3.1665291765450875E-4</v>
      </c>
    </row>
    <row r="989" spans="1:2" x14ac:dyDescent="0.25">
      <c r="A989" s="31">
        <v>7.8221262650997429E-3</v>
      </c>
      <c r="B989" s="31">
        <v>3.1511974628468909E-4</v>
      </c>
    </row>
    <row r="990" spans="1:2" x14ac:dyDescent="0.25">
      <c r="A990" s="31">
        <v>7.8412615370198318E-3</v>
      </c>
      <c r="B990" s="31">
        <v>3.4702604289568105E-4</v>
      </c>
    </row>
    <row r="991" spans="1:2" x14ac:dyDescent="0.25">
      <c r="A991" s="31">
        <v>7.822322689725051E-3</v>
      </c>
      <c r="B991" s="31">
        <v>3.1615605546774872E-4</v>
      </c>
    </row>
    <row r="992" spans="1:2" x14ac:dyDescent="0.25">
      <c r="A992" s="31">
        <v>7.8225931156150359E-3</v>
      </c>
      <c r="B992" s="31">
        <v>3.1738686400012547E-4</v>
      </c>
    </row>
    <row r="993" spans="1:2" x14ac:dyDescent="0.25">
      <c r="A993" s="31">
        <v>7.8221029380292698E-3</v>
      </c>
      <c r="B993" s="31">
        <v>3.1498565607581124E-4</v>
      </c>
    </row>
    <row r="994" spans="1:2" x14ac:dyDescent="0.25">
      <c r="A994" s="31">
        <v>7.8222159618730139E-3</v>
      </c>
      <c r="B994" s="31">
        <v>3.156117780524032E-4</v>
      </c>
    </row>
    <row r="995" spans="1:2" x14ac:dyDescent="0.25">
      <c r="A995" s="31">
        <v>7.8223156518398545E-3</v>
      </c>
      <c r="B995" s="31">
        <v>3.16121364342724E-4</v>
      </c>
    </row>
    <row r="996" spans="1:2" x14ac:dyDescent="0.25">
      <c r="A996" s="31">
        <v>7.8223180063715387E-3</v>
      </c>
      <c r="B996" s="31">
        <v>3.1613298788314541E-4</v>
      </c>
    </row>
    <row r="997" spans="1:2" x14ac:dyDescent="0.25">
      <c r="A997" s="31">
        <v>7.8236191646700193E-3</v>
      </c>
      <c r="B997" s="31">
        <v>3.2099793482612374E-4</v>
      </c>
    </row>
    <row r="998" spans="1:2" x14ac:dyDescent="0.25">
      <c r="A998" s="31">
        <v>7.8224007773806652E-3</v>
      </c>
      <c r="B998" s="31">
        <v>3.165308949234912E-4</v>
      </c>
    </row>
    <row r="999" spans="1:2" x14ac:dyDescent="0.25">
      <c r="A999" s="31">
        <v>7.823005551059874E-3</v>
      </c>
      <c r="B999" s="31">
        <v>3.1898909715356687E-4</v>
      </c>
    </row>
    <row r="1000" spans="1:2" x14ac:dyDescent="0.25">
      <c r="A1000" s="31">
        <v>7.8387193597821737E-3</v>
      </c>
      <c r="B1000" s="31">
        <v>3.4445480839948093E-4</v>
      </c>
    </row>
    <row r="1001" spans="1:2" x14ac:dyDescent="0.25">
      <c r="A1001" s="31">
        <v>7.826339414197853E-3</v>
      </c>
      <c r="B1001" s="31">
        <v>3.2749645350195911E-4</v>
      </c>
    </row>
    <row r="1002" spans="1:2" x14ac:dyDescent="0.25">
      <c r="A1002" s="31">
        <v>7.8236714139987614E-3</v>
      </c>
      <c r="B1002" s="31">
        <v>3.2115424845032919E-4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EquityFF_Analytique">
                <anchor moveWithCells="1" sizeWithCells="1">
                  <from>
                    <xdr:col>3</xdr:col>
                    <xdr:colOff>504825</xdr:colOff>
                    <xdr:row>0</xdr:row>
                    <xdr:rowOff>76200</xdr:rowOff>
                  </from>
                  <to>
                    <xdr:col>6</xdr:col>
                    <xdr:colOff>200025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26"/>
  <sheetViews>
    <sheetView showGridLines="0" zoomScale="75" zoomScaleNormal="75" workbookViewId="0">
      <selection activeCell="J19" sqref="A19:J19"/>
    </sheetView>
  </sheetViews>
  <sheetFormatPr baseColWidth="10" defaultColWidth="11.42578125" defaultRowHeight="15" x14ac:dyDescent="0.25"/>
  <cols>
    <col min="1" max="1" width="14.28515625" bestFit="1" customWidth="1"/>
    <col min="2" max="2" width="18" bestFit="1" customWidth="1"/>
    <col min="3" max="3" width="18.85546875" customWidth="1"/>
    <col min="4" max="4" width="13.28515625" bestFit="1" customWidth="1"/>
    <col min="5" max="5" width="16" bestFit="1" customWidth="1"/>
    <col min="6" max="6" width="12.85546875" bestFit="1" customWidth="1"/>
    <col min="7" max="7" width="15.5703125" bestFit="1" customWidth="1"/>
    <col min="8" max="8" width="8.5703125" customWidth="1"/>
    <col min="9" max="9" width="14.28515625" customWidth="1"/>
    <col min="10" max="10" width="16.85546875" customWidth="1"/>
    <col min="11" max="11" width="12.28515625" bestFit="1" customWidth="1"/>
    <col min="12" max="12" width="18.28515625" bestFit="1" customWidth="1"/>
    <col min="13" max="13" width="23.140625" customWidth="1"/>
    <col min="14" max="14" width="20.85546875" customWidth="1"/>
    <col min="15" max="15" width="22" bestFit="1" customWidth="1"/>
    <col min="16" max="16" width="10.28515625" bestFit="1" customWidth="1"/>
    <col min="17" max="17" width="19.42578125" bestFit="1" customWidth="1"/>
    <col min="18" max="18" width="22.5703125" bestFit="1" customWidth="1"/>
    <col min="19" max="19" width="16.28515625" bestFit="1" customWidth="1"/>
  </cols>
  <sheetData>
    <row r="1" spans="1:19" s="36" customFormat="1" x14ac:dyDescent="0.25">
      <c r="A1" s="39" t="s">
        <v>12077</v>
      </c>
      <c r="B1" s="39" t="s">
        <v>12076</v>
      </c>
      <c r="C1" s="38" t="s">
        <v>0</v>
      </c>
      <c r="D1" s="37" t="s">
        <v>12075</v>
      </c>
      <c r="E1" s="37" t="s">
        <v>12074</v>
      </c>
      <c r="F1" s="37" t="s">
        <v>12073</v>
      </c>
      <c r="G1" s="37" t="s">
        <v>12072</v>
      </c>
      <c r="H1" s="37" t="s">
        <v>12071</v>
      </c>
      <c r="I1" s="37" t="s">
        <v>12070</v>
      </c>
      <c r="J1" s="37" t="s">
        <v>12069</v>
      </c>
      <c r="K1" s="37" t="s">
        <v>12068</v>
      </c>
      <c r="L1" s="37" t="s">
        <v>12067</v>
      </c>
      <c r="M1" s="37" t="s">
        <v>12066</v>
      </c>
      <c r="N1" s="37" t="s">
        <v>12065</v>
      </c>
      <c r="O1" s="37" t="s">
        <v>12064</v>
      </c>
      <c r="P1" s="37" t="s">
        <v>12063</v>
      </c>
      <c r="Q1" s="37" t="s">
        <v>12062</v>
      </c>
      <c r="R1" s="37" t="s">
        <v>12061</v>
      </c>
      <c r="S1" s="37" t="s">
        <v>12060</v>
      </c>
    </row>
    <row r="2" spans="1:19" x14ac:dyDescent="0.25">
      <c r="A2" s="35" t="str">
        <f>+IF(EquityPortfolio!C10&lt;&gt;"",EquityPortfolio!C10,"")</f>
        <v>AAPL</v>
      </c>
      <c r="B2" s="35" t="str">
        <f>+A2</f>
        <v>AAPL</v>
      </c>
      <c r="C2" s="35" t="str">
        <f>+IF(EquityPortfolio!D10&lt;&gt;"",EquityPortfolio!D10,"")</f>
        <v>Apple Inc.</v>
      </c>
      <c r="D2" s="34">
        <v>43055</v>
      </c>
      <c r="E2">
        <v>3.77</v>
      </c>
      <c r="F2" s="34" t="s">
        <v>12167</v>
      </c>
      <c r="G2" s="52">
        <v>0.47649999999999998</v>
      </c>
      <c r="H2">
        <v>1.3419700000000001</v>
      </c>
      <c r="I2">
        <v>26.149000000000001</v>
      </c>
      <c r="J2" t="s">
        <v>12391</v>
      </c>
      <c r="K2">
        <v>6.6530269999999998</v>
      </c>
      <c r="L2" t="s">
        <v>12059</v>
      </c>
      <c r="M2">
        <v>38</v>
      </c>
      <c r="N2" t="s">
        <v>12056</v>
      </c>
      <c r="O2">
        <v>1.8</v>
      </c>
      <c r="P2" t="s">
        <v>12172</v>
      </c>
      <c r="Q2">
        <v>235</v>
      </c>
      <c r="R2">
        <v>129.58000000000001</v>
      </c>
      <c r="S2" s="33">
        <v>187.74</v>
      </c>
    </row>
    <row r="3" spans="1:19" x14ac:dyDescent="0.25">
      <c r="A3" s="35" t="str">
        <f>+IF(EquityPortfolio!C11&lt;&gt;"",EquityPortfolio!C11,"")</f>
        <v>INTC</v>
      </c>
      <c r="B3" s="35" t="str">
        <f t="shared" ref="B3:B25" si="0">+A3</f>
        <v>INTC</v>
      </c>
      <c r="C3" s="35" t="str">
        <f>+IF(EquityPortfolio!D11&lt;&gt;"",EquityPortfolio!D11,"")</f>
        <v>Intel Corporation</v>
      </c>
      <c r="D3" s="34">
        <v>43070</v>
      </c>
      <c r="E3">
        <v>0.86</v>
      </c>
      <c r="F3" s="34" t="s">
        <v>12211</v>
      </c>
      <c r="G3" s="52">
        <v>0.17269999999999999</v>
      </c>
      <c r="H3">
        <v>1.25248</v>
      </c>
      <c r="I3">
        <v>15.157</v>
      </c>
      <c r="J3" t="s">
        <v>12206</v>
      </c>
      <c r="K3">
        <v>2.9398958999999998</v>
      </c>
      <c r="L3" t="s">
        <v>12207</v>
      </c>
      <c r="M3">
        <v>34</v>
      </c>
      <c r="N3" t="s">
        <v>12056</v>
      </c>
      <c r="O3">
        <v>2.5</v>
      </c>
      <c r="P3" t="s">
        <v>12217</v>
      </c>
      <c r="Q3">
        <v>58</v>
      </c>
      <c r="R3">
        <v>32</v>
      </c>
      <c r="S3" s="33">
        <v>46.84</v>
      </c>
    </row>
    <row r="4" spans="1:19" x14ac:dyDescent="0.25">
      <c r="A4" s="35" t="str">
        <f>+IF(EquityPortfolio!C12&lt;&gt;"",EquityPortfolio!C12,"")</f>
        <v>GOOG</v>
      </c>
      <c r="B4" s="35" t="str">
        <f t="shared" si="0"/>
        <v>GOOG</v>
      </c>
      <c r="C4" s="35" t="str">
        <f>+IF(EquityPortfolio!D12&lt;&gt;"",EquityPortfolio!D12,"")</f>
        <v>Alphabet Inc.</v>
      </c>
      <c r="E4">
        <v>9.98</v>
      </c>
      <c r="F4" s="34" t="s">
        <v>12187</v>
      </c>
      <c r="G4" s="52">
        <v>0.32100000000000001</v>
      </c>
      <c r="H4">
        <v>1.0554600000000001</v>
      </c>
      <c r="I4">
        <v>226.11099999999999</v>
      </c>
      <c r="J4" t="s">
        <v>12219</v>
      </c>
      <c r="K4">
        <v>4.7064934000000003</v>
      </c>
      <c r="L4" t="s">
        <v>12221</v>
      </c>
      <c r="M4">
        <v>7</v>
      </c>
      <c r="N4" t="s">
        <v>12056</v>
      </c>
      <c r="O4">
        <v>1.8</v>
      </c>
      <c r="P4" t="s">
        <v>12191</v>
      </c>
      <c r="Q4">
        <v>1200</v>
      </c>
      <c r="R4">
        <v>1000</v>
      </c>
      <c r="S4" s="33">
        <v>1100.8599999999999</v>
      </c>
    </row>
    <row r="5" spans="1:19" x14ac:dyDescent="0.25">
      <c r="A5" s="35" t="str">
        <f>+IF(EquityPortfolio!C13&lt;&gt;"",EquityPortfolio!C13,"")</f>
        <v>BIDU</v>
      </c>
      <c r="B5" s="35" t="str">
        <f t="shared" si="0"/>
        <v>BIDU</v>
      </c>
      <c r="C5" s="35" t="str">
        <f>+IF(EquityPortfolio!D13&lt;&gt;"",EquityPortfolio!D13,"")</f>
        <v>Baidu, Inc.</v>
      </c>
      <c r="E5">
        <v>2.08</v>
      </c>
      <c r="F5" s="34" t="s">
        <v>12231</v>
      </c>
      <c r="G5" s="52">
        <v>0.41620000000000001</v>
      </c>
      <c r="H5">
        <v>1.81006</v>
      </c>
      <c r="I5">
        <v>47.496000000000002</v>
      </c>
      <c r="J5" t="s">
        <v>12393</v>
      </c>
      <c r="K5">
        <v>4.9157824999999997</v>
      </c>
      <c r="L5" t="s">
        <v>12228</v>
      </c>
      <c r="M5">
        <v>31</v>
      </c>
      <c r="N5" t="s">
        <v>12056</v>
      </c>
      <c r="O5">
        <v>2.2000000000000002</v>
      </c>
      <c r="P5" t="s">
        <v>12398</v>
      </c>
      <c r="Q5">
        <v>309.12</v>
      </c>
      <c r="R5">
        <v>186.22</v>
      </c>
      <c r="S5" s="33">
        <v>267.36</v>
      </c>
    </row>
    <row r="6" spans="1:19" x14ac:dyDescent="0.25">
      <c r="A6" s="35" t="str">
        <f>+IF(EquityPortfolio!C14&lt;&gt;"",EquityPortfolio!C14,"")</f>
        <v>MSFT</v>
      </c>
      <c r="B6" s="35" t="str">
        <f t="shared" si="0"/>
        <v>MSFT</v>
      </c>
      <c r="C6" s="35" t="str">
        <f>+IF(EquityPortfolio!D14&lt;&gt;"",EquityPortfolio!D14,"")</f>
        <v>Microsoft Corporation</v>
      </c>
      <c r="D6" s="34">
        <v>43167</v>
      </c>
      <c r="E6">
        <v>0.86</v>
      </c>
      <c r="F6" t="s">
        <v>12242</v>
      </c>
      <c r="G6" s="52">
        <v>0.33119999999999999</v>
      </c>
      <c r="H6">
        <v>1.49064</v>
      </c>
      <c r="I6">
        <v>11.612</v>
      </c>
      <c r="J6" t="s">
        <v>12236</v>
      </c>
      <c r="K6">
        <v>7.4793314999999998</v>
      </c>
      <c r="L6" t="s">
        <v>12239</v>
      </c>
      <c r="M6">
        <v>32</v>
      </c>
      <c r="N6" t="s">
        <v>12056</v>
      </c>
      <c r="O6">
        <v>1.8</v>
      </c>
      <c r="P6" t="s">
        <v>12248</v>
      </c>
      <c r="Q6">
        <v>120</v>
      </c>
      <c r="R6">
        <v>57</v>
      </c>
      <c r="S6">
        <v>92.13</v>
      </c>
    </row>
    <row r="7" spans="1:19" x14ac:dyDescent="0.25">
      <c r="A7" s="35" t="str">
        <f>+IF(EquityPortfolio!C15&lt;&gt;"",EquityPortfolio!C15,"")</f>
        <v>AMZN</v>
      </c>
      <c r="B7" s="35" t="str">
        <f t="shared" si="0"/>
        <v>AMZN</v>
      </c>
      <c r="C7" s="35" t="str">
        <f>+IF(EquityPortfolio!D15&lt;&gt;"",EquityPortfolio!D15,"")</f>
        <v>Amazon.com, Inc.</v>
      </c>
      <c r="E7">
        <v>1.85</v>
      </c>
      <c r="F7" t="s">
        <v>12196</v>
      </c>
      <c r="G7" s="52">
        <v>0.53300000000000003</v>
      </c>
      <c r="H7">
        <v>1.38785</v>
      </c>
      <c r="I7">
        <v>51.158000000000001</v>
      </c>
      <c r="J7" t="s">
        <v>12442</v>
      </c>
      <c r="K7">
        <v>23.048984999999998</v>
      </c>
      <c r="L7" t="s">
        <v>12057</v>
      </c>
      <c r="M7">
        <v>45</v>
      </c>
      <c r="N7" t="s">
        <v>12056</v>
      </c>
      <c r="O7">
        <v>1.8</v>
      </c>
      <c r="P7" t="s">
        <v>12201</v>
      </c>
      <c r="Q7">
        <v>1525</v>
      </c>
      <c r="R7">
        <v>640</v>
      </c>
      <c r="S7">
        <v>1268.71</v>
      </c>
    </row>
    <row r="8" spans="1:19" x14ac:dyDescent="0.25">
      <c r="A8" s="35" t="str">
        <f>+IF(EquityPortfolio!C16&lt;&gt;"",EquityPortfolio!C16,"")</f>
        <v>FB</v>
      </c>
      <c r="B8" s="35" t="str">
        <f t="shared" si="0"/>
        <v>FB</v>
      </c>
      <c r="C8" s="35" t="str">
        <f>+IF(EquityPortfolio!D16&lt;&gt;"",EquityPortfolio!D16,"")</f>
        <v>Facebook, Inc.</v>
      </c>
      <c r="E8">
        <v>1.94</v>
      </c>
      <c r="F8" t="s">
        <v>12180</v>
      </c>
      <c r="G8" s="52">
        <v>0.49609999999999999</v>
      </c>
      <c r="H8">
        <v>0.57932300000000003</v>
      </c>
      <c r="I8">
        <v>24.521000000000001</v>
      </c>
      <c r="J8" t="s">
        <v>12175</v>
      </c>
      <c r="K8">
        <v>7.3479869999999998</v>
      </c>
      <c r="L8" t="s">
        <v>12058</v>
      </c>
      <c r="M8">
        <v>42</v>
      </c>
      <c r="N8" t="s">
        <v>12056</v>
      </c>
      <c r="O8">
        <v>1.8</v>
      </c>
      <c r="P8" t="s">
        <v>12184</v>
      </c>
      <c r="Q8">
        <v>240</v>
      </c>
      <c r="R8">
        <v>131</v>
      </c>
      <c r="S8">
        <v>208.21</v>
      </c>
    </row>
    <row r="9" spans="1:19" x14ac:dyDescent="0.25">
      <c r="A9" s="35" t="str">
        <f>+IF(EquityPortfolio!C17&lt;&gt;"",EquityPortfolio!C17,"")</f>
        <v>IBM</v>
      </c>
      <c r="B9" s="35" t="str">
        <f t="shared" si="0"/>
        <v>IBM</v>
      </c>
      <c r="C9" s="35" t="str">
        <f>+IF(EquityPortfolio!D17&lt;&gt;"",EquityPortfolio!D17,"")</f>
        <v>International Business Machines Corporation</v>
      </c>
      <c r="D9" s="34">
        <v>43078</v>
      </c>
      <c r="E9">
        <v>5.17</v>
      </c>
      <c r="F9" t="s">
        <v>12259</v>
      </c>
      <c r="G9" s="52">
        <v>-7.6100000000000001E-2</v>
      </c>
      <c r="H9">
        <v>1.0680099999999999</v>
      </c>
      <c r="I9">
        <v>21.2</v>
      </c>
      <c r="J9" t="s">
        <v>12253</v>
      </c>
      <c r="K9">
        <v>7.1933959999999999</v>
      </c>
      <c r="L9" t="s">
        <v>12256</v>
      </c>
      <c r="M9">
        <v>23</v>
      </c>
      <c r="N9" t="s">
        <v>12262</v>
      </c>
      <c r="O9">
        <v>2.6</v>
      </c>
      <c r="P9" t="s">
        <v>12264</v>
      </c>
      <c r="Q9">
        <v>200</v>
      </c>
      <c r="R9">
        <v>125</v>
      </c>
      <c r="S9">
        <v>163.74</v>
      </c>
    </row>
    <row r="10" spans="1:19" x14ac:dyDescent="0.25">
      <c r="A10" s="35" t="str">
        <f>+IF(EquityPortfolio!C18&lt;&gt;"",EquityPortfolio!C18,"")</f>
        <v>TXN</v>
      </c>
      <c r="B10" s="35" t="str">
        <f t="shared" si="0"/>
        <v>TXN</v>
      </c>
      <c r="C10" s="35" t="str">
        <f>+IF(EquityPortfolio!D18&lt;&gt;"",EquityPortfolio!D18,"")</f>
        <v>Texas Instruments Incorporated</v>
      </c>
      <c r="D10" s="34">
        <v>43052</v>
      </c>
      <c r="E10">
        <v>1.0900000000000001</v>
      </c>
      <c r="F10" t="s">
        <v>12275</v>
      </c>
      <c r="G10" s="52">
        <v>0.36259999999999998</v>
      </c>
      <c r="H10">
        <v>1.2508699999999999</v>
      </c>
      <c r="I10">
        <v>11.14</v>
      </c>
      <c r="J10" t="s">
        <v>12269</v>
      </c>
      <c r="K10">
        <v>9.086176</v>
      </c>
      <c r="L10" t="s">
        <v>12272</v>
      </c>
      <c r="M10">
        <v>30</v>
      </c>
      <c r="N10" t="s">
        <v>12056</v>
      </c>
      <c r="O10">
        <v>2.4</v>
      </c>
      <c r="P10" t="s">
        <v>12281</v>
      </c>
      <c r="Q10">
        <v>120</v>
      </c>
      <c r="R10">
        <v>74</v>
      </c>
      <c r="S10">
        <v>99.6</v>
      </c>
    </row>
    <row r="11" spans="1:19" x14ac:dyDescent="0.25">
      <c r="A11" s="35" t="str">
        <f>+IF(EquityPortfolio!C19&lt;&gt;"",EquityPortfolio!C19,"")</f>
        <v>YNDX</v>
      </c>
      <c r="B11" s="35" t="str">
        <f t="shared" si="0"/>
        <v>YNDX</v>
      </c>
      <c r="C11" s="35" t="str">
        <f>+IF(EquityPortfolio!D19&lt;&gt;"",EquityPortfolio!D19,"")</f>
        <v>Yandex N.V.</v>
      </c>
      <c r="E11">
        <v>0.19</v>
      </c>
      <c r="F11" t="s">
        <v>12292</v>
      </c>
      <c r="G11" s="52">
        <v>0.60570000000000002</v>
      </c>
      <c r="H11">
        <v>3.20648</v>
      </c>
      <c r="I11">
        <v>8.1460000000000008</v>
      </c>
      <c r="J11" t="s">
        <v>12286</v>
      </c>
      <c r="K11">
        <v>3.9344462999999998</v>
      </c>
      <c r="L11" t="s">
        <v>12289</v>
      </c>
      <c r="M11">
        <v>15</v>
      </c>
      <c r="N11" t="s">
        <v>12056</v>
      </c>
      <c r="O11">
        <v>2.2999999999999998</v>
      </c>
      <c r="P11" t="s">
        <v>12298</v>
      </c>
      <c r="Q11">
        <v>44.61</v>
      </c>
      <c r="R11">
        <v>12.69</v>
      </c>
      <c r="S11">
        <v>34.19</v>
      </c>
    </row>
    <row r="12" spans="1:19" x14ac:dyDescent="0.25">
      <c r="A12" s="35" t="str">
        <f>+IF(EquityPortfolio!C20&lt;&gt;"",EquityPortfolio!C20,"")</f>
        <v>TRIP</v>
      </c>
      <c r="B12" s="35" t="str">
        <f t="shared" si="0"/>
        <v>TRIP</v>
      </c>
      <c r="C12" s="35" t="str">
        <f>+IF(EquityPortfolio!D20&lt;&gt;"",EquityPortfolio!D20,"")</f>
        <v>TripAdvisor, Inc.</v>
      </c>
      <c r="E12">
        <v>0.14000000000000001</v>
      </c>
      <c r="F12" t="s">
        <v>12307</v>
      </c>
      <c r="G12" s="52">
        <v>-0.25269999999999998</v>
      </c>
      <c r="H12">
        <v>1.8842000000000001</v>
      </c>
      <c r="I12">
        <v>10.206</v>
      </c>
      <c r="J12" t="s">
        <v>12444</v>
      </c>
      <c r="K12">
        <v>3.3784144</v>
      </c>
      <c r="L12" t="s">
        <v>12304</v>
      </c>
      <c r="M12">
        <v>20</v>
      </c>
      <c r="N12" t="s">
        <v>12262</v>
      </c>
      <c r="O12">
        <v>3.2</v>
      </c>
      <c r="P12" t="s">
        <v>12313</v>
      </c>
      <c r="Q12">
        <v>60</v>
      </c>
      <c r="R12">
        <v>27</v>
      </c>
      <c r="S12">
        <v>33.75</v>
      </c>
    </row>
    <row r="13" spans="1:19" x14ac:dyDescent="0.25">
      <c r="A13" s="35" t="str">
        <f>+IF(EquityPortfolio!C21&lt;&gt;"",EquityPortfolio!C21,"")</f>
        <v>WMT</v>
      </c>
      <c r="B13" s="35" t="str">
        <f t="shared" si="0"/>
        <v>WMT</v>
      </c>
      <c r="C13" s="35" t="str">
        <f>+IF(EquityPortfolio!D21&lt;&gt;"",EquityPortfolio!D21,"")</f>
        <v>Wal-Mart Stores, Inc.</v>
      </c>
      <c r="D13" s="34">
        <v>43102</v>
      </c>
      <c r="E13">
        <v>1.35</v>
      </c>
      <c r="F13" t="s">
        <v>12322</v>
      </c>
      <c r="G13" s="52">
        <v>0.3569</v>
      </c>
      <c r="H13">
        <v>0.109636</v>
      </c>
      <c r="I13">
        <v>25.655000000000001</v>
      </c>
      <c r="J13" t="s">
        <v>12318</v>
      </c>
      <c r="K13">
        <v>3.7852269999999999</v>
      </c>
      <c r="L13" t="s">
        <v>12321</v>
      </c>
      <c r="M13">
        <v>30</v>
      </c>
      <c r="N13" t="s">
        <v>12056</v>
      </c>
      <c r="O13">
        <v>2.4</v>
      </c>
      <c r="P13" t="s">
        <v>12328</v>
      </c>
      <c r="Q13">
        <v>120</v>
      </c>
      <c r="R13">
        <v>72</v>
      </c>
      <c r="S13">
        <v>100.73</v>
      </c>
    </row>
    <row r="14" spans="1:19" x14ac:dyDescent="0.25">
      <c r="A14" s="35" t="str">
        <f>+IF(EquityPortfolio!C22&lt;&gt;"",EquityPortfolio!C22,"")</f>
        <v/>
      </c>
      <c r="B14" s="35" t="str">
        <f t="shared" si="0"/>
        <v/>
      </c>
      <c r="C14" s="35" t="str">
        <f>+IF(EquityPortfolio!D22&lt;&gt;"",EquityPortfolio!D22,"")</f>
        <v/>
      </c>
      <c r="G14" s="52"/>
    </row>
    <row r="15" spans="1:19" x14ac:dyDescent="0.25">
      <c r="A15" s="35" t="str">
        <f>+IF(EquityPortfolio!C23&lt;&gt;"",EquityPortfolio!C23,"")</f>
        <v/>
      </c>
      <c r="B15" s="35" t="str">
        <f t="shared" si="0"/>
        <v/>
      </c>
      <c r="C15" s="35" t="str">
        <f>+IF(EquityPortfolio!D23&lt;&gt;"",EquityPortfolio!D23,"")</f>
        <v/>
      </c>
      <c r="G15" s="52"/>
    </row>
    <row r="16" spans="1:19" x14ac:dyDescent="0.25">
      <c r="A16" s="35" t="str">
        <f>+IF(EquityPortfolio!C24&lt;&gt;"",EquityPortfolio!C24,"")</f>
        <v/>
      </c>
      <c r="B16" s="35" t="str">
        <f t="shared" si="0"/>
        <v/>
      </c>
      <c r="C16" s="35" t="str">
        <f>+IF(EquityPortfolio!D24&lt;&gt;"",EquityPortfolio!D24,"")</f>
        <v/>
      </c>
      <c r="G16" s="52"/>
    </row>
    <row r="17" spans="1:7" x14ac:dyDescent="0.25">
      <c r="A17" s="35" t="str">
        <f>+IF(EquityPortfolio!C25&lt;&gt;"",EquityPortfolio!C25,"")</f>
        <v/>
      </c>
      <c r="B17" s="35" t="str">
        <f t="shared" si="0"/>
        <v/>
      </c>
      <c r="C17" s="35" t="str">
        <f>+IF(EquityPortfolio!D25&lt;&gt;"",EquityPortfolio!D25,"")</f>
        <v/>
      </c>
      <c r="G17" s="52"/>
    </row>
    <row r="18" spans="1:7" x14ac:dyDescent="0.25">
      <c r="A18" s="35" t="str">
        <f>+IF(EquityPortfolio!C26&lt;&gt;"",EquityPortfolio!C26,"")</f>
        <v/>
      </c>
      <c r="B18" s="35" t="str">
        <f t="shared" si="0"/>
        <v/>
      </c>
      <c r="C18" s="35" t="str">
        <f>+IF(EquityPortfolio!D26&lt;&gt;"",EquityPortfolio!D26,"")</f>
        <v/>
      </c>
    </row>
    <row r="19" spans="1:7" x14ac:dyDescent="0.25">
      <c r="A19" s="35" t="str">
        <f>+IF(EquityPortfolio!C27&lt;&gt;"",EquityPortfolio!C27,"")</f>
        <v/>
      </c>
      <c r="B19" s="35" t="str">
        <f t="shared" si="0"/>
        <v/>
      </c>
      <c r="C19" s="35" t="str">
        <f>+IF(EquityPortfolio!D27&lt;&gt;"",EquityPortfolio!D27,"")</f>
        <v/>
      </c>
    </row>
    <row r="20" spans="1:7" x14ac:dyDescent="0.25">
      <c r="A20" s="35" t="str">
        <f>+IF(EquityPortfolio!C28&lt;&gt;"",EquityPortfolio!C28,"")</f>
        <v/>
      </c>
      <c r="B20" s="35" t="str">
        <f t="shared" si="0"/>
        <v/>
      </c>
      <c r="C20" s="35" t="str">
        <f>+IF(EquityPortfolio!D28&lt;&gt;"",EquityPortfolio!D28,"")</f>
        <v/>
      </c>
    </row>
    <row r="21" spans="1:7" x14ac:dyDescent="0.25">
      <c r="A21" s="35" t="str">
        <f>+IF(EquityPortfolio!C29&lt;&gt;"",EquityPortfolio!C29,"")</f>
        <v/>
      </c>
      <c r="B21" s="35" t="str">
        <f t="shared" si="0"/>
        <v/>
      </c>
      <c r="C21" s="35" t="str">
        <f>+IF(EquityPortfolio!D29&lt;&gt;"",EquityPortfolio!D29,"")</f>
        <v/>
      </c>
    </row>
    <row r="22" spans="1:7" x14ac:dyDescent="0.25">
      <c r="A22" s="35" t="str">
        <f>+IF(EquityPortfolio!C30&lt;&gt;"",EquityPortfolio!C30,"")</f>
        <v/>
      </c>
      <c r="B22" s="35" t="str">
        <f t="shared" si="0"/>
        <v/>
      </c>
      <c r="C22" s="35" t="str">
        <f>+IF(EquityPortfolio!D30&lt;&gt;"",EquityPortfolio!D30,"")</f>
        <v/>
      </c>
    </row>
    <row r="23" spans="1:7" x14ac:dyDescent="0.25">
      <c r="A23" s="35" t="str">
        <f>+IF(EquityPortfolio!C31&lt;&gt;"",EquityPortfolio!C31,"")</f>
        <v/>
      </c>
      <c r="B23" s="35" t="str">
        <f t="shared" si="0"/>
        <v/>
      </c>
      <c r="C23" s="35" t="str">
        <f>+IF(EquityPortfolio!D31&lt;&gt;"",EquityPortfolio!D31,"")</f>
        <v/>
      </c>
    </row>
    <row r="24" spans="1:7" x14ac:dyDescent="0.25">
      <c r="A24" s="35" t="str">
        <f>+IF(EquityPortfolio!C32&lt;&gt;"",EquityPortfolio!C32,"")</f>
        <v/>
      </c>
      <c r="B24" s="35" t="str">
        <f t="shared" si="0"/>
        <v/>
      </c>
      <c r="C24" s="35" t="str">
        <f>+IF(EquityPortfolio!D32&lt;&gt;"",EquityPortfolio!D32,"")</f>
        <v/>
      </c>
    </row>
    <row r="25" spans="1:7" x14ac:dyDescent="0.25">
      <c r="A25" s="35" t="str">
        <f>+IF(EquityPortfolio!C33&lt;&gt;"",EquityPortfolio!C33,"")</f>
        <v/>
      </c>
      <c r="B25" s="35" t="str">
        <f t="shared" si="0"/>
        <v/>
      </c>
      <c r="C25" s="35" t="str">
        <f>+IF(EquityPortfolio!D33&lt;&gt;"",EquityPortfolio!D33,"")</f>
        <v/>
      </c>
    </row>
    <row r="26" spans="1:7" ht="15.75" x14ac:dyDescent="0.25">
      <c r="A26" s="55" t="s">
        <v>12141</v>
      </c>
      <c r="B26" s="123">
        <f>YahooData!C2</f>
        <v>43086.888877314814</v>
      </c>
    </row>
  </sheetData>
  <dataValidations count="1">
    <dataValidation type="list" allowBlank="1" showInputMessage="1" showErrorMessage="1" sqref="D1:S1">
      <formula1>SpecialTags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6" r:id="rId4" name="Button 4">
              <controlPr defaultSize="0" print="0" autoFill="0" autoPict="0" macro="[0]!EquityYahooFundamentals">
                <anchor moveWithCells="1" sizeWithCells="1">
                  <from>
                    <xdr:col>2</xdr:col>
                    <xdr:colOff>28575</xdr:colOff>
                    <xdr:row>25</xdr:row>
                    <xdr:rowOff>19050</xdr:rowOff>
                  </from>
                  <to>
                    <xdr:col>3</xdr:col>
                    <xdr:colOff>638175</xdr:colOff>
                    <xdr:row>30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oogleFinance"/>
  <dimension ref="A1:J2900"/>
  <sheetViews>
    <sheetView showGridLines="0"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X5" sqref="X5"/>
    </sheetView>
  </sheetViews>
  <sheetFormatPr baseColWidth="10" defaultColWidth="9.140625" defaultRowHeight="15" x14ac:dyDescent="0.25"/>
  <cols>
    <col min="1" max="1" width="10.140625" style="62" customWidth="1"/>
    <col min="2" max="2" width="13.28515625" style="1" bestFit="1" customWidth="1"/>
    <col min="3" max="4" width="13.28515625" style="1" customWidth="1"/>
    <col min="5" max="5" width="9.140625" style="1"/>
    <col min="6" max="6" width="18.42578125" style="1" customWidth="1"/>
    <col min="7" max="7" width="16.140625" style="1" customWidth="1"/>
    <col min="8" max="16384" width="9.140625" style="1"/>
  </cols>
  <sheetData>
    <row r="1" spans="1:10" ht="26.25" x14ac:dyDescent="0.4">
      <c r="A1" s="59" t="s">
        <v>12023</v>
      </c>
      <c r="B1" s="60" t="s">
        <v>13</v>
      </c>
      <c r="C1" s="60" t="s">
        <v>12336</v>
      </c>
      <c r="D1" s="60" t="s">
        <v>12335</v>
      </c>
      <c r="F1" s="61" t="s">
        <v>12329</v>
      </c>
      <c r="G1" s="65" t="s">
        <v>13</v>
      </c>
      <c r="H1" s="8">
        <f>+MATCH($G$2,Close!$1:$1,0)</f>
        <v>4</v>
      </c>
      <c r="J1" s="1" t="s">
        <v>12333</v>
      </c>
    </row>
    <row r="2" spans="1:10" x14ac:dyDescent="0.25">
      <c r="A2" s="62">
        <v>39085</v>
      </c>
      <c r="B2" s="1">
        <v>20.350000000000001</v>
      </c>
      <c r="F2" s="61" t="s">
        <v>12332</v>
      </c>
      <c r="G2" s="63" t="str">
        <f>INDEX(EquityPortfolio!$B$10:$B$21,MATCH(str_stock,EquityPortfolio!$C$10:$C$21,0))&amp;str_stock</f>
        <v>NASDAQINTC</v>
      </c>
    </row>
    <row r="3" spans="1:10" x14ac:dyDescent="0.25">
      <c r="A3" s="62">
        <v>39086</v>
      </c>
      <c r="B3" s="1">
        <v>21.17</v>
      </c>
      <c r="F3" s="61" t="s">
        <v>12330</v>
      </c>
      <c r="G3" s="63">
        <f>+MAX(B:B)</f>
        <v>47.1</v>
      </c>
      <c r="J3" s="1" t="s">
        <v>12337</v>
      </c>
    </row>
    <row r="4" spans="1:10" x14ac:dyDescent="0.25">
      <c r="A4" s="62">
        <v>39087</v>
      </c>
      <c r="B4" s="1">
        <v>21.1</v>
      </c>
      <c r="F4" s="61" t="s">
        <v>12331</v>
      </c>
      <c r="G4" s="63">
        <f>+MIN(B:B)</f>
        <v>12.08</v>
      </c>
    </row>
    <row r="5" spans="1:10" x14ac:dyDescent="0.25">
      <c r="A5" s="62">
        <v>39090</v>
      </c>
      <c r="B5" s="1">
        <v>21.01</v>
      </c>
    </row>
    <row r="6" spans="1:10" x14ac:dyDescent="0.25">
      <c r="A6" s="62">
        <v>39091</v>
      </c>
      <c r="B6" s="1">
        <v>21.03</v>
      </c>
    </row>
    <row r="7" spans="1:10" x14ac:dyDescent="0.25">
      <c r="A7" s="62">
        <v>39092</v>
      </c>
      <c r="B7" s="1">
        <v>21.52</v>
      </c>
    </row>
    <row r="8" spans="1:10" x14ac:dyDescent="0.25">
      <c r="A8" s="62">
        <v>39093</v>
      </c>
      <c r="B8" s="1">
        <v>21.92</v>
      </c>
    </row>
    <row r="9" spans="1:10" x14ac:dyDescent="0.25">
      <c r="A9" s="62">
        <v>39094</v>
      </c>
      <c r="B9" s="1">
        <v>22.13</v>
      </c>
    </row>
    <row r="10" spans="1:10" x14ac:dyDescent="0.25">
      <c r="A10" s="62">
        <v>39098</v>
      </c>
      <c r="B10" s="1">
        <v>22.3</v>
      </c>
    </row>
    <row r="11" spans="1:10" x14ac:dyDescent="0.25">
      <c r="A11" s="62">
        <v>39099</v>
      </c>
      <c r="B11" s="1">
        <v>21.04</v>
      </c>
    </row>
    <row r="12" spans="1:10" x14ac:dyDescent="0.25">
      <c r="A12" s="62">
        <v>39100</v>
      </c>
      <c r="B12" s="1">
        <v>20.65</v>
      </c>
    </row>
    <row r="13" spans="1:10" x14ac:dyDescent="0.25">
      <c r="A13" s="62">
        <v>39101</v>
      </c>
      <c r="B13" s="1">
        <v>20.82</v>
      </c>
    </row>
    <row r="14" spans="1:10" x14ac:dyDescent="0.25">
      <c r="A14" s="62">
        <v>39104</v>
      </c>
      <c r="B14" s="1">
        <v>20.79</v>
      </c>
    </row>
    <row r="15" spans="1:10" x14ac:dyDescent="0.25">
      <c r="A15" s="62">
        <v>39105</v>
      </c>
      <c r="B15" s="1">
        <v>20.55</v>
      </c>
    </row>
    <row r="16" spans="1:10" x14ac:dyDescent="0.25">
      <c r="A16" s="62">
        <v>39106</v>
      </c>
      <c r="B16" s="1">
        <v>20.84</v>
      </c>
    </row>
    <row r="17" spans="1:2" x14ac:dyDescent="0.25">
      <c r="A17" s="62">
        <v>39107</v>
      </c>
      <c r="B17" s="1">
        <v>20.6</v>
      </c>
    </row>
    <row r="18" spans="1:2" x14ac:dyDescent="0.25">
      <c r="A18" s="62">
        <v>39108</v>
      </c>
      <c r="B18" s="1">
        <v>20.53</v>
      </c>
    </row>
    <row r="19" spans="1:2" x14ac:dyDescent="0.25">
      <c r="A19" s="62">
        <v>39111</v>
      </c>
      <c r="B19" s="1">
        <v>20.89</v>
      </c>
    </row>
    <row r="20" spans="1:2" x14ac:dyDescent="0.25">
      <c r="A20" s="62">
        <v>39112</v>
      </c>
      <c r="B20" s="1">
        <v>20.93</v>
      </c>
    </row>
    <row r="21" spans="1:2" x14ac:dyDescent="0.25">
      <c r="A21" s="62">
        <v>39113</v>
      </c>
      <c r="B21" s="1">
        <v>20.96</v>
      </c>
    </row>
    <row r="22" spans="1:2" x14ac:dyDescent="0.25">
      <c r="A22" s="62">
        <v>39114</v>
      </c>
      <c r="B22" s="1">
        <v>21.11</v>
      </c>
    </row>
    <row r="23" spans="1:2" x14ac:dyDescent="0.25">
      <c r="A23" s="62">
        <v>39115</v>
      </c>
      <c r="B23" s="1">
        <v>21.23</v>
      </c>
    </row>
    <row r="24" spans="1:2" x14ac:dyDescent="0.25">
      <c r="A24" s="62">
        <v>39118</v>
      </c>
      <c r="B24" s="1">
        <v>21.28</v>
      </c>
    </row>
    <row r="25" spans="1:2" x14ac:dyDescent="0.25">
      <c r="A25" s="62">
        <v>39119</v>
      </c>
      <c r="B25" s="1">
        <v>21.31</v>
      </c>
    </row>
    <row r="26" spans="1:2" x14ac:dyDescent="0.25">
      <c r="A26" s="62">
        <v>39120</v>
      </c>
      <c r="B26" s="1">
        <v>21.51</v>
      </c>
    </row>
    <row r="27" spans="1:2" x14ac:dyDescent="0.25">
      <c r="A27" s="62">
        <v>39121</v>
      </c>
      <c r="B27" s="1">
        <v>21.36</v>
      </c>
    </row>
    <row r="28" spans="1:2" x14ac:dyDescent="0.25">
      <c r="A28" s="62">
        <v>39122</v>
      </c>
      <c r="B28" s="1">
        <v>21.03</v>
      </c>
    </row>
    <row r="29" spans="1:2" x14ac:dyDescent="0.25">
      <c r="A29" s="62">
        <v>39125</v>
      </c>
      <c r="B29" s="1">
        <v>20.8</v>
      </c>
    </row>
    <row r="30" spans="1:2" x14ac:dyDescent="0.25">
      <c r="A30" s="62">
        <v>39126</v>
      </c>
      <c r="B30" s="1">
        <v>20.9</v>
      </c>
    </row>
    <row r="31" spans="1:2" x14ac:dyDescent="0.25">
      <c r="A31" s="62">
        <v>39127</v>
      </c>
      <c r="B31" s="1">
        <v>21.14</v>
      </c>
    </row>
    <row r="32" spans="1:2" x14ac:dyDescent="0.25">
      <c r="A32" s="62">
        <v>39128</v>
      </c>
      <c r="B32" s="1">
        <v>21.31</v>
      </c>
    </row>
    <row r="33" spans="1:2" x14ac:dyDescent="0.25">
      <c r="A33" s="62">
        <v>39129</v>
      </c>
      <c r="B33" s="1">
        <v>21.23</v>
      </c>
    </row>
    <row r="34" spans="1:2" x14ac:dyDescent="0.25">
      <c r="A34" s="62">
        <v>39133</v>
      </c>
      <c r="B34" s="1">
        <v>21.18</v>
      </c>
    </row>
    <row r="35" spans="1:2" x14ac:dyDescent="0.25">
      <c r="A35" s="62">
        <v>39134</v>
      </c>
      <c r="B35" s="1">
        <v>20.88</v>
      </c>
    </row>
    <row r="36" spans="1:2" x14ac:dyDescent="0.25">
      <c r="A36" s="62">
        <v>39135</v>
      </c>
      <c r="B36" s="1">
        <v>20.97</v>
      </c>
    </row>
    <row r="37" spans="1:2" x14ac:dyDescent="0.25">
      <c r="A37" s="62">
        <v>39136</v>
      </c>
      <c r="B37" s="1">
        <v>20.76</v>
      </c>
    </row>
    <row r="38" spans="1:2" x14ac:dyDescent="0.25">
      <c r="A38" s="62">
        <v>39139</v>
      </c>
      <c r="B38" s="1">
        <v>20.85</v>
      </c>
    </row>
    <row r="39" spans="1:2" x14ac:dyDescent="0.25">
      <c r="A39" s="62">
        <v>39140</v>
      </c>
      <c r="B39" s="1">
        <v>20.03</v>
      </c>
    </row>
    <row r="40" spans="1:2" x14ac:dyDescent="0.25">
      <c r="A40" s="62">
        <v>39141</v>
      </c>
      <c r="B40" s="1">
        <v>19.86</v>
      </c>
    </row>
    <row r="41" spans="1:2" x14ac:dyDescent="0.25">
      <c r="A41" s="62">
        <v>39142</v>
      </c>
      <c r="B41" s="1">
        <v>19.59</v>
      </c>
    </row>
    <row r="42" spans="1:2" x14ac:dyDescent="0.25">
      <c r="A42" s="62">
        <v>39143</v>
      </c>
      <c r="B42" s="1">
        <v>19.22</v>
      </c>
    </row>
    <row r="43" spans="1:2" x14ac:dyDescent="0.25">
      <c r="A43" s="62">
        <v>39146</v>
      </c>
      <c r="B43" s="1">
        <v>19.11</v>
      </c>
    </row>
    <row r="44" spans="1:2" x14ac:dyDescent="0.25">
      <c r="A44" s="62">
        <v>39147</v>
      </c>
      <c r="B44" s="1">
        <v>19.399999999999999</v>
      </c>
    </row>
    <row r="45" spans="1:2" x14ac:dyDescent="0.25">
      <c r="A45" s="62">
        <v>39148</v>
      </c>
      <c r="B45" s="1">
        <v>19.12</v>
      </c>
    </row>
    <row r="46" spans="1:2" x14ac:dyDescent="0.25">
      <c r="A46" s="62">
        <v>39149</v>
      </c>
      <c r="B46" s="1">
        <v>19.23</v>
      </c>
    </row>
    <row r="47" spans="1:2" x14ac:dyDescent="0.25">
      <c r="A47" s="62">
        <v>39150</v>
      </c>
      <c r="B47" s="1">
        <v>19.100000000000001</v>
      </c>
    </row>
    <row r="48" spans="1:2" x14ac:dyDescent="0.25">
      <c r="A48" s="62">
        <v>39153</v>
      </c>
      <c r="B48" s="1">
        <v>19.48</v>
      </c>
    </row>
    <row r="49" spans="1:2" x14ac:dyDescent="0.25">
      <c r="A49" s="62">
        <v>39154</v>
      </c>
      <c r="B49" s="1">
        <v>19.12</v>
      </c>
    </row>
    <row r="50" spans="1:2" x14ac:dyDescent="0.25">
      <c r="A50" s="62">
        <v>39155</v>
      </c>
      <c r="B50" s="1">
        <v>19.23</v>
      </c>
    </row>
    <row r="51" spans="1:2" x14ac:dyDescent="0.25">
      <c r="A51" s="62">
        <v>39156</v>
      </c>
      <c r="B51" s="1">
        <v>19.14</v>
      </c>
    </row>
    <row r="52" spans="1:2" x14ac:dyDescent="0.25">
      <c r="A52" s="62">
        <v>39157</v>
      </c>
      <c r="B52" s="1">
        <v>19.149999999999999</v>
      </c>
    </row>
    <row r="53" spans="1:2" x14ac:dyDescent="0.25">
      <c r="A53" s="62">
        <v>39160</v>
      </c>
      <c r="B53" s="1">
        <v>19.11</v>
      </c>
    </row>
    <row r="54" spans="1:2" x14ac:dyDescent="0.25">
      <c r="A54" s="62">
        <v>39161</v>
      </c>
      <c r="B54" s="1">
        <v>18.989999999999998</v>
      </c>
    </row>
    <row r="55" spans="1:2" x14ac:dyDescent="0.25">
      <c r="A55" s="62">
        <v>39162</v>
      </c>
      <c r="B55" s="1">
        <v>19.34</v>
      </c>
    </row>
    <row r="56" spans="1:2" x14ac:dyDescent="0.25">
      <c r="A56" s="62">
        <v>39163</v>
      </c>
      <c r="B56" s="1">
        <v>19.16</v>
      </c>
    </row>
    <row r="57" spans="1:2" x14ac:dyDescent="0.25">
      <c r="A57" s="62">
        <v>39164</v>
      </c>
      <c r="B57" s="1">
        <v>19.27</v>
      </c>
    </row>
    <row r="58" spans="1:2" x14ac:dyDescent="0.25">
      <c r="A58" s="62">
        <v>39167</v>
      </c>
      <c r="B58" s="1">
        <v>19.29</v>
      </c>
    </row>
    <row r="59" spans="1:2" x14ac:dyDescent="0.25">
      <c r="A59" s="62">
        <v>39168</v>
      </c>
      <c r="B59" s="1">
        <v>19.059999999999999</v>
      </c>
    </row>
    <row r="60" spans="1:2" x14ac:dyDescent="0.25">
      <c r="A60" s="62">
        <v>39169</v>
      </c>
      <c r="B60" s="1">
        <v>18.86</v>
      </c>
    </row>
    <row r="61" spans="1:2" x14ac:dyDescent="0.25">
      <c r="A61" s="62">
        <v>39170</v>
      </c>
      <c r="B61" s="1">
        <v>19.09</v>
      </c>
    </row>
    <row r="62" spans="1:2" x14ac:dyDescent="0.25">
      <c r="A62" s="62">
        <v>39171</v>
      </c>
      <c r="B62" s="1">
        <v>19.13</v>
      </c>
    </row>
    <row r="63" spans="1:2" x14ac:dyDescent="0.25">
      <c r="A63" s="62">
        <v>39174</v>
      </c>
      <c r="B63" s="1">
        <v>19.13</v>
      </c>
    </row>
    <row r="64" spans="1:2" x14ac:dyDescent="0.25">
      <c r="A64" s="62">
        <v>39175</v>
      </c>
      <c r="B64" s="1">
        <v>19.309999999999999</v>
      </c>
    </row>
    <row r="65" spans="1:2" x14ac:dyDescent="0.25">
      <c r="A65" s="62">
        <v>39176</v>
      </c>
      <c r="B65" s="1">
        <v>19.38</v>
      </c>
    </row>
    <row r="66" spans="1:2" x14ac:dyDescent="0.25">
      <c r="A66" s="62">
        <v>39177</v>
      </c>
      <c r="B66" s="1">
        <v>19.579999999999998</v>
      </c>
    </row>
    <row r="67" spans="1:2" x14ac:dyDescent="0.25">
      <c r="A67" s="62">
        <v>39181</v>
      </c>
      <c r="B67" s="1">
        <v>20.100000000000001</v>
      </c>
    </row>
    <row r="68" spans="1:2" x14ac:dyDescent="0.25">
      <c r="A68" s="62">
        <v>39182</v>
      </c>
      <c r="B68" s="1">
        <v>20.68</v>
      </c>
    </row>
    <row r="69" spans="1:2" x14ac:dyDescent="0.25">
      <c r="A69" s="62">
        <v>39183</v>
      </c>
      <c r="B69" s="1">
        <v>20.47</v>
      </c>
    </row>
    <row r="70" spans="1:2" x14ac:dyDescent="0.25">
      <c r="A70" s="62">
        <v>39184</v>
      </c>
      <c r="B70" s="1">
        <v>20.5</v>
      </c>
    </row>
    <row r="71" spans="1:2" x14ac:dyDescent="0.25">
      <c r="A71" s="62">
        <v>39185</v>
      </c>
      <c r="B71" s="1">
        <v>20.46</v>
      </c>
    </row>
    <row r="72" spans="1:2" x14ac:dyDescent="0.25">
      <c r="A72" s="62">
        <v>39188</v>
      </c>
      <c r="B72" s="1">
        <v>20.69</v>
      </c>
    </row>
    <row r="73" spans="1:2" x14ac:dyDescent="0.25">
      <c r="A73" s="62">
        <v>39189</v>
      </c>
      <c r="B73" s="1">
        <v>20.98</v>
      </c>
    </row>
    <row r="74" spans="1:2" x14ac:dyDescent="0.25">
      <c r="A74" s="62">
        <v>39190</v>
      </c>
      <c r="B74" s="1">
        <v>21.35</v>
      </c>
    </row>
    <row r="75" spans="1:2" x14ac:dyDescent="0.25">
      <c r="A75" s="62">
        <v>39191</v>
      </c>
      <c r="B75" s="1">
        <v>21.81</v>
      </c>
    </row>
    <row r="76" spans="1:2" x14ac:dyDescent="0.25">
      <c r="A76" s="62">
        <v>39192</v>
      </c>
      <c r="B76" s="1">
        <v>22.16</v>
      </c>
    </row>
    <row r="77" spans="1:2" x14ac:dyDescent="0.25">
      <c r="A77" s="62">
        <v>39195</v>
      </c>
      <c r="B77" s="1">
        <v>21.91</v>
      </c>
    </row>
    <row r="78" spans="1:2" x14ac:dyDescent="0.25">
      <c r="A78" s="62">
        <v>39196</v>
      </c>
      <c r="B78" s="1">
        <v>21.94</v>
      </c>
    </row>
    <row r="79" spans="1:2" x14ac:dyDescent="0.25">
      <c r="A79" s="62">
        <v>39197</v>
      </c>
      <c r="B79" s="1">
        <v>22.26</v>
      </c>
    </row>
    <row r="80" spans="1:2" x14ac:dyDescent="0.25">
      <c r="A80" s="62">
        <v>39198</v>
      </c>
      <c r="B80" s="1">
        <v>22.09</v>
      </c>
    </row>
    <row r="81" spans="1:2" x14ac:dyDescent="0.25">
      <c r="A81" s="62">
        <v>39199</v>
      </c>
      <c r="B81" s="1">
        <v>21.87</v>
      </c>
    </row>
    <row r="82" spans="1:2" x14ac:dyDescent="0.25">
      <c r="A82" s="62">
        <v>39202</v>
      </c>
      <c r="B82" s="1">
        <v>21.5</v>
      </c>
    </row>
    <row r="83" spans="1:2" x14ac:dyDescent="0.25">
      <c r="A83" s="62">
        <v>39203</v>
      </c>
      <c r="B83" s="1">
        <v>21.8</v>
      </c>
    </row>
    <row r="84" spans="1:2" x14ac:dyDescent="0.25">
      <c r="A84" s="62">
        <v>39204</v>
      </c>
      <c r="B84" s="1">
        <v>21.93</v>
      </c>
    </row>
    <row r="85" spans="1:2" x14ac:dyDescent="0.25">
      <c r="A85" s="62">
        <v>39205</v>
      </c>
      <c r="B85" s="1">
        <v>21.74</v>
      </c>
    </row>
    <row r="86" spans="1:2" x14ac:dyDescent="0.25">
      <c r="A86" s="62">
        <v>39206</v>
      </c>
      <c r="B86" s="1">
        <v>21.9</v>
      </c>
    </row>
    <row r="87" spans="1:2" x14ac:dyDescent="0.25">
      <c r="A87" s="62">
        <v>39209</v>
      </c>
      <c r="B87" s="1">
        <v>21.96</v>
      </c>
    </row>
    <row r="88" spans="1:2" x14ac:dyDescent="0.25">
      <c r="A88" s="62">
        <v>39210</v>
      </c>
      <c r="B88" s="1">
        <v>22.15</v>
      </c>
    </row>
    <row r="89" spans="1:2" x14ac:dyDescent="0.25">
      <c r="A89" s="62">
        <v>39211</v>
      </c>
      <c r="B89" s="1">
        <v>22.47</v>
      </c>
    </row>
    <row r="90" spans="1:2" x14ac:dyDescent="0.25">
      <c r="A90" s="62">
        <v>39212</v>
      </c>
      <c r="B90" s="1">
        <v>22.21</v>
      </c>
    </row>
    <row r="91" spans="1:2" x14ac:dyDescent="0.25">
      <c r="A91" s="62">
        <v>39213</v>
      </c>
      <c r="B91" s="1">
        <v>22.28</v>
      </c>
    </row>
    <row r="92" spans="1:2" x14ac:dyDescent="0.25">
      <c r="A92" s="62">
        <v>39216</v>
      </c>
      <c r="B92" s="1">
        <v>22.12</v>
      </c>
    </row>
    <row r="93" spans="1:2" x14ac:dyDescent="0.25">
      <c r="A93" s="62">
        <v>39217</v>
      </c>
      <c r="B93" s="1">
        <v>22.01</v>
      </c>
    </row>
    <row r="94" spans="1:2" x14ac:dyDescent="0.25">
      <c r="A94" s="62">
        <v>39218</v>
      </c>
      <c r="B94" s="1">
        <v>22.18</v>
      </c>
    </row>
    <row r="95" spans="1:2" x14ac:dyDescent="0.25">
      <c r="A95" s="62">
        <v>39219</v>
      </c>
      <c r="B95" s="1">
        <v>22.23</v>
      </c>
    </row>
    <row r="96" spans="1:2" x14ac:dyDescent="0.25">
      <c r="A96" s="62">
        <v>39220</v>
      </c>
      <c r="B96" s="1">
        <v>22.7</v>
      </c>
    </row>
    <row r="97" spans="1:3" x14ac:dyDescent="0.25">
      <c r="A97" s="62">
        <v>39223</v>
      </c>
      <c r="B97" s="1">
        <v>22.63</v>
      </c>
    </row>
    <row r="98" spans="1:3" x14ac:dyDescent="0.25">
      <c r="A98" s="62">
        <v>39224</v>
      </c>
      <c r="B98" s="1">
        <v>22.99</v>
      </c>
    </row>
    <row r="99" spans="1:3" x14ac:dyDescent="0.25">
      <c r="A99" s="62">
        <v>39225</v>
      </c>
      <c r="B99" s="1">
        <v>22.67</v>
      </c>
    </row>
    <row r="100" spans="1:3" x14ac:dyDescent="0.25">
      <c r="A100" s="62">
        <v>39226</v>
      </c>
      <c r="B100" s="1">
        <v>21.97</v>
      </c>
    </row>
    <row r="101" spans="1:3" x14ac:dyDescent="0.25">
      <c r="A101" s="62">
        <v>39227</v>
      </c>
      <c r="B101" s="1">
        <v>22.16</v>
      </c>
      <c r="C101" s="1">
        <f>+IF(B101="","",AVERAGE(B2:B101))</f>
        <v>20.823300000000003</v>
      </c>
    </row>
    <row r="102" spans="1:3" x14ac:dyDescent="0.25">
      <c r="A102" s="62">
        <v>39231</v>
      </c>
      <c r="B102" s="1">
        <v>22.3</v>
      </c>
      <c r="C102" s="1">
        <f t="shared" ref="C102:C165" si="0">+IF(B102="","",AVERAGE(B3:B102))</f>
        <v>20.8428</v>
      </c>
    </row>
    <row r="103" spans="1:3" x14ac:dyDescent="0.25">
      <c r="A103" s="62">
        <v>39232</v>
      </c>
      <c r="B103" s="1">
        <v>22.08</v>
      </c>
      <c r="C103" s="1">
        <f t="shared" si="0"/>
        <v>20.851900000000004</v>
      </c>
    </row>
    <row r="104" spans="1:3" x14ac:dyDescent="0.25">
      <c r="A104" s="62">
        <v>39233</v>
      </c>
      <c r="B104" s="1">
        <v>22.18</v>
      </c>
      <c r="C104" s="1">
        <f t="shared" si="0"/>
        <v>20.862700000000004</v>
      </c>
    </row>
    <row r="105" spans="1:3" x14ac:dyDescent="0.25">
      <c r="A105" s="62">
        <v>39234</v>
      </c>
      <c r="B105" s="1">
        <v>22.36</v>
      </c>
      <c r="C105" s="1">
        <f t="shared" si="0"/>
        <v>20.876200000000008</v>
      </c>
    </row>
    <row r="106" spans="1:3" x14ac:dyDescent="0.25">
      <c r="A106" s="62">
        <v>39237</v>
      </c>
      <c r="B106" s="1">
        <v>22.16</v>
      </c>
      <c r="C106" s="1">
        <f t="shared" si="0"/>
        <v>20.887500000000003</v>
      </c>
    </row>
    <row r="107" spans="1:3" x14ac:dyDescent="0.25">
      <c r="A107" s="62">
        <v>39238</v>
      </c>
      <c r="B107" s="1">
        <v>21.96</v>
      </c>
      <c r="C107" s="1">
        <f t="shared" si="0"/>
        <v>20.891900000000007</v>
      </c>
    </row>
    <row r="108" spans="1:3" x14ac:dyDescent="0.25">
      <c r="A108" s="62">
        <v>39239</v>
      </c>
      <c r="B108" s="1">
        <v>21.49</v>
      </c>
      <c r="C108" s="1">
        <f t="shared" si="0"/>
        <v>20.887600000000003</v>
      </c>
    </row>
    <row r="109" spans="1:3" x14ac:dyDescent="0.25">
      <c r="A109" s="62">
        <v>39240</v>
      </c>
      <c r="B109" s="1">
        <v>21.31</v>
      </c>
      <c r="C109" s="1">
        <f t="shared" si="0"/>
        <v>20.879400000000004</v>
      </c>
    </row>
    <row r="110" spans="1:3" x14ac:dyDescent="0.25">
      <c r="A110" s="62">
        <v>39241</v>
      </c>
      <c r="B110" s="1">
        <v>21.83</v>
      </c>
      <c r="C110" s="1">
        <f t="shared" si="0"/>
        <v>20.874700000000008</v>
      </c>
    </row>
    <row r="111" spans="1:3" x14ac:dyDescent="0.25">
      <c r="A111" s="62">
        <v>39244</v>
      </c>
      <c r="B111" s="1">
        <v>21.93</v>
      </c>
      <c r="C111" s="1">
        <f t="shared" si="0"/>
        <v>20.883600000000005</v>
      </c>
    </row>
    <row r="112" spans="1:3" x14ac:dyDescent="0.25">
      <c r="A112" s="62">
        <v>39245</v>
      </c>
      <c r="B112" s="1">
        <v>22.2</v>
      </c>
      <c r="C112" s="1">
        <f t="shared" si="0"/>
        <v>20.899100000000004</v>
      </c>
    </row>
    <row r="113" spans="1:3" x14ac:dyDescent="0.25">
      <c r="A113" s="62">
        <v>39246</v>
      </c>
      <c r="B113" s="1">
        <v>22.67</v>
      </c>
      <c r="C113" s="1">
        <f t="shared" si="0"/>
        <v>20.917600000000007</v>
      </c>
    </row>
    <row r="114" spans="1:3" x14ac:dyDescent="0.25">
      <c r="A114" s="62">
        <v>39247</v>
      </c>
      <c r="B114" s="1">
        <v>23.23</v>
      </c>
      <c r="C114" s="1">
        <f t="shared" si="0"/>
        <v>20.942000000000004</v>
      </c>
    </row>
    <row r="115" spans="1:3" x14ac:dyDescent="0.25">
      <c r="A115" s="62">
        <v>39248</v>
      </c>
      <c r="B115" s="1">
        <v>24.24</v>
      </c>
      <c r="C115" s="1">
        <f t="shared" si="0"/>
        <v>20.978900000000003</v>
      </c>
    </row>
    <row r="116" spans="1:3" x14ac:dyDescent="0.25">
      <c r="A116" s="62">
        <v>39251</v>
      </c>
      <c r="B116" s="1">
        <v>24.17</v>
      </c>
      <c r="C116" s="1">
        <f t="shared" si="0"/>
        <v>21.012200000000004</v>
      </c>
    </row>
    <row r="117" spans="1:3" x14ac:dyDescent="0.25">
      <c r="A117" s="62">
        <v>39252</v>
      </c>
      <c r="B117" s="1">
        <v>24.1</v>
      </c>
      <c r="C117" s="1">
        <f t="shared" si="0"/>
        <v>21.047200000000004</v>
      </c>
    </row>
    <row r="118" spans="1:3" x14ac:dyDescent="0.25">
      <c r="A118" s="62">
        <v>39253</v>
      </c>
      <c r="B118" s="1">
        <v>23.94</v>
      </c>
      <c r="C118" s="1">
        <f t="shared" si="0"/>
        <v>21.081300000000006</v>
      </c>
    </row>
    <row r="119" spans="1:3" x14ac:dyDescent="0.25">
      <c r="A119" s="62">
        <v>39254</v>
      </c>
      <c r="B119" s="1">
        <v>24.29</v>
      </c>
      <c r="C119" s="1">
        <f t="shared" si="0"/>
        <v>21.115300000000005</v>
      </c>
    </row>
    <row r="120" spans="1:3" x14ac:dyDescent="0.25">
      <c r="A120" s="62">
        <v>39255</v>
      </c>
      <c r="B120" s="1">
        <v>23.7</v>
      </c>
      <c r="C120" s="1">
        <f t="shared" si="0"/>
        <v>21.143000000000001</v>
      </c>
    </row>
    <row r="121" spans="1:3" x14ac:dyDescent="0.25">
      <c r="A121" s="62">
        <v>39258</v>
      </c>
      <c r="B121" s="1">
        <v>23.48</v>
      </c>
      <c r="C121" s="1">
        <f t="shared" si="0"/>
        <v>21.168200000000006</v>
      </c>
    </row>
    <row r="122" spans="1:3" x14ac:dyDescent="0.25">
      <c r="A122" s="62">
        <v>39259</v>
      </c>
      <c r="B122" s="1">
        <v>23.38</v>
      </c>
      <c r="C122" s="1">
        <f t="shared" si="0"/>
        <v>21.190900000000006</v>
      </c>
    </row>
    <row r="123" spans="1:3" x14ac:dyDescent="0.25">
      <c r="A123" s="62">
        <v>39260</v>
      </c>
      <c r="B123" s="1">
        <v>23.79</v>
      </c>
      <c r="C123" s="1">
        <f t="shared" si="0"/>
        <v>21.216500000000007</v>
      </c>
    </row>
    <row r="124" spans="1:3" x14ac:dyDescent="0.25">
      <c r="A124" s="62">
        <v>39261</v>
      </c>
      <c r="B124" s="1">
        <v>23.92</v>
      </c>
      <c r="C124" s="1">
        <f t="shared" si="0"/>
        <v>21.242900000000009</v>
      </c>
    </row>
    <row r="125" spans="1:3" x14ac:dyDescent="0.25">
      <c r="A125" s="62">
        <v>39262</v>
      </c>
      <c r="B125" s="1">
        <v>23.74</v>
      </c>
      <c r="C125" s="1">
        <f t="shared" si="0"/>
        <v>21.267200000000003</v>
      </c>
    </row>
    <row r="126" spans="1:3" x14ac:dyDescent="0.25">
      <c r="A126" s="62">
        <v>39265</v>
      </c>
      <c r="B126" s="1">
        <v>24.27</v>
      </c>
      <c r="C126" s="1">
        <f t="shared" si="0"/>
        <v>21.294800000000006</v>
      </c>
    </row>
    <row r="127" spans="1:3" x14ac:dyDescent="0.25">
      <c r="A127" s="62">
        <v>39266</v>
      </c>
      <c r="B127" s="1">
        <v>24.59</v>
      </c>
      <c r="C127" s="1">
        <f t="shared" si="0"/>
        <v>21.327100000000005</v>
      </c>
    </row>
    <row r="128" spans="1:3" x14ac:dyDescent="0.25">
      <c r="A128" s="62">
        <v>39268</v>
      </c>
      <c r="B128" s="1">
        <v>24.6</v>
      </c>
      <c r="C128" s="1">
        <f t="shared" si="0"/>
        <v>21.362800000000007</v>
      </c>
    </row>
    <row r="129" spans="1:3" x14ac:dyDescent="0.25">
      <c r="A129" s="62">
        <v>39269</v>
      </c>
      <c r="B129" s="1">
        <v>24.68</v>
      </c>
      <c r="C129" s="1">
        <f t="shared" si="0"/>
        <v>21.401600000000009</v>
      </c>
    </row>
    <row r="130" spans="1:3" x14ac:dyDescent="0.25">
      <c r="A130" s="62">
        <v>39272</v>
      </c>
      <c r="B130" s="1">
        <v>24.96</v>
      </c>
      <c r="C130" s="1">
        <f t="shared" si="0"/>
        <v>21.442200000000007</v>
      </c>
    </row>
    <row r="131" spans="1:3" x14ac:dyDescent="0.25">
      <c r="A131" s="62">
        <v>39273</v>
      </c>
      <c r="B131" s="1">
        <v>24.97</v>
      </c>
      <c r="C131" s="1">
        <f t="shared" si="0"/>
        <v>21.480500000000006</v>
      </c>
    </row>
    <row r="132" spans="1:3" x14ac:dyDescent="0.25">
      <c r="A132" s="62">
        <v>39274</v>
      </c>
      <c r="B132" s="1">
        <v>24.57</v>
      </c>
      <c r="C132" s="1">
        <f t="shared" si="0"/>
        <v>21.513100000000009</v>
      </c>
    </row>
    <row r="133" spans="1:3" x14ac:dyDescent="0.25">
      <c r="A133" s="62">
        <v>39275</v>
      </c>
      <c r="B133" s="1">
        <v>26</v>
      </c>
      <c r="C133" s="1">
        <f t="shared" si="0"/>
        <v>21.560800000000008</v>
      </c>
    </row>
    <row r="134" spans="1:3" x14ac:dyDescent="0.25">
      <c r="A134" s="62">
        <v>39276</v>
      </c>
      <c r="B134" s="1">
        <v>25.97</v>
      </c>
      <c r="C134" s="1">
        <f t="shared" si="0"/>
        <v>21.608700000000002</v>
      </c>
    </row>
    <row r="135" spans="1:3" x14ac:dyDescent="0.25">
      <c r="A135" s="62">
        <v>39279</v>
      </c>
      <c r="B135" s="1">
        <v>25.95</v>
      </c>
      <c r="C135" s="1">
        <f t="shared" si="0"/>
        <v>21.659400000000005</v>
      </c>
    </row>
    <row r="136" spans="1:3" x14ac:dyDescent="0.25">
      <c r="A136" s="62">
        <v>39280</v>
      </c>
      <c r="B136" s="1">
        <v>26.33</v>
      </c>
      <c r="C136" s="1">
        <f t="shared" si="0"/>
        <v>21.713000000000001</v>
      </c>
    </row>
    <row r="137" spans="1:3" x14ac:dyDescent="0.25">
      <c r="A137" s="62">
        <v>39281</v>
      </c>
      <c r="B137" s="1">
        <v>25.06</v>
      </c>
      <c r="C137" s="1">
        <f t="shared" si="0"/>
        <v>21.756</v>
      </c>
    </row>
    <row r="138" spans="1:3" x14ac:dyDescent="0.25">
      <c r="A138" s="62">
        <v>39282</v>
      </c>
      <c r="B138" s="1">
        <v>25.26</v>
      </c>
      <c r="C138" s="1">
        <f t="shared" si="0"/>
        <v>21.8001</v>
      </c>
    </row>
    <row r="139" spans="1:3" x14ac:dyDescent="0.25">
      <c r="A139" s="62">
        <v>39283</v>
      </c>
      <c r="B139" s="1">
        <v>24.55</v>
      </c>
      <c r="C139" s="1">
        <f t="shared" si="0"/>
        <v>21.845300000000002</v>
      </c>
    </row>
    <row r="140" spans="1:3" x14ac:dyDescent="0.25">
      <c r="A140" s="62">
        <v>39286</v>
      </c>
      <c r="B140" s="1">
        <v>24.72</v>
      </c>
      <c r="C140" s="1">
        <f t="shared" si="0"/>
        <v>21.893900000000002</v>
      </c>
    </row>
    <row r="141" spans="1:3" x14ac:dyDescent="0.25">
      <c r="A141" s="62">
        <v>39287</v>
      </c>
      <c r="B141" s="1">
        <v>24.53</v>
      </c>
      <c r="C141" s="1">
        <f t="shared" si="0"/>
        <v>21.943300000000008</v>
      </c>
    </row>
    <row r="142" spans="1:3" x14ac:dyDescent="0.25">
      <c r="A142" s="62">
        <v>39288</v>
      </c>
      <c r="B142" s="1">
        <v>24.5</v>
      </c>
      <c r="C142" s="1">
        <f t="shared" si="0"/>
        <v>21.996100000000009</v>
      </c>
    </row>
    <row r="143" spans="1:3" x14ac:dyDescent="0.25">
      <c r="A143" s="62">
        <v>39289</v>
      </c>
      <c r="B143" s="1">
        <v>24</v>
      </c>
      <c r="C143" s="1">
        <f t="shared" si="0"/>
        <v>22.045000000000009</v>
      </c>
    </row>
    <row r="144" spans="1:3" x14ac:dyDescent="0.25">
      <c r="A144" s="62">
        <v>39290</v>
      </c>
      <c r="B144" s="1">
        <v>23.54</v>
      </c>
      <c r="C144" s="1">
        <f t="shared" si="0"/>
        <v>22.086400000000008</v>
      </c>
    </row>
    <row r="145" spans="1:3" x14ac:dyDescent="0.25">
      <c r="A145" s="62">
        <v>39293</v>
      </c>
      <c r="B145" s="1">
        <v>23.85</v>
      </c>
      <c r="C145" s="1">
        <f t="shared" si="0"/>
        <v>22.133700000000005</v>
      </c>
    </row>
    <row r="146" spans="1:3" x14ac:dyDescent="0.25">
      <c r="A146" s="62">
        <v>39294</v>
      </c>
      <c r="B146" s="1">
        <v>23.62</v>
      </c>
      <c r="C146" s="1">
        <f t="shared" si="0"/>
        <v>22.177600000000002</v>
      </c>
    </row>
    <row r="147" spans="1:3" x14ac:dyDescent="0.25">
      <c r="A147" s="62">
        <v>39295</v>
      </c>
      <c r="B147" s="1">
        <v>23.8</v>
      </c>
      <c r="C147" s="1">
        <f t="shared" si="0"/>
        <v>22.224599999999999</v>
      </c>
    </row>
    <row r="148" spans="1:3" x14ac:dyDescent="0.25">
      <c r="A148" s="62">
        <v>39296</v>
      </c>
      <c r="B148" s="1">
        <v>24.3</v>
      </c>
      <c r="C148" s="1">
        <f t="shared" si="0"/>
        <v>22.272800000000004</v>
      </c>
    </row>
    <row r="149" spans="1:3" x14ac:dyDescent="0.25">
      <c r="A149" s="62">
        <v>39297</v>
      </c>
      <c r="B149" s="1">
        <v>23.91</v>
      </c>
      <c r="C149" s="1">
        <f t="shared" si="0"/>
        <v>22.320700000000002</v>
      </c>
    </row>
    <row r="150" spans="1:3" x14ac:dyDescent="0.25">
      <c r="A150" s="62">
        <v>39300</v>
      </c>
      <c r="B150" s="1">
        <v>24.13</v>
      </c>
      <c r="C150" s="1">
        <f t="shared" si="0"/>
        <v>22.369700000000002</v>
      </c>
    </row>
    <row r="151" spans="1:3" x14ac:dyDescent="0.25">
      <c r="A151" s="62">
        <v>39301</v>
      </c>
      <c r="B151" s="1">
        <v>24.13</v>
      </c>
      <c r="C151" s="1">
        <f t="shared" si="0"/>
        <v>22.419600000000006</v>
      </c>
    </row>
    <row r="152" spans="1:3" x14ac:dyDescent="0.25">
      <c r="A152" s="62">
        <v>39302</v>
      </c>
      <c r="B152" s="1">
        <v>24.68</v>
      </c>
      <c r="C152" s="1">
        <f t="shared" si="0"/>
        <v>22.474900000000002</v>
      </c>
    </row>
    <row r="153" spans="1:3" x14ac:dyDescent="0.25">
      <c r="A153" s="62">
        <v>39303</v>
      </c>
      <c r="B153" s="1">
        <v>23.92</v>
      </c>
      <c r="C153" s="1">
        <f t="shared" si="0"/>
        <v>22.523000000000003</v>
      </c>
    </row>
    <row r="154" spans="1:3" x14ac:dyDescent="0.25">
      <c r="A154" s="62">
        <v>39304</v>
      </c>
      <c r="B154" s="1">
        <v>23.98</v>
      </c>
      <c r="C154" s="1">
        <f t="shared" si="0"/>
        <v>22.572900000000004</v>
      </c>
    </row>
    <row r="155" spans="1:3" x14ac:dyDescent="0.25">
      <c r="A155" s="62">
        <v>39307</v>
      </c>
      <c r="B155" s="1">
        <v>24.02</v>
      </c>
      <c r="C155" s="1">
        <f t="shared" si="0"/>
        <v>22.619699999999998</v>
      </c>
    </row>
    <row r="156" spans="1:3" x14ac:dyDescent="0.25">
      <c r="A156" s="62">
        <v>39308</v>
      </c>
      <c r="B156" s="1">
        <v>23.8</v>
      </c>
      <c r="C156" s="1">
        <f t="shared" si="0"/>
        <v>22.6661</v>
      </c>
    </row>
    <row r="157" spans="1:3" x14ac:dyDescent="0.25">
      <c r="A157" s="62">
        <v>39309</v>
      </c>
      <c r="B157" s="1">
        <v>23.22</v>
      </c>
      <c r="C157" s="1">
        <f t="shared" si="0"/>
        <v>22.7056</v>
      </c>
    </row>
    <row r="158" spans="1:3" x14ac:dyDescent="0.25">
      <c r="A158" s="62">
        <v>39310</v>
      </c>
      <c r="B158" s="1">
        <v>23.1</v>
      </c>
      <c r="C158" s="1">
        <f t="shared" si="0"/>
        <v>22.7437</v>
      </c>
    </row>
    <row r="159" spans="1:3" x14ac:dyDescent="0.25">
      <c r="A159" s="62">
        <v>39311</v>
      </c>
      <c r="B159" s="1">
        <v>23.7</v>
      </c>
      <c r="C159" s="1">
        <f t="shared" si="0"/>
        <v>22.790099999999992</v>
      </c>
    </row>
    <row r="160" spans="1:3" x14ac:dyDescent="0.25">
      <c r="A160" s="62">
        <v>39314</v>
      </c>
      <c r="B160" s="1">
        <v>24.11</v>
      </c>
      <c r="C160" s="1">
        <f t="shared" si="0"/>
        <v>22.842599999999997</v>
      </c>
    </row>
    <row r="161" spans="1:3" x14ac:dyDescent="0.25">
      <c r="A161" s="62">
        <v>39315</v>
      </c>
      <c r="B161" s="1">
        <v>23.89</v>
      </c>
      <c r="C161" s="1">
        <f t="shared" si="0"/>
        <v>22.890599999999996</v>
      </c>
    </row>
    <row r="162" spans="1:3" x14ac:dyDescent="0.25">
      <c r="A162" s="62">
        <v>39316</v>
      </c>
      <c r="B162" s="1">
        <v>24.15</v>
      </c>
      <c r="C162" s="1">
        <f t="shared" si="0"/>
        <v>22.940799999999999</v>
      </c>
    </row>
    <row r="163" spans="1:3" x14ac:dyDescent="0.25">
      <c r="A163" s="62">
        <v>39317</v>
      </c>
      <c r="B163" s="1">
        <v>24.23</v>
      </c>
      <c r="C163" s="1">
        <f t="shared" si="0"/>
        <v>22.991799999999998</v>
      </c>
    </row>
    <row r="164" spans="1:3" x14ac:dyDescent="0.25">
      <c r="A164" s="62">
        <v>39318</v>
      </c>
      <c r="B164" s="1">
        <v>24.79</v>
      </c>
      <c r="C164" s="1">
        <f t="shared" si="0"/>
        <v>23.046599999999998</v>
      </c>
    </row>
    <row r="165" spans="1:3" x14ac:dyDescent="0.25">
      <c r="A165" s="62">
        <v>39321</v>
      </c>
      <c r="B165" s="1">
        <v>24.45</v>
      </c>
      <c r="C165" s="1">
        <f t="shared" si="0"/>
        <v>23.097299999999997</v>
      </c>
    </row>
    <row r="166" spans="1:3" x14ac:dyDescent="0.25">
      <c r="A166" s="62">
        <v>39322</v>
      </c>
      <c r="B166" s="1">
        <v>23.96</v>
      </c>
      <c r="C166" s="1">
        <f t="shared" ref="C166:C229" si="1">+IF(B166="","",AVERAGE(B67:B166))</f>
        <v>23.141099999999998</v>
      </c>
    </row>
    <row r="167" spans="1:3" x14ac:dyDescent="0.25">
      <c r="A167" s="62">
        <v>39323</v>
      </c>
      <c r="B167" s="1">
        <v>25.09</v>
      </c>
      <c r="C167" s="1">
        <f t="shared" si="1"/>
        <v>23.190999999999995</v>
      </c>
    </row>
    <row r="168" spans="1:3" x14ac:dyDescent="0.25">
      <c r="A168" s="62">
        <v>39324</v>
      </c>
      <c r="B168" s="1">
        <v>25.28</v>
      </c>
      <c r="C168" s="1">
        <f t="shared" si="1"/>
        <v>23.236999999999998</v>
      </c>
    </row>
    <row r="169" spans="1:3" x14ac:dyDescent="0.25">
      <c r="A169" s="62">
        <v>39325</v>
      </c>
      <c r="B169" s="1">
        <v>25.75</v>
      </c>
      <c r="C169" s="1">
        <f t="shared" si="1"/>
        <v>23.2898</v>
      </c>
    </row>
    <row r="170" spans="1:3" x14ac:dyDescent="0.25">
      <c r="A170" s="62">
        <v>39329</v>
      </c>
      <c r="B170" s="1">
        <v>26.18</v>
      </c>
      <c r="C170" s="1">
        <f t="shared" si="1"/>
        <v>23.346599999999999</v>
      </c>
    </row>
    <row r="171" spans="1:3" x14ac:dyDescent="0.25">
      <c r="A171" s="62">
        <v>39330</v>
      </c>
      <c r="B171" s="1">
        <v>25.99</v>
      </c>
      <c r="C171" s="1">
        <f t="shared" si="1"/>
        <v>23.401899999999998</v>
      </c>
    </row>
    <row r="172" spans="1:3" x14ac:dyDescent="0.25">
      <c r="A172" s="62">
        <v>39331</v>
      </c>
      <c r="B172" s="1">
        <v>26.15</v>
      </c>
      <c r="C172" s="1">
        <f t="shared" si="1"/>
        <v>23.456499999999995</v>
      </c>
    </row>
    <row r="173" spans="1:3" x14ac:dyDescent="0.25">
      <c r="A173" s="62">
        <v>39332</v>
      </c>
      <c r="B173" s="1">
        <v>25.47</v>
      </c>
      <c r="C173" s="1">
        <f t="shared" si="1"/>
        <v>23.501399999999993</v>
      </c>
    </row>
    <row r="174" spans="1:3" x14ac:dyDescent="0.25">
      <c r="A174" s="62">
        <v>39335</v>
      </c>
      <c r="B174" s="1">
        <v>25.35</v>
      </c>
      <c r="C174" s="1">
        <f t="shared" si="1"/>
        <v>23.541399999999996</v>
      </c>
    </row>
    <row r="175" spans="1:3" x14ac:dyDescent="0.25">
      <c r="A175" s="62">
        <v>39336</v>
      </c>
      <c r="B175" s="1">
        <v>25.66</v>
      </c>
      <c r="C175" s="1">
        <f t="shared" si="1"/>
        <v>23.579899999999995</v>
      </c>
    </row>
    <row r="176" spans="1:3" x14ac:dyDescent="0.25">
      <c r="A176" s="62">
        <v>39337</v>
      </c>
      <c r="B176" s="1">
        <v>25.46</v>
      </c>
      <c r="C176" s="1">
        <f t="shared" si="1"/>
        <v>23.612899999999996</v>
      </c>
    </row>
    <row r="177" spans="1:3" x14ac:dyDescent="0.25">
      <c r="A177" s="62">
        <v>39338</v>
      </c>
      <c r="B177" s="1">
        <v>25.35</v>
      </c>
      <c r="C177" s="1">
        <f t="shared" si="1"/>
        <v>23.647299999999994</v>
      </c>
    </row>
    <row r="178" spans="1:3" x14ac:dyDescent="0.25">
      <c r="A178" s="62">
        <v>39339</v>
      </c>
      <c r="B178" s="1">
        <v>24.93</v>
      </c>
      <c r="C178" s="1">
        <f t="shared" si="1"/>
        <v>23.677199999999992</v>
      </c>
    </row>
    <row r="179" spans="1:3" x14ac:dyDescent="0.25">
      <c r="A179" s="62">
        <v>39342</v>
      </c>
      <c r="B179" s="1">
        <v>24.85</v>
      </c>
      <c r="C179" s="1">
        <f t="shared" si="1"/>
        <v>23.703099999999992</v>
      </c>
    </row>
    <row r="180" spans="1:3" x14ac:dyDescent="0.25">
      <c r="A180" s="62">
        <v>39343</v>
      </c>
      <c r="B180" s="1">
        <v>25.41</v>
      </c>
      <c r="C180" s="1">
        <f t="shared" si="1"/>
        <v>23.736299999999986</v>
      </c>
    </row>
    <row r="181" spans="1:3" x14ac:dyDescent="0.25">
      <c r="A181" s="62">
        <v>39344</v>
      </c>
      <c r="B181" s="1">
        <v>25.68</v>
      </c>
      <c r="C181" s="1">
        <f t="shared" si="1"/>
        <v>23.774399999999986</v>
      </c>
    </row>
    <row r="182" spans="1:3" x14ac:dyDescent="0.25">
      <c r="A182" s="62">
        <v>39345</v>
      </c>
      <c r="B182" s="1">
        <v>25.81</v>
      </c>
      <c r="C182" s="1">
        <f t="shared" si="1"/>
        <v>23.817499999999985</v>
      </c>
    </row>
    <row r="183" spans="1:3" x14ac:dyDescent="0.25">
      <c r="A183" s="62">
        <v>39346</v>
      </c>
      <c r="B183" s="1">
        <v>25.87</v>
      </c>
      <c r="C183" s="1">
        <f t="shared" si="1"/>
        <v>23.858199999999989</v>
      </c>
    </row>
    <row r="184" spans="1:3" x14ac:dyDescent="0.25">
      <c r="A184" s="62">
        <v>39349</v>
      </c>
      <c r="B184" s="1">
        <v>25.98</v>
      </c>
      <c r="C184" s="1">
        <f t="shared" si="1"/>
        <v>23.898699999999991</v>
      </c>
    </row>
    <row r="185" spans="1:3" x14ac:dyDescent="0.25">
      <c r="A185" s="62">
        <v>39350</v>
      </c>
      <c r="B185" s="1">
        <v>25.89</v>
      </c>
      <c r="C185" s="1">
        <f t="shared" si="1"/>
        <v>23.940199999999987</v>
      </c>
    </row>
    <row r="186" spans="1:3" x14ac:dyDescent="0.25">
      <c r="A186" s="62">
        <v>39351</v>
      </c>
      <c r="B186" s="1">
        <v>25.91</v>
      </c>
      <c r="C186" s="1">
        <f t="shared" si="1"/>
        <v>23.980299999999989</v>
      </c>
    </row>
    <row r="187" spans="1:3" x14ac:dyDescent="0.25">
      <c r="A187" s="62">
        <v>39352</v>
      </c>
      <c r="B187" s="1">
        <v>25.76</v>
      </c>
      <c r="C187" s="1">
        <f t="shared" si="1"/>
        <v>24.018299999999996</v>
      </c>
    </row>
    <row r="188" spans="1:3" x14ac:dyDescent="0.25">
      <c r="A188" s="62">
        <v>39353</v>
      </c>
      <c r="B188" s="1">
        <v>25.86</v>
      </c>
      <c r="C188" s="1">
        <f t="shared" si="1"/>
        <v>24.055399999999995</v>
      </c>
    </row>
    <row r="189" spans="1:3" x14ac:dyDescent="0.25">
      <c r="A189" s="62">
        <v>39356</v>
      </c>
      <c r="B189" s="1">
        <v>26.37</v>
      </c>
      <c r="C189" s="1">
        <f t="shared" si="1"/>
        <v>24.094399999999993</v>
      </c>
    </row>
    <row r="190" spans="1:3" x14ac:dyDescent="0.25">
      <c r="A190" s="62">
        <v>39357</v>
      </c>
      <c r="B190" s="1">
        <v>26.38</v>
      </c>
      <c r="C190" s="1">
        <f t="shared" si="1"/>
        <v>24.136099999999992</v>
      </c>
    </row>
    <row r="191" spans="1:3" x14ac:dyDescent="0.25">
      <c r="A191" s="62">
        <v>39358</v>
      </c>
      <c r="B191" s="1">
        <v>25.81</v>
      </c>
      <c r="C191" s="1">
        <f t="shared" si="1"/>
        <v>24.171399999999995</v>
      </c>
    </row>
    <row r="192" spans="1:3" x14ac:dyDescent="0.25">
      <c r="A192" s="62">
        <v>39359</v>
      </c>
      <c r="B192" s="1">
        <v>25.6</v>
      </c>
      <c r="C192" s="1">
        <f t="shared" si="1"/>
        <v>24.206199999999995</v>
      </c>
    </row>
    <row r="193" spans="1:4" x14ac:dyDescent="0.25">
      <c r="A193" s="62">
        <v>39360</v>
      </c>
      <c r="B193" s="1">
        <v>25.54</v>
      </c>
      <c r="C193" s="1">
        <f t="shared" si="1"/>
        <v>24.241500000000002</v>
      </c>
    </row>
    <row r="194" spans="1:4" x14ac:dyDescent="0.25">
      <c r="A194" s="62">
        <v>39363</v>
      </c>
      <c r="B194" s="1">
        <v>25.66</v>
      </c>
      <c r="C194" s="1">
        <f t="shared" si="1"/>
        <v>24.276299999999996</v>
      </c>
    </row>
    <row r="195" spans="1:4" x14ac:dyDescent="0.25">
      <c r="A195" s="62">
        <v>39364</v>
      </c>
      <c r="B195" s="1">
        <v>25.84</v>
      </c>
      <c r="C195" s="1">
        <f t="shared" si="1"/>
        <v>24.312400000000004</v>
      </c>
    </row>
    <row r="196" spans="1:4" x14ac:dyDescent="0.25">
      <c r="A196" s="62">
        <v>39365</v>
      </c>
      <c r="B196" s="1">
        <v>25.88</v>
      </c>
      <c r="C196" s="1">
        <f t="shared" si="1"/>
        <v>24.344200000000004</v>
      </c>
    </row>
    <row r="197" spans="1:4" x14ac:dyDescent="0.25">
      <c r="A197" s="62">
        <v>39366</v>
      </c>
      <c r="B197" s="1">
        <v>25.43</v>
      </c>
      <c r="C197" s="1">
        <f t="shared" si="1"/>
        <v>24.372200000000003</v>
      </c>
    </row>
    <row r="198" spans="1:4" x14ac:dyDescent="0.25">
      <c r="A198" s="62">
        <v>39367</v>
      </c>
      <c r="B198" s="1">
        <v>25.55</v>
      </c>
      <c r="C198" s="1">
        <f t="shared" si="1"/>
        <v>24.397800000000007</v>
      </c>
    </row>
    <row r="199" spans="1:4" x14ac:dyDescent="0.25">
      <c r="A199" s="62">
        <v>39370</v>
      </c>
      <c r="B199" s="1">
        <v>25.75</v>
      </c>
      <c r="C199" s="1">
        <f t="shared" si="1"/>
        <v>24.428600000000003</v>
      </c>
    </row>
    <row r="200" spans="1:4" x14ac:dyDescent="0.25">
      <c r="A200" s="62">
        <v>39371</v>
      </c>
      <c r="B200" s="1">
        <v>25.48</v>
      </c>
      <c r="C200" s="1">
        <f t="shared" si="1"/>
        <v>24.463700000000006</v>
      </c>
    </row>
    <row r="201" spans="1:4" x14ac:dyDescent="0.25">
      <c r="A201" s="62">
        <v>39372</v>
      </c>
      <c r="B201" s="1">
        <v>26.72</v>
      </c>
      <c r="C201" s="1">
        <f t="shared" si="1"/>
        <v>24.509300000000007</v>
      </c>
      <c r="D201" s="64">
        <f>+IF(B201="","",AVERAGE(B2:B201))</f>
        <v>22.666299999999993</v>
      </c>
    </row>
    <row r="202" spans="1:4" x14ac:dyDescent="0.25">
      <c r="A202" s="62">
        <v>39373</v>
      </c>
      <c r="B202" s="1">
        <v>26.97</v>
      </c>
      <c r="C202" s="1">
        <f t="shared" si="1"/>
        <v>24.556000000000004</v>
      </c>
      <c r="D202" s="64">
        <f t="shared" ref="D202:D265" si="2">+IF(B202="","",AVERAGE(B3:B202))</f>
        <v>22.69939999999999</v>
      </c>
    </row>
    <row r="203" spans="1:4" x14ac:dyDescent="0.25">
      <c r="A203" s="62">
        <v>39374</v>
      </c>
      <c r="B203" s="1">
        <v>26.3</v>
      </c>
      <c r="C203" s="1">
        <f t="shared" si="1"/>
        <v>24.598200000000006</v>
      </c>
      <c r="D203" s="64">
        <f t="shared" si="2"/>
        <v>22.725049999999996</v>
      </c>
    </row>
    <row r="204" spans="1:4" x14ac:dyDescent="0.25">
      <c r="A204" s="62">
        <v>39377</v>
      </c>
      <c r="B204" s="1">
        <v>26.64</v>
      </c>
      <c r="C204" s="1">
        <f t="shared" si="1"/>
        <v>24.642800000000001</v>
      </c>
      <c r="D204" s="64">
        <f t="shared" si="2"/>
        <v>22.752749999999995</v>
      </c>
    </row>
    <row r="205" spans="1:4" x14ac:dyDescent="0.25">
      <c r="A205" s="62">
        <v>39378</v>
      </c>
      <c r="B205" s="1">
        <v>26.8</v>
      </c>
      <c r="C205" s="1">
        <f t="shared" si="1"/>
        <v>24.687200000000008</v>
      </c>
      <c r="D205" s="64">
        <f t="shared" si="2"/>
        <v>22.781700000000001</v>
      </c>
    </row>
    <row r="206" spans="1:4" x14ac:dyDescent="0.25">
      <c r="A206" s="62">
        <v>39379</v>
      </c>
      <c r="B206" s="1">
        <v>26.01</v>
      </c>
      <c r="C206" s="1">
        <f t="shared" si="1"/>
        <v>24.725700000000007</v>
      </c>
      <c r="D206" s="64">
        <f t="shared" si="2"/>
        <v>22.806600000000003</v>
      </c>
    </row>
    <row r="207" spans="1:4" x14ac:dyDescent="0.25">
      <c r="A207" s="62">
        <v>39380</v>
      </c>
      <c r="B207" s="1">
        <v>25.89</v>
      </c>
      <c r="C207" s="1">
        <f t="shared" si="1"/>
        <v>24.765000000000004</v>
      </c>
      <c r="D207" s="64">
        <f t="shared" si="2"/>
        <v>22.828450000000004</v>
      </c>
    </row>
    <row r="208" spans="1:4" x14ac:dyDescent="0.25">
      <c r="A208" s="62">
        <v>39381</v>
      </c>
      <c r="B208" s="1">
        <v>25.94</v>
      </c>
      <c r="C208" s="1">
        <f t="shared" si="1"/>
        <v>24.809500000000003</v>
      </c>
      <c r="D208" s="64">
        <f t="shared" si="2"/>
        <v>22.848549999999999</v>
      </c>
    </row>
    <row r="209" spans="1:4" x14ac:dyDescent="0.25">
      <c r="A209" s="62">
        <v>39384</v>
      </c>
      <c r="B209" s="1">
        <v>26.26</v>
      </c>
      <c r="C209" s="1">
        <f t="shared" si="1"/>
        <v>24.859000000000005</v>
      </c>
      <c r="D209" s="64">
        <f t="shared" si="2"/>
        <v>22.869199999999999</v>
      </c>
    </row>
    <row r="210" spans="1:4" x14ac:dyDescent="0.25">
      <c r="A210" s="62">
        <v>39385</v>
      </c>
      <c r="B210" s="1">
        <v>26.27</v>
      </c>
      <c r="C210" s="1">
        <f t="shared" si="1"/>
        <v>24.903400000000001</v>
      </c>
      <c r="D210" s="64">
        <f t="shared" si="2"/>
        <v>22.889050000000001</v>
      </c>
    </row>
    <row r="211" spans="1:4" x14ac:dyDescent="0.25">
      <c r="A211" s="62">
        <v>39386</v>
      </c>
      <c r="B211" s="1">
        <v>26.9</v>
      </c>
      <c r="C211" s="1">
        <f t="shared" si="1"/>
        <v>24.953100000000003</v>
      </c>
      <c r="D211" s="64">
        <f t="shared" si="2"/>
        <v>22.91835</v>
      </c>
    </row>
    <row r="212" spans="1:4" x14ac:dyDescent="0.25">
      <c r="A212" s="62">
        <v>39387</v>
      </c>
      <c r="B212" s="1">
        <v>26.5</v>
      </c>
      <c r="C212" s="1">
        <f t="shared" si="1"/>
        <v>24.996100000000002</v>
      </c>
      <c r="D212" s="64">
        <f t="shared" si="2"/>
        <v>22.947600000000001</v>
      </c>
    </row>
    <row r="213" spans="1:4" x14ac:dyDescent="0.25">
      <c r="A213" s="62">
        <v>39388</v>
      </c>
      <c r="B213" s="1">
        <v>26.8</v>
      </c>
      <c r="C213" s="1">
        <f t="shared" si="1"/>
        <v>25.037400000000002</v>
      </c>
      <c r="D213" s="64">
        <f t="shared" si="2"/>
        <v>22.977500000000006</v>
      </c>
    </row>
    <row r="214" spans="1:4" x14ac:dyDescent="0.25">
      <c r="A214" s="62">
        <v>39391</v>
      </c>
      <c r="B214" s="1">
        <v>26.84</v>
      </c>
      <c r="C214" s="1">
        <f t="shared" si="1"/>
        <v>25.073500000000003</v>
      </c>
      <c r="D214" s="64">
        <f t="shared" si="2"/>
        <v>23.007750000000001</v>
      </c>
    </row>
    <row r="215" spans="1:4" x14ac:dyDescent="0.25">
      <c r="A215" s="62">
        <v>39392</v>
      </c>
      <c r="B215" s="1">
        <v>27.49</v>
      </c>
      <c r="C215" s="1">
        <f t="shared" si="1"/>
        <v>25.106000000000005</v>
      </c>
      <c r="D215" s="64">
        <f t="shared" si="2"/>
        <v>23.042449999999999</v>
      </c>
    </row>
    <row r="216" spans="1:4" x14ac:dyDescent="0.25">
      <c r="A216" s="62">
        <v>39393</v>
      </c>
      <c r="B216" s="1">
        <v>26.9</v>
      </c>
      <c r="C216" s="1">
        <f t="shared" si="1"/>
        <v>25.133300000000006</v>
      </c>
      <c r="D216" s="64">
        <f t="shared" si="2"/>
        <v>23.072749999999996</v>
      </c>
    </row>
    <row r="217" spans="1:4" x14ac:dyDescent="0.25">
      <c r="A217" s="62">
        <v>39394</v>
      </c>
      <c r="B217" s="1">
        <v>25.93</v>
      </c>
      <c r="C217" s="1">
        <f t="shared" si="1"/>
        <v>25.151600000000002</v>
      </c>
      <c r="D217" s="64">
        <f t="shared" si="2"/>
        <v>23.099399999999996</v>
      </c>
    </row>
    <row r="218" spans="1:4" x14ac:dyDescent="0.25">
      <c r="A218" s="62">
        <v>39395</v>
      </c>
      <c r="B218" s="1">
        <v>25.15</v>
      </c>
      <c r="C218" s="1">
        <f t="shared" si="1"/>
        <v>25.163700000000002</v>
      </c>
      <c r="D218" s="64">
        <f t="shared" si="2"/>
        <v>23.122499999999995</v>
      </c>
    </row>
    <row r="219" spans="1:4" x14ac:dyDescent="0.25">
      <c r="A219" s="62">
        <v>39398</v>
      </c>
      <c r="B219" s="1">
        <v>25.29</v>
      </c>
      <c r="C219" s="1">
        <f t="shared" si="1"/>
        <v>25.173700000000007</v>
      </c>
      <c r="D219" s="64">
        <f t="shared" si="2"/>
        <v>23.144499999999997</v>
      </c>
    </row>
    <row r="220" spans="1:4" x14ac:dyDescent="0.25">
      <c r="A220" s="62">
        <v>39399</v>
      </c>
      <c r="B220" s="1">
        <v>26.14</v>
      </c>
      <c r="C220" s="1">
        <f t="shared" si="1"/>
        <v>25.198100000000004</v>
      </c>
      <c r="D220" s="64">
        <f t="shared" si="2"/>
        <v>23.170549999999999</v>
      </c>
    </row>
    <row r="221" spans="1:4" x14ac:dyDescent="0.25">
      <c r="A221" s="62">
        <v>39400</v>
      </c>
      <c r="B221" s="1">
        <v>25.85</v>
      </c>
      <c r="C221" s="1">
        <f t="shared" si="1"/>
        <v>25.221800000000002</v>
      </c>
      <c r="D221" s="64">
        <f t="shared" si="2"/>
        <v>23.195000000000004</v>
      </c>
    </row>
    <row r="222" spans="1:4" x14ac:dyDescent="0.25">
      <c r="A222" s="62">
        <v>39401</v>
      </c>
      <c r="B222" s="1">
        <v>25.53</v>
      </c>
      <c r="C222" s="1">
        <f t="shared" si="1"/>
        <v>25.243300000000005</v>
      </c>
      <c r="D222" s="64">
        <f t="shared" si="2"/>
        <v>23.217100000000002</v>
      </c>
    </row>
    <row r="223" spans="1:4" x14ac:dyDescent="0.25">
      <c r="A223" s="62">
        <v>39402</v>
      </c>
      <c r="B223" s="1">
        <v>25.51</v>
      </c>
      <c r="C223" s="1">
        <f t="shared" si="1"/>
        <v>25.260500000000008</v>
      </c>
      <c r="D223" s="64">
        <f t="shared" si="2"/>
        <v>23.238499999999998</v>
      </c>
    </row>
    <row r="224" spans="1:4" x14ac:dyDescent="0.25">
      <c r="A224" s="62">
        <v>39405</v>
      </c>
      <c r="B224" s="1">
        <v>25.17</v>
      </c>
      <c r="C224" s="1">
        <f t="shared" si="1"/>
        <v>25.273000000000007</v>
      </c>
      <c r="D224" s="64">
        <f t="shared" si="2"/>
        <v>23.257950000000001</v>
      </c>
    </row>
    <row r="225" spans="1:4" x14ac:dyDescent="0.25">
      <c r="A225" s="62">
        <v>39406</v>
      </c>
      <c r="B225" s="1">
        <v>25.52</v>
      </c>
      <c r="C225" s="1">
        <f t="shared" si="1"/>
        <v>25.290800000000008</v>
      </c>
      <c r="D225" s="64">
        <f t="shared" si="2"/>
        <v>23.279</v>
      </c>
    </row>
    <row r="226" spans="1:4" x14ac:dyDescent="0.25">
      <c r="A226" s="62">
        <v>39407</v>
      </c>
      <c r="B226" s="1">
        <v>24.63</v>
      </c>
      <c r="C226" s="1">
        <f t="shared" si="1"/>
        <v>25.29440000000001</v>
      </c>
      <c r="D226" s="64">
        <f t="shared" si="2"/>
        <v>23.294599999999999</v>
      </c>
    </row>
    <row r="227" spans="1:4" x14ac:dyDescent="0.25">
      <c r="A227" s="62">
        <v>39409</v>
      </c>
      <c r="B227" s="1">
        <v>25.07</v>
      </c>
      <c r="C227" s="1">
        <f t="shared" si="1"/>
        <v>25.29920000000001</v>
      </c>
      <c r="D227" s="64">
        <f t="shared" si="2"/>
        <v>23.313149999999997</v>
      </c>
    </row>
    <row r="228" spans="1:4" x14ac:dyDescent="0.25">
      <c r="A228" s="62">
        <v>39412</v>
      </c>
      <c r="B228" s="1">
        <v>24.37</v>
      </c>
      <c r="C228" s="1">
        <f t="shared" si="1"/>
        <v>25.296900000000008</v>
      </c>
      <c r="D228" s="64">
        <f t="shared" si="2"/>
        <v>23.329849999999997</v>
      </c>
    </row>
    <row r="229" spans="1:4" x14ac:dyDescent="0.25">
      <c r="A229" s="62">
        <v>39413</v>
      </c>
      <c r="B229" s="1">
        <v>25.11</v>
      </c>
      <c r="C229" s="1">
        <f t="shared" si="1"/>
        <v>25.301200000000009</v>
      </c>
      <c r="D229" s="64">
        <f t="shared" si="2"/>
        <v>23.351399999999998</v>
      </c>
    </row>
    <row r="230" spans="1:4" x14ac:dyDescent="0.25">
      <c r="A230" s="62">
        <v>39414</v>
      </c>
      <c r="B230" s="1">
        <v>26.19</v>
      </c>
      <c r="C230" s="1">
        <f t="shared" ref="C230:C293" si="3">+IF(B230="","",AVERAGE(B131:B230))</f>
        <v>25.313500000000012</v>
      </c>
      <c r="D230" s="64">
        <f t="shared" si="2"/>
        <v>23.377849999999995</v>
      </c>
    </row>
    <row r="231" spans="1:4" x14ac:dyDescent="0.25">
      <c r="A231" s="62">
        <v>39415</v>
      </c>
      <c r="B231" s="1">
        <v>26.34</v>
      </c>
      <c r="C231" s="1">
        <f t="shared" si="3"/>
        <v>25.327200000000012</v>
      </c>
      <c r="D231" s="64">
        <f t="shared" si="2"/>
        <v>23.403849999999998</v>
      </c>
    </row>
    <row r="232" spans="1:4" x14ac:dyDescent="0.25">
      <c r="A232" s="62">
        <v>39416</v>
      </c>
      <c r="B232" s="1">
        <v>26.08</v>
      </c>
      <c r="C232" s="1">
        <f t="shared" si="3"/>
        <v>25.342300000000009</v>
      </c>
      <c r="D232" s="64">
        <f t="shared" si="2"/>
        <v>23.427699999999994</v>
      </c>
    </row>
    <row r="233" spans="1:4" x14ac:dyDescent="0.25">
      <c r="A233" s="62">
        <v>39419</v>
      </c>
      <c r="B233" s="1">
        <v>26.25</v>
      </c>
      <c r="C233" s="1">
        <f t="shared" si="3"/>
        <v>25.34480000000001</v>
      </c>
      <c r="D233" s="64">
        <f t="shared" si="2"/>
        <v>23.452799999999996</v>
      </c>
    </row>
    <row r="234" spans="1:4" x14ac:dyDescent="0.25">
      <c r="A234" s="62">
        <v>39420</v>
      </c>
      <c r="B234" s="1">
        <v>26.31</v>
      </c>
      <c r="C234" s="1">
        <f t="shared" si="3"/>
        <v>25.348200000000006</v>
      </c>
      <c r="D234" s="64">
        <f t="shared" si="2"/>
        <v>23.478449999999999</v>
      </c>
    </row>
    <row r="235" spans="1:4" x14ac:dyDescent="0.25">
      <c r="A235" s="62">
        <v>39421</v>
      </c>
      <c r="B235" s="1">
        <v>27.22</v>
      </c>
      <c r="C235" s="1">
        <f t="shared" si="3"/>
        <v>25.360900000000004</v>
      </c>
      <c r="D235" s="64">
        <f t="shared" si="2"/>
        <v>23.510150000000003</v>
      </c>
    </row>
    <row r="236" spans="1:4" x14ac:dyDescent="0.25">
      <c r="A236" s="62">
        <v>39422</v>
      </c>
      <c r="B236" s="1">
        <v>27.98</v>
      </c>
      <c r="C236" s="1">
        <f t="shared" si="3"/>
        <v>25.377400000000009</v>
      </c>
      <c r="D236" s="64">
        <f t="shared" si="2"/>
        <v>23.545199999999994</v>
      </c>
    </row>
    <row r="237" spans="1:4" x14ac:dyDescent="0.25">
      <c r="A237" s="62">
        <v>39423</v>
      </c>
      <c r="B237" s="1">
        <v>27.73</v>
      </c>
      <c r="C237" s="1">
        <f t="shared" si="3"/>
        <v>25.404100000000007</v>
      </c>
      <c r="D237" s="64">
        <f t="shared" si="2"/>
        <v>23.580049999999993</v>
      </c>
    </row>
    <row r="238" spans="1:4" x14ac:dyDescent="0.25">
      <c r="A238" s="62">
        <v>39426</v>
      </c>
      <c r="B238" s="1">
        <v>27.78</v>
      </c>
      <c r="C238" s="1">
        <f t="shared" si="3"/>
        <v>25.429300000000012</v>
      </c>
      <c r="D238" s="64">
        <f t="shared" si="2"/>
        <v>23.614699999999992</v>
      </c>
    </row>
    <row r="239" spans="1:4" x14ac:dyDescent="0.25">
      <c r="A239" s="62">
        <v>39427</v>
      </c>
      <c r="B239" s="1">
        <v>26.93</v>
      </c>
      <c r="C239" s="1">
        <f t="shared" si="3"/>
        <v>25.45310000000001</v>
      </c>
      <c r="D239" s="64">
        <f t="shared" si="2"/>
        <v>23.649199999999997</v>
      </c>
    </row>
    <row r="240" spans="1:4" x14ac:dyDescent="0.25">
      <c r="A240" s="62">
        <v>39428</v>
      </c>
      <c r="B240" s="1">
        <v>27.28</v>
      </c>
      <c r="C240" s="1">
        <f t="shared" si="3"/>
        <v>25.478700000000014</v>
      </c>
      <c r="D240" s="64">
        <f t="shared" si="2"/>
        <v>23.686299999999996</v>
      </c>
    </row>
    <row r="241" spans="1:4" x14ac:dyDescent="0.25">
      <c r="A241" s="62">
        <v>39429</v>
      </c>
      <c r="B241" s="1">
        <v>27.16</v>
      </c>
      <c r="C241" s="1">
        <f t="shared" si="3"/>
        <v>25.50500000000001</v>
      </c>
      <c r="D241" s="64">
        <f t="shared" si="2"/>
        <v>23.724149999999995</v>
      </c>
    </row>
    <row r="242" spans="1:4" x14ac:dyDescent="0.25">
      <c r="A242" s="62">
        <v>39430</v>
      </c>
      <c r="B242" s="1">
        <v>26.29</v>
      </c>
      <c r="C242" s="1">
        <f t="shared" si="3"/>
        <v>25.522900000000007</v>
      </c>
      <c r="D242" s="64">
        <f t="shared" si="2"/>
        <v>23.759499999999999</v>
      </c>
    </row>
    <row r="243" spans="1:4" x14ac:dyDescent="0.25">
      <c r="A243" s="62">
        <v>39433</v>
      </c>
      <c r="B243" s="1">
        <v>25.72</v>
      </c>
      <c r="C243" s="1">
        <f t="shared" si="3"/>
        <v>25.540100000000002</v>
      </c>
      <c r="D243" s="64">
        <f t="shared" si="2"/>
        <v>23.792549999999995</v>
      </c>
    </row>
    <row r="244" spans="1:4" x14ac:dyDescent="0.25">
      <c r="A244" s="62">
        <v>39434</v>
      </c>
      <c r="B244" s="1">
        <v>25.91</v>
      </c>
      <c r="C244" s="1">
        <f t="shared" si="3"/>
        <v>25.563800000000001</v>
      </c>
      <c r="D244" s="64">
        <f t="shared" si="2"/>
        <v>23.825099999999999</v>
      </c>
    </row>
    <row r="245" spans="1:4" x14ac:dyDescent="0.25">
      <c r="A245" s="62">
        <v>39435</v>
      </c>
      <c r="B245" s="1">
        <v>26.19</v>
      </c>
      <c r="C245" s="1">
        <f t="shared" si="3"/>
        <v>25.587199999999999</v>
      </c>
      <c r="D245" s="64">
        <f t="shared" si="2"/>
        <v>23.860449999999993</v>
      </c>
    </row>
    <row r="246" spans="1:4" x14ac:dyDescent="0.25">
      <c r="A246" s="62">
        <v>39436</v>
      </c>
      <c r="B246" s="1">
        <v>26.41</v>
      </c>
      <c r="C246" s="1">
        <f t="shared" si="3"/>
        <v>25.615099999999998</v>
      </c>
      <c r="D246" s="64">
        <f t="shared" si="2"/>
        <v>23.896349999999995</v>
      </c>
    </row>
    <row r="247" spans="1:4" x14ac:dyDescent="0.25">
      <c r="A247" s="62">
        <v>39437</v>
      </c>
      <c r="B247" s="1">
        <v>26.96</v>
      </c>
      <c r="C247" s="1">
        <f t="shared" si="3"/>
        <v>25.646699999999999</v>
      </c>
      <c r="D247" s="64">
        <f t="shared" si="2"/>
        <v>23.935649999999988</v>
      </c>
    </row>
    <row r="248" spans="1:4" x14ac:dyDescent="0.25">
      <c r="A248" s="62">
        <v>39440</v>
      </c>
      <c r="B248" s="1">
        <v>27.31</v>
      </c>
      <c r="C248" s="1">
        <f t="shared" si="3"/>
        <v>25.6768</v>
      </c>
      <c r="D248" s="64">
        <f t="shared" si="2"/>
        <v>23.974799999999991</v>
      </c>
    </row>
    <row r="249" spans="1:4" x14ac:dyDescent="0.25">
      <c r="A249" s="62">
        <v>39442</v>
      </c>
      <c r="B249" s="1">
        <v>27.45</v>
      </c>
      <c r="C249" s="1">
        <f t="shared" si="3"/>
        <v>25.712199999999992</v>
      </c>
      <c r="D249" s="64">
        <f t="shared" si="2"/>
        <v>24.016449999999992</v>
      </c>
    </row>
    <row r="250" spans="1:4" x14ac:dyDescent="0.25">
      <c r="A250" s="62">
        <v>39443</v>
      </c>
      <c r="B250" s="1">
        <v>26.83</v>
      </c>
      <c r="C250" s="1">
        <f t="shared" si="3"/>
        <v>25.739199999999993</v>
      </c>
      <c r="D250" s="64">
        <f t="shared" si="2"/>
        <v>24.054449999999989</v>
      </c>
    </row>
    <row r="251" spans="1:4" x14ac:dyDescent="0.25">
      <c r="A251" s="62">
        <v>39444</v>
      </c>
      <c r="B251" s="1">
        <v>26.76</v>
      </c>
      <c r="C251" s="1">
        <f t="shared" si="3"/>
        <v>25.765499999999992</v>
      </c>
      <c r="D251" s="64">
        <f t="shared" si="2"/>
        <v>24.092549999999992</v>
      </c>
    </row>
    <row r="252" spans="1:4" x14ac:dyDescent="0.25">
      <c r="A252" s="62">
        <v>39447</v>
      </c>
      <c r="B252" s="1">
        <v>26.66</v>
      </c>
      <c r="C252" s="1">
        <f t="shared" si="3"/>
        <v>25.785299999999992</v>
      </c>
      <c r="D252" s="64">
        <f t="shared" si="2"/>
        <v>24.130099999999988</v>
      </c>
    </row>
    <row r="253" spans="1:4" x14ac:dyDescent="0.25">
      <c r="A253" s="62">
        <v>39449</v>
      </c>
      <c r="B253" s="1">
        <v>25.35</v>
      </c>
      <c r="C253" s="1">
        <f t="shared" si="3"/>
        <v>25.799599999999991</v>
      </c>
      <c r="D253" s="64">
        <f t="shared" si="2"/>
        <v>24.161299999999986</v>
      </c>
    </row>
    <row r="254" spans="1:4" x14ac:dyDescent="0.25">
      <c r="A254" s="62">
        <v>39450</v>
      </c>
      <c r="B254" s="1">
        <v>24.67</v>
      </c>
      <c r="C254" s="1">
        <f t="shared" si="3"/>
        <v>25.806499999999993</v>
      </c>
      <c r="D254" s="64">
        <f t="shared" si="2"/>
        <v>24.189699999999988</v>
      </c>
    </row>
    <row r="255" spans="1:4" x14ac:dyDescent="0.25">
      <c r="A255" s="62">
        <v>39451</v>
      </c>
      <c r="B255" s="1">
        <v>22.67</v>
      </c>
      <c r="C255" s="1">
        <f t="shared" si="3"/>
        <v>25.792999999999992</v>
      </c>
      <c r="D255" s="64">
        <f t="shared" si="2"/>
        <v>24.20634999999999</v>
      </c>
    </row>
    <row r="256" spans="1:4" x14ac:dyDescent="0.25">
      <c r="A256" s="62">
        <v>39454</v>
      </c>
      <c r="B256" s="1">
        <v>22.88</v>
      </c>
      <c r="C256" s="1">
        <f t="shared" si="3"/>
        <v>25.783799999999992</v>
      </c>
      <c r="D256" s="64">
        <f t="shared" si="2"/>
        <v>24.224949999999993</v>
      </c>
    </row>
    <row r="257" spans="1:4" x14ac:dyDescent="0.25">
      <c r="A257" s="62">
        <v>39455</v>
      </c>
      <c r="B257" s="1">
        <v>22.26</v>
      </c>
      <c r="C257" s="1">
        <f t="shared" si="3"/>
        <v>25.774199999999997</v>
      </c>
      <c r="D257" s="64">
        <f t="shared" si="2"/>
        <v>24.239899999999992</v>
      </c>
    </row>
    <row r="258" spans="1:4" x14ac:dyDescent="0.25">
      <c r="A258" s="62">
        <v>39456</v>
      </c>
      <c r="B258" s="1">
        <v>22.75</v>
      </c>
      <c r="C258" s="1">
        <f t="shared" si="3"/>
        <v>25.770699999999991</v>
      </c>
      <c r="D258" s="64">
        <f t="shared" si="2"/>
        <v>24.257199999999997</v>
      </c>
    </row>
    <row r="259" spans="1:4" x14ac:dyDescent="0.25">
      <c r="A259" s="62">
        <v>39457</v>
      </c>
      <c r="B259" s="1">
        <v>22.54</v>
      </c>
      <c r="C259" s="1">
        <f t="shared" si="3"/>
        <v>25.759099999999993</v>
      </c>
      <c r="D259" s="64">
        <f t="shared" si="2"/>
        <v>24.274599999999996</v>
      </c>
    </row>
    <row r="260" spans="1:4" x14ac:dyDescent="0.25">
      <c r="A260" s="62">
        <v>39458</v>
      </c>
      <c r="B260" s="1">
        <v>21.99</v>
      </c>
      <c r="C260" s="1">
        <f t="shared" si="3"/>
        <v>25.737899999999996</v>
      </c>
      <c r="D260" s="64">
        <f t="shared" si="2"/>
        <v>24.290249999999997</v>
      </c>
    </row>
    <row r="261" spans="1:4" x14ac:dyDescent="0.25">
      <c r="A261" s="62">
        <v>39461</v>
      </c>
      <c r="B261" s="1">
        <v>23.08</v>
      </c>
      <c r="C261" s="1">
        <f t="shared" si="3"/>
        <v>25.729799999999997</v>
      </c>
      <c r="D261" s="64">
        <f t="shared" si="2"/>
        <v>24.310199999999995</v>
      </c>
    </row>
    <row r="262" spans="1:4" x14ac:dyDescent="0.25">
      <c r="A262" s="62">
        <v>39462</v>
      </c>
      <c r="B262" s="1">
        <v>22.69</v>
      </c>
      <c r="C262" s="1">
        <f t="shared" si="3"/>
        <v>25.715199999999996</v>
      </c>
      <c r="D262" s="64">
        <f t="shared" si="2"/>
        <v>24.327999999999996</v>
      </c>
    </row>
    <row r="263" spans="1:4" x14ac:dyDescent="0.25">
      <c r="A263" s="62">
        <v>39463</v>
      </c>
      <c r="B263" s="1">
        <v>19.88</v>
      </c>
      <c r="C263" s="1">
        <f t="shared" si="3"/>
        <v>25.671700000000001</v>
      </c>
      <c r="D263" s="64">
        <f t="shared" si="2"/>
        <v>24.331749999999992</v>
      </c>
    </row>
    <row r="264" spans="1:4" x14ac:dyDescent="0.25">
      <c r="A264" s="62">
        <v>39464</v>
      </c>
      <c r="B264" s="1">
        <v>19.329999999999998</v>
      </c>
      <c r="C264" s="1">
        <f t="shared" si="3"/>
        <v>25.617099999999997</v>
      </c>
      <c r="D264" s="64">
        <f t="shared" si="2"/>
        <v>24.331849999999996</v>
      </c>
    </row>
    <row r="265" spans="1:4" x14ac:dyDescent="0.25">
      <c r="A265" s="62">
        <v>39465</v>
      </c>
      <c r="B265" s="1">
        <v>19</v>
      </c>
      <c r="C265" s="1">
        <f t="shared" si="3"/>
        <v>25.562599999999996</v>
      </c>
      <c r="D265" s="64">
        <f t="shared" si="2"/>
        <v>24.32994999999999</v>
      </c>
    </row>
    <row r="266" spans="1:4" x14ac:dyDescent="0.25">
      <c r="A266" s="62">
        <v>39469</v>
      </c>
      <c r="B266" s="1">
        <v>18.63</v>
      </c>
      <c r="C266" s="1">
        <f t="shared" si="3"/>
        <v>25.5093</v>
      </c>
      <c r="D266" s="64">
        <f t="shared" ref="D266:D329" si="4">+IF(B266="","",AVERAGE(B67:B266))</f>
        <v>24.325199999999992</v>
      </c>
    </row>
    <row r="267" spans="1:4" x14ac:dyDescent="0.25">
      <c r="A267" s="62">
        <v>39470</v>
      </c>
      <c r="B267" s="1">
        <v>19.98</v>
      </c>
      <c r="C267" s="1">
        <f t="shared" si="3"/>
        <v>25.458200000000001</v>
      </c>
      <c r="D267" s="64">
        <f t="shared" si="4"/>
        <v>24.324599999999986</v>
      </c>
    </row>
    <row r="268" spans="1:4" x14ac:dyDescent="0.25">
      <c r="A268" s="62">
        <v>39471</v>
      </c>
      <c r="B268" s="1">
        <v>20.69</v>
      </c>
      <c r="C268" s="1">
        <f t="shared" si="3"/>
        <v>25.412300000000002</v>
      </c>
      <c r="D268" s="64">
        <f t="shared" si="4"/>
        <v>24.324649999999988</v>
      </c>
    </row>
    <row r="269" spans="1:4" x14ac:dyDescent="0.25">
      <c r="A269" s="62">
        <v>39472</v>
      </c>
      <c r="B269" s="1">
        <v>20</v>
      </c>
      <c r="C269" s="1">
        <f t="shared" si="3"/>
        <v>25.354800000000004</v>
      </c>
      <c r="D269" s="64">
        <f t="shared" si="4"/>
        <v>24.322299999999991</v>
      </c>
    </row>
    <row r="270" spans="1:4" x14ac:dyDescent="0.25">
      <c r="A270" s="62">
        <v>39475</v>
      </c>
      <c r="B270" s="1">
        <v>20.29</v>
      </c>
      <c r="C270" s="1">
        <f t="shared" si="3"/>
        <v>25.295900000000007</v>
      </c>
      <c r="D270" s="64">
        <f t="shared" si="4"/>
        <v>24.321249999999992</v>
      </c>
    </row>
    <row r="271" spans="1:4" x14ac:dyDescent="0.25">
      <c r="A271" s="62">
        <v>39476</v>
      </c>
      <c r="B271" s="1">
        <v>20.5</v>
      </c>
      <c r="C271" s="1">
        <f t="shared" si="3"/>
        <v>25.241000000000003</v>
      </c>
      <c r="D271" s="64">
        <f t="shared" si="4"/>
        <v>24.321449999999992</v>
      </c>
    </row>
    <row r="272" spans="1:4" x14ac:dyDescent="0.25">
      <c r="A272" s="62">
        <v>39477</v>
      </c>
      <c r="B272" s="1">
        <v>20.69</v>
      </c>
      <c r="C272" s="1">
        <f t="shared" si="3"/>
        <v>25.186400000000003</v>
      </c>
      <c r="D272" s="64">
        <f t="shared" si="4"/>
        <v>24.321449999999992</v>
      </c>
    </row>
    <row r="273" spans="1:4" x14ac:dyDescent="0.25">
      <c r="A273" s="62">
        <v>39478</v>
      </c>
      <c r="B273" s="1">
        <v>21.1</v>
      </c>
      <c r="C273" s="1">
        <f t="shared" si="3"/>
        <v>25.142700000000005</v>
      </c>
      <c r="D273" s="64">
        <f t="shared" si="4"/>
        <v>24.322049999999994</v>
      </c>
    </row>
    <row r="274" spans="1:4" x14ac:dyDescent="0.25">
      <c r="A274" s="62">
        <v>39479</v>
      </c>
      <c r="B274" s="1">
        <v>21.77</v>
      </c>
      <c r="C274" s="1">
        <f t="shared" si="3"/>
        <v>25.106900000000007</v>
      </c>
      <c r="D274" s="64">
        <f t="shared" si="4"/>
        <v>24.324149999999996</v>
      </c>
    </row>
    <row r="275" spans="1:4" x14ac:dyDescent="0.25">
      <c r="A275" s="62">
        <v>39482</v>
      </c>
      <c r="B275" s="1">
        <v>21.2</v>
      </c>
      <c r="C275" s="1">
        <f t="shared" si="3"/>
        <v>25.0623</v>
      </c>
      <c r="D275" s="64">
        <f t="shared" si="4"/>
        <v>24.321099999999998</v>
      </c>
    </row>
    <row r="276" spans="1:4" x14ac:dyDescent="0.25">
      <c r="A276" s="62">
        <v>39483</v>
      </c>
      <c r="B276" s="1">
        <v>20.12</v>
      </c>
      <c r="C276" s="1">
        <f t="shared" si="3"/>
        <v>25.008899999999997</v>
      </c>
      <c r="D276" s="64">
        <f t="shared" si="4"/>
        <v>24.310899999999993</v>
      </c>
    </row>
    <row r="277" spans="1:4" x14ac:dyDescent="0.25">
      <c r="A277" s="62">
        <v>39484</v>
      </c>
      <c r="B277" s="1">
        <v>19.920000000000002</v>
      </c>
      <c r="C277" s="1">
        <f t="shared" si="3"/>
        <v>24.954599999999999</v>
      </c>
      <c r="D277" s="64">
        <f t="shared" si="4"/>
        <v>24.300949999999993</v>
      </c>
    </row>
    <row r="278" spans="1:4" x14ac:dyDescent="0.25">
      <c r="A278" s="62">
        <v>39485</v>
      </c>
      <c r="B278" s="1">
        <v>20.05</v>
      </c>
      <c r="C278" s="1">
        <f t="shared" si="3"/>
        <v>24.905799999999999</v>
      </c>
      <c r="D278" s="64">
        <f t="shared" si="4"/>
        <v>24.291499999999996</v>
      </c>
    </row>
    <row r="279" spans="1:4" x14ac:dyDescent="0.25">
      <c r="A279" s="62">
        <v>39486</v>
      </c>
      <c r="B279" s="1">
        <v>20.27</v>
      </c>
      <c r="C279" s="1">
        <f t="shared" si="3"/>
        <v>24.86</v>
      </c>
      <c r="D279" s="64">
        <f t="shared" si="4"/>
        <v>24.281549999999996</v>
      </c>
    </row>
    <row r="280" spans="1:4" x14ac:dyDescent="0.25">
      <c r="A280" s="62">
        <v>39489</v>
      </c>
      <c r="B280" s="1">
        <v>20.68</v>
      </c>
      <c r="C280" s="1">
        <f t="shared" si="3"/>
        <v>24.8127</v>
      </c>
      <c r="D280" s="64">
        <f t="shared" si="4"/>
        <v>24.2745</v>
      </c>
    </row>
    <row r="281" spans="1:4" x14ac:dyDescent="0.25">
      <c r="A281" s="62">
        <v>39490</v>
      </c>
      <c r="B281" s="1">
        <v>20.9</v>
      </c>
      <c r="C281" s="1">
        <f t="shared" si="3"/>
        <v>24.764900000000001</v>
      </c>
      <c r="D281" s="64">
        <f t="shared" si="4"/>
        <v>24.269649999999999</v>
      </c>
    </row>
    <row r="282" spans="1:4" x14ac:dyDescent="0.25">
      <c r="A282" s="62">
        <v>39491</v>
      </c>
      <c r="B282" s="1">
        <v>21.21</v>
      </c>
      <c r="C282" s="1">
        <f t="shared" si="3"/>
        <v>24.718899999999998</v>
      </c>
      <c r="D282" s="64">
        <f t="shared" si="4"/>
        <v>24.268199999999997</v>
      </c>
    </row>
    <row r="283" spans="1:4" x14ac:dyDescent="0.25">
      <c r="A283" s="62">
        <v>39492</v>
      </c>
      <c r="B283" s="1">
        <v>20.46</v>
      </c>
      <c r="C283" s="1">
        <f t="shared" si="3"/>
        <v>24.6648</v>
      </c>
      <c r="D283" s="64">
        <f t="shared" si="4"/>
        <v>24.261499999999998</v>
      </c>
    </row>
    <row r="284" spans="1:4" x14ac:dyDescent="0.25">
      <c r="A284" s="62">
        <v>39493</v>
      </c>
      <c r="B284" s="1">
        <v>20.11</v>
      </c>
      <c r="C284" s="1">
        <f t="shared" si="3"/>
        <v>24.606100000000001</v>
      </c>
      <c r="D284" s="64">
        <f t="shared" si="4"/>
        <v>24.252399999999998</v>
      </c>
    </row>
    <row r="285" spans="1:4" x14ac:dyDescent="0.25">
      <c r="A285" s="62">
        <v>39497</v>
      </c>
      <c r="B285" s="1">
        <v>20.16</v>
      </c>
      <c r="C285" s="1">
        <f t="shared" si="3"/>
        <v>24.5488</v>
      </c>
      <c r="D285" s="64">
        <f t="shared" si="4"/>
        <v>24.244499999999995</v>
      </c>
    </row>
    <row r="286" spans="1:4" x14ac:dyDescent="0.25">
      <c r="A286" s="62">
        <v>39498</v>
      </c>
      <c r="B286" s="1">
        <v>20.38</v>
      </c>
      <c r="C286" s="1">
        <f t="shared" si="3"/>
        <v>24.493499999999997</v>
      </c>
      <c r="D286" s="64">
        <f t="shared" si="4"/>
        <v>24.236899999999995</v>
      </c>
    </row>
    <row r="287" spans="1:4" x14ac:dyDescent="0.25">
      <c r="A287" s="62">
        <v>39499</v>
      </c>
      <c r="B287" s="1">
        <v>20.3</v>
      </c>
      <c r="C287" s="1">
        <f t="shared" si="3"/>
        <v>24.438900000000004</v>
      </c>
      <c r="D287" s="64">
        <f t="shared" si="4"/>
        <v>24.2286</v>
      </c>
    </row>
    <row r="288" spans="1:4" x14ac:dyDescent="0.25">
      <c r="A288" s="62">
        <v>39500</v>
      </c>
      <c r="B288" s="1">
        <v>19.82</v>
      </c>
      <c r="C288" s="1">
        <f t="shared" si="3"/>
        <v>24.37850000000001</v>
      </c>
      <c r="D288" s="64">
        <f t="shared" si="4"/>
        <v>24.216949999999997</v>
      </c>
    </row>
    <row r="289" spans="1:4" x14ac:dyDescent="0.25">
      <c r="A289" s="62">
        <v>39503</v>
      </c>
      <c r="B289" s="1">
        <v>19.940000000000001</v>
      </c>
      <c r="C289" s="1">
        <f t="shared" si="3"/>
        <v>24.314200000000007</v>
      </c>
      <c r="D289" s="64">
        <f t="shared" si="4"/>
        <v>24.204299999999989</v>
      </c>
    </row>
    <row r="290" spans="1:4" x14ac:dyDescent="0.25">
      <c r="A290" s="62">
        <v>39504</v>
      </c>
      <c r="B290" s="1">
        <v>20.69</v>
      </c>
      <c r="C290" s="1">
        <f t="shared" si="3"/>
        <v>24.257300000000004</v>
      </c>
      <c r="D290" s="64">
        <f t="shared" si="4"/>
        <v>24.196699999999986</v>
      </c>
    </row>
    <row r="291" spans="1:4" x14ac:dyDescent="0.25">
      <c r="A291" s="62">
        <v>39505</v>
      </c>
      <c r="B291" s="1">
        <v>20.77</v>
      </c>
      <c r="C291" s="1">
        <f t="shared" si="3"/>
        <v>24.206900000000008</v>
      </c>
      <c r="D291" s="64">
        <f t="shared" si="4"/>
        <v>24.189149999999991</v>
      </c>
    </row>
    <row r="292" spans="1:4" x14ac:dyDescent="0.25">
      <c r="A292" s="62">
        <v>39506</v>
      </c>
      <c r="B292" s="1">
        <v>20.49</v>
      </c>
      <c r="C292" s="1">
        <f t="shared" si="3"/>
        <v>24.15580000000001</v>
      </c>
      <c r="D292" s="64">
        <f t="shared" si="4"/>
        <v>24.18099999999999</v>
      </c>
    </row>
    <row r="293" spans="1:4" x14ac:dyDescent="0.25">
      <c r="A293" s="62">
        <v>39507</v>
      </c>
      <c r="B293" s="1">
        <v>19.97</v>
      </c>
      <c r="C293" s="1">
        <f t="shared" si="3"/>
        <v>24.100100000000008</v>
      </c>
      <c r="D293" s="64">
        <f t="shared" si="4"/>
        <v>24.1708</v>
      </c>
    </row>
    <row r="294" spans="1:4" x14ac:dyDescent="0.25">
      <c r="A294" s="62">
        <v>39510</v>
      </c>
      <c r="B294" s="1">
        <v>20.010000000000002</v>
      </c>
      <c r="C294" s="1">
        <f t="shared" ref="C294:C357" si="5">+IF(B294="","",AVERAGE(B195:B294))</f>
        <v>24.043600000000012</v>
      </c>
      <c r="D294" s="64">
        <f t="shared" si="4"/>
        <v>24.159949999999998</v>
      </c>
    </row>
    <row r="295" spans="1:4" x14ac:dyDescent="0.25">
      <c r="A295" s="62">
        <v>39511</v>
      </c>
      <c r="B295" s="1">
        <v>20</v>
      </c>
      <c r="C295" s="1">
        <f t="shared" si="5"/>
        <v>23.98520000000001</v>
      </c>
      <c r="D295" s="64">
        <f t="shared" si="4"/>
        <v>24.148800000000001</v>
      </c>
    </row>
    <row r="296" spans="1:4" x14ac:dyDescent="0.25">
      <c r="A296" s="62">
        <v>39512</v>
      </c>
      <c r="B296" s="1">
        <v>20.2</v>
      </c>
      <c r="C296" s="1">
        <f t="shared" si="5"/>
        <v>23.928400000000007</v>
      </c>
      <c r="D296" s="64">
        <f t="shared" si="4"/>
        <v>24.136300000000002</v>
      </c>
    </row>
    <row r="297" spans="1:4" x14ac:dyDescent="0.25">
      <c r="A297" s="62">
        <v>39513</v>
      </c>
      <c r="B297" s="1">
        <v>19.87</v>
      </c>
      <c r="C297" s="1">
        <f t="shared" si="5"/>
        <v>23.872800000000005</v>
      </c>
      <c r="D297" s="64">
        <f t="shared" si="4"/>
        <v>24.122499999999999</v>
      </c>
    </row>
    <row r="298" spans="1:4" x14ac:dyDescent="0.25">
      <c r="A298" s="62">
        <v>39514</v>
      </c>
      <c r="B298" s="1">
        <v>20.07</v>
      </c>
      <c r="C298" s="1">
        <f t="shared" si="5"/>
        <v>23.818000000000012</v>
      </c>
      <c r="D298" s="64">
        <f t="shared" si="4"/>
        <v>24.107900000000001</v>
      </c>
    </row>
    <row r="299" spans="1:4" x14ac:dyDescent="0.25">
      <c r="A299" s="62">
        <v>39517</v>
      </c>
      <c r="B299" s="1">
        <v>20.12</v>
      </c>
      <c r="C299" s="1">
        <f t="shared" si="5"/>
        <v>23.761700000000005</v>
      </c>
      <c r="D299" s="64">
        <f t="shared" si="4"/>
        <v>24.09515</v>
      </c>
    </row>
    <row r="300" spans="1:4" x14ac:dyDescent="0.25">
      <c r="A300" s="62">
        <v>39518</v>
      </c>
      <c r="B300" s="1">
        <v>21.2</v>
      </c>
      <c r="C300" s="1">
        <f t="shared" si="5"/>
        <v>23.718900000000005</v>
      </c>
      <c r="D300" s="64">
        <f t="shared" si="4"/>
        <v>24.091299999999997</v>
      </c>
    </row>
    <row r="301" spans="1:4" x14ac:dyDescent="0.25">
      <c r="A301" s="62">
        <v>39519</v>
      </c>
      <c r="B301" s="1">
        <v>21.12</v>
      </c>
      <c r="C301" s="1">
        <f t="shared" si="5"/>
        <v>23.662900000000004</v>
      </c>
      <c r="D301" s="64">
        <f t="shared" si="4"/>
        <v>24.086099999999998</v>
      </c>
    </row>
    <row r="302" spans="1:4" x14ac:dyDescent="0.25">
      <c r="A302" s="62">
        <v>39520</v>
      </c>
      <c r="B302" s="1">
        <v>21.28</v>
      </c>
      <c r="C302" s="1">
        <f t="shared" si="5"/>
        <v>23.606000000000005</v>
      </c>
      <c r="D302" s="64">
        <f t="shared" si="4"/>
        <v>24.081</v>
      </c>
    </row>
    <row r="303" spans="1:4" x14ac:dyDescent="0.25">
      <c r="A303" s="62">
        <v>39521</v>
      </c>
      <c r="B303" s="1">
        <v>20.66</v>
      </c>
      <c r="C303" s="1">
        <f t="shared" si="5"/>
        <v>23.549600000000002</v>
      </c>
      <c r="D303" s="64">
        <f t="shared" si="4"/>
        <v>24.073899999999998</v>
      </c>
    </row>
    <row r="304" spans="1:4" x14ac:dyDescent="0.25">
      <c r="A304" s="62">
        <v>39524</v>
      </c>
      <c r="B304" s="1">
        <v>20.85</v>
      </c>
      <c r="C304" s="1">
        <f t="shared" si="5"/>
        <v>23.491699999999994</v>
      </c>
      <c r="D304" s="64">
        <f t="shared" si="4"/>
        <v>24.067249999999998</v>
      </c>
    </row>
    <row r="305" spans="1:4" x14ac:dyDescent="0.25">
      <c r="A305" s="62">
        <v>39525</v>
      </c>
      <c r="B305" s="1">
        <v>21.75</v>
      </c>
      <c r="C305" s="1">
        <f t="shared" si="5"/>
        <v>23.441199999999998</v>
      </c>
      <c r="D305" s="64">
        <f t="shared" si="4"/>
        <v>24.0642</v>
      </c>
    </row>
    <row r="306" spans="1:4" x14ac:dyDescent="0.25">
      <c r="A306" s="62">
        <v>39526</v>
      </c>
      <c r="B306" s="1">
        <v>21.09</v>
      </c>
      <c r="C306" s="1">
        <f t="shared" si="5"/>
        <v>23.392000000000003</v>
      </c>
      <c r="D306" s="64">
        <f t="shared" si="4"/>
        <v>24.058850000000003</v>
      </c>
    </row>
    <row r="307" spans="1:4" x14ac:dyDescent="0.25">
      <c r="A307" s="62">
        <v>39527</v>
      </c>
      <c r="B307" s="1">
        <v>21.75</v>
      </c>
      <c r="C307" s="1">
        <f t="shared" si="5"/>
        <v>23.350600000000004</v>
      </c>
      <c r="D307" s="64">
        <f t="shared" si="4"/>
        <v>24.0578</v>
      </c>
    </row>
    <row r="308" spans="1:4" x14ac:dyDescent="0.25">
      <c r="A308" s="62">
        <v>39531</v>
      </c>
      <c r="B308" s="1">
        <v>22.13</v>
      </c>
      <c r="C308" s="1">
        <f t="shared" si="5"/>
        <v>23.312500000000004</v>
      </c>
      <c r="D308" s="64">
        <f t="shared" si="4"/>
        <v>24.061</v>
      </c>
    </row>
    <row r="309" spans="1:4" x14ac:dyDescent="0.25">
      <c r="A309" s="62">
        <v>39532</v>
      </c>
      <c r="B309" s="1">
        <v>22.27</v>
      </c>
      <c r="C309" s="1">
        <f t="shared" si="5"/>
        <v>23.272600000000001</v>
      </c>
      <c r="D309" s="64">
        <f t="shared" si="4"/>
        <v>24.065800000000003</v>
      </c>
    </row>
    <row r="310" spans="1:4" x14ac:dyDescent="0.25">
      <c r="A310" s="62">
        <v>39533</v>
      </c>
      <c r="B310" s="1">
        <v>21.86</v>
      </c>
      <c r="C310" s="1">
        <f t="shared" si="5"/>
        <v>23.228500000000004</v>
      </c>
      <c r="D310" s="64">
        <f t="shared" si="4"/>
        <v>24.065949999999997</v>
      </c>
    </row>
    <row r="311" spans="1:4" x14ac:dyDescent="0.25">
      <c r="A311" s="62">
        <v>39534</v>
      </c>
      <c r="B311" s="1">
        <v>21.09</v>
      </c>
      <c r="C311" s="1">
        <f t="shared" si="5"/>
        <v>23.170400000000004</v>
      </c>
      <c r="D311" s="64">
        <f t="shared" si="4"/>
        <v>24.061749999999996</v>
      </c>
    </row>
    <row r="312" spans="1:4" x14ac:dyDescent="0.25">
      <c r="A312" s="62">
        <v>39535</v>
      </c>
      <c r="B312" s="1">
        <v>20.79</v>
      </c>
      <c r="C312" s="1">
        <f t="shared" si="5"/>
        <v>23.113300000000002</v>
      </c>
      <c r="D312" s="64">
        <f t="shared" si="4"/>
        <v>24.054699999999997</v>
      </c>
    </row>
    <row r="313" spans="1:4" x14ac:dyDescent="0.25">
      <c r="A313" s="62">
        <v>39538</v>
      </c>
      <c r="B313" s="1">
        <v>21.18</v>
      </c>
      <c r="C313" s="1">
        <f t="shared" si="5"/>
        <v>23.057100000000005</v>
      </c>
      <c r="D313" s="64">
        <f t="shared" si="4"/>
        <v>24.047249999999998</v>
      </c>
    </row>
    <row r="314" spans="1:4" x14ac:dyDescent="0.25">
      <c r="A314" s="62">
        <v>39539</v>
      </c>
      <c r="B314" s="1">
        <v>21.97</v>
      </c>
      <c r="C314" s="1">
        <f t="shared" si="5"/>
        <v>23.008400000000002</v>
      </c>
      <c r="D314" s="64">
        <f t="shared" si="4"/>
        <v>24.040949999999999</v>
      </c>
    </row>
    <row r="315" spans="1:4" x14ac:dyDescent="0.25">
      <c r="A315" s="62">
        <v>39540</v>
      </c>
      <c r="B315" s="1">
        <v>21.85</v>
      </c>
      <c r="C315" s="1">
        <f t="shared" si="5"/>
        <v>22.952000000000002</v>
      </c>
      <c r="D315" s="64">
        <f t="shared" si="4"/>
        <v>24.029</v>
      </c>
    </row>
    <row r="316" spans="1:4" x14ac:dyDescent="0.25">
      <c r="A316" s="62">
        <v>39541</v>
      </c>
      <c r="B316" s="1">
        <v>21.93</v>
      </c>
      <c r="C316" s="1">
        <f t="shared" si="5"/>
        <v>22.902299999999997</v>
      </c>
      <c r="D316" s="64">
        <f t="shared" si="4"/>
        <v>24.017800000000001</v>
      </c>
    </row>
    <row r="317" spans="1:4" x14ac:dyDescent="0.25">
      <c r="A317" s="62">
        <v>39542</v>
      </c>
      <c r="B317" s="1">
        <v>21.87</v>
      </c>
      <c r="C317" s="1">
        <f t="shared" si="5"/>
        <v>22.861699999999992</v>
      </c>
      <c r="D317" s="64">
        <f t="shared" si="4"/>
        <v>24.006650000000004</v>
      </c>
    </row>
    <row r="318" spans="1:4" x14ac:dyDescent="0.25">
      <c r="A318" s="62">
        <v>39545</v>
      </c>
      <c r="B318" s="1">
        <v>21.75</v>
      </c>
      <c r="C318" s="1">
        <f t="shared" si="5"/>
        <v>22.827699999999989</v>
      </c>
      <c r="D318" s="64">
        <f t="shared" si="4"/>
        <v>23.995700000000006</v>
      </c>
    </row>
    <row r="319" spans="1:4" x14ac:dyDescent="0.25">
      <c r="A319" s="62">
        <v>39546</v>
      </c>
      <c r="B319" s="1">
        <v>21.08</v>
      </c>
      <c r="C319" s="1">
        <f t="shared" si="5"/>
        <v>22.785599999999995</v>
      </c>
      <c r="D319" s="64">
        <f t="shared" si="4"/>
        <v>23.979650000000007</v>
      </c>
    </row>
    <row r="320" spans="1:4" x14ac:dyDescent="0.25">
      <c r="A320" s="62">
        <v>39547</v>
      </c>
      <c r="B320" s="1">
        <v>21.42</v>
      </c>
      <c r="C320" s="1">
        <f t="shared" si="5"/>
        <v>22.738399999999992</v>
      </c>
      <c r="D320" s="64">
        <f t="shared" si="4"/>
        <v>23.968250000000001</v>
      </c>
    </row>
    <row r="321" spans="1:4" x14ac:dyDescent="0.25">
      <c r="A321" s="62">
        <v>39548</v>
      </c>
      <c r="B321" s="1">
        <v>22.08</v>
      </c>
      <c r="C321" s="1">
        <f t="shared" si="5"/>
        <v>22.700699999999994</v>
      </c>
      <c r="D321" s="64">
        <f t="shared" si="4"/>
        <v>23.961250000000003</v>
      </c>
    </row>
    <row r="322" spans="1:4" x14ac:dyDescent="0.25">
      <c r="A322" s="62">
        <v>39549</v>
      </c>
      <c r="B322" s="1">
        <v>21.24</v>
      </c>
      <c r="C322" s="1">
        <f t="shared" si="5"/>
        <v>22.657799999999988</v>
      </c>
      <c r="D322" s="64">
        <f t="shared" si="4"/>
        <v>23.950550000000007</v>
      </c>
    </row>
    <row r="323" spans="1:4" x14ac:dyDescent="0.25">
      <c r="A323" s="62">
        <v>39552</v>
      </c>
      <c r="B323" s="1">
        <v>20.69</v>
      </c>
      <c r="C323" s="1">
        <f t="shared" si="5"/>
        <v>22.60959999999999</v>
      </c>
      <c r="D323" s="64">
        <f t="shared" si="4"/>
        <v>23.935050000000004</v>
      </c>
    </row>
    <row r="324" spans="1:4" x14ac:dyDescent="0.25">
      <c r="A324" s="62">
        <v>39553</v>
      </c>
      <c r="B324" s="1">
        <v>20.91</v>
      </c>
      <c r="C324" s="1">
        <f t="shared" si="5"/>
        <v>22.566999999999993</v>
      </c>
      <c r="D324" s="64">
        <f t="shared" si="4"/>
        <v>23.920000000000005</v>
      </c>
    </row>
    <row r="325" spans="1:4" x14ac:dyDescent="0.25">
      <c r="A325" s="62">
        <v>39554</v>
      </c>
      <c r="B325" s="1">
        <v>22.13</v>
      </c>
      <c r="C325" s="1">
        <f t="shared" si="5"/>
        <v>22.533099999999994</v>
      </c>
      <c r="D325" s="64">
        <f t="shared" si="4"/>
        <v>23.911950000000004</v>
      </c>
    </row>
    <row r="326" spans="1:4" x14ac:dyDescent="0.25">
      <c r="A326" s="62">
        <v>39555</v>
      </c>
      <c r="B326" s="1">
        <v>22.11</v>
      </c>
      <c r="C326" s="1">
        <f t="shared" si="5"/>
        <v>22.507899999999999</v>
      </c>
      <c r="D326" s="64">
        <f t="shared" si="4"/>
        <v>23.901150000000001</v>
      </c>
    </row>
    <row r="327" spans="1:4" x14ac:dyDescent="0.25">
      <c r="A327" s="62">
        <v>39556</v>
      </c>
      <c r="B327" s="1">
        <v>22.55</v>
      </c>
      <c r="C327" s="1">
        <f t="shared" si="5"/>
        <v>22.482699999999994</v>
      </c>
      <c r="D327" s="64">
        <f t="shared" si="4"/>
        <v>23.890950000000004</v>
      </c>
    </row>
    <row r="328" spans="1:4" x14ac:dyDescent="0.25">
      <c r="A328" s="62">
        <v>39559</v>
      </c>
      <c r="B328" s="1">
        <v>22.46</v>
      </c>
      <c r="C328" s="1">
        <f t="shared" si="5"/>
        <v>22.4636</v>
      </c>
      <c r="D328" s="64">
        <f t="shared" si="4"/>
        <v>23.880250000000004</v>
      </c>
    </row>
    <row r="329" spans="1:4" x14ac:dyDescent="0.25">
      <c r="A329" s="62">
        <v>39560</v>
      </c>
      <c r="B329" s="1">
        <v>21.99</v>
      </c>
      <c r="C329" s="1">
        <f t="shared" si="5"/>
        <v>22.432399999999998</v>
      </c>
      <c r="D329" s="64">
        <f t="shared" si="4"/>
        <v>23.866800000000001</v>
      </c>
    </row>
    <row r="330" spans="1:4" x14ac:dyDescent="0.25">
      <c r="A330" s="62">
        <v>39561</v>
      </c>
      <c r="B330" s="1">
        <v>22.56</v>
      </c>
      <c r="C330" s="1">
        <f t="shared" si="5"/>
        <v>22.396099999999997</v>
      </c>
      <c r="D330" s="64">
        <f t="shared" ref="D330:D393" si="6">+IF(B330="","",AVERAGE(B131:B330))</f>
        <v>23.854800000000008</v>
      </c>
    </row>
    <row r="331" spans="1:4" x14ac:dyDescent="0.25">
      <c r="A331" s="62">
        <v>39562</v>
      </c>
      <c r="B331" s="1">
        <v>22.69</v>
      </c>
      <c r="C331" s="1">
        <f t="shared" si="5"/>
        <v>22.3596</v>
      </c>
      <c r="D331" s="64">
        <f t="shared" si="6"/>
        <v>23.843400000000006</v>
      </c>
    </row>
    <row r="332" spans="1:4" x14ac:dyDescent="0.25">
      <c r="A332" s="62">
        <v>39563</v>
      </c>
      <c r="B332" s="1">
        <v>22.56</v>
      </c>
      <c r="C332" s="1">
        <f t="shared" si="5"/>
        <v>22.324400000000001</v>
      </c>
      <c r="D332" s="64">
        <f t="shared" si="6"/>
        <v>23.833350000000006</v>
      </c>
    </row>
    <row r="333" spans="1:4" x14ac:dyDescent="0.25">
      <c r="A333" s="62">
        <v>39566</v>
      </c>
      <c r="B333" s="1">
        <v>22.71</v>
      </c>
      <c r="C333" s="1">
        <f t="shared" si="5"/>
        <v>22.289000000000001</v>
      </c>
      <c r="D333" s="64">
        <f t="shared" si="6"/>
        <v>23.816900000000011</v>
      </c>
    </row>
    <row r="334" spans="1:4" x14ac:dyDescent="0.25">
      <c r="A334" s="62">
        <v>39567</v>
      </c>
      <c r="B334" s="1">
        <v>22.62</v>
      </c>
      <c r="C334" s="1">
        <f t="shared" si="5"/>
        <v>22.252099999999995</v>
      </c>
      <c r="D334" s="64">
        <f t="shared" si="6"/>
        <v>23.800150000000002</v>
      </c>
    </row>
    <row r="335" spans="1:4" x14ac:dyDescent="0.25">
      <c r="A335" s="62">
        <v>39568</v>
      </c>
      <c r="B335" s="1">
        <v>22.26</v>
      </c>
      <c r="C335" s="1">
        <f t="shared" si="5"/>
        <v>22.202500000000001</v>
      </c>
      <c r="D335" s="64">
        <f t="shared" si="6"/>
        <v>23.781700000000004</v>
      </c>
    </row>
    <row r="336" spans="1:4" x14ac:dyDescent="0.25">
      <c r="A336" s="62">
        <v>39569</v>
      </c>
      <c r="B336" s="1">
        <v>23.29</v>
      </c>
      <c r="C336" s="1">
        <f t="shared" si="5"/>
        <v>22.1556</v>
      </c>
      <c r="D336" s="64">
        <f t="shared" si="6"/>
        <v>23.766500000000004</v>
      </c>
    </row>
    <row r="337" spans="1:4" x14ac:dyDescent="0.25">
      <c r="A337" s="62">
        <v>39570</v>
      </c>
      <c r="B337" s="1">
        <v>23.58</v>
      </c>
      <c r="C337" s="1">
        <f t="shared" si="5"/>
        <v>22.114099999999997</v>
      </c>
      <c r="D337" s="64">
        <f t="shared" si="6"/>
        <v>23.759100000000004</v>
      </c>
    </row>
    <row r="338" spans="1:4" x14ac:dyDescent="0.25">
      <c r="A338" s="62">
        <v>39573</v>
      </c>
      <c r="B338" s="1">
        <v>23.25</v>
      </c>
      <c r="C338" s="1">
        <f t="shared" si="5"/>
        <v>22.068799999999996</v>
      </c>
      <c r="D338" s="64">
        <f t="shared" si="6"/>
        <v>23.749050000000008</v>
      </c>
    </row>
    <row r="339" spans="1:4" x14ac:dyDescent="0.25">
      <c r="A339" s="62">
        <v>39574</v>
      </c>
      <c r="B339" s="1">
        <v>23.58</v>
      </c>
      <c r="C339" s="1">
        <f t="shared" si="5"/>
        <v>22.035299999999996</v>
      </c>
      <c r="D339" s="64">
        <f t="shared" si="6"/>
        <v>23.744200000000006</v>
      </c>
    </row>
    <row r="340" spans="1:4" x14ac:dyDescent="0.25">
      <c r="A340" s="62">
        <v>39575</v>
      </c>
      <c r="B340" s="1">
        <v>23.17</v>
      </c>
      <c r="C340" s="1">
        <f t="shared" si="5"/>
        <v>21.994199999999999</v>
      </c>
      <c r="D340" s="64">
        <f t="shared" si="6"/>
        <v>23.736450000000005</v>
      </c>
    </row>
    <row r="341" spans="1:4" x14ac:dyDescent="0.25">
      <c r="A341" s="62">
        <v>39576</v>
      </c>
      <c r="B341" s="1">
        <v>23.4</v>
      </c>
      <c r="C341" s="1">
        <f t="shared" si="5"/>
        <v>21.956599999999998</v>
      </c>
      <c r="D341" s="64">
        <f t="shared" si="6"/>
        <v>23.730800000000002</v>
      </c>
    </row>
    <row r="342" spans="1:4" x14ac:dyDescent="0.25">
      <c r="A342" s="62">
        <v>39577</v>
      </c>
      <c r="B342" s="1">
        <v>23.37</v>
      </c>
      <c r="C342" s="1">
        <f t="shared" si="5"/>
        <v>21.927399999999992</v>
      </c>
      <c r="D342" s="64">
        <f t="shared" si="6"/>
        <v>23.725150000000003</v>
      </c>
    </row>
    <row r="343" spans="1:4" x14ac:dyDescent="0.25">
      <c r="A343" s="62">
        <v>39580</v>
      </c>
      <c r="B343" s="1">
        <v>23.64</v>
      </c>
      <c r="C343" s="1">
        <f t="shared" si="5"/>
        <v>21.906599999999994</v>
      </c>
      <c r="D343" s="64">
        <f t="shared" si="6"/>
        <v>23.723349999999996</v>
      </c>
    </row>
    <row r="344" spans="1:4" x14ac:dyDescent="0.25">
      <c r="A344" s="62">
        <v>39581</v>
      </c>
      <c r="B344" s="1">
        <v>23.76</v>
      </c>
      <c r="C344" s="1">
        <f t="shared" si="5"/>
        <v>21.885099999999998</v>
      </c>
      <c r="D344" s="64">
        <f t="shared" si="6"/>
        <v>23.724449999999997</v>
      </c>
    </row>
    <row r="345" spans="1:4" x14ac:dyDescent="0.25">
      <c r="A345" s="62">
        <v>39582</v>
      </c>
      <c r="B345" s="1">
        <v>23.84</v>
      </c>
      <c r="C345" s="1">
        <f t="shared" si="5"/>
        <v>21.861599999999996</v>
      </c>
      <c r="D345" s="64">
        <f t="shared" si="6"/>
        <v>23.724399999999996</v>
      </c>
    </row>
    <row r="346" spans="1:4" x14ac:dyDescent="0.25">
      <c r="A346" s="62">
        <v>39583</v>
      </c>
      <c r="B346" s="1">
        <v>24.97</v>
      </c>
      <c r="C346" s="1">
        <f t="shared" si="5"/>
        <v>21.847199999999994</v>
      </c>
      <c r="D346" s="64">
        <f t="shared" si="6"/>
        <v>23.73115</v>
      </c>
    </row>
    <row r="347" spans="1:4" x14ac:dyDescent="0.25">
      <c r="A347" s="62">
        <v>39584</v>
      </c>
      <c r="B347" s="1">
        <v>25</v>
      </c>
      <c r="C347" s="1">
        <f t="shared" si="5"/>
        <v>21.827599999999997</v>
      </c>
      <c r="D347" s="64">
        <f t="shared" si="6"/>
        <v>23.737149999999996</v>
      </c>
    </row>
    <row r="348" spans="1:4" x14ac:dyDescent="0.25">
      <c r="A348" s="62">
        <v>39587</v>
      </c>
      <c r="B348" s="1">
        <v>24.88</v>
      </c>
      <c r="C348" s="1">
        <f t="shared" si="5"/>
        <v>21.803299999999993</v>
      </c>
      <c r="D348" s="64">
        <f t="shared" si="6"/>
        <v>23.740049999999997</v>
      </c>
    </row>
    <row r="349" spans="1:4" x14ac:dyDescent="0.25">
      <c r="A349" s="62">
        <v>39588</v>
      </c>
      <c r="B349" s="1">
        <v>24.09</v>
      </c>
      <c r="C349" s="1">
        <f t="shared" si="5"/>
        <v>21.769699999999997</v>
      </c>
      <c r="D349" s="64">
        <f t="shared" si="6"/>
        <v>23.740949999999998</v>
      </c>
    </row>
    <row r="350" spans="1:4" x14ac:dyDescent="0.25">
      <c r="A350" s="62">
        <v>39589</v>
      </c>
      <c r="B350" s="1">
        <v>23.66</v>
      </c>
      <c r="C350" s="1">
        <f t="shared" si="5"/>
        <v>21.737999999999996</v>
      </c>
      <c r="D350" s="64">
        <f t="shared" si="6"/>
        <v>23.738599999999998</v>
      </c>
    </row>
    <row r="351" spans="1:4" x14ac:dyDescent="0.25">
      <c r="A351" s="62">
        <v>39590</v>
      </c>
      <c r="B351" s="1">
        <v>23.88</v>
      </c>
      <c r="C351" s="1">
        <f t="shared" si="5"/>
        <v>21.709199999999996</v>
      </c>
      <c r="D351" s="64">
        <f t="shared" si="6"/>
        <v>23.737349999999996</v>
      </c>
    </row>
    <row r="352" spans="1:4" x14ac:dyDescent="0.25">
      <c r="A352" s="62">
        <v>39591</v>
      </c>
      <c r="B352" s="1">
        <v>23.41</v>
      </c>
      <c r="C352" s="1">
        <f t="shared" si="5"/>
        <v>21.676699999999997</v>
      </c>
      <c r="D352" s="64">
        <f t="shared" si="6"/>
        <v>23.730999999999995</v>
      </c>
    </row>
    <row r="353" spans="1:4" x14ac:dyDescent="0.25">
      <c r="A353" s="62">
        <v>39595</v>
      </c>
      <c r="B353" s="1">
        <v>23.6</v>
      </c>
      <c r="C353" s="1">
        <f t="shared" si="5"/>
        <v>21.659199999999995</v>
      </c>
      <c r="D353" s="64">
        <f t="shared" si="6"/>
        <v>23.729400000000002</v>
      </c>
    </row>
    <row r="354" spans="1:4" x14ac:dyDescent="0.25">
      <c r="A354" s="62">
        <v>39596</v>
      </c>
      <c r="B354" s="1">
        <v>23.47</v>
      </c>
      <c r="C354" s="1">
        <f t="shared" si="5"/>
        <v>21.647199999999994</v>
      </c>
      <c r="D354" s="64">
        <f t="shared" si="6"/>
        <v>23.726849999999999</v>
      </c>
    </row>
    <row r="355" spans="1:4" x14ac:dyDescent="0.25">
      <c r="A355" s="62">
        <v>39597</v>
      </c>
      <c r="B355" s="1">
        <v>23.14</v>
      </c>
      <c r="C355" s="1">
        <f t="shared" si="5"/>
        <v>21.651899999999998</v>
      </c>
      <c r="D355" s="64">
        <f t="shared" si="6"/>
        <v>23.722450000000002</v>
      </c>
    </row>
    <row r="356" spans="1:4" x14ac:dyDescent="0.25">
      <c r="A356" s="62">
        <v>39598</v>
      </c>
      <c r="B356" s="1">
        <v>23.18</v>
      </c>
      <c r="C356" s="1">
        <f t="shared" si="5"/>
        <v>21.654899999999994</v>
      </c>
      <c r="D356" s="64">
        <f t="shared" si="6"/>
        <v>23.719350000000006</v>
      </c>
    </row>
    <row r="357" spans="1:4" x14ac:dyDescent="0.25">
      <c r="A357" s="62">
        <v>39601</v>
      </c>
      <c r="B357" s="1">
        <v>23.2</v>
      </c>
      <c r="C357" s="1">
        <f t="shared" si="5"/>
        <v>21.664299999999994</v>
      </c>
      <c r="D357" s="64">
        <f t="shared" si="6"/>
        <v>23.719250000000002</v>
      </c>
    </row>
    <row r="358" spans="1:4" x14ac:dyDescent="0.25">
      <c r="A358" s="62">
        <v>39602</v>
      </c>
      <c r="B358" s="1">
        <v>22.94</v>
      </c>
      <c r="C358" s="1">
        <f t="shared" ref="C358:C421" si="7">+IF(B358="","",AVERAGE(B259:B358))</f>
        <v>21.666199999999993</v>
      </c>
      <c r="D358" s="64">
        <f t="shared" si="6"/>
        <v>23.718449999999997</v>
      </c>
    </row>
    <row r="359" spans="1:4" x14ac:dyDescent="0.25">
      <c r="A359" s="62">
        <v>39603</v>
      </c>
      <c r="B359" s="1">
        <v>23.48</v>
      </c>
      <c r="C359" s="1">
        <f t="shared" si="7"/>
        <v>21.675599999999996</v>
      </c>
      <c r="D359" s="64">
        <f t="shared" si="6"/>
        <v>23.717349999999996</v>
      </c>
    </row>
    <row r="360" spans="1:4" x14ac:dyDescent="0.25">
      <c r="A360" s="62">
        <v>39604</v>
      </c>
      <c r="B360" s="1">
        <v>23.87</v>
      </c>
      <c r="C360" s="1">
        <f t="shared" si="7"/>
        <v>21.694399999999995</v>
      </c>
      <c r="D360" s="64">
        <f t="shared" si="6"/>
        <v>23.716149999999999</v>
      </c>
    </row>
    <row r="361" spans="1:4" x14ac:dyDescent="0.25">
      <c r="A361" s="62">
        <v>39605</v>
      </c>
      <c r="B361" s="1">
        <v>22.9</v>
      </c>
      <c r="C361" s="1">
        <f t="shared" si="7"/>
        <v>21.692600000000002</v>
      </c>
      <c r="D361" s="64">
        <f t="shared" si="6"/>
        <v>23.711199999999998</v>
      </c>
    </row>
    <row r="362" spans="1:4" x14ac:dyDescent="0.25">
      <c r="A362" s="62">
        <v>39608</v>
      </c>
      <c r="B362" s="1">
        <v>22.76</v>
      </c>
      <c r="C362" s="1">
        <f t="shared" si="7"/>
        <v>21.693300000000008</v>
      </c>
      <c r="D362" s="64">
        <f t="shared" si="6"/>
        <v>23.704249999999998</v>
      </c>
    </row>
    <row r="363" spans="1:4" x14ac:dyDescent="0.25">
      <c r="A363" s="62">
        <v>39609</v>
      </c>
      <c r="B363" s="1">
        <v>22.68</v>
      </c>
      <c r="C363" s="1">
        <f t="shared" si="7"/>
        <v>21.721300000000006</v>
      </c>
      <c r="D363" s="64">
        <f t="shared" si="6"/>
        <v>23.6965</v>
      </c>
    </row>
    <row r="364" spans="1:4" x14ac:dyDescent="0.25">
      <c r="A364" s="62">
        <v>39610</v>
      </c>
      <c r="B364" s="1">
        <v>21.81</v>
      </c>
      <c r="C364" s="1">
        <f t="shared" si="7"/>
        <v>21.746100000000002</v>
      </c>
      <c r="D364" s="64">
        <f t="shared" si="6"/>
        <v>23.681600000000003</v>
      </c>
    </row>
    <row r="365" spans="1:4" x14ac:dyDescent="0.25">
      <c r="A365" s="62">
        <v>39611</v>
      </c>
      <c r="B365" s="1">
        <v>22.05</v>
      </c>
      <c r="C365" s="1">
        <f t="shared" si="7"/>
        <v>21.776600000000009</v>
      </c>
      <c r="D365" s="64">
        <f t="shared" si="6"/>
        <v>23.669599999999999</v>
      </c>
    </row>
    <row r="366" spans="1:4" x14ac:dyDescent="0.25">
      <c r="A366" s="62">
        <v>39612</v>
      </c>
      <c r="B366" s="1">
        <v>22.66</v>
      </c>
      <c r="C366" s="1">
        <f t="shared" si="7"/>
        <v>21.8169</v>
      </c>
      <c r="D366" s="64">
        <f t="shared" si="6"/>
        <v>23.663100000000004</v>
      </c>
    </row>
    <row r="367" spans="1:4" x14ac:dyDescent="0.25">
      <c r="A367" s="62">
        <v>39615</v>
      </c>
      <c r="B367" s="1">
        <v>22.86</v>
      </c>
      <c r="C367" s="1">
        <f t="shared" si="7"/>
        <v>21.845700000000001</v>
      </c>
      <c r="D367" s="64">
        <f t="shared" si="6"/>
        <v>23.651950000000003</v>
      </c>
    </row>
    <row r="368" spans="1:4" x14ac:dyDescent="0.25">
      <c r="A368" s="62">
        <v>39616</v>
      </c>
      <c r="B368" s="1">
        <v>22.58</v>
      </c>
      <c r="C368" s="1">
        <f t="shared" si="7"/>
        <v>21.864600000000006</v>
      </c>
      <c r="D368" s="64">
        <f t="shared" si="6"/>
        <v>23.638450000000002</v>
      </c>
    </row>
    <row r="369" spans="1:4" x14ac:dyDescent="0.25">
      <c r="A369" s="62">
        <v>39617</v>
      </c>
      <c r="B369" s="1">
        <v>22.28</v>
      </c>
      <c r="C369" s="1">
        <f t="shared" si="7"/>
        <v>21.887400000000007</v>
      </c>
      <c r="D369" s="64">
        <f t="shared" si="6"/>
        <v>23.621100000000002</v>
      </c>
    </row>
    <row r="370" spans="1:4" x14ac:dyDescent="0.25">
      <c r="A370" s="62">
        <v>39618</v>
      </c>
      <c r="B370" s="1">
        <v>22.85</v>
      </c>
      <c r="C370" s="1">
        <f t="shared" si="7"/>
        <v>21.913000000000011</v>
      </c>
      <c r="D370" s="64">
        <f t="shared" si="6"/>
        <v>23.60445</v>
      </c>
    </row>
    <row r="371" spans="1:4" x14ac:dyDescent="0.25">
      <c r="A371" s="62">
        <v>39619</v>
      </c>
      <c r="B371" s="1">
        <v>22.37</v>
      </c>
      <c r="C371" s="1">
        <f t="shared" si="7"/>
        <v>21.931700000000006</v>
      </c>
      <c r="D371" s="64">
        <f t="shared" si="6"/>
        <v>23.586350000000003</v>
      </c>
    </row>
    <row r="372" spans="1:4" x14ac:dyDescent="0.25">
      <c r="A372" s="62">
        <v>39622</v>
      </c>
      <c r="B372" s="1">
        <v>22.36</v>
      </c>
      <c r="C372" s="1">
        <f t="shared" si="7"/>
        <v>21.948400000000007</v>
      </c>
      <c r="D372" s="64">
        <f t="shared" si="6"/>
        <v>23.567399999999999</v>
      </c>
    </row>
    <row r="373" spans="1:4" x14ac:dyDescent="0.25">
      <c r="A373" s="62">
        <v>39623</v>
      </c>
      <c r="B373" s="1">
        <v>22.41</v>
      </c>
      <c r="C373" s="1">
        <f t="shared" si="7"/>
        <v>21.961500000000004</v>
      </c>
      <c r="D373" s="64">
        <f t="shared" si="6"/>
        <v>23.552099999999996</v>
      </c>
    </row>
    <row r="374" spans="1:4" x14ac:dyDescent="0.25">
      <c r="A374" s="62">
        <v>39624</v>
      </c>
      <c r="B374" s="1">
        <v>22.65</v>
      </c>
      <c r="C374" s="1">
        <f t="shared" si="7"/>
        <v>21.970300000000002</v>
      </c>
      <c r="D374" s="64">
        <f t="shared" si="6"/>
        <v>23.538599999999995</v>
      </c>
    </row>
    <row r="375" spans="1:4" x14ac:dyDescent="0.25">
      <c r="A375" s="62">
        <v>39625</v>
      </c>
      <c r="B375" s="1">
        <v>21.59</v>
      </c>
      <c r="C375" s="1">
        <f t="shared" si="7"/>
        <v>21.9742</v>
      </c>
      <c r="D375" s="64">
        <f t="shared" si="6"/>
        <v>23.518249999999995</v>
      </c>
    </row>
    <row r="376" spans="1:4" x14ac:dyDescent="0.25">
      <c r="A376" s="62">
        <v>39626</v>
      </c>
      <c r="B376" s="1">
        <v>21.49</v>
      </c>
      <c r="C376" s="1">
        <f t="shared" si="7"/>
        <v>21.9879</v>
      </c>
      <c r="D376" s="64">
        <f t="shared" si="6"/>
        <v>23.498399999999997</v>
      </c>
    </row>
    <row r="377" spans="1:4" x14ac:dyDescent="0.25">
      <c r="A377" s="62">
        <v>39629</v>
      </c>
      <c r="B377" s="1">
        <v>21.48</v>
      </c>
      <c r="C377" s="1">
        <f t="shared" si="7"/>
        <v>22.003499999999999</v>
      </c>
      <c r="D377" s="64">
        <f t="shared" si="6"/>
        <v>23.479049999999994</v>
      </c>
    </row>
    <row r="378" spans="1:4" x14ac:dyDescent="0.25">
      <c r="A378" s="62">
        <v>39630</v>
      </c>
      <c r="B378" s="1">
        <v>21.57</v>
      </c>
      <c r="C378" s="1">
        <f t="shared" si="7"/>
        <v>22.018700000000003</v>
      </c>
      <c r="D378" s="64">
        <f t="shared" si="6"/>
        <v>23.46224999999999</v>
      </c>
    </row>
    <row r="379" spans="1:4" x14ac:dyDescent="0.25">
      <c r="A379" s="62">
        <v>39631</v>
      </c>
      <c r="B379" s="1">
        <v>20.93</v>
      </c>
      <c r="C379" s="1">
        <f t="shared" si="7"/>
        <v>22.025299999999998</v>
      </c>
      <c r="D379" s="64">
        <f t="shared" si="6"/>
        <v>23.44264999999999</v>
      </c>
    </row>
    <row r="380" spans="1:4" x14ac:dyDescent="0.25">
      <c r="A380" s="62">
        <v>39632</v>
      </c>
      <c r="B380" s="1">
        <v>20.66</v>
      </c>
      <c r="C380" s="1">
        <f t="shared" si="7"/>
        <v>22.025099999999998</v>
      </c>
      <c r="D380" s="64">
        <f t="shared" si="6"/>
        <v>23.41889999999999</v>
      </c>
    </row>
    <row r="381" spans="1:4" x14ac:dyDescent="0.25">
      <c r="A381" s="62">
        <v>39636</v>
      </c>
      <c r="B381" s="1">
        <v>20.71</v>
      </c>
      <c r="C381" s="1">
        <f t="shared" si="7"/>
        <v>22.023199999999996</v>
      </c>
      <c r="D381" s="64">
        <f t="shared" si="6"/>
        <v>23.394049999999989</v>
      </c>
    </row>
    <row r="382" spans="1:4" x14ac:dyDescent="0.25">
      <c r="A382" s="62">
        <v>39637</v>
      </c>
      <c r="B382" s="1">
        <v>20.92</v>
      </c>
      <c r="C382" s="1">
        <f t="shared" si="7"/>
        <v>22.020299999999999</v>
      </c>
      <c r="D382" s="64">
        <f t="shared" si="6"/>
        <v>23.369599999999981</v>
      </c>
    </row>
    <row r="383" spans="1:4" x14ac:dyDescent="0.25">
      <c r="A383" s="62">
        <v>39638</v>
      </c>
      <c r="B383" s="1">
        <v>19.809999999999999</v>
      </c>
      <c r="C383" s="1">
        <f t="shared" si="7"/>
        <v>22.013799999999996</v>
      </c>
      <c r="D383" s="64">
        <f t="shared" si="6"/>
        <v>23.339299999999984</v>
      </c>
    </row>
    <row r="384" spans="1:4" x14ac:dyDescent="0.25">
      <c r="A384" s="62">
        <v>39639</v>
      </c>
      <c r="B384" s="1">
        <v>20.62</v>
      </c>
      <c r="C384" s="1">
        <f t="shared" si="7"/>
        <v>22.018899999999995</v>
      </c>
      <c r="D384" s="64">
        <f t="shared" si="6"/>
        <v>23.312499999999986</v>
      </c>
    </row>
    <row r="385" spans="1:4" x14ac:dyDescent="0.25">
      <c r="A385" s="62">
        <v>39640</v>
      </c>
      <c r="B385" s="1">
        <v>20.64</v>
      </c>
      <c r="C385" s="1">
        <f t="shared" si="7"/>
        <v>22.023699999999995</v>
      </c>
      <c r="D385" s="64">
        <f t="shared" si="6"/>
        <v>23.286249999999992</v>
      </c>
    </row>
    <row r="386" spans="1:4" x14ac:dyDescent="0.25">
      <c r="A386" s="62">
        <v>39643</v>
      </c>
      <c r="B386" s="1">
        <v>20.47</v>
      </c>
      <c r="C386" s="1">
        <f t="shared" si="7"/>
        <v>22.024599999999996</v>
      </c>
      <c r="D386" s="64">
        <f t="shared" si="6"/>
        <v>23.259049999999991</v>
      </c>
    </row>
    <row r="387" spans="1:4" x14ac:dyDescent="0.25">
      <c r="A387" s="62">
        <v>39644</v>
      </c>
      <c r="B387" s="1">
        <v>20.71</v>
      </c>
      <c r="C387" s="1">
        <f t="shared" si="7"/>
        <v>22.028700000000001</v>
      </c>
      <c r="D387" s="64">
        <f t="shared" si="6"/>
        <v>23.233799999999992</v>
      </c>
    </row>
    <row r="388" spans="1:4" x14ac:dyDescent="0.25">
      <c r="A388" s="62">
        <v>39645</v>
      </c>
      <c r="B388" s="1">
        <v>20.91</v>
      </c>
      <c r="C388" s="1">
        <f t="shared" si="7"/>
        <v>22.039599999999997</v>
      </c>
      <c r="D388" s="64">
        <f t="shared" si="6"/>
        <v>23.209049999999994</v>
      </c>
    </row>
    <row r="389" spans="1:4" x14ac:dyDescent="0.25">
      <c r="A389" s="62">
        <v>39646</v>
      </c>
      <c r="B389" s="1">
        <v>21.99</v>
      </c>
      <c r="C389" s="1">
        <f t="shared" si="7"/>
        <v>22.060099999999991</v>
      </c>
      <c r="D389" s="64">
        <f t="shared" si="6"/>
        <v>23.187149999999988</v>
      </c>
    </row>
    <row r="390" spans="1:4" x14ac:dyDescent="0.25">
      <c r="A390" s="62">
        <v>39647</v>
      </c>
      <c r="B390" s="1">
        <v>22.09</v>
      </c>
      <c r="C390" s="1">
        <f t="shared" si="7"/>
        <v>22.074099999999998</v>
      </c>
      <c r="D390" s="64">
        <f t="shared" si="6"/>
        <v>23.165699999999987</v>
      </c>
    </row>
    <row r="391" spans="1:4" x14ac:dyDescent="0.25">
      <c r="A391" s="62">
        <v>39650</v>
      </c>
      <c r="B391" s="1">
        <v>22.09</v>
      </c>
      <c r="C391" s="1">
        <f t="shared" si="7"/>
        <v>22.087299999999999</v>
      </c>
      <c r="D391" s="64">
        <f t="shared" si="6"/>
        <v>23.147099999999991</v>
      </c>
    </row>
    <row r="392" spans="1:4" x14ac:dyDescent="0.25">
      <c r="A392" s="62">
        <v>39651</v>
      </c>
      <c r="B392" s="1">
        <v>22.09</v>
      </c>
      <c r="C392" s="1">
        <f t="shared" si="7"/>
        <v>22.103300000000004</v>
      </c>
      <c r="D392" s="64">
        <f t="shared" si="6"/>
        <v>23.129549999999995</v>
      </c>
    </row>
    <row r="393" spans="1:4" x14ac:dyDescent="0.25">
      <c r="A393" s="62">
        <v>39652</v>
      </c>
      <c r="B393" s="1">
        <v>22.3</v>
      </c>
      <c r="C393" s="1">
        <f t="shared" si="7"/>
        <v>22.126600000000007</v>
      </c>
      <c r="D393" s="64">
        <f t="shared" si="6"/>
        <v>23.113349999999997</v>
      </c>
    </row>
    <row r="394" spans="1:4" x14ac:dyDescent="0.25">
      <c r="A394" s="62">
        <v>39653</v>
      </c>
      <c r="B394" s="1">
        <v>21.67</v>
      </c>
      <c r="C394" s="1">
        <f t="shared" si="7"/>
        <v>22.143200000000007</v>
      </c>
      <c r="D394" s="64">
        <f t="shared" ref="D394:D457" si="8">+IF(B394="","",AVERAGE(B195:B394))</f>
        <v>23.093399999999995</v>
      </c>
    </row>
    <row r="395" spans="1:4" x14ac:dyDescent="0.25">
      <c r="A395" s="62">
        <v>39654</v>
      </c>
      <c r="B395" s="1">
        <v>22.01</v>
      </c>
      <c r="C395" s="1">
        <f t="shared" si="7"/>
        <v>22.163300000000007</v>
      </c>
      <c r="D395" s="64">
        <f t="shared" si="8"/>
        <v>23.074249999999996</v>
      </c>
    </row>
    <row r="396" spans="1:4" x14ac:dyDescent="0.25">
      <c r="A396" s="62">
        <v>39657</v>
      </c>
      <c r="B396" s="1">
        <v>21.67</v>
      </c>
      <c r="C396" s="1">
        <f t="shared" si="7"/>
        <v>22.178000000000015</v>
      </c>
      <c r="D396" s="64">
        <f t="shared" si="8"/>
        <v>23.053199999999997</v>
      </c>
    </row>
    <row r="397" spans="1:4" x14ac:dyDescent="0.25">
      <c r="A397" s="62">
        <v>39658</v>
      </c>
      <c r="B397" s="1">
        <v>22.23</v>
      </c>
      <c r="C397" s="1">
        <f t="shared" si="7"/>
        <v>22.201600000000013</v>
      </c>
      <c r="D397" s="64">
        <f t="shared" si="8"/>
        <v>23.037199999999999</v>
      </c>
    </row>
    <row r="398" spans="1:4" x14ac:dyDescent="0.25">
      <c r="A398" s="62">
        <v>39659</v>
      </c>
      <c r="B398" s="1">
        <v>22.23</v>
      </c>
      <c r="C398" s="1">
        <f t="shared" si="7"/>
        <v>22.223200000000009</v>
      </c>
      <c r="D398" s="64">
        <f t="shared" si="8"/>
        <v>23.020599999999998</v>
      </c>
    </row>
    <row r="399" spans="1:4" x14ac:dyDescent="0.25">
      <c r="A399" s="62">
        <v>39660</v>
      </c>
      <c r="B399" s="1">
        <v>22.19</v>
      </c>
      <c r="C399" s="1">
        <f t="shared" si="7"/>
        <v>22.243900000000011</v>
      </c>
      <c r="D399" s="64">
        <f t="shared" si="8"/>
        <v>23.002799999999997</v>
      </c>
    </row>
    <row r="400" spans="1:4" x14ac:dyDescent="0.25">
      <c r="A400" s="62">
        <v>39661</v>
      </c>
      <c r="B400" s="1">
        <v>22.35</v>
      </c>
      <c r="C400" s="1">
        <f t="shared" si="7"/>
        <v>22.255400000000009</v>
      </c>
      <c r="D400" s="64">
        <f t="shared" si="8"/>
        <v>22.987149999999996</v>
      </c>
    </row>
    <row r="401" spans="1:4" x14ac:dyDescent="0.25">
      <c r="A401" s="62">
        <v>39664</v>
      </c>
      <c r="B401" s="1">
        <v>22.52</v>
      </c>
      <c r="C401" s="1">
        <f t="shared" si="7"/>
        <v>22.269400000000005</v>
      </c>
      <c r="D401" s="64">
        <f t="shared" si="8"/>
        <v>22.966150000000003</v>
      </c>
    </row>
    <row r="402" spans="1:4" x14ac:dyDescent="0.25">
      <c r="A402" s="62">
        <v>39665</v>
      </c>
      <c r="B402" s="1">
        <v>23.02</v>
      </c>
      <c r="C402" s="1">
        <f t="shared" si="7"/>
        <v>22.286800000000003</v>
      </c>
      <c r="D402" s="64">
        <f t="shared" si="8"/>
        <v>22.946400000000004</v>
      </c>
    </row>
    <row r="403" spans="1:4" x14ac:dyDescent="0.25">
      <c r="A403" s="62">
        <v>39666</v>
      </c>
      <c r="B403" s="1">
        <v>22.8</v>
      </c>
      <c r="C403" s="1">
        <f t="shared" si="7"/>
        <v>22.308200000000006</v>
      </c>
      <c r="D403" s="64">
        <f t="shared" si="8"/>
        <v>22.928900000000002</v>
      </c>
    </row>
    <row r="404" spans="1:4" x14ac:dyDescent="0.25">
      <c r="A404" s="62">
        <v>39667</v>
      </c>
      <c r="B404" s="1">
        <v>23.67</v>
      </c>
      <c r="C404" s="1">
        <f t="shared" si="7"/>
        <v>22.336400000000005</v>
      </c>
      <c r="D404" s="64">
        <f t="shared" si="8"/>
        <v>22.914050000000003</v>
      </c>
    </row>
    <row r="405" spans="1:4" x14ac:dyDescent="0.25">
      <c r="A405" s="62">
        <v>39668</v>
      </c>
      <c r="B405" s="1">
        <v>24.23</v>
      </c>
      <c r="C405" s="1">
        <f t="shared" si="7"/>
        <v>22.361200000000004</v>
      </c>
      <c r="D405" s="64">
        <f t="shared" si="8"/>
        <v>22.901199999999999</v>
      </c>
    </row>
    <row r="406" spans="1:4" x14ac:dyDescent="0.25">
      <c r="A406" s="62">
        <v>39671</v>
      </c>
      <c r="B406" s="1">
        <v>24.38</v>
      </c>
      <c r="C406" s="1">
        <f t="shared" si="7"/>
        <v>22.394100000000002</v>
      </c>
      <c r="D406" s="64">
        <f t="shared" si="8"/>
        <v>22.893049999999999</v>
      </c>
    </row>
    <row r="407" spans="1:4" x14ac:dyDescent="0.25">
      <c r="A407" s="62">
        <v>39672</v>
      </c>
      <c r="B407" s="1">
        <v>24.52</v>
      </c>
      <c r="C407" s="1">
        <f t="shared" si="7"/>
        <v>22.421800000000005</v>
      </c>
      <c r="D407" s="64">
        <f t="shared" si="8"/>
        <v>22.886199999999999</v>
      </c>
    </row>
    <row r="408" spans="1:4" x14ac:dyDescent="0.25">
      <c r="A408" s="62">
        <v>39673</v>
      </c>
      <c r="B408" s="1">
        <v>24.12</v>
      </c>
      <c r="C408" s="1">
        <f t="shared" si="7"/>
        <v>22.441700000000004</v>
      </c>
      <c r="D408" s="64">
        <f t="shared" si="8"/>
        <v>22.877099999999995</v>
      </c>
    </row>
    <row r="409" spans="1:4" x14ac:dyDescent="0.25">
      <c r="A409" s="62">
        <v>39674</v>
      </c>
      <c r="B409" s="1">
        <v>24.36</v>
      </c>
      <c r="C409" s="1">
        <f t="shared" si="7"/>
        <v>22.462600000000005</v>
      </c>
      <c r="D409" s="64">
        <f t="shared" si="8"/>
        <v>22.867599999999996</v>
      </c>
    </row>
    <row r="410" spans="1:4" x14ac:dyDescent="0.25">
      <c r="A410" s="62">
        <v>39675</v>
      </c>
      <c r="B410" s="1">
        <v>24.26</v>
      </c>
      <c r="C410" s="1">
        <f t="shared" si="7"/>
        <v>22.486600000000006</v>
      </c>
      <c r="D410" s="64">
        <f t="shared" si="8"/>
        <v>22.857549999999996</v>
      </c>
    </row>
    <row r="411" spans="1:4" x14ac:dyDescent="0.25">
      <c r="A411" s="62">
        <v>39678</v>
      </c>
      <c r="B411" s="1">
        <v>24.01</v>
      </c>
      <c r="C411" s="1">
        <f t="shared" si="7"/>
        <v>22.515800000000002</v>
      </c>
      <c r="D411" s="64">
        <f t="shared" si="8"/>
        <v>22.843099999999996</v>
      </c>
    </row>
    <row r="412" spans="1:4" x14ac:dyDescent="0.25">
      <c r="A412" s="62">
        <v>39679</v>
      </c>
      <c r="B412" s="1">
        <v>23.59</v>
      </c>
      <c r="C412" s="1">
        <f t="shared" si="7"/>
        <v>22.543800000000005</v>
      </c>
      <c r="D412" s="64">
        <f t="shared" si="8"/>
        <v>22.828549999999996</v>
      </c>
    </row>
    <row r="413" spans="1:4" x14ac:dyDescent="0.25">
      <c r="A413" s="62">
        <v>39680</v>
      </c>
      <c r="B413" s="1">
        <v>23.39</v>
      </c>
      <c r="C413" s="1">
        <f t="shared" si="7"/>
        <v>22.565900000000003</v>
      </c>
      <c r="D413" s="64">
        <f t="shared" si="8"/>
        <v>22.811500000000002</v>
      </c>
    </row>
    <row r="414" spans="1:4" x14ac:dyDescent="0.25">
      <c r="A414" s="62">
        <v>39681</v>
      </c>
      <c r="B414" s="1">
        <v>23.05</v>
      </c>
      <c r="C414" s="1">
        <f t="shared" si="7"/>
        <v>22.576700000000006</v>
      </c>
      <c r="D414" s="64">
        <f t="shared" si="8"/>
        <v>22.792550000000002</v>
      </c>
    </row>
    <row r="415" spans="1:4" x14ac:dyDescent="0.25">
      <c r="A415" s="62">
        <v>39682</v>
      </c>
      <c r="B415" s="1">
        <v>23.49</v>
      </c>
      <c r="C415" s="1">
        <f t="shared" si="7"/>
        <v>22.593100000000003</v>
      </c>
      <c r="D415" s="64">
        <f t="shared" si="8"/>
        <v>22.772550000000003</v>
      </c>
    </row>
    <row r="416" spans="1:4" x14ac:dyDescent="0.25">
      <c r="A416" s="62">
        <v>39685</v>
      </c>
      <c r="B416" s="1">
        <v>22.97</v>
      </c>
      <c r="C416" s="1">
        <f t="shared" si="7"/>
        <v>22.603500000000004</v>
      </c>
      <c r="D416" s="64">
        <f t="shared" si="8"/>
        <v>22.7529</v>
      </c>
    </row>
    <row r="417" spans="1:4" x14ac:dyDescent="0.25">
      <c r="A417" s="62">
        <v>39686</v>
      </c>
      <c r="B417" s="1">
        <v>23.15</v>
      </c>
      <c r="C417" s="1">
        <f t="shared" si="7"/>
        <v>22.616300000000006</v>
      </c>
      <c r="D417" s="64">
        <f t="shared" si="8"/>
        <v>22.739000000000001</v>
      </c>
    </row>
    <row r="418" spans="1:4" x14ac:dyDescent="0.25">
      <c r="A418" s="62">
        <v>39687</v>
      </c>
      <c r="B418" s="1">
        <v>23.41</v>
      </c>
      <c r="C418" s="1">
        <f t="shared" si="7"/>
        <v>22.632899999999999</v>
      </c>
      <c r="D418" s="64">
        <f t="shared" si="8"/>
        <v>22.730300000000003</v>
      </c>
    </row>
    <row r="419" spans="1:4" x14ac:dyDescent="0.25">
      <c r="A419" s="62">
        <v>39688</v>
      </c>
      <c r="B419" s="1">
        <v>23.59</v>
      </c>
      <c r="C419" s="1">
        <f t="shared" si="7"/>
        <v>22.657999999999998</v>
      </c>
      <c r="D419" s="64">
        <f t="shared" si="8"/>
        <v>22.721800000000002</v>
      </c>
    </row>
    <row r="420" spans="1:4" x14ac:dyDescent="0.25">
      <c r="A420" s="62">
        <v>39689</v>
      </c>
      <c r="B420" s="1">
        <v>22.87</v>
      </c>
      <c r="C420" s="1">
        <f t="shared" si="7"/>
        <v>22.672499999999996</v>
      </c>
      <c r="D420" s="64">
        <f t="shared" si="8"/>
        <v>22.705449999999995</v>
      </c>
    </row>
    <row r="421" spans="1:4" x14ac:dyDescent="0.25">
      <c r="A421" s="62">
        <v>39693</v>
      </c>
      <c r="B421" s="1">
        <v>22.58</v>
      </c>
      <c r="C421" s="1">
        <f t="shared" si="7"/>
        <v>22.677499999999991</v>
      </c>
      <c r="D421" s="64">
        <f t="shared" si="8"/>
        <v>22.689099999999993</v>
      </c>
    </row>
    <row r="422" spans="1:4" x14ac:dyDescent="0.25">
      <c r="A422" s="62">
        <v>39694</v>
      </c>
      <c r="B422" s="1">
        <v>21.54</v>
      </c>
      <c r="C422" s="1">
        <f t="shared" ref="C422:C485" si="9">+IF(B422="","",AVERAGE(B323:B422))</f>
        <v>22.680499999999991</v>
      </c>
      <c r="D422" s="64">
        <f t="shared" si="8"/>
        <v>22.669149999999995</v>
      </c>
    </row>
    <row r="423" spans="1:4" x14ac:dyDescent="0.25">
      <c r="A423" s="62">
        <v>39695</v>
      </c>
      <c r="B423" s="1">
        <v>20.52</v>
      </c>
      <c r="C423" s="1">
        <f t="shared" si="9"/>
        <v>22.678799999999992</v>
      </c>
      <c r="D423" s="64">
        <f t="shared" si="8"/>
        <v>22.644200000000001</v>
      </c>
    </row>
    <row r="424" spans="1:4" x14ac:dyDescent="0.25">
      <c r="A424" s="62">
        <v>39696</v>
      </c>
      <c r="B424" s="1">
        <v>20.61</v>
      </c>
      <c r="C424" s="1">
        <f t="shared" si="9"/>
        <v>22.675799999999995</v>
      </c>
      <c r="D424" s="64">
        <f t="shared" si="8"/>
        <v>22.621399999999998</v>
      </c>
    </row>
    <row r="425" spans="1:4" x14ac:dyDescent="0.25">
      <c r="A425" s="62">
        <v>39699</v>
      </c>
      <c r="B425" s="1">
        <v>20.97</v>
      </c>
      <c r="C425" s="1">
        <f t="shared" si="9"/>
        <v>22.66419999999999</v>
      </c>
      <c r="D425" s="64">
        <f t="shared" si="8"/>
        <v>22.598650000000003</v>
      </c>
    </row>
    <row r="426" spans="1:4" x14ac:dyDescent="0.25">
      <c r="A426" s="62">
        <v>39700</v>
      </c>
      <c r="B426" s="1">
        <v>20.329999999999998</v>
      </c>
      <c r="C426" s="1">
        <f t="shared" si="9"/>
        <v>22.646399999999993</v>
      </c>
      <c r="D426" s="64">
        <f t="shared" si="8"/>
        <v>22.577150000000003</v>
      </c>
    </row>
    <row r="427" spans="1:4" x14ac:dyDescent="0.25">
      <c r="A427" s="62">
        <v>39701</v>
      </c>
      <c r="B427" s="1">
        <v>20.16</v>
      </c>
      <c r="C427" s="1">
        <f t="shared" si="9"/>
        <v>22.622499999999995</v>
      </c>
      <c r="D427" s="64">
        <f t="shared" si="8"/>
        <v>22.552599999999998</v>
      </c>
    </row>
    <row r="428" spans="1:4" x14ac:dyDescent="0.25">
      <c r="A428" s="62">
        <v>39702</v>
      </c>
      <c r="B428" s="1">
        <v>20.190000000000001</v>
      </c>
      <c r="C428" s="1">
        <f t="shared" si="9"/>
        <v>22.599799999999995</v>
      </c>
      <c r="D428" s="64">
        <f t="shared" si="8"/>
        <v>22.531700000000001</v>
      </c>
    </row>
    <row r="429" spans="1:4" x14ac:dyDescent="0.25">
      <c r="A429" s="62">
        <v>39703</v>
      </c>
      <c r="B429" s="1">
        <v>20.16</v>
      </c>
      <c r="C429" s="1">
        <f t="shared" si="9"/>
        <v>22.581499999999991</v>
      </c>
      <c r="D429" s="64">
        <f t="shared" si="8"/>
        <v>22.506949999999996</v>
      </c>
    </row>
    <row r="430" spans="1:4" x14ac:dyDescent="0.25">
      <c r="A430" s="62">
        <v>39706</v>
      </c>
      <c r="B430" s="1">
        <v>19.36</v>
      </c>
      <c r="C430" s="1">
        <f t="shared" si="9"/>
        <v>22.549499999999995</v>
      </c>
      <c r="D430" s="64">
        <f t="shared" si="8"/>
        <v>22.472799999999996</v>
      </c>
    </row>
    <row r="431" spans="1:4" x14ac:dyDescent="0.25">
      <c r="A431" s="62">
        <v>39707</v>
      </c>
      <c r="B431" s="1">
        <v>19.48</v>
      </c>
      <c r="C431" s="1">
        <f t="shared" si="9"/>
        <v>22.517399999999999</v>
      </c>
      <c r="D431" s="64">
        <f t="shared" si="8"/>
        <v>22.438499999999994</v>
      </c>
    </row>
    <row r="432" spans="1:4" x14ac:dyDescent="0.25">
      <c r="A432" s="62">
        <v>39708</v>
      </c>
      <c r="B432" s="1">
        <v>18.55</v>
      </c>
      <c r="C432" s="1">
        <f t="shared" si="9"/>
        <v>22.477299999999996</v>
      </c>
      <c r="D432" s="64">
        <f t="shared" si="8"/>
        <v>22.400849999999995</v>
      </c>
    </row>
    <row r="433" spans="1:4" x14ac:dyDescent="0.25">
      <c r="A433" s="62">
        <v>39709</v>
      </c>
      <c r="B433" s="1">
        <v>19.260000000000002</v>
      </c>
      <c r="C433" s="1">
        <f t="shared" si="9"/>
        <v>22.442799999999998</v>
      </c>
      <c r="D433" s="64">
        <f t="shared" si="8"/>
        <v>22.365899999999996</v>
      </c>
    </row>
    <row r="434" spans="1:4" x14ac:dyDescent="0.25">
      <c r="A434" s="62">
        <v>39710</v>
      </c>
      <c r="B434" s="1">
        <v>19.23</v>
      </c>
      <c r="C434" s="1">
        <f t="shared" si="9"/>
        <v>22.408899999999999</v>
      </c>
      <c r="D434" s="64">
        <f t="shared" si="8"/>
        <v>22.330499999999994</v>
      </c>
    </row>
    <row r="435" spans="1:4" x14ac:dyDescent="0.25">
      <c r="A435" s="62">
        <v>39713</v>
      </c>
      <c r="B435" s="1">
        <v>18.5</v>
      </c>
      <c r="C435" s="1">
        <f t="shared" si="9"/>
        <v>22.371300000000002</v>
      </c>
      <c r="D435" s="64">
        <f t="shared" si="8"/>
        <v>22.286899999999996</v>
      </c>
    </row>
    <row r="436" spans="1:4" x14ac:dyDescent="0.25">
      <c r="A436" s="62">
        <v>39714</v>
      </c>
      <c r="B436" s="1">
        <v>18.63</v>
      </c>
      <c r="C436" s="1">
        <f t="shared" si="9"/>
        <v>22.324700000000004</v>
      </c>
      <c r="D436" s="64">
        <f t="shared" si="8"/>
        <v>22.240149999999993</v>
      </c>
    </row>
    <row r="437" spans="1:4" x14ac:dyDescent="0.25">
      <c r="A437" s="62">
        <v>39715</v>
      </c>
      <c r="B437" s="1">
        <v>18.7</v>
      </c>
      <c r="C437" s="1">
        <f t="shared" si="9"/>
        <v>22.275899999999996</v>
      </c>
      <c r="D437" s="64">
        <f t="shared" si="8"/>
        <v>22.194999999999997</v>
      </c>
    </row>
    <row r="438" spans="1:4" x14ac:dyDescent="0.25">
      <c r="A438" s="62">
        <v>39716</v>
      </c>
      <c r="B438" s="1">
        <v>18.57</v>
      </c>
      <c r="C438" s="1">
        <f t="shared" si="9"/>
        <v>22.229100000000003</v>
      </c>
      <c r="D438" s="64">
        <f t="shared" si="8"/>
        <v>22.148949999999992</v>
      </c>
    </row>
    <row r="439" spans="1:4" x14ac:dyDescent="0.25">
      <c r="A439" s="62">
        <v>39717</v>
      </c>
      <c r="B439" s="1">
        <v>19.2</v>
      </c>
      <c r="C439" s="1">
        <f t="shared" si="9"/>
        <v>22.185300000000002</v>
      </c>
      <c r="D439" s="64">
        <f t="shared" si="8"/>
        <v>22.110299999999988</v>
      </c>
    </row>
    <row r="440" spans="1:4" x14ac:dyDescent="0.25">
      <c r="A440" s="62">
        <v>39720</v>
      </c>
      <c r="B440" s="1">
        <v>17.27</v>
      </c>
      <c r="C440" s="1">
        <f t="shared" si="9"/>
        <v>22.126299999999997</v>
      </c>
      <c r="D440" s="64">
        <f t="shared" si="8"/>
        <v>22.060249999999993</v>
      </c>
    </row>
    <row r="441" spans="1:4" x14ac:dyDescent="0.25">
      <c r="A441" s="62">
        <v>39721</v>
      </c>
      <c r="B441" s="1">
        <v>18.73</v>
      </c>
      <c r="C441" s="1">
        <f t="shared" si="9"/>
        <v>22.079599999999996</v>
      </c>
      <c r="D441" s="64">
        <f t="shared" si="8"/>
        <v>22.01809999999999</v>
      </c>
    </row>
    <row r="442" spans="1:4" x14ac:dyDescent="0.25">
      <c r="A442" s="62">
        <v>39722</v>
      </c>
      <c r="B442" s="1">
        <v>18.52</v>
      </c>
      <c r="C442" s="1">
        <f t="shared" si="9"/>
        <v>22.031099999999991</v>
      </c>
      <c r="D442" s="64">
        <f t="shared" si="8"/>
        <v>21.97924999999999</v>
      </c>
    </row>
    <row r="443" spans="1:4" x14ac:dyDescent="0.25">
      <c r="A443" s="62">
        <v>39723</v>
      </c>
      <c r="B443" s="1">
        <v>17.2</v>
      </c>
      <c r="C443" s="1">
        <f t="shared" si="9"/>
        <v>21.966699999999992</v>
      </c>
      <c r="D443" s="64">
        <f t="shared" si="8"/>
        <v>21.93664999999999</v>
      </c>
    </row>
    <row r="444" spans="1:4" x14ac:dyDescent="0.25">
      <c r="A444" s="62">
        <v>39724</v>
      </c>
      <c r="B444" s="1">
        <v>17.309999999999999</v>
      </c>
      <c r="C444" s="1">
        <f t="shared" si="9"/>
        <v>21.902199999999993</v>
      </c>
      <c r="D444" s="64">
        <f t="shared" si="8"/>
        <v>21.893649999999994</v>
      </c>
    </row>
    <row r="445" spans="1:4" x14ac:dyDescent="0.25">
      <c r="A445" s="62">
        <v>39727</v>
      </c>
      <c r="B445" s="1">
        <v>16.93</v>
      </c>
      <c r="C445" s="1">
        <f t="shared" si="9"/>
        <v>21.833099999999995</v>
      </c>
      <c r="D445" s="64">
        <f t="shared" si="8"/>
        <v>21.847349999999995</v>
      </c>
    </row>
    <row r="446" spans="1:4" x14ac:dyDescent="0.25">
      <c r="A446" s="62">
        <v>39728</v>
      </c>
      <c r="B446" s="1">
        <v>16.02</v>
      </c>
      <c r="C446" s="1">
        <f t="shared" si="9"/>
        <v>21.743599999999994</v>
      </c>
      <c r="D446" s="64">
        <f t="shared" si="8"/>
        <v>21.795400000000001</v>
      </c>
    </row>
    <row r="447" spans="1:4" x14ac:dyDescent="0.25">
      <c r="A447" s="62">
        <v>39729</v>
      </c>
      <c r="B447" s="1">
        <v>16.25</v>
      </c>
      <c r="C447" s="1">
        <f t="shared" si="9"/>
        <v>21.656099999999995</v>
      </c>
      <c r="D447" s="64">
        <f t="shared" si="8"/>
        <v>21.741849999999999</v>
      </c>
    </row>
    <row r="448" spans="1:4" x14ac:dyDescent="0.25">
      <c r="A448" s="62">
        <v>39730</v>
      </c>
      <c r="B448" s="1">
        <v>15.6</v>
      </c>
      <c r="C448" s="1">
        <f t="shared" si="9"/>
        <v>21.563299999999995</v>
      </c>
      <c r="D448" s="64">
        <f t="shared" si="8"/>
        <v>21.683300000000003</v>
      </c>
    </row>
    <row r="449" spans="1:4" x14ac:dyDescent="0.25">
      <c r="A449" s="62">
        <v>39731</v>
      </c>
      <c r="B449" s="1">
        <v>15.19</v>
      </c>
      <c r="C449" s="1">
        <f t="shared" si="9"/>
        <v>21.474299999999992</v>
      </c>
      <c r="D449" s="64">
        <f t="shared" si="8"/>
        <v>21.622000000000003</v>
      </c>
    </row>
    <row r="450" spans="1:4" x14ac:dyDescent="0.25">
      <c r="A450" s="62">
        <v>39734</v>
      </c>
      <c r="B450" s="1">
        <v>16.989999999999998</v>
      </c>
      <c r="C450" s="1">
        <f t="shared" si="9"/>
        <v>21.407599999999992</v>
      </c>
      <c r="D450" s="64">
        <f t="shared" si="8"/>
        <v>21.572800000000001</v>
      </c>
    </row>
    <row r="451" spans="1:4" x14ac:dyDescent="0.25">
      <c r="A451" s="62">
        <v>39735</v>
      </c>
      <c r="B451" s="1">
        <v>15.93</v>
      </c>
      <c r="C451" s="1">
        <f t="shared" si="9"/>
        <v>21.328099999999996</v>
      </c>
      <c r="D451" s="64">
        <f t="shared" si="8"/>
        <v>21.518650000000008</v>
      </c>
    </row>
    <row r="452" spans="1:4" x14ac:dyDescent="0.25">
      <c r="A452" s="62">
        <v>39736</v>
      </c>
      <c r="B452" s="1">
        <v>14.99</v>
      </c>
      <c r="C452" s="1">
        <f t="shared" si="9"/>
        <v>21.243899999999993</v>
      </c>
      <c r="D452" s="64">
        <f t="shared" si="8"/>
        <v>21.460300000000004</v>
      </c>
    </row>
    <row r="453" spans="1:4" x14ac:dyDescent="0.25">
      <c r="A453" s="62">
        <v>39737</v>
      </c>
      <c r="B453" s="1">
        <v>15.88</v>
      </c>
      <c r="C453" s="1">
        <f t="shared" si="9"/>
        <v>21.166699999999992</v>
      </c>
      <c r="D453" s="64">
        <f t="shared" si="8"/>
        <v>21.412950000000006</v>
      </c>
    </row>
    <row r="454" spans="1:4" x14ac:dyDescent="0.25">
      <c r="A454" s="62">
        <v>39738</v>
      </c>
      <c r="B454" s="1">
        <v>15.5</v>
      </c>
      <c r="C454" s="1">
        <f t="shared" si="9"/>
        <v>21.087</v>
      </c>
      <c r="D454" s="64">
        <f t="shared" si="8"/>
        <v>21.367100000000004</v>
      </c>
    </row>
    <row r="455" spans="1:4" x14ac:dyDescent="0.25">
      <c r="A455" s="62">
        <v>39741</v>
      </c>
      <c r="B455" s="1">
        <v>16.04</v>
      </c>
      <c r="C455" s="1">
        <f t="shared" si="9"/>
        <v>21.015999999999998</v>
      </c>
      <c r="D455" s="64">
        <f t="shared" si="8"/>
        <v>21.333950000000002</v>
      </c>
    </row>
    <row r="456" spans="1:4" x14ac:dyDescent="0.25">
      <c r="A456" s="62">
        <v>39742</v>
      </c>
      <c r="B456" s="1">
        <v>15.25</v>
      </c>
      <c r="C456" s="1">
        <f t="shared" si="9"/>
        <v>20.936700000000002</v>
      </c>
      <c r="D456" s="64">
        <f t="shared" si="8"/>
        <v>21.2958</v>
      </c>
    </row>
    <row r="457" spans="1:4" x14ac:dyDescent="0.25">
      <c r="A457" s="62">
        <v>39743</v>
      </c>
      <c r="B457" s="1">
        <v>14.58</v>
      </c>
      <c r="C457" s="1">
        <f t="shared" si="9"/>
        <v>20.8505</v>
      </c>
      <c r="D457" s="64">
        <f t="shared" si="8"/>
        <v>21.257399999999997</v>
      </c>
    </row>
    <row r="458" spans="1:4" x14ac:dyDescent="0.25">
      <c r="A458" s="62">
        <v>39744</v>
      </c>
      <c r="B458" s="1">
        <v>14.51</v>
      </c>
      <c r="C458" s="1">
        <f t="shared" si="9"/>
        <v>20.766199999999998</v>
      </c>
      <c r="D458" s="64">
        <f t="shared" ref="D458:D521" si="10">+IF(B458="","",AVERAGE(B259:B458))</f>
        <v>21.216200000000001</v>
      </c>
    </row>
    <row r="459" spans="1:4" x14ac:dyDescent="0.25">
      <c r="A459" s="62">
        <v>39745</v>
      </c>
      <c r="B459" s="1">
        <v>14.28</v>
      </c>
      <c r="C459" s="1">
        <f t="shared" si="9"/>
        <v>20.674199999999999</v>
      </c>
      <c r="D459" s="64">
        <f t="shared" si="10"/>
        <v>21.174899999999997</v>
      </c>
    </row>
    <row r="460" spans="1:4" x14ac:dyDescent="0.25">
      <c r="A460" s="62">
        <v>39748</v>
      </c>
      <c r="B460" s="1">
        <v>14.25</v>
      </c>
      <c r="C460" s="1">
        <f t="shared" si="9"/>
        <v>20.577999999999996</v>
      </c>
      <c r="D460" s="64">
        <f t="shared" si="10"/>
        <v>21.136199999999999</v>
      </c>
    </row>
    <row r="461" spans="1:4" x14ac:dyDescent="0.25">
      <c r="A461" s="62">
        <v>39749</v>
      </c>
      <c r="B461" s="1">
        <v>15.86</v>
      </c>
      <c r="C461" s="1">
        <f t="shared" si="9"/>
        <v>20.507599999999996</v>
      </c>
      <c r="D461" s="64">
        <f t="shared" si="10"/>
        <v>21.100099999999998</v>
      </c>
    </row>
    <row r="462" spans="1:4" x14ac:dyDescent="0.25">
      <c r="A462" s="62">
        <v>39750</v>
      </c>
      <c r="B462" s="1">
        <v>14.94</v>
      </c>
      <c r="C462" s="1">
        <f t="shared" si="9"/>
        <v>20.429399999999998</v>
      </c>
      <c r="D462" s="64">
        <f t="shared" si="10"/>
        <v>21.061349999999997</v>
      </c>
    </row>
    <row r="463" spans="1:4" x14ac:dyDescent="0.25">
      <c r="A463" s="62">
        <v>39751</v>
      </c>
      <c r="B463" s="1">
        <v>16.170000000000002</v>
      </c>
      <c r="C463" s="1">
        <f t="shared" si="9"/>
        <v>20.3643</v>
      </c>
      <c r="D463" s="64">
        <f t="shared" si="10"/>
        <v>21.042799999999996</v>
      </c>
    </row>
    <row r="464" spans="1:4" x14ac:dyDescent="0.25">
      <c r="A464" s="62">
        <v>39752</v>
      </c>
      <c r="B464" s="1">
        <v>16.03</v>
      </c>
      <c r="C464" s="1">
        <f t="shared" si="9"/>
        <v>20.3065</v>
      </c>
      <c r="D464" s="64">
        <f t="shared" si="10"/>
        <v>21.026299999999996</v>
      </c>
    </row>
    <row r="465" spans="1:4" x14ac:dyDescent="0.25">
      <c r="A465" s="62">
        <v>39755</v>
      </c>
      <c r="B465" s="1">
        <v>15.64</v>
      </c>
      <c r="C465" s="1">
        <f t="shared" si="9"/>
        <v>20.2424</v>
      </c>
      <c r="D465" s="64">
        <f t="shared" si="10"/>
        <v>21.009499999999999</v>
      </c>
    </row>
    <row r="466" spans="1:4" x14ac:dyDescent="0.25">
      <c r="A466" s="62">
        <v>39756</v>
      </c>
      <c r="B466" s="1">
        <v>16.260000000000002</v>
      </c>
      <c r="C466" s="1">
        <f t="shared" si="9"/>
        <v>20.1784</v>
      </c>
      <c r="D466" s="64">
        <f t="shared" si="10"/>
        <v>20.99765</v>
      </c>
    </row>
    <row r="467" spans="1:4" x14ac:dyDescent="0.25">
      <c r="A467" s="62">
        <v>39757</v>
      </c>
      <c r="B467" s="1">
        <v>15.06</v>
      </c>
      <c r="C467" s="1">
        <f t="shared" si="9"/>
        <v>20.1004</v>
      </c>
      <c r="D467" s="64">
        <f t="shared" si="10"/>
        <v>20.973050000000004</v>
      </c>
    </row>
    <row r="468" spans="1:4" x14ac:dyDescent="0.25">
      <c r="A468" s="62">
        <v>39758</v>
      </c>
      <c r="B468" s="1">
        <v>13.87</v>
      </c>
      <c r="C468" s="1">
        <f t="shared" si="9"/>
        <v>20.013299999999997</v>
      </c>
      <c r="D468" s="64">
        <f t="shared" si="10"/>
        <v>20.938950000000006</v>
      </c>
    </row>
    <row r="469" spans="1:4" x14ac:dyDescent="0.25">
      <c r="A469" s="62">
        <v>39759</v>
      </c>
      <c r="B469" s="1">
        <v>14.63</v>
      </c>
      <c r="C469" s="1">
        <f t="shared" si="9"/>
        <v>19.936799999999998</v>
      </c>
      <c r="D469" s="64">
        <f t="shared" si="10"/>
        <v>20.912100000000009</v>
      </c>
    </row>
    <row r="470" spans="1:4" x14ac:dyDescent="0.25">
      <c r="A470" s="62">
        <v>39762</v>
      </c>
      <c r="B470" s="1">
        <v>14.35</v>
      </c>
      <c r="C470" s="1">
        <f t="shared" si="9"/>
        <v>19.851799999999997</v>
      </c>
      <c r="D470" s="64">
        <f t="shared" si="10"/>
        <v>20.882400000000011</v>
      </c>
    </row>
    <row r="471" spans="1:4" x14ac:dyDescent="0.25">
      <c r="A471" s="62">
        <v>39763</v>
      </c>
      <c r="B471" s="1">
        <v>13.93</v>
      </c>
      <c r="C471" s="1">
        <f t="shared" si="9"/>
        <v>19.767399999999999</v>
      </c>
      <c r="D471" s="64">
        <f t="shared" si="10"/>
        <v>20.849550000000008</v>
      </c>
    </row>
    <row r="472" spans="1:4" x14ac:dyDescent="0.25">
      <c r="A472" s="62">
        <v>39764</v>
      </c>
      <c r="B472" s="1">
        <v>13.52</v>
      </c>
      <c r="C472" s="1">
        <f t="shared" si="9"/>
        <v>19.678999999999998</v>
      </c>
      <c r="D472" s="64">
        <f t="shared" si="10"/>
        <v>20.813700000000011</v>
      </c>
    </row>
    <row r="473" spans="1:4" x14ac:dyDescent="0.25">
      <c r="A473" s="62">
        <v>39765</v>
      </c>
      <c r="B473" s="1">
        <v>14.43</v>
      </c>
      <c r="C473" s="1">
        <f t="shared" si="9"/>
        <v>19.5992</v>
      </c>
      <c r="D473" s="64">
        <f t="shared" si="10"/>
        <v>20.780350000000013</v>
      </c>
    </row>
    <row r="474" spans="1:4" x14ac:dyDescent="0.25">
      <c r="A474" s="62">
        <v>39766</v>
      </c>
      <c r="B474" s="1">
        <v>13.32</v>
      </c>
      <c r="C474" s="1">
        <f t="shared" si="9"/>
        <v>19.5059</v>
      </c>
      <c r="D474" s="64">
        <f t="shared" si="10"/>
        <v>20.738100000000003</v>
      </c>
    </row>
    <row r="475" spans="1:4" x14ac:dyDescent="0.25">
      <c r="A475" s="62">
        <v>39769</v>
      </c>
      <c r="B475" s="1">
        <v>13</v>
      </c>
      <c r="C475" s="1">
        <f t="shared" si="9"/>
        <v>19.420000000000002</v>
      </c>
      <c r="D475" s="64">
        <f t="shared" si="10"/>
        <v>20.697099999999999</v>
      </c>
    </row>
    <row r="476" spans="1:4" x14ac:dyDescent="0.25">
      <c r="A476" s="62">
        <v>39770</v>
      </c>
      <c r="B476" s="1">
        <v>13.11</v>
      </c>
      <c r="C476" s="1">
        <f t="shared" si="9"/>
        <v>19.336199999999998</v>
      </c>
      <c r="D476" s="64">
        <f t="shared" si="10"/>
        <v>20.662050000000001</v>
      </c>
    </row>
    <row r="477" spans="1:4" x14ac:dyDescent="0.25">
      <c r="A477" s="62">
        <v>39771</v>
      </c>
      <c r="B477" s="1">
        <v>12.49</v>
      </c>
      <c r="C477" s="1">
        <f t="shared" si="9"/>
        <v>19.246300000000002</v>
      </c>
      <c r="D477" s="64">
        <f t="shared" si="10"/>
        <v>20.624899999999997</v>
      </c>
    </row>
    <row r="478" spans="1:4" x14ac:dyDescent="0.25">
      <c r="A478" s="62">
        <v>39772</v>
      </c>
      <c r="B478" s="1">
        <v>12.23</v>
      </c>
      <c r="C478" s="1">
        <f t="shared" si="9"/>
        <v>19.152899999999999</v>
      </c>
      <c r="D478" s="64">
        <f t="shared" si="10"/>
        <v>20.585799999999999</v>
      </c>
    </row>
    <row r="479" spans="1:4" x14ac:dyDescent="0.25">
      <c r="A479" s="62">
        <v>39773</v>
      </c>
      <c r="B479" s="1">
        <v>13.11</v>
      </c>
      <c r="C479" s="1">
        <f t="shared" si="9"/>
        <v>19.0747</v>
      </c>
      <c r="D479" s="64">
        <f t="shared" si="10"/>
        <v>20.549999999999997</v>
      </c>
    </row>
    <row r="480" spans="1:4" x14ac:dyDescent="0.25">
      <c r="A480" s="62">
        <v>39776</v>
      </c>
      <c r="B480" s="1">
        <v>13.56</v>
      </c>
      <c r="C480" s="1">
        <f t="shared" si="9"/>
        <v>19.003700000000002</v>
      </c>
      <c r="D480" s="64">
        <f t="shared" si="10"/>
        <v>20.514400000000002</v>
      </c>
    </row>
    <row r="481" spans="1:4" x14ac:dyDescent="0.25">
      <c r="A481" s="62">
        <v>39777</v>
      </c>
      <c r="B481" s="1">
        <v>13.13</v>
      </c>
      <c r="C481" s="1">
        <f t="shared" si="9"/>
        <v>18.927900000000001</v>
      </c>
      <c r="D481" s="64">
        <f t="shared" si="10"/>
        <v>20.475550000000002</v>
      </c>
    </row>
    <row r="482" spans="1:4" x14ac:dyDescent="0.25">
      <c r="A482" s="62">
        <v>39778</v>
      </c>
      <c r="B482" s="1">
        <v>13.97</v>
      </c>
      <c r="C482" s="1">
        <f t="shared" si="9"/>
        <v>18.858400000000003</v>
      </c>
      <c r="D482" s="64">
        <f t="shared" si="10"/>
        <v>20.439350000000001</v>
      </c>
    </row>
    <row r="483" spans="1:4" x14ac:dyDescent="0.25">
      <c r="A483" s="62">
        <v>39780</v>
      </c>
      <c r="B483" s="1">
        <v>13.8</v>
      </c>
      <c r="C483" s="1">
        <f t="shared" si="9"/>
        <v>18.798300000000001</v>
      </c>
      <c r="D483" s="64">
        <f t="shared" si="10"/>
        <v>20.40605</v>
      </c>
    </row>
    <row r="484" spans="1:4" x14ac:dyDescent="0.25">
      <c r="A484" s="62">
        <v>39783</v>
      </c>
      <c r="B484" s="1">
        <v>12.56</v>
      </c>
      <c r="C484" s="1">
        <f t="shared" si="9"/>
        <v>18.717700000000001</v>
      </c>
      <c r="D484" s="64">
        <f t="shared" si="10"/>
        <v>20.368299999999998</v>
      </c>
    </row>
    <row r="485" spans="1:4" x14ac:dyDescent="0.25">
      <c r="A485" s="62">
        <v>39784</v>
      </c>
      <c r="B485" s="1">
        <v>13.28</v>
      </c>
      <c r="C485" s="1">
        <f t="shared" si="9"/>
        <v>18.644099999999998</v>
      </c>
      <c r="D485" s="64">
        <f t="shared" si="10"/>
        <v>20.3339</v>
      </c>
    </row>
    <row r="486" spans="1:4" x14ac:dyDescent="0.25">
      <c r="A486" s="62">
        <v>39785</v>
      </c>
      <c r="B486" s="1">
        <v>13.66</v>
      </c>
      <c r="C486" s="1">
        <f t="shared" ref="C486:C549" si="11">+IF(B486="","",AVERAGE(B387:B486))</f>
        <v>18.576000000000001</v>
      </c>
      <c r="D486" s="64">
        <f t="shared" si="10"/>
        <v>20.300300000000004</v>
      </c>
    </row>
    <row r="487" spans="1:4" x14ac:dyDescent="0.25">
      <c r="A487" s="62">
        <v>39786</v>
      </c>
      <c r="B487" s="1">
        <v>12.77</v>
      </c>
      <c r="C487" s="1">
        <f t="shared" si="11"/>
        <v>18.496600000000001</v>
      </c>
      <c r="D487" s="64">
        <f t="shared" si="10"/>
        <v>20.262650000000004</v>
      </c>
    </row>
    <row r="488" spans="1:4" x14ac:dyDescent="0.25">
      <c r="A488" s="62">
        <v>39787</v>
      </c>
      <c r="B488" s="1">
        <v>13.29</v>
      </c>
      <c r="C488" s="1">
        <f t="shared" si="11"/>
        <v>18.420400000000001</v>
      </c>
      <c r="D488" s="64">
        <f t="shared" si="10"/>
        <v>20.230000000000004</v>
      </c>
    </row>
    <row r="489" spans="1:4" x14ac:dyDescent="0.25">
      <c r="A489" s="62">
        <v>39790</v>
      </c>
      <c r="B489" s="1">
        <v>13.94</v>
      </c>
      <c r="C489" s="1">
        <f t="shared" si="11"/>
        <v>18.3399</v>
      </c>
      <c r="D489" s="64">
        <f t="shared" si="10"/>
        <v>20.200000000000003</v>
      </c>
    </row>
    <row r="490" spans="1:4" x14ac:dyDescent="0.25">
      <c r="A490" s="62">
        <v>39791</v>
      </c>
      <c r="B490" s="1">
        <v>14.3</v>
      </c>
      <c r="C490" s="1">
        <f t="shared" si="11"/>
        <v>18.261999999999997</v>
      </c>
      <c r="D490" s="64">
        <f t="shared" si="10"/>
        <v>20.168050000000004</v>
      </c>
    </row>
    <row r="491" spans="1:4" x14ac:dyDescent="0.25">
      <c r="A491" s="62">
        <v>39792</v>
      </c>
      <c r="B491" s="1">
        <v>14.27</v>
      </c>
      <c r="C491" s="1">
        <f t="shared" si="11"/>
        <v>18.183799999999998</v>
      </c>
      <c r="D491" s="64">
        <f t="shared" si="10"/>
        <v>20.135550000000006</v>
      </c>
    </row>
    <row r="492" spans="1:4" x14ac:dyDescent="0.25">
      <c r="A492" s="62">
        <v>39793</v>
      </c>
      <c r="B492" s="1">
        <v>14.01</v>
      </c>
      <c r="C492" s="1">
        <f t="shared" si="11"/>
        <v>18.102999999999998</v>
      </c>
      <c r="D492" s="64">
        <f t="shared" si="10"/>
        <v>20.103150000000007</v>
      </c>
    </row>
    <row r="493" spans="1:4" x14ac:dyDescent="0.25">
      <c r="A493" s="62">
        <v>39794</v>
      </c>
      <c r="B493" s="1">
        <v>14.75</v>
      </c>
      <c r="C493" s="1">
        <f t="shared" si="11"/>
        <v>18.0275</v>
      </c>
      <c r="D493" s="64">
        <f t="shared" si="10"/>
        <v>20.077050000000007</v>
      </c>
    </row>
    <row r="494" spans="1:4" x14ac:dyDescent="0.25">
      <c r="A494" s="62">
        <v>39797</v>
      </c>
      <c r="B494" s="1">
        <v>14.59</v>
      </c>
      <c r="C494" s="1">
        <f t="shared" si="11"/>
        <v>17.956700000000001</v>
      </c>
      <c r="D494" s="64">
        <f t="shared" si="10"/>
        <v>20.04995000000001</v>
      </c>
    </row>
    <row r="495" spans="1:4" x14ac:dyDescent="0.25">
      <c r="A495" s="62">
        <v>39798</v>
      </c>
      <c r="B495" s="1">
        <v>15.64</v>
      </c>
      <c r="C495" s="1">
        <f t="shared" si="11"/>
        <v>17.893000000000001</v>
      </c>
      <c r="D495" s="64">
        <f t="shared" si="10"/>
        <v>20.028150000000007</v>
      </c>
    </row>
    <row r="496" spans="1:4" x14ac:dyDescent="0.25">
      <c r="A496" s="62">
        <v>39799</v>
      </c>
      <c r="B496" s="1">
        <v>15.26</v>
      </c>
      <c r="C496" s="1">
        <f t="shared" si="11"/>
        <v>17.828900000000001</v>
      </c>
      <c r="D496" s="64">
        <f t="shared" si="10"/>
        <v>20.003450000000011</v>
      </c>
    </row>
    <row r="497" spans="1:4" x14ac:dyDescent="0.25">
      <c r="A497" s="62">
        <v>39800</v>
      </c>
      <c r="B497" s="1">
        <v>14.26</v>
      </c>
      <c r="C497" s="1">
        <f t="shared" si="11"/>
        <v>17.749199999999998</v>
      </c>
      <c r="D497" s="64">
        <f t="shared" si="10"/>
        <v>19.975400000000011</v>
      </c>
    </row>
    <row r="498" spans="1:4" x14ac:dyDescent="0.25">
      <c r="A498" s="62">
        <v>39801</v>
      </c>
      <c r="B498" s="1">
        <v>14.44</v>
      </c>
      <c r="C498" s="1">
        <f t="shared" si="11"/>
        <v>17.671299999999999</v>
      </c>
      <c r="D498" s="64">
        <f t="shared" si="10"/>
        <v>19.947250000000011</v>
      </c>
    </row>
    <row r="499" spans="1:4" x14ac:dyDescent="0.25">
      <c r="A499" s="62">
        <v>39804</v>
      </c>
      <c r="B499" s="1">
        <v>14.34</v>
      </c>
      <c r="C499" s="1">
        <f t="shared" si="11"/>
        <v>17.5928</v>
      </c>
      <c r="D499" s="64">
        <f t="shared" si="10"/>
        <v>19.918350000000011</v>
      </c>
    </row>
    <row r="500" spans="1:4" x14ac:dyDescent="0.25">
      <c r="A500" s="62">
        <v>39805</v>
      </c>
      <c r="B500" s="1">
        <v>14.07</v>
      </c>
      <c r="C500" s="1">
        <f t="shared" si="11"/>
        <v>17.509999999999998</v>
      </c>
      <c r="D500" s="64">
        <f t="shared" si="10"/>
        <v>19.88270000000001</v>
      </c>
    </row>
    <row r="501" spans="1:4" x14ac:dyDescent="0.25">
      <c r="A501" s="62">
        <v>39806</v>
      </c>
      <c r="B501" s="1">
        <v>14.23</v>
      </c>
      <c r="C501" s="1">
        <f t="shared" si="11"/>
        <v>17.427099999999999</v>
      </c>
      <c r="D501" s="64">
        <f t="shared" si="10"/>
        <v>19.848250000000011</v>
      </c>
    </row>
    <row r="502" spans="1:4" x14ac:dyDescent="0.25">
      <c r="A502" s="62">
        <v>39808</v>
      </c>
      <c r="B502" s="1">
        <v>14.18</v>
      </c>
      <c r="C502" s="1">
        <f t="shared" si="11"/>
        <v>17.338699999999999</v>
      </c>
      <c r="D502" s="64">
        <f t="shared" si="10"/>
        <v>19.812750000000008</v>
      </c>
    </row>
    <row r="503" spans="1:4" x14ac:dyDescent="0.25">
      <c r="A503" s="62">
        <v>39811</v>
      </c>
      <c r="B503" s="1">
        <v>14.13</v>
      </c>
      <c r="C503" s="1">
        <f t="shared" si="11"/>
        <v>17.251999999999999</v>
      </c>
      <c r="D503" s="64">
        <f t="shared" si="10"/>
        <v>19.780100000000008</v>
      </c>
    </row>
    <row r="504" spans="1:4" x14ac:dyDescent="0.25">
      <c r="A504" s="62">
        <v>39812</v>
      </c>
      <c r="B504" s="1">
        <v>14.69</v>
      </c>
      <c r="C504" s="1">
        <f t="shared" si="11"/>
        <v>17.162199999999999</v>
      </c>
      <c r="D504" s="64">
        <f t="shared" si="10"/>
        <v>19.749300000000009</v>
      </c>
    </row>
    <row r="505" spans="1:4" x14ac:dyDescent="0.25">
      <c r="A505" s="62">
        <v>39813</v>
      </c>
      <c r="B505" s="1">
        <v>14.66</v>
      </c>
      <c r="C505" s="1">
        <f t="shared" si="11"/>
        <v>17.066500000000001</v>
      </c>
      <c r="D505" s="64">
        <f t="shared" si="10"/>
        <v>19.713850000000008</v>
      </c>
    </row>
    <row r="506" spans="1:4" x14ac:dyDescent="0.25">
      <c r="A506" s="62">
        <v>39815</v>
      </c>
      <c r="B506" s="1">
        <v>15.2</v>
      </c>
      <c r="C506" s="1">
        <f t="shared" si="11"/>
        <v>16.974700000000002</v>
      </c>
      <c r="D506" s="64">
        <f t="shared" si="10"/>
        <v>19.684400000000004</v>
      </c>
    </row>
    <row r="507" spans="1:4" x14ac:dyDescent="0.25">
      <c r="A507" s="62">
        <v>39818</v>
      </c>
      <c r="B507" s="1">
        <v>14.91</v>
      </c>
      <c r="C507" s="1">
        <f t="shared" si="11"/>
        <v>16.878600000000002</v>
      </c>
      <c r="D507" s="64">
        <f t="shared" si="10"/>
        <v>19.650200000000005</v>
      </c>
    </row>
    <row r="508" spans="1:4" x14ac:dyDescent="0.25">
      <c r="A508" s="62">
        <v>39819</v>
      </c>
      <c r="B508" s="1">
        <v>15.37</v>
      </c>
      <c r="C508" s="1">
        <f t="shared" si="11"/>
        <v>16.7911</v>
      </c>
      <c r="D508" s="64">
        <f t="shared" si="10"/>
        <v>19.616400000000006</v>
      </c>
    </row>
    <row r="509" spans="1:4" x14ac:dyDescent="0.25">
      <c r="A509" s="62">
        <v>39820</v>
      </c>
      <c r="B509" s="1">
        <v>14.44</v>
      </c>
      <c r="C509" s="1">
        <f t="shared" si="11"/>
        <v>16.691900000000004</v>
      </c>
      <c r="D509" s="64">
        <f t="shared" si="10"/>
        <v>19.577250000000006</v>
      </c>
    </row>
    <row r="510" spans="1:4" x14ac:dyDescent="0.25">
      <c r="A510" s="62">
        <v>39821</v>
      </c>
      <c r="B510" s="1">
        <v>14.55</v>
      </c>
      <c r="C510" s="1">
        <f t="shared" si="11"/>
        <v>16.594799999999999</v>
      </c>
      <c r="D510" s="64">
        <f t="shared" si="10"/>
        <v>19.540700000000005</v>
      </c>
    </row>
    <row r="511" spans="1:4" x14ac:dyDescent="0.25">
      <c r="A511" s="62">
        <v>39822</v>
      </c>
      <c r="B511" s="1">
        <v>14.15</v>
      </c>
      <c r="C511" s="1">
        <f t="shared" si="11"/>
        <v>16.496200000000002</v>
      </c>
      <c r="D511" s="64">
        <f t="shared" si="10"/>
        <v>19.506000000000004</v>
      </c>
    </row>
    <row r="512" spans="1:4" x14ac:dyDescent="0.25">
      <c r="A512" s="62">
        <v>39825</v>
      </c>
      <c r="B512" s="1">
        <v>13.79</v>
      </c>
      <c r="C512" s="1">
        <f t="shared" si="11"/>
        <v>16.398200000000003</v>
      </c>
      <c r="D512" s="64">
        <f t="shared" si="10"/>
        <v>19.471000000000004</v>
      </c>
    </row>
    <row r="513" spans="1:4" x14ac:dyDescent="0.25">
      <c r="A513" s="62">
        <v>39826</v>
      </c>
      <c r="B513" s="1">
        <v>13.67</v>
      </c>
      <c r="C513" s="1">
        <f t="shared" si="11"/>
        <v>16.301000000000002</v>
      </c>
      <c r="D513" s="64">
        <f t="shared" si="10"/>
        <v>19.433450000000004</v>
      </c>
    </row>
    <row r="514" spans="1:4" x14ac:dyDescent="0.25">
      <c r="A514" s="62">
        <v>39827</v>
      </c>
      <c r="B514" s="1">
        <v>13.08</v>
      </c>
      <c r="C514" s="1">
        <f t="shared" si="11"/>
        <v>16.2013</v>
      </c>
      <c r="D514" s="64">
        <f t="shared" si="10"/>
        <v>19.389000000000003</v>
      </c>
    </row>
    <row r="515" spans="1:4" x14ac:dyDescent="0.25">
      <c r="A515" s="62">
        <v>39828</v>
      </c>
      <c r="B515" s="1">
        <v>13.29</v>
      </c>
      <c r="C515" s="1">
        <f t="shared" si="11"/>
        <v>16.099299999999999</v>
      </c>
      <c r="D515" s="64">
        <f t="shared" si="10"/>
        <v>19.346200000000003</v>
      </c>
    </row>
    <row r="516" spans="1:4" x14ac:dyDescent="0.25">
      <c r="A516" s="62">
        <v>39829</v>
      </c>
      <c r="B516" s="1">
        <v>13.74</v>
      </c>
      <c r="C516" s="1">
        <f t="shared" si="11"/>
        <v>16.007000000000001</v>
      </c>
      <c r="D516" s="64">
        <f t="shared" si="10"/>
        <v>19.305250000000004</v>
      </c>
    </row>
    <row r="517" spans="1:4" x14ac:dyDescent="0.25">
      <c r="A517" s="62">
        <v>39833</v>
      </c>
      <c r="B517" s="1">
        <v>12.86</v>
      </c>
      <c r="C517" s="1">
        <f t="shared" si="11"/>
        <v>15.904099999999998</v>
      </c>
      <c r="D517" s="64">
        <f t="shared" si="10"/>
        <v>19.260200000000005</v>
      </c>
    </row>
    <row r="518" spans="1:4" x14ac:dyDescent="0.25">
      <c r="A518" s="62">
        <v>39834</v>
      </c>
      <c r="B518" s="1">
        <v>13.26</v>
      </c>
      <c r="C518" s="1">
        <f t="shared" si="11"/>
        <v>15.8026</v>
      </c>
      <c r="D518" s="64">
        <f t="shared" si="10"/>
        <v>19.217750000000002</v>
      </c>
    </row>
    <row r="519" spans="1:4" x14ac:dyDescent="0.25">
      <c r="A519" s="62">
        <v>39835</v>
      </c>
      <c r="B519" s="1">
        <v>12.82</v>
      </c>
      <c r="C519" s="1">
        <f t="shared" si="11"/>
        <v>15.694900000000001</v>
      </c>
      <c r="D519" s="64">
        <f t="shared" si="10"/>
        <v>19.176450000000003</v>
      </c>
    </row>
    <row r="520" spans="1:4" x14ac:dyDescent="0.25">
      <c r="A520" s="62">
        <v>39836</v>
      </c>
      <c r="B520" s="1">
        <v>13.12</v>
      </c>
      <c r="C520" s="1">
        <f t="shared" si="11"/>
        <v>15.597399999999999</v>
      </c>
      <c r="D520" s="64">
        <f t="shared" si="10"/>
        <v>19.13495</v>
      </c>
    </row>
    <row r="521" spans="1:4" x14ac:dyDescent="0.25">
      <c r="A521" s="62">
        <v>39839</v>
      </c>
      <c r="B521" s="1">
        <v>13.38</v>
      </c>
      <c r="C521" s="1">
        <f t="shared" si="11"/>
        <v>15.505399999999998</v>
      </c>
      <c r="D521" s="64">
        <f t="shared" si="10"/>
        <v>19.091449999999998</v>
      </c>
    </row>
    <row r="522" spans="1:4" x14ac:dyDescent="0.25">
      <c r="A522" s="62">
        <v>39840</v>
      </c>
      <c r="B522" s="1">
        <v>13.81</v>
      </c>
      <c r="C522" s="1">
        <f t="shared" si="11"/>
        <v>15.428099999999997</v>
      </c>
      <c r="D522" s="64">
        <f t="shared" ref="D522:D585" si="12">+IF(B522="","",AVERAGE(B323:B522))</f>
        <v>19.054300000000001</v>
      </c>
    </row>
    <row r="523" spans="1:4" x14ac:dyDescent="0.25">
      <c r="A523" s="62">
        <v>39841</v>
      </c>
      <c r="B523" s="1">
        <v>14.01</v>
      </c>
      <c r="C523" s="1">
        <f t="shared" si="11"/>
        <v>15.362999999999998</v>
      </c>
      <c r="D523" s="64">
        <f t="shared" si="12"/>
        <v>19.020900000000001</v>
      </c>
    </row>
    <row r="524" spans="1:4" x14ac:dyDescent="0.25">
      <c r="A524" s="62">
        <v>39842</v>
      </c>
      <c r="B524" s="1">
        <v>13.37</v>
      </c>
      <c r="C524" s="1">
        <f t="shared" si="11"/>
        <v>15.290599999999994</v>
      </c>
      <c r="D524" s="64">
        <f t="shared" si="12"/>
        <v>18.9832</v>
      </c>
    </row>
    <row r="525" spans="1:4" x14ac:dyDescent="0.25">
      <c r="A525" s="62">
        <v>39843</v>
      </c>
      <c r="B525" s="1">
        <v>12.9</v>
      </c>
      <c r="C525" s="1">
        <f t="shared" si="11"/>
        <v>15.209899999999996</v>
      </c>
      <c r="D525" s="64">
        <f t="shared" si="12"/>
        <v>18.937050000000003</v>
      </c>
    </row>
    <row r="526" spans="1:4" x14ac:dyDescent="0.25">
      <c r="A526" s="62">
        <v>39846</v>
      </c>
      <c r="B526" s="1">
        <v>13.63</v>
      </c>
      <c r="C526" s="1">
        <f t="shared" si="11"/>
        <v>15.142899999999997</v>
      </c>
      <c r="D526" s="64">
        <f t="shared" si="12"/>
        <v>18.894650000000002</v>
      </c>
    </row>
    <row r="527" spans="1:4" x14ac:dyDescent="0.25">
      <c r="A527" s="62">
        <v>39847</v>
      </c>
      <c r="B527" s="1">
        <v>13.73</v>
      </c>
      <c r="C527" s="1">
        <f t="shared" si="11"/>
        <v>15.078599999999996</v>
      </c>
      <c r="D527" s="64">
        <f t="shared" si="12"/>
        <v>18.850550000000005</v>
      </c>
    </row>
    <row r="528" spans="1:4" x14ac:dyDescent="0.25">
      <c r="A528" s="62">
        <v>39848</v>
      </c>
      <c r="B528" s="1">
        <v>13.88</v>
      </c>
      <c r="C528" s="1">
        <f t="shared" si="11"/>
        <v>15.015499999999999</v>
      </c>
      <c r="D528" s="64">
        <f t="shared" si="12"/>
        <v>18.807650000000006</v>
      </c>
    </row>
    <row r="529" spans="1:4" x14ac:dyDescent="0.25">
      <c r="A529" s="62">
        <v>39849</v>
      </c>
      <c r="B529" s="1">
        <v>14.25</v>
      </c>
      <c r="C529" s="1">
        <f t="shared" si="11"/>
        <v>14.9564</v>
      </c>
      <c r="D529" s="64">
        <f t="shared" si="12"/>
        <v>18.768950000000004</v>
      </c>
    </row>
    <row r="530" spans="1:4" x14ac:dyDescent="0.25">
      <c r="A530" s="62">
        <v>39850</v>
      </c>
      <c r="B530" s="1">
        <v>14.73</v>
      </c>
      <c r="C530" s="1">
        <f t="shared" si="11"/>
        <v>14.9101</v>
      </c>
      <c r="D530" s="64">
        <f t="shared" si="12"/>
        <v>18.729800000000004</v>
      </c>
    </row>
    <row r="531" spans="1:4" x14ac:dyDescent="0.25">
      <c r="A531" s="62">
        <v>39853</v>
      </c>
      <c r="B531" s="1">
        <v>14.91</v>
      </c>
      <c r="C531" s="1">
        <f t="shared" si="11"/>
        <v>14.864399999999998</v>
      </c>
      <c r="D531" s="64">
        <f t="shared" si="12"/>
        <v>18.690900000000006</v>
      </c>
    </row>
    <row r="532" spans="1:4" x14ac:dyDescent="0.25">
      <c r="A532" s="62">
        <v>39854</v>
      </c>
      <c r="B532" s="1">
        <v>14.08</v>
      </c>
      <c r="C532" s="1">
        <f t="shared" si="11"/>
        <v>14.819700000000003</v>
      </c>
      <c r="D532" s="64">
        <f t="shared" si="12"/>
        <v>18.648500000000002</v>
      </c>
    </row>
    <row r="533" spans="1:4" x14ac:dyDescent="0.25">
      <c r="A533" s="62">
        <v>39855</v>
      </c>
      <c r="B533" s="1">
        <v>14.08</v>
      </c>
      <c r="C533" s="1">
        <f t="shared" si="11"/>
        <v>14.767900000000003</v>
      </c>
      <c r="D533" s="64">
        <f t="shared" si="12"/>
        <v>18.605350000000001</v>
      </c>
    </row>
    <row r="534" spans="1:4" x14ac:dyDescent="0.25">
      <c r="A534" s="62">
        <v>39856</v>
      </c>
      <c r="B534" s="1">
        <v>14</v>
      </c>
      <c r="C534" s="1">
        <f t="shared" si="11"/>
        <v>14.715600000000002</v>
      </c>
      <c r="D534" s="64">
        <f t="shared" si="12"/>
        <v>18.562250000000002</v>
      </c>
    </row>
    <row r="535" spans="1:4" x14ac:dyDescent="0.25">
      <c r="A535" s="62">
        <v>39857</v>
      </c>
      <c r="B535" s="1">
        <v>13.88</v>
      </c>
      <c r="C535" s="1">
        <f t="shared" si="11"/>
        <v>14.669400000000001</v>
      </c>
      <c r="D535" s="64">
        <f t="shared" si="12"/>
        <v>18.520350000000004</v>
      </c>
    </row>
    <row r="536" spans="1:4" x14ac:dyDescent="0.25">
      <c r="A536" s="62">
        <v>39861</v>
      </c>
      <c r="B536" s="1">
        <v>13.21</v>
      </c>
      <c r="C536" s="1">
        <f t="shared" si="11"/>
        <v>14.6152</v>
      </c>
      <c r="D536" s="64">
        <f t="shared" si="12"/>
        <v>18.469950000000004</v>
      </c>
    </row>
    <row r="537" spans="1:4" x14ac:dyDescent="0.25">
      <c r="A537" s="62">
        <v>39862</v>
      </c>
      <c r="B537" s="1">
        <v>13.36</v>
      </c>
      <c r="C537" s="1">
        <f t="shared" si="11"/>
        <v>14.561799999999998</v>
      </c>
      <c r="D537" s="64">
        <f t="shared" si="12"/>
        <v>18.418850000000006</v>
      </c>
    </row>
    <row r="538" spans="1:4" x14ac:dyDescent="0.25">
      <c r="A538" s="62">
        <v>39863</v>
      </c>
      <c r="B538" s="1">
        <v>12.68</v>
      </c>
      <c r="C538" s="1">
        <f t="shared" si="11"/>
        <v>14.5029</v>
      </c>
      <c r="D538" s="64">
        <f t="shared" si="12"/>
        <v>18.366000000000007</v>
      </c>
    </row>
    <row r="539" spans="1:4" x14ac:dyDescent="0.25">
      <c r="A539" s="62">
        <v>39864</v>
      </c>
      <c r="B539" s="1">
        <v>12.78</v>
      </c>
      <c r="C539" s="1">
        <f t="shared" si="11"/>
        <v>14.438699999999999</v>
      </c>
      <c r="D539" s="64">
        <f t="shared" si="12"/>
        <v>18.312000000000008</v>
      </c>
    </row>
    <row r="540" spans="1:4" x14ac:dyDescent="0.25">
      <c r="A540" s="62">
        <v>39867</v>
      </c>
      <c r="B540" s="1">
        <v>12.08</v>
      </c>
      <c r="C540" s="1">
        <f t="shared" si="11"/>
        <v>14.386800000000001</v>
      </c>
      <c r="D540" s="64">
        <f t="shared" si="12"/>
        <v>18.256550000000004</v>
      </c>
    </row>
    <row r="541" spans="1:4" x14ac:dyDescent="0.25">
      <c r="A541" s="62">
        <v>39868</v>
      </c>
      <c r="B541" s="1">
        <v>12.73</v>
      </c>
      <c r="C541" s="1">
        <f t="shared" si="11"/>
        <v>14.326799999999999</v>
      </c>
      <c r="D541" s="64">
        <f t="shared" si="12"/>
        <v>18.203200000000002</v>
      </c>
    </row>
    <row r="542" spans="1:4" x14ac:dyDescent="0.25">
      <c r="A542" s="62">
        <v>39869</v>
      </c>
      <c r="B542" s="1">
        <v>13.03</v>
      </c>
      <c r="C542" s="1">
        <f t="shared" si="11"/>
        <v>14.271899999999999</v>
      </c>
      <c r="D542" s="64">
        <f t="shared" si="12"/>
        <v>18.151500000000002</v>
      </c>
    </row>
    <row r="543" spans="1:4" x14ac:dyDescent="0.25">
      <c r="A543" s="62">
        <v>39870</v>
      </c>
      <c r="B543" s="1">
        <v>12.71</v>
      </c>
      <c r="C543" s="1">
        <f t="shared" si="11"/>
        <v>14.226999999999999</v>
      </c>
      <c r="D543" s="64">
        <f t="shared" si="12"/>
        <v>18.096850000000003</v>
      </c>
    </row>
    <row r="544" spans="1:4" x14ac:dyDescent="0.25">
      <c r="A544" s="62">
        <v>39871</v>
      </c>
      <c r="B544" s="1">
        <v>12.74</v>
      </c>
      <c r="C544" s="1">
        <f t="shared" si="11"/>
        <v>14.181299999999998</v>
      </c>
      <c r="D544" s="64">
        <f t="shared" si="12"/>
        <v>18.041750000000004</v>
      </c>
    </row>
    <row r="545" spans="1:4" x14ac:dyDescent="0.25">
      <c r="A545" s="62">
        <v>39874</v>
      </c>
      <c r="B545" s="1">
        <v>12.31</v>
      </c>
      <c r="C545" s="1">
        <f t="shared" si="11"/>
        <v>14.135099999999998</v>
      </c>
      <c r="D545" s="64">
        <f t="shared" si="12"/>
        <v>17.984100000000005</v>
      </c>
    </row>
    <row r="546" spans="1:4" x14ac:dyDescent="0.25">
      <c r="A546" s="62">
        <v>39875</v>
      </c>
      <c r="B546" s="1">
        <v>12.28</v>
      </c>
      <c r="C546" s="1">
        <f t="shared" si="11"/>
        <v>14.0977</v>
      </c>
      <c r="D546" s="64">
        <f t="shared" si="12"/>
        <v>17.920650000000006</v>
      </c>
    </row>
    <row r="547" spans="1:4" x14ac:dyDescent="0.25">
      <c r="A547" s="62">
        <v>39876</v>
      </c>
      <c r="B547" s="1">
        <v>12.76</v>
      </c>
      <c r="C547" s="1">
        <f t="shared" si="11"/>
        <v>14.062799999999999</v>
      </c>
      <c r="D547" s="64">
        <f t="shared" si="12"/>
        <v>17.85945000000001</v>
      </c>
    </row>
    <row r="548" spans="1:4" x14ac:dyDescent="0.25">
      <c r="A548" s="62">
        <v>39877</v>
      </c>
      <c r="B548" s="1">
        <v>12.31</v>
      </c>
      <c r="C548" s="1">
        <f t="shared" si="11"/>
        <v>14.029900000000003</v>
      </c>
      <c r="D548" s="64">
        <f t="shared" si="12"/>
        <v>17.796600000000009</v>
      </c>
    </row>
    <row r="549" spans="1:4" x14ac:dyDescent="0.25">
      <c r="A549" s="62">
        <v>39878</v>
      </c>
      <c r="B549" s="1">
        <v>12.41</v>
      </c>
      <c r="C549" s="1">
        <f t="shared" si="11"/>
        <v>14.002100000000002</v>
      </c>
      <c r="D549" s="64">
        <f t="shared" si="12"/>
        <v>17.738200000000006</v>
      </c>
    </row>
    <row r="550" spans="1:4" x14ac:dyDescent="0.25">
      <c r="A550" s="62">
        <v>39881</v>
      </c>
      <c r="B550" s="1">
        <v>12.55</v>
      </c>
      <c r="C550" s="1">
        <f t="shared" ref="C550:C613" si="13">+IF(B550="","",AVERAGE(B451:B550))</f>
        <v>13.957700000000003</v>
      </c>
      <c r="D550" s="64">
        <f t="shared" si="12"/>
        <v>17.68265000000001</v>
      </c>
    </row>
    <row r="551" spans="1:4" x14ac:dyDescent="0.25">
      <c r="A551" s="62">
        <v>39882</v>
      </c>
      <c r="B551" s="1">
        <v>13.92</v>
      </c>
      <c r="C551" s="1">
        <f t="shared" si="13"/>
        <v>13.937600000000005</v>
      </c>
      <c r="D551" s="64">
        <f t="shared" si="12"/>
        <v>17.632850000000008</v>
      </c>
    </row>
    <row r="552" spans="1:4" x14ac:dyDescent="0.25">
      <c r="A552" s="62">
        <v>39883</v>
      </c>
      <c r="B552" s="1">
        <v>13.96</v>
      </c>
      <c r="C552" s="1">
        <f t="shared" si="13"/>
        <v>13.927300000000004</v>
      </c>
      <c r="D552" s="64">
        <f t="shared" si="12"/>
        <v>17.58560000000001</v>
      </c>
    </row>
    <row r="553" spans="1:4" x14ac:dyDescent="0.25">
      <c r="A553" s="62">
        <v>39884</v>
      </c>
      <c r="B553" s="1">
        <v>14.52</v>
      </c>
      <c r="C553" s="1">
        <f t="shared" si="13"/>
        <v>13.913700000000004</v>
      </c>
      <c r="D553" s="64">
        <f t="shared" si="12"/>
        <v>17.540200000000009</v>
      </c>
    </row>
    <row r="554" spans="1:4" x14ac:dyDescent="0.25">
      <c r="A554" s="62">
        <v>39885</v>
      </c>
      <c r="B554" s="1">
        <v>14.7</v>
      </c>
      <c r="C554" s="1">
        <f t="shared" si="13"/>
        <v>13.905700000000001</v>
      </c>
      <c r="D554" s="64">
        <f t="shared" si="12"/>
        <v>17.49635000000001</v>
      </c>
    </row>
    <row r="555" spans="1:4" x14ac:dyDescent="0.25">
      <c r="A555" s="62">
        <v>39888</v>
      </c>
      <c r="B555" s="1">
        <v>14.25</v>
      </c>
      <c r="C555" s="1">
        <f t="shared" si="13"/>
        <v>13.887800000000002</v>
      </c>
      <c r="D555" s="64">
        <f t="shared" si="12"/>
        <v>17.451900000000013</v>
      </c>
    </row>
    <row r="556" spans="1:4" x14ac:dyDescent="0.25">
      <c r="A556" s="62">
        <v>39889</v>
      </c>
      <c r="B556" s="1">
        <v>14.9</v>
      </c>
      <c r="C556" s="1">
        <f t="shared" si="13"/>
        <v>13.884300000000003</v>
      </c>
      <c r="D556" s="64">
        <f t="shared" si="12"/>
        <v>17.410500000000013</v>
      </c>
    </row>
    <row r="557" spans="1:4" x14ac:dyDescent="0.25">
      <c r="A557" s="62">
        <v>39890</v>
      </c>
      <c r="B557" s="1">
        <v>15.24</v>
      </c>
      <c r="C557" s="1">
        <f t="shared" si="13"/>
        <v>13.890900000000002</v>
      </c>
      <c r="D557" s="64">
        <f t="shared" si="12"/>
        <v>17.370700000000014</v>
      </c>
    </row>
    <row r="558" spans="1:4" x14ac:dyDescent="0.25">
      <c r="A558" s="62">
        <v>39891</v>
      </c>
      <c r="B558" s="1">
        <v>15.15</v>
      </c>
      <c r="C558" s="1">
        <f t="shared" si="13"/>
        <v>13.897300000000003</v>
      </c>
      <c r="D558" s="64">
        <f t="shared" si="12"/>
        <v>17.33175000000001</v>
      </c>
    </row>
    <row r="559" spans="1:4" x14ac:dyDescent="0.25">
      <c r="A559" s="62">
        <v>39892</v>
      </c>
      <c r="B559" s="1">
        <v>14.65</v>
      </c>
      <c r="C559" s="1">
        <f t="shared" si="13"/>
        <v>13.901000000000003</v>
      </c>
      <c r="D559" s="64">
        <f t="shared" si="12"/>
        <v>17.287600000000012</v>
      </c>
    </row>
    <row r="560" spans="1:4" x14ac:dyDescent="0.25">
      <c r="A560" s="62">
        <v>39895</v>
      </c>
      <c r="B560" s="1">
        <v>15.52</v>
      </c>
      <c r="C560" s="1">
        <f t="shared" si="13"/>
        <v>13.913700000000004</v>
      </c>
      <c r="D560" s="64">
        <f t="shared" si="12"/>
        <v>17.245850000000008</v>
      </c>
    </row>
    <row r="561" spans="1:4" x14ac:dyDescent="0.25">
      <c r="A561" s="62">
        <v>39896</v>
      </c>
      <c r="B561" s="1">
        <v>15</v>
      </c>
      <c r="C561" s="1">
        <f t="shared" si="13"/>
        <v>13.905100000000004</v>
      </c>
      <c r="D561" s="64">
        <f t="shared" si="12"/>
        <v>17.206350000000008</v>
      </c>
    </row>
    <row r="562" spans="1:4" x14ac:dyDescent="0.25">
      <c r="A562" s="62">
        <v>39897</v>
      </c>
      <c r="B562" s="1">
        <v>14.94</v>
      </c>
      <c r="C562" s="1">
        <f t="shared" si="13"/>
        <v>13.905100000000003</v>
      </c>
      <c r="D562" s="64">
        <f t="shared" si="12"/>
        <v>17.16725000000001</v>
      </c>
    </row>
    <row r="563" spans="1:4" x14ac:dyDescent="0.25">
      <c r="A563" s="62">
        <v>39898</v>
      </c>
      <c r="B563" s="1">
        <v>15.82</v>
      </c>
      <c r="C563" s="1">
        <f t="shared" si="13"/>
        <v>13.901600000000004</v>
      </c>
      <c r="D563" s="64">
        <f t="shared" si="12"/>
        <v>17.132950000000008</v>
      </c>
    </row>
    <row r="564" spans="1:4" x14ac:dyDescent="0.25">
      <c r="A564" s="62">
        <v>39899</v>
      </c>
      <c r="B564" s="1">
        <v>15.42</v>
      </c>
      <c r="C564" s="1">
        <f t="shared" si="13"/>
        <v>13.895500000000002</v>
      </c>
      <c r="D564" s="64">
        <f t="shared" si="12"/>
        <v>17.10100000000001</v>
      </c>
    </row>
    <row r="565" spans="1:4" x14ac:dyDescent="0.25">
      <c r="A565" s="62">
        <v>39902</v>
      </c>
      <c r="B565" s="1">
        <v>14.72</v>
      </c>
      <c r="C565" s="1">
        <f t="shared" si="13"/>
        <v>13.8863</v>
      </c>
      <c r="D565" s="64">
        <f t="shared" si="12"/>
        <v>17.064350000000008</v>
      </c>
    </row>
    <row r="566" spans="1:4" x14ac:dyDescent="0.25">
      <c r="A566" s="62">
        <v>39903</v>
      </c>
      <c r="B566" s="1">
        <v>15.03</v>
      </c>
      <c r="C566" s="1">
        <f t="shared" si="13"/>
        <v>13.874000000000002</v>
      </c>
      <c r="D566" s="64">
        <f t="shared" si="12"/>
        <v>17.02620000000001</v>
      </c>
    </row>
    <row r="567" spans="1:4" x14ac:dyDescent="0.25">
      <c r="A567" s="62">
        <v>39904</v>
      </c>
      <c r="B567" s="1">
        <v>15.03</v>
      </c>
      <c r="C567" s="1">
        <f t="shared" si="13"/>
        <v>13.873700000000003</v>
      </c>
      <c r="D567" s="64">
        <f t="shared" si="12"/>
        <v>16.987050000000011</v>
      </c>
    </row>
    <row r="568" spans="1:4" x14ac:dyDescent="0.25">
      <c r="A568" s="62">
        <v>39905</v>
      </c>
      <c r="B568" s="1">
        <v>15.7</v>
      </c>
      <c r="C568" s="1">
        <f t="shared" si="13"/>
        <v>13.892000000000003</v>
      </c>
      <c r="D568" s="64">
        <f t="shared" si="12"/>
        <v>16.952650000000009</v>
      </c>
    </row>
    <row r="569" spans="1:4" x14ac:dyDescent="0.25">
      <c r="A569" s="62">
        <v>39906</v>
      </c>
      <c r="B569" s="1">
        <v>15.95</v>
      </c>
      <c r="C569" s="1">
        <f t="shared" si="13"/>
        <v>13.905200000000004</v>
      </c>
      <c r="D569" s="64">
        <f t="shared" si="12"/>
        <v>16.92100000000001</v>
      </c>
    </row>
    <row r="570" spans="1:4" x14ac:dyDescent="0.25">
      <c r="A570" s="62">
        <v>39909</v>
      </c>
      <c r="B570" s="1">
        <v>15.86</v>
      </c>
      <c r="C570" s="1">
        <f t="shared" si="13"/>
        <v>13.920300000000003</v>
      </c>
      <c r="D570" s="64">
        <f t="shared" si="12"/>
        <v>16.886050000000008</v>
      </c>
    </row>
    <row r="571" spans="1:4" x14ac:dyDescent="0.25">
      <c r="A571" s="62">
        <v>39910</v>
      </c>
      <c r="B571" s="1">
        <v>15.45</v>
      </c>
      <c r="C571" s="1">
        <f t="shared" si="13"/>
        <v>13.935500000000005</v>
      </c>
      <c r="D571" s="64">
        <f t="shared" si="12"/>
        <v>16.85145000000001</v>
      </c>
    </row>
    <row r="572" spans="1:4" x14ac:dyDescent="0.25">
      <c r="A572" s="62">
        <v>39911</v>
      </c>
      <c r="B572" s="1">
        <v>15.27</v>
      </c>
      <c r="C572" s="1">
        <f t="shared" si="13"/>
        <v>13.953000000000005</v>
      </c>
      <c r="D572" s="64">
        <f t="shared" si="12"/>
        <v>16.81600000000001</v>
      </c>
    </row>
    <row r="573" spans="1:4" x14ac:dyDescent="0.25">
      <c r="A573" s="62">
        <v>39912</v>
      </c>
      <c r="B573" s="1">
        <v>15.98</v>
      </c>
      <c r="C573" s="1">
        <f t="shared" si="13"/>
        <v>13.968500000000004</v>
      </c>
      <c r="D573" s="64">
        <f t="shared" si="12"/>
        <v>16.783850000000008</v>
      </c>
    </row>
    <row r="574" spans="1:4" x14ac:dyDescent="0.25">
      <c r="A574" s="62">
        <v>39916</v>
      </c>
      <c r="B574" s="1">
        <v>15.98</v>
      </c>
      <c r="C574" s="1">
        <f t="shared" si="13"/>
        <v>13.995100000000004</v>
      </c>
      <c r="D574" s="64">
        <f t="shared" si="12"/>
        <v>16.750500000000009</v>
      </c>
    </row>
    <row r="575" spans="1:4" x14ac:dyDescent="0.25">
      <c r="A575" s="62">
        <v>39917</v>
      </c>
      <c r="B575" s="1">
        <v>16.010000000000002</v>
      </c>
      <c r="C575" s="1">
        <f t="shared" si="13"/>
        <v>14.025200000000002</v>
      </c>
      <c r="D575" s="64">
        <f t="shared" si="12"/>
        <v>16.722600000000011</v>
      </c>
    </row>
    <row r="576" spans="1:4" x14ac:dyDescent="0.25">
      <c r="A576" s="62">
        <v>39918</v>
      </c>
      <c r="B576" s="1">
        <v>15.62</v>
      </c>
      <c r="C576" s="1">
        <f t="shared" si="13"/>
        <v>14.050300000000002</v>
      </c>
      <c r="D576" s="64">
        <f t="shared" si="12"/>
        <v>16.69325000000001</v>
      </c>
    </row>
    <row r="577" spans="1:4" x14ac:dyDescent="0.25">
      <c r="A577" s="62">
        <v>39919</v>
      </c>
      <c r="B577" s="1">
        <v>15.89</v>
      </c>
      <c r="C577" s="1">
        <f t="shared" si="13"/>
        <v>14.084300000000002</v>
      </c>
      <c r="D577" s="64">
        <f t="shared" si="12"/>
        <v>16.665300000000013</v>
      </c>
    </row>
    <row r="578" spans="1:4" x14ac:dyDescent="0.25">
      <c r="A578" s="62">
        <v>39920</v>
      </c>
      <c r="B578" s="1">
        <v>15.6</v>
      </c>
      <c r="C578" s="1">
        <f t="shared" si="13"/>
        <v>14.118000000000002</v>
      </c>
      <c r="D578" s="64">
        <f t="shared" si="12"/>
        <v>16.635450000000009</v>
      </c>
    </row>
    <row r="579" spans="1:4" x14ac:dyDescent="0.25">
      <c r="A579" s="62">
        <v>39923</v>
      </c>
      <c r="B579" s="1">
        <v>15</v>
      </c>
      <c r="C579" s="1">
        <f t="shared" si="13"/>
        <v>14.136900000000001</v>
      </c>
      <c r="D579" s="64">
        <f t="shared" si="12"/>
        <v>16.605800000000009</v>
      </c>
    </row>
    <row r="580" spans="1:4" x14ac:dyDescent="0.25">
      <c r="A580" s="62">
        <v>39924</v>
      </c>
      <c r="B580" s="1">
        <v>15.36</v>
      </c>
      <c r="C580" s="1">
        <f t="shared" si="13"/>
        <v>14.154900000000003</v>
      </c>
      <c r="D580" s="64">
        <f t="shared" si="12"/>
        <v>16.579300000000011</v>
      </c>
    </row>
    <row r="581" spans="1:4" x14ac:dyDescent="0.25">
      <c r="A581" s="62">
        <v>39925</v>
      </c>
      <c r="B581" s="1">
        <v>15.67</v>
      </c>
      <c r="C581" s="1">
        <f t="shared" si="13"/>
        <v>14.180300000000003</v>
      </c>
      <c r="D581" s="64">
        <f t="shared" si="12"/>
        <v>16.554100000000009</v>
      </c>
    </row>
    <row r="582" spans="1:4" x14ac:dyDescent="0.25">
      <c r="A582" s="62">
        <v>39926</v>
      </c>
      <c r="B582" s="1">
        <v>15.53</v>
      </c>
      <c r="C582" s="1">
        <f t="shared" si="13"/>
        <v>14.1959</v>
      </c>
      <c r="D582" s="64">
        <f t="shared" si="12"/>
        <v>16.52715000000001</v>
      </c>
    </row>
    <row r="583" spans="1:4" x14ac:dyDescent="0.25">
      <c r="A583" s="62">
        <v>39927</v>
      </c>
      <c r="B583" s="1">
        <v>15.62</v>
      </c>
      <c r="C583" s="1">
        <f t="shared" si="13"/>
        <v>14.214099999999998</v>
      </c>
      <c r="D583" s="64">
        <f t="shared" si="12"/>
        <v>16.506200000000007</v>
      </c>
    </row>
    <row r="584" spans="1:4" x14ac:dyDescent="0.25">
      <c r="A584" s="62">
        <v>39930</v>
      </c>
      <c r="B584" s="1">
        <v>15.28</v>
      </c>
      <c r="C584" s="1">
        <f t="shared" si="13"/>
        <v>14.241299999999997</v>
      </c>
      <c r="D584" s="64">
        <f t="shared" si="12"/>
        <v>16.479500000000009</v>
      </c>
    </row>
    <row r="585" spans="1:4" x14ac:dyDescent="0.25">
      <c r="A585" s="62">
        <v>39931</v>
      </c>
      <c r="B585" s="1">
        <v>15.05</v>
      </c>
      <c r="C585" s="1">
        <f t="shared" si="13"/>
        <v>14.258999999999997</v>
      </c>
      <c r="D585" s="64">
        <f t="shared" si="12"/>
        <v>16.451550000000008</v>
      </c>
    </row>
    <row r="586" spans="1:4" x14ac:dyDescent="0.25">
      <c r="A586" s="62">
        <v>39932</v>
      </c>
      <c r="B586" s="1">
        <v>15.35</v>
      </c>
      <c r="C586" s="1">
        <f t="shared" si="13"/>
        <v>14.275899999999996</v>
      </c>
      <c r="D586" s="64">
        <f t="shared" ref="D586:D649" si="14">+IF(B586="","",AVERAGE(B387:B586))</f>
        <v>16.425950000000007</v>
      </c>
    </row>
    <row r="587" spans="1:4" x14ac:dyDescent="0.25">
      <c r="A587" s="62">
        <v>39933</v>
      </c>
      <c r="B587" s="1">
        <v>15.78</v>
      </c>
      <c r="C587" s="1">
        <f t="shared" si="13"/>
        <v>14.305999999999994</v>
      </c>
      <c r="D587" s="64">
        <f t="shared" si="14"/>
        <v>16.401300000000006</v>
      </c>
    </row>
    <row r="588" spans="1:4" x14ac:dyDescent="0.25">
      <c r="A588" s="62">
        <v>39934</v>
      </c>
      <c r="B588" s="1">
        <v>15.81</v>
      </c>
      <c r="C588" s="1">
        <f t="shared" si="13"/>
        <v>14.331199999999994</v>
      </c>
      <c r="D588" s="64">
        <f t="shared" si="14"/>
        <v>16.375800000000005</v>
      </c>
    </row>
    <row r="589" spans="1:4" x14ac:dyDescent="0.25">
      <c r="A589" s="62">
        <v>39937</v>
      </c>
      <c r="B589" s="1">
        <v>16.66</v>
      </c>
      <c r="C589" s="1">
        <f t="shared" si="13"/>
        <v>14.358399999999996</v>
      </c>
      <c r="D589" s="64">
        <f t="shared" si="14"/>
        <v>16.349150000000005</v>
      </c>
    </row>
    <row r="590" spans="1:4" x14ac:dyDescent="0.25">
      <c r="A590" s="62">
        <v>39938</v>
      </c>
      <c r="B590" s="1">
        <v>16.16</v>
      </c>
      <c r="C590" s="1">
        <f t="shared" si="13"/>
        <v>14.376999999999995</v>
      </c>
      <c r="D590" s="64">
        <f t="shared" si="14"/>
        <v>16.319500000000009</v>
      </c>
    </row>
    <row r="591" spans="1:4" x14ac:dyDescent="0.25">
      <c r="A591" s="62">
        <v>39939</v>
      </c>
      <c r="B591" s="1">
        <v>16.12</v>
      </c>
      <c r="C591" s="1">
        <f t="shared" si="13"/>
        <v>14.395499999999995</v>
      </c>
      <c r="D591" s="64">
        <f t="shared" si="14"/>
        <v>16.289650000000009</v>
      </c>
    </row>
    <row r="592" spans="1:4" x14ac:dyDescent="0.25">
      <c r="A592" s="62">
        <v>39940</v>
      </c>
      <c r="B592" s="1">
        <v>15.77</v>
      </c>
      <c r="C592" s="1">
        <f t="shared" si="13"/>
        <v>14.413099999999995</v>
      </c>
      <c r="D592" s="64">
        <f t="shared" si="14"/>
        <v>16.258050000000008</v>
      </c>
    </row>
    <row r="593" spans="1:4" x14ac:dyDescent="0.25">
      <c r="A593" s="62">
        <v>39941</v>
      </c>
      <c r="B593" s="1">
        <v>15.29</v>
      </c>
      <c r="C593" s="1">
        <f t="shared" si="13"/>
        <v>14.418499999999995</v>
      </c>
      <c r="D593" s="64">
        <f t="shared" si="14"/>
        <v>16.22300000000001</v>
      </c>
    </row>
    <row r="594" spans="1:4" x14ac:dyDescent="0.25">
      <c r="A594" s="62">
        <v>39944</v>
      </c>
      <c r="B594" s="1">
        <v>15.37</v>
      </c>
      <c r="C594" s="1">
        <f t="shared" si="13"/>
        <v>14.426299999999992</v>
      </c>
      <c r="D594" s="64">
        <f t="shared" si="14"/>
        <v>16.191500000000008</v>
      </c>
    </row>
    <row r="595" spans="1:4" x14ac:dyDescent="0.25">
      <c r="A595" s="62">
        <v>39945</v>
      </c>
      <c r="B595" s="1">
        <v>15.21</v>
      </c>
      <c r="C595" s="1">
        <f t="shared" si="13"/>
        <v>14.421999999999993</v>
      </c>
      <c r="D595" s="64">
        <f t="shared" si="14"/>
        <v>16.157500000000006</v>
      </c>
    </row>
    <row r="596" spans="1:4" x14ac:dyDescent="0.25">
      <c r="A596" s="62">
        <v>39946</v>
      </c>
      <c r="B596" s="1">
        <v>15.13</v>
      </c>
      <c r="C596" s="1">
        <f t="shared" si="13"/>
        <v>14.420699999999995</v>
      </c>
      <c r="D596" s="64">
        <f t="shared" si="14"/>
        <v>16.124800000000008</v>
      </c>
    </row>
    <row r="597" spans="1:4" x14ac:dyDescent="0.25">
      <c r="A597" s="62">
        <v>39947</v>
      </c>
      <c r="B597" s="1">
        <v>15.54</v>
      </c>
      <c r="C597" s="1">
        <f t="shared" si="13"/>
        <v>14.433499999999995</v>
      </c>
      <c r="D597" s="64">
        <f t="shared" si="14"/>
        <v>16.091350000000006</v>
      </c>
    </row>
    <row r="598" spans="1:4" x14ac:dyDescent="0.25">
      <c r="A598" s="62">
        <v>39948</v>
      </c>
      <c r="B598" s="1">
        <v>15.19</v>
      </c>
      <c r="C598" s="1">
        <f t="shared" si="13"/>
        <v>14.440999999999997</v>
      </c>
      <c r="D598" s="64">
        <f t="shared" si="14"/>
        <v>16.056150000000006</v>
      </c>
    </row>
    <row r="599" spans="1:4" x14ac:dyDescent="0.25">
      <c r="A599" s="62">
        <v>39951</v>
      </c>
      <c r="B599" s="1">
        <v>15.52</v>
      </c>
      <c r="C599" s="1">
        <f t="shared" si="13"/>
        <v>14.452799999999993</v>
      </c>
      <c r="D599" s="64">
        <f t="shared" si="14"/>
        <v>16.022800000000007</v>
      </c>
    </row>
    <row r="600" spans="1:4" x14ac:dyDescent="0.25">
      <c r="A600" s="62">
        <v>39952</v>
      </c>
      <c r="B600" s="1">
        <v>15.65</v>
      </c>
      <c r="C600" s="1">
        <f t="shared" si="13"/>
        <v>14.468599999999995</v>
      </c>
      <c r="D600" s="64">
        <f t="shared" si="14"/>
        <v>15.989300000000005</v>
      </c>
    </row>
    <row r="601" spans="1:4" x14ac:dyDescent="0.25">
      <c r="A601" s="62">
        <v>39953</v>
      </c>
      <c r="B601" s="1">
        <v>15.58</v>
      </c>
      <c r="C601" s="1">
        <f t="shared" si="13"/>
        <v>14.482099999999994</v>
      </c>
      <c r="D601" s="64">
        <f t="shared" si="14"/>
        <v>15.954600000000005</v>
      </c>
    </row>
    <row r="602" spans="1:4" x14ac:dyDescent="0.25">
      <c r="A602" s="62">
        <v>39954</v>
      </c>
      <c r="B602" s="1">
        <v>15.18</v>
      </c>
      <c r="C602" s="1">
        <f t="shared" si="13"/>
        <v>14.492099999999995</v>
      </c>
      <c r="D602" s="64">
        <f t="shared" si="14"/>
        <v>15.915400000000002</v>
      </c>
    </row>
    <row r="603" spans="1:4" x14ac:dyDescent="0.25">
      <c r="A603" s="62">
        <v>39955</v>
      </c>
      <c r="B603" s="1">
        <v>15.05</v>
      </c>
      <c r="C603" s="1">
        <f t="shared" si="13"/>
        <v>14.501299999999993</v>
      </c>
      <c r="D603" s="64">
        <f t="shared" si="14"/>
        <v>15.876650000000001</v>
      </c>
    </row>
    <row r="604" spans="1:4" x14ac:dyDescent="0.25">
      <c r="A604" s="62">
        <v>39959</v>
      </c>
      <c r="B604" s="1">
        <v>15.48</v>
      </c>
      <c r="C604" s="1">
        <f t="shared" si="13"/>
        <v>14.509199999999996</v>
      </c>
      <c r="D604" s="64">
        <f t="shared" si="14"/>
        <v>15.835700000000005</v>
      </c>
    </row>
    <row r="605" spans="1:4" x14ac:dyDescent="0.25">
      <c r="A605" s="62">
        <v>39960</v>
      </c>
      <c r="B605" s="1">
        <v>15.46</v>
      </c>
      <c r="C605" s="1">
        <f t="shared" si="13"/>
        <v>14.517199999999995</v>
      </c>
      <c r="D605" s="64">
        <f t="shared" si="14"/>
        <v>15.791850000000004</v>
      </c>
    </row>
    <row r="606" spans="1:4" x14ac:dyDescent="0.25">
      <c r="A606" s="62">
        <v>39961</v>
      </c>
      <c r="B606" s="1">
        <v>15.72</v>
      </c>
      <c r="C606" s="1">
        <f t="shared" si="13"/>
        <v>14.522399999999996</v>
      </c>
      <c r="D606" s="64">
        <f t="shared" si="14"/>
        <v>15.748550000000005</v>
      </c>
    </row>
    <row r="607" spans="1:4" x14ac:dyDescent="0.25">
      <c r="A607" s="62">
        <v>39962</v>
      </c>
      <c r="B607" s="1">
        <v>15.72</v>
      </c>
      <c r="C607" s="1">
        <f t="shared" si="13"/>
        <v>14.530499999999996</v>
      </c>
      <c r="D607" s="64">
        <f t="shared" si="14"/>
        <v>15.704550000000005</v>
      </c>
    </row>
    <row r="608" spans="1:4" x14ac:dyDescent="0.25">
      <c r="A608" s="62">
        <v>39965</v>
      </c>
      <c r="B608" s="1">
        <v>16.5</v>
      </c>
      <c r="C608" s="1">
        <f t="shared" si="13"/>
        <v>14.541799999999999</v>
      </c>
      <c r="D608" s="64">
        <f t="shared" si="14"/>
        <v>15.666450000000003</v>
      </c>
    </row>
    <row r="609" spans="1:4" x14ac:dyDescent="0.25">
      <c r="A609" s="62">
        <v>39966</v>
      </c>
      <c r="B609" s="1">
        <v>16.190000000000001</v>
      </c>
      <c r="C609" s="1">
        <f t="shared" si="13"/>
        <v>14.559299999999999</v>
      </c>
      <c r="D609" s="64">
        <f t="shared" si="14"/>
        <v>15.625600000000004</v>
      </c>
    </row>
    <row r="610" spans="1:4" x14ac:dyDescent="0.25">
      <c r="A610" s="62">
        <v>39967</v>
      </c>
      <c r="B610" s="1">
        <v>15.94</v>
      </c>
      <c r="C610" s="1">
        <f t="shared" si="13"/>
        <v>14.5732</v>
      </c>
      <c r="D610" s="64">
        <f t="shared" si="14"/>
        <v>15.584000000000003</v>
      </c>
    </row>
    <row r="611" spans="1:4" x14ac:dyDescent="0.25">
      <c r="A611" s="62">
        <v>39968</v>
      </c>
      <c r="B611" s="1">
        <v>16.13</v>
      </c>
      <c r="C611" s="1">
        <f t="shared" si="13"/>
        <v>14.593000000000002</v>
      </c>
      <c r="D611" s="64">
        <f t="shared" si="14"/>
        <v>15.544600000000003</v>
      </c>
    </row>
    <row r="612" spans="1:4" x14ac:dyDescent="0.25">
      <c r="A612" s="62">
        <v>39969</v>
      </c>
      <c r="B612" s="1">
        <v>15.92</v>
      </c>
      <c r="C612" s="1">
        <f t="shared" si="13"/>
        <v>14.614300000000004</v>
      </c>
      <c r="D612" s="64">
        <f t="shared" si="14"/>
        <v>15.506250000000001</v>
      </c>
    </row>
    <row r="613" spans="1:4" x14ac:dyDescent="0.25">
      <c r="A613" s="62">
        <v>39972</v>
      </c>
      <c r="B613" s="1">
        <v>15.92</v>
      </c>
      <c r="C613" s="1">
        <f t="shared" si="13"/>
        <v>14.636800000000003</v>
      </c>
      <c r="D613" s="64">
        <f t="shared" si="14"/>
        <v>15.468900000000003</v>
      </c>
    </row>
    <row r="614" spans="1:4" x14ac:dyDescent="0.25">
      <c r="A614" s="62">
        <v>39973</v>
      </c>
      <c r="B614" s="1">
        <v>16.420000000000002</v>
      </c>
      <c r="C614" s="1">
        <f t="shared" ref="C614:C677" si="15">+IF(B614="","",AVERAGE(B515:B614))</f>
        <v>14.670200000000005</v>
      </c>
      <c r="D614" s="64">
        <f t="shared" si="14"/>
        <v>15.435750000000002</v>
      </c>
    </row>
    <row r="615" spans="1:4" x14ac:dyDescent="0.25">
      <c r="A615" s="62">
        <v>39974</v>
      </c>
      <c r="B615" s="1">
        <v>16.46</v>
      </c>
      <c r="C615" s="1">
        <f t="shared" si="15"/>
        <v>14.701900000000006</v>
      </c>
      <c r="D615" s="64">
        <f t="shared" si="14"/>
        <v>15.400600000000003</v>
      </c>
    </row>
    <row r="616" spans="1:4" x14ac:dyDescent="0.25">
      <c r="A616" s="62">
        <v>39975</v>
      </c>
      <c r="B616" s="1">
        <v>16.350000000000001</v>
      </c>
      <c r="C616" s="1">
        <f t="shared" si="15"/>
        <v>14.728000000000007</v>
      </c>
      <c r="D616" s="64">
        <f t="shared" si="14"/>
        <v>15.367500000000001</v>
      </c>
    </row>
    <row r="617" spans="1:4" x14ac:dyDescent="0.25">
      <c r="A617" s="62">
        <v>39976</v>
      </c>
      <c r="B617" s="1">
        <v>16.309999999999999</v>
      </c>
      <c r="C617" s="1">
        <f t="shared" si="15"/>
        <v>14.762500000000005</v>
      </c>
      <c r="D617" s="64">
        <f t="shared" si="14"/>
        <v>15.333299999999999</v>
      </c>
    </row>
    <row r="618" spans="1:4" x14ac:dyDescent="0.25">
      <c r="A618" s="62">
        <v>39979</v>
      </c>
      <c r="B618" s="1">
        <v>15.98</v>
      </c>
      <c r="C618" s="1">
        <f t="shared" si="15"/>
        <v>14.789700000000003</v>
      </c>
      <c r="D618" s="64">
        <f t="shared" si="14"/>
        <v>15.296150000000003</v>
      </c>
    </row>
    <row r="619" spans="1:4" x14ac:dyDescent="0.25">
      <c r="A619" s="62">
        <v>39980</v>
      </c>
      <c r="B619" s="1">
        <v>15.86</v>
      </c>
      <c r="C619" s="1">
        <f t="shared" si="15"/>
        <v>14.8201</v>
      </c>
      <c r="D619" s="64">
        <f t="shared" si="14"/>
        <v>15.257500000000002</v>
      </c>
    </row>
    <row r="620" spans="1:4" x14ac:dyDescent="0.25">
      <c r="A620" s="62">
        <v>39981</v>
      </c>
      <c r="B620" s="1">
        <v>16.14</v>
      </c>
      <c r="C620" s="1">
        <f t="shared" si="15"/>
        <v>14.850300000000002</v>
      </c>
      <c r="D620" s="64">
        <f t="shared" si="14"/>
        <v>15.223850000000002</v>
      </c>
    </row>
    <row r="621" spans="1:4" x14ac:dyDescent="0.25">
      <c r="A621" s="62">
        <v>39982</v>
      </c>
      <c r="B621" s="1">
        <v>15.87</v>
      </c>
      <c r="C621" s="1">
        <f t="shared" si="15"/>
        <v>14.875200000000005</v>
      </c>
      <c r="D621" s="64">
        <f t="shared" si="14"/>
        <v>15.190300000000002</v>
      </c>
    </row>
    <row r="622" spans="1:4" x14ac:dyDescent="0.25">
      <c r="A622" s="62">
        <v>39983</v>
      </c>
      <c r="B622" s="1">
        <v>16.010000000000002</v>
      </c>
      <c r="C622" s="1">
        <f t="shared" si="15"/>
        <v>14.897200000000003</v>
      </c>
      <c r="D622" s="64">
        <f t="shared" si="14"/>
        <v>15.162650000000003</v>
      </c>
    </row>
    <row r="623" spans="1:4" x14ac:dyDescent="0.25">
      <c r="A623" s="62">
        <v>39986</v>
      </c>
      <c r="B623" s="1">
        <v>15.68</v>
      </c>
      <c r="C623" s="1">
        <f t="shared" si="15"/>
        <v>14.913900000000003</v>
      </c>
      <c r="D623" s="64">
        <f t="shared" si="14"/>
        <v>15.138450000000002</v>
      </c>
    </row>
    <row r="624" spans="1:4" x14ac:dyDescent="0.25">
      <c r="A624" s="62">
        <v>39987</v>
      </c>
      <c r="B624" s="1">
        <v>15.81</v>
      </c>
      <c r="C624" s="1">
        <f t="shared" si="15"/>
        <v>14.938300000000002</v>
      </c>
      <c r="D624" s="64">
        <f t="shared" si="14"/>
        <v>15.114450000000001</v>
      </c>
    </row>
    <row r="625" spans="1:4" x14ac:dyDescent="0.25">
      <c r="A625" s="62">
        <v>39988</v>
      </c>
      <c r="B625" s="1">
        <v>16.100000000000001</v>
      </c>
      <c r="C625" s="1">
        <f t="shared" si="15"/>
        <v>14.970300000000002</v>
      </c>
      <c r="D625" s="64">
        <f t="shared" si="14"/>
        <v>15.0901</v>
      </c>
    </row>
    <row r="626" spans="1:4" x14ac:dyDescent="0.25">
      <c r="A626" s="62">
        <v>39989</v>
      </c>
      <c r="B626" s="1">
        <v>16.309999999999999</v>
      </c>
      <c r="C626" s="1">
        <f t="shared" si="15"/>
        <v>14.9971</v>
      </c>
      <c r="D626" s="64">
        <f t="shared" si="14"/>
        <v>15.07</v>
      </c>
    </row>
    <row r="627" spans="1:4" x14ac:dyDescent="0.25">
      <c r="A627" s="62">
        <v>39990</v>
      </c>
      <c r="B627" s="1">
        <v>16.29</v>
      </c>
      <c r="C627" s="1">
        <f t="shared" si="15"/>
        <v>15.0227</v>
      </c>
      <c r="D627" s="64">
        <f t="shared" si="14"/>
        <v>15.050650000000001</v>
      </c>
    </row>
    <row r="628" spans="1:4" x14ac:dyDescent="0.25">
      <c r="A628" s="62">
        <v>39993</v>
      </c>
      <c r="B628" s="1">
        <v>16.38</v>
      </c>
      <c r="C628" s="1">
        <f t="shared" si="15"/>
        <v>15.047699999999999</v>
      </c>
      <c r="D628" s="64">
        <f t="shared" si="14"/>
        <v>15.031600000000001</v>
      </c>
    </row>
    <row r="629" spans="1:4" x14ac:dyDescent="0.25">
      <c r="A629" s="62">
        <v>39994</v>
      </c>
      <c r="B629" s="1">
        <v>16.55</v>
      </c>
      <c r="C629" s="1">
        <f t="shared" si="15"/>
        <v>15.070700000000002</v>
      </c>
      <c r="D629" s="64">
        <f t="shared" si="14"/>
        <v>15.013550000000002</v>
      </c>
    </row>
    <row r="630" spans="1:4" x14ac:dyDescent="0.25">
      <c r="A630" s="62">
        <v>39995</v>
      </c>
      <c r="B630" s="1">
        <v>17.04</v>
      </c>
      <c r="C630" s="1">
        <f t="shared" si="15"/>
        <v>15.093799999999998</v>
      </c>
      <c r="D630" s="64">
        <f t="shared" si="14"/>
        <v>15.001950000000001</v>
      </c>
    </row>
    <row r="631" spans="1:4" x14ac:dyDescent="0.25">
      <c r="A631" s="62">
        <v>39996</v>
      </c>
      <c r="B631" s="1">
        <v>16.72</v>
      </c>
      <c r="C631" s="1">
        <f t="shared" si="15"/>
        <v>15.1119</v>
      </c>
      <c r="D631" s="64">
        <f t="shared" si="14"/>
        <v>14.988150000000001</v>
      </c>
    </row>
    <row r="632" spans="1:4" x14ac:dyDescent="0.25">
      <c r="A632" s="62">
        <v>40000</v>
      </c>
      <c r="B632" s="1">
        <v>16.54</v>
      </c>
      <c r="C632" s="1">
        <f t="shared" si="15"/>
        <v>15.136499999999998</v>
      </c>
      <c r="D632" s="64">
        <f t="shared" si="14"/>
        <v>14.978100000000001</v>
      </c>
    </row>
    <row r="633" spans="1:4" x14ac:dyDescent="0.25">
      <c r="A633" s="62">
        <v>40001</v>
      </c>
      <c r="B633" s="1">
        <v>16.25</v>
      </c>
      <c r="C633" s="1">
        <f t="shared" si="15"/>
        <v>15.158199999999999</v>
      </c>
      <c r="D633" s="64">
        <f t="shared" si="14"/>
        <v>14.963050000000003</v>
      </c>
    </row>
    <row r="634" spans="1:4" x14ac:dyDescent="0.25">
      <c r="A634" s="62">
        <v>40002</v>
      </c>
      <c r="B634" s="1">
        <v>15.94</v>
      </c>
      <c r="C634" s="1">
        <f t="shared" si="15"/>
        <v>15.177599999999998</v>
      </c>
      <c r="D634" s="64">
        <f t="shared" si="14"/>
        <v>14.946600000000004</v>
      </c>
    </row>
    <row r="635" spans="1:4" x14ac:dyDescent="0.25">
      <c r="A635" s="62">
        <v>40003</v>
      </c>
      <c r="B635" s="1">
        <v>16.02</v>
      </c>
      <c r="C635" s="1">
        <f t="shared" si="15"/>
        <v>15.198999999999996</v>
      </c>
      <c r="D635" s="64">
        <f t="shared" si="14"/>
        <v>14.934200000000001</v>
      </c>
    </row>
    <row r="636" spans="1:4" x14ac:dyDescent="0.25">
      <c r="A636" s="62">
        <v>40004</v>
      </c>
      <c r="B636" s="1">
        <v>16.04</v>
      </c>
      <c r="C636" s="1">
        <f t="shared" si="15"/>
        <v>15.227299999999998</v>
      </c>
      <c r="D636" s="64">
        <f t="shared" si="14"/>
        <v>14.921250000000001</v>
      </c>
    </row>
    <row r="637" spans="1:4" x14ac:dyDescent="0.25">
      <c r="A637" s="62">
        <v>40007</v>
      </c>
      <c r="B637" s="1">
        <v>16.489999999999998</v>
      </c>
      <c r="C637" s="1">
        <f t="shared" si="15"/>
        <v>15.258599999999996</v>
      </c>
      <c r="D637" s="64">
        <f t="shared" si="14"/>
        <v>14.9102</v>
      </c>
    </row>
    <row r="638" spans="1:4" x14ac:dyDescent="0.25">
      <c r="A638" s="62">
        <v>40008</v>
      </c>
      <c r="B638" s="1">
        <v>16.829999999999998</v>
      </c>
      <c r="C638" s="1">
        <f t="shared" si="15"/>
        <v>15.300099999999997</v>
      </c>
      <c r="D638" s="64">
        <f t="shared" si="14"/>
        <v>14.901499999999999</v>
      </c>
    </row>
    <row r="639" spans="1:4" x14ac:dyDescent="0.25">
      <c r="A639" s="62">
        <v>40009</v>
      </c>
      <c r="B639" s="1">
        <v>18.05</v>
      </c>
      <c r="C639" s="1">
        <f t="shared" si="15"/>
        <v>15.352799999999997</v>
      </c>
      <c r="D639" s="64">
        <f t="shared" si="14"/>
        <v>14.895749999999998</v>
      </c>
    </row>
    <row r="640" spans="1:4" x14ac:dyDescent="0.25">
      <c r="A640" s="62">
        <v>40010</v>
      </c>
      <c r="B640" s="1">
        <v>18.5</v>
      </c>
      <c r="C640" s="1">
        <f t="shared" si="15"/>
        <v>15.416999999999996</v>
      </c>
      <c r="D640" s="64">
        <f t="shared" si="14"/>
        <v>14.901900000000001</v>
      </c>
    </row>
    <row r="641" spans="1:4" x14ac:dyDescent="0.25">
      <c r="A641" s="62">
        <v>40011</v>
      </c>
      <c r="B641" s="1">
        <v>18.79</v>
      </c>
      <c r="C641" s="1">
        <f t="shared" si="15"/>
        <v>15.477599999999997</v>
      </c>
      <c r="D641" s="64">
        <f t="shared" si="14"/>
        <v>14.902199999999999</v>
      </c>
    </row>
    <row r="642" spans="1:4" x14ac:dyDescent="0.25">
      <c r="A642" s="62">
        <v>40014</v>
      </c>
      <c r="B642" s="1">
        <v>18.899999999999999</v>
      </c>
      <c r="C642" s="1">
        <f t="shared" si="15"/>
        <v>15.536299999999997</v>
      </c>
      <c r="D642" s="64">
        <f t="shared" si="14"/>
        <v>14.904099999999996</v>
      </c>
    </row>
    <row r="643" spans="1:4" x14ac:dyDescent="0.25">
      <c r="A643" s="62">
        <v>40015</v>
      </c>
      <c r="B643" s="1">
        <v>18.899999999999999</v>
      </c>
      <c r="C643" s="1">
        <f t="shared" si="15"/>
        <v>15.598199999999999</v>
      </c>
      <c r="D643" s="64">
        <f t="shared" si="14"/>
        <v>14.912599999999998</v>
      </c>
    </row>
    <row r="644" spans="1:4" x14ac:dyDescent="0.25">
      <c r="A644" s="62">
        <v>40016</v>
      </c>
      <c r="B644" s="1">
        <v>19.14</v>
      </c>
      <c r="C644" s="1">
        <f t="shared" si="15"/>
        <v>15.662199999999999</v>
      </c>
      <c r="D644" s="64">
        <f t="shared" si="14"/>
        <v>14.921749999999996</v>
      </c>
    </row>
    <row r="645" spans="1:4" x14ac:dyDescent="0.25">
      <c r="A645" s="62">
        <v>40017</v>
      </c>
      <c r="B645" s="1">
        <v>19.48</v>
      </c>
      <c r="C645" s="1">
        <f t="shared" si="15"/>
        <v>15.733899999999997</v>
      </c>
      <c r="D645" s="64">
        <f t="shared" si="14"/>
        <v>14.934499999999996</v>
      </c>
    </row>
    <row r="646" spans="1:4" x14ac:dyDescent="0.25">
      <c r="A646" s="62">
        <v>40018</v>
      </c>
      <c r="B646" s="1">
        <v>19.36</v>
      </c>
      <c r="C646" s="1">
        <f t="shared" si="15"/>
        <v>15.804699999999995</v>
      </c>
      <c r="D646" s="64">
        <f t="shared" si="14"/>
        <v>14.951199999999996</v>
      </c>
    </row>
    <row r="647" spans="1:4" x14ac:dyDescent="0.25">
      <c r="A647" s="62">
        <v>40021</v>
      </c>
      <c r="B647" s="1">
        <v>19.47</v>
      </c>
      <c r="C647" s="1">
        <f t="shared" si="15"/>
        <v>15.871799999999997</v>
      </c>
      <c r="D647" s="64">
        <f t="shared" si="14"/>
        <v>14.967299999999998</v>
      </c>
    </row>
    <row r="648" spans="1:4" x14ac:dyDescent="0.25">
      <c r="A648" s="62">
        <v>40022</v>
      </c>
      <c r="B648" s="1">
        <v>19.37</v>
      </c>
      <c r="C648" s="1">
        <f t="shared" si="15"/>
        <v>15.942399999999994</v>
      </c>
      <c r="D648" s="64">
        <f t="shared" si="14"/>
        <v>14.98615</v>
      </c>
    </row>
    <row r="649" spans="1:4" x14ac:dyDescent="0.25">
      <c r="A649" s="62">
        <v>40023</v>
      </c>
      <c r="B649" s="1">
        <v>19.399999999999999</v>
      </c>
      <c r="C649" s="1">
        <f t="shared" si="15"/>
        <v>16.012299999999996</v>
      </c>
      <c r="D649" s="64">
        <f t="shared" si="14"/>
        <v>15.007200000000001</v>
      </c>
    </row>
    <row r="650" spans="1:4" x14ac:dyDescent="0.25">
      <c r="A650" s="62">
        <v>40024</v>
      </c>
      <c r="B650" s="1">
        <v>19.329999999999998</v>
      </c>
      <c r="C650" s="1">
        <f t="shared" si="15"/>
        <v>16.080099999999998</v>
      </c>
      <c r="D650" s="64">
        <f t="shared" ref="D650:D713" si="16">+IF(B650="","",AVERAGE(B451:B650))</f>
        <v>15.018899999999999</v>
      </c>
    </row>
    <row r="651" spans="1:4" x14ac:dyDescent="0.25">
      <c r="A651" s="62">
        <v>40025</v>
      </c>
      <c r="B651" s="1">
        <v>19.25</v>
      </c>
      <c r="C651" s="1">
        <f t="shared" si="15"/>
        <v>16.133399999999998</v>
      </c>
      <c r="D651" s="64">
        <f t="shared" si="16"/>
        <v>15.035499999999999</v>
      </c>
    </row>
    <row r="652" spans="1:4" x14ac:dyDescent="0.25">
      <c r="A652" s="62">
        <v>40028</v>
      </c>
      <c r="B652" s="1">
        <v>19.37</v>
      </c>
      <c r="C652" s="1">
        <f t="shared" si="15"/>
        <v>16.187499999999993</v>
      </c>
      <c r="D652" s="64">
        <f t="shared" si="16"/>
        <v>15.057399999999998</v>
      </c>
    </row>
    <row r="653" spans="1:4" x14ac:dyDescent="0.25">
      <c r="A653" s="62">
        <v>40029</v>
      </c>
      <c r="B653" s="1">
        <v>19.32</v>
      </c>
      <c r="C653" s="1">
        <f t="shared" si="15"/>
        <v>16.235499999999995</v>
      </c>
      <c r="D653" s="64">
        <f t="shared" si="16"/>
        <v>15.074599999999998</v>
      </c>
    </row>
    <row r="654" spans="1:4" x14ac:dyDescent="0.25">
      <c r="A654" s="62">
        <v>40030</v>
      </c>
      <c r="B654" s="1">
        <v>18.86</v>
      </c>
      <c r="C654" s="1">
        <f t="shared" si="15"/>
        <v>16.277099999999994</v>
      </c>
      <c r="D654" s="64">
        <f t="shared" si="16"/>
        <v>15.091399999999998</v>
      </c>
    </row>
    <row r="655" spans="1:4" x14ac:dyDescent="0.25">
      <c r="A655" s="62">
        <v>40031</v>
      </c>
      <c r="B655" s="1">
        <v>18.7</v>
      </c>
      <c r="C655" s="1">
        <f t="shared" si="15"/>
        <v>16.321599999999993</v>
      </c>
      <c r="D655" s="64">
        <f t="shared" si="16"/>
        <v>15.104699999999998</v>
      </c>
    </row>
    <row r="656" spans="1:4" x14ac:dyDescent="0.25">
      <c r="A656" s="62">
        <v>40032</v>
      </c>
      <c r="B656" s="1">
        <v>18.5</v>
      </c>
      <c r="C656" s="1">
        <f t="shared" si="15"/>
        <v>16.357599999999998</v>
      </c>
      <c r="D656" s="64">
        <f t="shared" si="16"/>
        <v>15.120949999999999</v>
      </c>
    </row>
    <row r="657" spans="1:4" x14ac:dyDescent="0.25">
      <c r="A657" s="62">
        <v>40035</v>
      </c>
      <c r="B657" s="1">
        <v>18.760000000000002</v>
      </c>
      <c r="C657" s="1">
        <f t="shared" si="15"/>
        <v>16.392799999999994</v>
      </c>
      <c r="D657" s="64">
        <f t="shared" si="16"/>
        <v>15.141849999999998</v>
      </c>
    </row>
    <row r="658" spans="1:4" x14ac:dyDescent="0.25">
      <c r="A658" s="62">
        <v>40036</v>
      </c>
      <c r="B658" s="1">
        <v>18.64</v>
      </c>
      <c r="C658" s="1">
        <f t="shared" si="15"/>
        <v>16.427699999999998</v>
      </c>
      <c r="D658" s="64">
        <f t="shared" si="16"/>
        <v>15.162499999999998</v>
      </c>
    </row>
    <row r="659" spans="1:4" x14ac:dyDescent="0.25">
      <c r="A659" s="62">
        <v>40037</v>
      </c>
      <c r="B659" s="1">
        <v>18.809999999999999</v>
      </c>
      <c r="C659" s="1">
        <f t="shared" si="15"/>
        <v>16.469299999999997</v>
      </c>
      <c r="D659" s="64">
        <f t="shared" si="16"/>
        <v>15.185149999999998</v>
      </c>
    </row>
    <row r="660" spans="1:4" x14ac:dyDescent="0.25">
      <c r="A660" s="62">
        <v>40038</v>
      </c>
      <c r="B660" s="1">
        <v>19.05</v>
      </c>
      <c r="C660" s="1">
        <f t="shared" si="15"/>
        <v>16.504599999999996</v>
      </c>
      <c r="D660" s="64">
        <f t="shared" si="16"/>
        <v>15.209149999999999</v>
      </c>
    </row>
    <row r="661" spans="1:4" x14ac:dyDescent="0.25">
      <c r="A661" s="62">
        <v>40039</v>
      </c>
      <c r="B661" s="1">
        <v>18.77</v>
      </c>
      <c r="C661" s="1">
        <f t="shared" si="15"/>
        <v>16.542299999999997</v>
      </c>
      <c r="D661" s="64">
        <f t="shared" si="16"/>
        <v>15.223699999999999</v>
      </c>
    </row>
    <row r="662" spans="1:4" x14ac:dyDescent="0.25">
      <c r="A662" s="62">
        <v>40042</v>
      </c>
      <c r="B662" s="1">
        <v>18.45</v>
      </c>
      <c r="C662" s="1">
        <f t="shared" si="15"/>
        <v>16.577399999999997</v>
      </c>
      <c r="D662" s="64">
        <f t="shared" si="16"/>
        <v>15.241249999999996</v>
      </c>
    </row>
    <row r="663" spans="1:4" x14ac:dyDescent="0.25">
      <c r="A663" s="62">
        <v>40043</v>
      </c>
      <c r="B663" s="1">
        <v>18.77</v>
      </c>
      <c r="C663" s="1">
        <f t="shared" si="15"/>
        <v>16.606899999999996</v>
      </c>
      <c r="D663" s="64">
        <f t="shared" si="16"/>
        <v>15.254249999999997</v>
      </c>
    </row>
    <row r="664" spans="1:4" x14ac:dyDescent="0.25">
      <c r="A664" s="62">
        <v>40044</v>
      </c>
      <c r="B664" s="1">
        <v>18.8</v>
      </c>
      <c r="C664" s="1">
        <f t="shared" si="15"/>
        <v>16.640699999999995</v>
      </c>
      <c r="D664" s="64">
        <f t="shared" si="16"/>
        <v>15.268099999999999</v>
      </c>
    </row>
    <row r="665" spans="1:4" x14ac:dyDescent="0.25">
      <c r="A665" s="62">
        <v>40045</v>
      </c>
      <c r="B665" s="1">
        <v>18.71</v>
      </c>
      <c r="C665" s="1">
        <f t="shared" si="15"/>
        <v>16.680599999999995</v>
      </c>
      <c r="D665" s="64">
        <f t="shared" si="16"/>
        <v>15.28345</v>
      </c>
    </row>
    <row r="666" spans="1:4" x14ac:dyDescent="0.25">
      <c r="A666" s="62">
        <v>40046</v>
      </c>
      <c r="B666" s="1">
        <v>18.89</v>
      </c>
      <c r="C666" s="1">
        <f t="shared" si="15"/>
        <v>16.719199999999997</v>
      </c>
      <c r="D666" s="64">
        <f t="shared" si="16"/>
        <v>15.296599999999998</v>
      </c>
    </row>
    <row r="667" spans="1:4" x14ac:dyDescent="0.25">
      <c r="A667" s="62">
        <v>40049</v>
      </c>
      <c r="B667" s="1">
        <v>18.760000000000002</v>
      </c>
      <c r="C667" s="1">
        <f t="shared" si="15"/>
        <v>16.756499999999996</v>
      </c>
      <c r="D667" s="64">
        <f t="shared" si="16"/>
        <v>15.315099999999999</v>
      </c>
    </row>
    <row r="668" spans="1:4" x14ac:dyDescent="0.25">
      <c r="A668" s="62">
        <v>40050</v>
      </c>
      <c r="B668" s="1">
        <v>19.100000000000001</v>
      </c>
      <c r="C668" s="1">
        <f t="shared" si="15"/>
        <v>16.790499999999994</v>
      </c>
      <c r="D668" s="64">
        <f t="shared" si="16"/>
        <v>15.34125</v>
      </c>
    </row>
    <row r="669" spans="1:4" x14ac:dyDescent="0.25">
      <c r="A669" s="62">
        <v>40051</v>
      </c>
      <c r="B669" s="1">
        <v>19.43</v>
      </c>
      <c r="C669" s="1">
        <f t="shared" si="15"/>
        <v>16.825299999999995</v>
      </c>
      <c r="D669" s="64">
        <f t="shared" si="16"/>
        <v>15.365249999999998</v>
      </c>
    </row>
    <row r="670" spans="1:4" x14ac:dyDescent="0.25">
      <c r="A670" s="62">
        <v>40052</v>
      </c>
      <c r="B670" s="1">
        <v>19.47</v>
      </c>
      <c r="C670" s="1">
        <f t="shared" si="15"/>
        <v>16.861399999999996</v>
      </c>
      <c r="D670" s="64">
        <f t="shared" si="16"/>
        <v>15.390849999999999</v>
      </c>
    </row>
    <row r="671" spans="1:4" x14ac:dyDescent="0.25">
      <c r="A671" s="62">
        <v>40053</v>
      </c>
      <c r="B671" s="1">
        <v>20.25</v>
      </c>
      <c r="C671" s="1">
        <f t="shared" si="15"/>
        <v>16.909399999999998</v>
      </c>
      <c r="D671" s="64">
        <f t="shared" si="16"/>
        <v>15.42245</v>
      </c>
    </row>
    <row r="672" spans="1:4" x14ac:dyDescent="0.25">
      <c r="A672" s="62">
        <v>40056</v>
      </c>
      <c r="B672" s="1">
        <v>20.32</v>
      </c>
      <c r="C672" s="1">
        <f t="shared" si="15"/>
        <v>16.959899999999994</v>
      </c>
      <c r="D672" s="64">
        <f t="shared" si="16"/>
        <v>15.45645</v>
      </c>
    </row>
    <row r="673" spans="1:4" x14ac:dyDescent="0.25">
      <c r="A673" s="62">
        <v>40057</v>
      </c>
      <c r="B673" s="1">
        <v>19.72</v>
      </c>
      <c r="C673" s="1">
        <f t="shared" si="15"/>
        <v>16.997299999999996</v>
      </c>
      <c r="D673" s="64">
        <f t="shared" si="16"/>
        <v>15.482899999999997</v>
      </c>
    </row>
    <row r="674" spans="1:4" x14ac:dyDescent="0.25">
      <c r="A674" s="62">
        <v>40058</v>
      </c>
      <c r="B674" s="1">
        <v>19.47</v>
      </c>
      <c r="C674" s="1">
        <f t="shared" si="15"/>
        <v>17.0322</v>
      </c>
      <c r="D674" s="64">
        <f t="shared" si="16"/>
        <v>15.513649999999998</v>
      </c>
    </row>
    <row r="675" spans="1:4" x14ac:dyDescent="0.25">
      <c r="A675" s="62">
        <v>40059</v>
      </c>
      <c r="B675" s="1">
        <v>19.420000000000002</v>
      </c>
      <c r="C675" s="1">
        <f t="shared" si="15"/>
        <v>17.066299999999998</v>
      </c>
      <c r="D675" s="64">
        <f t="shared" si="16"/>
        <v>15.545749999999998</v>
      </c>
    </row>
    <row r="676" spans="1:4" x14ac:dyDescent="0.25">
      <c r="A676" s="62">
        <v>40060</v>
      </c>
      <c r="B676" s="1">
        <v>19.64</v>
      </c>
      <c r="C676" s="1">
        <f t="shared" si="15"/>
        <v>17.106499999999997</v>
      </c>
      <c r="D676" s="64">
        <f t="shared" si="16"/>
        <v>15.578399999999997</v>
      </c>
    </row>
    <row r="677" spans="1:4" x14ac:dyDescent="0.25">
      <c r="A677" s="62">
        <v>40064</v>
      </c>
      <c r="B677" s="1">
        <v>19.8</v>
      </c>
      <c r="C677" s="1">
        <f t="shared" si="15"/>
        <v>17.145599999999998</v>
      </c>
      <c r="D677" s="64">
        <f t="shared" si="16"/>
        <v>15.614949999999997</v>
      </c>
    </row>
    <row r="678" spans="1:4" x14ac:dyDescent="0.25">
      <c r="A678" s="62">
        <v>40065</v>
      </c>
      <c r="B678" s="1">
        <v>19.93</v>
      </c>
      <c r="C678" s="1">
        <f t="shared" ref="C678:C741" si="17">+IF(B678="","",AVERAGE(B579:B678))</f>
        <v>17.188899999999997</v>
      </c>
      <c r="D678" s="64">
        <f t="shared" si="16"/>
        <v>15.653449999999996</v>
      </c>
    </row>
    <row r="679" spans="1:4" x14ac:dyDescent="0.25">
      <c r="A679" s="62">
        <v>40066</v>
      </c>
      <c r="B679" s="1">
        <v>19.760000000000002</v>
      </c>
      <c r="C679" s="1">
        <f t="shared" si="17"/>
        <v>17.236499999999996</v>
      </c>
      <c r="D679" s="64">
        <f t="shared" si="16"/>
        <v>15.686699999999997</v>
      </c>
    </row>
    <row r="680" spans="1:4" x14ac:dyDescent="0.25">
      <c r="A680" s="62">
        <v>40067</v>
      </c>
      <c r="B680" s="1">
        <v>19.510000000000002</v>
      </c>
      <c r="C680" s="1">
        <f t="shared" si="17"/>
        <v>17.277999999999995</v>
      </c>
      <c r="D680" s="64">
        <f t="shared" si="16"/>
        <v>15.71645</v>
      </c>
    </row>
    <row r="681" spans="1:4" x14ac:dyDescent="0.25">
      <c r="A681" s="62">
        <v>40070</v>
      </c>
      <c r="B681" s="1">
        <v>19.36</v>
      </c>
      <c r="C681" s="1">
        <f t="shared" si="17"/>
        <v>17.314899999999994</v>
      </c>
      <c r="D681" s="64">
        <f t="shared" si="16"/>
        <v>15.7476</v>
      </c>
    </row>
    <row r="682" spans="1:4" x14ac:dyDescent="0.25">
      <c r="A682" s="62">
        <v>40071</v>
      </c>
      <c r="B682" s="1">
        <v>19.55</v>
      </c>
      <c r="C682" s="1">
        <f t="shared" si="17"/>
        <v>17.355099999999997</v>
      </c>
      <c r="D682" s="64">
        <f t="shared" si="16"/>
        <v>15.775499999999999</v>
      </c>
    </row>
    <row r="683" spans="1:4" x14ac:dyDescent="0.25">
      <c r="A683" s="62">
        <v>40072</v>
      </c>
      <c r="B683" s="1">
        <v>19.649999999999999</v>
      </c>
      <c r="C683" s="1">
        <f t="shared" si="17"/>
        <v>17.395399999999995</v>
      </c>
      <c r="D683" s="64">
        <f t="shared" si="16"/>
        <v>15.804749999999999</v>
      </c>
    </row>
    <row r="684" spans="1:4" x14ac:dyDescent="0.25">
      <c r="A684" s="62">
        <v>40073</v>
      </c>
      <c r="B684" s="1">
        <v>19.41</v>
      </c>
      <c r="C684" s="1">
        <f t="shared" si="17"/>
        <v>17.436699999999995</v>
      </c>
      <c r="D684" s="64">
        <f t="shared" si="16"/>
        <v>15.838999999999999</v>
      </c>
    </row>
    <row r="685" spans="1:4" x14ac:dyDescent="0.25">
      <c r="A685" s="62">
        <v>40074</v>
      </c>
      <c r="B685" s="1">
        <v>19.559999999999999</v>
      </c>
      <c r="C685" s="1">
        <f t="shared" si="17"/>
        <v>17.4818</v>
      </c>
      <c r="D685" s="64">
        <f t="shared" si="16"/>
        <v>15.8704</v>
      </c>
    </row>
    <row r="686" spans="1:4" x14ac:dyDescent="0.25">
      <c r="A686" s="62">
        <v>40077</v>
      </c>
      <c r="B686" s="1">
        <v>19.54</v>
      </c>
      <c r="C686" s="1">
        <f t="shared" si="17"/>
        <v>17.523699999999998</v>
      </c>
      <c r="D686" s="64">
        <f t="shared" si="16"/>
        <v>15.899800000000001</v>
      </c>
    </row>
    <row r="687" spans="1:4" x14ac:dyDescent="0.25">
      <c r="A687" s="62">
        <v>40078</v>
      </c>
      <c r="B687" s="1">
        <v>19.53</v>
      </c>
      <c r="C687" s="1">
        <f t="shared" si="17"/>
        <v>17.561199999999996</v>
      </c>
      <c r="D687" s="64">
        <f t="shared" si="16"/>
        <v>15.933599999999998</v>
      </c>
    </row>
    <row r="688" spans="1:4" x14ac:dyDescent="0.25">
      <c r="A688" s="62">
        <v>40079</v>
      </c>
      <c r="B688" s="1">
        <v>19.88</v>
      </c>
      <c r="C688" s="1">
        <f t="shared" si="17"/>
        <v>17.601899999999997</v>
      </c>
      <c r="D688" s="64">
        <f t="shared" si="16"/>
        <v>15.96655</v>
      </c>
    </row>
    <row r="689" spans="1:4" x14ac:dyDescent="0.25">
      <c r="A689" s="62">
        <v>40080</v>
      </c>
      <c r="B689" s="1">
        <v>19.54</v>
      </c>
      <c r="C689" s="1">
        <f t="shared" si="17"/>
        <v>17.630699999999997</v>
      </c>
      <c r="D689" s="64">
        <f t="shared" si="16"/>
        <v>15.994549999999998</v>
      </c>
    </row>
    <row r="690" spans="1:4" x14ac:dyDescent="0.25">
      <c r="A690" s="62">
        <v>40081</v>
      </c>
      <c r="B690" s="1">
        <v>19.37</v>
      </c>
      <c r="C690" s="1">
        <f t="shared" si="17"/>
        <v>17.662799999999997</v>
      </c>
      <c r="D690" s="64">
        <f t="shared" si="16"/>
        <v>16.019899999999996</v>
      </c>
    </row>
    <row r="691" spans="1:4" x14ac:dyDescent="0.25">
      <c r="A691" s="62">
        <v>40084</v>
      </c>
      <c r="B691" s="1">
        <v>19.739999999999998</v>
      </c>
      <c r="C691" s="1">
        <f t="shared" si="17"/>
        <v>17.698999999999998</v>
      </c>
      <c r="D691" s="64">
        <f t="shared" si="16"/>
        <v>16.047249999999998</v>
      </c>
    </row>
    <row r="692" spans="1:4" x14ac:dyDescent="0.25">
      <c r="A692" s="62">
        <v>40085</v>
      </c>
      <c r="B692" s="1">
        <v>19.48</v>
      </c>
      <c r="C692" s="1">
        <f t="shared" si="17"/>
        <v>17.7361</v>
      </c>
      <c r="D692" s="64">
        <f t="shared" si="16"/>
        <v>16.074599999999997</v>
      </c>
    </row>
    <row r="693" spans="1:4" x14ac:dyDescent="0.25">
      <c r="A693" s="62">
        <v>40086</v>
      </c>
      <c r="B693" s="1">
        <v>19.57</v>
      </c>
      <c r="C693" s="1">
        <f t="shared" si="17"/>
        <v>17.7789</v>
      </c>
      <c r="D693" s="64">
        <f t="shared" si="16"/>
        <v>16.098699999999997</v>
      </c>
    </row>
    <row r="694" spans="1:4" x14ac:dyDescent="0.25">
      <c r="A694" s="62">
        <v>40087</v>
      </c>
      <c r="B694" s="1">
        <v>18.899999999999999</v>
      </c>
      <c r="C694" s="1">
        <f t="shared" si="17"/>
        <v>17.814200000000003</v>
      </c>
      <c r="D694" s="64">
        <f t="shared" si="16"/>
        <v>16.120249999999999</v>
      </c>
    </row>
    <row r="695" spans="1:4" x14ac:dyDescent="0.25">
      <c r="A695" s="62">
        <v>40088</v>
      </c>
      <c r="B695" s="1">
        <v>18.97</v>
      </c>
      <c r="C695" s="1">
        <f t="shared" si="17"/>
        <v>17.851800000000004</v>
      </c>
      <c r="D695" s="64">
        <f t="shared" si="16"/>
        <v>16.136899999999997</v>
      </c>
    </row>
    <row r="696" spans="1:4" x14ac:dyDescent="0.25">
      <c r="A696" s="62">
        <v>40091</v>
      </c>
      <c r="B696" s="1">
        <v>19.100000000000001</v>
      </c>
      <c r="C696" s="1">
        <f t="shared" si="17"/>
        <v>17.891500000000004</v>
      </c>
      <c r="D696" s="64">
        <f t="shared" si="16"/>
        <v>16.156099999999995</v>
      </c>
    </row>
    <row r="697" spans="1:4" x14ac:dyDescent="0.25">
      <c r="A697" s="62">
        <v>40092</v>
      </c>
      <c r="B697" s="1">
        <v>19.63</v>
      </c>
      <c r="C697" s="1">
        <f t="shared" si="17"/>
        <v>17.932400000000001</v>
      </c>
      <c r="D697" s="64">
        <f t="shared" si="16"/>
        <v>16.182949999999998</v>
      </c>
    </row>
    <row r="698" spans="1:4" x14ac:dyDescent="0.25">
      <c r="A698" s="62">
        <v>40093</v>
      </c>
      <c r="B698" s="1">
        <v>19.75</v>
      </c>
      <c r="C698" s="1">
        <f t="shared" si="17"/>
        <v>17.978000000000005</v>
      </c>
      <c r="D698" s="64">
        <f t="shared" si="16"/>
        <v>16.209500000000002</v>
      </c>
    </row>
    <row r="699" spans="1:4" x14ac:dyDescent="0.25">
      <c r="A699" s="62">
        <v>40094</v>
      </c>
      <c r="B699" s="1">
        <v>19.88</v>
      </c>
      <c r="C699" s="1">
        <f t="shared" si="17"/>
        <v>18.021600000000003</v>
      </c>
      <c r="D699" s="64">
        <f t="shared" si="16"/>
        <v>16.237199999999998</v>
      </c>
    </row>
    <row r="700" spans="1:4" x14ac:dyDescent="0.25">
      <c r="A700" s="62">
        <v>40095</v>
      </c>
      <c r="B700" s="1">
        <v>20.170000000000002</v>
      </c>
      <c r="C700" s="1">
        <f t="shared" si="17"/>
        <v>18.066800000000004</v>
      </c>
      <c r="D700" s="64">
        <f t="shared" si="16"/>
        <v>16.267700000000001</v>
      </c>
    </row>
    <row r="701" spans="1:4" x14ac:dyDescent="0.25">
      <c r="A701" s="62">
        <v>40098</v>
      </c>
      <c r="B701" s="1">
        <v>20.399999999999999</v>
      </c>
      <c r="C701" s="1">
        <f t="shared" si="17"/>
        <v>18.115000000000006</v>
      </c>
      <c r="D701" s="64">
        <f t="shared" si="16"/>
        <v>16.298549999999999</v>
      </c>
    </row>
    <row r="702" spans="1:4" x14ac:dyDescent="0.25">
      <c r="A702" s="62">
        <v>40099</v>
      </c>
      <c r="B702" s="1">
        <v>20.49</v>
      </c>
      <c r="C702" s="1">
        <f t="shared" si="17"/>
        <v>18.168100000000003</v>
      </c>
      <c r="D702" s="64">
        <f t="shared" si="16"/>
        <v>16.330099999999998</v>
      </c>
    </row>
    <row r="703" spans="1:4" x14ac:dyDescent="0.25">
      <c r="A703" s="62">
        <v>40100</v>
      </c>
      <c r="B703" s="1">
        <v>20.83</v>
      </c>
      <c r="C703" s="1">
        <f t="shared" si="17"/>
        <v>18.225900000000003</v>
      </c>
      <c r="D703" s="64">
        <f t="shared" si="16"/>
        <v>16.363599999999998</v>
      </c>
    </row>
    <row r="704" spans="1:4" x14ac:dyDescent="0.25">
      <c r="A704" s="62">
        <v>40101</v>
      </c>
      <c r="B704" s="1">
        <v>20.67</v>
      </c>
      <c r="C704" s="1">
        <f t="shared" si="17"/>
        <v>18.277800000000006</v>
      </c>
      <c r="D704" s="64">
        <f t="shared" si="16"/>
        <v>16.3935</v>
      </c>
    </row>
    <row r="705" spans="1:4" x14ac:dyDescent="0.25">
      <c r="A705" s="62">
        <v>40102</v>
      </c>
      <c r="B705" s="1">
        <v>20.18</v>
      </c>
      <c r="C705" s="1">
        <f t="shared" si="17"/>
        <v>18.325000000000006</v>
      </c>
      <c r="D705" s="64">
        <f t="shared" si="16"/>
        <v>16.421099999999996</v>
      </c>
    </row>
    <row r="706" spans="1:4" x14ac:dyDescent="0.25">
      <c r="A706" s="62">
        <v>40105</v>
      </c>
      <c r="B706" s="1">
        <v>20.41</v>
      </c>
      <c r="C706" s="1">
        <f t="shared" si="17"/>
        <v>18.371900000000004</v>
      </c>
      <c r="D706" s="64">
        <f t="shared" si="16"/>
        <v>16.447149999999997</v>
      </c>
    </row>
    <row r="707" spans="1:4" x14ac:dyDescent="0.25">
      <c r="A707" s="62">
        <v>40106</v>
      </c>
      <c r="B707" s="1">
        <v>20.18</v>
      </c>
      <c r="C707" s="1">
        <f t="shared" si="17"/>
        <v>18.416500000000006</v>
      </c>
      <c r="D707" s="64">
        <f t="shared" si="16"/>
        <v>16.473499999999998</v>
      </c>
    </row>
    <row r="708" spans="1:4" x14ac:dyDescent="0.25">
      <c r="A708" s="62">
        <v>40107</v>
      </c>
      <c r="B708" s="1">
        <v>19.86</v>
      </c>
      <c r="C708" s="1">
        <f t="shared" si="17"/>
        <v>18.450100000000006</v>
      </c>
      <c r="D708" s="64">
        <f t="shared" si="16"/>
        <v>16.495949999999997</v>
      </c>
    </row>
    <row r="709" spans="1:4" x14ac:dyDescent="0.25">
      <c r="A709" s="62">
        <v>40108</v>
      </c>
      <c r="B709" s="1">
        <v>20.12</v>
      </c>
      <c r="C709" s="1">
        <f t="shared" si="17"/>
        <v>18.489400000000003</v>
      </c>
      <c r="D709" s="64">
        <f t="shared" si="16"/>
        <v>16.524349999999998</v>
      </c>
    </row>
    <row r="710" spans="1:4" x14ac:dyDescent="0.25">
      <c r="A710" s="62">
        <v>40109</v>
      </c>
      <c r="B710" s="1">
        <v>19.78</v>
      </c>
      <c r="C710" s="1">
        <f t="shared" si="17"/>
        <v>18.527800000000003</v>
      </c>
      <c r="D710" s="64">
        <f t="shared" si="16"/>
        <v>16.5505</v>
      </c>
    </row>
    <row r="711" spans="1:4" x14ac:dyDescent="0.25">
      <c r="A711" s="62">
        <v>40112</v>
      </c>
      <c r="B711" s="1">
        <v>19.829999999999998</v>
      </c>
      <c r="C711" s="1">
        <f t="shared" si="17"/>
        <v>18.564800000000005</v>
      </c>
      <c r="D711" s="64">
        <f t="shared" si="16"/>
        <v>16.578899999999997</v>
      </c>
    </row>
    <row r="712" spans="1:4" x14ac:dyDescent="0.25">
      <c r="A712" s="62">
        <v>40113</v>
      </c>
      <c r="B712" s="1">
        <v>19.739999999999998</v>
      </c>
      <c r="C712" s="1">
        <f t="shared" si="17"/>
        <v>18.603000000000005</v>
      </c>
      <c r="D712" s="64">
        <f t="shared" si="16"/>
        <v>16.608649999999997</v>
      </c>
    </row>
    <row r="713" spans="1:4" x14ac:dyDescent="0.25">
      <c r="A713" s="62">
        <v>40114</v>
      </c>
      <c r="B713" s="1">
        <v>19.03</v>
      </c>
      <c r="C713" s="1">
        <f t="shared" si="17"/>
        <v>18.634100000000004</v>
      </c>
      <c r="D713" s="64">
        <f t="shared" si="16"/>
        <v>16.635450000000002</v>
      </c>
    </row>
    <row r="714" spans="1:4" x14ac:dyDescent="0.25">
      <c r="A714" s="62">
        <v>40115</v>
      </c>
      <c r="B714" s="1">
        <v>19.22</v>
      </c>
      <c r="C714" s="1">
        <f t="shared" si="17"/>
        <v>18.662100000000006</v>
      </c>
      <c r="D714" s="64">
        <f t="shared" ref="D714:D777" si="18">+IF(B714="","",AVERAGE(B515:B714))</f>
        <v>16.666149999999998</v>
      </c>
    </row>
    <row r="715" spans="1:4" x14ac:dyDescent="0.25">
      <c r="A715" s="62">
        <v>40116</v>
      </c>
      <c r="B715" s="1">
        <v>19.11</v>
      </c>
      <c r="C715" s="1">
        <f t="shared" si="17"/>
        <v>18.688600000000005</v>
      </c>
      <c r="D715" s="64">
        <f t="shared" si="18"/>
        <v>16.695249999999998</v>
      </c>
    </row>
    <row r="716" spans="1:4" x14ac:dyDescent="0.25">
      <c r="A716" s="62">
        <v>40119</v>
      </c>
      <c r="B716" s="1">
        <v>19.010000000000002</v>
      </c>
      <c r="C716" s="1">
        <f t="shared" si="17"/>
        <v>18.715200000000003</v>
      </c>
      <c r="D716" s="64">
        <f t="shared" si="18"/>
        <v>16.721600000000002</v>
      </c>
    </row>
    <row r="717" spans="1:4" x14ac:dyDescent="0.25">
      <c r="A717" s="62">
        <v>40120</v>
      </c>
      <c r="B717" s="1">
        <v>18.5</v>
      </c>
      <c r="C717" s="1">
        <f t="shared" si="17"/>
        <v>18.737100000000002</v>
      </c>
      <c r="D717" s="64">
        <f t="shared" si="18"/>
        <v>16.7498</v>
      </c>
    </row>
    <row r="718" spans="1:4" x14ac:dyDescent="0.25">
      <c r="A718" s="62">
        <v>40121</v>
      </c>
      <c r="B718" s="1">
        <v>18.59</v>
      </c>
      <c r="C718" s="1">
        <f t="shared" si="17"/>
        <v>18.763200000000001</v>
      </c>
      <c r="D718" s="64">
        <f t="shared" si="18"/>
        <v>16.776450000000001</v>
      </c>
    </row>
    <row r="719" spans="1:4" x14ac:dyDescent="0.25">
      <c r="A719" s="62">
        <v>40122</v>
      </c>
      <c r="B719" s="1">
        <v>18.89</v>
      </c>
      <c r="C719" s="1">
        <f t="shared" si="17"/>
        <v>18.793500000000002</v>
      </c>
      <c r="D719" s="64">
        <f t="shared" si="18"/>
        <v>16.806799999999999</v>
      </c>
    </row>
    <row r="720" spans="1:4" x14ac:dyDescent="0.25">
      <c r="A720" s="62">
        <v>40123</v>
      </c>
      <c r="B720" s="1">
        <v>18.93</v>
      </c>
      <c r="C720" s="1">
        <f t="shared" si="17"/>
        <v>18.821400000000004</v>
      </c>
      <c r="D720" s="64">
        <f t="shared" si="18"/>
        <v>16.835849999999997</v>
      </c>
    </row>
    <row r="721" spans="1:4" x14ac:dyDescent="0.25">
      <c r="A721" s="62">
        <v>40126</v>
      </c>
      <c r="B721" s="1">
        <v>19.46</v>
      </c>
      <c r="C721" s="1">
        <f t="shared" si="17"/>
        <v>18.857299999999999</v>
      </c>
      <c r="D721" s="64">
        <f t="shared" si="18"/>
        <v>16.866250000000001</v>
      </c>
    </row>
    <row r="722" spans="1:4" x14ac:dyDescent="0.25">
      <c r="A722" s="62">
        <v>40127</v>
      </c>
      <c r="B722" s="1">
        <v>19.5</v>
      </c>
      <c r="C722" s="1">
        <f t="shared" si="17"/>
        <v>18.892199999999999</v>
      </c>
      <c r="D722" s="64">
        <f t="shared" si="18"/>
        <v>16.894699999999997</v>
      </c>
    </row>
    <row r="723" spans="1:4" x14ac:dyDescent="0.25">
      <c r="A723" s="62">
        <v>40128</v>
      </c>
      <c r="B723" s="1">
        <v>19.84</v>
      </c>
      <c r="C723" s="1">
        <f t="shared" si="17"/>
        <v>18.933799999999998</v>
      </c>
      <c r="D723" s="64">
        <f t="shared" si="18"/>
        <v>16.923850000000002</v>
      </c>
    </row>
    <row r="724" spans="1:4" x14ac:dyDescent="0.25">
      <c r="A724" s="62">
        <v>40129</v>
      </c>
      <c r="B724" s="1">
        <v>19.68</v>
      </c>
      <c r="C724" s="1">
        <f t="shared" si="17"/>
        <v>18.9725</v>
      </c>
      <c r="D724" s="64">
        <f t="shared" si="18"/>
        <v>16.955399999999997</v>
      </c>
    </row>
    <row r="725" spans="1:4" x14ac:dyDescent="0.25">
      <c r="A725" s="62">
        <v>40130</v>
      </c>
      <c r="B725" s="1">
        <v>19.82</v>
      </c>
      <c r="C725" s="1">
        <f t="shared" si="17"/>
        <v>19.009699999999999</v>
      </c>
      <c r="D725" s="64">
        <f t="shared" si="18"/>
        <v>16.989999999999998</v>
      </c>
    </row>
    <row r="726" spans="1:4" x14ac:dyDescent="0.25">
      <c r="A726" s="62">
        <v>40133</v>
      </c>
      <c r="B726" s="1">
        <v>20.23</v>
      </c>
      <c r="C726" s="1">
        <f t="shared" si="17"/>
        <v>19.0489</v>
      </c>
      <c r="D726" s="64">
        <f t="shared" si="18"/>
        <v>17.023</v>
      </c>
    </row>
    <row r="727" spans="1:4" x14ac:dyDescent="0.25">
      <c r="A727" s="62">
        <v>40134</v>
      </c>
      <c r="B727" s="1">
        <v>20.32</v>
      </c>
      <c r="C727" s="1">
        <f t="shared" si="17"/>
        <v>19.089200000000002</v>
      </c>
      <c r="D727" s="64">
        <f t="shared" si="18"/>
        <v>17.055949999999999</v>
      </c>
    </row>
    <row r="728" spans="1:4" x14ac:dyDescent="0.25">
      <c r="A728" s="62">
        <v>40135</v>
      </c>
      <c r="B728" s="1">
        <v>20.12</v>
      </c>
      <c r="C728" s="1">
        <f t="shared" si="17"/>
        <v>19.1266</v>
      </c>
      <c r="D728" s="64">
        <f t="shared" si="18"/>
        <v>17.087149999999998</v>
      </c>
    </row>
    <row r="729" spans="1:4" x14ac:dyDescent="0.25">
      <c r="A729" s="62">
        <v>40136</v>
      </c>
      <c r="B729" s="1">
        <v>19.3</v>
      </c>
      <c r="C729" s="1">
        <f t="shared" si="17"/>
        <v>19.154099999999996</v>
      </c>
      <c r="D729" s="64">
        <f t="shared" si="18"/>
        <v>17.112400000000001</v>
      </c>
    </row>
    <row r="730" spans="1:4" x14ac:dyDescent="0.25">
      <c r="A730" s="62">
        <v>40137</v>
      </c>
      <c r="B730" s="1">
        <v>19.239999999999998</v>
      </c>
      <c r="C730" s="1">
        <f t="shared" si="17"/>
        <v>19.176099999999998</v>
      </c>
      <c r="D730" s="64">
        <f t="shared" si="18"/>
        <v>17.13495</v>
      </c>
    </row>
    <row r="731" spans="1:4" x14ac:dyDescent="0.25">
      <c r="A731" s="62">
        <v>40140</v>
      </c>
      <c r="B731" s="1">
        <v>19.399999999999999</v>
      </c>
      <c r="C731" s="1">
        <f t="shared" si="17"/>
        <v>19.202899999999996</v>
      </c>
      <c r="D731" s="64">
        <f t="shared" si="18"/>
        <v>17.157399999999999</v>
      </c>
    </row>
    <row r="732" spans="1:4" x14ac:dyDescent="0.25">
      <c r="A732" s="62">
        <v>40141</v>
      </c>
      <c r="B732" s="1">
        <v>19.39</v>
      </c>
      <c r="C732" s="1">
        <f t="shared" si="17"/>
        <v>19.231399999999997</v>
      </c>
      <c r="D732" s="64">
        <f t="shared" si="18"/>
        <v>17.183949999999996</v>
      </c>
    </row>
    <row r="733" spans="1:4" x14ac:dyDescent="0.25">
      <c r="A733" s="62">
        <v>40142</v>
      </c>
      <c r="B733" s="1">
        <v>19.34</v>
      </c>
      <c r="C733" s="1">
        <f t="shared" si="17"/>
        <v>19.262299999999996</v>
      </c>
      <c r="D733" s="64">
        <f t="shared" si="18"/>
        <v>17.210249999999998</v>
      </c>
    </row>
    <row r="734" spans="1:4" x14ac:dyDescent="0.25">
      <c r="A734" s="62">
        <v>40144</v>
      </c>
      <c r="B734" s="1">
        <v>19.11</v>
      </c>
      <c r="C734" s="1">
        <f t="shared" si="17"/>
        <v>19.293999999999997</v>
      </c>
      <c r="D734" s="64">
        <f t="shared" si="18"/>
        <v>17.235799999999998</v>
      </c>
    </row>
    <row r="735" spans="1:4" x14ac:dyDescent="0.25">
      <c r="A735" s="62">
        <v>40147</v>
      </c>
      <c r="B735" s="1">
        <v>19.2</v>
      </c>
      <c r="C735" s="1">
        <f t="shared" si="17"/>
        <v>19.325799999999997</v>
      </c>
      <c r="D735" s="64">
        <f t="shared" si="18"/>
        <v>17.2624</v>
      </c>
    </row>
    <row r="736" spans="1:4" x14ac:dyDescent="0.25">
      <c r="A736" s="62">
        <v>40148</v>
      </c>
      <c r="B736" s="1">
        <v>19.66</v>
      </c>
      <c r="C736" s="1">
        <f t="shared" si="17"/>
        <v>19.361999999999998</v>
      </c>
      <c r="D736" s="64">
        <f t="shared" si="18"/>
        <v>17.294649999999997</v>
      </c>
    </row>
    <row r="737" spans="1:4" x14ac:dyDescent="0.25">
      <c r="A737" s="62">
        <v>40149</v>
      </c>
      <c r="B737" s="1">
        <v>19.72</v>
      </c>
      <c r="C737" s="1">
        <f t="shared" si="17"/>
        <v>19.394299999999998</v>
      </c>
      <c r="D737" s="64">
        <f t="shared" si="18"/>
        <v>17.326449999999994</v>
      </c>
    </row>
    <row r="738" spans="1:4" x14ac:dyDescent="0.25">
      <c r="A738" s="62">
        <v>40150</v>
      </c>
      <c r="B738" s="1">
        <v>19.87</v>
      </c>
      <c r="C738" s="1">
        <f t="shared" si="17"/>
        <v>19.424699999999994</v>
      </c>
      <c r="D738" s="64">
        <f t="shared" si="18"/>
        <v>17.362399999999994</v>
      </c>
    </row>
    <row r="739" spans="1:4" x14ac:dyDescent="0.25">
      <c r="A739" s="62">
        <v>40151</v>
      </c>
      <c r="B739" s="1">
        <v>20.46</v>
      </c>
      <c r="C739" s="1">
        <f t="shared" si="17"/>
        <v>19.448799999999999</v>
      </c>
      <c r="D739" s="64">
        <f t="shared" si="18"/>
        <v>17.400799999999997</v>
      </c>
    </row>
    <row r="740" spans="1:4" x14ac:dyDescent="0.25">
      <c r="A740" s="62">
        <v>40154</v>
      </c>
      <c r="B740" s="1">
        <v>20.37</v>
      </c>
      <c r="C740" s="1">
        <f t="shared" si="17"/>
        <v>19.467499999999998</v>
      </c>
      <c r="D740" s="64">
        <f t="shared" si="18"/>
        <v>17.442249999999994</v>
      </c>
    </row>
    <row r="741" spans="1:4" x14ac:dyDescent="0.25">
      <c r="A741" s="62">
        <v>40155</v>
      </c>
      <c r="B741" s="1">
        <v>19.989999999999998</v>
      </c>
      <c r="C741" s="1">
        <f t="shared" si="17"/>
        <v>19.479499999999994</v>
      </c>
      <c r="D741" s="64">
        <f t="shared" si="18"/>
        <v>17.478549999999995</v>
      </c>
    </row>
    <row r="742" spans="1:4" x14ac:dyDescent="0.25">
      <c r="A742" s="62">
        <v>40156</v>
      </c>
      <c r="B742" s="1">
        <v>20.010000000000002</v>
      </c>
      <c r="C742" s="1">
        <f t="shared" ref="C742:C805" si="19">+IF(B742="","",AVERAGE(B643:B742))</f>
        <v>19.490599999999997</v>
      </c>
      <c r="D742" s="64">
        <f t="shared" si="18"/>
        <v>17.513449999999995</v>
      </c>
    </row>
    <row r="743" spans="1:4" x14ac:dyDescent="0.25">
      <c r="A743" s="62">
        <v>40157</v>
      </c>
      <c r="B743" s="1">
        <v>20.149999999999999</v>
      </c>
      <c r="C743" s="1">
        <f t="shared" si="19"/>
        <v>19.503099999999996</v>
      </c>
      <c r="D743" s="64">
        <f t="shared" si="18"/>
        <v>17.550649999999997</v>
      </c>
    </row>
    <row r="744" spans="1:4" x14ac:dyDescent="0.25">
      <c r="A744" s="62">
        <v>40158</v>
      </c>
      <c r="B744" s="1">
        <v>19.899999999999999</v>
      </c>
      <c r="C744" s="1">
        <f t="shared" si="19"/>
        <v>19.510699999999996</v>
      </c>
      <c r="D744" s="64">
        <f t="shared" si="18"/>
        <v>17.586449999999999</v>
      </c>
    </row>
    <row r="745" spans="1:4" x14ac:dyDescent="0.25">
      <c r="A745" s="62">
        <v>40161</v>
      </c>
      <c r="B745" s="1">
        <v>19.98</v>
      </c>
      <c r="C745" s="1">
        <f t="shared" si="19"/>
        <v>19.515699999999995</v>
      </c>
      <c r="D745" s="64">
        <f t="shared" si="18"/>
        <v>17.624799999999997</v>
      </c>
    </row>
    <row r="746" spans="1:4" x14ac:dyDescent="0.25">
      <c r="A746" s="62">
        <v>40162</v>
      </c>
      <c r="B746" s="1">
        <v>19.8</v>
      </c>
      <c r="C746" s="1">
        <f t="shared" si="19"/>
        <v>19.520099999999996</v>
      </c>
      <c r="D746" s="64">
        <f t="shared" si="18"/>
        <v>17.662399999999998</v>
      </c>
    </row>
    <row r="747" spans="1:4" x14ac:dyDescent="0.25">
      <c r="A747" s="62">
        <v>40163</v>
      </c>
      <c r="B747" s="1">
        <v>19.38</v>
      </c>
      <c r="C747" s="1">
        <f t="shared" si="19"/>
        <v>19.519199999999998</v>
      </c>
      <c r="D747" s="64">
        <f t="shared" si="18"/>
        <v>17.695499999999996</v>
      </c>
    </row>
    <row r="748" spans="1:4" x14ac:dyDescent="0.25">
      <c r="A748" s="62">
        <v>40164</v>
      </c>
      <c r="B748" s="1">
        <v>19.07</v>
      </c>
      <c r="C748" s="1">
        <f t="shared" si="19"/>
        <v>19.516199999999994</v>
      </c>
      <c r="D748" s="64">
        <f t="shared" si="18"/>
        <v>17.729299999999999</v>
      </c>
    </row>
    <row r="749" spans="1:4" x14ac:dyDescent="0.25">
      <c r="A749" s="62">
        <v>40165</v>
      </c>
      <c r="B749" s="1">
        <v>19.63</v>
      </c>
      <c r="C749" s="1">
        <f t="shared" si="19"/>
        <v>19.518499999999996</v>
      </c>
      <c r="D749" s="64">
        <f t="shared" si="18"/>
        <v>17.7654</v>
      </c>
    </row>
    <row r="750" spans="1:4" x14ac:dyDescent="0.25">
      <c r="A750" s="62">
        <v>40168</v>
      </c>
      <c r="B750" s="1">
        <v>20.09</v>
      </c>
      <c r="C750" s="1">
        <f t="shared" si="19"/>
        <v>19.526099999999996</v>
      </c>
      <c r="D750" s="64">
        <f t="shared" si="18"/>
        <v>17.803100000000001</v>
      </c>
    </row>
    <row r="751" spans="1:4" x14ac:dyDescent="0.25">
      <c r="A751" s="62">
        <v>40169</v>
      </c>
      <c r="B751" s="1">
        <v>20.04</v>
      </c>
      <c r="C751" s="1">
        <f t="shared" si="19"/>
        <v>19.533999999999995</v>
      </c>
      <c r="D751" s="64">
        <f t="shared" si="18"/>
        <v>17.8337</v>
      </c>
    </row>
    <row r="752" spans="1:4" x14ac:dyDescent="0.25">
      <c r="A752" s="62">
        <v>40170</v>
      </c>
      <c r="B752" s="1">
        <v>20.100000000000001</v>
      </c>
      <c r="C752" s="1">
        <f t="shared" si="19"/>
        <v>19.541299999999996</v>
      </c>
      <c r="D752" s="64">
        <f t="shared" si="18"/>
        <v>17.8644</v>
      </c>
    </row>
    <row r="753" spans="1:4" x14ac:dyDescent="0.25">
      <c r="A753" s="62">
        <v>40171</v>
      </c>
      <c r="B753" s="1">
        <v>20.329999999999998</v>
      </c>
      <c r="C753" s="1">
        <f t="shared" si="19"/>
        <v>19.551399999999994</v>
      </c>
      <c r="D753" s="64">
        <f t="shared" si="18"/>
        <v>17.893450000000001</v>
      </c>
    </row>
    <row r="754" spans="1:4" x14ac:dyDescent="0.25">
      <c r="A754" s="62">
        <v>40175</v>
      </c>
      <c r="B754" s="1">
        <v>20.3</v>
      </c>
      <c r="C754" s="1">
        <f t="shared" si="19"/>
        <v>19.565799999999989</v>
      </c>
      <c r="D754" s="64">
        <f t="shared" si="18"/>
        <v>17.921450000000004</v>
      </c>
    </row>
    <row r="755" spans="1:4" x14ac:dyDescent="0.25">
      <c r="A755" s="62">
        <v>40176</v>
      </c>
      <c r="B755" s="1">
        <v>20.399999999999999</v>
      </c>
      <c r="C755" s="1">
        <f t="shared" si="19"/>
        <v>19.582799999999992</v>
      </c>
      <c r="D755" s="64">
        <f t="shared" si="18"/>
        <v>17.952200000000001</v>
      </c>
    </row>
    <row r="756" spans="1:4" x14ac:dyDescent="0.25">
      <c r="A756" s="62">
        <v>40177</v>
      </c>
      <c r="B756" s="1">
        <v>20.59</v>
      </c>
      <c r="C756" s="1">
        <f t="shared" si="19"/>
        <v>19.603699999999993</v>
      </c>
      <c r="D756" s="64">
        <f t="shared" si="18"/>
        <v>17.980650000000004</v>
      </c>
    </row>
    <row r="757" spans="1:4" x14ac:dyDescent="0.25">
      <c r="A757" s="62">
        <v>40178</v>
      </c>
      <c r="B757" s="1">
        <v>20.399999999999999</v>
      </c>
      <c r="C757" s="1">
        <f t="shared" si="19"/>
        <v>19.620099999999994</v>
      </c>
      <c r="D757" s="64">
        <f t="shared" si="18"/>
        <v>18.006450000000005</v>
      </c>
    </row>
    <row r="758" spans="1:4" x14ac:dyDescent="0.25">
      <c r="A758" s="62">
        <v>40182</v>
      </c>
      <c r="B758" s="1">
        <v>20.88</v>
      </c>
      <c r="C758" s="1">
        <f t="shared" si="19"/>
        <v>19.642499999999998</v>
      </c>
      <c r="D758" s="64">
        <f t="shared" si="18"/>
        <v>18.035100000000007</v>
      </c>
    </row>
    <row r="759" spans="1:4" x14ac:dyDescent="0.25">
      <c r="A759" s="62">
        <v>40183</v>
      </c>
      <c r="B759" s="1">
        <v>20.87</v>
      </c>
      <c r="C759" s="1">
        <f t="shared" si="19"/>
        <v>19.663099999999996</v>
      </c>
      <c r="D759" s="64">
        <f t="shared" si="18"/>
        <v>18.066200000000002</v>
      </c>
    </row>
    <row r="760" spans="1:4" x14ac:dyDescent="0.25">
      <c r="A760" s="62">
        <v>40184</v>
      </c>
      <c r="B760" s="1">
        <v>20.8</v>
      </c>
      <c r="C760" s="1">
        <f t="shared" si="19"/>
        <v>19.680599999999998</v>
      </c>
      <c r="D760" s="64">
        <f t="shared" si="18"/>
        <v>18.092600000000004</v>
      </c>
    </row>
    <row r="761" spans="1:4" x14ac:dyDescent="0.25">
      <c r="A761" s="62">
        <v>40185</v>
      </c>
      <c r="B761" s="1">
        <v>20.6</v>
      </c>
      <c r="C761" s="1">
        <f t="shared" si="19"/>
        <v>19.698899999999995</v>
      </c>
      <c r="D761" s="64">
        <f t="shared" si="18"/>
        <v>18.120600000000003</v>
      </c>
    </row>
    <row r="762" spans="1:4" x14ac:dyDescent="0.25">
      <c r="A762" s="62">
        <v>40186</v>
      </c>
      <c r="B762" s="1">
        <v>20.83</v>
      </c>
      <c r="C762" s="1">
        <f t="shared" si="19"/>
        <v>19.722699999999996</v>
      </c>
      <c r="D762" s="64">
        <f t="shared" si="18"/>
        <v>18.15005</v>
      </c>
    </row>
    <row r="763" spans="1:4" x14ac:dyDescent="0.25">
      <c r="A763" s="62">
        <v>40189</v>
      </c>
      <c r="B763" s="1">
        <v>20.95</v>
      </c>
      <c r="C763" s="1">
        <f t="shared" si="19"/>
        <v>19.744499999999999</v>
      </c>
      <c r="D763" s="64">
        <f t="shared" si="18"/>
        <v>18.175699999999999</v>
      </c>
    </row>
    <row r="764" spans="1:4" x14ac:dyDescent="0.25">
      <c r="A764" s="62">
        <v>40190</v>
      </c>
      <c r="B764" s="1">
        <v>20.61</v>
      </c>
      <c r="C764" s="1">
        <f t="shared" si="19"/>
        <v>19.762599999999996</v>
      </c>
      <c r="D764" s="64">
        <f t="shared" si="18"/>
        <v>18.201650000000001</v>
      </c>
    </row>
    <row r="765" spans="1:4" x14ac:dyDescent="0.25">
      <c r="A765" s="62">
        <v>40191</v>
      </c>
      <c r="B765" s="1">
        <v>20.96</v>
      </c>
      <c r="C765" s="1">
        <f t="shared" si="19"/>
        <v>19.785099999999996</v>
      </c>
      <c r="D765" s="64">
        <f t="shared" si="18"/>
        <v>18.232850000000003</v>
      </c>
    </row>
    <row r="766" spans="1:4" x14ac:dyDescent="0.25">
      <c r="A766" s="62">
        <v>40192</v>
      </c>
      <c r="B766" s="1">
        <v>21.48</v>
      </c>
      <c r="C766" s="1">
        <f t="shared" si="19"/>
        <v>19.810999999999996</v>
      </c>
      <c r="D766" s="64">
        <f t="shared" si="18"/>
        <v>18.265100000000004</v>
      </c>
    </row>
    <row r="767" spans="1:4" x14ac:dyDescent="0.25">
      <c r="A767" s="62">
        <v>40193</v>
      </c>
      <c r="B767" s="1">
        <v>20.8</v>
      </c>
      <c r="C767" s="1">
        <f t="shared" si="19"/>
        <v>19.831399999999995</v>
      </c>
      <c r="D767" s="64">
        <f t="shared" si="18"/>
        <v>18.293950000000006</v>
      </c>
    </row>
    <row r="768" spans="1:4" x14ac:dyDescent="0.25">
      <c r="A768" s="62">
        <v>40197</v>
      </c>
      <c r="B768" s="1">
        <v>21.05</v>
      </c>
      <c r="C768" s="1">
        <f t="shared" si="19"/>
        <v>19.850899999999996</v>
      </c>
      <c r="D768" s="64">
        <f t="shared" si="18"/>
        <v>18.320700000000002</v>
      </c>
    </row>
    <row r="769" spans="1:4" x14ac:dyDescent="0.25">
      <c r="A769" s="62">
        <v>40198</v>
      </c>
      <c r="B769" s="1">
        <v>21.08</v>
      </c>
      <c r="C769" s="1">
        <f t="shared" si="19"/>
        <v>19.867399999999993</v>
      </c>
      <c r="D769" s="64">
        <f t="shared" si="18"/>
        <v>18.346350000000001</v>
      </c>
    </row>
    <row r="770" spans="1:4" x14ac:dyDescent="0.25">
      <c r="A770" s="62">
        <v>40199</v>
      </c>
      <c r="B770" s="1">
        <v>20.84</v>
      </c>
      <c r="C770" s="1">
        <f t="shared" si="19"/>
        <v>19.881099999999993</v>
      </c>
      <c r="D770" s="64">
        <f t="shared" si="18"/>
        <v>18.371250000000003</v>
      </c>
    </row>
    <row r="771" spans="1:4" x14ac:dyDescent="0.25">
      <c r="A771" s="62">
        <v>40200</v>
      </c>
      <c r="B771" s="1">
        <v>19.91</v>
      </c>
      <c r="C771" s="1">
        <f t="shared" si="19"/>
        <v>19.877699999999994</v>
      </c>
      <c r="D771" s="64">
        <f t="shared" si="18"/>
        <v>18.393550000000005</v>
      </c>
    </row>
    <row r="772" spans="1:4" x14ac:dyDescent="0.25">
      <c r="A772" s="62">
        <v>40203</v>
      </c>
      <c r="B772" s="1">
        <v>20.32</v>
      </c>
      <c r="C772" s="1">
        <f t="shared" si="19"/>
        <v>19.877699999999994</v>
      </c>
      <c r="D772" s="64">
        <f t="shared" si="18"/>
        <v>18.418800000000005</v>
      </c>
    </row>
    <row r="773" spans="1:4" x14ac:dyDescent="0.25">
      <c r="A773" s="62">
        <v>40204</v>
      </c>
      <c r="B773" s="1">
        <v>20</v>
      </c>
      <c r="C773" s="1">
        <f t="shared" si="19"/>
        <v>19.880499999999994</v>
      </c>
      <c r="D773" s="64">
        <f t="shared" si="18"/>
        <v>18.438900000000004</v>
      </c>
    </row>
    <row r="774" spans="1:4" x14ac:dyDescent="0.25">
      <c r="A774" s="62">
        <v>40205</v>
      </c>
      <c r="B774" s="1">
        <v>20.239999999999998</v>
      </c>
      <c r="C774" s="1">
        <f t="shared" si="19"/>
        <v>19.888199999999994</v>
      </c>
      <c r="D774" s="64">
        <f t="shared" si="18"/>
        <v>18.460200000000004</v>
      </c>
    </row>
    <row r="775" spans="1:4" x14ac:dyDescent="0.25">
      <c r="A775" s="62">
        <v>40206</v>
      </c>
      <c r="B775" s="1">
        <v>19.920000000000002</v>
      </c>
      <c r="C775" s="1">
        <f t="shared" si="19"/>
        <v>19.893199999999997</v>
      </c>
      <c r="D775" s="64">
        <f t="shared" si="18"/>
        <v>18.479750000000003</v>
      </c>
    </row>
    <row r="776" spans="1:4" x14ac:dyDescent="0.25">
      <c r="A776" s="62">
        <v>40207</v>
      </c>
      <c r="B776" s="1">
        <v>19.399999999999999</v>
      </c>
      <c r="C776" s="1">
        <f t="shared" si="19"/>
        <v>19.890799999999999</v>
      </c>
      <c r="D776" s="64">
        <f t="shared" si="18"/>
        <v>18.498650000000001</v>
      </c>
    </row>
    <row r="777" spans="1:4" x14ac:dyDescent="0.25">
      <c r="A777" s="62">
        <v>40210</v>
      </c>
      <c r="B777" s="1">
        <v>19.61</v>
      </c>
      <c r="C777" s="1">
        <f t="shared" si="19"/>
        <v>19.888899999999996</v>
      </c>
      <c r="D777" s="64">
        <f t="shared" si="18"/>
        <v>18.517250000000004</v>
      </c>
    </row>
    <row r="778" spans="1:4" x14ac:dyDescent="0.25">
      <c r="A778" s="62">
        <v>40211</v>
      </c>
      <c r="B778" s="1">
        <v>19.91</v>
      </c>
      <c r="C778" s="1">
        <f t="shared" si="19"/>
        <v>19.888699999999996</v>
      </c>
      <c r="D778" s="64">
        <f t="shared" ref="D778:D841" si="20">+IF(B778="","",AVERAGE(B579:B778))</f>
        <v>18.538800000000002</v>
      </c>
    </row>
    <row r="779" spans="1:4" x14ac:dyDescent="0.25">
      <c r="A779" s="62">
        <v>40212</v>
      </c>
      <c r="B779" s="1">
        <v>19.68</v>
      </c>
      <c r="C779" s="1">
        <f t="shared" si="19"/>
        <v>19.887899999999998</v>
      </c>
      <c r="D779" s="64">
        <f t="shared" si="20"/>
        <v>18.562200000000004</v>
      </c>
    </row>
    <row r="780" spans="1:4" x14ac:dyDescent="0.25">
      <c r="A780" s="62">
        <v>40213</v>
      </c>
      <c r="B780" s="1">
        <v>19.02</v>
      </c>
      <c r="C780" s="1">
        <f t="shared" si="19"/>
        <v>19.882999999999996</v>
      </c>
      <c r="D780" s="64">
        <f t="shared" si="20"/>
        <v>18.580500000000001</v>
      </c>
    </row>
    <row r="781" spans="1:4" x14ac:dyDescent="0.25">
      <c r="A781" s="62">
        <v>40214</v>
      </c>
      <c r="B781" s="1">
        <v>19.47</v>
      </c>
      <c r="C781" s="1">
        <f t="shared" si="19"/>
        <v>19.8841</v>
      </c>
      <c r="D781" s="64">
        <f t="shared" si="20"/>
        <v>18.599499999999999</v>
      </c>
    </row>
    <row r="782" spans="1:4" x14ac:dyDescent="0.25">
      <c r="A782" s="62">
        <v>40217</v>
      </c>
      <c r="B782" s="1">
        <v>19.350000000000001</v>
      </c>
      <c r="C782" s="1">
        <f t="shared" si="19"/>
        <v>19.882099999999998</v>
      </c>
      <c r="D782" s="64">
        <f t="shared" si="20"/>
        <v>18.618600000000001</v>
      </c>
    </row>
    <row r="783" spans="1:4" x14ac:dyDescent="0.25">
      <c r="A783" s="62">
        <v>40218</v>
      </c>
      <c r="B783" s="1">
        <v>19.649999999999999</v>
      </c>
      <c r="C783" s="1">
        <f t="shared" si="19"/>
        <v>19.882099999999998</v>
      </c>
      <c r="D783" s="64">
        <f t="shared" si="20"/>
        <v>18.638750000000002</v>
      </c>
    </row>
    <row r="784" spans="1:4" x14ac:dyDescent="0.25">
      <c r="A784" s="62">
        <v>40219</v>
      </c>
      <c r="B784" s="1">
        <v>19.690000000000001</v>
      </c>
      <c r="C784" s="1">
        <f t="shared" si="19"/>
        <v>19.884899999999998</v>
      </c>
      <c r="D784" s="64">
        <f t="shared" si="20"/>
        <v>18.660800000000002</v>
      </c>
    </row>
    <row r="785" spans="1:4" x14ac:dyDescent="0.25">
      <c r="A785" s="62">
        <v>40220</v>
      </c>
      <c r="B785" s="1">
        <v>20.059999999999999</v>
      </c>
      <c r="C785" s="1">
        <f t="shared" si="19"/>
        <v>19.889900000000001</v>
      </c>
      <c r="D785" s="64">
        <f t="shared" si="20"/>
        <v>18.685850000000002</v>
      </c>
    </row>
    <row r="786" spans="1:4" x14ac:dyDescent="0.25">
      <c r="A786" s="62">
        <v>40221</v>
      </c>
      <c r="B786" s="1">
        <v>20.43</v>
      </c>
      <c r="C786" s="1">
        <f t="shared" si="19"/>
        <v>19.898799999999998</v>
      </c>
      <c r="D786" s="64">
        <f t="shared" si="20"/>
        <v>18.711250000000003</v>
      </c>
    </row>
    <row r="787" spans="1:4" x14ac:dyDescent="0.25">
      <c r="A787" s="62">
        <v>40225</v>
      </c>
      <c r="B787" s="1">
        <v>20.72</v>
      </c>
      <c r="C787" s="1">
        <f t="shared" si="19"/>
        <v>19.910700000000002</v>
      </c>
      <c r="D787" s="64">
        <f t="shared" si="20"/>
        <v>18.735949999999999</v>
      </c>
    </row>
    <row r="788" spans="1:4" x14ac:dyDescent="0.25">
      <c r="A788" s="62">
        <v>40226</v>
      </c>
      <c r="B788" s="1">
        <v>20.66</v>
      </c>
      <c r="C788" s="1">
        <f t="shared" si="19"/>
        <v>19.918500000000002</v>
      </c>
      <c r="D788" s="64">
        <f t="shared" si="20"/>
        <v>18.760200000000001</v>
      </c>
    </row>
    <row r="789" spans="1:4" x14ac:dyDescent="0.25">
      <c r="A789" s="62">
        <v>40227</v>
      </c>
      <c r="B789" s="1">
        <v>20.84</v>
      </c>
      <c r="C789" s="1">
        <f t="shared" si="19"/>
        <v>19.931500000000003</v>
      </c>
      <c r="D789" s="64">
        <f t="shared" si="20"/>
        <v>18.781100000000002</v>
      </c>
    </row>
    <row r="790" spans="1:4" x14ac:dyDescent="0.25">
      <c r="A790" s="62">
        <v>40228</v>
      </c>
      <c r="B790" s="1">
        <v>20.82</v>
      </c>
      <c r="C790" s="1">
        <f t="shared" si="19"/>
        <v>19.946000000000002</v>
      </c>
      <c r="D790" s="64">
        <f t="shared" si="20"/>
        <v>18.804400000000001</v>
      </c>
    </row>
    <row r="791" spans="1:4" x14ac:dyDescent="0.25">
      <c r="A791" s="62">
        <v>40231</v>
      </c>
      <c r="B791" s="1">
        <v>20.87</v>
      </c>
      <c r="C791" s="1">
        <f t="shared" si="19"/>
        <v>19.9573</v>
      </c>
      <c r="D791" s="64">
        <f t="shared" si="20"/>
        <v>18.828150000000004</v>
      </c>
    </row>
    <row r="792" spans="1:4" x14ac:dyDescent="0.25">
      <c r="A792" s="62">
        <v>40232</v>
      </c>
      <c r="B792" s="1">
        <v>20.39</v>
      </c>
      <c r="C792" s="1">
        <f t="shared" si="19"/>
        <v>19.9664</v>
      </c>
      <c r="D792" s="64">
        <f t="shared" si="20"/>
        <v>18.851250000000004</v>
      </c>
    </row>
    <row r="793" spans="1:4" x14ac:dyDescent="0.25">
      <c r="A793" s="62">
        <v>40233</v>
      </c>
      <c r="B793" s="1">
        <v>20.7</v>
      </c>
      <c r="C793" s="1">
        <f t="shared" si="19"/>
        <v>19.977699999999999</v>
      </c>
      <c r="D793" s="64">
        <f t="shared" si="20"/>
        <v>18.878300000000007</v>
      </c>
    </row>
    <row r="794" spans="1:4" x14ac:dyDescent="0.25">
      <c r="A794" s="62">
        <v>40234</v>
      </c>
      <c r="B794" s="1">
        <v>20.63</v>
      </c>
      <c r="C794" s="1">
        <f t="shared" si="19"/>
        <v>19.995000000000001</v>
      </c>
      <c r="D794" s="64">
        <f t="shared" si="20"/>
        <v>18.904600000000006</v>
      </c>
    </row>
    <row r="795" spans="1:4" x14ac:dyDescent="0.25">
      <c r="A795" s="62">
        <v>40235</v>
      </c>
      <c r="B795" s="1">
        <v>20.53</v>
      </c>
      <c r="C795" s="1">
        <f t="shared" si="19"/>
        <v>20.0106</v>
      </c>
      <c r="D795" s="64">
        <f t="shared" si="20"/>
        <v>18.931200000000008</v>
      </c>
    </row>
    <row r="796" spans="1:4" x14ac:dyDescent="0.25">
      <c r="A796" s="62">
        <v>40238</v>
      </c>
      <c r="B796" s="1">
        <v>20.87</v>
      </c>
      <c r="C796" s="1">
        <f t="shared" si="19"/>
        <v>20.028299999999998</v>
      </c>
      <c r="D796" s="64">
        <f t="shared" si="20"/>
        <v>18.959900000000008</v>
      </c>
    </row>
    <row r="797" spans="1:4" x14ac:dyDescent="0.25">
      <c r="A797" s="62">
        <v>40239</v>
      </c>
      <c r="B797" s="1">
        <v>20.7</v>
      </c>
      <c r="C797" s="1">
        <f t="shared" si="19"/>
        <v>20.038999999999998</v>
      </c>
      <c r="D797" s="64">
        <f t="shared" si="20"/>
        <v>18.985700000000005</v>
      </c>
    </row>
    <row r="798" spans="1:4" x14ac:dyDescent="0.25">
      <c r="A798" s="62">
        <v>40240</v>
      </c>
      <c r="B798" s="1">
        <v>20.52</v>
      </c>
      <c r="C798" s="1">
        <f t="shared" si="19"/>
        <v>20.046699999999998</v>
      </c>
      <c r="D798" s="64">
        <f t="shared" si="20"/>
        <v>19.012350000000005</v>
      </c>
    </row>
    <row r="799" spans="1:4" x14ac:dyDescent="0.25">
      <c r="A799" s="62">
        <v>40241</v>
      </c>
      <c r="B799" s="1">
        <v>20.53</v>
      </c>
      <c r="C799" s="1">
        <f t="shared" si="19"/>
        <v>20.0532</v>
      </c>
      <c r="D799" s="64">
        <f t="shared" si="20"/>
        <v>19.037400000000005</v>
      </c>
    </row>
    <row r="800" spans="1:4" x14ac:dyDescent="0.25">
      <c r="A800" s="62">
        <v>40242</v>
      </c>
      <c r="B800" s="1">
        <v>20.79</v>
      </c>
      <c r="C800" s="1">
        <f t="shared" si="19"/>
        <v>20.059399999999997</v>
      </c>
      <c r="D800" s="64">
        <f t="shared" si="20"/>
        <v>19.063100000000006</v>
      </c>
    </row>
    <row r="801" spans="1:4" x14ac:dyDescent="0.25">
      <c r="A801" s="62">
        <v>40245</v>
      </c>
      <c r="B801" s="1">
        <v>20.77</v>
      </c>
      <c r="C801" s="1">
        <f t="shared" si="19"/>
        <v>20.063099999999999</v>
      </c>
      <c r="D801" s="64">
        <f t="shared" si="20"/>
        <v>19.089050000000007</v>
      </c>
    </row>
    <row r="802" spans="1:4" x14ac:dyDescent="0.25">
      <c r="A802" s="62">
        <v>40246</v>
      </c>
      <c r="B802" s="1">
        <v>20.94</v>
      </c>
      <c r="C802" s="1">
        <f t="shared" si="19"/>
        <v>20.067599999999999</v>
      </c>
      <c r="D802" s="64">
        <f t="shared" si="20"/>
        <v>19.117850000000004</v>
      </c>
    </row>
    <row r="803" spans="1:4" x14ac:dyDescent="0.25">
      <c r="A803" s="62">
        <v>40247</v>
      </c>
      <c r="B803" s="1">
        <v>21.19</v>
      </c>
      <c r="C803" s="1">
        <f t="shared" si="19"/>
        <v>20.071199999999997</v>
      </c>
      <c r="D803" s="64">
        <f t="shared" si="20"/>
        <v>19.148550000000004</v>
      </c>
    </row>
    <row r="804" spans="1:4" x14ac:dyDescent="0.25">
      <c r="A804" s="62">
        <v>40248</v>
      </c>
      <c r="B804" s="1">
        <v>21.25</v>
      </c>
      <c r="C804" s="1">
        <f t="shared" si="19"/>
        <v>20.077000000000002</v>
      </c>
      <c r="D804" s="64">
        <f t="shared" si="20"/>
        <v>19.177400000000006</v>
      </c>
    </row>
    <row r="805" spans="1:4" x14ac:dyDescent="0.25">
      <c r="A805" s="62">
        <v>40249</v>
      </c>
      <c r="B805" s="1">
        <v>21.27</v>
      </c>
      <c r="C805" s="1">
        <f t="shared" si="19"/>
        <v>20.087900000000001</v>
      </c>
      <c r="D805" s="64">
        <f t="shared" si="20"/>
        <v>19.206450000000004</v>
      </c>
    </row>
    <row r="806" spans="1:4" x14ac:dyDescent="0.25">
      <c r="A806" s="62">
        <v>40252</v>
      </c>
      <c r="B806" s="1">
        <v>21.17</v>
      </c>
      <c r="C806" s="1">
        <f t="shared" ref="C806:C869" si="21">+IF(B806="","",AVERAGE(B707:B806))</f>
        <v>20.095500000000001</v>
      </c>
      <c r="D806" s="64">
        <f t="shared" si="20"/>
        <v>19.233700000000002</v>
      </c>
    </row>
    <row r="807" spans="1:4" x14ac:dyDescent="0.25">
      <c r="A807" s="62">
        <v>40253</v>
      </c>
      <c r="B807" s="1">
        <v>22.01</v>
      </c>
      <c r="C807" s="1">
        <f t="shared" si="21"/>
        <v>20.113799999999998</v>
      </c>
      <c r="D807" s="64">
        <f t="shared" si="20"/>
        <v>19.265150000000002</v>
      </c>
    </row>
    <row r="808" spans="1:4" x14ac:dyDescent="0.25">
      <c r="A808" s="62">
        <v>40254</v>
      </c>
      <c r="B808" s="1">
        <v>22.24</v>
      </c>
      <c r="C808" s="1">
        <f t="shared" si="21"/>
        <v>20.137599999999999</v>
      </c>
      <c r="D808" s="64">
        <f t="shared" si="20"/>
        <v>19.293850000000006</v>
      </c>
    </row>
    <row r="809" spans="1:4" x14ac:dyDescent="0.25">
      <c r="A809" s="62">
        <v>40255</v>
      </c>
      <c r="B809" s="1">
        <v>22.2</v>
      </c>
      <c r="C809" s="1">
        <f t="shared" si="21"/>
        <v>20.1584</v>
      </c>
      <c r="D809" s="64">
        <f t="shared" si="20"/>
        <v>19.323900000000002</v>
      </c>
    </row>
    <row r="810" spans="1:4" x14ac:dyDescent="0.25">
      <c r="A810" s="62">
        <v>40256</v>
      </c>
      <c r="B810" s="1">
        <v>21.99</v>
      </c>
      <c r="C810" s="1">
        <f t="shared" si="21"/>
        <v>20.180500000000002</v>
      </c>
      <c r="D810" s="64">
        <f t="shared" si="20"/>
        <v>19.354150000000001</v>
      </c>
    </row>
    <row r="811" spans="1:4" x14ac:dyDescent="0.25">
      <c r="A811" s="62">
        <v>40259</v>
      </c>
      <c r="B811" s="1">
        <v>22.24</v>
      </c>
      <c r="C811" s="1">
        <f t="shared" si="21"/>
        <v>20.204600000000003</v>
      </c>
      <c r="D811" s="64">
        <f t="shared" si="20"/>
        <v>19.384700000000002</v>
      </c>
    </row>
    <row r="812" spans="1:4" x14ac:dyDescent="0.25">
      <c r="A812" s="62">
        <v>40260</v>
      </c>
      <c r="B812" s="1">
        <v>22.67</v>
      </c>
      <c r="C812" s="1">
        <f t="shared" si="21"/>
        <v>20.233900000000002</v>
      </c>
      <c r="D812" s="64">
        <f t="shared" si="20"/>
        <v>19.418450000000004</v>
      </c>
    </row>
    <row r="813" spans="1:4" x14ac:dyDescent="0.25">
      <c r="A813" s="62">
        <v>40261</v>
      </c>
      <c r="B813" s="1">
        <v>22.43</v>
      </c>
      <c r="C813" s="1">
        <f t="shared" si="21"/>
        <v>20.267900000000004</v>
      </c>
      <c r="D813" s="64">
        <f t="shared" si="20"/>
        <v>19.451000000000001</v>
      </c>
    </row>
    <row r="814" spans="1:4" x14ac:dyDescent="0.25">
      <c r="A814" s="62">
        <v>40262</v>
      </c>
      <c r="B814" s="1">
        <v>22.35</v>
      </c>
      <c r="C814" s="1">
        <f t="shared" si="21"/>
        <v>20.299200000000003</v>
      </c>
      <c r="D814" s="64">
        <f t="shared" si="20"/>
        <v>19.480650000000001</v>
      </c>
    </row>
    <row r="815" spans="1:4" x14ac:dyDescent="0.25">
      <c r="A815" s="62">
        <v>40263</v>
      </c>
      <c r="B815" s="1">
        <v>22.24</v>
      </c>
      <c r="C815" s="1">
        <f t="shared" si="21"/>
        <v>20.330500000000004</v>
      </c>
      <c r="D815" s="64">
        <f t="shared" si="20"/>
        <v>19.509550000000001</v>
      </c>
    </row>
    <row r="816" spans="1:4" x14ac:dyDescent="0.25">
      <c r="A816" s="62">
        <v>40266</v>
      </c>
      <c r="B816" s="1">
        <v>22.33</v>
      </c>
      <c r="C816" s="1">
        <f t="shared" si="21"/>
        <v>20.363700000000005</v>
      </c>
      <c r="D816" s="64">
        <f t="shared" si="20"/>
        <v>19.539449999999999</v>
      </c>
    </row>
    <row r="817" spans="1:4" x14ac:dyDescent="0.25">
      <c r="A817" s="62">
        <v>40267</v>
      </c>
      <c r="B817" s="1">
        <v>22.34</v>
      </c>
      <c r="C817" s="1">
        <f t="shared" si="21"/>
        <v>20.402100000000004</v>
      </c>
      <c r="D817" s="64">
        <f t="shared" si="20"/>
        <v>19.569599999999998</v>
      </c>
    </row>
    <row r="818" spans="1:4" x14ac:dyDescent="0.25">
      <c r="A818" s="62">
        <v>40268</v>
      </c>
      <c r="B818" s="1">
        <v>22.29</v>
      </c>
      <c r="C818" s="1">
        <f t="shared" si="21"/>
        <v>20.439100000000003</v>
      </c>
      <c r="D818" s="64">
        <f t="shared" si="20"/>
        <v>19.601149999999997</v>
      </c>
    </row>
    <row r="819" spans="1:4" x14ac:dyDescent="0.25">
      <c r="A819" s="62">
        <v>40269</v>
      </c>
      <c r="C819" s="1" t="str">
        <f t="shared" si="21"/>
        <v/>
      </c>
      <c r="D819" s="64" t="str">
        <f t="shared" si="20"/>
        <v/>
      </c>
    </row>
    <row r="820" spans="1:4" x14ac:dyDescent="0.25">
      <c r="A820" s="62">
        <v>40273</v>
      </c>
      <c r="B820" s="1">
        <v>22.59</v>
      </c>
      <c r="C820" s="1">
        <f t="shared" si="21"/>
        <v>20.491717171717173</v>
      </c>
      <c r="D820" s="64">
        <f t="shared" si="20"/>
        <v>19.652361809045225</v>
      </c>
    </row>
    <row r="821" spans="1:4" x14ac:dyDescent="0.25">
      <c r="A821" s="62">
        <v>40274</v>
      </c>
      <c r="B821" s="1">
        <v>22.4</v>
      </c>
      <c r="C821" s="1">
        <f t="shared" si="21"/>
        <v>20.521414141414144</v>
      </c>
      <c r="D821" s="64">
        <f t="shared" si="20"/>
        <v>19.685175879396983</v>
      </c>
    </row>
    <row r="822" spans="1:4" x14ac:dyDescent="0.25">
      <c r="A822" s="62">
        <v>40275</v>
      </c>
      <c r="B822" s="1">
        <v>22.45</v>
      </c>
      <c r="C822" s="1">
        <f t="shared" si="21"/>
        <v>20.551212121212124</v>
      </c>
      <c r="D822" s="64">
        <f t="shared" si="20"/>
        <v>19.717537688442206</v>
      </c>
    </row>
    <row r="823" spans="1:4" x14ac:dyDescent="0.25">
      <c r="A823" s="62">
        <v>40276</v>
      </c>
      <c r="B823" s="1">
        <v>22.31</v>
      </c>
      <c r="C823" s="1">
        <f t="shared" si="21"/>
        <v>20.57616161616162</v>
      </c>
      <c r="D823" s="64">
        <f t="shared" si="20"/>
        <v>19.750854271356779</v>
      </c>
    </row>
    <row r="824" spans="1:4" x14ac:dyDescent="0.25">
      <c r="A824" s="62">
        <v>40277</v>
      </c>
      <c r="B824" s="1">
        <v>22.55</v>
      </c>
      <c r="C824" s="1">
        <f t="shared" si="21"/>
        <v>20.605151515151519</v>
      </c>
      <c r="D824" s="64">
        <f t="shared" si="20"/>
        <v>19.78472361809045</v>
      </c>
    </row>
    <row r="825" spans="1:4" x14ac:dyDescent="0.25">
      <c r="A825" s="62">
        <v>40280</v>
      </c>
      <c r="B825" s="1">
        <v>22.54</v>
      </c>
      <c r="C825" s="1">
        <f t="shared" si="21"/>
        <v>20.632626262626264</v>
      </c>
      <c r="D825" s="64">
        <f t="shared" si="20"/>
        <v>19.817085427135677</v>
      </c>
    </row>
    <row r="826" spans="1:4" x14ac:dyDescent="0.25">
      <c r="A826" s="62">
        <v>40281</v>
      </c>
      <c r="B826" s="1">
        <v>22.77</v>
      </c>
      <c r="C826" s="1">
        <f t="shared" si="21"/>
        <v>20.658282828282829</v>
      </c>
      <c r="D826" s="64">
        <f t="shared" si="20"/>
        <v>19.849547738693463</v>
      </c>
    </row>
    <row r="827" spans="1:4" x14ac:dyDescent="0.25">
      <c r="A827" s="62">
        <v>40282</v>
      </c>
      <c r="B827" s="1">
        <v>23.52</v>
      </c>
      <c r="C827" s="1">
        <f t="shared" si="21"/>
        <v>20.690606060606065</v>
      </c>
      <c r="D827" s="64">
        <f t="shared" si="20"/>
        <v>19.885879396984922</v>
      </c>
    </row>
    <row r="828" spans="1:4" x14ac:dyDescent="0.25">
      <c r="A828" s="62">
        <v>40283</v>
      </c>
      <c r="B828" s="1">
        <v>24.22</v>
      </c>
      <c r="C828" s="1">
        <f t="shared" si="21"/>
        <v>20.732020202020198</v>
      </c>
      <c r="D828" s="64">
        <f t="shared" si="20"/>
        <v>19.925276381909544</v>
      </c>
    </row>
    <row r="829" spans="1:4" x14ac:dyDescent="0.25">
      <c r="A829" s="62">
        <v>40284</v>
      </c>
      <c r="B829" s="1">
        <v>23.92</v>
      </c>
      <c r="C829" s="1">
        <f t="shared" si="21"/>
        <v>20.778686868686869</v>
      </c>
      <c r="D829" s="64">
        <f t="shared" si="20"/>
        <v>19.96231155778894</v>
      </c>
    </row>
    <row r="830" spans="1:4" x14ac:dyDescent="0.25">
      <c r="A830" s="62">
        <v>40287</v>
      </c>
      <c r="B830" s="1">
        <v>24</v>
      </c>
      <c r="C830" s="1">
        <f t="shared" si="21"/>
        <v>20.826767676767677</v>
      </c>
      <c r="D830" s="64">
        <f t="shared" si="20"/>
        <v>19.997286432160802</v>
      </c>
    </row>
    <row r="831" spans="1:4" x14ac:dyDescent="0.25">
      <c r="A831" s="62">
        <v>40288</v>
      </c>
      <c r="B831" s="1">
        <v>24.12</v>
      </c>
      <c r="C831" s="1">
        <f t="shared" si="21"/>
        <v>20.874444444444446</v>
      </c>
      <c r="D831" s="64">
        <f t="shared" si="20"/>
        <v>20.034472361809044</v>
      </c>
    </row>
    <row r="832" spans="1:4" x14ac:dyDescent="0.25">
      <c r="A832" s="62">
        <v>40289</v>
      </c>
      <c r="B832" s="1">
        <v>23.8</v>
      </c>
      <c r="C832" s="1">
        <f t="shared" si="21"/>
        <v>20.918989898989899</v>
      </c>
      <c r="D832" s="64">
        <f t="shared" si="20"/>
        <v>20.070954773869342</v>
      </c>
    </row>
    <row r="833" spans="1:4" x14ac:dyDescent="0.25">
      <c r="A833" s="62">
        <v>40290</v>
      </c>
      <c r="B833" s="1">
        <v>23.99</v>
      </c>
      <c r="C833" s="1">
        <f t="shared" si="21"/>
        <v>20.965959595959593</v>
      </c>
      <c r="D833" s="64">
        <f t="shared" si="20"/>
        <v>20.109849246231153</v>
      </c>
    </row>
    <row r="834" spans="1:4" x14ac:dyDescent="0.25">
      <c r="A834" s="62">
        <v>40291</v>
      </c>
      <c r="B834" s="1">
        <v>24.04</v>
      </c>
      <c r="C834" s="1">
        <f t="shared" si="21"/>
        <v>21.015757575757576</v>
      </c>
      <c r="D834" s="64">
        <f t="shared" si="20"/>
        <v>20.150552763819093</v>
      </c>
    </row>
    <row r="835" spans="1:4" x14ac:dyDescent="0.25">
      <c r="A835" s="62">
        <v>40294</v>
      </c>
      <c r="B835" s="1">
        <v>23.82</v>
      </c>
      <c r="C835" s="1">
        <f t="shared" si="21"/>
        <v>21.062424242424246</v>
      </c>
      <c r="D835" s="64">
        <f t="shared" si="20"/>
        <v>20.189748743718592</v>
      </c>
    </row>
    <row r="836" spans="1:4" x14ac:dyDescent="0.25">
      <c r="A836" s="62">
        <v>40295</v>
      </c>
      <c r="B836" s="1">
        <v>23.35</v>
      </c>
      <c r="C836" s="1">
        <f t="shared" si="21"/>
        <v>21.099696969696964</v>
      </c>
      <c r="D836" s="64">
        <f t="shared" si="20"/>
        <v>20.2264824120603</v>
      </c>
    </row>
    <row r="837" spans="1:4" x14ac:dyDescent="0.25">
      <c r="A837" s="62">
        <v>40296</v>
      </c>
      <c r="B837" s="1">
        <v>23.26</v>
      </c>
      <c r="C837" s="1">
        <f t="shared" si="21"/>
        <v>21.135454545454543</v>
      </c>
      <c r="D837" s="64">
        <f t="shared" si="20"/>
        <v>20.260502512562812</v>
      </c>
    </row>
    <row r="838" spans="1:4" x14ac:dyDescent="0.25">
      <c r="A838" s="62">
        <v>40297</v>
      </c>
      <c r="B838" s="1">
        <v>23.49</v>
      </c>
      <c r="C838" s="1">
        <f t="shared" si="21"/>
        <v>21.1720202020202</v>
      </c>
      <c r="D838" s="64">
        <f t="shared" si="20"/>
        <v>20.293969849246228</v>
      </c>
    </row>
    <row r="839" spans="1:4" x14ac:dyDescent="0.25">
      <c r="A839" s="62">
        <v>40298</v>
      </c>
      <c r="B839" s="1">
        <v>22.84</v>
      </c>
      <c r="C839" s="1">
        <f t="shared" si="21"/>
        <v>21.196060606060598</v>
      </c>
      <c r="D839" s="64">
        <f t="shared" si="20"/>
        <v>20.318040201005022</v>
      </c>
    </row>
    <row r="840" spans="1:4" x14ac:dyDescent="0.25">
      <c r="A840" s="62">
        <v>40301</v>
      </c>
      <c r="B840" s="1">
        <v>23.26</v>
      </c>
      <c r="C840" s="1">
        <f t="shared" si="21"/>
        <v>21.225252525252522</v>
      </c>
      <c r="D840" s="64">
        <f t="shared" si="20"/>
        <v>20.341959798994974</v>
      </c>
    </row>
    <row r="841" spans="1:4" x14ac:dyDescent="0.25">
      <c r="A841" s="62">
        <v>40302</v>
      </c>
      <c r="B841" s="1">
        <v>22.56</v>
      </c>
      <c r="C841" s="1">
        <f t="shared" si="21"/>
        <v>21.25121212121212</v>
      </c>
      <c r="D841" s="64">
        <f t="shared" si="20"/>
        <v>20.360904522613062</v>
      </c>
    </row>
    <row r="842" spans="1:4" x14ac:dyDescent="0.25">
      <c r="A842" s="62">
        <v>40303</v>
      </c>
      <c r="B842" s="1">
        <v>22.17</v>
      </c>
      <c r="C842" s="1">
        <f t="shared" si="21"/>
        <v>21.2730303030303</v>
      </c>
      <c r="D842" s="64">
        <f t="shared" ref="D842:D905" si="22">+IF(B842="","",AVERAGE(B643:B842))</f>
        <v>20.377336683417084</v>
      </c>
    </row>
    <row r="843" spans="1:4" x14ac:dyDescent="0.25">
      <c r="A843" s="62">
        <v>40304</v>
      </c>
      <c r="B843" s="1">
        <v>21.51</v>
      </c>
      <c r="C843" s="1">
        <f t="shared" si="21"/>
        <v>21.286767676767674</v>
      </c>
      <c r="D843" s="64">
        <f t="shared" si="22"/>
        <v>20.390452261306532</v>
      </c>
    </row>
    <row r="844" spans="1:4" x14ac:dyDescent="0.25">
      <c r="A844" s="62">
        <v>40305</v>
      </c>
      <c r="B844" s="1">
        <v>21.31</v>
      </c>
      <c r="C844" s="1">
        <f t="shared" si="21"/>
        <v>21.3010101010101</v>
      </c>
      <c r="D844" s="64">
        <f t="shared" si="22"/>
        <v>20.401356783919596</v>
      </c>
    </row>
    <row r="845" spans="1:4" x14ac:dyDescent="0.25">
      <c r="A845" s="62">
        <v>40308</v>
      </c>
      <c r="B845" s="1">
        <v>22.55</v>
      </c>
      <c r="C845" s="1">
        <f t="shared" si="21"/>
        <v>21.326969696969694</v>
      </c>
      <c r="D845" s="64">
        <f t="shared" si="22"/>
        <v>20.416783919597989</v>
      </c>
    </row>
    <row r="846" spans="1:4" x14ac:dyDescent="0.25">
      <c r="A846" s="62">
        <v>40309</v>
      </c>
      <c r="B846" s="1">
        <v>22.28</v>
      </c>
      <c r="C846" s="1">
        <f t="shared" si="21"/>
        <v>21.352020202020203</v>
      </c>
      <c r="D846" s="64">
        <f t="shared" si="22"/>
        <v>20.43145728643216</v>
      </c>
    </row>
    <row r="847" spans="1:4" x14ac:dyDescent="0.25">
      <c r="A847" s="62">
        <v>40310</v>
      </c>
      <c r="B847" s="1">
        <v>23.09</v>
      </c>
      <c r="C847" s="1">
        <f t="shared" si="21"/>
        <v>21.389494949494953</v>
      </c>
      <c r="D847" s="64">
        <f t="shared" si="22"/>
        <v>20.449648241206027</v>
      </c>
    </row>
    <row r="848" spans="1:4" x14ac:dyDescent="0.25">
      <c r="A848" s="62">
        <v>40311</v>
      </c>
      <c r="B848" s="1">
        <v>22.5</v>
      </c>
      <c r="C848" s="1">
        <f t="shared" si="21"/>
        <v>21.424141414141413</v>
      </c>
      <c r="D848" s="64">
        <f t="shared" si="22"/>
        <v>20.46537688442211</v>
      </c>
    </row>
    <row r="849" spans="1:4" x14ac:dyDescent="0.25">
      <c r="A849" s="62">
        <v>40312</v>
      </c>
      <c r="B849" s="1">
        <v>21.89</v>
      </c>
      <c r="C849" s="1">
        <f t="shared" si="21"/>
        <v>21.446969696969692</v>
      </c>
      <c r="D849" s="64">
        <f t="shared" si="22"/>
        <v>20.47788944723618</v>
      </c>
    </row>
    <row r="850" spans="1:4" x14ac:dyDescent="0.25">
      <c r="A850" s="62">
        <v>40315</v>
      </c>
      <c r="B850" s="1">
        <v>22.02</v>
      </c>
      <c r="C850" s="1">
        <f t="shared" si="21"/>
        <v>21.46646464646464</v>
      </c>
      <c r="D850" s="64">
        <f t="shared" si="22"/>
        <v>20.491407035175875</v>
      </c>
    </row>
    <row r="851" spans="1:4" x14ac:dyDescent="0.25">
      <c r="A851" s="62">
        <v>40316</v>
      </c>
      <c r="B851" s="1">
        <v>21.43</v>
      </c>
      <c r="C851" s="1">
        <f t="shared" si="21"/>
        <v>21.480505050505045</v>
      </c>
      <c r="D851" s="64">
        <f t="shared" si="22"/>
        <v>20.502361809045219</v>
      </c>
    </row>
    <row r="852" spans="1:4" x14ac:dyDescent="0.25">
      <c r="A852" s="62">
        <v>40317</v>
      </c>
      <c r="B852" s="1">
        <v>21.6</v>
      </c>
      <c r="C852" s="1">
        <f t="shared" si="21"/>
        <v>21.495656565656553</v>
      </c>
      <c r="D852" s="64">
        <f t="shared" si="22"/>
        <v>20.513567839195975</v>
      </c>
    </row>
    <row r="853" spans="1:4" x14ac:dyDescent="0.25">
      <c r="A853" s="62">
        <v>40318</v>
      </c>
      <c r="B853" s="1">
        <v>20.79</v>
      </c>
      <c r="C853" s="1">
        <f t="shared" si="21"/>
        <v>21.500303030303023</v>
      </c>
      <c r="D853" s="64">
        <f t="shared" si="22"/>
        <v>20.520954773869342</v>
      </c>
    </row>
    <row r="854" spans="1:4" x14ac:dyDescent="0.25">
      <c r="A854" s="62">
        <v>40319</v>
      </c>
      <c r="B854" s="1">
        <v>20.91</v>
      </c>
      <c r="C854" s="1">
        <f t="shared" si="21"/>
        <v>21.506464646464639</v>
      </c>
      <c r="D854" s="64">
        <f t="shared" si="22"/>
        <v>20.531256281407028</v>
      </c>
    </row>
    <row r="855" spans="1:4" x14ac:dyDescent="0.25">
      <c r="A855" s="62">
        <v>40322</v>
      </c>
      <c r="B855" s="1">
        <v>20.67</v>
      </c>
      <c r="C855" s="1">
        <f t="shared" si="21"/>
        <v>21.509191919191913</v>
      </c>
      <c r="D855" s="64">
        <f t="shared" si="22"/>
        <v>20.541155778894463</v>
      </c>
    </row>
    <row r="856" spans="1:4" x14ac:dyDescent="0.25">
      <c r="A856" s="62">
        <v>40323</v>
      </c>
      <c r="B856" s="1">
        <v>20.85</v>
      </c>
      <c r="C856" s="1">
        <f t="shared" si="21"/>
        <v>21.511818181818175</v>
      </c>
      <c r="D856" s="64">
        <f t="shared" si="22"/>
        <v>20.552964824120597</v>
      </c>
    </row>
    <row r="857" spans="1:4" x14ac:dyDescent="0.25">
      <c r="A857" s="62">
        <v>40324</v>
      </c>
      <c r="B857" s="1">
        <v>20.7</v>
      </c>
      <c r="C857" s="1">
        <f t="shared" si="21"/>
        <v>21.514848484848478</v>
      </c>
      <c r="D857" s="64">
        <f t="shared" si="22"/>
        <v>20.562713567839186</v>
      </c>
    </row>
    <row r="858" spans="1:4" x14ac:dyDescent="0.25">
      <c r="A858" s="62">
        <v>40325</v>
      </c>
      <c r="B858" s="1">
        <v>21.76</v>
      </c>
      <c r="C858" s="1">
        <f t="shared" si="21"/>
        <v>21.523737373737369</v>
      </c>
      <c r="D858" s="64">
        <f t="shared" si="22"/>
        <v>20.578391959798989</v>
      </c>
    </row>
    <row r="859" spans="1:4" x14ac:dyDescent="0.25">
      <c r="A859" s="62">
        <v>40326</v>
      </c>
      <c r="B859" s="1">
        <v>21.42</v>
      </c>
      <c r="C859" s="1">
        <f t="shared" si="21"/>
        <v>21.529292929292925</v>
      </c>
      <c r="D859" s="64">
        <f t="shared" si="22"/>
        <v>20.591507537688432</v>
      </c>
    </row>
    <row r="860" spans="1:4" x14ac:dyDescent="0.25">
      <c r="A860" s="62">
        <v>40330</v>
      </c>
      <c r="B860" s="1">
        <v>21.18</v>
      </c>
      <c r="C860" s="1">
        <f t="shared" si="21"/>
        <v>21.533131313131307</v>
      </c>
      <c r="D860" s="64">
        <f t="shared" si="22"/>
        <v>20.602211055276378</v>
      </c>
    </row>
    <row r="861" spans="1:4" x14ac:dyDescent="0.25">
      <c r="A861" s="62">
        <v>40331</v>
      </c>
      <c r="B861" s="1">
        <v>21.81</v>
      </c>
      <c r="C861" s="1">
        <f t="shared" si="21"/>
        <v>21.545353535353527</v>
      </c>
      <c r="D861" s="64">
        <f t="shared" si="22"/>
        <v>20.617487437185922</v>
      </c>
    </row>
    <row r="862" spans="1:4" x14ac:dyDescent="0.25">
      <c r="A862" s="62">
        <v>40332</v>
      </c>
      <c r="B862" s="1">
        <v>21.9</v>
      </c>
      <c r="C862" s="1">
        <f t="shared" si="21"/>
        <v>21.556161616161607</v>
      </c>
      <c r="D862" s="64">
        <f t="shared" si="22"/>
        <v>20.634824120603007</v>
      </c>
    </row>
    <row r="863" spans="1:4" x14ac:dyDescent="0.25">
      <c r="A863" s="62">
        <v>40333</v>
      </c>
      <c r="B863" s="1">
        <v>20.94</v>
      </c>
      <c r="C863" s="1">
        <f t="shared" si="21"/>
        <v>21.556060606060598</v>
      </c>
      <c r="D863" s="64">
        <f t="shared" si="22"/>
        <v>20.645728643216071</v>
      </c>
    </row>
    <row r="864" spans="1:4" x14ac:dyDescent="0.25">
      <c r="A864" s="62">
        <v>40336</v>
      </c>
      <c r="B864" s="1">
        <v>20.309999999999999</v>
      </c>
      <c r="C864" s="1">
        <f t="shared" si="21"/>
        <v>21.553030303030297</v>
      </c>
      <c r="D864" s="64">
        <f t="shared" si="22"/>
        <v>20.653316582914563</v>
      </c>
    </row>
    <row r="865" spans="1:4" x14ac:dyDescent="0.25">
      <c r="A865" s="62">
        <v>40337</v>
      </c>
      <c r="B865" s="1">
        <v>20.18</v>
      </c>
      <c r="C865" s="1">
        <f t="shared" si="21"/>
        <v>21.54515151515151</v>
      </c>
      <c r="D865" s="64">
        <f t="shared" si="22"/>
        <v>20.660703517587933</v>
      </c>
    </row>
    <row r="866" spans="1:4" x14ac:dyDescent="0.25">
      <c r="A866" s="62">
        <v>40338</v>
      </c>
      <c r="B866" s="1">
        <v>19.93</v>
      </c>
      <c r="C866" s="1">
        <f t="shared" si="21"/>
        <v>21.529494949494943</v>
      </c>
      <c r="D866" s="64">
        <f t="shared" si="22"/>
        <v>20.665929648241196</v>
      </c>
    </row>
    <row r="867" spans="1:4" x14ac:dyDescent="0.25">
      <c r="A867" s="62">
        <v>40339</v>
      </c>
      <c r="B867" s="1">
        <v>20.55</v>
      </c>
      <c r="C867" s="1">
        <f t="shared" si="21"/>
        <v>21.52696969696969</v>
      </c>
      <c r="D867" s="64">
        <f t="shared" si="22"/>
        <v>20.674924623115565</v>
      </c>
    </row>
    <row r="868" spans="1:4" x14ac:dyDescent="0.25">
      <c r="A868" s="62">
        <v>40340</v>
      </c>
      <c r="B868" s="1">
        <v>20.64</v>
      </c>
      <c r="C868" s="1">
        <f t="shared" si="21"/>
        <v>21.522828282828275</v>
      </c>
      <c r="D868" s="64">
        <f t="shared" si="22"/>
        <v>20.682663316582904</v>
      </c>
    </row>
    <row r="869" spans="1:4" x14ac:dyDescent="0.25">
      <c r="A869" s="62">
        <v>40343</v>
      </c>
      <c r="B869" s="1">
        <v>20.89</v>
      </c>
      <c r="C869" s="1">
        <f t="shared" si="21"/>
        <v>21.520909090909083</v>
      </c>
      <c r="D869" s="64">
        <f t="shared" si="22"/>
        <v>20.689999999999994</v>
      </c>
    </row>
    <row r="870" spans="1:4" x14ac:dyDescent="0.25">
      <c r="A870" s="62">
        <v>40344</v>
      </c>
      <c r="B870" s="1">
        <v>21.48</v>
      </c>
      <c r="C870" s="1">
        <f t="shared" ref="C870:C933" si="23">+IF(B870="","",AVERAGE(B771:B870))</f>
        <v>21.527373737373733</v>
      </c>
      <c r="D870" s="64">
        <f t="shared" si="22"/>
        <v>20.700100502512548</v>
      </c>
    </row>
    <row r="871" spans="1:4" x14ac:dyDescent="0.25">
      <c r="A871" s="62">
        <v>40345</v>
      </c>
      <c r="B871" s="1">
        <v>21.49</v>
      </c>
      <c r="C871" s="1">
        <f t="shared" si="23"/>
        <v>21.543333333333329</v>
      </c>
      <c r="D871" s="64">
        <f t="shared" si="22"/>
        <v>20.706331658291447</v>
      </c>
    </row>
    <row r="872" spans="1:4" x14ac:dyDescent="0.25">
      <c r="A872" s="62">
        <v>40346</v>
      </c>
      <c r="B872" s="1">
        <v>21.52</v>
      </c>
      <c r="C872" s="1">
        <f t="shared" si="23"/>
        <v>21.555454545454538</v>
      </c>
      <c r="D872" s="64">
        <f t="shared" si="22"/>
        <v>20.71236180904522</v>
      </c>
    </row>
    <row r="873" spans="1:4" x14ac:dyDescent="0.25">
      <c r="A873" s="62">
        <v>40347</v>
      </c>
      <c r="B873" s="1">
        <v>21.4</v>
      </c>
      <c r="C873" s="1">
        <f t="shared" si="23"/>
        <v>21.569595959595958</v>
      </c>
      <c r="D873" s="64">
        <f t="shared" si="22"/>
        <v>20.720804020100488</v>
      </c>
    </row>
    <row r="874" spans="1:4" x14ac:dyDescent="0.25">
      <c r="A874" s="62">
        <v>40350</v>
      </c>
      <c r="B874" s="1">
        <v>21.19</v>
      </c>
      <c r="C874" s="1">
        <f t="shared" si="23"/>
        <v>21.579191919191917</v>
      </c>
      <c r="D874" s="64">
        <f t="shared" si="22"/>
        <v>20.729447236180889</v>
      </c>
    </row>
    <row r="875" spans="1:4" x14ac:dyDescent="0.25">
      <c r="A875" s="62">
        <v>40351</v>
      </c>
      <c r="B875" s="1">
        <v>20.98</v>
      </c>
      <c r="C875" s="1">
        <f t="shared" si="23"/>
        <v>21.589898989898991</v>
      </c>
      <c r="D875" s="64">
        <f t="shared" si="22"/>
        <v>20.73728643216079</v>
      </c>
    </row>
    <row r="876" spans="1:4" x14ac:dyDescent="0.25">
      <c r="A876" s="62">
        <v>40352</v>
      </c>
      <c r="B876" s="1">
        <v>20.81</v>
      </c>
      <c r="C876" s="1">
        <f t="shared" si="23"/>
        <v>21.604141414141417</v>
      </c>
      <c r="D876" s="64">
        <f t="shared" si="22"/>
        <v>20.74316582914572</v>
      </c>
    </row>
    <row r="877" spans="1:4" x14ac:dyDescent="0.25">
      <c r="A877" s="62">
        <v>40353</v>
      </c>
      <c r="B877" s="1">
        <v>20.32</v>
      </c>
      <c r="C877" s="1">
        <f t="shared" si="23"/>
        <v>21.611313131313132</v>
      </c>
      <c r="D877" s="64">
        <f t="shared" si="22"/>
        <v>20.745778894472352</v>
      </c>
    </row>
    <row r="878" spans="1:4" x14ac:dyDescent="0.25">
      <c r="A878" s="62">
        <v>40354</v>
      </c>
      <c r="B878" s="1">
        <v>20.03</v>
      </c>
      <c r="C878" s="1">
        <f t="shared" si="23"/>
        <v>21.612525252525256</v>
      </c>
      <c r="D878" s="64">
        <f t="shared" si="22"/>
        <v>20.746281407035166</v>
      </c>
    </row>
    <row r="879" spans="1:4" x14ac:dyDescent="0.25">
      <c r="A879" s="62">
        <v>40357</v>
      </c>
      <c r="B879" s="1">
        <v>20.36</v>
      </c>
      <c r="C879" s="1">
        <f t="shared" si="23"/>
        <v>21.619393939393941</v>
      </c>
      <c r="D879" s="64">
        <f t="shared" si="22"/>
        <v>20.749296482412049</v>
      </c>
    </row>
    <row r="880" spans="1:4" x14ac:dyDescent="0.25">
      <c r="A880" s="62">
        <v>40358</v>
      </c>
      <c r="B880" s="1">
        <v>19.79</v>
      </c>
      <c r="C880" s="1">
        <f t="shared" si="23"/>
        <v>21.627171717171723</v>
      </c>
      <c r="D880" s="64">
        <f t="shared" si="22"/>
        <v>20.750703517587933</v>
      </c>
    </row>
    <row r="881" spans="1:4" x14ac:dyDescent="0.25">
      <c r="A881" s="62">
        <v>40359</v>
      </c>
      <c r="B881" s="1">
        <v>19.45</v>
      </c>
      <c r="C881" s="1">
        <f t="shared" si="23"/>
        <v>21.626969696969699</v>
      </c>
      <c r="D881" s="64">
        <f t="shared" si="22"/>
        <v>20.751155778894464</v>
      </c>
    </row>
    <row r="882" spans="1:4" x14ac:dyDescent="0.25">
      <c r="A882" s="62">
        <v>40360</v>
      </c>
      <c r="B882" s="1">
        <v>19.25</v>
      </c>
      <c r="C882" s="1">
        <f t="shared" si="23"/>
        <v>21.625959595959593</v>
      </c>
      <c r="D882" s="64">
        <f t="shared" si="22"/>
        <v>20.749648241206028</v>
      </c>
    </row>
    <row r="883" spans="1:4" x14ac:dyDescent="0.25">
      <c r="A883" s="62">
        <v>40361</v>
      </c>
      <c r="B883" s="1">
        <v>19.2</v>
      </c>
      <c r="C883" s="1">
        <f t="shared" si="23"/>
        <v>21.621414141414135</v>
      </c>
      <c r="D883" s="64">
        <f t="shared" si="22"/>
        <v>20.747386934673361</v>
      </c>
    </row>
    <row r="884" spans="1:4" x14ac:dyDescent="0.25">
      <c r="A884" s="62">
        <v>40365</v>
      </c>
      <c r="B884" s="1">
        <v>19.48</v>
      </c>
      <c r="C884" s="1">
        <f t="shared" si="23"/>
        <v>21.619292929292925</v>
      </c>
      <c r="D884" s="64">
        <f t="shared" si="22"/>
        <v>20.74773869346733</v>
      </c>
    </row>
    <row r="885" spans="1:4" x14ac:dyDescent="0.25">
      <c r="A885" s="62">
        <v>40366</v>
      </c>
      <c r="B885" s="1">
        <v>20.14</v>
      </c>
      <c r="C885" s="1">
        <f t="shared" si="23"/>
        <v>21.620101010101003</v>
      </c>
      <c r="D885" s="64">
        <f t="shared" si="22"/>
        <v>20.750653266331653</v>
      </c>
    </row>
    <row r="886" spans="1:4" x14ac:dyDescent="0.25">
      <c r="A886" s="62">
        <v>40367</v>
      </c>
      <c r="B886" s="1">
        <v>20.100000000000001</v>
      </c>
      <c r="C886" s="1">
        <f t="shared" si="23"/>
        <v>21.616767676767672</v>
      </c>
      <c r="D886" s="64">
        <f t="shared" si="22"/>
        <v>20.753467336683414</v>
      </c>
    </row>
    <row r="887" spans="1:4" x14ac:dyDescent="0.25">
      <c r="A887" s="62">
        <v>40368</v>
      </c>
      <c r="B887" s="1">
        <v>20.239999999999998</v>
      </c>
      <c r="C887" s="1">
        <f t="shared" si="23"/>
        <v>21.611919191919185</v>
      </c>
      <c r="D887" s="64">
        <f t="shared" si="22"/>
        <v>20.757035175879391</v>
      </c>
    </row>
    <row r="888" spans="1:4" x14ac:dyDescent="0.25">
      <c r="A888" s="62">
        <v>40371</v>
      </c>
      <c r="B888" s="1">
        <v>20.57</v>
      </c>
      <c r="C888" s="1">
        <f t="shared" si="23"/>
        <v>21.611010101010098</v>
      </c>
      <c r="D888" s="64">
        <f t="shared" si="22"/>
        <v>20.760502512562805</v>
      </c>
    </row>
    <row r="889" spans="1:4" x14ac:dyDescent="0.25">
      <c r="A889" s="62">
        <v>40372</v>
      </c>
      <c r="B889" s="1">
        <v>21.01</v>
      </c>
      <c r="C889" s="1">
        <f t="shared" si="23"/>
        <v>21.612727272727277</v>
      </c>
      <c r="D889" s="64">
        <f t="shared" si="22"/>
        <v>20.767889447236175</v>
      </c>
    </row>
    <row r="890" spans="1:4" x14ac:dyDescent="0.25">
      <c r="A890" s="62">
        <v>40373</v>
      </c>
      <c r="B890" s="1">
        <v>21.36</v>
      </c>
      <c r="C890" s="1">
        <f t="shared" si="23"/>
        <v>21.618181818181824</v>
      </c>
      <c r="D890" s="64">
        <f t="shared" si="22"/>
        <v>20.777889447236173</v>
      </c>
    </row>
    <row r="891" spans="1:4" x14ac:dyDescent="0.25">
      <c r="A891" s="62">
        <v>40374</v>
      </c>
      <c r="B891" s="1">
        <v>21.51</v>
      </c>
      <c r="C891" s="1">
        <f t="shared" si="23"/>
        <v>21.624646464646474</v>
      </c>
      <c r="D891" s="64">
        <f t="shared" si="22"/>
        <v>20.786783919597987</v>
      </c>
    </row>
    <row r="892" spans="1:4" x14ac:dyDescent="0.25">
      <c r="A892" s="62">
        <v>40375</v>
      </c>
      <c r="B892" s="1">
        <v>21.02</v>
      </c>
      <c r="C892" s="1">
        <f t="shared" si="23"/>
        <v>21.631010101010109</v>
      </c>
      <c r="D892" s="64">
        <f t="shared" si="22"/>
        <v>20.794522613065325</v>
      </c>
    </row>
    <row r="893" spans="1:4" x14ac:dyDescent="0.25">
      <c r="A893" s="62">
        <v>40378</v>
      </c>
      <c r="B893" s="1">
        <v>21.59</v>
      </c>
      <c r="C893" s="1">
        <f t="shared" si="23"/>
        <v>21.640000000000011</v>
      </c>
      <c r="D893" s="64">
        <f t="shared" si="22"/>
        <v>20.804673366834173</v>
      </c>
    </row>
    <row r="894" spans="1:4" x14ac:dyDescent="0.25">
      <c r="A894" s="62">
        <v>40379</v>
      </c>
      <c r="B894" s="1">
        <v>21.65</v>
      </c>
      <c r="C894" s="1">
        <f t="shared" si="23"/>
        <v>21.650303030303036</v>
      </c>
      <c r="D894" s="64">
        <f t="shared" si="22"/>
        <v>20.818492462311553</v>
      </c>
    </row>
    <row r="895" spans="1:4" x14ac:dyDescent="0.25">
      <c r="A895" s="62">
        <v>40380</v>
      </c>
      <c r="B895" s="1">
        <v>21.26</v>
      </c>
      <c r="C895" s="1">
        <f t="shared" si="23"/>
        <v>21.657676767676772</v>
      </c>
      <c r="D895" s="64">
        <f t="shared" si="22"/>
        <v>20.829999999999995</v>
      </c>
    </row>
    <row r="896" spans="1:4" x14ac:dyDescent="0.25">
      <c r="A896" s="62">
        <v>40381</v>
      </c>
      <c r="B896" s="1">
        <v>21.78</v>
      </c>
      <c r="C896" s="1">
        <f t="shared" si="23"/>
        <v>21.666868686868696</v>
      </c>
      <c r="D896" s="64">
        <f t="shared" si="22"/>
        <v>20.843467336683414</v>
      </c>
    </row>
    <row r="897" spans="1:4" x14ac:dyDescent="0.25">
      <c r="A897" s="62">
        <v>40382</v>
      </c>
      <c r="B897" s="1">
        <v>21.69</v>
      </c>
      <c r="C897" s="1">
        <f t="shared" si="23"/>
        <v>21.676868686868694</v>
      </c>
      <c r="D897" s="64">
        <f t="shared" si="22"/>
        <v>20.85381909547738</v>
      </c>
    </row>
    <row r="898" spans="1:4" x14ac:dyDescent="0.25">
      <c r="A898" s="62">
        <v>40385</v>
      </c>
      <c r="B898" s="1">
        <v>21.71</v>
      </c>
      <c r="C898" s="1">
        <f t="shared" si="23"/>
        <v>21.68888888888889</v>
      </c>
      <c r="D898" s="64">
        <f t="shared" si="22"/>
        <v>20.863668341708539</v>
      </c>
    </row>
    <row r="899" spans="1:4" x14ac:dyDescent="0.25">
      <c r="A899" s="62">
        <v>40386</v>
      </c>
      <c r="B899" s="1">
        <v>21.58</v>
      </c>
      <c r="C899" s="1">
        <f t="shared" si="23"/>
        <v>21.699494949494955</v>
      </c>
      <c r="D899" s="64">
        <f t="shared" si="22"/>
        <v>20.872211055276381</v>
      </c>
    </row>
    <row r="900" spans="1:4" x14ac:dyDescent="0.25">
      <c r="A900" s="62">
        <v>40387</v>
      </c>
      <c r="B900" s="1">
        <v>21.33</v>
      </c>
      <c r="C900" s="1">
        <f t="shared" si="23"/>
        <v>21.704949494949496</v>
      </c>
      <c r="D900" s="64">
        <f t="shared" si="22"/>
        <v>20.878040201005025</v>
      </c>
    </row>
    <row r="901" spans="1:4" x14ac:dyDescent="0.25">
      <c r="A901" s="62">
        <v>40388</v>
      </c>
      <c r="B901" s="1">
        <v>21.03</v>
      </c>
      <c r="C901" s="1">
        <f t="shared" si="23"/>
        <v>21.707575757575761</v>
      </c>
      <c r="D901" s="64">
        <f t="shared" si="22"/>
        <v>20.881206030150754</v>
      </c>
    </row>
    <row r="902" spans="1:4" x14ac:dyDescent="0.25">
      <c r="A902" s="62">
        <v>40389</v>
      </c>
      <c r="B902" s="1">
        <v>20.6</v>
      </c>
      <c r="C902" s="1">
        <f t="shared" si="23"/>
        <v>21.704141414141414</v>
      </c>
      <c r="D902" s="64">
        <f t="shared" si="22"/>
        <v>20.881758793969851</v>
      </c>
    </row>
    <row r="903" spans="1:4" x14ac:dyDescent="0.25">
      <c r="A903" s="62">
        <v>40392</v>
      </c>
      <c r="B903" s="1">
        <v>21.15</v>
      </c>
      <c r="C903" s="1">
        <f t="shared" si="23"/>
        <v>21.703737373737379</v>
      </c>
      <c r="D903" s="64">
        <f t="shared" si="22"/>
        <v>20.883366834170854</v>
      </c>
    </row>
    <row r="904" spans="1:4" x14ac:dyDescent="0.25">
      <c r="A904" s="62">
        <v>40393</v>
      </c>
      <c r="B904" s="1">
        <v>20.87</v>
      </c>
      <c r="C904" s="1">
        <f t="shared" si="23"/>
        <v>21.69989898989899</v>
      </c>
      <c r="D904" s="64">
        <f t="shared" si="22"/>
        <v>20.884371859296483</v>
      </c>
    </row>
    <row r="905" spans="1:4" x14ac:dyDescent="0.25">
      <c r="A905" s="62">
        <v>40394</v>
      </c>
      <c r="B905" s="1">
        <v>20.73</v>
      </c>
      <c r="C905" s="1">
        <f t="shared" si="23"/>
        <v>21.694444444444443</v>
      </c>
      <c r="D905" s="64">
        <f t="shared" si="22"/>
        <v>20.887135678391957</v>
      </c>
    </row>
    <row r="906" spans="1:4" x14ac:dyDescent="0.25">
      <c r="A906" s="62">
        <v>40395</v>
      </c>
      <c r="B906" s="1">
        <v>20.67</v>
      </c>
      <c r="C906" s="1">
        <f t="shared" si="23"/>
        <v>21.689393939393938</v>
      </c>
      <c r="D906" s="64">
        <f t="shared" ref="D906:D969" si="24">+IF(B906="","",AVERAGE(B707:B906))</f>
        <v>20.888442211055274</v>
      </c>
    </row>
    <row r="907" spans="1:4" x14ac:dyDescent="0.25">
      <c r="A907" s="62">
        <v>40396</v>
      </c>
      <c r="B907" s="1">
        <v>20.65</v>
      </c>
      <c r="C907" s="1">
        <f t="shared" si="23"/>
        <v>21.675656565656563</v>
      </c>
      <c r="D907" s="64">
        <f t="shared" si="24"/>
        <v>20.8908040201005</v>
      </c>
    </row>
    <row r="908" spans="1:4" x14ac:dyDescent="0.25">
      <c r="A908" s="62">
        <v>40399</v>
      </c>
      <c r="B908" s="1">
        <v>20.65</v>
      </c>
      <c r="C908" s="1">
        <f t="shared" si="23"/>
        <v>21.659595959595961</v>
      </c>
      <c r="D908" s="64">
        <f t="shared" si="24"/>
        <v>20.894773869346732</v>
      </c>
    </row>
    <row r="909" spans="1:4" x14ac:dyDescent="0.25">
      <c r="A909" s="62">
        <v>40400</v>
      </c>
      <c r="B909" s="1">
        <v>19.82</v>
      </c>
      <c r="C909" s="1">
        <f t="shared" si="23"/>
        <v>21.635555555555555</v>
      </c>
      <c r="D909" s="64">
        <f t="shared" si="24"/>
        <v>20.893266331658289</v>
      </c>
    </row>
    <row r="910" spans="1:4" x14ac:dyDescent="0.25">
      <c r="A910" s="62">
        <v>40401</v>
      </c>
      <c r="B910" s="1">
        <v>19.420000000000002</v>
      </c>
      <c r="C910" s="1">
        <f t="shared" si="23"/>
        <v>21.609595959595964</v>
      </c>
      <c r="D910" s="64">
        <f t="shared" si="24"/>
        <v>20.891457286432161</v>
      </c>
    </row>
    <row r="911" spans="1:4" x14ac:dyDescent="0.25">
      <c r="A911" s="62">
        <v>40402</v>
      </c>
      <c r="B911" s="1">
        <v>19.45</v>
      </c>
      <c r="C911" s="1">
        <f t="shared" si="23"/>
        <v>21.58141414141414</v>
      </c>
      <c r="D911" s="64">
        <f t="shared" si="24"/>
        <v>20.889547738693469</v>
      </c>
    </row>
    <row r="912" spans="1:4" x14ac:dyDescent="0.25">
      <c r="A912" s="62">
        <v>40403</v>
      </c>
      <c r="B912" s="1">
        <v>19.149999999999999</v>
      </c>
      <c r="C912" s="1">
        <f t="shared" si="23"/>
        <v>21.545858585858586</v>
      </c>
      <c r="D912" s="64">
        <f t="shared" si="24"/>
        <v>20.88658291457287</v>
      </c>
    </row>
    <row r="913" spans="1:4" x14ac:dyDescent="0.25">
      <c r="A913" s="62">
        <v>40406</v>
      </c>
      <c r="B913" s="1">
        <v>19.47</v>
      </c>
      <c r="C913" s="1">
        <f t="shared" si="23"/>
        <v>21.515959595959597</v>
      </c>
      <c r="D913" s="64">
        <f t="shared" si="24"/>
        <v>20.88879396984925</v>
      </c>
    </row>
    <row r="914" spans="1:4" x14ac:dyDescent="0.25">
      <c r="A914" s="62">
        <v>40407</v>
      </c>
      <c r="B914" s="1">
        <v>19.53</v>
      </c>
      <c r="C914" s="1">
        <f t="shared" si="23"/>
        <v>21.487474747474746</v>
      </c>
      <c r="D914" s="64">
        <f t="shared" si="24"/>
        <v>20.890351758793976</v>
      </c>
    </row>
    <row r="915" spans="1:4" x14ac:dyDescent="0.25">
      <c r="A915" s="62">
        <v>40408</v>
      </c>
      <c r="B915" s="1">
        <v>19.59</v>
      </c>
      <c r="C915" s="1">
        <f t="shared" si="23"/>
        <v>21.460707070707073</v>
      </c>
      <c r="D915" s="64">
        <f t="shared" si="24"/>
        <v>20.892763819095485</v>
      </c>
    </row>
    <row r="916" spans="1:4" x14ac:dyDescent="0.25">
      <c r="A916" s="62">
        <v>40409</v>
      </c>
      <c r="B916" s="1">
        <v>18.899999999999999</v>
      </c>
      <c r="C916" s="1">
        <f t="shared" si="23"/>
        <v>21.426060606060609</v>
      </c>
      <c r="D916" s="64">
        <f t="shared" si="24"/>
        <v>20.892211055276388</v>
      </c>
    </row>
    <row r="917" spans="1:4" x14ac:dyDescent="0.25">
      <c r="A917" s="62">
        <v>40410</v>
      </c>
      <c r="B917" s="1">
        <v>18.91</v>
      </c>
      <c r="C917" s="1">
        <f t="shared" si="23"/>
        <v>21.391414141414142</v>
      </c>
      <c r="D917" s="64">
        <f t="shared" si="24"/>
        <v>20.894271356783925</v>
      </c>
    </row>
    <row r="918" spans="1:4" x14ac:dyDescent="0.25">
      <c r="A918" s="62">
        <v>40413</v>
      </c>
      <c r="B918" s="1">
        <v>18.7</v>
      </c>
      <c r="C918" s="1">
        <f t="shared" si="23"/>
        <v>21.355151515151515</v>
      </c>
      <c r="D918" s="64">
        <f t="shared" si="24"/>
        <v>20.894824120603019</v>
      </c>
    </row>
    <row r="919" spans="1:4" x14ac:dyDescent="0.25">
      <c r="A919" s="62">
        <v>40414</v>
      </c>
      <c r="B919" s="1">
        <v>18.399999999999999</v>
      </c>
      <c r="C919" s="1">
        <f t="shared" si="23"/>
        <v>21.325599999999998</v>
      </c>
      <c r="D919" s="64">
        <f t="shared" si="24"/>
        <v>20.89236180904523</v>
      </c>
    </row>
    <row r="920" spans="1:4" x14ac:dyDescent="0.25">
      <c r="A920" s="62">
        <v>40415</v>
      </c>
      <c r="B920" s="1">
        <v>18.48</v>
      </c>
      <c r="C920" s="1">
        <f t="shared" si="23"/>
        <v>21.284499999999994</v>
      </c>
      <c r="D920" s="64">
        <f t="shared" si="24"/>
        <v>20.890100502512567</v>
      </c>
    </row>
    <row r="921" spans="1:4" x14ac:dyDescent="0.25">
      <c r="A921" s="62">
        <v>40416</v>
      </c>
      <c r="B921" s="1">
        <v>18.18</v>
      </c>
      <c r="C921" s="1">
        <f t="shared" si="23"/>
        <v>21.242299999999997</v>
      </c>
      <c r="D921" s="64">
        <f t="shared" si="24"/>
        <v>20.88366834170855</v>
      </c>
    </row>
    <row r="922" spans="1:4" x14ac:dyDescent="0.25">
      <c r="A922" s="62">
        <v>40417</v>
      </c>
      <c r="B922" s="1">
        <v>18.37</v>
      </c>
      <c r="C922" s="1">
        <f t="shared" si="23"/>
        <v>21.201499999999996</v>
      </c>
      <c r="D922" s="64">
        <f t="shared" si="24"/>
        <v>20.877989949748748</v>
      </c>
    </row>
    <row r="923" spans="1:4" x14ac:dyDescent="0.25">
      <c r="A923" s="62">
        <v>40420</v>
      </c>
      <c r="B923" s="1">
        <v>17.96</v>
      </c>
      <c r="C923" s="1">
        <f t="shared" si="23"/>
        <v>21.157999999999994</v>
      </c>
      <c r="D923" s="64">
        <f t="shared" si="24"/>
        <v>20.868542713567848</v>
      </c>
    </row>
    <row r="924" spans="1:4" x14ac:dyDescent="0.25">
      <c r="A924" s="62">
        <v>40421</v>
      </c>
      <c r="B924" s="1">
        <v>17.66</v>
      </c>
      <c r="C924" s="1">
        <f t="shared" si="23"/>
        <v>21.109099999999994</v>
      </c>
      <c r="D924" s="64">
        <f t="shared" si="24"/>
        <v>20.858391959799004</v>
      </c>
    </row>
    <row r="925" spans="1:4" x14ac:dyDescent="0.25">
      <c r="A925" s="62">
        <v>40422</v>
      </c>
      <c r="B925" s="1">
        <v>18.14</v>
      </c>
      <c r="C925" s="1">
        <f t="shared" si="23"/>
        <v>21.065099999999997</v>
      </c>
      <c r="D925" s="64">
        <f t="shared" si="24"/>
        <v>20.849949748743725</v>
      </c>
    </row>
    <row r="926" spans="1:4" x14ac:dyDescent="0.25">
      <c r="A926" s="62">
        <v>40423</v>
      </c>
      <c r="B926" s="1">
        <v>18.28</v>
      </c>
      <c r="C926" s="1">
        <f t="shared" si="23"/>
        <v>21.020199999999999</v>
      </c>
      <c r="D926" s="64">
        <f t="shared" si="24"/>
        <v>20.840150753768853</v>
      </c>
    </row>
    <row r="927" spans="1:4" x14ac:dyDescent="0.25">
      <c r="A927" s="62">
        <v>40424</v>
      </c>
      <c r="B927" s="1">
        <v>18.43</v>
      </c>
      <c r="C927" s="1">
        <f t="shared" si="23"/>
        <v>20.969299999999997</v>
      </c>
      <c r="D927" s="64">
        <f t="shared" si="24"/>
        <v>20.830653266331662</v>
      </c>
    </row>
    <row r="928" spans="1:4" x14ac:dyDescent="0.25">
      <c r="A928" s="62">
        <v>40428</v>
      </c>
      <c r="B928" s="1">
        <v>18.12</v>
      </c>
      <c r="C928" s="1">
        <f t="shared" si="23"/>
        <v>20.908299999999993</v>
      </c>
      <c r="D928" s="64">
        <f t="shared" si="24"/>
        <v>20.820603015075381</v>
      </c>
    </row>
    <row r="929" spans="1:4" x14ac:dyDescent="0.25">
      <c r="A929" s="62">
        <v>40429</v>
      </c>
      <c r="B929" s="1">
        <v>17.899999999999999</v>
      </c>
      <c r="C929" s="1">
        <f t="shared" si="23"/>
        <v>20.848099999999999</v>
      </c>
      <c r="D929" s="64">
        <f t="shared" si="24"/>
        <v>20.813567839195983</v>
      </c>
    </row>
    <row r="930" spans="1:4" x14ac:dyDescent="0.25">
      <c r="A930" s="62">
        <v>40430</v>
      </c>
      <c r="B930" s="1">
        <v>18</v>
      </c>
      <c r="C930" s="1">
        <f t="shared" si="23"/>
        <v>20.7881</v>
      </c>
      <c r="D930" s="64">
        <f t="shared" si="24"/>
        <v>20.807336683417088</v>
      </c>
    </row>
    <row r="931" spans="1:4" x14ac:dyDescent="0.25">
      <c r="A931" s="62">
        <v>40431</v>
      </c>
      <c r="B931" s="1">
        <v>17.97</v>
      </c>
      <c r="C931" s="1">
        <f t="shared" si="23"/>
        <v>20.726600000000005</v>
      </c>
      <c r="D931" s="64">
        <f t="shared" si="24"/>
        <v>20.80015075376885</v>
      </c>
    </row>
    <row r="932" spans="1:4" x14ac:dyDescent="0.25">
      <c r="A932" s="62">
        <v>40434</v>
      </c>
      <c r="B932" s="1">
        <v>18.559999999999999</v>
      </c>
      <c r="C932" s="1">
        <f t="shared" si="23"/>
        <v>20.674199999999999</v>
      </c>
      <c r="D932" s="64">
        <f t="shared" si="24"/>
        <v>20.795979899497496</v>
      </c>
    </row>
    <row r="933" spans="1:4" x14ac:dyDescent="0.25">
      <c r="A933" s="62">
        <v>40435</v>
      </c>
      <c r="B933" s="1">
        <v>18.739999999999998</v>
      </c>
      <c r="C933" s="1">
        <f t="shared" si="23"/>
        <v>20.621700000000001</v>
      </c>
      <c r="D933" s="64">
        <f t="shared" si="24"/>
        <v>20.79296482412061</v>
      </c>
    </row>
    <row r="934" spans="1:4" x14ac:dyDescent="0.25">
      <c r="A934" s="62">
        <v>40436</v>
      </c>
      <c r="B934" s="1">
        <v>18.72</v>
      </c>
      <c r="C934" s="1">
        <f t="shared" ref="C934:C997" si="25">+IF(B934="","",AVERAGE(B835:B934))</f>
        <v>20.568500000000004</v>
      </c>
      <c r="D934" s="64">
        <f t="shared" si="24"/>
        <v>20.791005025125632</v>
      </c>
    </row>
    <row r="935" spans="1:4" x14ac:dyDescent="0.25">
      <c r="A935" s="62">
        <v>40437</v>
      </c>
      <c r="B935" s="1">
        <v>18.97</v>
      </c>
      <c r="C935" s="1">
        <f t="shared" si="25"/>
        <v>20.52</v>
      </c>
      <c r="D935" s="64">
        <f t="shared" si="24"/>
        <v>20.78984924623116</v>
      </c>
    </row>
    <row r="936" spans="1:4" x14ac:dyDescent="0.25">
      <c r="A936" s="62">
        <v>40438</v>
      </c>
      <c r="B936" s="1">
        <v>18.809999999999999</v>
      </c>
      <c r="C936" s="1">
        <f t="shared" si="25"/>
        <v>20.474600000000002</v>
      </c>
      <c r="D936" s="64">
        <f t="shared" si="24"/>
        <v>20.785577889447239</v>
      </c>
    </row>
    <row r="937" spans="1:4" x14ac:dyDescent="0.25">
      <c r="A937" s="62">
        <v>40441</v>
      </c>
      <c r="B937" s="1">
        <v>18.93</v>
      </c>
      <c r="C937" s="1">
        <f t="shared" si="25"/>
        <v>20.431300000000007</v>
      </c>
      <c r="D937" s="64">
        <f t="shared" si="24"/>
        <v>20.781608040201011</v>
      </c>
    </row>
    <row r="938" spans="1:4" x14ac:dyDescent="0.25">
      <c r="A938" s="62">
        <v>40442</v>
      </c>
      <c r="B938" s="1">
        <v>19.14</v>
      </c>
      <c r="C938" s="1">
        <f t="shared" si="25"/>
        <v>20.387800000000006</v>
      </c>
      <c r="D938" s="64">
        <f t="shared" si="24"/>
        <v>20.777939698492464</v>
      </c>
    </row>
    <row r="939" spans="1:4" x14ac:dyDescent="0.25">
      <c r="A939" s="62">
        <v>40443</v>
      </c>
      <c r="B939" s="1">
        <v>19.010000000000002</v>
      </c>
      <c r="C939" s="1">
        <f t="shared" si="25"/>
        <v>20.349500000000006</v>
      </c>
      <c r="D939" s="64">
        <f t="shared" si="24"/>
        <v>20.770653266331657</v>
      </c>
    </row>
    <row r="940" spans="1:4" x14ac:dyDescent="0.25">
      <c r="A940" s="62">
        <v>40444</v>
      </c>
      <c r="B940" s="1">
        <v>18.98</v>
      </c>
      <c r="C940" s="1">
        <f t="shared" si="25"/>
        <v>20.306700000000006</v>
      </c>
      <c r="D940" s="64">
        <f t="shared" si="24"/>
        <v>20.763668341708534</v>
      </c>
    </row>
    <row r="941" spans="1:4" x14ac:dyDescent="0.25">
      <c r="A941" s="62">
        <v>40445</v>
      </c>
      <c r="B941" s="1">
        <v>19.420000000000002</v>
      </c>
      <c r="C941" s="1">
        <f t="shared" si="25"/>
        <v>20.275300000000009</v>
      </c>
      <c r="D941" s="64">
        <f t="shared" si="24"/>
        <v>20.760804020100501</v>
      </c>
    </row>
    <row r="942" spans="1:4" x14ac:dyDescent="0.25">
      <c r="A942" s="62">
        <v>40448</v>
      </c>
      <c r="B942" s="1">
        <v>19.239999999999998</v>
      </c>
      <c r="C942" s="1">
        <f t="shared" si="25"/>
        <v>20.246000000000009</v>
      </c>
      <c r="D942" s="64">
        <f t="shared" si="24"/>
        <v>20.756934673366832</v>
      </c>
    </row>
    <row r="943" spans="1:4" x14ac:dyDescent="0.25">
      <c r="A943" s="62">
        <v>40449</v>
      </c>
      <c r="B943" s="1">
        <v>19.5</v>
      </c>
      <c r="C943" s="1">
        <f t="shared" si="25"/>
        <v>20.22590000000001</v>
      </c>
      <c r="D943" s="64">
        <f t="shared" si="24"/>
        <v>20.75366834170854</v>
      </c>
    </row>
    <row r="944" spans="1:4" x14ac:dyDescent="0.25">
      <c r="A944" s="62">
        <v>40450</v>
      </c>
      <c r="B944" s="1">
        <v>19.239999999999998</v>
      </c>
      <c r="C944" s="1">
        <f t="shared" si="25"/>
        <v>20.205200000000012</v>
      </c>
      <c r="D944" s="64">
        <f t="shared" si="24"/>
        <v>20.750351758793965</v>
      </c>
    </row>
    <row r="945" spans="1:4" x14ac:dyDescent="0.25">
      <c r="A945" s="62">
        <v>40451</v>
      </c>
      <c r="B945" s="1">
        <v>19.2</v>
      </c>
      <c r="C945" s="1">
        <f t="shared" si="25"/>
        <v>20.171700000000012</v>
      </c>
      <c r="D945" s="64">
        <f t="shared" si="24"/>
        <v>20.746432160804016</v>
      </c>
    </row>
    <row r="946" spans="1:4" x14ac:dyDescent="0.25">
      <c r="A946" s="62">
        <v>40452</v>
      </c>
      <c r="B946" s="1">
        <v>19.32</v>
      </c>
      <c r="C946" s="1">
        <f t="shared" si="25"/>
        <v>20.14210000000001</v>
      </c>
      <c r="D946" s="64">
        <f t="shared" si="24"/>
        <v>20.744020100502507</v>
      </c>
    </row>
    <row r="947" spans="1:4" x14ac:dyDescent="0.25">
      <c r="A947" s="62">
        <v>40455</v>
      </c>
      <c r="B947" s="1">
        <v>18.87</v>
      </c>
      <c r="C947" s="1">
        <f t="shared" si="25"/>
        <v>20.099900000000009</v>
      </c>
      <c r="D947" s="64">
        <f t="shared" si="24"/>
        <v>20.741457286432151</v>
      </c>
    </row>
    <row r="948" spans="1:4" x14ac:dyDescent="0.25">
      <c r="A948" s="62">
        <v>40456</v>
      </c>
      <c r="B948" s="1">
        <v>19.149999999999999</v>
      </c>
      <c r="C948" s="1">
        <f t="shared" si="25"/>
        <v>20.066400000000009</v>
      </c>
      <c r="D948" s="64">
        <f t="shared" si="24"/>
        <v>20.741859296482403</v>
      </c>
    </row>
    <row r="949" spans="1:4" x14ac:dyDescent="0.25">
      <c r="A949" s="62">
        <v>40457</v>
      </c>
      <c r="B949" s="1">
        <v>19.309999999999999</v>
      </c>
      <c r="C949" s="1">
        <f t="shared" si="25"/>
        <v>20.040600000000008</v>
      </c>
      <c r="D949" s="64">
        <f t="shared" si="24"/>
        <v>20.7402512562814</v>
      </c>
    </row>
    <row r="950" spans="1:4" x14ac:dyDescent="0.25">
      <c r="A950" s="62">
        <v>40458</v>
      </c>
      <c r="B950" s="1">
        <v>19.399999999999999</v>
      </c>
      <c r="C950" s="1">
        <f t="shared" si="25"/>
        <v>20.014400000000013</v>
      </c>
      <c r="D950" s="64">
        <f t="shared" si="24"/>
        <v>20.736783919597979</v>
      </c>
    </row>
    <row r="951" spans="1:4" x14ac:dyDescent="0.25">
      <c r="A951" s="62">
        <v>40459</v>
      </c>
      <c r="B951" s="1">
        <v>19.52</v>
      </c>
      <c r="C951" s="1">
        <f t="shared" si="25"/>
        <v>19.995300000000015</v>
      </c>
      <c r="D951" s="64">
        <f t="shared" si="24"/>
        <v>20.734170854271351</v>
      </c>
    </row>
    <row r="952" spans="1:4" x14ac:dyDescent="0.25">
      <c r="A952" s="62">
        <v>40462</v>
      </c>
      <c r="B952" s="1">
        <v>19.559999999999999</v>
      </c>
      <c r="C952" s="1">
        <f t="shared" si="25"/>
        <v>19.974900000000012</v>
      </c>
      <c r="D952" s="64">
        <f t="shared" si="24"/>
        <v>20.731457286432153</v>
      </c>
    </row>
    <row r="953" spans="1:4" x14ac:dyDescent="0.25">
      <c r="A953" s="62">
        <v>40463</v>
      </c>
      <c r="B953" s="1">
        <v>19.77</v>
      </c>
      <c r="C953" s="1">
        <f t="shared" si="25"/>
        <v>19.964700000000011</v>
      </c>
      <c r="D953" s="64">
        <f t="shared" si="24"/>
        <v>20.728643216080396</v>
      </c>
    </row>
    <row r="954" spans="1:4" x14ac:dyDescent="0.25">
      <c r="A954" s="62">
        <v>40464</v>
      </c>
      <c r="B954" s="1">
        <v>19.239999999999998</v>
      </c>
      <c r="C954" s="1">
        <f t="shared" si="25"/>
        <v>19.948000000000015</v>
      </c>
      <c r="D954" s="64">
        <f t="shared" si="24"/>
        <v>20.723316582914567</v>
      </c>
    </row>
    <row r="955" spans="1:4" x14ac:dyDescent="0.25">
      <c r="A955" s="62">
        <v>40465</v>
      </c>
      <c r="B955" s="1">
        <v>19.32</v>
      </c>
      <c r="C955" s="1">
        <f t="shared" si="25"/>
        <v>19.934500000000011</v>
      </c>
      <c r="D955" s="64">
        <f t="shared" si="24"/>
        <v>20.717889447236171</v>
      </c>
    </row>
    <row r="956" spans="1:4" x14ac:dyDescent="0.25">
      <c r="A956" s="62">
        <v>40466</v>
      </c>
      <c r="B956" s="1">
        <v>19.32</v>
      </c>
      <c r="C956" s="1">
        <f t="shared" si="25"/>
        <v>19.919200000000011</v>
      </c>
      <c r="D956" s="64">
        <f t="shared" si="24"/>
        <v>20.71150753768843</v>
      </c>
    </row>
    <row r="957" spans="1:4" x14ac:dyDescent="0.25">
      <c r="A957" s="62">
        <v>40469</v>
      </c>
      <c r="B957" s="1">
        <v>19.190000000000001</v>
      </c>
      <c r="C957" s="1">
        <f t="shared" si="25"/>
        <v>19.90410000000001</v>
      </c>
      <c r="D957" s="64">
        <f t="shared" si="24"/>
        <v>20.705427135678384</v>
      </c>
    </row>
    <row r="958" spans="1:4" x14ac:dyDescent="0.25">
      <c r="A958" s="62">
        <v>40470</v>
      </c>
      <c r="B958" s="1">
        <v>19.21</v>
      </c>
      <c r="C958" s="1">
        <f t="shared" si="25"/>
        <v>19.878600000000009</v>
      </c>
      <c r="D958" s="64">
        <f t="shared" si="24"/>
        <v>20.697035175879389</v>
      </c>
    </row>
    <row r="959" spans="1:4" x14ac:dyDescent="0.25">
      <c r="A959" s="62">
        <v>40471</v>
      </c>
      <c r="B959" s="1">
        <v>19.64</v>
      </c>
      <c r="C959" s="1">
        <f t="shared" si="25"/>
        <v>19.860800000000008</v>
      </c>
      <c r="D959" s="64">
        <f t="shared" si="24"/>
        <v>20.690854271356777</v>
      </c>
    </row>
    <row r="960" spans="1:4" x14ac:dyDescent="0.25">
      <c r="A960" s="62">
        <v>40472</v>
      </c>
      <c r="B960" s="1">
        <v>19.760000000000002</v>
      </c>
      <c r="C960" s="1">
        <f t="shared" si="25"/>
        <v>19.846600000000009</v>
      </c>
      <c r="D960" s="64">
        <f t="shared" si="24"/>
        <v>20.685628140703511</v>
      </c>
    </row>
    <row r="961" spans="1:4" x14ac:dyDescent="0.25">
      <c r="A961" s="62">
        <v>40473</v>
      </c>
      <c r="B961" s="1">
        <v>19.84</v>
      </c>
      <c r="C961" s="1">
        <f t="shared" si="25"/>
        <v>19.826900000000009</v>
      </c>
      <c r="D961" s="64">
        <f t="shared" si="24"/>
        <v>20.681809045226125</v>
      </c>
    </row>
    <row r="962" spans="1:4" x14ac:dyDescent="0.25">
      <c r="A962" s="62">
        <v>40476</v>
      </c>
      <c r="B962" s="1">
        <v>19.87</v>
      </c>
      <c r="C962" s="1">
        <f t="shared" si="25"/>
        <v>19.806600000000007</v>
      </c>
      <c r="D962" s="64">
        <f t="shared" si="24"/>
        <v>20.676984924623106</v>
      </c>
    </row>
    <row r="963" spans="1:4" x14ac:dyDescent="0.25">
      <c r="A963" s="62">
        <v>40477</v>
      </c>
      <c r="B963" s="1">
        <v>20.04</v>
      </c>
      <c r="C963" s="1">
        <f t="shared" si="25"/>
        <v>19.797600000000003</v>
      </c>
      <c r="D963" s="64">
        <f t="shared" si="24"/>
        <v>20.6724120603015</v>
      </c>
    </row>
    <row r="964" spans="1:4" x14ac:dyDescent="0.25">
      <c r="A964" s="62">
        <v>40478</v>
      </c>
      <c r="B964" s="1">
        <v>20.190000000000001</v>
      </c>
      <c r="C964" s="1">
        <f t="shared" si="25"/>
        <v>19.796400000000006</v>
      </c>
      <c r="D964" s="64">
        <f t="shared" si="24"/>
        <v>20.67030150753768</v>
      </c>
    </row>
    <row r="965" spans="1:4" x14ac:dyDescent="0.25">
      <c r="A965" s="62">
        <v>40479</v>
      </c>
      <c r="B965" s="1">
        <v>20.47</v>
      </c>
      <c r="C965" s="1">
        <f t="shared" si="25"/>
        <v>19.799300000000006</v>
      </c>
      <c r="D965" s="64">
        <f t="shared" si="24"/>
        <v>20.667839195979894</v>
      </c>
    </row>
    <row r="966" spans="1:4" x14ac:dyDescent="0.25">
      <c r="A966" s="62">
        <v>40480</v>
      </c>
      <c r="B966" s="1">
        <v>20.05</v>
      </c>
      <c r="C966" s="1">
        <f t="shared" si="25"/>
        <v>19.800500000000007</v>
      </c>
      <c r="D966" s="64">
        <f t="shared" si="24"/>
        <v>20.66065326633165</v>
      </c>
    </row>
    <row r="967" spans="1:4" x14ac:dyDescent="0.25">
      <c r="A967" s="62">
        <v>40483</v>
      </c>
      <c r="B967" s="1">
        <v>20.57</v>
      </c>
      <c r="C967" s="1">
        <f t="shared" si="25"/>
        <v>19.800700000000003</v>
      </c>
      <c r="D967" s="64">
        <f t="shared" si="24"/>
        <v>20.659497487437179</v>
      </c>
    </row>
    <row r="968" spans="1:4" x14ac:dyDescent="0.25">
      <c r="A968" s="62">
        <v>40484</v>
      </c>
      <c r="B968" s="1">
        <v>20.34</v>
      </c>
      <c r="C968" s="1">
        <f t="shared" si="25"/>
        <v>19.797700000000003</v>
      </c>
      <c r="D968" s="64">
        <f t="shared" si="24"/>
        <v>20.655929648241202</v>
      </c>
    </row>
    <row r="969" spans="1:4" x14ac:dyDescent="0.25">
      <c r="A969" s="62">
        <v>40485</v>
      </c>
      <c r="B969" s="1">
        <v>20.48</v>
      </c>
      <c r="C969" s="1">
        <f t="shared" si="25"/>
        <v>19.793600000000001</v>
      </c>
      <c r="D969" s="64">
        <f t="shared" si="24"/>
        <v>20.652914572864319</v>
      </c>
    </row>
    <row r="970" spans="1:4" x14ac:dyDescent="0.25">
      <c r="A970" s="62">
        <v>40486</v>
      </c>
      <c r="B970" s="1">
        <v>20.97</v>
      </c>
      <c r="C970" s="1">
        <f t="shared" si="25"/>
        <v>19.788500000000003</v>
      </c>
      <c r="D970" s="64">
        <f t="shared" ref="D970:D1033" si="26">+IF(B970="","",AVERAGE(B771:B970))</f>
        <v>20.653567839195976</v>
      </c>
    </row>
    <row r="971" spans="1:4" x14ac:dyDescent="0.25">
      <c r="A971" s="62">
        <v>40487</v>
      </c>
      <c r="B971" s="1">
        <v>21.24</v>
      </c>
      <c r="C971" s="1">
        <f t="shared" si="25"/>
        <v>19.786000000000001</v>
      </c>
      <c r="D971" s="64">
        <f t="shared" si="26"/>
        <v>20.660251256281406</v>
      </c>
    </row>
    <row r="972" spans="1:4" x14ac:dyDescent="0.25">
      <c r="A972" s="62">
        <v>40490</v>
      </c>
      <c r="B972" s="1">
        <v>21.23</v>
      </c>
      <c r="C972" s="1">
        <f t="shared" si="25"/>
        <v>19.783100000000001</v>
      </c>
      <c r="D972" s="64">
        <f t="shared" si="26"/>
        <v>20.664824120603011</v>
      </c>
    </row>
    <row r="973" spans="1:4" x14ac:dyDescent="0.25">
      <c r="A973" s="62">
        <v>40491</v>
      </c>
      <c r="B973" s="1">
        <v>21.16</v>
      </c>
      <c r="C973" s="1">
        <f t="shared" si="25"/>
        <v>19.780700000000003</v>
      </c>
      <c r="D973" s="64">
        <f t="shared" si="26"/>
        <v>20.670653266331659</v>
      </c>
    </row>
    <row r="974" spans="1:4" x14ac:dyDescent="0.25">
      <c r="A974" s="62">
        <v>40492</v>
      </c>
      <c r="B974" s="1">
        <v>21.04</v>
      </c>
      <c r="C974" s="1">
        <f t="shared" si="25"/>
        <v>19.779199999999999</v>
      </c>
      <c r="D974" s="64">
        <f t="shared" si="26"/>
        <v>20.674673366834167</v>
      </c>
    </row>
    <row r="975" spans="1:4" x14ac:dyDescent="0.25">
      <c r="A975" s="62">
        <v>40493</v>
      </c>
      <c r="B975" s="1">
        <v>21.21</v>
      </c>
      <c r="C975" s="1">
        <f t="shared" si="25"/>
        <v>19.781499999999998</v>
      </c>
      <c r="D975" s="64">
        <f t="shared" si="26"/>
        <v>20.681155778894468</v>
      </c>
    </row>
    <row r="976" spans="1:4" x14ac:dyDescent="0.25">
      <c r="A976" s="62">
        <v>40494</v>
      </c>
      <c r="B976" s="1">
        <v>21.53</v>
      </c>
      <c r="C976" s="1">
        <f t="shared" si="25"/>
        <v>19.788699999999995</v>
      </c>
      <c r="D976" s="64">
        <f t="shared" si="26"/>
        <v>20.691859296482409</v>
      </c>
    </row>
    <row r="977" spans="1:4" x14ac:dyDescent="0.25">
      <c r="A977" s="62">
        <v>40497</v>
      </c>
      <c r="B977" s="1">
        <v>21.3</v>
      </c>
      <c r="C977" s="1">
        <f t="shared" si="25"/>
        <v>19.798499999999997</v>
      </c>
      <c r="D977" s="64">
        <f t="shared" si="26"/>
        <v>20.700351758793968</v>
      </c>
    </row>
    <row r="978" spans="1:4" x14ac:dyDescent="0.25">
      <c r="A978" s="62">
        <v>40498</v>
      </c>
      <c r="B978" s="1">
        <v>21.07</v>
      </c>
      <c r="C978" s="1">
        <f t="shared" si="25"/>
        <v>19.808899999999998</v>
      </c>
      <c r="D978" s="64">
        <f t="shared" si="26"/>
        <v>20.706180904522611</v>
      </c>
    </row>
    <row r="979" spans="1:4" x14ac:dyDescent="0.25">
      <c r="A979" s="62">
        <v>40499</v>
      </c>
      <c r="B979" s="1">
        <v>21.08</v>
      </c>
      <c r="C979" s="1">
        <f t="shared" si="25"/>
        <v>19.816099999999995</v>
      </c>
      <c r="D979" s="64">
        <f t="shared" si="26"/>
        <v>20.713216080402006</v>
      </c>
    </row>
    <row r="980" spans="1:4" x14ac:dyDescent="0.25">
      <c r="A980" s="62">
        <v>40500</v>
      </c>
      <c r="B980" s="1">
        <v>21.02</v>
      </c>
      <c r="C980" s="1">
        <f t="shared" si="25"/>
        <v>19.828399999999998</v>
      </c>
      <c r="D980" s="64">
        <f t="shared" si="26"/>
        <v>20.723266331658298</v>
      </c>
    </row>
    <row r="981" spans="1:4" x14ac:dyDescent="0.25">
      <c r="A981" s="62">
        <v>40501</v>
      </c>
      <c r="B981" s="1">
        <v>21.14</v>
      </c>
      <c r="C981" s="1">
        <f t="shared" si="25"/>
        <v>19.845299999999995</v>
      </c>
      <c r="D981" s="64">
        <f t="shared" si="26"/>
        <v>20.73165829145729</v>
      </c>
    </row>
    <row r="982" spans="1:4" x14ac:dyDescent="0.25">
      <c r="A982" s="62">
        <v>40504</v>
      </c>
      <c r="B982" s="1">
        <v>21.25</v>
      </c>
      <c r="C982" s="1">
        <f t="shared" si="25"/>
        <v>19.865299999999998</v>
      </c>
      <c r="D982" s="64">
        <f t="shared" si="26"/>
        <v>20.741206030150753</v>
      </c>
    </row>
    <row r="983" spans="1:4" x14ac:dyDescent="0.25">
      <c r="A983" s="62">
        <v>40505</v>
      </c>
      <c r="B983" s="1">
        <v>21.09</v>
      </c>
      <c r="C983" s="1">
        <f t="shared" si="25"/>
        <v>19.884199999999996</v>
      </c>
      <c r="D983" s="64">
        <f t="shared" si="26"/>
        <v>20.748442211055274</v>
      </c>
    </row>
    <row r="984" spans="1:4" x14ac:dyDescent="0.25">
      <c r="A984" s="62">
        <v>40506</v>
      </c>
      <c r="B984" s="1">
        <v>21.39</v>
      </c>
      <c r="C984" s="1">
        <f t="shared" si="25"/>
        <v>19.903299999999998</v>
      </c>
      <c r="D984" s="64">
        <f t="shared" si="26"/>
        <v>20.756984924623112</v>
      </c>
    </row>
    <row r="985" spans="1:4" x14ac:dyDescent="0.25">
      <c r="A985" s="62">
        <v>40508</v>
      </c>
      <c r="B985" s="1">
        <v>21.34</v>
      </c>
      <c r="C985" s="1">
        <f t="shared" si="25"/>
        <v>19.915299999999995</v>
      </c>
      <c r="D985" s="64">
        <f t="shared" si="26"/>
        <v>20.763417085427136</v>
      </c>
    </row>
    <row r="986" spans="1:4" x14ac:dyDescent="0.25">
      <c r="A986" s="62">
        <v>40511</v>
      </c>
      <c r="B986" s="1">
        <v>21.33</v>
      </c>
      <c r="C986" s="1">
        <f t="shared" si="25"/>
        <v>19.927599999999995</v>
      </c>
      <c r="D986" s="64">
        <f t="shared" si="26"/>
        <v>20.767939698492462</v>
      </c>
    </row>
    <row r="987" spans="1:4" x14ac:dyDescent="0.25">
      <c r="A987" s="62">
        <v>40512</v>
      </c>
      <c r="B987" s="1">
        <v>21.16</v>
      </c>
      <c r="C987" s="1">
        <f t="shared" si="25"/>
        <v>19.936799999999995</v>
      </c>
      <c r="D987" s="64">
        <f t="shared" si="26"/>
        <v>20.770150753768846</v>
      </c>
    </row>
    <row r="988" spans="1:4" x14ac:dyDescent="0.25">
      <c r="A988" s="62">
        <v>40513</v>
      </c>
      <c r="B988" s="1">
        <v>21.48</v>
      </c>
      <c r="C988" s="1">
        <f t="shared" si="25"/>
        <v>19.945899999999995</v>
      </c>
      <c r="D988" s="64">
        <f t="shared" si="26"/>
        <v>20.77427135678392</v>
      </c>
    </row>
    <row r="989" spans="1:4" x14ac:dyDescent="0.25">
      <c r="A989" s="62">
        <v>40514</v>
      </c>
      <c r="B989" s="1">
        <v>21.7</v>
      </c>
      <c r="C989" s="1">
        <f t="shared" si="25"/>
        <v>19.952799999999993</v>
      </c>
      <c r="D989" s="64">
        <f t="shared" si="26"/>
        <v>20.778592964824117</v>
      </c>
    </row>
    <row r="990" spans="1:4" x14ac:dyDescent="0.25">
      <c r="A990" s="62">
        <v>40515</v>
      </c>
      <c r="B990" s="1">
        <v>21.69</v>
      </c>
      <c r="C990" s="1">
        <f t="shared" si="25"/>
        <v>19.956099999999996</v>
      </c>
      <c r="D990" s="64">
        <f t="shared" si="26"/>
        <v>20.782964824120604</v>
      </c>
    </row>
    <row r="991" spans="1:4" x14ac:dyDescent="0.25">
      <c r="A991" s="62">
        <v>40518</v>
      </c>
      <c r="B991" s="1">
        <v>21.7</v>
      </c>
      <c r="C991" s="1">
        <f t="shared" si="25"/>
        <v>19.957999999999995</v>
      </c>
      <c r="D991" s="64">
        <f t="shared" si="26"/>
        <v>20.787135678391962</v>
      </c>
    </row>
    <row r="992" spans="1:4" x14ac:dyDescent="0.25">
      <c r="A992" s="62">
        <v>40519</v>
      </c>
      <c r="B992" s="1">
        <v>21.58</v>
      </c>
      <c r="C992" s="1">
        <f t="shared" si="25"/>
        <v>19.963599999999992</v>
      </c>
      <c r="D992" s="64">
        <f t="shared" si="26"/>
        <v>20.793115577889449</v>
      </c>
    </row>
    <row r="993" spans="1:4" x14ac:dyDescent="0.25">
      <c r="A993" s="62">
        <v>40520</v>
      </c>
      <c r="B993" s="1">
        <v>21.82</v>
      </c>
      <c r="C993" s="1">
        <f t="shared" si="25"/>
        <v>19.965899999999994</v>
      </c>
      <c r="D993" s="64">
        <f t="shared" si="26"/>
        <v>20.798743718592963</v>
      </c>
    </row>
    <row r="994" spans="1:4" x14ac:dyDescent="0.25">
      <c r="A994" s="62">
        <v>40521</v>
      </c>
      <c r="B994" s="1">
        <v>21.81</v>
      </c>
      <c r="C994" s="1">
        <f t="shared" si="25"/>
        <v>19.967499999999994</v>
      </c>
      <c r="D994" s="64">
        <f t="shared" si="26"/>
        <v>20.804673366834173</v>
      </c>
    </row>
    <row r="995" spans="1:4" x14ac:dyDescent="0.25">
      <c r="A995" s="62">
        <v>40522</v>
      </c>
      <c r="B995" s="1">
        <v>21.91</v>
      </c>
      <c r="C995" s="1">
        <f t="shared" si="25"/>
        <v>19.973999999999997</v>
      </c>
      <c r="D995" s="64">
        <f t="shared" si="26"/>
        <v>20.811608040201001</v>
      </c>
    </row>
    <row r="996" spans="1:4" x14ac:dyDescent="0.25">
      <c r="A996" s="62">
        <v>40525</v>
      </c>
      <c r="B996" s="1">
        <v>21.5</v>
      </c>
      <c r="C996" s="1">
        <f t="shared" si="25"/>
        <v>19.971199999999996</v>
      </c>
      <c r="D996" s="64">
        <f t="shared" si="26"/>
        <v>20.81477386934673</v>
      </c>
    </row>
    <row r="997" spans="1:4" x14ac:dyDescent="0.25">
      <c r="A997" s="62">
        <v>40526</v>
      </c>
      <c r="B997" s="1">
        <v>21.47</v>
      </c>
      <c r="C997" s="1">
        <f t="shared" si="25"/>
        <v>19.968999999999994</v>
      </c>
      <c r="D997" s="64">
        <f t="shared" si="26"/>
        <v>20.8186432160804</v>
      </c>
    </row>
    <row r="998" spans="1:4" x14ac:dyDescent="0.25">
      <c r="A998" s="62">
        <v>40527</v>
      </c>
      <c r="B998" s="1">
        <v>21.28</v>
      </c>
      <c r="C998" s="1">
        <f t="shared" ref="C998:C1061" si="27">+IF(B998="","",AVERAGE(B899:B998))</f>
        <v>19.964699999999993</v>
      </c>
      <c r="D998" s="64">
        <f t="shared" si="26"/>
        <v>20.822462311557778</v>
      </c>
    </row>
    <row r="999" spans="1:4" x14ac:dyDescent="0.25">
      <c r="A999" s="62">
        <v>40528</v>
      </c>
      <c r="B999" s="1">
        <v>21.3</v>
      </c>
      <c r="C999" s="1">
        <f t="shared" si="27"/>
        <v>19.961899999999993</v>
      </c>
      <c r="D999" s="64">
        <f t="shared" si="26"/>
        <v>20.826331658291451</v>
      </c>
    </row>
    <row r="1000" spans="1:4" x14ac:dyDescent="0.25">
      <c r="A1000" s="62">
        <v>40529</v>
      </c>
      <c r="B1000" s="1">
        <v>21.46</v>
      </c>
      <c r="C1000" s="1">
        <f t="shared" si="27"/>
        <v>19.963199999999993</v>
      </c>
      <c r="D1000" s="64">
        <f t="shared" si="26"/>
        <v>20.829698492462306</v>
      </c>
    </row>
    <row r="1001" spans="1:4" x14ac:dyDescent="0.25">
      <c r="A1001" s="62">
        <v>40532</v>
      </c>
      <c r="B1001" s="1">
        <v>21.23</v>
      </c>
      <c r="C1001" s="1">
        <f t="shared" si="27"/>
        <v>19.965199999999996</v>
      </c>
      <c r="D1001" s="64">
        <f t="shared" si="26"/>
        <v>20.832010050251245</v>
      </c>
    </row>
    <row r="1002" spans="1:4" x14ac:dyDescent="0.25">
      <c r="A1002" s="62">
        <v>40533</v>
      </c>
      <c r="B1002" s="1">
        <v>21.1</v>
      </c>
      <c r="C1002" s="1">
        <f t="shared" si="27"/>
        <v>19.970199999999998</v>
      </c>
      <c r="D1002" s="64">
        <f t="shared" si="26"/>
        <v>20.832814070351752</v>
      </c>
    </row>
    <row r="1003" spans="1:4" x14ac:dyDescent="0.25">
      <c r="A1003" s="62">
        <v>40534</v>
      </c>
      <c r="B1003" s="1">
        <v>20.89</v>
      </c>
      <c r="C1003" s="1">
        <f t="shared" si="27"/>
        <v>19.967599999999997</v>
      </c>
      <c r="D1003" s="64">
        <f t="shared" si="26"/>
        <v>20.831306532663312</v>
      </c>
    </row>
    <row r="1004" spans="1:4" x14ac:dyDescent="0.25">
      <c r="A1004" s="62">
        <v>40535</v>
      </c>
      <c r="B1004" s="1">
        <v>20.84</v>
      </c>
      <c r="C1004" s="1">
        <f t="shared" si="27"/>
        <v>19.967299999999994</v>
      </c>
      <c r="D1004" s="64">
        <f t="shared" si="26"/>
        <v>20.829246231155775</v>
      </c>
    </row>
    <row r="1005" spans="1:4" x14ac:dyDescent="0.25">
      <c r="A1005" s="62">
        <v>40539</v>
      </c>
      <c r="B1005" s="1">
        <v>20.84</v>
      </c>
      <c r="C1005" s="1">
        <f t="shared" si="27"/>
        <v>19.968399999999995</v>
      </c>
      <c r="D1005" s="64">
        <f t="shared" si="26"/>
        <v>20.827085427135675</v>
      </c>
    </row>
    <row r="1006" spans="1:4" x14ac:dyDescent="0.25">
      <c r="A1006" s="62">
        <v>40540</v>
      </c>
      <c r="B1006" s="1">
        <v>20.88</v>
      </c>
      <c r="C1006" s="1">
        <f t="shared" si="27"/>
        <v>19.970499999999998</v>
      </c>
      <c r="D1006" s="64">
        <f t="shared" si="26"/>
        <v>20.825628140703511</v>
      </c>
    </row>
    <row r="1007" spans="1:4" x14ac:dyDescent="0.25">
      <c r="A1007" s="62">
        <v>40541</v>
      </c>
      <c r="B1007" s="1">
        <v>20.94</v>
      </c>
      <c r="C1007" s="1">
        <f t="shared" si="27"/>
        <v>19.973399999999998</v>
      </c>
      <c r="D1007" s="64">
        <f t="shared" si="26"/>
        <v>20.820251256281395</v>
      </c>
    </row>
    <row r="1008" spans="1:4" x14ac:dyDescent="0.25">
      <c r="A1008" s="62">
        <v>40542</v>
      </c>
      <c r="B1008" s="1">
        <v>21.02</v>
      </c>
      <c r="C1008" s="1">
        <f t="shared" si="27"/>
        <v>19.977099999999997</v>
      </c>
      <c r="D1008" s="64">
        <f t="shared" si="26"/>
        <v>20.814120603015066</v>
      </c>
    </row>
    <row r="1009" spans="1:4" x14ac:dyDescent="0.25">
      <c r="A1009" s="62">
        <v>40543</v>
      </c>
      <c r="B1009" s="1">
        <v>21.03</v>
      </c>
      <c r="C1009" s="1">
        <f t="shared" si="27"/>
        <v>19.9892</v>
      </c>
      <c r="D1009" s="64">
        <f t="shared" si="26"/>
        <v>20.808241206030143</v>
      </c>
    </row>
    <row r="1010" spans="1:4" x14ac:dyDescent="0.25">
      <c r="A1010" s="62">
        <v>40546</v>
      </c>
      <c r="B1010" s="1">
        <v>20.85</v>
      </c>
      <c r="C1010" s="1">
        <f t="shared" si="27"/>
        <v>20.003499999999995</v>
      </c>
      <c r="D1010" s="64">
        <f t="shared" si="26"/>
        <v>20.802512562814066</v>
      </c>
    </row>
    <row r="1011" spans="1:4" x14ac:dyDescent="0.25">
      <c r="A1011" s="62">
        <v>40547</v>
      </c>
      <c r="B1011" s="1">
        <v>21.15</v>
      </c>
      <c r="C1011" s="1">
        <f t="shared" si="27"/>
        <v>20.020499999999998</v>
      </c>
      <c r="D1011" s="64">
        <f t="shared" si="26"/>
        <v>20.79703517587939</v>
      </c>
    </row>
    <row r="1012" spans="1:4" x14ac:dyDescent="0.25">
      <c r="A1012" s="62">
        <v>40548</v>
      </c>
      <c r="B1012" s="1">
        <v>20.94</v>
      </c>
      <c r="C1012" s="1">
        <f t="shared" si="27"/>
        <v>20.038400000000003</v>
      </c>
      <c r="D1012" s="64">
        <f t="shared" si="26"/>
        <v>20.788341708542706</v>
      </c>
    </row>
    <row r="1013" spans="1:4" x14ac:dyDescent="0.25">
      <c r="A1013" s="62">
        <v>40549</v>
      </c>
      <c r="B1013" s="1">
        <v>20.77</v>
      </c>
      <c r="C1013" s="1">
        <f t="shared" si="27"/>
        <v>20.051400000000001</v>
      </c>
      <c r="D1013" s="64">
        <f t="shared" si="26"/>
        <v>20.779999999999998</v>
      </c>
    </row>
    <row r="1014" spans="1:4" x14ac:dyDescent="0.25">
      <c r="A1014" s="62">
        <v>40550</v>
      </c>
      <c r="B1014" s="1">
        <v>20.66</v>
      </c>
      <c r="C1014" s="1">
        <f t="shared" si="27"/>
        <v>20.062700000000003</v>
      </c>
      <c r="D1014" s="64">
        <f t="shared" si="26"/>
        <v>20.771507537688436</v>
      </c>
    </row>
    <row r="1015" spans="1:4" x14ac:dyDescent="0.25">
      <c r="A1015" s="62">
        <v>40553</v>
      </c>
      <c r="B1015" s="1">
        <v>20.69</v>
      </c>
      <c r="C1015" s="1">
        <f t="shared" si="27"/>
        <v>20.073700000000002</v>
      </c>
      <c r="D1015" s="64">
        <f t="shared" si="26"/>
        <v>20.763718592964818</v>
      </c>
    </row>
    <row r="1016" spans="1:4" x14ac:dyDescent="0.25">
      <c r="A1016" s="62">
        <v>40554</v>
      </c>
      <c r="B1016" s="1">
        <v>21.05</v>
      </c>
      <c r="C1016" s="1">
        <f t="shared" si="27"/>
        <v>20.095200000000002</v>
      </c>
      <c r="D1016" s="64">
        <f t="shared" si="26"/>
        <v>20.7572864321608</v>
      </c>
    </row>
    <row r="1017" spans="1:4" x14ac:dyDescent="0.25">
      <c r="A1017" s="62">
        <v>40555</v>
      </c>
      <c r="B1017" s="1">
        <v>21.3</v>
      </c>
      <c r="C1017" s="1">
        <f t="shared" si="27"/>
        <v>20.119100000000003</v>
      </c>
      <c r="D1017" s="64">
        <f t="shared" si="26"/>
        <v>20.752060301507534</v>
      </c>
    </row>
    <row r="1018" spans="1:4" x14ac:dyDescent="0.25">
      <c r="A1018" s="62">
        <v>40556</v>
      </c>
      <c r="B1018" s="1">
        <v>21.29</v>
      </c>
      <c r="C1018" s="1">
        <f t="shared" si="27"/>
        <v>20.145000000000003</v>
      </c>
      <c r="D1018" s="64">
        <f t="shared" si="26"/>
        <v>20.747035175879393</v>
      </c>
    </row>
    <row r="1019" spans="1:4" x14ac:dyDescent="0.25">
      <c r="A1019" s="62">
        <v>40557</v>
      </c>
      <c r="B1019" s="1">
        <v>21.08</v>
      </c>
      <c r="C1019" s="1">
        <f t="shared" si="27"/>
        <v>20.171800000000001</v>
      </c>
      <c r="D1019" s="64">
        <f t="shared" si="26"/>
        <v>20.748699999999996</v>
      </c>
    </row>
    <row r="1020" spans="1:4" x14ac:dyDescent="0.25">
      <c r="A1020" s="62">
        <v>40561</v>
      </c>
      <c r="B1020" s="1">
        <v>21.08</v>
      </c>
      <c r="C1020" s="1">
        <f t="shared" si="27"/>
        <v>20.197800000000001</v>
      </c>
      <c r="D1020" s="64">
        <f t="shared" si="26"/>
        <v>20.741149999999994</v>
      </c>
    </row>
    <row r="1021" spans="1:4" x14ac:dyDescent="0.25">
      <c r="A1021" s="62">
        <v>40562</v>
      </c>
      <c r="B1021" s="1">
        <v>21.01</v>
      </c>
      <c r="C1021" s="1">
        <f t="shared" si="27"/>
        <v>20.226099999999999</v>
      </c>
      <c r="D1021" s="64">
        <f t="shared" si="26"/>
        <v>20.734199999999998</v>
      </c>
    </row>
    <row r="1022" spans="1:4" x14ac:dyDescent="0.25">
      <c r="A1022" s="62">
        <v>40563</v>
      </c>
      <c r="B1022" s="1">
        <v>20.95</v>
      </c>
      <c r="C1022" s="1">
        <f t="shared" si="27"/>
        <v>20.251899999999999</v>
      </c>
      <c r="D1022" s="64">
        <f t="shared" si="26"/>
        <v>20.726699999999997</v>
      </c>
    </row>
    <row r="1023" spans="1:4" x14ac:dyDescent="0.25">
      <c r="A1023" s="62">
        <v>40564</v>
      </c>
      <c r="B1023" s="1">
        <v>20.82</v>
      </c>
      <c r="C1023" s="1">
        <f t="shared" si="27"/>
        <v>20.2805</v>
      </c>
      <c r="D1023" s="64">
        <f t="shared" si="26"/>
        <v>20.719249999999988</v>
      </c>
    </row>
    <row r="1024" spans="1:4" x14ac:dyDescent="0.25">
      <c r="A1024" s="62">
        <v>40567</v>
      </c>
      <c r="B1024" s="1">
        <v>21.24</v>
      </c>
      <c r="C1024" s="1">
        <f t="shared" si="27"/>
        <v>20.316300000000002</v>
      </c>
      <c r="D1024" s="64">
        <f t="shared" si="26"/>
        <v>20.712699999999991</v>
      </c>
    </row>
    <row r="1025" spans="1:4" x14ac:dyDescent="0.25">
      <c r="A1025" s="62">
        <v>40568</v>
      </c>
      <c r="B1025" s="1">
        <v>21.55</v>
      </c>
      <c r="C1025" s="1">
        <f t="shared" si="27"/>
        <v>20.3504</v>
      </c>
      <c r="D1025" s="64">
        <f t="shared" si="26"/>
        <v>20.707749999999997</v>
      </c>
    </row>
    <row r="1026" spans="1:4" x14ac:dyDescent="0.25">
      <c r="A1026" s="62">
        <v>40569</v>
      </c>
      <c r="B1026" s="1">
        <v>21.75</v>
      </c>
      <c r="C1026" s="1">
        <f t="shared" si="27"/>
        <v>20.385100000000001</v>
      </c>
      <c r="D1026" s="64">
        <f t="shared" si="26"/>
        <v>20.702649999999998</v>
      </c>
    </row>
    <row r="1027" spans="1:4" x14ac:dyDescent="0.25">
      <c r="A1027" s="62">
        <v>40570</v>
      </c>
      <c r="B1027" s="1">
        <v>21.75</v>
      </c>
      <c r="C1027" s="1">
        <f t="shared" si="27"/>
        <v>20.418300000000002</v>
      </c>
      <c r="D1027" s="64">
        <f t="shared" si="26"/>
        <v>20.693799999999996</v>
      </c>
    </row>
    <row r="1028" spans="1:4" x14ac:dyDescent="0.25">
      <c r="A1028" s="62">
        <v>40571</v>
      </c>
      <c r="B1028" s="1">
        <v>21.46</v>
      </c>
      <c r="C1028" s="1">
        <f t="shared" si="27"/>
        <v>20.451700000000002</v>
      </c>
      <c r="D1028" s="64">
        <f t="shared" si="26"/>
        <v>20.679999999999996</v>
      </c>
    </row>
    <row r="1029" spans="1:4" x14ac:dyDescent="0.25">
      <c r="A1029" s="62">
        <v>40574</v>
      </c>
      <c r="B1029" s="1">
        <v>21.46</v>
      </c>
      <c r="C1029" s="1">
        <f t="shared" si="27"/>
        <v>20.487300000000001</v>
      </c>
      <c r="D1029" s="64">
        <f t="shared" si="26"/>
        <v>20.667699999999996</v>
      </c>
    </row>
    <row r="1030" spans="1:4" x14ac:dyDescent="0.25">
      <c r="A1030" s="62">
        <v>40575</v>
      </c>
      <c r="B1030" s="1">
        <v>21.48</v>
      </c>
      <c r="C1030" s="1">
        <f t="shared" si="27"/>
        <v>20.522099999999995</v>
      </c>
      <c r="D1030" s="64">
        <f t="shared" si="26"/>
        <v>20.655099999999994</v>
      </c>
    </row>
    <row r="1031" spans="1:4" x14ac:dyDescent="0.25">
      <c r="A1031" s="62">
        <v>40576</v>
      </c>
      <c r="B1031" s="1">
        <v>21.56</v>
      </c>
      <c r="C1031" s="1">
        <f t="shared" si="27"/>
        <v>20.558000000000003</v>
      </c>
      <c r="D1031" s="64">
        <f t="shared" si="26"/>
        <v>20.642299999999999</v>
      </c>
    </row>
    <row r="1032" spans="1:4" x14ac:dyDescent="0.25">
      <c r="A1032" s="62">
        <v>40577</v>
      </c>
      <c r="B1032" s="1">
        <v>21.57</v>
      </c>
      <c r="C1032" s="1">
        <f t="shared" si="27"/>
        <v>20.588100000000001</v>
      </c>
      <c r="D1032" s="64">
        <f t="shared" si="26"/>
        <v>20.631149999999998</v>
      </c>
    </row>
    <row r="1033" spans="1:4" x14ac:dyDescent="0.25">
      <c r="A1033" s="62">
        <v>40578</v>
      </c>
      <c r="B1033" s="1">
        <v>21.68</v>
      </c>
      <c r="C1033" s="1">
        <f t="shared" si="27"/>
        <v>20.6175</v>
      </c>
      <c r="D1033" s="64">
        <f t="shared" si="26"/>
        <v>20.619600000000002</v>
      </c>
    </row>
    <row r="1034" spans="1:4" x14ac:dyDescent="0.25">
      <c r="A1034" s="62">
        <v>40581</v>
      </c>
      <c r="B1034" s="1">
        <v>21.69</v>
      </c>
      <c r="C1034" s="1">
        <f t="shared" si="27"/>
        <v>20.647199999999998</v>
      </c>
      <c r="D1034" s="64">
        <f t="shared" ref="D1034:D1097" si="28">+IF(B1034="","",AVERAGE(B835:B1034))</f>
        <v>20.607850000000003</v>
      </c>
    </row>
    <row r="1035" spans="1:4" x14ac:dyDescent="0.25">
      <c r="A1035" s="62">
        <v>40582</v>
      </c>
      <c r="B1035" s="1">
        <v>21.64</v>
      </c>
      <c r="C1035" s="1">
        <f t="shared" si="27"/>
        <v>20.6739</v>
      </c>
      <c r="D1035" s="64">
        <f t="shared" si="28"/>
        <v>20.596950000000003</v>
      </c>
    </row>
    <row r="1036" spans="1:4" x14ac:dyDescent="0.25">
      <c r="A1036" s="62">
        <v>40583</v>
      </c>
      <c r="B1036" s="1">
        <v>21.46</v>
      </c>
      <c r="C1036" s="1">
        <f t="shared" si="27"/>
        <v>20.700399999999998</v>
      </c>
      <c r="D1036" s="64">
        <f t="shared" si="28"/>
        <v>20.587500000000006</v>
      </c>
    </row>
    <row r="1037" spans="1:4" x14ac:dyDescent="0.25">
      <c r="A1037" s="62">
        <v>40584</v>
      </c>
      <c r="B1037" s="1">
        <v>21.8</v>
      </c>
      <c r="C1037" s="1">
        <f t="shared" si="27"/>
        <v>20.729100000000003</v>
      </c>
      <c r="D1037" s="64">
        <f t="shared" si="28"/>
        <v>20.580200000000005</v>
      </c>
    </row>
    <row r="1038" spans="1:4" x14ac:dyDescent="0.25">
      <c r="A1038" s="62">
        <v>40585</v>
      </c>
      <c r="B1038" s="1">
        <v>21.76</v>
      </c>
      <c r="C1038" s="1">
        <f t="shared" si="27"/>
        <v>20.755300000000002</v>
      </c>
      <c r="D1038" s="64">
        <f t="shared" si="28"/>
        <v>20.571550000000006</v>
      </c>
    </row>
    <row r="1039" spans="1:4" x14ac:dyDescent="0.25">
      <c r="A1039" s="62">
        <v>40588</v>
      </c>
      <c r="B1039" s="1">
        <v>21.57</v>
      </c>
      <c r="C1039" s="1">
        <f t="shared" si="27"/>
        <v>20.780900000000003</v>
      </c>
      <c r="D1039" s="64">
        <f t="shared" si="28"/>
        <v>20.565200000000008</v>
      </c>
    </row>
    <row r="1040" spans="1:4" x14ac:dyDescent="0.25">
      <c r="A1040" s="62">
        <v>40589</v>
      </c>
      <c r="B1040" s="1">
        <v>21.45</v>
      </c>
      <c r="C1040" s="1">
        <f t="shared" si="27"/>
        <v>20.805599999999998</v>
      </c>
      <c r="D1040" s="64">
        <f t="shared" si="28"/>
        <v>20.556150000000006</v>
      </c>
    </row>
    <row r="1041" spans="1:4" x14ac:dyDescent="0.25">
      <c r="A1041" s="62">
        <v>40590</v>
      </c>
      <c r="B1041" s="1">
        <v>21.75</v>
      </c>
      <c r="C1041" s="1">
        <f t="shared" si="27"/>
        <v>20.828899999999997</v>
      </c>
      <c r="D1041" s="64">
        <f t="shared" si="28"/>
        <v>20.55210000000001</v>
      </c>
    </row>
    <row r="1042" spans="1:4" x14ac:dyDescent="0.25">
      <c r="A1042" s="62">
        <v>40591</v>
      </c>
      <c r="B1042" s="1">
        <v>21.97</v>
      </c>
      <c r="C1042" s="1">
        <f t="shared" si="27"/>
        <v>20.856199999999998</v>
      </c>
      <c r="D1042" s="64">
        <f t="shared" si="28"/>
        <v>20.551100000000009</v>
      </c>
    </row>
    <row r="1043" spans="1:4" x14ac:dyDescent="0.25">
      <c r="A1043" s="62">
        <v>40592</v>
      </c>
      <c r="B1043" s="1">
        <v>22.14</v>
      </c>
      <c r="C1043" s="1">
        <f t="shared" si="27"/>
        <v>20.882600000000004</v>
      </c>
      <c r="D1043" s="64">
        <f t="shared" si="28"/>
        <v>20.55425000000001</v>
      </c>
    </row>
    <row r="1044" spans="1:4" x14ac:dyDescent="0.25">
      <c r="A1044" s="62">
        <v>40596</v>
      </c>
      <c r="B1044" s="1">
        <v>21.81</v>
      </c>
      <c r="C1044" s="1">
        <f t="shared" si="27"/>
        <v>20.908300000000004</v>
      </c>
      <c r="D1044" s="64">
        <f t="shared" si="28"/>
        <v>20.556750000000012</v>
      </c>
    </row>
    <row r="1045" spans="1:4" x14ac:dyDescent="0.25">
      <c r="A1045" s="62">
        <v>40597</v>
      </c>
      <c r="B1045" s="1">
        <v>21.15</v>
      </c>
      <c r="C1045" s="1">
        <f t="shared" si="27"/>
        <v>20.927800000000001</v>
      </c>
      <c r="D1045" s="64">
        <f t="shared" si="28"/>
        <v>20.549750000000007</v>
      </c>
    </row>
    <row r="1046" spans="1:4" x14ac:dyDescent="0.25">
      <c r="A1046" s="62">
        <v>40598</v>
      </c>
      <c r="B1046" s="1">
        <v>21.28</v>
      </c>
      <c r="C1046" s="1">
        <f t="shared" si="27"/>
        <v>20.947400000000005</v>
      </c>
      <c r="D1046" s="64">
        <f t="shared" si="28"/>
        <v>20.544750000000008</v>
      </c>
    </row>
    <row r="1047" spans="1:4" x14ac:dyDescent="0.25">
      <c r="A1047" s="62">
        <v>40599</v>
      </c>
      <c r="B1047" s="1">
        <v>21.86</v>
      </c>
      <c r="C1047" s="1">
        <f t="shared" si="27"/>
        <v>20.977300000000003</v>
      </c>
      <c r="D1047" s="64">
        <f t="shared" si="28"/>
        <v>20.53860000000001</v>
      </c>
    </row>
    <row r="1048" spans="1:4" x14ac:dyDescent="0.25">
      <c r="A1048" s="62">
        <v>40602</v>
      </c>
      <c r="B1048" s="1">
        <v>21.47</v>
      </c>
      <c r="C1048" s="1">
        <f t="shared" si="27"/>
        <v>21.000500000000006</v>
      </c>
      <c r="D1048" s="64">
        <f t="shared" si="28"/>
        <v>20.533450000000013</v>
      </c>
    </row>
    <row r="1049" spans="1:4" x14ac:dyDescent="0.25">
      <c r="A1049" s="62">
        <v>40603</v>
      </c>
      <c r="B1049" s="1">
        <v>21.39</v>
      </c>
      <c r="C1049" s="1">
        <f t="shared" si="27"/>
        <v>21.0213</v>
      </c>
      <c r="D1049" s="64">
        <f t="shared" si="28"/>
        <v>20.530950000000011</v>
      </c>
    </row>
    <row r="1050" spans="1:4" x14ac:dyDescent="0.25">
      <c r="A1050" s="62">
        <v>40604</v>
      </c>
      <c r="B1050" s="1">
        <v>21.49</v>
      </c>
      <c r="C1050" s="1">
        <f t="shared" si="27"/>
        <v>21.042199999999998</v>
      </c>
      <c r="D1050" s="64">
        <f t="shared" si="28"/>
        <v>20.528300000000012</v>
      </c>
    </row>
    <row r="1051" spans="1:4" x14ac:dyDescent="0.25">
      <c r="A1051" s="62">
        <v>40605</v>
      </c>
      <c r="B1051" s="1">
        <v>21.79</v>
      </c>
      <c r="C1051" s="1">
        <f t="shared" si="27"/>
        <v>21.064899999999998</v>
      </c>
      <c r="D1051" s="64">
        <f t="shared" si="28"/>
        <v>20.530100000000012</v>
      </c>
    </row>
    <row r="1052" spans="1:4" x14ac:dyDescent="0.25">
      <c r="A1052" s="62">
        <v>40606</v>
      </c>
      <c r="B1052" s="1">
        <v>21.56</v>
      </c>
      <c r="C1052" s="1">
        <f t="shared" si="27"/>
        <v>21.084900000000001</v>
      </c>
      <c r="D1052" s="64">
        <f t="shared" si="28"/>
        <v>20.529900000000012</v>
      </c>
    </row>
    <row r="1053" spans="1:4" x14ac:dyDescent="0.25">
      <c r="A1053" s="62">
        <v>40609</v>
      </c>
      <c r="B1053" s="1">
        <v>21.21</v>
      </c>
      <c r="C1053" s="1">
        <f t="shared" si="27"/>
        <v>21.099300000000007</v>
      </c>
      <c r="D1053" s="64">
        <f t="shared" si="28"/>
        <v>20.532000000000007</v>
      </c>
    </row>
    <row r="1054" spans="1:4" x14ac:dyDescent="0.25">
      <c r="A1054" s="62">
        <v>40610</v>
      </c>
      <c r="B1054" s="1">
        <v>21.13</v>
      </c>
      <c r="C1054" s="1">
        <f t="shared" si="27"/>
        <v>21.118200000000005</v>
      </c>
      <c r="D1054" s="64">
        <f t="shared" si="28"/>
        <v>20.533100000000008</v>
      </c>
    </row>
    <row r="1055" spans="1:4" x14ac:dyDescent="0.25">
      <c r="A1055" s="62">
        <v>40611</v>
      </c>
      <c r="B1055" s="1">
        <v>21.2</v>
      </c>
      <c r="C1055" s="1">
        <f t="shared" si="27"/>
        <v>21.137000000000008</v>
      </c>
      <c r="D1055" s="64">
        <f t="shared" si="28"/>
        <v>20.535750000000007</v>
      </c>
    </row>
    <row r="1056" spans="1:4" x14ac:dyDescent="0.25">
      <c r="A1056" s="62">
        <v>40612</v>
      </c>
      <c r="B1056" s="1">
        <v>20.79</v>
      </c>
      <c r="C1056" s="1">
        <f t="shared" si="27"/>
        <v>21.151700000000005</v>
      </c>
      <c r="D1056" s="64">
        <f t="shared" si="28"/>
        <v>20.535450000000012</v>
      </c>
    </row>
    <row r="1057" spans="1:4" x14ac:dyDescent="0.25">
      <c r="A1057" s="62">
        <v>40613</v>
      </c>
      <c r="B1057" s="1">
        <v>20.87</v>
      </c>
      <c r="C1057" s="1">
        <f t="shared" si="27"/>
        <v>21.168500000000005</v>
      </c>
      <c r="D1057" s="64">
        <f t="shared" si="28"/>
        <v>20.536300000000011</v>
      </c>
    </row>
    <row r="1058" spans="1:4" x14ac:dyDescent="0.25">
      <c r="A1058" s="62">
        <v>40616</v>
      </c>
      <c r="B1058" s="1">
        <v>20.84</v>
      </c>
      <c r="C1058" s="1">
        <f t="shared" si="27"/>
        <v>21.184800000000006</v>
      </c>
      <c r="D1058" s="64">
        <f t="shared" si="28"/>
        <v>20.531700000000004</v>
      </c>
    </row>
    <row r="1059" spans="1:4" x14ac:dyDescent="0.25">
      <c r="A1059" s="62">
        <v>40617</v>
      </c>
      <c r="B1059" s="1">
        <v>20.18</v>
      </c>
      <c r="C1059" s="1">
        <f t="shared" si="27"/>
        <v>21.190200000000004</v>
      </c>
      <c r="D1059" s="64">
        <f t="shared" si="28"/>
        <v>20.525500000000008</v>
      </c>
    </row>
    <row r="1060" spans="1:4" x14ac:dyDescent="0.25">
      <c r="A1060" s="62">
        <v>40618</v>
      </c>
      <c r="B1060" s="1">
        <v>19.809999999999999</v>
      </c>
      <c r="C1060" s="1">
        <f t="shared" si="27"/>
        <v>21.190700000000007</v>
      </c>
      <c r="D1060" s="64">
        <f t="shared" si="28"/>
        <v>20.518650000000008</v>
      </c>
    </row>
    <row r="1061" spans="1:4" x14ac:dyDescent="0.25">
      <c r="A1061" s="62">
        <v>40619</v>
      </c>
      <c r="B1061" s="1">
        <v>19.899999999999999</v>
      </c>
      <c r="C1061" s="1">
        <f t="shared" si="27"/>
        <v>21.191300000000002</v>
      </c>
      <c r="D1061" s="64">
        <f t="shared" si="28"/>
        <v>20.509100000000004</v>
      </c>
    </row>
    <row r="1062" spans="1:4" x14ac:dyDescent="0.25">
      <c r="A1062" s="62">
        <v>40620</v>
      </c>
      <c r="B1062" s="1">
        <v>19.93</v>
      </c>
      <c r="C1062" s="1">
        <f t="shared" ref="C1062:C1125" si="29">+IF(B1062="","",AVERAGE(B963:B1062))</f>
        <v>21.1919</v>
      </c>
      <c r="D1062" s="64">
        <f t="shared" si="28"/>
        <v>20.499250000000007</v>
      </c>
    </row>
    <row r="1063" spans="1:4" x14ac:dyDescent="0.25">
      <c r="A1063" s="62">
        <v>40623</v>
      </c>
      <c r="B1063" s="1">
        <v>20.190000000000001</v>
      </c>
      <c r="C1063" s="1">
        <f t="shared" si="29"/>
        <v>21.1934</v>
      </c>
      <c r="D1063" s="64">
        <f t="shared" si="28"/>
        <v>20.495500000000003</v>
      </c>
    </row>
    <row r="1064" spans="1:4" x14ac:dyDescent="0.25">
      <c r="A1064" s="62">
        <v>40624</v>
      </c>
      <c r="B1064" s="1">
        <v>20.14</v>
      </c>
      <c r="C1064" s="1">
        <f t="shared" si="29"/>
        <v>21.192899999999998</v>
      </c>
      <c r="D1064" s="64">
        <f t="shared" si="28"/>
        <v>20.49465</v>
      </c>
    </row>
    <row r="1065" spans="1:4" x14ac:dyDescent="0.25">
      <c r="A1065" s="62">
        <v>40625</v>
      </c>
      <c r="B1065" s="1">
        <v>20.29</v>
      </c>
      <c r="C1065" s="1">
        <f t="shared" si="29"/>
        <v>21.191100000000002</v>
      </c>
      <c r="D1065" s="64">
        <f t="shared" si="28"/>
        <v>20.495200000000001</v>
      </c>
    </row>
    <row r="1066" spans="1:4" x14ac:dyDescent="0.25">
      <c r="A1066" s="62">
        <v>40626</v>
      </c>
      <c r="B1066" s="1">
        <v>20.38</v>
      </c>
      <c r="C1066" s="1">
        <f t="shared" si="29"/>
        <v>21.194400000000002</v>
      </c>
      <c r="D1066" s="64">
        <f t="shared" si="28"/>
        <v>20.497450000000001</v>
      </c>
    </row>
    <row r="1067" spans="1:4" x14ac:dyDescent="0.25">
      <c r="A1067" s="62">
        <v>40627</v>
      </c>
      <c r="B1067" s="1">
        <v>20.37</v>
      </c>
      <c r="C1067" s="1">
        <f t="shared" si="29"/>
        <v>21.192400000000003</v>
      </c>
      <c r="D1067" s="64">
        <f t="shared" si="28"/>
        <v>20.496550000000003</v>
      </c>
    </row>
    <row r="1068" spans="1:4" x14ac:dyDescent="0.25">
      <c r="A1068" s="62">
        <v>40630</v>
      </c>
      <c r="B1068" s="1">
        <v>20.34</v>
      </c>
      <c r="C1068" s="1">
        <f t="shared" si="29"/>
        <v>21.192400000000006</v>
      </c>
      <c r="D1068" s="64">
        <f t="shared" si="28"/>
        <v>20.495050000000003</v>
      </c>
    </row>
    <row r="1069" spans="1:4" x14ac:dyDescent="0.25">
      <c r="A1069" s="62">
        <v>40631</v>
      </c>
      <c r="B1069" s="1">
        <v>20.28</v>
      </c>
      <c r="C1069" s="1">
        <f t="shared" si="29"/>
        <v>21.190400000000004</v>
      </c>
      <c r="D1069" s="64">
        <f t="shared" si="28"/>
        <v>20.492000000000004</v>
      </c>
    </row>
    <row r="1070" spans="1:4" x14ac:dyDescent="0.25">
      <c r="A1070" s="62">
        <v>40632</v>
      </c>
      <c r="B1070" s="1">
        <v>20.46</v>
      </c>
      <c r="C1070" s="1">
        <f t="shared" si="29"/>
        <v>21.185300000000005</v>
      </c>
      <c r="D1070" s="64">
        <f t="shared" si="28"/>
        <v>20.486900000000006</v>
      </c>
    </row>
    <row r="1071" spans="1:4" x14ac:dyDescent="0.25">
      <c r="A1071" s="62">
        <v>40633</v>
      </c>
      <c r="B1071" s="1">
        <v>20.18</v>
      </c>
      <c r="C1071" s="1">
        <f t="shared" si="29"/>
        <v>21.174700000000009</v>
      </c>
      <c r="D1071" s="64">
        <f t="shared" si="28"/>
        <v>20.480350000000001</v>
      </c>
    </row>
    <row r="1072" spans="1:4" x14ac:dyDescent="0.25">
      <c r="A1072" s="62">
        <v>40634</v>
      </c>
      <c r="B1072" s="1">
        <v>19.72</v>
      </c>
      <c r="C1072" s="1">
        <f t="shared" si="29"/>
        <v>21.159600000000001</v>
      </c>
      <c r="D1072" s="64">
        <f t="shared" si="28"/>
        <v>20.471350000000001</v>
      </c>
    </row>
    <row r="1073" spans="1:4" x14ac:dyDescent="0.25">
      <c r="A1073" s="62">
        <v>40637</v>
      </c>
      <c r="B1073" s="1">
        <v>19.489999999999998</v>
      </c>
      <c r="C1073" s="1">
        <f t="shared" si="29"/>
        <v>21.142899999999994</v>
      </c>
      <c r="D1073" s="64">
        <f t="shared" si="28"/>
        <v>20.461799999999997</v>
      </c>
    </row>
    <row r="1074" spans="1:4" x14ac:dyDescent="0.25">
      <c r="A1074" s="62">
        <v>40638</v>
      </c>
      <c r="B1074" s="1">
        <v>19.71</v>
      </c>
      <c r="C1074" s="1">
        <f t="shared" si="29"/>
        <v>21.1296</v>
      </c>
      <c r="D1074" s="64">
        <f t="shared" si="28"/>
        <v>20.454399999999996</v>
      </c>
    </row>
    <row r="1075" spans="1:4" x14ac:dyDescent="0.25">
      <c r="A1075" s="62">
        <v>40639</v>
      </c>
      <c r="B1075" s="1">
        <v>19.95</v>
      </c>
      <c r="C1075" s="1">
        <f t="shared" si="29"/>
        <v>21.117000000000004</v>
      </c>
      <c r="D1075" s="64">
        <f t="shared" si="28"/>
        <v>20.449249999999996</v>
      </c>
    </row>
    <row r="1076" spans="1:4" x14ac:dyDescent="0.25">
      <c r="A1076" s="62">
        <v>40640</v>
      </c>
      <c r="B1076" s="1">
        <v>20.03</v>
      </c>
      <c r="C1076" s="1">
        <f t="shared" si="29"/>
        <v>21.102000000000007</v>
      </c>
      <c r="D1076" s="64">
        <f t="shared" si="28"/>
        <v>20.445349999999998</v>
      </c>
    </row>
    <row r="1077" spans="1:4" x14ac:dyDescent="0.25">
      <c r="A1077" s="62">
        <v>40641</v>
      </c>
      <c r="B1077" s="1">
        <v>20.02</v>
      </c>
      <c r="C1077" s="1">
        <f t="shared" si="29"/>
        <v>21.089200000000005</v>
      </c>
      <c r="D1077" s="64">
        <f t="shared" si="28"/>
        <v>20.443849999999994</v>
      </c>
    </row>
    <row r="1078" spans="1:4" x14ac:dyDescent="0.25">
      <c r="A1078" s="62">
        <v>40644</v>
      </c>
      <c r="B1078" s="1">
        <v>20.12</v>
      </c>
      <c r="C1078" s="1">
        <f t="shared" si="29"/>
        <v>21.079700000000006</v>
      </c>
      <c r="D1078" s="64">
        <f t="shared" si="28"/>
        <v>20.444299999999995</v>
      </c>
    </row>
    <row r="1079" spans="1:4" x14ac:dyDescent="0.25">
      <c r="A1079" s="62">
        <v>40645</v>
      </c>
      <c r="B1079" s="1">
        <v>19.760000000000002</v>
      </c>
      <c r="C1079" s="1">
        <f t="shared" si="29"/>
        <v>21.066500000000008</v>
      </c>
      <c r="D1079" s="64">
        <f t="shared" si="28"/>
        <v>20.441299999999998</v>
      </c>
    </row>
    <row r="1080" spans="1:4" x14ac:dyDescent="0.25">
      <c r="A1080" s="62">
        <v>40646</v>
      </c>
      <c r="B1080" s="1">
        <v>19.78</v>
      </c>
      <c r="C1080" s="1">
        <f t="shared" si="29"/>
        <v>21.054100000000012</v>
      </c>
      <c r="D1080" s="64">
        <f t="shared" si="28"/>
        <v>20.441249999999997</v>
      </c>
    </row>
    <row r="1081" spans="1:4" x14ac:dyDescent="0.25">
      <c r="A1081" s="62">
        <v>40647</v>
      </c>
      <c r="B1081" s="1">
        <v>19.579999999999998</v>
      </c>
      <c r="C1081" s="1">
        <f t="shared" si="29"/>
        <v>21.03850000000001</v>
      </c>
      <c r="D1081" s="64">
        <f t="shared" si="28"/>
        <v>20.441899999999997</v>
      </c>
    </row>
    <row r="1082" spans="1:4" x14ac:dyDescent="0.25">
      <c r="A1082" s="62">
        <v>40648</v>
      </c>
      <c r="B1082" s="1">
        <v>19.75</v>
      </c>
      <c r="C1082" s="1">
        <f t="shared" si="29"/>
        <v>21.023500000000002</v>
      </c>
      <c r="D1082" s="64">
        <f t="shared" si="28"/>
        <v>20.444399999999998</v>
      </c>
    </row>
    <row r="1083" spans="1:4" x14ac:dyDescent="0.25">
      <c r="A1083" s="62">
        <v>40651</v>
      </c>
      <c r="B1083" s="1">
        <v>19.62</v>
      </c>
      <c r="C1083" s="1">
        <f t="shared" si="29"/>
        <v>21.008800000000004</v>
      </c>
      <c r="D1083" s="64">
        <f t="shared" si="28"/>
        <v>20.446499999999997</v>
      </c>
    </row>
    <row r="1084" spans="1:4" x14ac:dyDescent="0.25">
      <c r="A1084" s="62">
        <v>40652</v>
      </c>
      <c r="B1084" s="1">
        <v>19.86</v>
      </c>
      <c r="C1084" s="1">
        <f t="shared" si="29"/>
        <v>20.993500000000004</v>
      </c>
      <c r="D1084" s="64">
        <f t="shared" si="28"/>
        <v>20.448399999999996</v>
      </c>
    </row>
    <row r="1085" spans="1:4" x14ac:dyDescent="0.25">
      <c r="A1085" s="62">
        <v>40653</v>
      </c>
      <c r="B1085" s="1">
        <v>21.41</v>
      </c>
      <c r="C1085" s="1">
        <f t="shared" si="29"/>
        <v>20.994199999999999</v>
      </c>
      <c r="D1085" s="64">
        <f t="shared" si="28"/>
        <v>20.454749999999997</v>
      </c>
    </row>
    <row r="1086" spans="1:4" x14ac:dyDescent="0.25">
      <c r="A1086" s="62">
        <v>40654</v>
      </c>
      <c r="B1086" s="1">
        <v>21.46</v>
      </c>
      <c r="C1086" s="1">
        <f t="shared" si="29"/>
        <v>20.995500000000003</v>
      </c>
      <c r="D1086" s="64">
        <f t="shared" si="28"/>
        <v>20.461549999999999</v>
      </c>
    </row>
    <row r="1087" spans="1:4" x14ac:dyDescent="0.25">
      <c r="A1087" s="62">
        <v>40658</v>
      </c>
      <c r="B1087" s="1">
        <v>21.94</v>
      </c>
      <c r="C1087" s="1">
        <f t="shared" si="29"/>
        <v>21.003299999999999</v>
      </c>
      <c r="D1087" s="64">
        <f t="shared" si="28"/>
        <v>20.470050000000001</v>
      </c>
    </row>
    <row r="1088" spans="1:4" x14ac:dyDescent="0.25">
      <c r="A1088" s="62">
        <v>40659</v>
      </c>
      <c r="B1088" s="1">
        <v>22.48</v>
      </c>
      <c r="C1088" s="1">
        <f t="shared" si="29"/>
        <v>21.013300000000005</v>
      </c>
      <c r="D1088" s="64">
        <f t="shared" si="28"/>
        <v>20.479599999999998</v>
      </c>
    </row>
    <row r="1089" spans="1:4" x14ac:dyDescent="0.25">
      <c r="A1089" s="62">
        <v>40660</v>
      </c>
      <c r="B1089" s="1">
        <v>22.63</v>
      </c>
      <c r="C1089" s="1">
        <f t="shared" si="29"/>
        <v>21.022600000000001</v>
      </c>
      <c r="D1089" s="64">
        <f t="shared" si="28"/>
        <v>20.4877</v>
      </c>
    </row>
    <row r="1090" spans="1:4" x14ac:dyDescent="0.25">
      <c r="A1090" s="62">
        <v>40661</v>
      </c>
      <c r="B1090" s="1">
        <v>22.8</v>
      </c>
      <c r="C1090" s="1">
        <f t="shared" si="29"/>
        <v>21.033700000000003</v>
      </c>
      <c r="D1090" s="64">
        <f t="shared" si="28"/>
        <v>20.494899999999998</v>
      </c>
    </row>
    <row r="1091" spans="1:4" x14ac:dyDescent="0.25">
      <c r="A1091" s="62">
        <v>40662</v>
      </c>
      <c r="B1091" s="1">
        <v>23.15</v>
      </c>
      <c r="C1091" s="1">
        <f t="shared" si="29"/>
        <v>21.048200000000005</v>
      </c>
      <c r="D1091" s="64">
        <f t="shared" si="28"/>
        <v>20.5031</v>
      </c>
    </row>
    <row r="1092" spans="1:4" x14ac:dyDescent="0.25">
      <c r="A1092" s="62">
        <v>40665</v>
      </c>
      <c r="B1092" s="1">
        <v>22.91</v>
      </c>
      <c r="C1092" s="1">
        <f t="shared" si="29"/>
        <v>21.061500000000006</v>
      </c>
      <c r="D1092" s="64">
        <f t="shared" si="28"/>
        <v>20.512550000000001</v>
      </c>
    </row>
    <row r="1093" spans="1:4" x14ac:dyDescent="0.25">
      <c r="A1093" s="62">
        <v>40666</v>
      </c>
      <c r="B1093" s="1">
        <v>23.23</v>
      </c>
      <c r="C1093" s="1">
        <f t="shared" si="29"/>
        <v>21.075600000000005</v>
      </c>
      <c r="D1093" s="64">
        <f t="shared" si="28"/>
        <v>20.52075</v>
      </c>
    </row>
    <row r="1094" spans="1:4" x14ac:dyDescent="0.25">
      <c r="A1094" s="62">
        <v>40667</v>
      </c>
      <c r="B1094" s="1">
        <v>23.5</v>
      </c>
      <c r="C1094" s="1">
        <f t="shared" si="29"/>
        <v>21.092500000000005</v>
      </c>
      <c r="D1094" s="64">
        <f t="shared" si="28"/>
        <v>20.53</v>
      </c>
    </row>
    <row r="1095" spans="1:4" x14ac:dyDescent="0.25">
      <c r="A1095" s="62">
        <v>40668</v>
      </c>
      <c r="B1095" s="1">
        <v>23.61</v>
      </c>
      <c r="C1095" s="1">
        <f t="shared" si="29"/>
        <v>21.109500000000008</v>
      </c>
      <c r="D1095" s="64">
        <f t="shared" si="28"/>
        <v>20.54175</v>
      </c>
    </row>
    <row r="1096" spans="1:4" x14ac:dyDescent="0.25">
      <c r="A1096" s="62">
        <v>40669</v>
      </c>
      <c r="B1096" s="1">
        <v>23.25</v>
      </c>
      <c r="C1096" s="1">
        <f t="shared" si="29"/>
        <v>21.127000000000006</v>
      </c>
      <c r="D1096" s="64">
        <f t="shared" si="28"/>
        <v>20.549099999999999</v>
      </c>
    </row>
    <row r="1097" spans="1:4" x14ac:dyDescent="0.25">
      <c r="A1097" s="62">
        <v>40672</v>
      </c>
      <c r="B1097" s="1">
        <v>22.76</v>
      </c>
      <c r="C1097" s="1">
        <f t="shared" si="29"/>
        <v>21.139900000000008</v>
      </c>
      <c r="D1097" s="64">
        <f t="shared" si="28"/>
        <v>20.554449999999996</v>
      </c>
    </row>
    <row r="1098" spans="1:4" x14ac:dyDescent="0.25">
      <c r="A1098" s="62">
        <v>40673</v>
      </c>
      <c r="B1098" s="1">
        <v>23.03</v>
      </c>
      <c r="C1098" s="1">
        <f t="shared" si="29"/>
        <v>21.157400000000006</v>
      </c>
      <c r="D1098" s="64">
        <f t="shared" ref="D1098:D1161" si="30">+IF(B1098="","",AVERAGE(B899:B1098))</f>
        <v>20.561050000000002</v>
      </c>
    </row>
    <row r="1099" spans="1:4" x14ac:dyDescent="0.25">
      <c r="A1099" s="62">
        <v>40674</v>
      </c>
      <c r="B1099" s="1">
        <v>23.41</v>
      </c>
      <c r="C1099" s="1">
        <f t="shared" si="29"/>
        <v>21.178500000000007</v>
      </c>
      <c r="D1099" s="64">
        <f t="shared" si="30"/>
        <v>20.570200000000003</v>
      </c>
    </row>
    <row r="1100" spans="1:4" x14ac:dyDescent="0.25">
      <c r="A1100" s="62">
        <v>40675</v>
      </c>
      <c r="B1100" s="1">
        <v>23.7</v>
      </c>
      <c r="C1100" s="1">
        <f t="shared" si="29"/>
        <v>21.200900000000001</v>
      </c>
      <c r="D1100" s="64">
        <f t="shared" si="30"/>
        <v>20.582050000000002</v>
      </c>
    </row>
    <row r="1101" spans="1:4" x14ac:dyDescent="0.25">
      <c r="A1101" s="62">
        <v>40676</v>
      </c>
      <c r="B1101" s="1">
        <v>23.41</v>
      </c>
      <c r="C1101" s="1">
        <f t="shared" si="29"/>
        <v>21.2227</v>
      </c>
      <c r="D1101" s="64">
        <f t="shared" si="30"/>
        <v>20.59395</v>
      </c>
    </row>
    <row r="1102" spans="1:4" x14ac:dyDescent="0.25">
      <c r="A1102" s="62">
        <v>40679</v>
      </c>
      <c r="B1102" s="1">
        <v>23.64</v>
      </c>
      <c r="C1102" s="1">
        <f t="shared" si="29"/>
        <v>21.248100000000001</v>
      </c>
      <c r="D1102" s="64">
        <f t="shared" si="30"/>
        <v>20.609150000000003</v>
      </c>
    </row>
    <row r="1103" spans="1:4" x14ac:dyDescent="0.25">
      <c r="A1103" s="62">
        <v>40680</v>
      </c>
      <c r="B1103" s="1">
        <v>23.55</v>
      </c>
      <c r="C1103" s="1">
        <f t="shared" si="29"/>
        <v>21.274700000000003</v>
      </c>
      <c r="D1103" s="64">
        <f t="shared" si="30"/>
        <v>20.621150000000004</v>
      </c>
    </row>
    <row r="1104" spans="1:4" x14ac:dyDescent="0.25">
      <c r="A1104" s="62">
        <v>40681</v>
      </c>
      <c r="B1104" s="1">
        <v>23.88</v>
      </c>
      <c r="C1104" s="1">
        <f t="shared" si="29"/>
        <v>21.305100000000003</v>
      </c>
      <c r="D1104" s="64">
        <f t="shared" si="30"/>
        <v>20.636199999999999</v>
      </c>
    </row>
    <row r="1105" spans="1:4" x14ac:dyDescent="0.25">
      <c r="A1105" s="62">
        <v>40682</v>
      </c>
      <c r="B1105" s="1">
        <v>23.54</v>
      </c>
      <c r="C1105" s="1">
        <f t="shared" si="29"/>
        <v>21.332100000000004</v>
      </c>
      <c r="D1105" s="64">
        <f t="shared" si="30"/>
        <v>20.65025</v>
      </c>
    </row>
    <row r="1106" spans="1:4" x14ac:dyDescent="0.25">
      <c r="A1106" s="62">
        <v>40683</v>
      </c>
      <c r="B1106" s="1">
        <v>23.22</v>
      </c>
      <c r="C1106" s="1">
        <f t="shared" si="29"/>
        <v>21.355500000000003</v>
      </c>
      <c r="D1106" s="64">
        <f t="shared" si="30"/>
        <v>20.663</v>
      </c>
    </row>
    <row r="1107" spans="1:4" x14ac:dyDescent="0.25">
      <c r="A1107" s="62">
        <v>40686</v>
      </c>
      <c r="B1107" s="1">
        <v>22.86</v>
      </c>
      <c r="C1107" s="1">
        <f t="shared" si="29"/>
        <v>21.374700000000004</v>
      </c>
      <c r="D1107" s="64">
        <f t="shared" si="30"/>
        <v>20.674049999999998</v>
      </c>
    </row>
    <row r="1108" spans="1:4" x14ac:dyDescent="0.25">
      <c r="A1108" s="62">
        <v>40687</v>
      </c>
      <c r="B1108" s="1">
        <v>22.61</v>
      </c>
      <c r="C1108" s="1">
        <f t="shared" si="29"/>
        <v>21.390600000000003</v>
      </c>
      <c r="D1108" s="64">
        <f t="shared" si="30"/>
        <v>20.683849999999996</v>
      </c>
    </row>
    <row r="1109" spans="1:4" x14ac:dyDescent="0.25">
      <c r="A1109" s="62">
        <v>40688</v>
      </c>
      <c r="B1109" s="1">
        <v>22.68</v>
      </c>
      <c r="C1109" s="1">
        <f t="shared" si="29"/>
        <v>21.407100000000003</v>
      </c>
      <c r="D1109" s="64">
        <f t="shared" si="30"/>
        <v>20.698150000000002</v>
      </c>
    </row>
    <row r="1110" spans="1:4" x14ac:dyDescent="0.25">
      <c r="A1110" s="62">
        <v>40689</v>
      </c>
      <c r="B1110" s="1">
        <v>22.5</v>
      </c>
      <c r="C1110" s="1">
        <f t="shared" si="29"/>
        <v>21.423600000000008</v>
      </c>
      <c r="D1110" s="64">
        <f t="shared" si="30"/>
        <v>20.713550000000001</v>
      </c>
    </row>
    <row r="1111" spans="1:4" x14ac:dyDescent="0.25">
      <c r="A1111" s="62">
        <v>40690</v>
      </c>
      <c r="B1111" s="1">
        <v>22.21</v>
      </c>
      <c r="C1111" s="1">
        <f t="shared" si="29"/>
        <v>21.434200000000004</v>
      </c>
      <c r="D1111" s="64">
        <f t="shared" si="30"/>
        <v>20.727350000000001</v>
      </c>
    </row>
    <row r="1112" spans="1:4" x14ac:dyDescent="0.25">
      <c r="A1112" s="62">
        <v>40694</v>
      </c>
      <c r="B1112" s="1">
        <v>22.51</v>
      </c>
      <c r="C1112" s="1">
        <f t="shared" si="29"/>
        <v>21.449900000000003</v>
      </c>
      <c r="D1112" s="64">
        <f t="shared" si="30"/>
        <v>20.744150000000005</v>
      </c>
    </row>
    <row r="1113" spans="1:4" x14ac:dyDescent="0.25">
      <c r="A1113" s="62">
        <v>40695</v>
      </c>
      <c r="B1113" s="1">
        <v>22</v>
      </c>
      <c r="C1113" s="1">
        <f t="shared" si="29"/>
        <v>21.462200000000003</v>
      </c>
      <c r="D1113" s="64">
        <f t="shared" si="30"/>
        <v>20.756800000000002</v>
      </c>
    </row>
    <row r="1114" spans="1:4" x14ac:dyDescent="0.25">
      <c r="A1114" s="62">
        <v>40696</v>
      </c>
      <c r="B1114" s="1">
        <v>22.08</v>
      </c>
      <c r="C1114" s="1">
        <f t="shared" si="29"/>
        <v>21.476400000000002</v>
      </c>
      <c r="D1114" s="64">
        <f t="shared" si="30"/>
        <v>20.769549999999999</v>
      </c>
    </row>
    <row r="1115" spans="1:4" x14ac:dyDescent="0.25">
      <c r="A1115" s="62">
        <v>40697</v>
      </c>
      <c r="B1115" s="1">
        <v>21.73</v>
      </c>
      <c r="C1115" s="1">
        <f t="shared" si="29"/>
        <v>21.486800000000002</v>
      </c>
      <c r="D1115" s="64">
        <f t="shared" si="30"/>
        <v>20.780249999999995</v>
      </c>
    </row>
    <row r="1116" spans="1:4" x14ac:dyDescent="0.25">
      <c r="A1116" s="62">
        <v>40700</v>
      </c>
      <c r="B1116" s="1">
        <v>21.83</v>
      </c>
      <c r="C1116" s="1">
        <f t="shared" si="29"/>
        <v>21.494600000000002</v>
      </c>
      <c r="D1116" s="64">
        <f t="shared" si="30"/>
        <v>20.794899999999998</v>
      </c>
    </row>
    <row r="1117" spans="1:4" x14ac:dyDescent="0.25">
      <c r="A1117" s="62">
        <v>40701</v>
      </c>
      <c r="B1117" s="1">
        <v>22.06</v>
      </c>
      <c r="C1117" s="1">
        <f t="shared" si="29"/>
        <v>21.502199999999995</v>
      </c>
      <c r="D1117" s="64">
        <f t="shared" si="30"/>
        <v>20.810649999999999</v>
      </c>
    </row>
    <row r="1118" spans="1:4" x14ac:dyDescent="0.25">
      <c r="A1118" s="62">
        <v>40702</v>
      </c>
      <c r="B1118" s="1">
        <v>21.82</v>
      </c>
      <c r="C1118" s="1">
        <f t="shared" si="29"/>
        <v>21.5075</v>
      </c>
      <c r="D1118" s="64">
        <f t="shared" si="30"/>
        <v>20.826250000000002</v>
      </c>
    </row>
    <row r="1119" spans="1:4" x14ac:dyDescent="0.25">
      <c r="A1119" s="62">
        <v>40703</v>
      </c>
      <c r="B1119" s="1">
        <v>21.76</v>
      </c>
      <c r="C1119" s="1">
        <f t="shared" si="29"/>
        <v>21.514299999999999</v>
      </c>
      <c r="D1119" s="64">
        <f t="shared" si="30"/>
        <v>20.843050000000002</v>
      </c>
    </row>
    <row r="1120" spans="1:4" x14ac:dyDescent="0.25">
      <c r="A1120" s="62">
        <v>40704</v>
      </c>
      <c r="B1120" s="1">
        <v>21.38</v>
      </c>
      <c r="C1120" s="1">
        <f t="shared" si="29"/>
        <v>21.517300000000006</v>
      </c>
      <c r="D1120" s="64">
        <f t="shared" si="30"/>
        <v>20.85755</v>
      </c>
    </row>
    <row r="1121" spans="1:4" x14ac:dyDescent="0.25">
      <c r="A1121" s="62">
        <v>40707</v>
      </c>
      <c r="B1121" s="1">
        <v>21.38</v>
      </c>
      <c r="C1121" s="1">
        <f t="shared" si="29"/>
        <v>21.521000000000004</v>
      </c>
      <c r="D1121" s="64">
        <f t="shared" si="30"/>
        <v>20.873550000000002</v>
      </c>
    </row>
    <row r="1122" spans="1:4" x14ac:dyDescent="0.25">
      <c r="A1122" s="62">
        <v>40708</v>
      </c>
      <c r="B1122" s="1">
        <v>21.82</v>
      </c>
      <c r="C1122" s="1">
        <f t="shared" si="29"/>
        <v>21.529700000000005</v>
      </c>
      <c r="D1122" s="64">
        <f t="shared" si="30"/>
        <v>20.890799999999999</v>
      </c>
    </row>
    <row r="1123" spans="1:4" x14ac:dyDescent="0.25">
      <c r="A1123" s="62">
        <v>40709</v>
      </c>
      <c r="B1123" s="1">
        <v>21.42</v>
      </c>
      <c r="C1123" s="1">
        <f t="shared" si="29"/>
        <v>21.535700000000002</v>
      </c>
      <c r="D1123" s="64">
        <f t="shared" si="30"/>
        <v>20.908100000000001</v>
      </c>
    </row>
    <row r="1124" spans="1:4" x14ac:dyDescent="0.25">
      <c r="A1124" s="62">
        <v>40710</v>
      </c>
      <c r="B1124" s="1">
        <v>21.42</v>
      </c>
      <c r="C1124" s="1">
        <f t="shared" si="29"/>
        <v>21.537500000000001</v>
      </c>
      <c r="D1124" s="64">
        <f t="shared" si="30"/>
        <v>20.9269</v>
      </c>
    </row>
    <row r="1125" spans="1:4" x14ac:dyDescent="0.25">
      <c r="A1125" s="62">
        <v>40711</v>
      </c>
      <c r="B1125" s="1">
        <v>21.19</v>
      </c>
      <c r="C1125" s="1">
        <f t="shared" si="29"/>
        <v>21.533900000000003</v>
      </c>
      <c r="D1125" s="64">
        <f t="shared" si="30"/>
        <v>20.942149999999998</v>
      </c>
    </row>
    <row r="1126" spans="1:4" x14ac:dyDescent="0.25">
      <c r="A1126" s="62">
        <v>40714</v>
      </c>
      <c r="B1126" s="1">
        <v>21.32</v>
      </c>
      <c r="C1126" s="1">
        <f t="shared" ref="C1126:C1189" si="31">+IF(B1126="","",AVERAGE(B1027:B1126))</f>
        <v>21.529600000000006</v>
      </c>
      <c r="D1126" s="64">
        <f t="shared" si="30"/>
        <v>20.957350000000002</v>
      </c>
    </row>
    <row r="1127" spans="1:4" x14ac:dyDescent="0.25">
      <c r="A1127" s="62">
        <v>40715</v>
      </c>
      <c r="B1127" s="1">
        <v>21.65</v>
      </c>
      <c r="C1127" s="1">
        <f t="shared" si="31"/>
        <v>21.528600000000004</v>
      </c>
      <c r="D1127" s="64">
        <f t="shared" si="30"/>
        <v>20.97345</v>
      </c>
    </row>
    <row r="1128" spans="1:4" x14ac:dyDescent="0.25">
      <c r="A1128" s="62">
        <v>40716</v>
      </c>
      <c r="B1128" s="1">
        <v>21.4</v>
      </c>
      <c r="C1128" s="1">
        <f t="shared" si="31"/>
        <v>21.528000000000006</v>
      </c>
      <c r="D1128" s="64">
        <f t="shared" si="30"/>
        <v>20.989849999999997</v>
      </c>
    </row>
    <row r="1129" spans="1:4" x14ac:dyDescent="0.25">
      <c r="A1129" s="62">
        <v>40717</v>
      </c>
      <c r="B1129" s="1">
        <v>21.71</v>
      </c>
      <c r="C1129" s="1">
        <f t="shared" si="31"/>
        <v>21.530500000000007</v>
      </c>
      <c r="D1129" s="64">
        <f t="shared" si="30"/>
        <v>21.008899999999997</v>
      </c>
    </row>
    <row r="1130" spans="1:4" x14ac:dyDescent="0.25">
      <c r="A1130" s="62">
        <v>40718</v>
      </c>
      <c r="B1130" s="1">
        <v>21.2</v>
      </c>
      <c r="C1130" s="1">
        <f t="shared" si="31"/>
        <v>21.527700000000003</v>
      </c>
      <c r="D1130" s="64">
        <f t="shared" si="30"/>
        <v>21.024899999999992</v>
      </c>
    </row>
    <row r="1131" spans="1:4" x14ac:dyDescent="0.25">
      <c r="A1131" s="62">
        <v>40721</v>
      </c>
      <c r="B1131" s="1">
        <v>21.34</v>
      </c>
      <c r="C1131" s="1">
        <f t="shared" si="31"/>
        <v>21.525500000000001</v>
      </c>
      <c r="D1131" s="64">
        <f t="shared" si="30"/>
        <v>21.04175</v>
      </c>
    </row>
    <row r="1132" spans="1:4" x14ac:dyDescent="0.25">
      <c r="A1132" s="62">
        <v>40722</v>
      </c>
      <c r="B1132" s="1">
        <v>21.49</v>
      </c>
      <c r="C1132" s="1">
        <f t="shared" si="31"/>
        <v>21.524700000000003</v>
      </c>
      <c r="D1132" s="64">
        <f t="shared" si="30"/>
        <v>21.0564</v>
      </c>
    </row>
    <row r="1133" spans="1:4" x14ac:dyDescent="0.25">
      <c r="A1133" s="62">
        <v>40723</v>
      </c>
      <c r="B1133" s="1">
        <v>21.39</v>
      </c>
      <c r="C1133" s="1">
        <f t="shared" si="31"/>
        <v>21.521799999999999</v>
      </c>
      <c r="D1133" s="64">
        <f t="shared" si="30"/>
        <v>21.069650000000006</v>
      </c>
    </row>
    <row r="1134" spans="1:4" x14ac:dyDescent="0.25">
      <c r="A1134" s="62">
        <v>40724</v>
      </c>
      <c r="B1134" s="1">
        <v>22.16</v>
      </c>
      <c r="C1134" s="1">
        <f t="shared" si="31"/>
        <v>21.526500000000002</v>
      </c>
      <c r="D1134" s="64">
        <f t="shared" si="30"/>
        <v>21.086850000000005</v>
      </c>
    </row>
    <row r="1135" spans="1:4" x14ac:dyDescent="0.25">
      <c r="A1135" s="62">
        <v>40725</v>
      </c>
      <c r="B1135" s="1">
        <v>22.53</v>
      </c>
      <c r="C1135" s="1">
        <f t="shared" si="31"/>
        <v>21.535400000000003</v>
      </c>
      <c r="D1135" s="64">
        <f t="shared" si="30"/>
        <v>21.104650000000007</v>
      </c>
    </row>
    <row r="1136" spans="1:4" x14ac:dyDescent="0.25">
      <c r="A1136" s="62">
        <v>40729</v>
      </c>
      <c r="B1136" s="1">
        <v>22.44</v>
      </c>
      <c r="C1136" s="1">
        <f t="shared" si="31"/>
        <v>21.545200000000005</v>
      </c>
      <c r="D1136" s="64">
        <f t="shared" si="30"/>
        <v>21.122800000000002</v>
      </c>
    </row>
    <row r="1137" spans="1:4" x14ac:dyDescent="0.25">
      <c r="A1137" s="62">
        <v>40730</v>
      </c>
      <c r="B1137" s="1">
        <v>22.75</v>
      </c>
      <c r="C1137" s="1">
        <f t="shared" si="31"/>
        <v>21.554700000000008</v>
      </c>
      <c r="D1137" s="64">
        <f t="shared" si="30"/>
        <v>21.141900000000007</v>
      </c>
    </row>
    <row r="1138" spans="1:4" x14ac:dyDescent="0.25">
      <c r="A1138" s="62">
        <v>40731</v>
      </c>
      <c r="B1138" s="1">
        <v>23.23</v>
      </c>
      <c r="C1138" s="1">
        <f t="shared" si="31"/>
        <v>21.569400000000009</v>
      </c>
      <c r="D1138" s="64">
        <f t="shared" si="30"/>
        <v>21.16235</v>
      </c>
    </row>
    <row r="1139" spans="1:4" x14ac:dyDescent="0.25">
      <c r="A1139" s="62">
        <v>40732</v>
      </c>
      <c r="B1139" s="1">
        <v>23.09</v>
      </c>
      <c r="C1139" s="1">
        <f t="shared" si="31"/>
        <v>21.584600000000012</v>
      </c>
      <c r="D1139" s="64">
        <f t="shared" si="30"/>
        <v>21.182749999999995</v>
      </c>
    </row>
    <row r="1140" spans="1:4" x14ac:dyDescent="0.25">
      <c r="A1140" s="62">
        <v>40735</v>
      </c>
      <c r="B1140" s="1">
        <v>22.85</v>
      </c>
      <c r="C1140" s="1">
        <f t="shared" si="31"/>
        <v>21.598600000000005</v>
      </c>
      <c r="D1140" s="64">
        <f t="shared" si="30"/>
        <v>21.202100000000002</v>
      </c>
    </row>
    <row r="1141" spans="1:4" x14ac:dyDescent="0.25">
      <c r="A1141" s="62">
        <v>40736</v>
      </c>
      <c r="B1141" s="1">
        <v>22.45</v>
      </c>
      <c r="C1141" s="1">
        <f t="shared" si="31"/>
        <v>21.605600000000003</v>
      </c>
      <c r="D1141" s="64">
        <f t="shared" si="30"/>
        <v>21.21725</v>
      </c>
    </row>
    <row r="1142" spans="1:4" x14ac:dyDescent="0.25">
      <c r="A1142" s="62">
        <v>40737</v>
      </c>
      <c r="B1142" s="1">
        <v>22.48</v>
      </c>
      <c r="C1142" s="1">
        <f t="shared" si="31"/>
        <v>21.610700000000005</v>
      </c>
      <c r="D1142" s="64">
        <f t="shared" si="30"/>
        <v>21.233449999999998</v>
      </c>
    </row>
    <row r="1143" spans="1:4" x14ac:dyDescent="0.25">
      <c r="A1143" s="62">
        <v>40738</v>
      </c>
      <c r="B1143" s="1">
        <v>22.27</v>
      </c>
      <c r="C1143" s="1">
        <f t="shared" si="31"/>
        <v>21.612000000000002</v>
      </c>
      <c r="D1143" s="64">
        <f t="shared" si="30"/>
        <v>21.247300000000006</v>
      </c>
    </row>
    <row r="1144" spans="1:4" x14ac:dyDescent="0.25">
      <c r="A1144" s="62">
        <v>40739</v>
      </c>
      <c r="B1144" s="1">
        <v>22.37</v>
      </c>
      <c r="C1144" s="1">
        <f t="shared" si="31"/>
        <v>21.617600000000003</v>
      </c>
      <c r="D1144" s="64">
        <f t="shared" si="30"/>
        <v>21.262950000000004</v>
      </c>
    </row>
    <row r="1145" spans="1:4" x14ac:dyDescent="0.25">
      <c r="A1145" s="62">
        <v>40742</v>
      </c>
      <c r="B1145" s="1">
        <v>22.28</v>
      </c>
      <c r="C1145" s="1">
        <f t="shared" si="31"/>
        <v>21.628900000000002</v>
      </c>
      <c r="D1145" s="64">
        <f t="shared" si="30"/>
        <v>21.278350000000003</v>
      </c>
    </row>
    <row r="1146" spans="1:4" x14ac:dyDescent="0.25">
      <c r="A1146" s="62">
        <v>40743</v>
      </c>
      <c r="B1146" s="1">
        <v>23.06</v>
      </c>
      <c r="C1146" s="1">
        <f t="shared" si="31"/>
        <v>21.646700000000006</v>
      </c>
      <c r="D1146" s="64">
        <f t="shared" si="30"/>
        <v>21.297050000000009</v>
      </c>
    </row>
    <row r="1147" spans="1:4" x14ac:dyDescent="0.25">
      <c r="A1147" s="62">
        <v>40744</v>
      </c>
      <c r="B1147" s="1">
        <v>22.99</v>
      </c>
      <c r="C1147" s="1">
        <f t="shared" si="31"/>
        <v>21.658000000000001</v>
      </c>
      <c r="D1147" s="64">
        <f t="shared" si="30"/>
        <v>21.317650000000004</v>
      </c>
    </row>
    <row r="1148" spans="1:4" x14ac:dyDescent="0.25">
      <c r="A1148" s="62">
        <v>40745</v>
      </c>
      <c r="B1148" s="1">
        <v>22.81</v>
      </c>
      <c r="C1148" s="1">
        <f t="shared" si="31"/>
        <v>21.671400000000002</v>
      </c>
      <c r="D1148" s="64">
        <f t="shared" si="30"/>
        <v>21.335950000000008</v>
      </c>
    </row>
    <row r="1149" spans="1:4" x14ac:dyDescent="0.25">
      <c r="A1149" s="62">
        <v>40746</v>
      </c>
      <c r="B1149" s="1">
        <v>23.13</v>
      </c>
      <c r="C1149" s="1">
        <f t="shared" si="31"/>
        <v>21.688800000000004</v>
      </c>
      <c r="D1149" s="64">
        <f t="shared" si="30"/>
        <v>21.355050000000006</v>
      </c>
    </row>
    <row r="1150" spans="1:4" x14ac:dyDescent="0.25">
      <c r="A1150" s="62">
        <v>40749</v>
      </c>
      <c r="B1150" s="1">
        <v>23.03</v>
      </c>
      <c r="C1150" s="1">
        <f t="shared" si="31"/>
        <v>21.704200000000004</v>
      </c>
      <c r="D1150" s="64">
        <f t="shared" si="30"/>
        <v>21.373200000000008</v>
      </c>
    </row>
    <row r="1151" spans="1:4" x14ac:dyDescent="0.25">
      <c r="A1151" s="62">
        <v>40750</v>
      </c>
      <c r="B1151" s="1">
        <v>22.9</v>
      </c>
      <c r="C1151" s="1">
        <f t="shared" si="31"/>
        <v>21.715300000000003</v>
      </c>
      <c r="D1151" s="64">
        <f t="shared" si="30"/>
        <v>21.390100000000004</v>
      </c>
    </row>
    <row r="1152" spans="1:4" x14ac:dyDescent="0.25">
      <c r="A1152" s="62">
        <v>40751</v>
      </c>
      <c r="B1152" s="1">
        <v>22.53</v>
      </c>
      <c r="C1152" s="1">
        <f t="shared" si="31"/>
        <v>21.725000000000005</v>
      </c>
      <c r="D1152" s="64">
        <f t="shared" si="30"/>
        <v>21.404950000000003</v>
      </c>
    </row>
    <row r="1153" spans="1:4" x14ac:dyDescent="0.25">
      <c r="A1153" s="62">
        <v>40752</v>
      </c>
      <c r="B1153" s="1">
        <v>22.55</v>
      </c>
      <c r="C1153" s="1">
        <f t="shared" si="31"/>
        <v>21.738400000000009</v>
      </c>
      <c r="D1153" s="64">
        <f t="shared" si="30"/>
        <v>21.418850000000006</v>
      </c>
    </row>
    <row r="1154" spans="1:4" x14ac:dyDescent="0.25">
      <c r="A1154" s="62">
        <v>40753</v>
      </c>
      <c r="B1154" s="1">
        <v>22.33</v>
      </c>
      <c r="C1154" s="1">
        <f t="shared" si="31"/>
        <v>21.750400000000003</v>
      </c>
      <c r="D1154" s="64">
        <f t="shared" si="30"/>
        <v>21.434300000000007</v>
      </c>
    </row>
    <row r="1155" spans="1:4" x14ac:dyDescent="0.25">
      <c r="A1155" s="62">
        <v>40756</v>
      </c>
      <c r="B1155" s="1">
        <v>22.24</v>
      </c>
      <c r="C1155" s="1">
        <f t="shared" si="31"/>
        <v>21.760800000000003</v>
      </c>
      <c r="D1155" s="64">
        <f t="shared" si="30"/>
        <v>21.448900000000009</v>
      </c>
    </row>
    <row r="1156" spans="1:4" x14ac:dyDescent="0.25">
      <c r="A1156" s="62">
        <v>40757</v>
      </c>
      <c r="B1156" s="1">
        <v>21.74</v>
      </c>
      <c r="C1156" s="1">
        <f t="shared" si="31"/>
        <v>21.770299999999999</v>
      </c>
      <c r="D1156" s="64">
        <f t="shared" si="30"/>
        <v>21.461000000000002</v>
      </c>
    </row>
    <row r="1157" spans="1:4" x14ac:dyDescent="0.25">
      <c r="A1157" s="62">
        <v>40758</v>
      </c>
      <c r="B1157" s="1">
        <v>21.81</v>
      </c>
      <c r="C1157" s="1">
        <f t="shared" si="31"/>
        <v>21.779699999999995</v>
      </c>
      <c r="D1157" s="64">
        <f t="shared" si="30"/>
        <v>21.474100000000004</v>
      </c>
    </row>
    <row r="1158" spans="1:4" x14ac:dyDescent="0.25">
      <c r="A1158" s="62">
        <v>40759</v>
      </c>
      <c r="B1158" s="1">
        <v>20.85</v>
      </c>
      <c r="C1158" s="1">
        <f t="shared" si="31"/>
        <v>21.779799999999991</v>
      </c>
      <c r="D1158" s="64">
        <f t="shared" si="30"/>
        <v>21.482300000000006</v>
      </c>
    </row>
    <row r="1159" spans="1:4" x14ac:dyDescent="0.25">
      <c r="A1159" s="62">
        <v>40760</v>
      </c>
      <c r="B1159" s="1">
        <v>20.79</v>
      </c>
      <c r="C1159" s="1">
        <f t="shared" si="31"/>
        <v>21.785899999999991</v>
      </c>
      <c r="D1159" s="64">
        <f t="shared" si="30"/>
        <v>21.488050000000008</v>
      </c>
    </row>
    <row r="1160" spans="1:4" x14ac:dyDescent="0.25">
      <c r="A1160" s="62">
        <v>40763</v>
      </c>
      <c r="B1160" s="1">
        <v>20.11</v>
      </c>
      <c r="C1160" s="1">
        <f t="shared" si="31"/>
        <v>21.788899999999998</v>
      </c>
      <c r="D1160" s="64">
        <f t="shared" si="30"/>
        <v>21.48980000000001</v>
      </c>
    </row>
    <row r="1161" spans="1:4" x14ac:dyDescent="0.25">
      <c r="A1161" s="62">
        <v>40764</v>
      </c>
      <c r="B1161" s="1">
        <v>20.6</v>
      </c>
      <c r="C1161" s="1">
        <f t="shared" si="31"/>
        <v>21.795899999999996</v>
      </c>
      <c r="D1161" s="64">
        <f t="shared" si="30"/>
        <v>21.493600000000011</v>
      </c>
    </row>
    <row r="1162" spans="1:4" x14ac:dyDescent="0.25">
      <c r="A1162" s="62">
        <v>40765</v>
      </c>
      <c r="B1162" s="1">
        <v>19.93</v>
      </c>
      <c r="C1162" s="1">
        <f t="shared" si="31"/>
        <v>21.795899999999996</v>
      </c>
      <c r="D1162" s="64">
        <f t="shared" ref="D1162:D1225" si="32">+IF(B1162="","",AVERAGE(B963:B1162))</f>
        <v>21.493900000000011</v>
      </c>
    </row>
    <row r="1163" spans="1:4" x14ac:dyDescent="0.25">
      <c r="A1163" s="62">
        <v>40766</v>
      </c>
      <c r="B1163" s="1">
        <v>20.76</v>
      </c>
      <c r="C1163" s="1">
        <f t="shared" si="31"/>
        <v>21.801599999999997</v>
      </c>
      <c r="D1163" s="64">
        <f t="shared" si="32"/>
        <v>21.497500000000013</v>
      </c>
    </row>
    <row r="1164" spans="1:4" x14ac:dyDescent="0.25">
      <c r="A1164" s="62">
        <v>40767</v>
      </c>
      <c r="B1164" s="1">
        <v>20.65</v>
      </c>
      <c r="C1164" s="1">
        <f t="shared" si="31"/>
        <v>21.806699999999999</v>
      </c>
      <c r="D1164" s="64">
        <f t="shared" si="32"/>
        <v>21.499800000000015</v>
      </c>
    </row>
    <row r="1165" spans="1:4" x14ac:dyDescent="0.25">
      <c r="A1165" s="62">
        <v>40770</v>
      </c>
      <c r="B1165" s="1">
        <v>20.89</v>
      </c>
      <c r="C1165" s="1">
        <f t="shared" si="31"/>
        <v>21.8127</v>
      </c>
      <c r="D1165" s="64">
        <f t="shared" si="32"/>
        <v>21.501900000000013</v>
      </c>
    </row>
    <row r="1166" spans="1:4" x14ac:dyDescent="0.25">
      <c r="A1166" s="62">
        <v>40771</v>
      </c>
      <c r="B1166" s="1">
        <v>20.79</v>
      </c>
      <c r="C1166" s="1">
        <f t="shared" si="31"/>
        <v>21.816799999999997</v>
      </c>
      <c r="D1166" s="64">
        <f t="shared" si="32"/>
        <v>21.505600000000012</v>
      </c>
    </row>
    <row r="1167" spans="1:4" x14ac:dyDescent="0.25">
      <c r="A1167" s="62">
        <v>40772</v>
      </c>
      <c r="B1167" s="1">
        <v>20.67</v>
      </c>
      <c r="C1167" s="1">
        <f t="shared" si="31"/>
        <v>21.819800000000001</v>
      </c>
      <c r="D1167" s="64">
        <f t="shared" si="32"/>
        <v>21.506100000000011</v>
      </c>
    </row>
    <row r="1168" spans="1:4" x14ac:dyDescent="0.25">
      <c r="A1168" s="62">
        <v>40773</v>
      </c>
      <c r="B1168" s="1">
        <v>19.77</v>
      </c>
      <c r="C1168" s="1">
        <f t="shared" si="31"/>
        <v>21.8141</v>
      </c>
      <c r="D1168" s="64">
        <f t="shared" si="32"/>
        <v>21.503250000000016</v>
      </c>
    </row>
    <row r="1169" spans="1:4" x14ac:dyDescent="0.25">
      <c r="A1169" s="62">
        <v>40774</v>
      </c>
      <c r="B1169" s="1">
        <v>19.190000000000001</v>
      </c>
      <c r="C1169" s="1">
        <f t="shared" si="31"/>
        <v>21.8032</v>
      </c>
      <c r="D1169" s="64">
        <f t="shared" si="32"/>
        <v>21.496800000000011</v>
      </c>
    </row>
    <row r="1170" spans="1:4" x14ac:dyDescent="0.25">
      <c r="A1170" s="62">
        <v>40777</v>
      </c>
      <c r="B1170" s="1">
        <v>19.38</v>
      </c>
      <c r="C1170" s="1">
        <f t="shared" si="31"/>
        <v>21.792400000000001</v>
      </c>
      <c r="D1170" s="64">
        <f t="shared" si="32"/>
        <v>21.48885000000001</v>
      </c>
    </row>
    <row r="1171" spans="1:4" x14ac:dyDescent="0.25">
      <c r="A1171" s="62">
        <v>40778</v>
      </c>
      <c r="B1171" s="1">
        <v>19.71</v>
      </c>
      <c r="C1171" s="1">
        <f t="shared" si="31"/>
        <v>21.787700000000005</v>
      </c>
      <c r="D1171" s="64">
        <f t="shared" si="32"/>
        <v>21.481200000000012</v>
      </c>
    </row>
    <row r="1172" spans="1:4" x14ac:dyDescent="0.25">
      <c r="A1172" s="62">
        <v>40779</v>
      </c>
      <c r="B1172" s="1">
        <v>19.8</v>
      </c>
      <c r="C1172" s="1">
        <f t="shared" si="31"/>
        <v>21.78850000000001</v>
      </c>
      <c r="D1172" s="64">
        <f t="shared" si="32"/>
        <v>21.474050000000005</v>
      </c>
    </row>
    <row r="1173" spans="1:4" x14ac:dyDescent="0.25">
      <c r="A1173" s="62">
        <v>40780</v>
      </c>
      <c r="B1173" s="1">
        <v>19.420000000000002</v>
      </c>
      <c r="C1173" s="1">
        <f t="shared" si="31"/>
        <v>21.787800000000008</v>
      </c>
      <c r="D1173" s="64">
        <f t="shared" si="32"/>
        <v>21.465350000000008</v>
      </c>
    </row>
    <row r="1174" spans="1:4" x14ac:dyDescent="0.25">
      <c r="A1174" s="62">
        <v>40781</v>
      </c>
      <c r="B1174" s="1">
        <v>19.77</v>
      </c>
      <c r="C1174" s="1">
        <f t="shared" si="31"/>
        <v>21.788400000000006</v>
      </c>
      <c r="D1174" s="64">
        <f t="shared" si="32"/>
        <v>21.459000000000014</v>
      </c>
    </row>
    <row r="1175" spans="1:4" x14ac:dyDescent="0.25">
      <c r="A1175" s="62">
        <v>40784</v>
      </c>
      <c r="B1175" s="1">
        <v>20.3</v>
      </c>
      <c r="C1175" s="1">
        <f t="shared" si="31"/>
        <v>21.791900000000005</v>
      </c>
      <c r="D1175" s="64">
        <f t="shared" si="32"/>
        <v>21.454450000000016</v>
      </c>
    </row>
    <row r="1176" spans="1:4" x14ac:dyDescent="0.25">
      <c r="A1176" s="62">
        <v>40785</v>
      </c>
      <c r="B1176" s="1">
        <v>20.239999999999998</v>
      </c>
      <c r="C1176" s="1">
        <f t="shared" si="31"/>
        <v>21.794000000000004</v>
      </c>
      <c r="D1176" s="64">
        <f t="shared" si="32"/>
        <v>21.448000000000015</v>
      </c>
    </row>
    <row r="1177" spans="1:4" x14ac:dyDescent="0.25">
      <c r="A1177" s="62">
        <v>40786</v>
      </c>
      <c r="B1177" s="1">
        <v>20.13</v>
      </c>
      <c r="C1177" s="1">
        <f t="shared" si="31"/>
        <v>21.795100000000001</v>
      </c>
      <c r="D1177" s="64">
        <f t="shared" si="32"/>
        <v>21.442150000000016</v>
      </c>
    </row>
    <row r="1178" spans="1:4" x14ac:dyDescent="0.25">
      <c r="A1178" s="62">
        <v>40787</v>
      </c>
      <c r="B1178" s="1">
        <v>19.989999999999998</v>
      </c>
      <c r="C1178" s="1">
        <f t="shared" si="31"/>
        <v>21.793800000000001</v>
      </c>
      <c r="D1178" s="64">
        <f t="shared" si="32"/>
        <v>21.436750000000014</v>
      </c>
    </row>
    <row r="1179" spans="1:4" x14ac:dyDescent="0.25">
      <c r="A1179" s="62">
        <v>40788</v>
      </c>
      <c r="B1179" s="1">
        <v>19.64</v>
      </c>
      <c r="C1179" s="1">
        <f t="shared" si="31"/>
        <v>21.792599999999997</v>
      </c>
      <c r="D1179" s="64">
        <f t="shared" si="32"/>
        <v>21.429550000000017</v>
      </c>
    </row>
    <row r="1180" spans="1:4" x14ac:dyDescent="0.25">
      <c r="A1180" s="62">
        <v>40792</v>
      </c>
      <c r="B1180" s="1">
        <v>19.54</v>
      </c>
      <c r="C1180" s="1">
        <f t="shared" si="31"/>
        <v>21.790199999999999</v>
      </c>
      <c r="D1180" s="64">
        <f t="shared" si="32"/>
        <v>21.422150000000016</v>
      </c>
    </row>
    <row r="1181" spans="1:4" x14ac:dyDescent="0.25">
      <c r="A1181" s="62">
        <v>40793</v>
      </c>
      <c r="B1181" s="1">
        <v>20.079999999999998</v>
      </c>
      <c r="C1181" s="1">
        <f t="shared" si="31"/>
        <v>21.795200000000001</v>
      </c>
      <c r="D1181" s="64">
        <f t="shared" si="32"/>
        <v>21.416850000000014</v>
      </c>
    </row>
    <row r="1182" spans="1:4" x14ac:dyDescent="0.25">
      <c r="A1182" s="62">
        <v>40794</v>
      </c>
      <c r="B1182" s="1">
        <v>19.899999999999999</v>
      </c>
      <c r="C1182" s="1">
        <f t="shared" si="31"/>
        <v>21.796699999999998</v>
      </c>
      <c r="D1182" s="64">
        <f t="shared" si="32"/>
        <v>21.410100000000011</v>
      </c>
    </row>
    <row r="1183" spans="1:4" x14ac:dyDescent="0.25">
      <c r="A1183" s="62">
        <v>40795</v>
      </c>
      <c r="B1183" s="1">
        <v>19.7</v>
      </c>
      <c r="C1183" s="1">
        <f t="shared" si="31"/>
        <v>21.797499999999996</v>
      </c>
      <c r="D1183" s="64">
        <f t="shared" si="32"/>
        <v>21.403150000000011</v>
      </c>
    </row>
    <row r="1184" spans="1:4" x14ac:dyDescent="0.25">
      <c r="A1184" s="62">
        <v>40798</v>
      </c>
      <c r="B1184" s="1">
        <v>20.28</v>
      </c>
      <c r="C1184" s="1">
        <f t="shared" si="31"/>
        <v>21.8017</v>
      </c>
      <c r="D1184" s="64">
        <f t="shared" si="32"/>
        <v>21.397600000000008</v>
      </c>
    </row>
    <row r="1185" spans="1:4" x14ac:dyDescent="0.25">
      <c r="A1185" s="62">
        <v>40799</v>
      </c>
      <c r="B1185" s="1">
        <v>20.76</v>
      </c>
      <c r="C1185" s="1">
        <f t="shared" si="31"/>
        <v>21.795200000000005</v>
      </c>
      <c r="D1185" s="64">
        <f t="shared" si="32"/>
        <v>21.394700000000007</v>
      </c>
    </row>
    <row r="1186" spans="1:4" x14ac:dyDescent="0.25">
      <c r="A1186" s="62">
        <v>40800</v>
      </c>
      <c r="B1186" s="1">
        <v>21.12</v>
      </c>
      <c r="C1186" s="1">
        <f t="shared" si="31"/>
        <v>21.791800000000009</v>
      </c>
      <c r="D1186" s="64">
        <f t="shared" si="32"/>
        <v>21.393650000000008</v>
      </c>
    </row>
    <row r="1187" spans="1:4" x14ac:dyDescent="0.25">
      <c r="A1187" s="62">
        <v>40801</v>
      </c>
      <c r="B1187" s="1">
        <v>21.54</v>
      </c>
      <c r="C1187" s="1">
        <f t="shared" si="31"/>
        <v>21.787800000000008</v>
      </c>
      <c r="D1187" s="64">
        <f t="shared" si="32"/>
        <v>21.395550000000007</v>
      </c>
    </row>
    <row r="1188" spans="1:4" x14ac:dyDescent="0.25">
      <c r="A1188" s="62">
        <v>40802</v>
      </c>
      <c r="B1188" s="1">
        <v>21.97</v>
      </c>
      <c r="C1188" s="1">
        <f t="shared" si="31"/>
        <v>21.782699999999998</v>
      </c>
      <c r="D1188" s="64">
        <f t="shared" si="32"/>
        <v>21.398000000000007</v>
      </c>
    </row>
    <row r="1189" spans="1:4" x14ac:dyDescent="0.25">
      <c r="A1189" s="62">
        <v>40805</v>
      </c>
      <c r="B1189" s="1">
        <v>21.93</v>
      </c>
      <c r="C1189" s="1">
        <f t="shared" si="31"/>
        <v>21.775700000000001</v>
      </c>
      <c r="D1189" s="64">
        <f t="shared" si="32"/>
        <v>21.399150000000009</v>
      </c>
    </row>
    <row r="1190" spans="1:4" x14ac:dyDescent="0.25">
      <c r="A1190" s="62">
        <v>40806</v>
      </c>
      <c r="B1190" s="1">
        <v>22.2</v>
      </c>
      <c r="C1190" s="1">
        <f t="shared" ref="C1190:C1253" si="33">+IF(B1190="","",AVERAGE(B1091:B1190))</f>
        <v>21.769699999999993</v>
      </c>
      <c r="D1190" s="64">
        <f t="shared" si="32"/>
        <v>21.401700000000005</v>
      </c>
    </row>
    <row r="1191" spans="1:4" x14ac:dyDescent="0.25">
      <c r="A1191" s="62">
        <v>40807</v>
      </c>
      <c r="B1191" s="1">
        <v>21.94</v>
      </c>
      <c r="C1191" s="1">
        <f t="shared" si="33"/>
        <v>21.757599999999996</v>
      </c>
      <c r="D1191" s="64">
        <f t="shared" si="32"/>
        <v>21.40290000000001</v>
      </c>
    </row>
    <row r="1192" spans="1:4" x14ac:dyDescent="0.25">
      <c r="A1192" s="62">
        <v>40808</v>
      </c>
      <c r="B1192" s="1">
        <v>21.62</v>
      </c>
      <c r="C1192" s="1">
        <f t="shared" si="33"/>
        <v>21.744699999999995</v>
      </c>
      <c r="D1192" s="64">
        <f t="shared" si="32"/>
        <v>21.403100000000009</v>
      </c>
    </row>
    <row r="1193" spans="1:4" x14ac:dyDescent="0.25">
      <c r="A1193" s="62">
        <v>40809</v>
      </c>
      <c r="B1193" s="1">
        <v>22.16</v>
      </c>
      <c r="C1193" s="1">
        <f t="shared" si="33"/>
        <v>21.733999999999991</v>
      </c>
      <c r="D1193" s="64">
        <f t="shared" si="32"/>
        <v>21.404800000000005</v>
      </c>
    </row>
    <row r="1194" spans="1:4" x14ac:dyDescent="0.25">
      <c r="A1194" s="62">
        <v>40812</v>
      </c>
      <c r="B1194" s="1">
        <v>22.24</v>
      </c>
      <c r="C1194" s="1">
        <f t="shared" si="33"/>
        <v>21.721399999999996</v>
      </c>
      <c r="D1194" s="64">
        <f t="shared" si="32"/>
        <v>21.406950000000005</v>
      </c>
    </row>
    <row r="1195" spans="1:4" x14ac:dyDescent="0.25">
      <c r="A1195" s="62">
        <v>40813</v>
      </c>
      <c r="B1195" s="1">
        <v>22.54</v>
      </c>
      <c r="C1195" s="1">
        <f t="shared" si="33"/>
        <v>21.710699999999996</v>
      </c>
      <c r="D1195" s="64">
        <f t="shared" si="32"/>
        <v>21.410100000000007</v>
      </c>
    </row>
    <row r="1196" spans="1:4" x14ac:dyDescent="0.25">
      <c r="A1196" s="62">
        <v>40814</v>
      </c>
      <c r="B1196" s="1">
        <v>22.31</v>
      </c>
      <c r="C1196" s="1">
        <f t="shared" si="33"/>
        <v>21.701299999999996</v>
      </c>
      <c r="D1196" s="64">
        <f t="shared" si="32"/>
        <v>21.41415000000001</v>
      </c>
    </row>
    <row r="1197" spans="1:4" x14ac:dyDescent="0.25">
      <c r="A1197" s="62">
        <v>40815</v>
      </c>
      <c r="B1197" s="1">
        <v>22.21</v>
      </c>
      <c r="C1197" s="1">
        <f t="shared" si="33"/>
        <v>21.695799999999998</v>
      </c>
      <c r="D1197" s="64">
        <f t="shared" si="32"/>
        <v>21.417850000000001</v>
      </c>
    </row>
    <row r="1198" spans="1:4" x14ac:dyDescent="0.25">
      <c r="A1198" s="62">
        <v>40816</v>
      </c>
      <c r="B1198" s="1">
        <v>21.34</v>
      </c>
      <c r="C1198" s="1">
        <f t="shared" si="33"/>
        <v>21.678900000000002</v>
      </c>
      <c r="D1198" s="64">
        <f t="shared" si="32"/>
        <v>21.418150000000004</v>
      </c>
    </row>
    <row r="1199" spans="1:4" x14ac:dyDescent="0.25">
      <c r="A1199" s="62">
        <v>40819</v>
      </c>
      <c r="B1199" s="1">
        <v>20.62</v>
      </c>
      <c r="C1199" s="1">
        <f t="shared" si="33"/>
        <v>21.651000000000003</v>
      </c>
      <c r="D1199" s="64">
        <f t="shared" si="32"/>
        <v>21.414750000000005</v>
      </c>
    </row>
    <row r="1200" spans="1:4" x14ac:dyDescent="0.25">
      <c r="A1200" s="62">
        <v>40820</v>
      </c>
      <c r="B1200" s="1">
        <v>21.22</v>
      </c>
      <c r="C1200" s="1">
        <f t="shared" si="33"/>
        <v>21.626200000000004</v>
      </c>
      <c r="D1200" s="64">
        <f t="shared" si="32"/>
        <v>21.413550000000004</v>
      </c>
    </row>
    <row r="1201" spans="1:4" x14ac:dyDescent="0.25">
      <c r="A1201" s="62">
        <v>40821</v>
      </c>
      <c r="B1201" s="1">
        <v>21.85</v>
      </c>
      <c r="C1201" s="1">
        <f t="shared" si="33"/>
        <v>21.610600000000005</v>
      </c>
      <c r="D1201" s="64">
        <f t="shared" si="32"/>
        <v>21.416650000000008</v>
      </c>
    </row>
    <row r="1202" spans="1:4" x14ac:dyDescent="0.25">
      <c r="A1202" s="62">
        <v>40822</v>
      </c>
      <c r="B1202" s="1">
        <v>22.03</v>
      </c>
      <c r="C1202" s="1">
        <f t="shared" si="33"/>
        <v>21.594500000000004</v>
      </c>
      <c r="D1202" s="64">
        <f t="shared" si="32"/>
        <v>21.421300000000006</v>
      </c>
    </row>
    <row r="1203" spans="1:4" x14ac:dyDescent="0.25">
      <c r="A1203" s="62">
        <v>40823</v>
      </c>
      <c r="B1203" s="1">
        <v>22.29</v>
      </c>
      <c r="C1203" s="1">
        <f t="shared" si="33"/>
        <v>21.581900000000001</v>
      </c>
      <c r="D1203" s="64">
        <f t="shared" si="32"/>
        <v>21.428300000000007</v>
      </c>
    </row>
    <row r="1204" spans="1:4" x14ac:dyDescent="0.25">
      <c r="A1204" s="62">
        <v>40826</v>
      </c>
      <c r="B1204" s="1">
        <v>22.88</v>
      </c>
      <c r="C1204" s="1">
        <f t="shared" si="33"/>
        <v>21.571899999999999</v>
      </c>
      <c r="D1204" s="64">
        <f t="shared" si="32"/>
        <v>21.438500000000005</v>
      </c>
    </row>
    <row r="1205" spans="1:4" x14ac:dyDescent="0.25">
      <c r="A1205" s="62">
        <v>40827</v>
      </c>
      <c r="B1205" s="1">
        <v>22.99</v>
      </c>
      <c r="C1205" s="1">
        <f t="shared" si="33"/>
        <v>21.566399999999998</v>
      </c>
      <c r="D1205" s="64">
        <f t="shared" si="32"/>
        <v>21.449250000000003</v>
      </c>
    </row>
    <row r="1206" spans="1:4" x14ac:dyDescent="0.25">
      <c r="A1206" s="62">
        <v>40828</v>
      </c>
      <c r="B1206" s="1">
        <v>23.12</v>
      </c>
      <c r="C1206" s="1">
        <f t="shared" si="33"/>
        <v>21.565399999999997</v>
      </c>
      <c r="D1206" s="64">
        <f t="shared" si="32"/>
        <v>21.460450000000002</v>
      </c>
    </row>
    <row r="1207" spans="1:4" x14ac:dyDescent="0.25">
      <c r="A1207" s="62">
        <v>40829</v>
      </c>
      <c r="B1207" s="1">
        <v>23.39</v>
      </c>
      <c r="C1207" s="1">
        <f t="shared" si="33"/>
        <v>21.570699999999992</v>
      </c>
      <c r="D1207" s="64">
        <f t="shared" si="32"/>
        <v>21.472700000000003</v>
      </c>
    </row>
    <row r="1208" spans="1:4" x14ac:dyDescent="0.25">
      <c r="A1208" s="62">
        <v>40830</v>
      </c>
      <c r="B1208" s="1">
        <v>23.5</v>
      </c>
      <c r="C1208" s="1">
        <f t="shared" si="33"/>
        <v>21.579599999999992</v>
      </c>
      <c r="D1208" s="64">
        <f t="shared" si="32"/>
        <v>21.485100000000003</v>
      </c>
    </row>
    <row r="1209" spans="1:4" x14ac:dyDescent="0.25">
      <c r="A1209" s="62">
        <v>40833</v>
      </c>
      <c r="B1209" s="1">
        <v>23.28</v>
      </c>
      <c r="C1209" s="1">
        <f t="shared" si="33"/>
        <v>21.585599999999996</v>
      </c>
      <c r="D1209" s="64">
        <f t="shared" si="32"/>
        <v>21.496350000000003</v>
      </c>
    </row>
    <row r="1210" spans="1:4" x14ac:dyDescent="0.25">
      <c r="A1210" s="62">
        <v>40834</v>
      </c>
      <c r="B1210" s="1">
        <v>23.4</v>
      </c>
      <c r="C1210" s="1">
        <f t="shared" si="33"/>
        <v>21.5946</v>
      </c>
      <c r="D1210" s="64">
        <f t="shared" si="32"/>
        <v>21.5091</v>
      </c>
    </row>
    <row r="1211" spans="1:4" x14ac:dyDescent="0.25">
      <c r="A1211" s="62">
        <v>40835</v>
      </c>
      <c r="B1211" s="1">
        <v>24.24</v>
      </c>
      <c r="C1211" s="1">
        <f t="shared" si="33"/>
        <v>21.614899999999999</v>
      </c>
      <c r="D1211" s="64">
        <f t="shared" si="32"/>
        <v>21.524549999999998</v>
      </c>
    </row>
    <row r="1212" spans="1:4" x14ac:dyDescent="0.25">
      <c r="A1212" s="62">
        <v>40836</v>
      </c>
      <c r="B1212" s="1">
        <v>23.61</v>
      </c>
      <c r="C1212" s="1">
        <f t="shared" si="33"/>
        <v>21.625900000000005</v>
      </c>
      <c r="D1212" s="64">
        <f t="shared" si="32"/>
        <v>21.537899999999993</v>
      </c>
    </row>
    <row r="1213" spans="1:4" x14ac:dyDescent="0.25">
      <c r="A1213" s="62">
        <v>40837</v>
      </c>
      <c r="B1213" s="1">
        <v>24.03</v>
      </c>
      <c r="C1213" s="1">
        <f t="shared" si="33"/>
        <v>21.646200000000004</v>
      </c>
      <c r="D1213" s="64">
        <f t="shared" si="32"/>
        <v>21.554199999999991</v>
      </c>
    </row>
    <row r="1214" spans="1:4" x14ac:dyDescent="0.25">
      <c r="A1214" s="62">
        <v>40840</v>
      </c>
      <c r="B1214" s="1">
        <v>24.59</v>
      </c>
      <c r="C1214" s="1">
        <f t="shared" si="33"/>
        <v>21.671300000000002</v>
      </c>
      <c r="D1214" s="64">
        <f t="shared" si="32"/>
        <v>21.573849999999997</v>
      </c>
    </row>
    <row r="1215" spans="1:4" x14ac:dyDescent="0.25">
      <c r="A1215" s="62">
        <v>40841</v>
      </c>
      <c r="B1215" s="1">
        <v>24.63</v>
      </c>
      <c r="C1215" s="1">
        <f t="shared" si="33"/>
        <v>21.700300000000006</v>
      </c>
      <c r="D1215" s="64">
        <f t="shared" si="32"/>
        <v>21.593549999999997</v>
      </c>
    </row>
    <row r="1216" spans="1:4" x14ac:dyDescent="0.25">
      <c r="A1216" s="62">
        <v>40842</v>
      </c>
      <c r="B1216" s="1">
        <v>24.7</v>
      </c>
      <c r="C1216" s="1">
        <f t="shared" si="33"/>
        <v>21.729000000000006</v>
      </c>
      <c r="D1216" s="64">
        <f t="shared" si="32"/>
        <v>21.611799999999995</v>
      </c>
    </row>
    <row r="1217" spans="1:4" x14ac:dyDescent="0.25">
      <c r="A1217" s="62">
        <v>40843</v>
      </c>
      <c r="B1217" s="1">
        <v>25.13</v>
      </c>
      <c r="C1217" s="1">
        <f t="shared" si="33"/>
        <v>21.759700000000006</v>
      </c>
      <c r="D1217" s="64">
        <f t="shared" si="32"/>
        <v>21.630949999999988</v>
      </c>
    </row>
    <row r="1218" spans="1:4" x14ac:dyDescent="0.25">
      <c r="A1218" s="62">
        <v>40844</v>
      </c>
      <c r="B1218" s="1">
        <v>24.98</v>
      </c>
      <c r="C1218" s="1">
        <f t="shared" si="33"/>
        <v>21.7913</v>
      </c>
      <c r="D1218" s="64">
        <f t="shared" si="32"/>
        <v>21.649399999999993</v>
      </c>
    </row>
    <row r="1219" spans="1:4" x14ac:dyDescent="0.25">
      <c r="A1219" s="62">
        <v>40847</v>
      </c>
      <c r="B1219" s="1">
        <v>24.54</v>
      </c>
      <c r="C1219" s="1">
        <f t="shared" si="33"/>
        <v>21.819099999999999</v>
      </c>
      <c r="D1219" s="64">
        <f t="shared" si="32"/>
        <v>21.666699999999992</v>
      </c>
    </row>
    <row r="1220" spans="1:4" x14ac:dyDescent="0.25">
      <c r="A1220" s="62">
        <v>40848</v>
      </c>
      <c r="B1220" s="1">
        <v>23.9</v>
      </c>
      <c r="C1220" s="1">
        <f t="shared" si="33"/>
        <v>21.844299999999997</v>
      </c>
      <c r="D1220" s="64">
        <f t="shared" si="32"/>
        <v>21.680799999999994</v>
      </c>
    </row>
    <row r="1221" spans="1:4" x14ac:dyDescent="0.25">
      <c r="A1221" s="62">
        <v>40849</v>
      </c>
      <c r="B1221" s="1">
        <v>23.85</v>
      </c>
      <c r="C1221" s="1">
        <f t="shared" si="33"/>
        <v>21.869</v>
      </c>
      <c r="D1221" s="64">
        <f t="shared" si="32"/>
        <v>21.694999999999997</v>
      </c>
    </row>
    <row r="1222" spans="1:4" x14ac:dyDescent="0.25">
      <c r="A1222" s="62">
        <v>40850</v>
      </c>
      <c r="B1222" s="1">
        <v>24.2</v>
      </c>
      <c r="C1222" s="1">
        <f t="shared" si="33"/>
        <v>21.892799999999998</v>
      </c>
      <c r="D1222" s="64">
        <f t="shared" si="32"/>
        <v>21.711249999999996</v>
      </c>
    </row>
    <row r="1223" spans="1:4" x14ac:dyDescent="0.25">
      <c r="A1223" s="62">
        <v>40851</v>
      </c>
      <c r="B1223" s="1">
        <v>23.74</v>
      </c>
      <c r="C1223" s="1">
        <f t="shared" si="33"/>
        <v>21.91599999999999</v>
      </c>
      <c r="D1223" s="64">
        <f t="shared" si="32"/>
        <v>21.725849999999991</v>
      </c>
    </row>
    <row r="1224" spans="1:4" x14ac:dyDescent="0.25">
      <c r="A1224" s="62">
        <v>40854</v>
      </c>
      <c r="B1224" s="1">
        <v>24.28</v>
      </c>
      <c r="C1224" s="1">
        <f t="shared" si="33"/>
        <v>21.944599999999994</v>
      </c>
      <c r="D1224" s="64">
        <f t="shared" si="32"/>
        <v>21.741049999999991</v>
      </c>
    </row>
    <row r="1225" spans="1:4" x14ac:dyDescent="0.25">
      <c r="A1225" s="62">
        <v>40855</v>
      </c>
      <c r="B1225" s="1">
        <v>24.75</v>
      </c>
      <c r="C1225" s="1">
        <f t="shared" si="33"/>
        <v>21.980199999999996</v>
      </c>
      <c r="D1225" s="64">
        <f t="shared" si="32"/>
        <v>21.757049999999989</v>
      </c>
    </row>
    <row r="1226" spans="1:4" x14ac:dyDescent="0.25">
      <c r="A1226" s="62">
        <v>40856</v>
      </c>
      <c r="B1226" s="1">
        <v>23.84</v>
      </c>
      <c r="C1226" s="1">
        <f t="shared" si="33"/>
        <v>22.005399999999995</v>
      </c>
      <c r="D1226" s="64">
        <f t="shared" ref="D1226:D1289" si="34">+IF(B1226="","",AVERAGE(B1027:B1226))</f>
        <v>21.767499999999995</v>
      </c>
    </row>
    <row r="1227" spans="1:4" x14ac:dyDescent="0.25">
      <c r="A1227" s="62">
        <v>40857</v>
      </c>
      <c r="B1227" s="1">
        <v>24.06</v>
      </c>
      <c r="C1227" s="1">
        <f t="shared" si="33"/>
        <v>22.029499999999999</v>
      </c>
      <c r="D1227" s="64">
        <f t="shared" si="34"/>
        <v>21.779049999999994</v>
      </c>
    </row>
    <row r="1228" spans="1:4" x14ac:dyDescent="0.25">
      <c r="A1228" s="62">
        <v>40858</v>
      </c>
      <c r="B1228" s="1">
        <v>24.85</v>
      </c>
      <c r="C1228" s="1">
        <f t="shared" si="33"/>
        <v>22.063999999999997</v>
      </c>
      <c r="D1228" s="64">
        <f t="shared" si="34"/>
        <v>21.795999999999999</v>
      </c>
    </row>
    <row r="1229" spans="1:4" x14ac:dyDescent="0.25">
      <c r="A1229" s="62">
        <v>40861</v>
      </c>
      <c r="B1229" s="1">
        <v>24.63</v>
      </c>
      <c r="C1229" s="1">
        <f t="shared" si="33"/>
        <v>22.093200000000003</v>
      </c>
      <c r="D1229" s="64">
        <f t="shared" si="34"/>
        <v>21.81185</v>
      </c>
    </row>
    <row r="1230" spans="1:4" x14ac:dyDescent="0.25">
      <c r="A1230" s="62">
        <v>40862</v>
      </c>
      <c r="B1230" s="1">
        <v>25.34</v>
      </c>
      <c r="C1230" s="1">
        <f t="shared" si="33"/>
        <v>22.134599999999999</v>
      </c>
      <c r="D1230" s="64">
        <f t="shared" si="34"/>
        <v>21.831150000000001</v>
      </c>
    </row>
    <row r="1231" spans="1:4" x14ac:dyDescent="0.25">
      <c r="A1231" s="62">
        <v>40863</v>
      </c>
      <c r="B1231" s="1">
        <v>24.94</v>
      </c>
      <c r="C1231" s="1">
        <f t="shared" si="33"/>
        <v>22.1706</v>
      </c>
      <c r="D1231" s="64">
        <f t="shared" si="34"/>
        <v>21.848049999999997</v>
      </c>
    </row>
    <row r="1232" spans="1:4" x14ac:dyDescent="0.25">
      <c r="A1232" s="62">
        <v>40864</v>
      </c>
      <c r="B1232" s="1">
        <v>24.34</v>
      </c>
      <c r="C1232" s="1">
        <f t="shared" si="33"/>
        <v>22.199099999999998</v>
      </c>
      <c r="D1232" s="64">
        <f t="shared" si="34"/>
        <v>21.861900000000002</v>
      </c>
    </row>
    <row r="1233" spans="1:4" x14ac:dyDescent="0.25">
      <c r="A1233" s="62">
        <v>40865</v>
      </c>
      <c r="B1233" s="1">
        <v>24.29</v>
      </c>
      <c r="C1233" s="1">
        <f t="shared" si="33"/>
        <v>22.228099999999998</v>
      </c>
      <c r="D1233" s="64">
        <f t="shared" si="34"/>
        <v>21.874949999999998</v>
      </c>
    </row>
    <row r="1234" spans="1:4" x14ac:dyDescent="0.25">
      <c r="A1234" s="62">
        <v>40868</v>
      </c>
      <c r="B1234" s="1">
        <v>23.57</v>
      </c>
      <c r="C1234" s="1">
        <f t="shared" si="33"/>
        <v>22.242199999999997</v>
      </c>
      <c r="D1234" s="64">
        <f t="shared" si="34"/>
        <v>21.884349999999998</v>
      </c>
    </row>
    <row r="1235" spans="1:4" x14ac:dyDescent="0.25">
      <c r="A1235" s="62">
        <v>40869</v>
      </c>
      <c r="B1235" s="1">
        <v>23.24</v>
      </c>
      <c r="C1235" s="1">
        <f t="shared" si="33"/>
        <v>22.249299999999998</v>
      </c>
      <c r="D1235" s="64">
        <f t="shared" si="34"/>
        <v>21.892349999999997</v>
      </c>
    </row>
    <row r="1236" spans="1:4" x14ac:dyDescent="0.25">
      <c r="A1236" s="62">
        <v>40870</v>
      </c>
      <c r="B1236" s="1">
        <v>22.7</v>
      </c>
      <c r="C1236" s="1">
        <f t="shared" si="33"/>
        <v>22.251899999999996</v>
      </c>
      <c r="D1236" s="64">
        <f t="shared" si="34"/>
        <v>21.89855</v>
      </c>
    </row>
    <row r="1237" spans="1:4" x14ac:dyDescent="0.25">
      <c r="A1237" s="62">
        <v>40872</v>
      </c>
      <c r="B1237" s="1">
        <v>22.73</v>
      </c>
      <c r="C1237" s="1">
        <f t="shared" si="33"/>
        <v>22.251699999999996</v>
      </c>
      <c r="D1237" s="64">
        <f t="shared" si="34"/>
        <v>21.903199999999998</v>
      </c>
    </row>
    <row r="1238" spans="1:4" x14ac:dyDescent="0.25">
      <c r="A1238" s="62">
        <v>40875</v>
      </c>
      <c r="B1238" s="1">
        <v>23.46</v>
      </c>
      <c r="C1238" s="1">
        <f t="shared" si="33"/>
        <v>22.253999999999998</v>
      </c>
      <c r="D1238" s="64">
        <f t="shared" si="34"/>
        <v>21.911699999999996</v>
      </c>
    </row>
    <row r="1239" spans="1:4" x14ac:dyDescent="0.25">
      <c r="A1239" s="62">
        <v>40876</v>
      </c>
      <c r="B1239" s="1">
        <v>23.58</v>
      </c>
      <c r="C1239" s="1">
        <f t="shared" si="33"/>
        <v>22.258899999999993</v>
      </c>
      <c r="D1239" s="64">
        <f t="shared" si="34"/>
        <v>21.921749999999996</v>
      </c>
    </row>
    <row r="1240" spans="1:4" x14ac:dyDescent="0.25">
      <c r="A1240" s="62">
        <v>40877</v>
      </c>
      <c r="B1240" s="1">
        <v>24.91</v>
      </c>
      <c r="C1240" s="1">
        <f t="shared" si="33"/>
        <v>22.279499999999995</v>
      </c>
      <c r="D1240" s="64">
        <f t="shared" si="34"/>
        <v>21.939049999999995</v>
      </c>
    </row>
    <row r="1241" spans="1:4" x14ac:dyDescent="0.25">
      <c r="A1241" s="62">
        <v>40878</v>
      </c>
      <c r="B1241" s="1">
        <v>24.92</v>
      </c>
      <c r="C1241" s="1">
        <f t="shared" si="33"/>
        <v>22.304199999999991</v>
      </c>
      <c r="D1241" s="64">
        <f t="shared" si="34"/>
        <v>21.954899999999988</v>
      </c>
    </row>
    <row r="1242" spans="1:4" x14ac:dyDescent="0.25">
      <c r="A1242" s="62">
        <v>40879</v>
      </c>
      <c r="B1242" s="1">
        <v>24.64</v>
      </c>
      <c r="C1242" s="1">
        <f t="shared" si="33"/>
        <v>22.32579999999999</v>
      </c>
      <c r="D1242" s="64">
        <f t="shared" si="34"/>
        <v>21.968249999999994</v>
      </c>
    </row>
    <row r="1243" spans="1:4" x14ac:dyDescent="0.25">
      <c r="A1243" s="62">
        <v>40882</v>
      </c>
      <c r="B1243" s="1">
        <v>25.01</v>
      </c>
      <c r="C1243" s="1">
        <f t="shared" si="33"/>
        <v>22.353199999999998</v>
      </c>
      <c r="D1243" s="64">
        <f t="shared" si="34"/>
        <v>21.982599999999994</v>
      </c>
    </row>
    <row r="1244" spans="1:4" x14ac:dyDescent="0.25">
      <c r="A1244" s="62">
        <v>40883</v>
      </c>
      <c r="B1244" s="1">
        <v>25.35</v>
      </c>
      <c r="C1244" s="1">
        <f t="shared" si="33"/>
        <v>22.382999999999996</v>
      </c>
      <c r="D1244" s="64">
        <f t="shared" si="34"/>
        <v>22.000299999999996</v>
      </c>
    </row>
    <row r="1245" spans="1:4" x14ac:dyDescent="0.25">
      <c r="A1245" s="62">
        <v>40884</v>
      </c>
      <c r="B1245" s="1">
        <v>25.66</v>
      </c>
      <c r="C1245" s="1">
        <f t="shared" si="33"/>
        <v>22.416799999999995</v>
      </c>
      <c r="D1245" s="64">
        <f t="shared" si="34"/>
        <v>22.022849999999998</v>
      </c>
    </row>
    <row r="1246" spans="1:4" x14ac:dyDescent="0.25">
      <c r="A1246" s="62">
        <v>40885</v>
      </c>
      <c r="B1246" s="1">
        <v>24.71</v>
      </c>
      <c r="C1246" s="1">
        <f t="shared" si="33"/>
        <v>22.433299999999996</v>
      </c>
      <c r="D1246" s="64">
        <f t="shared" si="34"/>
        <v>22.04</v>
      </c>
    </row>
    <row r="1247" spans="1:4" x14ac:dyDescent="0.25">
      <c r="A1247" s="62">
        <v>40886</v>
      </c>
      <c r="B1247" s="1">
        <v>25.01</v>
      </c>
      <c r="C1247" s="1">
        <f t="shared" si="33"/>
        <v>22.453499999999998</v>
      </c>
      <c r="D1247" s="64">
        <f t="shared" si="34"/>
        <v>22.055750000000003</v>
      </c>
    </row>
    <row r="1248" spans="1:4" x14ac:dyDescent="0.25">
      <c r="A1248" s="62">
        <v>40889</v>
      </c>
      <c r="B1248" s="1">
        <v>24</v>
      </c>
      <c r="C1248" s="1">
        <f t="shared" si="33"/>
        <v>22.465399999999995</v>
      </c>
      <c r="D1248" s="64">
        <f t="shared" si="34"/>
        <v>22.0684</v>
      </c>
    </row>
    <row r="1249" spans="1:4" x14ac:dyDescent="0.25">
      <c r="A1249" s="62">
        <v>40890</v>
      </c>
      <c r="B1249" s="1">
        <v>23.56</v>
      </c>
      <c r="C1249" s="1">
        <f t="shared" si="33"/>
        <v>22.4697</v>
      </c>
      <c r="D1249" s="64">
        <f t="shared" si="34"/>
        <v>22.079250000000005</v>
      </c>
    </row>
    <row r="1250" spans="1:4" x14ac:dyDescent="0.25">
      <c r="A1250" s="62">
        <v>40891</v>
      </c>
      <c r="B1250" s="1">
        <v>23.31</v>
      </c>
      <c r="C1250" s="1">
        <f t="shared" si="33"/>
        <v>22.4725</v>
      </c>
      <c r="D1250" s="64">
        <f t="shared" si="34"/>
        <v>22.088350000000005</v>
      </c>
    </row>
    <row r="1251" spans="1:4" x14ac:dyDescent="0.25">
      <c r="A1251" s="62">
        <v>40892</v>
      </c>
      <c r="B1251" s="1">
        <v>23.31</v>
      </c>
      <c r="C1251" s="1">
        <f t="shared" si="33"/>
        <v>22.476599999999998</v>
      </c>
      <c r="D1251" s="64">
        <f t="shared" si="34"/>
        <v>22.095950000000006</v>
      </c>
    </row>
    <row r="1252" spans="1:4" x14ac:dyDescent="0.25">
      <c r="A1252" s="62">
        <v>40893</v>
      </c>
      <c r="B1252" s="1">
        <v>23.23</v>
      </c>
      <c r="C1252" s="1">
        <f t="shared" si="33"/>
        <v>22.483600000000003</v>
      </c>
      <c r="D1252" s="64">
        <f t="shared" si="34"/>
        <v>22.104300000000009</v>
      </c>
    </row>
    <row r="1253" spans="1:4" x14ac:dyDescent="0.25">
      <c r="A1253" s="62">
        <v>40896</v>
      </c>
      <c r="B1253" s="1">
        <v>23.1</v>
      </c>
      <c r="C1253" s="1">
        <f t="shared" si="33"/>
        <v>22.489100000000004</v>
      </c>
      <c r="D1253" s="64">
        <f t="shared" si="34"/>
        <v>22.11375000000001</v>
      </c>
    </row>
    <row r="1254" spans="1:4" x14ac:dyDescent="0.25">
      <c r="A1254" s="62">
        <v>40897</v>
      </c>
      <c r="B1254" s="1">
        <v>23.84</v>
      </c>
      <c r="C1254" s="1">
        <f t="shared" ref="C1254:C1317" si="35">+IF(B1254="","",AVERAGE(B1155:B1254))</f>
        <v>22.504200000000001</v>
      </c>
      <c r="D1254" s="64">
        <f t="shared" si="34"/>
        <v>22.127300000000005</v>
      </c>
    </row>
    <row r="1255" spans="1:4" x14ac:dyDescent="0.25">
      <c r="A1255" s="62">
        <v>40898</v>
      </c>
      <c r="B1255" s="1">
        <v>23.68</v>
      </c>
      <c r="C1255" s="1">
        <f t="shared" si="35"/>
        <v>22.518599999999996</v>
      </c>
      <c r="D1255" s="64">
        <f t="shared" si="34"/>
        <v>22.139700000000008</v>
      </c>
    </row>
    <row r="1256" spans="1:4" x14ac:dyDescent="0.25">
      <c r="A1256" s="62">
        <v>40899</v>
      </c>
      <c r="B1256" s="1">
        <v>24.02</v>
      </c>
      <c r="C1256" s="1">
        <f t="shared" si="35"/>
        <v>22.541399999999999</v>
      </c>
      <c r="D1256" s="64">
        <f t="shared" si="34"/>
        <v>22.155850000000004</v>
      </c>
    </row>
    <row r="1257" spans="1:4" x14ac:dyDescent="0.25">
      <c r="A1257" s="62">
        <v>40900</v>
      </c>
      <c r="B1257" s="1">
        <v>24.4</v>
      </c>
      <c r="C1257" s="1">
        <f t="shared" si="35"/>
        <v>22.567299999999999</v>
      </c>
      <c r="D1257" s="64">
        <f t="shared" si="34"/>
        <v>22.173500000000004</v>
      </c>
    </row>
    <row r="1258" spans="1:4" x14ac:dyDescent="0.25">
      <c r="A1258" s="62">
        <v>40904</v>
      </c>
      <c r="B1258" s="1">
        <v>24.56</v>
      </c>
      <c r="C1258" s="1">
        <f t="shared" si="35"/>
        <v>22.604400000000002</v>
      </c>
      <c r="D1258" s="64">
        <f t="shared" si="34"/>
        <v>22.192100000000003</v>
      </c>
    </row>
    <row r="1259" spans="1:4" x14ac:dyDescent="0.25">
      <c r="A1259" s="62">
        <v>40905</v>
      </c>
      <c r="B1259" s="1">
        <v>24.22</v>
      </c>
      <c r="C1259" s="1">
        <f t="shared" si="35"/>
        <v>22.6387</v>
      </c>
      <c r="D1259" s="64">
        <f t="shared" si="34"/>
        <v>22.212300000000006</v>
      </c>
    </row>
    <row r="1260" spans="1:4" x14ac:dyDescent="0.25">
      <c r="A1260" s="62">
        <v>40906</v>
      </c>
      <c r="B1260" s="1">
        <v>24.55</v>
      </c>
      <c r="C1260" s="1">
        <f t="shared" si="35"/>
        <v>22.6831</v>
      </c>
      <c r="D1260" s="64">
        <f t="shared" si="34"/>
        <v>22.236000000000008</v>
      </c>
    </row>
    <row r="1261" spans="1:4" x14ac:dyDescent="0.25">
      <c r="A1261" s="62">
        <v>40907</v>
      </c>
      <c r="B1261" s="1">
        <v>24.25</v>
      </c>
      <c r="C1261" s="1">
        <f t="shared" si="35"/>
        <v>22.719599999999996</v>
      </c>
      <c r="D1261" s="64">
        <f t="shared" si="34"/>
        <v>22.257750000000005</v>
      </c>
    </row>
    <row r="1262" spans="1:4" x14ac:dyDescent="0.25">
      <c r="A1262" s="62">
        <v>40911</v>
      </c>
      <c r="B1262" s="1">
        <v>24.54</v>
      </c>
      <c r="C1262" s="1">
        <f t="shared" si="35"/>
        <v>22.765699999999995</v>
      </c>
      <c r="D1262" s="64">
        <f t="shared" si="34"/>
        <v>22.28080000000001</v>
      </c>
    </row>
    <row r="1263" spans="1:4" x14ac:dyDescent="0.25">
      <c r="A1263" s="62">
        <v>40912</v>
      </c>
      <c r="B1263" s="1">
        <v>25.11</v>
      </c>
      <c r="C1263" s="1">
        <f t="shared" si="35"/>
        <v>22.809199999999997</v>
      </c>
      <c r="D1263" s="64">
        <f t="shared" si="34"/>
        <v>22.305400000000009</v>
      </c>
    </row>
    <row r="1264" spans="1:4" x14ac:dyDescent="0.25">
      <c r="A1264" s="62">
        <v>40913</v>
      </c>
      <c r="B1264" s="1">
        <v>25.4</v>
      </c>
      <c r="C1264" s="1">
        <f t="shared" si="35"/>
        <v>22.8567</v>
      </c>
      <c r="D1264" s="64">
        <f t="shared" si="34"/>
        <v>22.331700000000005</v>
      </c>
    </row>
    <row r="1265" spans="1:4" x14ac:dyDescent="0.25">
      <c r="A1265" s="62">
        <v>40914</v>
      </c>
      <c r="B1265" s="1">
        <v>25.25</v>
      </c>
      <c r="C1265" s="1">
        <f t="shared" si="35"/>
        <v>22.900300000000001</v>
      </c>
      <c r="D1265" s="64">
        <f t="shared" si="34"/>
        <v>22.3565</v>
      </c>
    </row>
    <row r="1266" spans="1:4" x14ac:dyDescent="0.25">
      <c r="A1266" s="62">
        <v>40917</v>
      </c>
      <c r="B1266" s="1">
        <v>25.46</v>
      </c>
      <c r="C1266" s="1">
        <f t="shared" si="35"/>
        <v>22.946999999999999</v>
      </c>
      <c r="D1266" s="64">
        <f t="shared" si="34"/>
        <v>22.381900000000002</v>
      </c>
    </row>
    <row r="1267" spans="1:4" x14ac:dyDescent="0.25">
      <c r="A1267" s="62">
        <v>40918</v>
      </c>
      <c r="B1267" s="1">
        <v>25.59</v>
      </c>
      <c r="C1267" s="1">
        <f t="shared" si="35"/>
        <v>22.996200000000002</v>
      </c>
      <c r="D1267" s="64">
        <f t="shared" si="34"/>
        <v>22.408000000000001</v>
      </c>
    </row>
    <row r="1268" spans="1:4" x14ac:dyDescent="0.25">
      <c r="A1268" s="62">
        <v>40919</v>
      </c>
      <c r="B1268" s="1">
        <v>25.8</v>
      </c>
      <c r="C1268" s="1">
        <f t="shared" si="35"/>
        <v>23.056500000000007</v>
      </c>
      <c r="D1268" s="64">
        <f t="shared" si="34"/>
        <v>22.435300000000002</v>
      </c>
    </row>
    <row r="1269" spans="1:4" x14ac:dyDescent="0.25">
      <c r="A1269" s="62">
        <v>40920</v>
      </c>
      <c r="B1269" s="1">
        <v>25.75</v>
      </c>
      <c r="C1269" s="1">
        <f t="shared" si="35"/>
        <v>23.122100000000003</v>
      </c>
      <c r="D1269" s="64">
        <f t="shared" si="34"/>
        <v>22.462650000000004</v>
      </c>
    </row>
    <row r="1270" spans="1:4" x14ac:dyDescent="0.25">
      <c r="A1270" s="62">
        <v>40921</v>
      </c>
      <c r="B1270" s="1">
        <v>25.14</v>
      </c>
      <c r="C1270" s="1">
        <f t="shared" si="35"/>
        <v>23.179700000000004</v>
      </c>
      <c r="D1270" s="64">
        <f t="shared" si="34"/>
        <v>22.486049999999999</v>
      </c>
    </row>
    <row r="1271" spans="1:4" x14ac:dyDescent="0.25">
      <c r="A1271" s="62">
        <v>40925</v>
      </c>
      <c r="B1271" s="1">
        <v>25.04</v>
      </c>
      <c r="C1271" s="1">
        <f t="shared" si="35"/>
        <v>23.233000000000001</v>
      </c>
      <c r="D1271" s="64">
        <f t="shared" si="34"/>
        <v>22.510350000000003</v>
      </c>
    </row>
    <row r="1272" spans="1:4" x14ac:dyDescent="0.25">
      <c r="A1272" s="62">
        <v>40926</v>
      </c>
      <c r="B1272" s="1">
        <v>25.39</v>
      </c>
      <c r="C1272" s="1">
        <f t="shared" si="35"/>
        <v>23.288900000000002</v>
      </c>
      <c r="D1272" s="64">
        <f t="shared" si="34"/>
        <v>22.538700000000002</v>
      </c>
    </row>
    <row r="1273" spans="1:4" x14ac:dyDescent="0.25">
      <c r="A1273" s="62">
        <v>40927</v>
      </c>
      <c r="B1273" s="1">
        <v>25.63</v>
      </c>
      <c r="C1273" s="1">
        <f t="shared" si="35"/>
        <v>23.351000000000003</v>
      </c>
      <c r="D1273" s="64">
        <f t="shared" si="34"/>
        <v>22.569400000000002</v>
      </c>
    </row>
    <row r="1274" spans="1:4" x14ac:dyDescent="0.25">
      <c r="A1274" s="62">
        <v>40928</v>
      </c>
      <c r="B1274" s="1">
        <v>26.38</v>
      </c>
      <c r="C1274" s="1">
        <f t="shared" si="35"/>
        <v>23.417100000000001</v>
      </c>
      <c r="D1274" s="64">
        <f t="shared" si="34"/>
        <v>22.60275</v>
      </c>
    </row>
    <row r="1275" spans="1:4" x14ac:dyDescent="0.25">
      <c r="A1275" s="62">
        <v>40931</v>
      </c>
      <c r="B1275" s="1">
        <v>26.71</v>
      </c>
      <c r="C1275" s="1">
        <f t="shared" si="35"/>
        <v>23.481199999999998</v>
      </c>
      <c r="D1275" s="64">
        <f t="shared" si="34"/>
        <v>22.636550000000003</v>
      </c>
    </row>
    <row r="1276" spans="1:4" x14ac:dyDescent="0.25">
      <c r="A1276" s="62">
        <v>40932</v>
      </c>
      <c r="B1276" s="1">
        <v>26.9</v>
      </c>
      <c r="C1276" s="1">
        <f t="shared" si="35"/>
        <v>23.547800000000002</v>
      </c>
      <c r="D1276" s="64">
        <f t="shared" si="34"/>
        <v>22.670899999999996</v>
      </c>
    </row>
    <row r="1277" spans="1:4" x14ac:dyDescent="0.25">
      <c r="A1277" s="62">
        <v>40933</v>
      </c>
      <c r="B1277" s="1">
        <v>26.9</v>
      </c>
      <c r="C1277" s="1">
        <f t="shared" si="35"/>
        <v>23.615500000000001</v>
      </c>
      <c r="D1277" s="64">
        <f t="shared" si="34"/>
        <v>22.705299999999994</v>
      </c>
    </row>
    <row r="1278" spans="1:4" x14ac:dyDescent="0.25">
      <c r="A1278" s="62">
        <v>40934</v>
      </c>
      <c r="B1278" s="1">
        <v>26.75</v>
      </c>
      <c r="C1278" s="1">
        <f t="shared" si="35"/>
        <v>23.6831</v>
      </c>
      <c r="D1278" s="64">
        <f t="shared" si="34"/>
        <v>22.738449999999993</v>
      </c>
    </row>
    <row r="1279" spans="1:4" x14ac:dyDescent="0.25">
      <c r="A1279" s="62">
        <v>40935</v>
      </c>
      <c r="B1279" s="1">
        <v>26.73</v>
      </c>
      <c r="C1279" s="1">
        <f t="shared" si="35"/>
        <v>23.754000000000001</v>
      </c>
      <c r="D1279" s="64">
        <f t="shared" si="34"/>
        <v>22.773299999999992</v>
      </c>
    </row>
    <row r="1280" spans="1:4" x14ac:dyDescent="0.25">
      <c r="A1280" s="62">
        <v>40938</v>
      </c>
      <c r="B1280" s="1">
        <v>26.74</v>
      </c>
      <c r="C1280" s="1">
        <f t="shared" si="35"/>
        <v>23.826000000000001</v>
      </c>
      <c r="D1280" s="64">
        <f t="shared" si="34"/>
        <v>22.808099999999989</v>
      </c>
    </row>
    <row r="1281" spans="1:4" x14ac:dyDescent="0.25">
      <c r="A1281" s="62">
        <v>40939</v>
      </c>
      <c r="B1281" s="1">
        <v>26.42</v>
      </c>
      <c r="C1281" s="1">
        <f t="shared" si="35"/>
        <v>23.889399999999995</v>
      </c>
      <c r="D1281" s="64">
        <f t="shared" si="34"/>
        <v>22.842299999999991</v>
      </c>
    </row>
    <row r="1282" spans="1:4" x14ac:dyDescent="0.25">
      <c r="A1282" s="62">
        <v>40940</v>
      </c>
      <c r="B1282" s="1">
        <v>26.55</v>
      </c>
      <c r="C1282" s="1">
        <f t="shared" si="35"/>
        <v>23.955899999999996</v>
      </c>
      <c r="D1282" s="64">
        <f t="shared" si="34"/>
        <v>22.876299999999993</v>
      </c>
    </row>
    <row r="1283" spans="1:4" x14ac:dyDescent="0.25">
      <c r="A1283" s="62">
        <v>40941</v>
      </c>
      <c r="B1283" s="1">
        <v>26.49</v>
      </c>
      <c r="C1283" s="1">
        <f t="shared" si="35"/>
        <v>24.023800000000001</v>
      </c>
      <c r="D1283" s="64">
        <f t="shared" si="34"/>
        <v>22.91064999999999</v>
      </c>
    </row>
    <row r="1284" spans="1:4" x14ac:dyDescent="0.25">
      <c r="A1284" s="62">
        <v>40942</v>
      </c>
      <c r="B1284" s="1">
        <v>26.74</v>
      </c>
      <c r="C1284" s="1">
        <f t="shared" si="35"/>
        <v>24.088399999999996</v>
      </c>
      <c r="D1284" s="64">
        <f t="shared" si="34"/>
        <v>22.945049999999991</v>
      </c>
    </row>
    <row r="1285" spans="1:4" x14ac:dyDescent="0.25">
      <c r="A1285" s="62">
        <v>40945</v>
      </c>
      <c r="B1285" s="1">
        <v>26.72</v>
      </c>
      <c r="C1285" s="1">
        <f t="shared" si="35"/>
        <v>24.147999999999996</v>
      </c>
      <c r="D1285" s="64">
        <f t="shared" si="34"/>
        <v>22.971599999999995</v>
      </c>
    </row>
    <row r="1286" spans="1:4" x14ac:dyDescent="0.25">
      <c r="A1286" s="62">
        <v>40946</v>
      </c>
      <c r="B1286" s="1">
        <v>26.64</v>
      </c>
      <c r="C1286" s="1">
        <f t="shared" si="35"/>
        <v>24.203199999999995</v>
      </c>
      <c r="D1286" s="64">
        <f t="shared" si="34"/>
        <v>22.997499999999999</v>
      </c>
    </row>
    <row r="1287" spans="1:4" x14ac:dyDescent="0.25">
      <c r="A1287" s="62">
        <v>40947</v>
      </c>
      <c r="B1287" s="1">
        <v>26.85</v>
      </c>
      <c r="C1287" s="1">
        <f t="shared" si="35"/>
        <v>24.256299999999996</v>
      </c>
      <c r="D1287" s="64">
        <f t="shared" si="34"/>
        <v>23.02205</v>
      </c>
    </row>
    <row r="1288" spans="1:4" x14ac:dyDescent="0.25">
      <c r="A1288" s="62">
        <v>40948</v>
      </c>
      <c r="B1288" s="1">
        <v>26.86</v>
      </c>
      <c r="C1288" s="1">
        <f t="shared" si="35"/>
        <v>24.305199999999999</v>
      </c>
      <c r="D1288" s="64">
        <f t="shared" si="34"/>
        <v>23.043949999999995</v>
      </c>
    </row>
    <row r="1289" spans="1:4" x14ac:dyDescent="0.25">
      <c r="A1289" s="62">
        <v>40949</v>
      </c>
      <c r="B1289" s="1">
        <v>26.7</v>
      </c>
      <c r="C1289" s="1">
        <f t="shared" si="35"/>
        <v>24.352899999999995</v>
      </c>
      <c r="D1289" s="64">
        <f t="shared" si="34"/>
        <v>23.064299999999999</v>
      </c>
    </row>
    <row r="1290" spans="1:4" x14ac:dyDescent="0.25">
      <c r="A1290" s="62">
        <v>40952</v>
      </c>
      <c r="B1290" s="1">
        <v>26.7</v>
      </c>
      <c r="C1290" s="1">
        <f t="shared" si="35"/>
        <v>24.397899999999996</v>
      </c>
      <c r="D1290" s="64">
        <f t="shared" ref="D1290:D1353" si="36">+IF(B1290="","",AVERAGE(B1091:B1290))</f>
        <v>23.083799999999993</v>
      </c>
    </row>
    <row r="1291" spans="1:4" x14ac:dyDescent="0.25">
      <c r="A1291" s="62">
        <v>40953</v>
      </c>
      <c r="B1291" s="1">
        <v>26.78</v>
      </c>
      <c r="C1291" s="1">
        <f t="shared" si="35"/>
        <v>24.446299999999997</v>
      </c>
      <c r="D1291" s="64">
        <f t="shared" si="36"/>
        <v>23.101949999999992</v>
      </c>
    </row>
    <row r="1292" spans="1:4" x14ac:dyDescent="0.25">
      <c r="A1292" s="62">
        <v>40954</v>
      </c>
      <c r="B1292" s="1">
        <v>26.58</v>
      </c>
      <c r="C1292" s="1">
        <f t="shared" si="35"/>
        <v>24.495899999999995</v>
      </c>
      <c r="D1292" s="64">
        <f t="shared" si="36"/>
        <v>23.12029999999999</v>
      </c>
    </row>
    <row r="1293" spans="1:4" x14ac:dyDescent="0.25">
      <c r="A1293" s="62">
        <v>40955</v>
      </c>
      <c r="B1293" s="1">
        <v>26.82</v>
      </c>
      <c r="C1293" s="1">
        <f t="shared" si="35"/>
        <v>24.542499999999997</v>
      </c>
      <c r="D1293" s="64">
        <f t="shared" si="36"/>
        <v>23.138249999999985</v>
      </c>
    </row>
    <row r="1294" spans="1:4" x14ac:dyDescent="0.25">
      <c r="A1294" s="62">
        <v>40956</v>
      </c>
      <c r="B1294" s="1">
        <v>27.37</v>
      </c>
      <c r="C1294" s="1">
        <f t="shared" si="35"/>
        <v>24.593799999999998</v>
      </c>
      <c r="D1294" s="64">
        <f t="shared" si="36"/>
        <v>23.157599999999988</v>
      </c>
    </row>
    <row r="1295" spans="1:4" x14ac:dyDescent="0.25">
      <c r="A1295" s="62">
        <v>40960</v>
      </c>
      <c r="B1295" s="1">
        <v>27.16</v>
      </c>
      <c r="C1295" s="1">
        <f t="shared" si="35"/>
        <v>24.639999999999997</v>
      </c>
      <c r="D1295" s="64">
        <f t="shared" si="36"/>
        <v>23.175349999999991</v>
      </c>
    </row>
    <row r="1296" spans="1:4" x14ac:dyDescent="0.25">
      <c r="A1296" s="62">
        <v>40961</v>
      </c>
      <c r="B1296" s="1">
        <v>26.73</v>
      </c>
      <c r="C1296" s="1">
        <f t="shared" si="35"/>
        <v>24.684199999999997</v>
      </c>
      <c r="D1296" s="64">
        <f t="shared" si="36"/>
        <v>23.192749999999986</v>
      </c>
    </row>
    <row r="1297" spans="1:4" x14ac:dyDescent="0.25">
      <c r="A1297" s="62">
        <v>40962</v>
      </c>
      <c r="B1297" s="1">
        <v>26.66</v>
      </c>
      <c r="C1297" s="1">
        <f t="shared" si="35"/>
        <v>24.728699999999993</v>
      </c>
      <c r="D1297" s="64">
        <f t="shared" si="36"/>
        <v>23.21224999999999</v>
      </c>
    </row>
    <row r="1298" spans="1:4" x14ac:dyDescent="0.25">
      <c r="A1298" s="62">
        <v>40963</v>
      </c>
      <c r="B1298" s="1">
        <v>26.7</v>
      </c>
      <c r="C1298" s="1">
        <f t="shared" si="35"/>
        <v>24.782299999999996</v>
      </c>
      <c r="D1298" s="64">
        <f t="shared" si="36"/>
        <v>23.230599999999992</v>
      </c>
    </row>
    <row r="1299" spans="1:4" x14ac:dyDescent="0.25">
      <c r="A1299" s="62">
        <v>40966</v>
      </c>
      <c r="B1299" s="1">
        <v>26.89</v>
      </c>
      <c r="C1299" s="1">
        <f t="shared" si="35"/>
        <v>24.844999999999992</v>
      </c>
      <c r="D1299" s="64">
        <f t="shared" si="36"/>
        <v>23.247999999999998</v>
      </c>
    </row>
    <row r="1300" spans="1:4" x14ac:dyDescent="0.25">
      <c r="A1300" s="62">
        <v>40967</v>
      </c>
      <c r="B1300" s="1">
        <v>27.24</v>
      </c>
      <c r="C1300" s="1">
        <f t="shared" si="35"/>
        <v>24.90519999999999</v>
      </c>
      <c r="D1300" s="64">
        <f t="shared" si="36"/>
        <v>23.265699999999995</v>
      </c>
    </row>
    <row r="1301" spans="1:4" x14ac:dyDescent="0.25">
      <c r="A1301" s="62">
        <v>40968</v>
      </c>
      <c r="B1301" s="1">
        <v>26.88</v>
      </c>
      <c r="C1301" s="1">
        <f t="shared" si="35"/>
        <v>24.955499999999994</v>
      </c>
      <c r="D1301" s="64">
        <f t="shared" si="36"/>
        <v>23.283049999999999</v>
      </c>
    </row>
    <row r="1302" spans="1:4" x14ac:dyDescent="0.25">
      <c r="A1302" s="62">
        <v>40969</v>
      </c>
      <c r="B1302" s="1">
        <v>26.86</v>
      </c>
      <c r="C1302" s="1">
        <f t="shared" si="35"/>
        <v>25.003799999999998</v>
      </c>
      <c r="D1302" s="64">
        <f t="shared" si="36"/>
        <v>23.299149999999994</v>
      </c>
    </row>
    <row r="1303" spans="1:4" x14ac:dyDescent="0.25">
      <c r="A1303" s="62">
        <v>40970</v>
      </c>
      <c r="B1303" s="1">
        <v>26.92</v>
      </c>
      <c r="C1303" s="1">
        <f t="shared" si="35"/>
        <v>25.050099999999997</v>
      </c>
      <c r="D1303" s="64">
        <f t="shared" si="36"/>
        <v>23.315999999999995</v>
      </c>
    </row>
    <row r="1304" spans="1:4" x14ac:dyDescent="0.25">
      <c r="A1304" s="62">
        <v>40973</v>
      </c>
      <c r="B1304" s="1">
        <v>26.54</v>
      </c>
      <c r="C1304" s="1">
        <f t="shared" si="35"/>
        <v>25.0867</v>
      </c>
      <c r="D1304" s="64">
        <f t="shared" si="36"/>
        <v>23.329299999999993</v>
      </c>
    </row>
    <row r="1305" spans="1:4" x14ac:dyDescent="0.25">
      <c r="A1305" s="62">
        <v>40974</v>
      </c>
      <c r="B1305" s="1">
        <v>26.6</v>
      </c>
      <c r="C1305" s="1">
        <f t="shared" si="35"/>
        <v>25.122799999999998</v>
      </c>
      <c r="D1305" s="64">
        <f t="shared" si="36"/>
        <v>23.344599999999996</v>
      </c>
    </row>
    <row r="1306" spans="1:4" x14ac:dyDescent="0.25">
      <c r="A1306" s="62">
        <v>40975</v>
      </c>
      <c r="B1306" s="1">
        <v>26.91</v>
      </c>
      <c r="C1306" s="1">
        <f t="shared" si="35"/>
        <v>25.160699999999999</v>
      </c>
      <c r="D1306" s="64">
        <f t="shared" si="36"/>
        <v>23.363049999999994</v>
      </c>
    </row>
    <row r="1307" spans="1:4" x14ac:dyDescent="0.25">
      <c r="A1307" s="62">
        <v>40976</v>
      </c>
      <c r="B1307" s="1">
        <v>26.84</v>
      </c>
      <c r="C1307" s="1">
        <f t="shared" si="35"/>
        <v>25.1952</v>
      </c>
      <c r="D1307" s="64">
        <f t="shared" si="36"/>
        <v>23.38294999999999</v>
      </c>
    </row>
    <row r="1308" spans="1:4" x14ac:dyDescent="0.25">
      <c r="A1308" s="62">
        <v>40977</v>
      </c>
      <c r="B1308" s="1">
        <v>27.07</v>
      </c>
      <c r="C1308" s="1">
        <f t="shared" si="35"/>
        <v>25.230900000000002</v>
      </c>
      <c r="D1308" s="64">
        <f t="shared" si="36"/>
        <v>23.405249999999988</v>
      </c>
    </row>
    <row r="1309" spans="1:4" x14ac:dyDescent="0.25">
      <c r="A1309" s="62">
        <v>40980</v>
      </c>
      <c r="B1309" s="1">
        <v>26.98</v>
      </c>
      <c r="C1309" s="1">
        <f t="shared" si="35"/>
        <v>25.267900000000001</v>
      </c>
      <c r="D1309" s="64">
        <f t="shared" si="36"/>
        <v>23.426749999999984</v>
      </c>
    </row>
    <row r="1310" spans="1:4" x14ac:dyDescent="0.25">
      <c r="A1310" s="62">
        <v>40981</v>
      </c>
      <c r="B1310" s="1">
        <v>27.49</v>
      </c>
      <c r="C1310" s="1">
        <f t="shared" si="35"/>
        <v>25.308799999999998</v>
      </c>
      <c r="D1310" s="64">
        <f t="shared" si="36"/>
        <v>23.451699999999988</v>
      </c>
    </row>
    <row r="1311" spans="1:4" x14ac:dyDescent="0.25">
      <c r="A1311" s="62">
        <v>40982</v>
      </c>
      <c r="B1311" s="1">
        <v>27.46</v>
      </c>
      <c r="C1311" s="1">
        <f t="shared" si="35"/>
        <v>25.340999999999998</v>
      </c>
      <c r="D1311" s="64">
        <f t="shared" si="36"/>
        <v>23.477949999999986</v>
      </c>
    </row>
    <row r="1312" spans="1:4" x14ac:dyDescent="0.25">
      <c r="A1312" s="62">
        <v>40983</v>
      </c>
      <c r="B1312" s="1">
        <v>27.75</v>
      </c>
      <c r="C1312" s="1">
        <f t="shared" si="35"/>
        <v>25.382399999999997</v>
      </c>
      <c r="D1312" s="64">
        <f t="shared" si="36"/>
        <v>23.504149999999992</v>
      </c>
    </row>
    <row r="1313" spans="1:4" x14ac:dyDescent="0.25">
      <c r="A1313" s="62">
        <v>40984</v>
      </c>
      <c r="B1313" s="1">
        <v>27.73</v>
      </c>
      <c r="C1313" s="1">
        <f t="shared" si="35"/>
        <v>25.419399999999996</v>
      </c>
      <c r="D1313" s="64">
        <f t="shared" si="36"/>
        <v>23.532799999999988</v>
      </c>
    </row>
    <row r="1314" spans="1:4" x14ac:dyDescent="0.25">
      <c r="A1314" s="62">
        <v>40987</v>
      </c>
      <c r="B1314" s="1">
        <v>27.74</v>
      </c>
      <c r="C1314" s="1">
        <f t="shared" si="35"/>
        <v>25.450899999999994</v>
      </c>
      <c r="D1314" s="64">
        <f t="shared" si="36"/>
        <v>23.561099999999989</v>
      </c>
    </row>
    <row r="1315" spans="1:4" x14ac:dyDescent="0.25">
      <c r="A1315" s="62">
        <v>40988</v>
      </c>
      <c r="B1315" s="1">
        <v>27.75</v>
      </c>
      <c r="C1315" s="1">
        <f t="shared" si="35"/>
        <v>25.482099999999996</v>
      </c>
      <c r="D1315" s="64">
        <f t="shared" si="36"/>
        <v>23.59119999999999</v>
      </c>
    </row>
    <row r="1316" spans="1:4" x14ac:dyDescent="0.25">
      <c r="A1316" s="62">
        <v>40989</v>
      </c>
      <c r="B1316" s="1">
        <v>27.78</v>
      </c>
      <c r="C1316" s="1">
        <f t="shared" si="35"/>
        <v>25.512899999999998</v>
      </c>
      <c r="D1316" s="64">
        <f t="shared" si="36"/>
        <v>23.62094999999999</v>
      </c>
    </row>
    <row r="1317" spans="1:4" x14ac:dyDescent="0.25">
      <c r="A1317" s="62">
        <v>40990</v>
      </c>
      <c r="B1317" s="1">
        <v>27.9</v>
      </c>
      <c r="C1317" s="1">
        <f t="shared" si="35"/>
        <v>25.540600000000005</v>
      </c>
      <c r="D1317" s="64">
        <f t="shared" si="36"/>
        <v>23.650149999999989</v>
      </c>
    </row>
    <row r="1318" spans="1:4" x14ac:dyDescent="0.25">
      <c r="A1318" s="62">
        <v>40991</v>
      </c>
      <c r="B1318" s="1">
        <v>27.88</v>
      </c>
      <c r="C1318" s="1">
        <f t="shared" ref="C1318:C1381" si="37">+IF(B1318="","",AVERAGE(B1219:B1318))</f>
        <v>25.569600000000005</v>
      </c>
      <c r="D1318" s="64">
        <f t="shared" si="36"/>
        <v>23.680449999999986</v>
      </c>
    </row>
    <row r="1319" spans="1:4" x14ac:dyDescent="0.25">
      <c r="A1319" s="62">
        <v>40994</v>
      </c>
      <c r="B1319" s="1">
        <v>28.19</v>
      </c>
      <c r="C1319" s="1">
        <f t="shared" si="37"/>
        <v>25.606100000000005</v>
      </c>
      <c r="D1319" s="64">
        <f t="shared" si="36"/>
        <v>23.712599999999984</v>
      </c>
    </row>
    <row r="1320" spans="1:4" x14ac:dyDescent="0.25">
      <c r="A1320" s="62">
        <v>40995</v>
      </c>
      <c r="B1320" s="1">
        <v>28.19</v>
      </c>
      <c r="C1320" s="1">
        <f t="shared" si="37"/>
        <v>25.649000000000012</v>
      </c>
      <c r="D1320" s="64">
        <f t="shared" si="36"/>
        <v>23.746649999999981</v>
      </c>
    </row>
    <row r="1321" spans="1:4" x14ac:dyDescent="0.25">
      <c r="A1321" s="62">
        <v>40996</v>
      </c>
      <c r="B1321" s="1">
        <v>27.8</v>
      </c>
      <c r="C1321" s="1">
        <f t="shared" si="37"/>
        <v>25.688500000000008</v>
      </c>
      <c r="D1321" s="64">
        <f t="shared" si="36"/>
        <v>23.778749999999988</v>
      </c>
    </row>
    <row r="1322" spans="1:4" x14ac:dyDescent="0.25">
      <c r="A1322" s="62">
        <v>40997</v>
      </c>
      <c r="B1322" s="1">
        <v>28.16</v>
      </c>
      <c r="C1322" s="1">
        <f t="shared" si="37"/>
        <v>25.728100000000005</v>
      </c>
      <c r="D1322" s="64">
        <f t="shared" si="36"/>
        <v>23.810449999999982</v>
      </c>
    </row>
    <row r="1323" spans="1:4" x14ac:dyDescent="0.25">
      <c r="A1323" s="62">
        <v>40998</v>
      </c>
      <c r="B1323" s="1">
        <v>28.12</v>
      </c>
      <c r="C1323" s="1">
        <f t="shared" si="37"/>
        <v>25.771900000000006</v>
      </c>
      <c r="D1323" s="64">
        <f t="shared" si="36"/>
        <v>23.843949999999978</v>
      </c>
    </row>
    <row r="1324" spans="1:4" x14ac:dyDescent="0.25">
      <c r="A1324" s="62">
        <v>41001</v>
      </c>
      <c r="B1324" s="1">
        <v>28.38</v>
      </c>
      <c r="C1324" s="1">
        <f t="shared" si="37"/>
        <v>25.81290000000001</v>
      </c>
      <c r="D1324" s="64">
        <f t="shared" si="36"/>
        <v>23.878749999999982</v>
      </c>
    </row>
    <row r="1325" spans="1:4" x14ac:dyDescent="0.25">
      <c r="A1325" s="62">
        <v>41002</v>
      </c>
      <c r="B1325" s="1">
        <v>28.11</v>
      </c>
      <c r="C1325" s="1">
        <f t="shared" si="37"/>
        <v>25.84650000000001</v>
      </c>
      <c r="D1325" s="64">
        <f t="shared" si="36"/>
        <v>23.913349999999976</v>
      </c>
    </row>
    <row r="1326" spans="1:4" x14ac:dyDescent="0.25">
      <c r="A1326" s="62">
        <v>41003</v>
      </c>
      <c r="B1326" s="1">
        <v>27.93</v>
      </c>
      <c r="C1326" s="1">
        <f t="shared" si="37"/>
        <v>25.88740000000001</v>
      </c>
      <c r="D1326" s="64">
        <f t="shared" si="36"/>
        <v>23.946399999999976</v>
      </c>
    </row>
    <row r="1327" spans="1:4" x14ac:dyDescent="0.25">
      <c r="A1327" s="62">
        <v>41004</v>
      </c>
      <c r="B1327" s="1">
        <v>28.07</v>
      </c>
      <c r="C1327" s="1">
        <f t="shared" si="37"/>
        <v>25.927500000000009</v>
      </c>
      <c r="D1327" s="64">
        <f t="shared" si="36"/>
        <v>23.978499999999983</v>
      </c>
    </row>
    <row r="1328" spans="1:4" x14ac:dyDescent="0.25">
      <c r="A1328" s="62">
        <v>41008</v>
      </c>
      <c r="B1328" s="1">
        <v>27.76</v>
      </c>
      <c r="C1328" s="1">
        <f t="shared" si="37"/>
        <v>25.956600000000009</v>
      </c>
      <c r="D1328" s="64">
        <f t="shared" si="36"/>
        <v>24.01029999999998</v>
      </c>
    </row>
    <row r="1329" spans="1:4" x14ac:dyDescent="0.25">
      <c r="A1329" s="62">
        <v>41009</v>
      </c>
      <c r="B1329" s="1">
        <v>27.45</v>
      </c>
      <c r="C1329" s="1">
        <f t="shared" si="37"/>
        <v>25.984800000000011</v>
      </c>
      <c r="D1329" s="64">
        <f t="shared" si="36"/>
        <v>24.038999999999984</v>
      </c>
    </row>
    <row r="1330" spans="1:4" x14ac:dyDescent="0.25">
      <c r="A1330" s="62">
        <v>41010</v>
      </c>
      <c r="B1330" s="1">
        <v>27.85</v>
      </c>
      <c r="C1330" s="1">
        <f t="shared" si="37"/>
        <v>26.009900000000005</v>
      </c>
      <c r="D1330" s="64">
        <f t="shared" si="36"/>
        <v>24.072249999999983</v>
      </c>
    </row>
    <row r="1331" spans="1:4" x14ac:dyDescent="0.25">
      <c r="A1331" s="62">
        <v>41011</v>
      </c>
      <c r="B1331" s="1">
        <v>28.48</v>
      </c>
      <c r="C1331" s="1">
        <f t="shared" si="37"/>
        <v>26.045300000000008</v>
      </c>
      <c r="D1331" s="64">
        <f t="shared" si="36"/>
        <v>24.107949999999978</v>
      </c>
    </row>
    <row r="1332" spans="1:4" x14ac:dyDescent="0.25">
      <c r="A1332" s="62">
        <v>41012</v>
      </c>
      <c r="B1332" s="1">
        <v>28.09</v>
      </c>
      <c r="C1332" s="1">
        <f t="shared" si="37"/>
        <v>26.082800000000006</v>
      </c>
      <c r="D1332" s="64">
        <f t="shared" si="36"/>
        <v>24.140949999999979</v>
      </c>
    </row>
    <row r="1333" spans="1:4" x14ac:dyDescent="0.25">
      <c r="A1333" s="62">
        <v>41015</v>
      </c>
      <c r="B1333" s="1">
        <v>28.4</v>
      </c>
      <c r="C1333" s="1">
        <f t="shared" si="37"/>
        <v>26.123900000000006</v>
      </c>
      <c r="D1333" s="64">
        <f t="shared" si="36"/>
        <v>24.175999999999977</v>
      </c>
    </row>
    <row r="1334" spans="1:4" x14ac:dyDescent="0.25">
      <c r="A1334" s="62">
        <v>41016</v>
      </c>
      <c r="B1334" s="1">
        <v>28.47</v>
      </c>
      <c r="C1334" s="1">
        <f t="shared" si="37"/>
        <v>26.172900000000009</v>
      </c>
      <c r="D1334" s="64">
        <f t="shared" si="36"/>
        <v>24.20754999999998</v>
      </c>
    </row>
    <row r="1335" spans="1:4" x14ac:dyDescent="0.25">
      <c r="A1335" s="62">
        <v>41017</v>
      </c>
      <c r="B1335" s="1">
        <v>27.95</v>
      </c>
      <c r="C1335" s="1">
        <f t="shared" si="37"/>
        <v>26.220000000000006</v>
      </c>
      <c r="D1335" s="64">
        <f t="shared" si="36"/>
        <v>24.234649999999977</v>
      </c>
    </row>
    <row r="1336" spans="1:4" x14ac:dyDescent="0.25">
      <c r="A1336" s="62">
        <v>41018</v>
      </c>
      <c r="B1336" s="1">
        <v>27.69</v>
      </c>
      <c r="C1336" s="1">
        <f t="shared" si="37"/>
        <v>26.269900000000007</v>
      </c>
      <c r="D1336" s="64">
        <f t="shared" si="36"/>
        <v>24.260899999999978</v>
      </c>
    </row>
    <row r="1337" spans="1:4" x14ac:dyDescent="0.25">
      <c r="A1337" s="62">
        <v>41019</v>
      </c>
      <c r="B1337" s="1">
        <v>27.6</v>
      </c>
      <c r="C1337" s="1">
        <f t="shared" si="37"/>
        <v>26.3186</v>
      </c>
      <c r="D1337" s="64">
        <f t="shared" si="36"/>
        <v>24.28514999999998</v>
      </c>
    </row>
    <row r="1338" spans="1:4" x14ac:dyDescent="0.25">
      <c r="A1338" s="62">
        <v>41022</v>
      </c>
      <c r="B1338" s="1">
        <v>27.45</v>
      </c>
      <c r="C1338" s="1">
        <f t="shared" si="37"/>
        <v>26.358499999999999</v>
      </c>
      <c r="D1338" s="64">
        <f t="shared" si="36"/>
        <v>24.306249999999977</v>
      </c>
    </row>
    <row r="1339" spans="1:4" x14ac:dyDescent="0.25">
      <c r="A1339" s="62">
        <v>41023</v>
      </c>
      <c r="B1339" s="1">
        <v>27.31</v>
      </c>
      <c r="C1339" s="1">
        <f t="shared" si="37"/>
        <v>26.395799999999998</v>
      </c>
      <c r="D1339" s="64">
        <f t="shared" si="36"/>
        <v>24.327349999999978</v>
      </c>
    </row>
    <row r="1340" spans="1:4" x14ac:dyDescent="0.25">
      <c r="A1340" s="62">
        <v>41024</v>
      </c>
      <c r="B1340" s="1">
        <v>27.86</v>
      </c>
      <c r="C1340" s="1">
        <f t="shared" si="37"/>
        <v>26.425300000000004</v>
      </c>
      <c r="D1340" s="64">
        <f t="shared" si="36"/>
        <v>24.352399999999978</v>
      </c>
    </row>
    <row r="1341" spans="1:4" x14ac:dyDescent="0.25">
      <c r="A1341" s="62">
        <v>41025</v>
      </c>
      <c r="B1341" s="1">
        <v>28.22</v>
      </c>
      <c r="C1341" s="1">
        <f t="shared" si="37"/>
        <v>26.458299999999998</v>
      </c>
      <c r="D1341" s="64">
        <f t="shared" si="36"/>
        <v>24.38124999999998</v>
      </c>
    </row>
    <row r="1342" spans="1:4" x14ac:dyDescent="0.25">
      <c r="A1342" s="62">
        <v>41026</v>
      </c>
      <c r="B1342" s="1">
        <v>28.38</v>
      </c>
      <c r="C1342" s="1">
        <f t="shared" si="37"/>
        <v>26.495699999999996</v>
      </c>
      <c r="D1342" s="64">
        <f t="shared" si="36"/>
        <v>24.410749999999986</v>
      </c>
    </row>
    <row r="1343" spans="1:4" x14ac:dyDescent="0.25">
      <c r="A1343" s="62">
        <v>41029</v>
      </c>
      <c r="B1343" s="1">
        <v>28.4</v>
      </c>
      <c r="C1343" s="1">
        <f t="shared" si="37"/>
        <v>26.529600000000002</v>
      </c>
      <c r="D1343" s="64">
        <f t="shared" si="36"/>
        <v>24.44139999999998</v>
      </c>
    </row>
    <row r="1344" spans="1:4" x14ac:dyDescent="0.25">
      <c r="A1344" s="62">
        <v>41030</v>
      </c>
      <c r="B1344" s="1">
        <v>28.95</v>
      </c>
      <c r="C1344" s="1">
        <f t="shared" si="37"/>
        <v>26.5656</v>
      </c>
      <c r="D1344" s="64">
        <f t="shared" si="36"/>
        <v>24.474299999999985</v>
      </c>
    </row>
    <row r="1345" spans="1:4" x14ac:dyDescent="0.25">
      <c r="A1345" s="62">
        <v>41031</v>
      </c>
      <c r="B1345" s="1">
        <v>29.18</v>
      </c>
      <c r="C1345" s="1">
        <f t="shared" si="37"/>
        <v>26.600799999999996</v>
      </c>
      <c r="D1345" s="64">
        <f t="shared" si="36"/>
        <v>24.508799999999987</v>
      </c>
    </row>
    <row r="1346" spans="1:4" x14ac:dyDescent="0.25">
      <c r="A1346" s="62">
        <v>41032</v>
      </c>
      <c r="B1346" s="1">
        <v>28.56</v>
      </c>
      <c r="C1346" s="1">
        <f t="shared" si="37"/>
        <v>26.639299999999995</v>
      </c>
      <c r="D1346" s="64">
        <f t="shared" si="36"/>
        <v>24.536299999999986</v>
      </c>
    </row>
    <row r="1347" spans="1:4" x14ac:dyDescent="0.25">
      <c r="A1347" s="62">
        <v>41033</v>
      </c>
      <c r="B1347" s="1">
        <v>27.9</v>
      </c>
      <c r="C1347" s="1">
        <f t="shared" si="37"/>
        <v>26.668199999999999</v>
      </c>
      <c r="D1347" s="64">
        <f t="shared" si="36"/>
        <v>24.560849999999988</v>
      </c>
    </row>
    <row r="1348" spans="1:4" x14ac:dyDescent="0.25">
      <c r="A1348" s="62">
        <v>41036</v>
      </c>
      <c r="B1348" s="1">
        <v>27.76</v>
      </c>
      <c r="C1348" s="1">
        <f t="shared" si="37"/>
        <v>26.7058</v>
      </c>
      <c r="D1348" s="64">
        <f t="shared" si="36"/>
        <v>24.585599999999989</v>
      </c>
    </row>
    <row r="1349" spans="1:4" x14ac:dyDescent="0.25">
      <c r="A1349" s="62">
        <v>41037</v>
      </c>
      <c r="B1349" s="1">
        <v>27.37</v>
      </c>
      <c r="C1349" s="1">
        <f t="shared" si="37"/>
        <v>26.7439</v>
      </c>
      <c r="D1349" s="64">
        <f t="shared" si="36"/>
        <v>24.606799999999993</v>
      </c>
    </row>
    <row r="1350" spans="1:4" x14ac:dyDescent="0.25">
      <c r="A1350" s="62">
        <v>41038</v>
      </c>
      <c r="B1350" s="1">
        <v>27.19</v>
      </c>
      <c r="C1350" s="1">
        <f t="shared" si="37"/>
        <v>26.782699999999998</v>
      </c>
      <c r="D1350" s="64">
        <f t="shared" si="36"/>
        <v>24.627599999999994</v>
      </c>
    </row>
    <row r="1351" spans="1:4" x14ac:dyDescent="0.25">
      <c r="A1351" s="62">
        <v>41039</v>
      </c>
      <c r="B1351" s="1">
        <v>27.24</v>
      </c>
      <c r="C1351" s="1">
        <f t="shared" si="37"/>
        <v>26.821999999999992</v>
      </c>
      <c r="D1351" s="64">
        <f t="shared" si="36"/>
        <v>24.649299999999993</v>
      </c>
    </row>
    <row r="1352" spans="1:4" x14ac:dyDescent="0.25">
      <c r="A1352" s="62">
        <v>41040</v>
      </c>
      <c r="B1352" s="1">
        <v>27.63</v>
      </c>
      <c r="C1352" s="1">
        <f t="shared" si="37"/>
        <v>26.866</v>
      </c>
      <c r="D1352" s="64">
        <f t="shared" si="36"/>
        <v>24.674799999999994</v>
      </c>
    </row>
    <row r="1353" spans="1:4" x14ac:dyDescent="0.25">
      <c r="A1353" s="62">
        <v>41043</v>
      </c>
      <c r="B1353" s="1">
        <v>27.02</v>
      </c>
      <c r="C1353" s="1">
        <f t="shared" si="37"/>
        <v>26.905200000000001</v>
      </c>
      <c r="D1353" s="64">
        <f t="shared" si="36"/>
        <v>24.697149999999997</v>
      </c>
    </row>
    <row r="1354" spans="1:4" x14ac:dyDescent="0.25">
      <c r="A1354" s="62">
        <v>41044</v>
      </c>
      <c r="B1354" s="1">
        <v>26.88</v>
      </c>
      <c r="C1354" s="1">
        <f t="shared" si="37"/>
        <v>26.935600000000001</v>
      </c>
      <c r="D1354" s="64">
        <f t="shared" ref="D1354:D1417" si="38">+IF(B1354="","",AVERAGE(B1155:B1354))</f>
        <v>24.719899999999992</v>
      </c>
    </row>
    <row r="1355" spans="1:4" x14ac:dyDescent="0.25">
      <c r="A1355" s="62">
        <v>41045</v>
      </c>
      <c r="B1355" s="1">
        <v>26.5</v>
      </c>
      <c r="C1355" s="1">
        <f t="shared" si="37"/>
        <v>26.963800000000003</v>
      </c>
      <c r="D1355" s="64">
        <f t="shared" si="38"/>
        <v>24.741199999999996</v>
      </c>
    </row>
    <row r="1356" spans="1:4" x14ac:dyDescent="0.25">
      <c r="A1356" s="62">
        <v>41046</v>
      </c>
      <c r="B1356" s="1">
        <v>26.19</v>
      </c>
      <c r="C1356" s="1">
        <f t="shared" si="37"/>
        <v>26.985499999999998</v>
      </c>
      <c r="D1356" s="64">
        <f t="shared" si="38"/>
        <v>24.763449999999992</v>
      </c>
    </row>
    <row r="1357" spans="1:4" x14ac:dyDescent="0.25">
      <c r="A1357" s="62">
        <v>41047</v>
      </c>
      <c r="B1357" s="1">
        <v>26.07</v>
      </c>
      <c r="C1357" s="1">
        <f t="shared" si="37"/>
        <v>27.002200000000002</v>
      </c>
      <c r="D1357" s="64">
        <f t="shared" si="38"/>
        <v>24.784749999999995</v>
      </c>
    </row>
    <row r="1358" spans="1:4" x14ac:dyDescent="0.25">
      <c r="A1358" s="62">
        <v>41050</v>
      </c>
      <c r="B1358" s="1">
        <v>26.15</v>
      </c>
      <c r="C1358" s="1">
        <f t="shared" si="37"/>
        <v>27.018100000000004</v>
      </c>
      <c r="D1358" s="64">
        <f t="shared" si="38"/>
        <v>24.81124999999999</v>
      </c>
    </row>
    <row r="1359" spans="1:4" x14ac:dyDescent="0.25">
      <c r="A1359" s="62">
        <v>41051</v>
      </c>
      <c r="B1359" s="1">
        <v>26.03</v>
      </c>
      <c r="C1359" s="1">
        <f t="shared" si="37"/>
        <v>27.036200000000004</v>
      </c>
      <c r="D1359" s="64">
        <f t="shared" si="38"/>
        <v>24.83744999999999</v>
      </c>
    </row>
    <row r="1360" spans="1:4" x14ac:dyDescent="0.25">
      <c r="A1360" s="62">
        <v>41052</v>
      </c>
      <c r="B1360" s="1">
        <v>25.44</v>
      </c>
      <c r="C1360" s="1">
        <f t="shared" si="37"/>
        <v>27.045100000000005</v>
      </c>
      <c r="D1360" s="64">
        <f t="shared" si="38"/>
        <v>24.86409999999999</v>
      </c>
    </row>
    <row r="1361" spans="1:4" x14ac:dyDescent="0.25">
      <c r="A1361" s="62">
        <v>41053</v>
      </c>
      <c r="B1361" s="1">
        <v>25.65</v>
      </c>
      <c r="C1361" s="1">
        <f t="shared" si="37"/>
        <v>27.059100000000008</v>
      </c>
      <c r="D1361" s="64">
        <f t="shared" si="38"/>
        <v>24.889349999999986</v>
      </c>
    </row>
    <row r="1362" spans="1:4" x14ac:dyDescent="0.25">
      <c r="A1362" s="62">
        <v>41054</v>
      </c>
      <c r="B1362" s="1">
        <v>25.74</v>
      </c>
      <c r="C1362" s="1">
        <f t="shared" si="37"/>
        <v>27.071100000000005</v>
      </c>
      <c r="D1362" s="64">
        <f t="shared" si="38"/>
        <v>24.918399999999984</v>
      </c>
    </row>
    <row r="1363" spans="1:4" x14ac:dyDescent="0.25">
      <c r="A1363" s="62">
        <v>41058</v>
      </c>
      <c r="B1363" s="1">
        <v>26.09</v>
      </c>
      <c r="C1363" s="1">
        <f t="shared" si="37"/>
        <v>27.08090000000001</v>
      </c>
      <c r="D1363" s="64">
        <f t="shared" si="38"/>
        <v>24.945049999999984</v>
      </c>
    </row>
    <row r="1364" spans="1:4" x14ac:dyDescent="0.25">
      <c r="A1364" s="62">
        <v>41059</v>
      </c>
      <c r="B1364" s="1">
        <v>26.13</v>
      </c>
      <c r="C1364" s="1">
        <f t="shared" si="37"/>
        <v>27.088200000000011</v>
      </c>
      <c r="D1364" s="64">
        <f t="shared" si="38"/>
        <v>24.972449999999984</v>
      </c>
    </row>
    <row r="1365" spans="1:4" x14ac:dyDescent="0.25">
      <c r="A1365" s="62">
        <v>41060</v>
      </c>
      <c r="B1365" s="1">
        <v>25.84</v>
      </c>
      <c r="C1365" s="1">
        <f t="shared" si="37"/>
        <v>27.094100000000012</v>
      </c>
      <c r="D1365" s="64">
        <f t="shared" si="38"/>
        <v>24.997199999999989</v>
      </c>
    </row>
    <row r="1366" spans="1:4" x14ac:dyDescent="0.25">
      <c r="A1366" s="62">
        <v>41061</v>
      </c>
      <c r="B1366" s="1">
        <v>25.14</v>
      </c>
      <c r="C1366" s="1">
        <f t="shared" si="37"/>
        <v>27.090900000000012</v>
      </c>
      <c r="D1366" s="64">
        <f t="shared" si="38"/>
        <v>25.01894999999999</v>
      </c>
    </row>
    <row r="1367" spans="1:4" x14ac:dyDescent="0.25">
      <c r="A1367" s="62">
        <v>41064</v>
      </c>
      <c r="B1367" s="1">
        <v>25.04</v>
      </c>
      <c r="C1367" s="1">
        <f t="shared" si="37"/>
        <v>27.085400000000007</v>
      </c>
      <c r="D1367" s="64">
        <f t="shared" si="38"/>
        <v>25.04079999999999</v>
      </c>
    </row>
    <row r="1368" spans="1:4" x14ac:dyDescent="0.25">
      <c r="A1368" s="62">
        <v>41065</v>
      </c>
      <c r="B1368" s="1">
        <v>25.43</v>
      </c>
      <c r="C1368" s="1">
        <f t="shared" si="37"/>
        <v>27.081700000000009</v>
      </c>
      <c r="D1368" s="64">
        <f t="shared" si="38"/>
        <v>25.069099999999995</v>
      </c>
    </row>
    <row r="1369" spans="1:4" x14ac:dyDescent="0.25">
      <c r="A1369" s="62">
        <v>41066</v>
      </c>
      <c r="B1369" s="1">
        <v>26.07</v>
      </c>
      <c r="C1369" s="1">
        <f t="shared" si="37"/>
        <v>27.084900000000015</v>
      </c>
      <c r="D1369" s="64">
        <f t="shared" si="38"/>
        <v>25.10349999999999</v>
      </c>
    </row>
    <row r="1370" spans="1:4" x14ac:dyDescent="0.25">
      <c r="A1370" s="62">
        <v>41067</v>
      </c>
      <c r="B1370" s="1">
        <v>25.94</v>
      </c>
      <c r="C1370" s="1">
        <f t="shared" si="37"/>
        <v>27.092900000000014</v>
      </c>
      <c r="D1370" s="64">
        <f t="shared" si="38"/>
        <v>25.136299999999988</v>
      </c>
    </row>
    <row r="1371" spans="1:4" x14ac:dyDescent="0.25">
      <c r="A1371" s="62">
        <v>41068</v>
      </c>
      <c r="B1371" s="1">
        <v>26.41</v>
      </c>
      <c r="C1371" s="1">
        <f t="shared" si="37"/>
        <v>27.106600000000018</v>
      </c>
      <c r="D1371" s="64">
        <f t="shared" si="38"/>
        <v>25.169799999999988</v>
      </c>
    </row>
    <row r="1372" spans="1:4" x14ac:dyDescent="0.25">
      <c r="A1372" s="62">
        <v>41071</v>
      </c>
      <c r="B1372" s="1">
        <v>25.98</v>
      </c>
      <c r="C1372" s="1">
        <f t="shared" si="37"/>
        <v>27.112500000000015</v>
      </c>
      <c r="D1372" s="64">
        <f t="shared" si="38"/>
        <v>25.200699999999987</v>
      </c>
    </row>
    <row r="1373" spans="1:4" x14ac:dyDescent="0.25">
      <c r="A1373" s="62">
        <v>41072</v>
      </c>
      <c r="B1373" s="1">
        <v>26.52</v>
      </c>
      <c r="C1373" s="1">
        <f t="shared" si="37"/>
        <v>27.121400000000012</v>
      </c>
      <c r="D1373" s="64">
        <f t="shared" si="38"/>
        <v>25.23619999999999</v>
      </c>
    </row>
    <row r="1374" spans="1:4" x14ac:dyDescent="0.25">
      <c r="A1374" s="62">
        <v>41073</v>
      </c>
      <c r="B1374" s="1">
        <v>26.54</v>
      </c>
      <c r="C1374" s="1">
        <f t="shared" si="37"/>
        <v>27.123000000000012</v>
      </c>
      <c r="D1374" s="64">
        <f t="shared" si="38"/>
        <v>25.270049999999983</v>
      </c>
    </row>
    <row r="1375" spans="1:4" x14ac:dyDescent="0.25">
      <c r="A1375" s="62">
        <v>41074</v>
      </c>
      <c r="B1375" s="1">
        <v>26.98</v>
      </c>
      <c r="C1375" s="1">
        <f t="shared" si="37"/>
        <v>27.125700000000009</v>
      </c>
      <c r="D1375" s="64">
        <f t="shared" si="38"/>
        <v>25.30344999999998</v>
      </c>
    </row>
    <row r="1376" spans="1:4" x14ac:dyDescent="0.25">
      <c r="A1376" s="62">
        <v>41075</v>
      </c>
      <c r="B1376" s="1">
        <v>27.34</v>
      </c>
      <c r="C1376" s="1">
        <f t="shared" si="37"/>
        <v>27.130100000000017</v>
      </c>
      <c r="D1376" s="64">
        <f t="shared" si="38"/>
        <v>25.338949999999983</v>
      </c>
    </row>
    <row r="1377" spans="1:4" x14ac:dyDescent="0.25">
      <c r="A1377" s="62">
        <v>41078</v>
      </c>
      <c r="B1377" s="1">
        <v>27.42</v>
      </c>
      <c r="C1377" s="1">
        <f t="shared" si="37"/>
        <v>27.135300000000015</v>
      </c>
      <c r="D1377" s="64">
        <f t="shared" si="38"/>
        <v>25.375399999999981</v>
      </c>
    </row>
    <row r="1378" spans="1:4" x14ac:dyDescent="0.25">
      <c r="A1378" s="62">
        <v>41079</v>
      </c>
      <c r="B1378" s="1">
        <v>27.51</v>
      </c>
      <c r="C1378" s="1">
        <f t="shared" si="37"/>
        <v>27.142900000000019</v>
      </c>
      <c r="D1378" s="64">
        <f t="shared" si="38"/>
        <v>25.412999999999979</v>
      </c>
    </row>
    <row r="1379" spans="1:4" x14ac:dyDescent="0.25">
      <c r="A1379" s="62">
        <v>41080</v>
      </c>
      <c r="B1379" s="1">
        <v>27.64</v>
      </c>
      <c r="C1379" s="1">
        <f t="shared" si="37"/>
        <v>27.152000000000015</v>
      </c>
      <c r="D1379" s="64">
        <f t="shared" si="38"/>
        <v>25.452999999999985</v>
      </c>
    </row>
    <row r="1380" spans="1:4" x14ac:dyDescent="0.25">
      <c r="A1380" s="62">
        <v>41081</v>
      </c>
      <c r="B1380" s="1">
        <v>26.71</v>
      </c>
      <c r="C1380" s="1">
        <f t="shared" si="37"/>
        <v>27.151700000000016</v>
      </c>
      <c r="D1380" s="64">
        <f t="shared" si="38"/>
        <v>25.488849999999985</v>
      </c>
    </row>
    <row r="1381" spans="1:4" x14ac:dyDescent="0.25">
      <c r="A1381" s="62">
        <v>41082</v>
      </c>
      <c r="B1381" s="1">
        <v>26.94</v>
      </c>
      <c r="C1381" s="1">
        <f t="shared" si="37"/>
        <v>27.156900000000014</v>
      </c>
      <c r="D1381" s="64">
        <f t="shared" si="38"/>
        <v>25.523149999999983</v>
      </c>
    </row>
    <row r="1382" spans="1:4" x14ac:dyDescent="0.25">
      <c r="A1382" s="62">
        <v>41085</v>
      </c>
      <c r="B1382" s="1">
        <v>26.05</v>
      </c>
      <c r="C1382" s="1">
        <f t="shared" ref="C1382:C1445" si="39">+IF(B1382="","",AVERAGE(B1283:B1382))</f>
        <v>27.151900000000015</v>
      </c>
      <c r="D1382" s="64">
        <f t="shared" si="38"/>
        <v>25.553899999999985</v>
      </c>
    </row>
    <row r="1383" spans="1:4" x14ac:dyDescent="0.25">
      <c r="A1383" s="62">
        <v>41086</v>
      </c>
      <c r="B1383" s="1">
        <v>26</v>
      </c>
      <c r="C1383" s="1">
        <f t="shared" si="39"/>
        <v>27.147000000000016</v>
      </c>
      <c r="D1383" s="64">
        <f t="shared" si="38"/>
        <v>25.585399999999986</v>
      </c>
    </row>
    <row r="1384" spans="1:4" x14ac:dyDescent="0.25">
      <c r="A1384" s="62">
        <v>41087</v>
      </c>
      <c r="B1384" s="1">
        <v>26.22</v>
      </c>
      <c r="C1384" s="1">
        <f t="shared" si="39"/>
        <v>27.141800000000011</v>
      </c>
      <c r="D1384" s="64">
        <f t="shared" si="38"/>
        <v>25.615099999999984</v>
      </c>
    </row>
    <row r="1385" spans="1:4" x14ac:dyDescent="0.25">
      <c r="A1385" s="62">
        <v>41088</v>
      </c>
      <c r="B1385" s="1">
        <v>25.83</v>
      </c>
      <c r="C1385" s="1">
        <f t="shared" si="39"/>
        <v>27.13290000000001</v>
      </c>
      <c r="D1385" s="64">
        <f t="shared" si="38"/>
        <v>25.640449999999984</v>
      </c>
    </row>
    <row r="1386" spans="1:4" x14ac:dyDescent="0.25">
      <c r="A1386" s="62">
        <v>41089</v>
      </c>
      <c r="B1386" s="1">
        <v>26.65</v>
      </c>
      <c r="C1386" s="1">
        <f t="shared" si="39"/>
        <v>27.13300000000001</v>
      </c>
      <c r="D1386" s="64">
        <f t="shared" si="38"/>
        <v>25.668099999999981</v>
      </c>
    </row>
    <row r="1387" spans="1:4" x14ac:dyDescent="0.25">
      <c r="A1387" s="62">
        <v>41092</v>
      </c>
      <c r="B1387" s="1">
        <v>26.66</v>
      </c>
      <c r="C1387" s="1">
        <f t="shared" si="39"/>
        <v>27.131100000000011</v>
      </c>
      <c r="D1387" s="64">
        <f t="shared" si="38"/>
        <v>25.693699999999982</v>
      </c>
    </row>
    <row r="1388" spans="1:4" x14ac:dyDescent="0.25">
      <c r="A1388" s="62">
        <v>41093</v>
      </c>
      <c r="B1388" s="1">
        <v>26.86</v>
      </c>
      <c r="C1388" s="1">
        <f t="shared" si="39"/>
        <v>27.131100000000011</v>
      </c>
      <c r="D1388" s="64">
        <f t="shared" si="38"/>
        <v>25.718149999999984</v>
      </c>
    </row>
    <row r="1389" spans="1:4" x14ac:dyDescent="0.25">
      <c r="A1389" s="62">
        <v>41095</v>
      </c>
      <c r="B1389" s="1">
        <v>26.55</v>
      </c>
      <c r="C1389" s="1">
        <f t="shared" si="39"/>
        <v>27.129600000000011</v>
      </c>
      <c r="D1389" s="64">
        <f t="shared" si="38"/>
        <v>25.741249999999983</v>
      </c>
    </row>
    <row r="1390" spans="1:4" x14ac:dyDescent="0.25">
      <c r="A1390" s="62">
        <v>41096</v>
      </c>
      <c r="B1390" s="1">
        <v>26.16</v>
      </c>
      <c r="C1390" s="1">
        <f t="shared" si="39"/>
        <v>27.124200000000009</v>
      </c>
      <c r="D1390" s="64">
        <f t="shared" si="38"/>
        <v>25.761049999999983</v>
      </c>
    </row>
    <row r="1391" spans="1:4" x14ac:dyDescent="0.25">
      <c r="A1391" s="62">
        <v>41099</v>
      </c>
      <c r="B1391" s="1">
        <v>26.17</v>
      </c>
      <c r="C1391" s="1">
        <f t="shared" si="39"/>
        <v>27.118100000000009</v>
      </c>
      <c r="D1391" s="64">
        <f t="shared" si="38"/>
        <v>25.782199999999985</v>
      </c>
    </row>
    <row r="1392" spans="1:4" x14ac:dyDescent="0.25">
      <c r="A1392" s="62">
        <v>41100</v>
      </c>
      <c r="B1392" s="1">
        <v>25.56</v>
      </c>
      <c r="C1392" s="1">
        <f t="shared" si="39"/>
        <v>27.107900000000015</v>
      </c>
      <c r="D1392" s="64">
        <f t="shared" si="38"/>
        <v>25.801899999999986</v>
      </c>
    </row>
    <row r="1393" spans="1:4" x14ac:dyDescent="0.25">
      <c r="A1393" s="62">
        <v>41101</v>
      </c>
      <c r="B1393" s="1">
        <v>25.39</v>
      </c>
      <c r="C1393" s="1">
        <f t="shared" si="39"/>
        <v>27.093600000000009</v>
      </c>
      <c r="D1393" s="64">
        <f t="shared" si="38"/>
        <v>25.818049999999985</v>
      </c>
    </row>
    <row r="1394" spans="1:4" x14ac:dyDescent="0.25">
      <c r="A1394" s="62">
        <v>41102</v>
      </c>
      <c r="B1394" s="1">
        <v>24.74</v>
      </c>
      <c r="C1394" s="1">
        <f t="shared" si="39"/>
        <v>27.06730000000001</v>
      </c>
      <c r="D1394" s="64">
        <f t="shared" si="38"/>
        <v>25.830549999999985</v>
      </c>
    </row>
    <row r="1395" spans="1:4" x14ac:dyDescent="0.25">
      <c r="A1395" s="62">
        <v>41103</v>
      </c>
      <c r="B1395" s="1">
        <v>25.25</v>
      </c>
      <c r="C1395" s="1">
        <f t="shared" si="39"/>
        <v>27.048200000000012</v>
      </c>
      <c r="D1395" s="64">
        <f t="shared" si="38"/>
        <v>25.844099999999983</v>
      </c>
    </row>
    <row r="1396" spans="1:4" x14ac:dyDescent="0.25">
      <c r="A1396" s="62">
        <v>41106</v>
      </c>
      <c r="B1396" s="1">
        <v>25.13</v>
      </c>
      <c r="C1396" s="1">
        <f t="shared" si="39"/>
        <v>27.032200000000007</v>
      </c>
      <c r="D1396" s="64">
        <f t="shared" si="38"/>
        <v>25.858199999999989</v>
      </c>
    </row>
    <row r="1397" spans="1:4" x14ac:dyDescent="0.25">
      <c r="A1397" s="62">
        <v>41107</v>
      </c>
      <c r="B1397" s="1">
        <v>25.38</v>
      </c>
      <c r="C1397" s="1">
        <f t="shared" si="39"/>
        <v>27.019400000000015</v>
      </c>
      <c r="D1397" s="64">
        <f t="shared" si="38"/>
        <v>25.87404999999999</v>
      </c>
    </row>
    <row r="1398" spans="1:4" x14ac:dyDescent="0.25">
      <c r="A1398" s="62">
        <v>41108</v>
      </c>
      <c r="B1398" s="1">
        <v>26.21</v>
      </c>
      <c r="C1398" s="1">
        <f t="shared" si="39"/>
        <v>27.014500000000012</v>
      </c>
      <c r="D1398" s="64">
        <f t="shared" si="38"/>
        <v>25.898399999999992</v>
      </c>
    </row>
    <row r="1399" spans="1:4" x14ac:dyDescent="0.25">
      <c r="A1399" s="62">
        <v>41109</v>
      </c>
      <c r="B1399" s="1">
        <v>26.06</v>
      </c>
      <c r="C1399" s="1">
        <f t="shared" si="39"/>
        <v>27.006200000000014</v>
      </c>
      <c r="D1399" s="64">
        <f t="shared" si="38"/>
        <v>25.925599999999996</v>
      </c>
    </row>
    <row r="1400" spans="1:4" x14ac:dyDescent="0.25">
      <c r="A1400" s="62">
        <v>41110</v>
      </c>
      <c r="B1400" s="1">
        <v>25.52</v>
      </c>
      <c r="C1400" s="1">
        <f t="shared" si="39"/>
        <v>26.989000000000011</v>
      </c>
      <c r="D1400" s="64">
        <f t="shared" si="38"/>
        <v>25.947099999999999</v>
      </c>
    </row>
    <row r="1401" spans="1:4" x14ac:dyDescent="0.25">
      <c r="A1401" s="62">
        <v>41113</v>
      </c>
      <c r="B1401" s="1">
        <v>25.26</v>
      </c>
      <c r="C1401" s="1">
        <f t="shared" si="39"/>
        <v>26.97280000000001</v>
      </c>
      <c r="D1401" s="64">
        <f t="shared" si="38"/>
        <v>25.96415</v>
      </c>
    </row>
    <row r="1402" spans="1:4" x14ac:dyDescent="0.25">
      <c r="A1402" s="62">
        <v>41114</v>
      </c>
      <c r="B1402" s="1">
        <v>25</v>
      </c>
      <c r="C1402" s="1">
        <f t="shared" si="39"/>
        <v>26.954200000000011</v>
      </c>
      <c r="D1402" s="64">
        <f t="shared" si="38"/>
        <v>25.979000000000006</v>
      </c>
    </row>
    <row r="1403" spans="1:4" x14ac:dyDescent="0.25">
      <c r="A1403" s="62">
        <v>41115</v>
      </c>
      <c r="B1403" s="1">
        <v>25.13</v>
      </c>
      <c r="C1403" s="1">
        <f t="shared" si="39"/>
        <v>26.936300000000013</v>
      </c>
      <c r="D1403" s="64">
        <f t="shared" si="38"/>
        <v>25.993200000000005</v>
      </c>
    </row>
    <row r="1404" spans="1:4" x14ac:dyDescent="0.25">
      <c r="A1404" s="62">
        <v>41116</v>
      </c>
      <c r="B1404" s="1">
        <v>25.5</v>
      </c>
      <c r="C1404" s="1">
        <f t="shared" si="39"/>
        <v>26.925900000000016</v>
      </c>
      <c r="D1404" s="64">
        <f t="shared" si="38"/>
        <v>26.00630000000001</v>
      </c>
    </row>
    <row r="1405" spans="1:4" x14ac:dyDescent="0.25">
      <c r="A1405" s="62">
        <v>41117</v>
      </c>
      <c r="B1405" s="1">
        <v>26.02</v>
      </c>
      <c r="C1405" s="1">
        <f t="shared" si="39"/>
        <v>26.920100000000012</v>
      </c>
      <c r="D1405" s="64">
        <f t="shared" si="38"/>
        <v>26.021450000000009</v>
      </c>
    </row>
    <row r="1406" spans="1:4" x14ac:dyDescent="0.25">
      <c r="A1406" s="62">
        <v>41120</v>
      </c>
      <c r="B1406" s="1">
        <v>25.76</v>
      </c>
      <c r="C1406" s="1">
        <f t="shared" si="39"/>
        <v>26.908600000000014</v>
      </c>
      <c r="D1406" s="64">
        <f t="shared" si="38"/>
        <v>26.03465000000001</v>
      </c>
    </row>
    <row r="1407" spans="1:4" x14ac:dyDescent="0.25">
      <c r="A1407" s="62">
        <v>41121</v>
      </c>
      <c r="B1407" s="1">
        <v>25.7</v>
      </c>
      <c r="C1407" s="1">
        <f t="shared" si="39"/>
        <v>26.897200000000012</v>
      </c>
      <c r="D1407" s="64">
        <f t="shared" si="38"/>
        <v>26.046200000000013</v>
      </c>
    </row>
    <row r="1408" spans="1:4" x14ac:dyDescent="0.25">
      <c r="A1408" s="62">
        <v>41122</v>
      </c>
      <c r="B1408" s="1">
        <v>25.93</v>
      </c>
      <c r="C1408" s="1">
        <f t="shared" si="39"/>
        <v>26.885800000000007</v>
      </c>
      <c r="D1408" s="64">
        <f t="shared" si="38"/>
        <v>26.058350000000015</v>
      </c>
    </row>
    <row r="1409" spans="1:4" x14ac:dyDescent="0.25">
      <c r="A1409" s="62">
        <v>41123</v>
      </c>
      <c r="B1409" s="1">
        <v>25.91</v>
      </c>
      <c r="C1409" s="1">
        <f t="shared" si="39"/>
        <v>26.87510000000001</v>
      </c>
      <c r="D1409" s="64">
        <f t="shared" si="38"/>
        <v>26.071500000000011</v>
      </c>
    </row>
    <row r="1410" spans="1:4" x14ac:dyDescent="0.25">
      <c r="A1410" s="62">
        <v>41124</v>
      </c>
      <c r="B1410" s="1">
        <v>26.23</v>
      </c>
      <c r="C1410" s="1">
        <f t="shared" si="39"/>
        <v>26.862500000000008</v>
      </c>
      <c r="D1410" s="64">
        <f t="shared" si="38"/>
        <v>26.085650000000005</v>
      </c>
    </row>
    <row r="1411" spans="1:4" x14ac:dyDescent="0.25">
      <c r="A1411" s="62">
        <v>41127</v>
      </c>
      <c r="B1411" s="1">
        <v>26.31</v>
      </c>
      <c r="C1411" s="1">
        <f t="shared" si="39"/>
        <v>26.85100000000001</v>
      </c>
      <c r="D1411" s="64">
        <f t="shared" si="38"/>
        <v>26.096000000000007</v>
      </c>
    </row>
    <row r="1412" spans="1:4" x14ac:dyDescent="0.25">
      <c r="A1412" s="62">
        <v>41128</v>
      </c>
      <c r="B1412" s="1">
        <v>26.5</v>
      </c>
      <c r="C1412" s="1">
        <f t="shared" si="39"/>
        <v>26.838500000000007</v>
      </c>
      <c r="D1412" s="64">
        <f t="shared" si="38"/>
        <v>26.110450000000011</v>
      </c>
    </row>
    <row r="1413" spans="1:4" x14ac:dyDescent="0.25">
      <c r="A1413" s="62">
        <v>41129</v>
      </c>
      <c r="B1413" s="1">
        <v>26.6</v>
      </c>
      <c r="C1413" s="1">
        <f t="shared" si="39"/>
        <v>26.827200000000001</v>
      </c>
      <c r="D1413" s="64">
        <f t="shared" si="38"/>
        <v>26.123300000000015</v>
      </c>
    </row>
    <row r="1414" spans="1:4" x14ac:dyDescent="0.25">
      <c r="A1414" s="62">
        <v>41130</v>
      </c>
      <c r="B1414" s="1">
        <v>26.7</v>
      </c>
      <c r="C1414" s="1">
        <f t="shared" si="39"/>
        <v>26.816800000000004</v>
      </c>
      <c r="D1414" s="64">
        <f t="shared" si="38"/>
        <v>26.13385000000001</v>
      </c>
    </row>
    <row r="1415" spans="1:4" x14ac:dyDescent="0.25">
      <c r="A1415" s="62">
        <v>41131</v>
      </c>
      <c r="B1415" s="1">
        <v>26.88</v>
      </c>
      <c r="C1415" s="1">
        <f t="shared" si="39"/>
        <v>26.808100000000003</v>
      </c>
      <c r="D1415" s="64">
        <f t="shared" si="38"/>
        <v>26.145100000000017</v>
      </c>
    </row>
    <row r="1416" spans="1:4" x14ac:dyDescent="0.25">
      <c r="A1416" s="62">
        <v>41134</v>
      </c>
      <c r="B1416" s="1">
        <v>26.69</v>
      </c>
      <c r="C1416" s="1">
        <f t="shared" si="39"/>
        <v>26.797200000000007</v>
      </c>
      <c r="D1416" s="64">
        <f t="shared" si="38"/>
        <v>26.155050000000013</v>
      </c>
    </row>
    <row r="1417" spans="1:4" x14ac:dyDescent="0.25">
      <c r="A1417" s="62">
        <v>41135</v>
      </c>
      <c r="B1417" s="1">
        <v>26.48</v>
      </c>
      <c r="C1417" s="1">
        <f t="shared" si="39"/>
        <v>26.783000000000001</v>
      </c>
      <c r="D1417" s="64">
        <f t="shared" si="38"/>
        <v>26.161800000000014</v>
      </c>
    </row>
    <row r="1418" spans="1:4" x14ac:dyDescent="0.25">
      <c r="A1418" s="62">
        <v>41136</v>
      </c>
      <c r="B1418" s="1">
        <v>26.27</v>
      </c>
      <c r="C1418" s="1">
        <f t="shared" si="39"/>
        <v>26.766900000000007</v>
      </c>
      <c r="D1418" s="64">
        <f t="shared" ref="D1418:D1481" si="40">+IF(B1418="","",AVERAGE(B1219:B1418))</f>
        <v>26.168250000000015</v>
      </c>
    </row>
    <row r="1419" spans="1:4" x14ac:dyDescent="0.25">
      <c r="A1419" s="62">
        <v>41137</v>
      </c>
      <c r="B1419" s="1">
        <v>26.59</v>
      </c>
      <c r="C1419" s="1">
        <f t="shared" si="39"/>
        <v>26.750900000000012</v>
      </c>
      <c r="D1419" s="64">
        <f t="shared" si="40"/>
        <v>26.178500000000017</v>
      </c>
    </row>
    <row r="1420" spans="1:4" x14ac:dyDescent="0.25">
      <c r="A1420" s="62">
        <v>41138</v>
      </c>
      <c r="B1420" s="1">
        <v>26.33</v>
      </c>
      <c r="C1420" s="1">
        <f t="shared" si="39"/>
        <v>26.732300000000006</v>
      </c>
      <c r="D1420" s="64">
        <f t="shared" si="40"/>
        <v>26.190650000000019</v>
      </c>
    </row>
    <row r="1421" spans="1:4" x14ac:dyDescent="0.25">
      <c r="A1421" s="62">
        <v>41141</v>
      </c>
      <c r="B1421" s="1">
        <v>26.23</v>
      </c>
      <c r="C1421" s="1">
        <f t="shared" si="39"/>
        <v>26.716600000000007</v>
      </c>
      <c r="D1421" s="64">
        <f t="shared" si="40"/>
        <v>26.202550000000016</v>
      </c>
    </row>
    <row r="1422" spans="1:4" x14ac:dyDescent="0.25">
      <c r="A1422" s="62">
        <v>41142</v>
      </c>
      <c r="B1422" s="1">
        <v>26.11</v>
      </c>
      <c r="C1422" s="1">
        <f t="shared" si="39"/>
        <v>26.696100000000012</v>
      </c>
      <c r="D1422" s="64">
        <f t="shared" si="40"/>
        <v>26.21210000000001</v>
      </c>
    </row>
    <row r="1423" spans="1:4" x14ac:dyDescent="0.25">
      <c r="A1423" s="62">
        <v>41143</v>
      </c>
      <c r="B1423" s="1">
        <v>25.73</v>
      </c>
      <c r="C1423" s="1">
        <f t="shared" si="39"/>
        <v>26.672200000000007</v>
      </c>
      <c r="D1423" s="64">
        <f t="shared" si="40"/>
        <v>26.22205000000001</v>
      </c>
    </row>
    <row r="1424" spans="1:4" x14ac:dyDescent="0.25">
      <c r="A1424" s="62">
        <v>41144</v>
      </c>
      <c r="B1424" s="1">
        <v>25.04</v>
      </c>
      <c r="C1424" s="1">
        <f t="shared" si="39"/>
        <v>26.638800000000007</v>
      </c>
      <c r="D1424" s="64">
        <f t="shared" si="40"/>
        <v>26.225850000000008</v>
      </c>
    </row>
    <row r="1425" spans="1:4" x14ac:dyDescent="0.25">
      <c r="A1425" s="62">
        <v>41145</v>
      </c>
      <c r="B1425" s="1">
        <v>24.91</v>
      </c>
      <c r="C1425" s="1">
        <f t="shared" si="39"/>
        <v>26.606800000000007</v>
      </c>
      <c r="D1425" s="64">
        <f t="shared" si="40"/>
        <v>26.22665000000001</v>
      </c>
    </row>
    <row r="1426" spans="1:4" x14ac:dyDescent="0.25">
      <c r="A1426" s="62">
        <v>41148</v>
      </c>
      <c r="B1426" s="1">
        <v>24.84</v>
      </c>
      <c r="C1426" s="1">
        <f t="shared" si="39"/>
        <v>26.575900000000004</v>
      </c>
      <c r="D1426" s="64">
        <f t="shared" si="40"/>
        <v>26.231650000000013</v>
      </c>
    </row>
    <row r="1427" spans="1:4" x14ac:dyDescent="0.25">
      <c r="A1427" s="62">
        <v>41149</v>
      </c>
      <c r="B1427" s="1">
        <v>25</v>
      </c>
      <c r="C1427" s="1">
        <f t="shared" si="39"/>
        <v>26.545200000000008</v>
      </c>
      <c r="D1427" s="64">
        <f t="shared" si="40"/>
        <v>26.236350000000012</v>
      </c>
    </row>
    <row r="1428" spans="1:4" x14ac:dyDescent="0.25">
      <c r="A1428" s="62">
        <v>41150</v>
      </c>
      <c r="B1428" s="1">
        <v>24.67</v>
      </c>
      <c r="C1428" s="1">
        <f t="shared" si="39"/>
        <v>26.514300000000006</v>
      </c>
      <c r="D1428" s="64">
        <f t="shared" si="40"/>
        <v>26.235450000000011</v>
      </c>
    </row>
    <row r="1429" spans="1:4" x14ac:dyDescent="0.25">
      <c r="A1429" s="62">
        <v>41151</v>
      </c>
      <c r="B1429" s="1">
        <v>24.27</v>
      </c>
      <c r="C1429" s="1">
        <f t="shared" si="39"/>
        <v>26.482500000000005</v>
      </c>
      <c r="D1429" s="64">
        <f t="shared" si="40"/>
        <v>26.233650000000011</v>
      </c>
    </row>
    <row r="1430" spans="1:4" x14ac:dyDescent="0.25">
      <c r="A1430" s="62">
        <v>41152</v>
      </c>
      <c r="B1430" s="1">
        <v>24.83</v>
      </c>
      <c r="C1430" s="1">
        <f t="shared" si="39"/>
        <v>26.452300000000005</v>
      </c>
      <c r="D1430" s="64">
        <f t="shared" si="40"/>
        <v>26.231100000000012</v>
      </c>
    </row>
    <row r="1431" spans="1:4" x14ac:dyDescent="0.25">
      <c r="A1431" s="62">
        <v>41156</v>
      </c>
      <c r="B1431" s="1">
        <v>24.42</v>
      </c>
      <c r="C1431" s="1">
        <f t="shared" si="39"/>
        <v>26.41170000000001</v>
      </c>
      <c r="D1431" s="64">
        <f t="shared" si="40"/>
        <v>26.228500000000011</v>
      </c>
    </row>
    <row r="1432" spans="1:4" x14ac:dyDescent="0.25">
      <c r="A1432" s="62">
        <v>41157</v>
      </c>
      <c r="B1432" s="1">
        <v>24.39</v>
      </c>
      <c r="C1432" s="1">
        <f t="shared" si="39"/>
        <v>26.374700000000008</v>
      </c>
      <c r="D1432" s="64">
        <f t="shared" si="40"/>
        <v>26.228750000000012</v>
      </c>
    </row>
    <row r="1433" spans="1:4" x14ac:dyDescent="0.25">
      <c r="A1433" s="62">
        <v>41158</v>
      </c>
      <c r="B1433" s="1">
        <v>25.1</v>
      </c>
      <c r="C1433" s="1">
        <f t="shared" si="39"/>
        <v>26.34170000000001</v>
      </c>
      <c r="D1433" s="64">
        <f t="shared" si="40"/>
        <v>26.232800000000015</v>
      </c>
    </row>
    <row r="1434" spans="1:4" x14ac:dyDescent="0.25">
      <c r="A1434" s="62">
        <v>41159</v>
      </c>
      <c r="B1434" s="1">
        <v>24.19</v>
      </c>
      <c r="C1434" s="1">
        <f t="shared" si="39"/>
        <v>26.298900000000007</v>
      </c>
      <c r="D1434" s="64">
        <f t="shared" si="40"/>
        <v>26.235900000000019</v>
      </c>
    </row>
    <row r="1435" spans="1:4" x14ac:dyDescent="0.25">
      <c r="A1435" s="62">
        <v>41162</v>
      </c>
      <c r="B1435" s="1">
        <v>23.26</v>
      </c>
      <c r="C1435" s="1">
        <f t="shared" si="39"/>
        <v>26.252000000000013</v>
      </c>
      <c r="D1435" s="64">
        <f t="shared" si="40"/>
        <v>26.236000000000018</v>
      </c>
    </row>
    <row r="1436" spans="1:4" x14ac:dyDescent="0.25">
      <c r="A1436" s="62">
        <v>41163</v>
      </c>
      <c r="B1436" s="1">
        <v>23.34</v>
      </c>
      <c r="C1436" s="1">
        <f t="shared" si="39"/>
        <v>26.208500000000011</v>
      </c>
      <c r="D1436" s="64">
        <f t="shared" si="40"/>
        <v>26.239200000000018</v>
      </c>
    </row>
    <row r="1437" spans="1:4" x14ac:dyDescent="0.25">
      <c r="A1437" s="62">
        <v>41164</v>
      </c>
      <c r="B1437" s="1">
        <v>23.19</v>
      </c>
      <c r="C1437" s="1">
        <f t="shared" si="39"/>
        <v>26.164400000000015</v>
      </c>
      <c r="D1437" s="64">
        <f t="shared" si="40"/>
        <v>26.241500000000016</v>
      </c>
    </row>
    <row r="1438" spans="1:4" x14ac:dyDescent="0.25">
      <c r="A1438" s="62">
        <v>41165</v>
      </c>
      <c r="B1438" s="1">
        <v>23.36</v>
      </c>
      <c r="C1438" s="1">
        <f t="shared" si="39"/>
        <v>26.123500000000014</v>
      </c>
      <c r="D1438" s="64">
        <f t="shared" si="40"/>
        <v>26.241000000000007</v>
      </c>
    </row>
    <row r="1439" spans="1:4" x14ac:dyDescent="0.25">
      <c r="A1439" s="62">
        <v>41166</v>
      </c>
      <c r="B1439" s="1">
        <v>23.37</v>
      </c>
      <c r="C1439" s="1">
        <f t="shared" si="39"/>
        <v>26.084100000000014</v>
      </c>
      <c r="D1439" s="64">
        <f t="shared" si="40"/>
        <v>26.239950000000007</v>
      </c>
    </row>
    <row r="1440" spans="1:4" x14ac:dyDescent="0.25">
      <c r="A1440" s="62">
        <v>41169</v>
      </c>
      <c r="B1440" s="1">
        <v>23.31</v>
      </c>
      <c r="C1440" s="1">
        <f t="shared" si="39"/>
        <v>26.038600000000017</v>
      </c>
      <c r="D1440" s="64">
        <f t="shared" si="40"/>
        <v>26.231950000000012</v>
      </c>
    </row>
    <row r="1441" spans="1:4" x14ac:dyDescent="0.25">
      <c r="A1441" s="62">
        <v>41170</v>
      </c>
      <c r="B1441" s="1">
        <v>23.37</v>
      </c>
      <c r="C1441" s="1">
        <f t="shared" si="39"/>
        <v>25.990100000000012</v>
      </c>
      <c r="D1441" s="64">
        <f t="shared" si="40"/>
        <v>26.22420000000001</v>
      </c>
    </row>
    <row r="1442" spans="1:4" x14ac:dyDescent="0.25">
      <c r="A1442" s="62">
        <v>41171</v>
      </c>
      <c r="B1442" s="1">
        <v>23.15</v>
      </c>
      <c r="C1442" s="1">
        <f t="shared" si="39"/>
        <v>25.93780000000001</v>
      </c>
      <c r="D1442" s="64">
        <f t="shared" si="40"/>
        <v>26.216750000000005</v>
      </c>
    </row>
    <row r="1443" spans="1:4" x14ac:dyDescent="0.25">
      <c r="A1443" s="62">
        <v>41172</v>
      </c>
      <c r="B1443" s="1">
        <v>23.18</v>
      </c>
      <c r="C1443" s="1">
        <f t="shared" si="39"/>
        <v>25.885600000000007</v>
      </c>
      <c r="D1443" s="64">
        <f t="shared" si="40"/>
        <v>26.207600000000006</v>
      </c>
    </row>
    <row r="1444" spans="1:4" x14ac:dyDescent="0.25">
      <c r="A1444" s="62">
        <v>41173</v>
      </c>
      <c r="B1444" s="1">
        <v>23.12</v>
      </c>
      <c r="C1444" s="1">
        <f t="shared" si="39"/>
        <v>25.827300000000005</v>
      </c>
      <c r="D1444" s="64">
        <f t="shared" si="40"/>
        <v>26.196450000000009</v>
      </c>
    </row>
    <row r="1445" spans="1:4" x14ac:dyDescent="0.25">
      <c r="A1445" s="62">
        <v>41176</v>
      </c>
      <c r="B1445" s="1">
        <v>22.8</v>
      </c>
      <c r="C1445" s="1">
        <f t="shared" si="39"/>
        <v>25.763500000000004</v>
      </c>
      <c r="D1445" s="64">
        <f t="shared" si="40"/>
        <v>26.182150000000007</v>
      </c>
    </row>
    <row r="1446" spans="1:4" x14ac:dyDescent="0.25">
      <c r="A1446" s="62">
        <v>41177</v>
      </c>
      <c r="B1446" s="1">
        <v>22.54</v>
      </c>
      <c r="C1446" s="1">
        <f t="shared" ref="C1446:C1509" si="41">+IF(B1446="","",AVERAGE(B1347:B1446))</f>
        <v>25.703300000000009</v>
      </c>
      <c r="D1446" s="64">
        <f t="shared" si="40"/>
        <v>26.171300000000002</v>
      </c>
    </row>
    <row r="1447" spans="1:4" x14ac:dyDescent="0.25">
      <c r="A1447" s="62">
        <v>41178</v>
      </c>
      <c r="B1447" s="1">
        <v>22.64</v>
      </c>
      <c r="C1447" s="1">
        <f t="shared" si="41"/>
        <v>25.650700000000008</v>
      </c>
      <c r="D1447" s="64">
        <f t="shared" si="40"/>
        <v>26.159450000000007</v>
      </c>
    </row>
    <row r="1448" spans="1:4" x14ac:dyDescent="0.25">
      <c r="A1448" s="62">
        <v>41179</v>
      </c>
      <c r="B1448" s="1">
        <v>23.08</v>
      </c>
      <c r="C1448" s="1">
        <f t="shared" si="41"/>
        <v>25.603900000000003</v>
      </c>
      <c r="D1448" s="64">
        <f t="shared" si="40"/>
        <v>26.154850000000007</v>
      </c>
    </row>
    <row r="1449" spans="1:4" x14ac:dyDescent="0.25">
      <c r="A1449" s="62">
        <v>41180</v>
      </c>
      <c r="B1449" s="1">
        <v>22.66</v>
      </c>
      <c r="C1449" s="1">
        <f t="shared" si="41"/>
        <v>25.556799999999999</v>
      </c>
      <c r="D1449" s="64">
        <f t="shared" si="40"/>
        <v>26.150350000000007</v>
      </c>
    </row>
    <row r="1450" spans="1:4" x14ac:dyDescent="0.25">
      <c r="A1450" s="62">
        <v>41183</v>
      </c>
      <c r="B1450" s="1">
        <v>22.76</v>
      </c>
      <c r="C1450" s="1">
        <f t="shared" si="41"/>
        <v>25.512500000000003</v>
      </c>
      <c r="D1450" s="64">
        <f t="shared" si="40"/>
        <v>26.147600000000008</v>
      </c>
    </row>
    <row r="1451" spans="1:4" x14ac:dyDescent="0.25">
      <c r="A1451" s="62">
        <v>41184</v>
      </c>
      <c r="B1451" s="1">
        <v>22.84</v>
      </c>
      <c r="C1451" s="1">
        <f t="shared" si="41"/>
        <v>25.468500000000009</v>
      </c>
      <c r="D1451" s="64">
        <f t="shared" si="40"/>
        <v>26.145250000000001</v>
      </c>
    </row>
    <row r="1452" spans="1:4" x14ac:dyDescent="0.25">
      <c r="A1452" s="62">
        <v>41185</v>
      </c>
      <c r="B1452" s="1">
        <v>22.55</v>
      </c>
      <c r="C1452" s="1">
        <f t="shared" si="41"/>
        <v>25.417700000000004</v>
      </c>
      <c r="D1452" s="64">
        <f t="shared" si="40"/>
        <v>26.141850000000009</v>
      </c>
    </row>
    <row r="1453" spans="1:4" x14ac:dyDescent="0.25">
      <c r="A1453" s="62">
        <v>41186</v>
      </c>
      <c r="B1453" s="1">
        <v>22.46</v>
      </c>
      <c r="C1453" s="1">
        <f t="shared" si="41"/>
        <v>25.37210000000001</v>
      </c>
      <c r="D1453" s="64">
        <f t="shared" si="40"/>
        <v>26.138650000000005</v>
      </c>
    </row>
    <row r="1454" spans="1:4" x14ac:dyDescent="0.25">
      <c r="A1454" s="62">
        <v>41187</v>
      </c>
      <c r="B1454" s="1">
        <v>22.68</v>
      </c>
      <c r="C1454" s="1">
        <f t="shared" si="41"/>
        <v>25.330100000000005</v>
      </c>
      <c r="D1454" s="64">
        <f t="shared" si="40"/>
        <v>26.132850000000008</v>
      </c>
    </row>
    <row r="1455" spans="1:4" x14ac:dyDescent="0.25">
      <c r="A1455" s="62">
        <v>41190</v>
      </c>
      <c r="B1455" s="1">
        <v>22.51</v>
      </c>
      <c r="C1455" s="1">
        <f t="shared" si="41"/>
        <v>25.290200000000006</v>
      </c>
      <c r="D1455" s="64">
        <f t="shared" si="40"/>
        <v>26.127000000000006</v>
      </c>
    </row>
    <row r="1456" spans="1:4" x14ac:dyDescent="0.25">
      <c r="A1456" s="62">
        <v>41191</v>
      </c>
      <c r="B1456" s="1">
        <v>21.9</v>
      </c>
      <c r="C1456" s="1">
        <f t="shared" si="41"/>
        <v>25.247300000000006</v>
      </c>
      <c r="D1456" s="64">
        <f t="shared" si="40"/>
        <v>26.116400000000002</v>
      </c>
    </row>
    <row r="1457" spans="1:4" x14ac:dyDescent="0.25">
      <c r="A1457" s="62">
        <v>41192</v>
      </c>
      <c r="B1457" s="1">
        <v>21.76</v>
      </c>
      <c r="C1457" s="1">
        <f t="shared" si="41"/>
        <v>25.204200000000004</v>
      </c>
      <c r="D1457" s="64">
        <f t="shared" si="40"/>
        <v>26.103200000000005</v>
      </c>
    </row>
    <row r="1458" spans="1:4" x14ac:dyDescent="0.25">
      <c r="A1458" s="62">
        <v>41193</v>
      </c>
      <c r="B1458" s="1">
        <v>21.68</v>
      </c>
      <c r="C1458" s="1">
        <f t="shared" si="41"/>
        <v>25.159500000000001</v>
      </c>
      <c r="D1458" s="64">
        <f t="shared" si="40"/>
        <v>26.08880000000001</v>
      </c>
    </row>
    <row r="1459" spans="1:4" x14ac:dyDescent="0.25">
      <c r="A1459" s="62">
        <v>41194</v>
      </c>
      <c r="B1459" s="1">
        <v>21.48</v>
      </c>
      <c r="C1459" s="1">
        <f t="shared" si="41"/>
        <v>25.114000000000004</v>
      </c>
      <c r="D1459" s="64">
        <f t="shared" si="40"/>
        <v>26.075100000000003</v>
      </c>
    </row>
    <row r="1460" spans="1:4" x14ac:dyDescent="0.25">
      <c r="A1460" s="62">
        <v>41197</v>
      </c>
      <c r="B1460" s="1">
        <v>21.73</v>
      </c>
      <c r="C1460" s="1">
        <f t="shared" si="41"/>
        <v>25.076900000000002</v>
      </c>
      <c r="D1460" s="64">
        <f t="shared" si="40"/>
        <v>26.061000000000003</v>
      </c>
    </row>
    <row r="1461" spans="1:4" x14ac:dyDescent="0.25">
      <c r="A1461" s="62">
        <v>41198</v>
      </c>
      <c r="B1461" s="1">
        <v>22.35</v>
      </c>
      <c r="C1461" s="1">
        <f t="shared" si="41"/>
        <v>25.043899999999997</v>
      </c>
      <c r="D1461" s="64">
        <f t="shared" si="40"/>
        <v>26.051500000000001</v>
      </c>
    </row>
    <row r="1462" spans="1:4" x14ac:dyDescent="0.25">
      <c r="A1462" s="62">
        <v>41199</v>
      </c>
      <c r="B1462" s="1">
        <v>21.79</v>
      </c>
      <c r="C1462" s="1">
        <f t="shared" si="41"/>
        <v>25.004399999999997</v>
      </c>
      <c r="D1462" s="64">
        <f t="shared" si="40"/>
        <v>26.037750000000006</v>
      </c>
    </row>
    <row r="1463" spans="1:4" x14ac:dyDescent="0.25">
      <c r="A1463" s="62">
        <v>41200</v>
      </c>
      <c r="B1463" s="1">
        <v>21.67</v>
      </c>
      <c r="C1463" s="1">
        <f t="shared" si="41"/>
        <v>24.9602</v>
      </c>
      <c r="D1463" s="64">
        <f t="shared" si="40"/>
        <v>26.020550000000007</v>
      </c>
    </row>
    <row r="1464" spans="1:4" x14ac:dyDescent="0.25">
      <c r="A1464" s="62">
        <v>41201</v>
      </c>
      <c r="B1464" s="1">
        <v>21.26</v>
      </c>
      <c r="C1464" s="1">
        <f t="shared" si="41"/>
        <v>24.9115</v>
      </c>
      <c r="D1464" s="64">
        <f t="shared" si="40"/>
        <v>25.999850000000009</v>
      </c>
    </row>
    <row r="1465" spans="1:4" x14ac:dyDescent="0.25">
      <c r="A1465" s="62">
        <v>41204</v>
      </c>
      <c r="B1465" s="1">
        <v>21.46</v>
      </c>
      <c r="C1465" s="1">
        <f t="shared" si="41"/>
        <v>24.867700000000003</v>
      </c>
      <c r="D1465" s="64">
        <f t="shared" si="40"/>
        <v>25.980900000000005</v>
      </c>
    </row>
    <row r="1466" spans="1:4" x14ac:dyDescent="0.25">
      <c r="A1466" s="62">
        <v>41205</v>
      </c>
      <c r="B1466" s="1">
        <v>21.59</v>
      </c>
      <c r="C1466" s="1">
        <f t="shared" si="41"/>
        <v>24.832200000000004</v>
      </c>
      <c r="D1466" s="64">
        <f t="shared" si="40"/>
        <v>25.96155000000001</v>
      </c>
    </row>
    <row r="1467" spans="1:4" x14ac:dyDescent="0.25">
      <c r="A1467" s="62">
        <v>41206</v>
      </c>
      <c r="B1467" s="1">
        <v>21.46</v>
      </c>
      <c r="C1467" s="1">
        <f t="shared" si="41"/>
        <v>24.796400000000002</v>
      </c>
      <c r="D1467" s="64">
        <f t="shared" si="40"/>
        <v>25.94090000000001</v>
      </c>
    </row>
    <row r="1468" spans="1:4" x14ac:dyDescent="0.25">
      <c r="A1468" s="62">
        <v>41207</v>
      </c>
      <c r="B1468" s="1">
        <v>21.69</v>
      </c>
      <c r="C1468" s="1">
        <f t="shared" si="41"/>
        <v>24.759000000000004</v>
      </c>
      <c r="D1468" s="64">
        <f t="shared" si="40"/>
        <v>25.920350000000006</v>
      </c>
    </row>
    <row r="1469" spans="1:4" x14ac:dyDescent="0.25">
      <c r="A1469" s="62">
        <v>41208</v>
      </c>
      <c r="B1469" s="1">
        <v>21.95</v>
      </c>
      <c r="C1469" s="1">
        <f t="shared" si="41"/>
        <v>24.7178</v>
      </c>
      <c r="D1469" s="64">
        <f t="shared" si="40"/>
        <v>25.901350000000011</v>
      </c>
    </row>
    <row r="1470" spans="1:4" x14ac:dyDescent="0.25">
      <c r="A1470" s="62">
        <v>41213</v>
      </c>
      <c r="B1470" s="1">
        <v>21.63</v>
      </c>
      <c r="C1470" s="1">
        <f t="shared" si="41"/>
        <v>24.674700000000001</v>
      </c>
      <c r="D1470" s="64">
        <f t="shared" si="40"/>
        <v>25.883800000000015</v>
      </c>
    </row>
    <row r="1471" spans="1:4" x14ac:dyDescent="0.25">
      <c r="A1471" s="62">
        <v>41214</v>
      </c>
      <c r="B1471" s="1">
        <v>22.26</v>
      </c>
      <c r="C1471" s="1">
        <f t="shared" si="41"/>
        <v>24.633200000000002</v>
      </c>
      <c r="D1471" s="64">
        <f t="shared" si="40"/>
        <v>25.869900000000019</v>
      </c>
    </row>
    <row r="1472" spans="1:4" x14ac:dyDescent="0.25">
      <c r="A1472" s="62">
        <v>41215</v>
      </c>
      <c r="B1472" s="1">
        <v>22.06</v>
      </c>
      <c r="C1472" s="1">
        <f t="shared" si="41"/>
        <v>24.594000000000001</v>
      </c>
      <c r="D1472" s="64">
        <f t="shared" si="40"/>
        <v>25.85325000000002</v>
      </c>
    </row>
    <row r="1473" spans="1:4" x14ac:dyDescent="0.25">
      <c r="A1473" s="62">
        <v>41218</v>
      </c>
      <c r="B1473" s="1">
        <v>21.84</v>
      </c>
      <c r="C1473" s="1">
        <f t="shared" si="41"/>
        <v>24.547200000000007</v>
      </c>
      <c r="D1473" s="64">
        <f t="shared" si="40"/>
        <v>25.834300000000017</v>
      </c>
    </row>
    <row r="1474" spans="1:4" x14ac:dyDescent="0.25">
      <c r="A1474" s="62">
        <v>41219</v>
      </c>
      <c r="B1474" s="1">
        <v>21.73</v>
      </c>
      <c r="C1474" s="1">
        <f t="shared" si="41"/>
        <v>24.499100000000002</v>
      </c>
      <c r="D1474" s="64">
        <f t="shared" si="40"/>
        <v>25.811050000000012</v>
      </c>
    </row>
    <row r="1475" spans="1:4" x14ac:dyDescent="0.25">
      <c r="A1475" s="62">
        <v>41220</v>
      </c>
      <c r="B1475" s="1">
        <v>20.91</v>
      </c>
      <c r="C1475" s="1">
        <f t="shared" si="41"/>
        <v>24.438400000000001</v>
      </c>
      <c r="D1475" s="64">
        <f t="shared" si="40"/>
        <v>25.782050000000012</v>
      </c>
    </row>
    <row r="1476" spans="1:4" x14ac:dyDescent="0.25">
      <c r="A1476" s="62">
        <v>41221</v>
      </c>
      <c r="B1476" s="1">
        <v>20.83</v>
      </c>
      <c r="C1476" s="1">
        <f t="shared" si="41"/>
        <v>24.3733</v>
      </c>
      <c r="D1476" s="64">
        <f t="shared" si="40"/>
        <v>25.751700000000014</v>
      </c>
    </row>
    <row r="1477" spans="1:4" x14ac:dyDescent="0.25">
      <c r="A1477" s="62">
        <v>41222</v>
      </c>
      <c r="B1477" s="1">
        <v>20.8</v>
      </c>
      <c r="C1477" s="1">
        <f t="shared" si="41"/>
        <v>24.307100000000002</v>
      </c>
      <c r="D1477" s="64">
        <f t="shared" si="40"/>
        <v>25.721200000000014</v>
      </c>
    </row>
    <row r="1478" spans="1:4" x14ac:dyDescent="0.25">
      <c r="A1478" s="62">
        <v>41225</v>
      </c>
      <c r="B1478" s="1">
        <v>20.76</v>
      </c>
      <c r="C1478" s="1">
        <f t="shared" si="41"/>
        <v>24.239600000000006</v>
      </c>
      <c r="D1478" s="64">
        <f t="shared" si="40"/>
        <v>25.691250000000014</v>
      </c>
    </row>
    <row r="1479" spans="1:4" x14ac:dyDescent="0.25">
      <c r="A1479" s="62">
        <v>41226</v>
      </c>
      <c r="B1479" s="1">
        <v>20.28</v>
      </c>
      <c r="C1479" s="1">
        <f t="shared" si="41"/>
        <v>24.166000000000007</v>
      </c>
      <c r="D1479" s="64">
        <f t="shared" si="40"/>
        <v>25.65900000000001</v>
      </c>
    </row>
    <row r="1480" spans="1:4" x14ac:dyDescent="0.25">
      <c r="A1480" s="62">
        <v>41227</v>
      </c>
      <c r="B1480" s="1">
        <v>19.96</v>
      </c>
      <c r="C1480" s="1">
        <f t="shared" si="41"/>
        <v>24.098500000000008</v>
      </c>
      <c r="D1480" s="64">
        <f t="shared" si="40"/>
        <v>25.62510000000001</v>
      </c>
    </row>
    <row r="1481" spans="1:4" x14ac:dyDescent="0.25">
      <c r="A1481" s="62">
        <v>41228</v>
      </c>
      <c r="B1481" s="1">
        <v>20.03</v>
      </c>
      <c r="C1481" s="1">
        <f t="shared" si="41"/>
        <v>24.02940000000001</v>
      </c>
      <c r="D1481" s="64">
        <f t="shared" si="40"/>
        <v>25.593150000000009</v>
      </c>
    </row>
    <row r="1482" spans="1:4" x14ac:dyDescent="0.25">
      <c r="A1482" s="62">
        <v>41229</v>
      </c>
      <c r="B1482" s="1">
        <v>20.190000000000001</v>
      </c>
      <c r="C1482" s="1">
        <f t="shared" si="41"/>
        <v>23.970800000000008</v>
      </c>
      <c r="D1482" s="64">
        <f t="shared" ref="D1482:D1545" si="42">+IF(B1482="","",AVERAGE(B1283:B1482))</f>
        <v>25.561350000000008</v>
      </c>
    </row>
    <row r="1483" spans="1:4" x14ac:dyDescent="0.25">
      <c r="A1483" s="62">
        <v>41232</v>
      </c>
      <c r="B1483" s="1">
        <v>20.25</v>
      </c>
      <c r="C1483" s="1">
        <f t="shared" si="41"/>
        <v>23.913300000000007</v>
      </c>
      <c r="D1483" s="64">
        <f t="shared" si="42"/>
        <v>25.530150000000006</v>
      </c>
    </row>
    <row r="1484" spans="1:4" x14ac:dyDescent="0.25">
      <c r="A1484" s="62">
        <v>41233</v>
      </c>
      <c r="B1484" s="1">
        <v>19.510000000000002</v>
      </c>
      <c r="C1484" s="1">
        <f t="shared" si="41"/>
        <v>23.846200000000014</v>
      </c>
      <c r="D1484" s="64">
        <f t="shared" si="42"/>
        <v>25.494000000000014</v>
      </c>
    </row>
    <row r="1485" spans="1:4" x14ac:dyDescent="0.25">
      <c r="A1485" s="62">
        <v>41234</v>
      </c>
      <c r="B1485" s="1">
        <v>19.36</v>
      </c>
      <c r="C1485" s="1">
        <f t="shared" si="41"/>
        <v>23.781500000000015</v>
      </c>
      <c r="D1485" s="64">
        <f t="shared" si="42"/>
        <v>25.457200000000007</v>
      </c>
    </row>
    <row r="1486" spans="1:4" x14ac:dyDescent="0.25">
      <c r="A1486" s="62">
        <v>41236</v>
      </c>
      <c r="B1486" s="1">
        <v>19.72</v>
      </c>
      <c r="C1486" s="1">
        <f t="shared" si="41"/>
        <v>23.71220000000001</v>
      </c>
      <c r="D1486" s="64">
        <f t="shared" si="42"/>
        <v>25.42260000000001</v>
      </c>
    </row>
    <row r="1487" spans="1:4" x14ac:dyDescent="0.25">
      <c r="A1487" s="62">
        <v>41239</v>
      </c>
      <c r="B1487" s="1">
        <v>19.88</v>
      </c>
      <c r="C1487" s="1">
        <f t="shared" si="41"/>
        <v>23.644400000000015</v>
      </c>
      <c r="D1487" s="64">
        <f t="shared" si="42"/>
        <v>25.387750000000011</v>
      </c>
    </row>
    <row r="1488" spans="1:4" x14ac:dyDescent="0.25">
      <c r="A1488" s="62">
        <v>41240</v>
      </c>
      <c r="B1488" s="1">
        <v>19.93</v>
      </c>
      <c r="C1488" s="1">
        <f t="shared" si="41"/>
        <v>23.575100000000006</v>
      </c>
      <c r="D1488" s="64">
        <f t="shared" si="42"/>
        <v>25.353100000000012</v>
      </c>
    </row>
    <row r="1489" spans="1:4" x14ac:dyDescent="0.25">
      <c r="A1489" s="62">
        <v>41241</v>
      </c>
      <c r="B1489" s="1">
        <v>20.09</v>
      </c>
      <c r="C1489" s="1">
        <f t="shared" si="41"/>
        <v>23.510500000000008</v>
      </c>
      <c r="D1489" s="64">
        <f t="shared" si="42"/>
        <v>25.320050000000009</v>
      </c>
    </row>
    <row r="1490" spans="1:4" x14ac:dyDescent="0.25">
      <c r="A1490" s="62">
        <v>41242</v>
      </c>
      <c r="B1490" s="1">
        <v>19.53</v>
      </c>
      <c r="C1490" s="1">
        <f t="shared" si="41"/>
        <v>23.444200000000013</v>
      </c>
      <c r="D1490" s="64">
        <f t="shared" si="42"/>
        <v>25.284200000000009</v>
      </c>
    </row>
    <row r="1491" spans="1:4" x14ac:dyDescent="0.25">
      <c r="A1491" s="62">
        <v>41243</v>
      </c>
      <c r="B1491" s="1">
        <v>19.559999999999999</v>
      </c>
      <c r="C1491" s="1">
        <f t="shared" si="41"/>
        <v>23.378100000000014</v>
      </c>
      <c r="D1491" s="64">
        <f t="shared" si="42"/>
        <v>25.248100000000008</v>
      </c>
    </row>
    <row r="1492" spans="1:4" x14ac:dyDescent="0.25">
      <c r="A1492" s="62">
        <v>41246</v>
      </c>
      <c r="B1492" s="1">
        <v>19.54</v>
      </c>
      <c r="C1492" s="1">
        <f t="shared" si="41"/>
        <v>23.317900000000009</v>
      </c>
      <c r="D1492" s="64">
        <f t="shared" si="42"/>
        <v>25.212900000000012</v>
      </c>
    </row>
    <row r="1493" spans="1:4" x14ac:dyDescent="0.25">
      <c r="A1493" s="62">
        <v>41247</v>
      </c>
      <c r="B1493" s="1">
        <v>19.97</v>
      </c>
      <c r="C1493" s="1">
        <f t="shared" si="41"/>
        <v>23.263700000000004</v>
      </c>
      <c r="D1493" s="64">
        <f t="shared" si="42"/>
        <v>25.178650000000012</v>
      </c>
    </row>
    <row r="1494" spans="1:4" x14ac:dyDescent="0.25">
      <c r="A1494" s="62">
        <v>41248</v>
      </c>
      <c r="B1494" s="1">
        <v>19.850000000000001</v>
      </c>
      <c r="C1494" s="1">
        <f t="shared" si="41"/>
        <v>23.2148</v>
      </c>
      <c r="D1494" s="64">
        <f t="shared" si="42"/>
        <v>25.141050000000014</v>
      </c>
    </row>
    <row r="1495" spans="1:4" x14ac:dyDescent="0.25">
      <c r="A1495" s="62">
        <v>41249</v>
      </c>
      <c r="B1495" s="1">
        <v>20.16</v>
      </c>
      <c r="C1495" s="1">
        <f t="shared" si="41"/>
        <v>23.163899999999998</v>
      </c>
      <c r="D1495" s="64">
        <f t="shared" si="42"/>
        <v>25.106050000000014</v>
      </c>
    </row>
    <row r="1496" spans="1:4" x14ac:dyDescent="0.25">
      <c r="A1496" s="62">
        <v>41250</v>
      </c>
      <c r="B1496" s="1">
        <v>20.16</v>
      </c>
      <c r="C1496" s="1">
        <f t="shared" si="41"/>
        <v>23.114199999999997</v>
      </c>
      <c r="D1496" s="64">
        <f t="shared" si="42"/>
        <v>25.073200000000011</v>
      </c>
    </row>
    <row r="1497" spans="1:4" x14ac:dyDescent="0.25">
      <c r="A1497" s="62">
        <v>41253</v>
      </c>
      <c r="B1497" s="1">
        <v>20.079999999999998</v>
      </c>
      <c r="C1497" s="1">
        <f t="shared" si="41"/>
        <v>23.061199999999999</v>
      </c>
      <c r="D1497" s="64">
        <f t="shared" si="42"/>
        <v>25.040300000000013</v>
      </c>
    </row>
    <row r="1498" spans="1:4" x14ac:dyDescent="0.25">
      <c r="A1498" s="62">
        <v>41254</v>
      </c>
      <c r="B1498" s="1">
        <v>20.65</v>
      </c>
      <c r="C1498" s="1">
        <f t="shared" si="41"/>
        <v>23.005599999999994</v>
      </c>
      <c r="D1498" s="64">
        <f t="shared" si="42"/>
        <v>25.010050000000007</v>
      </c>
    </row>
    <row r="1499" spans="1:4" x14ac:dyDescent="0.25">
      <c r="A1499" s="62">
        <v>41255</v>
      </c>
      <c r="B1499" s="1">
        <v>20.67</v>
      </c>
      <c r="C1499" s="1">
        <f t="shared" si="41"/>
        <v>22.951699999999995</v>
      </c>
      <c r="D1499" s="64">
        <f t="shared" si="42"/>
        <v>24.978950000000008</v>
      </c>
    </row>
    <row r="1500" spans="1:4" x14ac:dyDescent="0.25">
      <c r="A1500" s="62">
        <v>41256</v>
      </c>
      <c r="B1500" s="1">
        <v>20.49</v>
      </c>
      <c r="C1500" s="1">
        <f t="shared" si="41"/>
        <v>22.901399999999999</v>
      </c>
      <c r="D1500" s="64">
        <f t="shared" si="42"/>
        <v>24.94520000000001</v>
      </c>
    </row>
    <row r="1501" spans="1:4" x14ac:dyDescent="0.25">
      <c r="A1501" s="62">
        <v>41257</v>
      </c>
      <c r="B1501" s="1">
        <v>20.53</v>
      </c>
      <c r="C1501" s="1">
        <f t="shared" si="41"/>
        <v>22.854099999999995</v>
      </c>
      <c r="D1501" s="64">
        <f t="shared" si="42"/>
        <v>24.913450000000008</v>
      </c>
    </row>
    <row r="1502" spans="1:4" x14ac:dyDescent="0.25">
      <c r="A1502" s="62">
        <v>41260</v>
      </c>
      <c r="B1502" s="1">
        <v>20.57</v>
      </c>
      <c r="C1502" s="1">
        <f t="shared" si="41"/>
        <v>22.809799999999996</v>
      </c>
      <c r="D1502" s="64">
        <f t="shared" si="42"/>
        <v>24.882000000000009</v>
      </c>
    </row>
    <row r="1503" spans="1:4" x14ac:dyDescent="0.25">
      <c r="A1503" s="62">
        <v>41261</v>
      </c>
      <c r="B1503" s="1">
        <v>20.96</v>
      </c>
      <c r="C1503" s="1">
        <f t="shared" si="41"/>
        <v>22.768099999999993</v>
      </c>
      <c r="D1503" s="64">
        <f t="shared" si="42"/>
        <v>24.852200000000007</v>
      </c>
    </row>
    <row r="1504" spans="1:4" x14ac:dyDescent="0.25">
      <c r="A1504" s="62">
        <v>41262</v>
      </c>
      <c r="B1504" s="1">
        <v>21.1</v>
      </c>
      <c r="C1504" s="1">
        <f t="shared" si="41"/>
        <v>22.7241</v>
      </c>
      <c r="D1504" s="64">
        <f t="shared" si="42"/>
        <v>24.82500000000001</v>
      </c>
    </row>
    <row r="1505" spans="1:4" x14ac:dyDescent="0.25">
      <c r="A1505" s="62">
        <v>41263</v>
      </c>
      <c r="B1505" s="1">
        <v>21.03</v>
      </c>
      <c r="C1505" s="1">
        <f t="shared" si="41"/>
        <v>22.674199999999999</v>
      </c>
      <c r="D1505" s="64">
        <f t="shared" si="42"/>
        <v>24.797150000000006</v>
      </c>
    </row>
    <row r="1506" spans="1:4" x14ac:dyDescent="0.25">
      <c r="A1506" s="62">
        <v>41264</v>
      </c>
      <c r="B1506" s="1">
        <v>20.76</v>
      </c>
      <c r="C1506" s="1">
        <f t="shared" si="41"/>
        <v>22.624200000000005</v>
      </c>
      <c r="D1506" s="64">
        <f t="shared" si="42"/>
        <v>24.766400000000008</v>
      </c>
    </row>
    <row r="1507" spans="1:4" x14ac:dyDescent="0.25">
      <c r="A1507" s="62">
        <v>41267</v>
      </c>
      <c r="B1507" s="1">
        <v>20.64</v>
      </c>
      <c r="C1507" s="1">
        <f t="shared" si="41"/>
        <v>22.573600000000006</v>
      </c>
      <c r="D1507" s="64">
        <f t="shared" si="42"/>
        <v>24.735400000000009</v>
      </c>
    </row>
    <row r="1508" spans="1:4" x14ac:dyDescent="0.25">
      <c r="A1508" s="62">
        <v>41269</v>
      </c>
      <c r="B1508" s="1">
        <v>20.65</v>
      </c>
      <c r="C1508" s="1">
        <f t="shared" si="41"/>
        <v>22.520800000000005</v>
      </c>
      <c r="D1508" s="64">
        <f t="shared" si="42"/>
        <v>24.703300000000002</v>
      </c>
    </row>
    <row r="1509" spans="1:4" x14ac:dyDescent="0.25">
      <c r="A1509" s="62">
        <v>41270</v>
      </c>
      <c r="B1509" s="1">
        <v>20.51</v>
      </c>
      <c r="C1509" s="1">
        <f t="shared" si="41"/>
        <v>22.466800000000013</v>
      </c>
      <c r="D1509" s="64">
        <f t="shared" si="42"/>
        <v>24.670950000000012</v>
      </c>
    </row>
    <row r="1510" spans="1:4" x14ac:dyDescent="0.25">
      <c r="A1510" s="62">
        <v>41271</v>
      </c>
      <c r="B1510" s="1">
        <v>20.23</v>
      </c>
      <c r="C1510" s="1">
        <f t="shared" ref="C1510:C1573" si="43">+IF(B1510="","",AVERAGE(B1411:B1510))</f>
        <v>22.406800000000011</v>
      </c>
      <c r="D1510" s="64">
        <f t="shared" si="42"/>
        <v>24.634650000000008</v>
      </c>
    </row>
    <row r="1511" spans="1:4" x14ac:dyDescent="0.25">
      <c r="A1511" s="62">
        <v>41274</v>
      </c>
      <c r="B1511" s="1">
        <v>20.62</v>
      </c>
      <c r="C1511" s="1">
        <f t="shared" si="43"/>
        <v>22.349900000000005</v>
      </c>
      <c r="D1511" s="64">
        <f t="shared" si="42"/>
        <v>24.600450000000006</v>
      </c>
    </row>
    <row r="1512" spans="1:4" x14ac:dyDescent="0.25">
      <c r="A1512" s="62">
        <v>41276</v>
      </c>
      <c r="B1512" s="1">
        <v>21.38</v>
      </c>
      <c r="C1512" s="1">
        <f t="shared" si="43"/>
        <v>22.298700000000007</v>
      </c>
      <c r="D1512" s="64">
        <f t="shared" si="42"/>
        <v>24.568600000000007</v>
      </c>
    </row>
    <row r="1513" spans="1:4" x14ac:dyDescent="0.25">
      <c r="A1513" s="62">
        <v>41277</v>
      </c>
      <c r="B1513" s="1">
        <v>21.32</v>
      </c>
      <c r="C1513" s="1">
        <f t="shared" si="43"/>
        <v>22.245900000000006</v>
      </c>
      <c r="D1513" s="64">
        <f t="shared" si="42"/>
        <v>24.536550000000002</v>
      </c>
    </row>
    <row r="1514" spans="1:4" x14ac:dyDescent="0.25">
      <c r="A1514" s="62">
        <v>41278</v>
      </c>
      <c r="B1514" s="1">
        <v>21.16</v>
      </c>
      <c r="C1514" s="1">
        <f t="shared" si="43"/>
        <v>22.1905</v>
      </c>
      <c r="D1514" s="64">
        <f t="shared" si="42"/>
        <v>24.503650000000007</v>
      </c>
    </row>
    <row r="1515" spans="1:4" x14ac:dyDescent="0.25">
      <c r="A1515" s="62">
        <v>41281</v>
      </c>
      <c r="B1515" s="1">
        <v>21.25</v>
      </c>
      <c r="C1515" s="1">
        <f t="shared" si="43"/>
        <v>22.1342</v>
      </c>
      <c r="D1515" s="64">
        <f t="shared" si="42"/>
        <v>24.471150000000009</v>
      </c>
    </row>
    <row r="1516" spans="1:4" x14ac:dyDescent="0.25">
      <c r="A1516" s="62">
        <v>41282</v>
      </c>
      <c r="B1516" s="1">
        <v>21.09</v>
      </c>
      <c r="C1516" s="1">
        <f t="shared" si="43"/>
        <v>22.078200000000002</v>
      </c>
      <c r="D1516" s="64">
        <f t="shared" si="42"/>
        <v>24.437700000000003</v>
      </c>
    </row>
    <row r="1517" spans="1:4" x14ac:dyDescent="0.25">
      <c r="A1517" s="62">
        <v>41283</v>
      </c>
      <c r="B1517" s="1">
        <v>21.45</v>
      </c>
      <c r="C1517" s="1">
        <f t="shared" si="43"/>
        <v>22.027899999999995</v>
      </c>
      <c r="D1517" s="64">
        <f t="shared" si="42"/>
        <v>24.405450000000005</v>
      </c>
    </row>
    <row r="1518" spans="1:4" x14ac:dyDescent="0.25">
      <c r="A1518" s="62">
        <v>41284</v>
      </c>
      <c r="B1518" s="1">
        <v>21.8</v>
      </c>
      <c r="C1518" s="1">
        <f t="shared" si="43"/>
        <v>21.9832</v>
      </c>
      <c r="D1518" s="64">
        <f t="shared" si="42"/>
        <v>24.375050000000005</v>
      </c>
    </row>
    <row r="1519" spans="1:4" x14ac:dyDescent="0.25">
      <c r="A1519" s="62">
        <v>41285</v>
      </c>
      <c r="B1519" s="1">
        <v>22</v>
      </c>
      <c r="C1519" s="1">
        <f t="shared" si="43"/>
        <v>21.9373</v>
      </c>
      <c r="D1519" s="64">
        <f t="shared" si="42"/>
        <v>24.344100000000012</v>
      </c>
    </row>
    <row r="1520" spans="1:4" x14ac:dyDescent="0.25">
      <c r="A1520" s="62">
        <v>41288</v>
      </c>
      <c r="B1520" s="1">
        <v>22</v>
      </c>
      <c r="C1520" s="1">
        <f t="shared" si="43"/>
        <v>21.894000000000002</v>
      </c>
      <c r="D1520" s="64">
        <f t="shared" si="42"/>
        <v>24.313150000000011</v>
      </c>
    </row>
    <row r="1521" spans="1:4" x14ac:dyDescent="0.25">
      <c r="A1521" s="62">
        <v>41289</v>
      </c>
      <c r="B1521" s="1">
        <v>21.88</v>
      </c>
      <c r="C1521" s="1">
        <f t="shared" si="43"/>
        <v>21.8505</v>
      </c>
      <c r="D1521" s="64">
        <f t="shared" si="42"/>
        <v>24.283550000000012</v>
      </c>
    </row>
    <row r="1522" spans="1:4" x14ac:dyDescent="0.25">
      <c r="A1522" s="62">
        <v>41290</v>
      </c>
      <c r="B1522" s="1">
        <v>22.11</v>
      </c>
      <c r="C1522" s="1">
        <f t="shared" si="43"/>
        <v>21.810500000000001</v>
      </c>
      <c r="D1522" s="64">
        <f t="shared" si="42"/>
        <v>24.253300000000014</v>
      </c>
    </row>
    <row r="1523" spans="1:4" x14ac:dyDescent="0.25">
      <c r="A1523" s="62">
        <v>41291</v>
      </c>
      <c r="B1523" s="1">
        <v>22.68</v>
      </c>
      <c r="C1523" s="1">
        <f t="shared" si="43"/>
        <v>21.78</v>
      </c>
      <c r="D1523" s="64">
        <f t="shared" si="42"/>
        <v>24.22610000000001</v>
      </c>
    </row>
    <row r="1524" spans="1:4" x14ac:dyDescent="0.25">
      <c r="A1524" s="62">
        <v>41292</v>
      </c>
      <c r="B1524" s="1">
        <v>21.25</v>
      </c>
      <c r="C1524" s="1">
        <f t="shared" si="43"/>
        <v>21.742100000000001</v>
      </c>
      <c r="D1524" s="64">
        <f t="shared" si="42"/>
        <v>24.190450000000009</v>
      </c>
    </row>
    <row r="1525" spans="1:4" x14ac:dyDescent="0.25">
      <c r="A1525" s="62">
        <v>41296</v>
      </c>
      <c r="B1525" s="1">
        <v>21.17</v>
      </c>
      <c r="C1525" s="1">
        <f t="shared" si="43"/>
        <v>21.704700000000003</v>
      </c>
      <c r="D1525" s="64">
        <f t="shared" si="42"/>
        <v>24.155750000000012</v>
      </c>
    </row>
    <row r="1526" spans="1:4" x14ac:dyDescent="0.25">
      <c r="A1526" s="62">
        <v>41297</v>
      </c>
      <c r="B1526" s="1">
        <v>21.11</v>
      </c>
      <c r="C1526" s="1">
        <f t="shared" si="43"/>
        <v>21.667400000000001</v>
      </c>
      <c r="D1526" s="64">
        <f t="shared" si="42"/>
        <v>24.12165000000001</v>
      </c>
    </row>
    <row r="1527" spans="1:4" x14ac:dyDescent="0.25">
      <c r="A1527" s="62">
        <v>41298</v>
      </c>
      <c r="B1527" s="1">
        <v>20.95</v>
      </c>
      <c r="C1527" s="1">
        <f t="shared" si="43"/>
        <v>21.626899999999999</v>
      </c>
      <c r="D1527" s="64">
        <f t="shared" si="42"/>
        <v>24.086050000000011</v>
      </c>
    </row>
    <row r="1528" spans="1:4" x14ac:dyDescent="0.25">
      <c r="A1528" s="62">
        <v>41299</v>
      </c>
      <c r="B1528" s="1">
        <v>20.96</v>
      </c>
      <c r="C1528" s="1">
        <f t="shared" si="43"/>
        <v>21.5898</v>
      </c>
      <c r="D1528" s="64">
        <f t="shared" si="42"/>
        <v>24.052050000000005</v>
      </c>
    </row>
    <row r="1529" spans="1:4" x14ac:dyDescent="0.25">
      <c r="A1529" s="62">
        <v>41302</v>
      </c>
      <c r="B1529" s="1">
        <v>21.05</v>
      </c>
      <c r="C1529" s="1">
        <f t="shared" si="43"/>
        <v>21.557600000000001</v>
      </c>
      <c r="D1529" s="64">
        <f t="shared" si="42"/>
        <v>24.020050000000005</v>
      </c>
    </row>
    <row r="1530" spans="1:4" x14ac:dyDescent="0.25">
      <c r="A1530" s="62">
        <v>41303</v>
      </c>
      <c r="B1530" s="1">
        <v>21.28</v>
      </c>
      <c r="C1530" s="1">
        <f t="shared" si="43"/>
        <v>21.522100000000005</v>
      </c>
      <c r="D1530" s="64">
        <f t="shared" si="42"/>
        <v>23.987200000000001</v>
      </c>
    </row>
    <row r="1531" spans="1:4" x14ac:dyDescent="0.25">
      <c r="A1531" s="62">
        <v>41304</v>
      </c>
      <c r="B1531" s="1">
        <v>21.37</v>
      </c>
      <c r="C1531" s="1">
        <f t="shared" si="43"/>
        <v>21.491600000000002</v>
      </c>
      <c r="D1531" s="64">
        <f t="shared" si="42"/>
        <v>23.951650000000004</v>
      </c>
    </row>
    <row r="1532" spans="1:4" x14ac:dyDescent="0.25">
      <c r="A1532" s="62">
        <v>41305</v>
      </c>
      <c r="B1532" s="1">
        <v>21.04</v>
      </c>
      <c r="C1532" s="1">
        <f t="shared" si="43"/>
        <v>21.458100000000005</v>
      </c>
      <c r="D1532" s="64">
        <f t="shared" si="42"/>
        <v>23.916400000000007</v>
      </c>
    </row>
    <row r="1533" spans="1:4" x14ac:dyDescent="0.25">
      <c r="A1533" s="62">
        <v>41306</v>
      </c>
      <c r="B1533" s="1">
        <v>21.36</v>
      </c>
      <c r="C1533" s="1">
        <f t="shared" si="43"/>
        <v>21.420700000000007</v>
      </c>
      <c r="D1533" s="64">
        <f t="shared" si="42"/>
        <v>23.881200000000007</v>
      </c>
    </row>
    <row r="1534" spans="1:4" x14ac:dyDescent="0.25">
      <c r="A1534" s="62">
        <v>41309</v>
      </c>
      <c r="B1534" s="1">
        <v>21.16</v>
      </c>
      <c r="C1534" s="1">
        <f t="shared" si="43"/>
        <v>21.390400000000003</v>
      </c>
      <c r="D1534" s="64">
        <f t="shared" si="42"/>
        <v>23.844650000000005</v>
      </c>
    </row>
    <row r="1535" spans="1:4" x14ac:dyDescent="0.25">
      <c r="A1535" s="62">
        <v>41310</v>
      </c>
      <c r="B1535" s="1">
        <v>21.18</v>
      </c>
      <c r="C1535" s="1">
        <f t="shared" si="43"/>
        <v>21.369600000000002</v>
      </c>
      <c r="D1535" s="64">
        <f t="shared" si="42"/>
        <v>23.810800000000008</v>
      </c>
    </row>
    <row r="1536" spans="1:4" x14ac:dyDescent="0.25">
      <c r="A1536" s="62">
        <v>41311</v>
      </c>
      <c r="B1536" s="1">
        <v>20.99</v>
      </c>
      <c r="C1536" s="1">
        <f t="shared" si="43"/>
        <v>21.346099999999996</v>
      </c>
      <c r="D1536" s="64">
        <f t="shared" si="42"/>
        <v>23.777300000000011</v>
      </c>
    </row>
    <row r="1537" spans="1:4" x14ac:dyDescent="0.25">
      <c r="A1537" s="62">
        <v>41312</v>
      </c>
      <c r="B1537" s="1">
        <v>20.81</v>
      </c>
      <c r="C1537" s="1">
        <f t="shared" si="43"/>
        <v>21.322299999999995</v>
      </c>
      <c r="D1537" s="64">
        <f t="shared" si="42"/>
        <v>23.74335000000001</v>
      </c>
    </row>
    <row r="1538" spans="1:4" x14ac:dyDescent="0.25">
      <c r="A1538" s="62">
        <v>41313</v>
      </c>
      <c r="B1538" s="1">
        <v>21</v>
      </c>
      <c r="C1538" s="1">
        <f t="shared" si="43"/>
        <v>21.2987</v>
      </c>
      <c r="D1538" s="64">
        <f t="shared" si="42"/>
        <v>23.711100000000009</v>
      </c>
    </row>
    <row r="1539" spans="1:4" x14ac:dyDescent="0.25">
      <c r="A1539" s="62">
        <v>41316</v>
      </c>
      <c r="B1539" s="1">
        <v>21.03</v>
      </c>
      <c r="C1539" s="1">
        <f t="shared" si="43"/>
        <v>21.275300000000001</v>
      </c>
      <c r="D1539" s="64">
        <f t="shared" si="42"/>
        <v>23.679700000000008</v>
      </c>
    </row>
    <row r="1540" spans="1:4" x14ac:dyDescent="0.25">
      <c r="A1540" s="62">
        <v>41317</v>
      </c>
      <c r="B1540" s="1">
        <v>21.19</v>
      </c>
      <c r="C1540" s="1">
        <f t="shared" si="43"/>
        <v>21.254100000000005</v>
      </c>
      <c r="D1540" s="64">
        <f t="shared" si="42"/>
        <v>23.646350000000012</v>
      </c>
    </row>
    <row r="1541" spans="1:4" x14ac:dyDescent="0.25">
      <c r="A1541" s="62">
        <v>41318</v>
      </c>
      <c r="B1541" s="1">
        <v>21.25</v>
      </c>
      <c r="C1541" s="1">
        <f t="shared" si="43"/>
        <v>21.232900000000004</v>
      </c>
      <c r="D1541" s="64">
        <f t="shared" si="42"/>
        <v>23.61150000000001</v>
      </c>
    </row>
    <row r="1542" spans="1:4" x14ac:dyDescent="0.25">
      <c r="A1542" s="62">
        <v>41319</v>
      </c>
      <c r="B1542" s="1">
        <v>21.23</v>
      </c>
      <c r="C1542" s="1">
        <f t="shared" si="43"/>
        <v>21.213700000000003</v>
      </c>
      <c r="D1542" s="64">
        <f t="shared" si="42"/>
        <v>23.575750000000006</v>
      </c>
    </row>
    <row r="1543" spans="1:4" x14ac:dyDescent="0.25">
      <c r="A1543" s="62">
        <v>41320</v>
      </c>
      <c r="B1543" s="1">
        <v>21.12</v>
      </c>
      <c r="C1543" s="1">
        <f t="shared" si="43"/>
        <v>21.193100000000001</v>
      </c>
      <c r="D1543" s="64">
        <f t="shared" si="42"/>
        <v>23.53935000000001</v>
      </c>
    </row>
    <row r="1544" spans="1:4" x14ac:dyDescent="0.25">
      <c r="A1544" s="62">
        <v>41324</v>
      </c>
      <c r="B1544" s="1">
        <v>21.08</v>
      </c>
      <c r="C1544" s="1">
        <f t="shared" si="43"/>
        <v>21.172699999999999</v>
      </c>
      <c r="D1544" s="64">
        <f t="shared" si="42"/>
        <v>23.500000000000004</v>
      </c>
    </row>
    <row r="1545" spans="1:4" x14ac:dyDescent="0.25">
      <c r="A1545" s="62">
        <v>41325</v>
      </c>
      <c r="B1545" s="1">
        <v>20.73</v>
      </c>
      <c r="C1545" s="1">
        <f t="shared" si="43"/>
        <v>21.151999999999997</v>
      </c>
      <c r="D1545" s="64">
        <f t="shared" si="42"/>
        <v>23.457750000000001</v>
      </c>
    </row>
    <row r="1546" spans="1:4" x14ac:dyDescent="0.25">
      <c r="A1546" s="62">
        <v>41326</v>
      </c>
      <c r="B1546" s="1">
        <v>20.25</v>
      </c>
      <c r="C1546" s="1">
        <f t="shared" si="43"/>
        <v>21.129099999999998</v>
      </c>
      <c r="D1546" s="64">
        <f t="shared" ref="D1546:D1609" si="44">+IF(B1546="","",AVERAGE(B1347:B1546))</f>
        <v>23.416200000000007</v>
      </c>
    </row>
    <row r="1547" spans="1:4" x14ac:dyDescent="0.25">
      <c r="A1547" s="62">
        <v>41327</v>
      </c>
      <c r="B1547" s="1">
        <v>20.420000000000002</v>
      </c>
      <c r="C1547" s="1">
        <f t="shared" si="43"/>
        <v>21.1069</v>
      </c>
      <c r="D1547" s="64">
        <f t="shared" si="44"/>
        <v>23.378800000000005</v>
      </c>
    </row>
    <row r="1548" spans="1:4" x14ac:dyDescent="0.25">
      <c r="A1548" s="62">
        <v>41330</v>
      </c>
      <c r="B1548" s="1">
        <v>20.23</v>
      </c>
      <c r="C1548" s="1">
        <f t="shared" si="43"/>
        <v>21.078399999999998</v>
      </c>
      <c r="D1548" s="64">
        <f t="shared" si="44"/>
        <v>23.341150000000003</v>
      </c>
    </row>
    <row r="1549" spans="1:4" x14ac:dyDescent="0.25">
      <c r="A1549" s="62">
        <v>41331</v>
      </c>
      <c r="B1549" s="1">
        <v>20.58</v>
      </c>
      <c r="C1549" s="1">
        <f t="shared" si="43"/>
        <v>21.057599999999997</v>
      </c>
      <c r="D1549" s="64">
        <f t="shared" si="44"/>
        <v>23.307200000000002</v>
      </c>
    </row>
    <row r="1550" spans="1:4" x14ac:dyDescent="0.25">
      <c r="A1550" s="62">
        <v>41332</v>
      </c>
      <c r="B1550" s="1">
        <v>20.93</v>
      </c>
      <c r="C1550" s="1">
        <f t="shared" si="43"/>
        <v>21.039299999999994</v>
      </c>
      <c r="D1550" s="64">
        <f t="shared" si="44"/>
        <v>23.2759</v>
      </c>
    </row>
    <row r="1551" spans="1:4" x14ac:dyDescent="0.25">
      <c r="A1551" s="62">
        <v>41333</v>
      </c>
      <c r="B1551" s="1">
        <v>20.88</v>
      </c>
      <c r="C1551" s="1">
        <f t="shared" si="43"/>
        <v>21.019699999999993</v>
      </c>
      <c r="D1551" s="64">
        <f t="shared" si="44"/>
        <v>23.244100000000003</v>
      </c>
    </row>
    <row r="1552" spans="1:4" x14ac:dyDescent="0.25">
      <c r="A1552" s="62">
        <v>41334</v>
      </c>
      <c r="B1552" s="1">
        <v>21.03</v>
      </c>
      <c r="C1552" s="1">
        <f t="shared" si="43"/>
        <v>21.004499999999997</v>
      </c>
      <c r="D1552" s="64">
        <f t="shared" si="44"/>
        <v>23.211100000000002</v>
      </c>
    </row>
    <row r="1553" spans="1:4" x14ac:dyDescent="0.25">
      <c r="A1553" s="62">
        <v>41337</v>
      </c>
      <c r="B1553" s="1">
        <v>21.27</v>
      </c>
      <c r="C1553" s="1">
        <f t="shared" si="43"/>
        <v>20.992599999999996</v>
      </c>
      <c r="D1553" s="64">
        <f t="shared" si="44"/>
        <v>23.182350000000007</v>
      </c>
    </row>
    <row r="1554" spans="1:4" x14ac:dyDescent="0.25">
      <c r="A1554" s="62">
        <v>41338</v>
      </c>
      <c r="B1554" s="1">
        <v>21.51</v>
      </c>
      <c r="C1554" s="1">
        <f t="shared" si="43"/>
        <v>20.980900000000002</v>
      </c>
      <c r="D1554" s="64">
        <f t="shared" si="44"/>
        <v>23.155500000000007</v>
      </c>
    </row>
    <row r="1555" spans="1:4" x14ac:dyDescent="0.25">
      <c r="A1555" s="62">
        <v>41339</v>
      </c>
      <c r="B1555" s="1">
        <v>21.75</v>
      </c>
      <c r="C1555" s="1">
        <f t="shared" si="43"/>
        <v>20.973300000000005</v>
      </c>
      <c r="D1555" s="64">
        <f t="shared" si="44"/>
        <v>23.131750000000007</v>
      </c>
    </row>
    <row r="1556" spans="1:4" x14ac:dyDescent="0.25">
      <c r="A1556" s="62">
        <v>41340</v>
      </c>
      <c r="B1556" s="1">
        <v>21.89</v>
      </c>
      <c r="C1556" s="1">
        <f t="shared" si="43"/>
        <v>20.973200000000002</v>
      </c>
      <c r="D1556" s="64">
        <f t="shared" si="44"/>
        <v>23.110250000000011</v>
      </c>
    </row>
    <row r="1557" spans="1:4" x14ac:dyDescent="0.25">
      <c r="A1557" s="62">
        <v>41341</v>
      </c>
      <c r="B1557" s="1">
        <v>21.58</v>
      </c>
      <c r="C1557" s="1">
        <f t="shared" si="43"/>
        <v>20.971399999999999</v>
      </c>
      <c r="D1557" s="64">
        <f t="shared" si="44"/>
        <v>23.087800000000012</v>
      </c>
    </row>
    <row r="1558" spans="1:4" x14ac:dyDescent="0.25">
      <c r="A1558" s="62">
        <v>41344</v>
      </c>
      <c r="B1558" s="1">
        <v>21.69</v>
      </c>
      <c r="C1558" s="1">
        <f t="shared" si="43"/>
        <v>20.971499999999995</v>
      </c>
      <c r="D1558" s="64">
        <f t="shared" si="44"/>
        <v>23.065500000000011</v>
      </c>
    </row>
    <row r="1559" spans="1:4" x14ac:dyDescent="0.25">
      <c r="A1559" s="62">
        <v>41345</v>
      </c>
      <c r="B1559" s="1">
        <v>21.64</v>
      </c>
      <c r="C1559" s="1">
        <f t="shared" si="43"/>
        <v>20.973099999999999</v>
      </c>
      <c r="D1559" s="64">
        <f t="shared" si="44"/>
        <v>23.04355000000001</v>
      </c>
    </row>
    <row r="1560" spans="1:4" x14ac:dyDescent="0.25">
      <c r="A1560" s="62">
        <v>41346</v>
      </c>
      <c r="B1560" s="1">
        <v>21.66</v>
      </c>
      <c r="C1560" s="1">
        <f t="shared" si="43"/>
        <v>20.972399999999993</v>
      </c>
      <c r="D1560" s="64">
        <f t="shared" si="44"/>
        <v>23.024650000000005</v>
      </c>
    </row>
    <row r="1561" spans="1:4" x14ac:dyDescent="0.25">
      <c r="A1561" s="62">
        <v>41347</v>
      </c>
      <c r="B1561" s="1">
        <v>21.65</v>
      </c>
      <c r="C1561" s="1">
        <f t="shared" si="43"/>
        <v>20.965399999999999</v>
      </c>
      <c r="D1561" s="64">
        <f t="shared" si="44"/>
        <v>23.004650000000002</v>
      </c>
    </row>
    <row r="1562" spans="1:4" x14ac:dyDescent="0.25">
      <c r="A1562" s="62">
        <v>41348</v>
      </c>
      <c r="B1562" s="1">
        <v>21.38</v>
      </c>
      <c r="C1562" s="1">
        <f t="shared" si="43"/>
        <v>20.961300000000001</v>
      </c>
      <c r="D1562" s="64">
        <f t="shared" si="44"/>
        <v>22.982850000000003</v>
      </c>
    </row>
    <row r="1563" spans="1:4" x14ac:dyDescent="0.25">
      <c r="A1563" s="62">
        <v>41351</v>
      </c>
      <c r="B1563" s="1">
        <v>21.26</v>
      </c>
      <c r="C1563" s="1">
        <f t="shared" si="43"/>
        <v>20.957200000000004</v>
      </c>
      <c r="D1563" s="64">
        <f t="shared" si="44"/>
        <v>22.958700000000007</v>
      </c>
    </row>
    <row r="1564" spans="1:4" x14ac:dyDescent="0.25">
      <c r="A1564" s="62">
        <v>41352</v>
      </c>
      <c r="B1564" s="1">
        <v>21.14</v>
      </c>
      <c r="C1564" s="1">
        <f t="shared" si="43"/>
        <v>20.956000000000003</v>
      </c>
      <c r="D1564" s="64">
        <f t="shared" si="44"/>
        <v>22.933750000000011</v>
      </c>
    </row>
    <row r="1565" spans="1:4" x14ac:dyDescent="0.25">
      <c r="A1565" s="62">
        <v>41353</v>
      </c>
      <c r="B1565" s="1">
        <v>21.18</v>
      </c>
      <c r="C1565" s="1">
        <f t="shared" si="43"/>
        <v>20.953200000000002</v>
      </c>
      <c r="D1565" s="64">
        <f t="shared" si="44"/>
        <v>22.910450000000015</v>
      </c>
    </row>
    <row r="1566" spans="1:4" x14ac:dyDescent="0.25">
      <c r="A1566" s="62">
        <v>41354</v>
      </c>
      <c r="B1566" s="1">
        <v>21.04</v>
      </c>
      <c r="C1566" s="1">
        <f t="shared" si="43"/>
        <v>20.947700000000001</v>
      </c>
      <c r="D1566" s="64">
        <f t="shared" si="44"/>
        <v>22.889950000000013</v>
      </c>
    </row>
    <row r="1567" spans="1:4" x14ac:dyDescent="0.25">
      <c r="A1567" s="62">
        <v>41355</v>
      </c>
      <c r="B1567" s="1">
        <v>21.33</v>
      </c>
      <c r="C1567" s="1">
        <f t="shared" si="43"/>
        <v>20.946400000000004</v>
      </c>
      <c r="D1567" s="64">
        <f t="shared" si="44"/>
        <v>22.871400000000012</v>
      </c>
    </row>
    <row r="1568" spans="1:4" x14ac:dyDescent="0.25">
      <c r="A1568" s="62">
        <v>41358</v>
      </c>
      <c r="B1568" s="1">
        <v>21.15</v>
      </c>
      <c r="C1568" s="1">
        <f t="shared" si="43"/>
        <v>20.94100000000001</v>
      </c>
      <c r="D1568" s="64">
        <f t="shared" si="44"/>
        <v>22.850000000000012</v>
      </c>
    </row>
    <row r="1569" spans="1:4" x14ac:dyDescent="0.25">
      <c r="A1569" s="62">
        <v>41359</v>
      </c>
      <c r="B1569" s="1">
        <v>21.76</v>
      </c>
      <c r="C1569" s="1">
        <f t="shared" si="43"/>
        <v>20.939100000000007</v>
      </c>
      <c r="D1569" s="64">
        <f t="shared" si="44"/>
        <v>22.828450000000011</v>
      </c>
    </row>
    <row r="1570" spans="1:4" x14ac:dyDescent="0.25">
      <c r="A1570" s="62">
        <v>41360</v>
      </c>
      <c r="B1570" s="1">
        <v>21.83</v>
      </c>
      <c r="C1570" s="1">
        <f t="shared" si="43"/>
        <v>20.941100000000006</v>
      </c>
      <c r="D1570" s="64">
        <f t="shared" si="44"/>
        <v>22.807900000000018</v>
      </c>
    </row>
    <row r="1571" spans="1:4" x14ac:dyDescent="0.25">
      <c r="A1571" s="62">
        <v>41361</v>
      </c>
      <c r="B1571" s="1">
        <v>21.84</v>
      </c>
      <c r="C1571" s="1">
        <f t="shared" si="43"/>
        <v>20.936900000000009</v>
      </c>
      <c r="D1571" s="64">
        <f t="shared" si="44"/>
        <v>22.785050000000016</v>
      </c>
    </row>
    <row r="1572" spans="1:4" x14ac:dyDescent="0.25">
      <c r="A1572" s="62">
        <v>41365</v>
      </c>
      <c r="B1572" s="1">
        <v>21.43</v>
      </c>
      <c r="C1572" s="1">
        <f t="shared" si="43"/>
        <v>20.930600000000005</v>
      </c>
      <c r="D1572" s="64">
        <f t="shared" si="44"/>
        <v>22.762300000000014</v>
      </c>
    </row>
    <row r="1573" spans="1:4" x14ac:dyDescent="0.25">
      <c r="A1573" s="62">
        <v>41366</v>
      </c>
      <c r="B1573" s="1">
        <v>21.46</v>
      </c>
      <c r="C1573" s="1">
        <f t="shared" si="43"/>
        <v>20.926800000000004</v>
      </c>
      <c r="D1573" s="64">
        <f t="shared" si="44"/>
        <v>22.737000000000016</v>
      </c>
    </row>
    <row r="1574" spans="1:4" x14ac:dyDescent="0.25">
      <c r="A1574" s="62">
        <v>41367</v>
      </c>
      <c r="B1574" s="1">
        <v>21.05</v>
      </c>
      <c r="C1574" s="1">
        <f t="shared" ref="C1574:C1637" si="45">+IF(B1574="","",AVERAGE(B1475:B1574))</f>
        <v>20.920000000000005</v>
      </c>
      <c r="D1574" s="64">
        <f t="shared" si="44"/>
        <v>22.709550000000014</v>
      </c>
    </row>
    <row r="1575" spans="1:4" x14ac:dyDescent="0.25">
      <c r="A1575" s="62">
        <v>41368</v>
      </c>
      <c r="B1575" s="1">
        <v>21.14</v>
      </c>
      <c r="C1575" s="1">
        <f t="shared" si="45"/>
        <v>20.922300000000003</v>
      </c>
      <c r="D1575" s="64">
        <f t="shared" si="44"/>
        <v>22.680350000000018</v>
      </c>
    </row>
    <row r="1576" spans="1:4" x14ac:dyDescent="0.25">
      <c r="A1576" s="62">
        <v>41369</v>
      </c>
      <c r="B1576" s="1">
        <v>20.94</v>
      </c>
      <c r="C1576" s="1">
        <f t="shared" si="45"/>
        <v>20.923400000000004</v>
      </c>
      <c r="D1576" s="64">
        <f t="shared" si="44"/>
        <v>22.648350000000015</v>
      </c>
    </row>
    <row r="1577" spans="1:4" x14ac:dyDescent="0.25">
      <c r="A1577" s="62">
        <v>41372</v>
      </c>
      <c r="B1577" s="1">
        <v>21.09</v>
      </c>
      <c r="C1577" s="1">
        <f t="shared" si="45"/>
        <v>20.926300000000005</v>
      </c>
      <c r="D1577" s="64">
        <f t="shared" si="44"/>
        <v>22.616700000000016</v>
      </c>
    </row>
    <row r="1578" spans="1:4" x14ac:dyDescent="0.25">
      <c r="A1578" s="62">
        <v>41373</v>
      </c>
      <c r="B1578" s="1">
        <v>21.75</v>
      </c>
      <c r="C1578" s="1">
        <f t="shared" si="45"/>
        <v>20.936200000000003</v>
      </c>
      <c r="D1578" s="64">
        <f t="shared" si="44"/>
        <v>22.587900000000012</v>
      </c>
    </row>
    <row r="1579" spans="1:4" x14ac:dyDescent="0.25">
      <c r="A1579" s="62">
        <v>41374</v>
      </c>
      <c r="B1579" s="1">
        <v>22.26</v>
      </c>
      <c r="C1579" s="1">
        <f t="shared" si="45"/>
        <v>20.956000000000007</v>
      </c>
      <c r="D1579" s="64">
        <f t="shared" si="44"/>
        <v>22.561000000000018</v>
      </c>
    </row>
    <row r="1580" spans="1:4" x14ac:dyDescent="0.25">
      <c r="A1580" s="62">
        <v>41375</v>
      </c>
      <c r="B1580" s="1">
        <v>21.82</v>
      </c>
      <c r="C1580" s="1">
        <f t="shared" si="45"/>
        <v>20.974600000000009</v>
      </c>
      <c r="D1580" s="64">
        <f t="shared" si="44"/>
        <v>22.536550000000016</v>
      </c>
    </row>
    <row r="1581" spans="1:4" x14ac:dyDescent="0.25">
      <c r="A1581" s="62">
        <v>41376</v>
      </c>
      <c r="B1581" s="1">
        <v>21.68</v>
      </c>
      <c r="C1581" s="1">
        <f t="shared" si="45"/>
        <v>20.991100000000007</v>
      </c>
      <c r="D1581" s="64">
        <f t="shared" si="44"/>
        <v>22.510250000000013</v>
      </c>
    </row>
    <row r="1582" spans="1:4" x14ac:dyDescent="0.25">
      <c r="A1582" s="62">
        <v>41379</v>
      </c>
      <c r="B1582" s="1">
        <v>21.38</v>
      </c>
      <c r="C1582" s="1">
        <f t="shared" si="45"/>
        <v>21.003000000000007</v>
      </c>
      <c r="D1582" s="64">
        <f t="shared" si="44"/>
        <v>22.486900000000013</v>
      </c>
    </row>
    <row r="1583" spans="1:4" x14ac:dyDescent="0.25">
      <c r="A1583" s="62">
        <v>41380</v>
      </c>
      <c r="B1583" s="1">
        <v>21.92</v>
      </c>
      <c r="C1583" s="1">
        <f t="shared" si="45"/>
        <v>21.019700000000007</v>
      </c>
      <c r="D1583" s="64">
        <f t="shared" si="44"/>
        <v>22.466500000000014</v>
      </c>
    </row>
    <row r="1584" spans="1:4" x14ac:dyDescent="0.25">
      <c r="A1584" s="62">
        <v>41381</v>
      </c>
      <c r="B1584" s="1">
        <v>21.93</v>
      </c>
      <c r="C1584" s="1">
        <f t="shared" si="45"/>
        <v>21.043900000000004</v>
      </c>
      <c r="D1584" s="64">
        <f t="shared" si="44"/>
        <v>22.445050000000016</v>
      </c>
    </row>
    <row r="1585" spans="1:4" x14ac:dyDescent="0.25">
      <c r="A1585" s="62">
        <v>41382</v>
      </c>
      <c r="B1585" s="1">
        <v>22.24</v>
      </c>
      <c r="C1585" s="1">
        <f t="shared" si="45"/>
        <v>21.072700000000001</v>
      </c>
      <c r="D1585" s="64">
        <f t="shared" si="44"/>
        <v>22.427100000000014</v>
      </c>
    </row>
    <row r="1586" spans="1:4" x14ac:dyDescent="0.25">
      <c r="A1586" s="62">
        <v>41383</v>
      </c>
      <c r="B1586" s="1">
        <v>22.44</v>
      </c>
      <c r="C1586" s="1">
        <f t="shared" si="45"/>
        <v>21.099900000000002</v>
      </c>
      <c r="D1586" s="64">
        <f t="shared" si="44"/>
        <v>22.406050000000015</v>
      </c>
    </row>
    <row r="1587" spans="1:4" x14ac:dyDescent="0.25">
      <c r="A1587" s="62">
        <v>41386</v>
      </c>
      <c r="B1587" s="1">
        <v>22.88</v>
      </c>
      <c r="C1587" s="1">
        <f t="shared" si="45"/>
        <v>21.129900000000006</v>
      </c>
      <c r="D1587" s="64">
        <f t="shared" si="44"/>
        <v>22.387150000000016</v>
      </c>
    </row>
    <row r="1588" spans="1:4" x14ac:dyDescent="0.25">
      <c r="A1588" s="62">
        <v>41387</v>
      </c>
      <c r="B1588" s="1">
        <v>23.38</v>
      </c>
      <c r="C1588" s="1">
        <f t="shared" si="45"/>
        <v>21.164400000000011</v>
      </c>
      <c r="D1588" s="64">
        <f t="shared" si="44"/>
        <v>22.369750000000014</v>
      </c>
    </row>
    <row r="1589" spans="1:4" x14ac:dyDescent="0.25">
      <c r="A1589" s="62">
        <v>41388</v>
      </c>
      <c r="B1589" s="1">
        <v>23.66</v>
      </c>
      <c r="C1589" s="1">
        <f t="shared" si="45"/>
        <v>21.200100000000006</v>
      </c>
      <c r="D1589" s="64">
        <f t="shared" si="44"/>
        <v>22.35530000000001</v>
      </c>
    </row>
    <row r="1590" spans="1:4" x14ac:dyDescent="0.25">
      <c r="A1590" s="62">
        <v>41389</v>
      </c>
      <c r="B1590" s="1">
        <v>23.38</v>
      </c>
      <c r="C1590" s="1">
        <f t="shared" si="45"/>
        <v>21.238600000000009</v>
      </c>
      <c r="D1590" s="64">
        <f t="shared" si="44"/>
        <v>22.341400000000011</v>
      </c>
    </row>
    <row r="1591" spans="1:4" x14ac:dyDescent="0.25">
      <c r="A1591" s="62">
        <v>41390</v>
      </c>
      <c r="B1591" s="1">
        <v>23.4</v>
      </c>
      <c r="C1591" s="1">
        <f t="shared" si="45"/>
        <v>21.277000000000008</v>
      </c>
      <c r="D1591" s="64">
        <f t="shared" si="44"/>
        <v>22.327550000000009</v>
      </c>
    </row>
    <row r="1592" spans="1:4" x14ac:dyDescent="0.25">
      <c r="A1592" s="62">
        <v>41393</v>
      </c>
      <c r="B1592" s="1">
        <v>23.76</v>
      </c>
      <c r="C1592" s="1">
        <f t="shared" si="45"/>
        <v>21.319200000000009</v>
      </c>
      <c r="D1592" s="64">
        <f t="shared" si="44"/>
        <v>22.318550000000009</v>
      </c>
    </row>
    <row r="1593" spans="1:4" x14ac:dyDescent="0.25">
      <c r="A1593" s="62">
        <v>41394</v>
      </c>
      <c r="B1593" s="1">
        <v>23.95</v>
      </c>
      <c r="C1593" s="1">
        <f t="shared" si="45"/>
        <v>21.359000000000009</v>
      </c>
      <c r="D1593" s="64">
        <f t="shared" si="44"/>
        <v>22.311350000000008</v>
      </c>
    </row>
    <row r="1594" spans="1:4" x14ac:dyDescent="0.25">
      <c r="A1594" s="62">
        <v>41395</v>
      </c>
      <c r="B1594" s="1">
        <v>23.99</v>
      </c>
      <c r="C1594" s="1">
        <f t="shared" si="45"/>
        <v>21.400400000000008</v>
      </c>
      <c r="D1594" s="64">
        <f t="shared" si="44"/>
        <v>22.307600000000001</v>
      </c>
    </row>
    <row r="1595" spans="1:4" x14ac:dyDescent="0.25">
      <c r="A1595" s="62">
        <v>41396</v>
      </c>
      <c r="B1595" s="1">
        <v>24.11</v>
      </c>
      <c r="C1595" s="1">
        <f t="shared" si="45"/>
        <v>21.439900000000012</v>
      </c>
      <c r="D1595" s="64">
        <f t="shared" si="44"/>
        <v>22.301900000000003</v>
      </c>
    </row>
    <row r="1596" spans="1:4" x14ac:dyDescent="0.25">
      <c r="A1596" s="62">
        <v>41397</v>
      </c>
      <c r="B1596" s="1">
        <v>23.96</v>
      </c>
      <c r="C1596" s="1">
        <f t="shared" si="45"/>
        <v>21.477900000000012</v>
      </c>
      <c r="D1596" s="64">
        <f t="shared" si="44"/>
        <v>22.296050000000005</v>
      </c>
    </row>
    <row r="1597" spans="1:4" x14ac:dyDescent="0.25">
      <c r="A1597" s="62">
        <v>41400</v>
      </c>
      <c r="B1597" s="1">
        <v>23.91</v>
      </c>
      <c r="C1597" s="1">
        <f t="shared" si="45"/>
        <v>21.516200000000008</v>
      </c>
      <c r="D1597" s="64">
        <f t="shared" si="44"/>
        <v>22.288700000000002</v>
      </c>
    </row>
    <row r="1598" spans="1:4" x14ac:dyDescent="0.25">
      <c r="A1598" s="62">
        <v>41401</v>
      </c>
      <c r="B1598" s="1">
        <v>24.15</v>
      </c>
      <c r="C1598" s="1">
        <f t="shared" si="45"/>
        <v>21.551200000000012</v>
      </c>
      <c r="D1598" s="64">
        <f t="shared" si="44"/>
        <v>22.278399999999998</v>
      </c>
    </row>
    <row r="1599" spans="1:4" x14ac:dyDescent="0.25">
      <c r="A1599" s="62">
        <v>41402</v>
      </c>
      <c r="B1599" s="1">
        <v>24.25</v>
      </c>
      <c r="C1599" s="1">
        <f t="shared" si="45"/>
        <v>21.58700000000001</v>
      </c>
      <c r="D1599" s="64">
        <f t="shared" si="44"/>
        <v>22.269349999999999</v>
      </c>
    </row>
    <row r="1600" spans="1:4" x14ac:dyDescent="0.25">
      <c r="A1600" s="62">
        <v>41403</v>
      </c>
      <c r="B1600" s="1">
        <v>24.36</v>
      </c>
      <c r="C1600" s="1">
        <f t="shared" si="45"/>
        <v>21.625700000000016</v>
      </c>
      <c r="D1600" s="64">
        <f t="shared" si="44"/>
        <v>22.263549999999999</v>
      </c>
    </row>
    <row r="1601" spans="1:4" x14ac:dyDescent="0.25">
      <c r="A1601" s="62">
        <v>41404</v>
      </c>
      <c r="B1601" s="1">
        <v>24.5</v>
      </c>
      <c r="C1601" s="1">
        <f t="shared" si="45"/>
        <v>21.66540000000002</v>
      </c>
      <c r="D1601" s="64">
        <f t="shared" si="44"/>
        <v>22.259749999999993</v>
      </c>
    </row>
    <row r="1602" spans="1:4" x14ac:dyDescent="0.25">
      <c r="A1602" s="62">
        <v>41407</v>
      </c>
      <c r="B1602" s="1">
        <v>24.08</v>
      </c>
      <c r="C1602" s="1">
        <f t="shared" si="45"/>
        <v>21.700500000000016</v>
      </c>
      <c r="D1602" s="64">
        <f t="shared" si="44"/>
        <v>22.255149999999993</v>
      </c>
    </row>
    <row r="1603" spans="1:4" x14ac:dyDescent="0.25">
      <c r="A1603" s="62">
        <v>41408</v>
      </c>
      <c r="B1603" s="1">
        <v>23.84</v>
      </c>
      <c r="C1603" s="1">
        <f t="shared" si="45"/>
        <v>21.729300000000016</v>
      </c>
      <c r="D1603" s="64">
        <f t="shared" si="44"/>
        <v>22.248699999999999</v>
      </c>
    </row>
    <row r="1604" spans="1:4" x14ac:dyDescent="0.25">
      <c r="A1604" s="62">
        <v>41409</v>
      </c>
      <c r="B1604" s="1">
        <v>24.2</v>
      </c>
      <c r="C1604" s="1">
        <f t="shared" si="45"/>
        <v>21.760300000000015</v>
      </c>
      <c r="D1604" s="64">
        <f t="shared" si="44"/>
        <v>22.242199999999997</v>
      </c>
    </row>
    <row r="1605" spans="1:4" x14ac:dyDescent="0.25">
      <c r="A1605" s="62">
        <v>41410</v>
      </c>
      <c r="B1605" s="1">
        <v>23.94</v>
      </c>
      <c r="C1605" s="1">
        <f t="shared" si="45"/>
        <v>21.789400000000015</v>
      </c>
      <c r="D1605" s="64">
        <f t="shared" si="44"/>
        <v>22.2318</v>
      </c>
    </row>
    <row r="1606" spans="1:4" x14ac:dyDescent="0.25">
      <c r="A1606" s="62">
        <v>41411</v>
      </c>
      <c r="B1606" s="1">
        <v>24.04</v>
      </c>
      <c r="C1606" s="1">
        <f t="shared" si="45"/>
        <v>21.822200000000013</v>
      </c>
      <c r="D1606" s="64">
        <f t="shared" si="44"/>
        <v>22.223199999999999</v>
      </c>
    </row>
    <row r="1607" spans="1:4" x14ac:dyDescent="0.25">
      <c r="A1607" s="62">
        <v>41414</v>
      </c>
      <c r="B1607" s="1">
        <v>24.08</v>
      </c>
      <c r="C1607" s="1">
        <f t="shared" si="45"/>
        <v>21.856600000000011</v>
      </c>
      <c r="D1607" s="64">
        <f t="shared" si="44"/>
        <v>22.215100000000003</v>
      </c>
    </row>
    <row r="1608" spans="1:4" x14ac:dyDescent="0.25">
      <c r="A1608" s="62">
        <v>41415</v>
      </c>
      <c r="B1608" s="1">
        <v>24.15</v>
      </c>
      <c r="C1608" s="1">
        <f t="shared" si="45"/>
        <v>21.891600000000011</v>
      </c>
      <c r="D1608" s="64">
        <f t="shared" si="44"/>
        <v>22.206199999999999</v>
      </c>
    </row>
    <row r="1609" spans="1:4" x14ac:dyDescent="0.25">
      <c r="A1609" s="62">
        <v>41416</v>
      </c>
      <c r="B1609" s="1">
        <v>24.07</v>
      </c>
      <c r="C1609" s="1">
        <f t="shared" si="45"/>
        <v>21.927200000000013</v>
      </c>
      <c r="D1609" s="64">
        <f t="shared" si="44"/>
        <v>22.196999999999999</v>
      </c>
    </row>
    <row r="1610" spans="1:4" x14ac:dyDescent="0.25">
      <c r="A1610" s="62">
        <v>41417</v>
      </c>
      <c r="B1610" s="1">
        <v>24.05</v>
      </c>
      <c r="C1610" s="1">
        <f t="shared" si="45"/>
        <v>21.965400000000013</v>
      </c>
      <c r="D1610" s="64">
        <f t="shared" ref="D1610:D1673" si="46">+IF(B1610="","",AVERAGE(B1411:B1610))</f>
        <v>22.1861</v>
      </c>
    </row>
    <row r="1611" spans="1:4" x14ac:dyDescent="0.25">
      <c r="A1611" s="62">
        <v>41418</v>
      </c>
      <c r="B1611" s="1">
        <v>23.92</v>
      </c>
      <c r="C1611" s="1">
        <f t="shared" si="45"/>
        <v>21.998400000000014</v>
      </c>
      <c r="D1611" s="64">
        <f t="shared" si="46"/>
        <v>22.174150000000001</v>
      </c>
    </row>
    <row r="1612" spans="1:4" x14ac:dyDescent="0.25">
      <c r="A1612" s="62">
        <v>41422</v>
      </c>
      <c r="B1612" s="1">
        <v>24.08</v>
      </c>
      <c r="C1612" s="1">
        <f t="shared" si="45"/>
        <v>22.025400000000012</v>
      </c>
      <c r="D1612" s="64">
        <f t="shared" si="46"/>
        <v>22.162050000000004</v>
      </c>
    </row>
    <row r="1613" spans="1:4" x14ac:dyDescent="0.25">
      <c r="A1613" s="62">
        <v>41423</v>
      </c>
      <c r="B1613" s="1">
        <v>24.27</v>
      </c>
      <c r="C1613" s="1">
        <f t="shared" si="45"/>
        <v>22.054900000000018</v>
      </c>
      <c r="D1613" s="64">
        <f t="shared" si="46"/>
        <v>22.150400000000005</v>
      </c>
    </row>
    <row r="1614" spans="1:4" x14ac:dyDescent="0.25">
      <c r="A1614" s="62">
        <v>41424</v>
      </c>
      <c r="B1614" s="1">
        <v>24.21</v>
      </c>
      <c r="C1614" s="1">
        <f t="shared" si="45"/>
        <v>22.085400000000014</v>
      </c>
      <c r="D1614" s="64">
        <f t="shared" si="46"/>
        <v>22.137950000000004</v>
      </c>
    </row>
    <row r="1615" spans="1:4" x14ac:dyDescent="0.25">
      <c r="A1615" s="62">
        <v>41425</v>
      </c>
      <c r="B1615" s="1">
        <v>24.28</v>
      </c>
      <c r="C1615" s="1">
        <f t="shared" si="45"/>
        <v>22.115700000000015</v>
      </c>
      <c r="D1615" s="64">
        <f t="shared" si="46"/>
        <v>22.124950000000002</v>
      </c>
    </row>
    <row r="1616" spans="1:4" x14ac:dyDescent="0.25">
      <c r="A1616" s="62">
        <v>41428</v>
      </c>
      <c r="B1616" s="1">
        <v>25.24</v>
      </c>
      <c r="C1616" s="1">
        <f t="shared" si="45"/>
        <v>22.157200000000007</v>
      </c>
      <c r="D1616" s="64">
        <f t="shared" si="46"/>
        <v>22.117699999999999</v>
      </c>
    </row>
    <row r="1617" spans="1:4" x14ac:dyDescent="0.25">
      <c r="A1617" s="62">
        <v>41429</v>
      </c>
      <c r="B1617" s="1">
        <v>25.36</v>
      </c>
      <c r="C1617" s="1">
        <f t="shared" si="45"/>
        <v>22.196300000000011</v>
      </c>
      <c r="D1617" s="64">
        <f t="shared" si="46"/>
        <v>22.112099999999995</v>
      </c>
    </row>
    <row r="1618" spans="1:4" x14ac:dyDescent="0.25">
      <c r="A1618" s="62">
        <v>41430</v>
      </c>
      <c r="B1618" s="1">
        <v>24.7</v>
      </c>
      <c r="C1618" s="1">
        <f t="shared" si="45"/>
        <v>22.225300000000008</v>
      </c>
      <c r="D1618" s="64">
        <f t="shared" si="46"/>
        <v>22.104249999999997</v>
      </c>
    </row>
    <row r="1619" spans="1:4" x14ac:dyDescent="0.25">
      <c r="A1619" s="62">
        <v>41431</v>
      </c>
      <c r="B1619" s="1">
        <v>24.65</v>
      </c>
      <c r="C1619" s="1">
        <f t="shared" si="45"/>
        <v>22.251800000000006</v>
      </c>
      <c r="D1619" s="64">
        <f t="shared" si="46"/>
        <v>22.094549999999998</v>
      </c>
    </row>
    <row r="1620" spans="1:4" x14ac:dyDescent="0.25">
      <c r="A1620" s="62">
        <v>41432</v>
      </c>
      <c r="B1620" s="1">
        <v>24.59</v>
      </c>
      <c r="C1620" s="1">
        <f t="shared" si="45"/>
        <v>22.27770000000001</v>
      </c>
      <c r="D1620" s="64">
        <f t="shared" si="46"/>
        <v>22.085850000000001</v>
      </c>
    </row>
    <row r="1621" spans="1:4" x14ac:dyDescent="0.25">
      <c r="A1621" s="62">
        <v>41435</v>
      </c>
      <c r="B1621" s="1">
        <v>25.01</v>
      </c>
      <c r="C1621" s="1">
        <f t="shared" si="45"/>
        <v>22.309000000000012</v>
      </c>
      <c r="D1621" s="64">
        <f t="shared" si="46"/>
        <v>22.079750000000001</v>
      </c>
    </row>
    <row r="1622" spans="1:4" x14ac:dyDescent="0.25">
      <c r="A1622" s="62">
        <v>41436</v>
      </c>
      <c r="B1622" s="1">
        <v>24.71</v>
      </c>
      <c r="C1622" s="1">
        <f t="shared" si="45"/>
        <v>22.335000000000008</v>
      </c>
      <c r="D1622" s="64">
        <f t="shared" si="46"/>
        <v>22.072749999999999</v>
      </c>
    </row>
    <row r="1623" spans="1:4" x14ac:dyDescent="0.25">
      <c r="A1623" s="62">
        <v>41437</v>
      </c>
      <c r="B1623" s="1">
        <v>24.46</v>
      </c>
      <c r="C1623" s="1">
        <f t="shared" si="45"/>
        <v>22.352800000000013</v>
      </c>
      <c r="D1623" s="64">
        <f t="shared" si="46"/>
        <v>22.066400000000002</v>
      </c>
    </row>
    <row r="1624" spans="1:4" x14ac:dyDescent="0.25">
      <c r="A1624" s="62">
        <v>41438</v>
      </c>
      <c r="B1624" s="1">
        <v>24.99</v>
      </c>
      <c r="C1624" s="1">
        <f t="shared" si="45"/>
        <v>22.390200000000004</v>
      </c>
      <c r="D1624" s="64">
        <f t="shared" si="46"/>
        <v>22.066150000000004</v>
      </c>
    </row>
    <row r="1625" spans="1:4" x14ac:dyDescent="0.25">
      <c r="A1625" s="62">
        <v>41439</v>
      </c>
      <c r="B1625" s="1">
        <v>24.92</v>
      </c>
      <c r="C1625" s="1">
        <f t="shared" si="45"/>
        <v>22.427700000000009</v>
      </c>
      <c r="D1625" s="64">
        <f t="shared" si="46"/>
        <v>22.066200000000002</v>
      </c>
    </row>
    <row r="1626" spans="1:4" x14ac:dyDescent="0.25">
      <c r="A1626" s="62">
        <v>41442</v>
      </c>
      <c r="B1626" s="1">
        <v>25.1</v>
      </c>
      <c r="C1626" s="1">
        <f t="shared" si="45"/>
        <v>22.467600000000008</v>
      </c>
      <c r="D1626" s="64">
        <f t="shared" si="46"/>
        <v>22.067499999999999</v>
      </c>
    </row>
    <row r="1627" spans="1:4" x14ac:dyDescent="0.25">
      <c r="A1627" s="62">
        <v>41443</v>
      </c>
      <c r="B1627" s="1">
        <v>25.46</v>
      </c>
      <c r="C1627" s="1">
        <f t="shared" si="45"/>
        <v>22.512700000000009</v>
      </c>
      <c r="D1627" s="64">
        <f t="shared" si="46"/>
        <v>22.069800000000004</v>
      </c>
    </row>
    <row r="1628" spans="1:4" x14ac:dyDescent="0.25">
      <c r="A1628" s="62">
        <v>41444</v>
      </c>
      <c r="B1628" s="1">
        <v>25</v>
      </c>
      <c r="C1628" s="1">
        <f t="shared" si="45"/>
        <v>22.553100000000008</v>
      </c>
      <c r="D1628" s="64">
        <f t="shared" si="46"/>
        <v>22.071450000000006</v>
      </c>
    </row>
    <row r="1629" spans="1:4" x14ac:dyDescent="0.25">
      <c r="A1629" s="62">
        <v>41445</v>
      </c>
      <c r="B1629" s="1">
        <v>24.18</v>
      </c>
      <c r="C1629" s="1">
        <f t="shared" si="45"/>
        <v>22.584400000000006</v>
      </c>
      <c r="D1629" s="64">
        <f t="shared" si="46"/>
        <v>22.071000000000009</v>
      </c>
    </row>
    <row r="1630" spans="1:4" x14ac:dyDescent="0.25">
      <c r="A1630" s="62">
        <v>41446</v>
      </c>
      <c r="B1630" s="1">
        <v>24.2</v>
      </c>
      <c r="C1630" s="1">
        <f t="shared" si="45"/>
        <v>22.613600000000002</v>
      </c>
      <c r="D1630" s="64">
        <f t="shared" si="46"/>
        <v>22.067850000000007</v>
      </c>
    </row>
    <row r="1631" spans="1:4" x14ac:dyDescent="0.25">
      <c r="A1631" s="62">
        <v>41449</v>
      </c>
      <c r="B1631" s="1">
        <v>23.58</v>
      </c>
      <c r="C1631" s="1">
        <f t="shared" si="45"/>
        <v>22.6357</v>
      </c>
      <c r="D1631" s="64">
        <f t="shared" si="46"/>
        <v>22.063650000000006</v>
      </c>
    </row>
    <row r="1632" spans="1:4" x14ac:dyDescent="0.25">
      <c r="A1632" s="62">
        <v>41450</v>
      </c>
      <c r="B1632" s="1">
        <v>23.88</v>
      </c>
      <c r="C1632" s="1">
        <f t="shared" si="45"/>
        <v>22.664100000000005</v>
      </c>
      <c r="D1632" s="64">
        <f t="shared" si="46"/>
        <v>22.06110000000001</v>
      </c>
    </row>
    <row r="1633" spans="1:4" x14ac:dyDescent="0.25">
      <c r="A1633" s="62">
        <v>41451</v>
      </c>
      <c r="B1633" s="1">
        <v>24</v>
      </c>
      <c r="C1633" s="1">
        <f t="shared" si="45"/>
        <v>22.6905</v>
      </c>
      <c r="D1633" s="64">
        <f t="shared" si="46"/>
        <v>22.055600000000009</v>
      </c>
    </row>
    <row r="1634" spans="1:4" x14ac:dyDescent="0.25">
      <c r="A1634" s="62">
        <v>41452</v>
      </c>
      <c r="B1634" s="1">
        <v>24.05</v>
      </c>
      <c r="C1634" s="1">
        <f t="shared" si="45"/>
        <v>22.7194</v>
      </c>
      <c r="D1634" s="64">
        <f t="shared" si="46"/>
        <v>22.054900000000011</v>
      </c>
    </row>
    <row r="1635" spans="1:4" x14ac:dyDescent="0.25">
      <c r="A1635" s="62">
        <v>41453</v>
      </c>
      <c r="B1635" s="1">
        <v>24.23</v>
      </c>
      <c r="C1635" s="1">
        <f t="shared" si="45"/>
        <v>22.749900000000004</v>
      </c>
      <c r="D1635" s="64">
        <f t="shared" si="46"/>
        <v>22.059750000000008</v>
      </c>
    </row>
    <row r="1636" spans="1:4" x14ac:dyDescent="0.25">
      <c r="A1636" s="62">
        <v>41456</v>
      </c>
      <c r="B1636" s="1">
        <v>23.89</v>
      </c>
      <c r="C1636" s="1">
        <f t="shared" si="45"/>
        <v>22.7789</v>
      </c>
      <c r="D1636" s="64">
        <f t="shared" si="46"/>
        <v>22.062500000000011</v>
      </c>
    </row>
    <row r="1637" spans="1:4" x14ac:dyDescent="0.25">
      <c r="A1637" s="62">
        <v>41457</v>
      </c>
      <c r="B1637" s="1">
        <v>23.72</v>
      </c>
      <c r="C1637" s="1">
        <f t="shared" si="45"/>
        <v>22.808000000000003</v>
      </c>
      <c r="D1637" s="64">
        <f t="shared" si="46"/>
        <v>22.065150000000013</v>
      </c>
    </row>
    <row r="1638" spans="1:4" x14ac:dyDescent="0.25">
      <c r="A1638" s="62">
        <v>41458</v>
      </c>
      <c r="B1638" s="1">
        <v>23.76</v>
      </c>
      <c r="C1638" s="1">
        <f t="shared" ref="C1638:C1701" si="47">+IF(B1638="","",AVERAGE(B1539:B1638))</f>
        <v>22.835600000000003</v>
      </c>
      <c r="D1638" s="64">
        <f t="shared" si="46"/>
        <v>22.067150000000012</v>
      </c>
    </row>
    <row r="1639" spans="1:4" x14ac:dyDescent="0.25">
      <c r="A1639" s="62">
        <v>41460</v>
      </c>
      <c r="B1639" s="1">
        <v>24.06</v>
      </c>
      <c r="C1639" s="1">
        <f t="shared" si="47"/>
        <v>22.865900000000007</v>
      </c>
      <c r="D1639" s="64">
        <f t="shared" si="46"/>
        <v>22.070600000000013</v>
      </c>
    </row>
    <row r="1640" spans="1:4" x14ac:dyDescent="0.25">
      <c r="A1640" s="62">
        <v>41463</v>
      </c>
      <c r="B1640" s="1">
        <v>23.18</v>
      </c>
      <c r="C1640" s="1">
        <f t="shared" si="47"/>
        <v>22.8858</v>
      </c>
      <c r="D1640" s="64">
        <f t="shared" si="46"/>
        <v>22.069950000000013</v>
      </c>
    </row>
    <row r="1641" spans="1:4" x14ac:dyDescent="0.25">
      <c r="A1641" s="62">
        <v>41464</v>
      </c>
      <c r="B1641" s="1">
        <v>23.14</v>
      </c>
      <c r="C1641" s="1">
        <f t="shared" si="47"/>
        <v>22.904700000000002</v>
      </c>
      <c r="D1641" s="64">
        <f t="shared" si="46"/>
        <v>22.068800000000014</v>
      </c>
    </row>
    <row r="1642" spans="1:4" x14ac:dyDescent="0.25">
      <c r="A1642" s="62">
        <v>41465</v>
      </c>
      <c r="B1642" s="1">
        <v>23.25</v>
      </c>
      <c r="C1642" s="1">
        <f t="shared" si="47"/>
        <v>22.924899999999997</v>
      </c>
      <c r="D1642" s="64">
        <f t="shared" si="46"/>
        <v>22.069300000000016</v>
      </c>
    </row>
    <row r="1643" spans="1:4" x14ac:dyDescent="0.25">
      <c r="A1643" s="62">
        <v>41466</v>
      </c>
      <c r="B1643" s="1">
        <v>23.99</v>
      </c>
      <c r="C1643" s="1">
        <f t="shared" si="47"/>
        <v>22.953599999999998</v>
      </c>
      <c r="D1643" s="64">
        <f t="shared" si="46"/>
        <v>22.073350000000016</v>
      </c>
    </row>
    <row r="1644" spans="1:4" x14ac:dyDescent="0.25">
      <c r="A1644" s="62">
        <v>41467</v>
      </c>
      <c r="B1644" s="1">
        <v>23.9</v>
      </c>
      <c r="C1644" s="1">
        <f t="shared" si="47"/>
        <v>22.981799999999993</v>
      </c>
      <c r="D1644" s="64">
        <f t="shared" si="46"/>
        <v>22.077250000000014</v>
      </c>
    </row>
    <row r="1645" spans="1:4" x14ac:dyDescent="0.25">
      <c r="A1645" s="62">
        <v>41470</v>
      </c>
      <c r="B1645" s="1">
        <v>23.94</v>
      </c>
      <c r="C1645" s="1">
        <f t="shared" si="47"/>
        <v>23.013899999999992</v>
      </c>
      <c r="D1645" s="64">
        <f t="shared" si="46"/>
        <v>22.082950000000004</v>
      </c>
    </row>
    <row r="1646" spans="1:4" x14ac:dyDescent="0.25">
      <c r="A1646" s="62">
        <v>41471</v>
      </c>
      <c r="B1646" s="1">
        <v>24.25</v>
      </c>
      <c r="C1646" s="1">
        <f t="shared" si="47"/>
        <v>23.053899999999995</v>
      </c>
      <c r="D1646" s="64">
        <f t="shared" si="46"/>
        <v>22.091500000000007</v>
      </c>
    </row>
    <row r="1647" spans="1:4" x14ac:dyDescent="0.25">
      <c r="A1647" s="62">
        <v>41472</v>
      </c>
      <c r="B1647" s="1">
        <v>24.15</v>
      </c>
      <c r="C1647" s="1">
        <f t="shared" si="47"/>
        <v>23.091200000000001</v>
      </c>
      <c r="D1647" s="64">
        <f t="shared" si="46"/>
        <v>22.099050000000005</v>
      </c>
    </row>
    <row r="1648" spans="1:4" x14ac:dyDescent="0.25">
      <c r="A1648" s="62">
        <v>41473</v>
      </c>
      <c r="B1648" s="1">
        <v>23.24</v>
      </c>
      <c r="C1648" s="1">
        <f t="shared" si="47"/>
        <v>23.121299999999998</v>
      </c>
      <c r="D1648" s="64">
        <f t="shared" si="46"/>
        <v>22.099850000000007</v>
      </c>
    </row>
    <row r="1649" spans="1:4" x14ac:dyDescent="0.25">
      <c r="A1649" s="62">
        <v>41474</v>
      </c>
      <c r="B1649" s="1">
        <v>23.04</v>
      </c>
      <c r="C1649" s="1">
        <f t="shared" si="47"/>
        <v>23.145899999999997</v>
      </c>
      <c r="D1649" s="64">
        <f t="shared" si="46"/>
        <v>22.101750000000006</v>
      </c>
    </row>
    <row r="1650" spans="1:4" x14ac:dyDescent="0.25">
      <c r="A1650" s="62">
        <v>41477</v>
      </c>
      <c r="B1650" s="1">
        <v>22.77</v>
      </c>
      <c r="C1650" s="1">
        <f t="shared" si="47"/>
        <v>23.164299999999994</v>
      </c>
      <c r="D1650" s="64">
        <f t="shared" si="46"/>
        <v>22.101800000000004</v>
      </c>
    </row>
    <row r="1651" spans="1:4" x14ac:dyDescent="0.25">
      <c r="A1651" s="62">
        <v>41478</v>
      </c>
      <c r="B1651" s="1">
        <v>22.75</v>
      </c>
      <c r="C1651" s="1">
        <f t="shared" si="47"/>
        <v>23.182999999999996</v>
      </c>
      <c r="D1651" s="64">
        <f t="shared" si="46"/>
        <v>22.101350000000004</v>
      </c>
    </row>
    <row r="1652" spans="1:4" x14ac:dyDescent="0.25">
      <c r="A1652" s="62">
        <v>41479</v>
      </c>
      <c r="B1652" s="1">
        <v>22.93</v>
      </c>
      <c r="C1652" s="1">
        <f t="shared" si="47"/>
        <v>23.201999999999995</v>
      </c>
      <c r="D1652" s="64">
        <f t="shared" si="46"/>
        <v>22.103250000000003</v>
      </c>
    </row>
    <row r="1653" spans="1:4" x14ac:dyDescent="0.25">
      <c r="A1653" s="62">
        <v>41480</v>
      </c>
      <c r="B1653" s="1">
        <v>23.06</v>
      </c>
      <c r="C1653" s="1">
        <f t="shared" si="47"/>
        <v>23.219899999999999</v>
      </c>
      <c r="D1653" s="64">
        <f t="shared" si="46"/>
        <v>22.106250000000003</v>
      </c>
    </row>
    <row r="1654" spans="1:4" x14ac:dyDescent="0.25">
      <c r="A1654" s="62">
        <v>41481</v>
      </c>
      <c r="B1654" s="1">
        <v>23.26</v>
      </c>
      <c r="C1654" s="1">
        <f t="shared" si="47"/>
        <v>23.237399999999997</v>
      </c>
      <c r="D1654" s="64">
        <f t="shared" si="46"/>
        <v>22.109150000000003</v>
      </c>
    </row>
    <row r="1655" spans="1:4" x14ac:dyDescent="0.25">
      <c r="A1655" s="62">
        <v>41484</v>
      </c>
      <c r="B1655" s="1">
        <v>23.24</v>
      </c>
      <c r="C1655" s="1">
        <f t="shared" si="47"/>
        <v>23.252299999999995</v>
      </c>
      <c r="D1655" s="64">
        <f t="shared" si="46"/>
        <v>22.112800000000004</v>
      </c>
    </row>
    <row r="1656" spans="1:4" x14ac:dyDescent="0.25">
      <c r="A1656" s="62">
        <v>41485</v>
      </c>
      <c r="B1656" s="1">
        <v>23.38</v>
      </c>
      <c r="C1656" s="1">
        <f t="shared" si="47"/>
        <v>23.267199999999999</v>
      </c>
      <c r="D1656" s="64">
        <f t="shared" si="46"/>
        <v>22.120200000000004</v>
      </c>
    </row>
    <row r="1657" spans="1:4" x14ac:dyDescent="0.25">
      <c r="A1657" s="62">
        <v>41486</v>
      </c>
      <c r="B1657" s="1">
        <v>23.34</v>
      </c>
      <c r="C1657" s="1">
        <f t="shared" si="47"/>
        <v>23.284800000000001</v>
      </c>
      <c r="D1657" s="64">
        <f t="shared" si="46"/>
        <v>22.128100000000003</v>
      </c>
    </row>
    <row r="1658" spans="1:4" x14ac:dyDescent="0.25">
      <c r="A1658" s="62">
        <v>41487</v>
      </c>
      <c r="B1658" s="1">
        <v>23.2</v>
      </c>
      <c r="C1658" s="1">
        <f t="shared" si="47"/>
        <v>23.299899999999997</v>
      </c>
      <c r="D1658" s="64">
        <f t="shared" si="46"/>
        <v>22.1357</v>
      </c>
    </row>
    <row r="1659" spans="1:4" x14ac:dyDescent="0.25">
      <c r="A1659" s="62">
        <v>41488</v>
      </c>
      <c r="B1659" s="1">
        <v>23.22</v>
      </c>
      <c r="C1659" s="1">
        <f t="shared" si="47"/>
        <v>23.315699999999996</v>
      </c>
      <c r="D1659" s="64">
        <f t="shared" si="46"/>
        <v>22.144400000000005</v>
      </c>
    </row>
    <row r="1660" spans="1:4" x14ac:dyDescent="0.25">
      <c r="A1660" s="62">
        <v>41491</v>
      </c>
      <c r="B1660" s="1">
        <v>22.92</v>
      </c>
      <c r="C1660" s="1">
        <f t="shared" si="47"/>
        <v>23.328300000000002</v>
      </c>
      <c r="D1660" s="64">
        <f t="shared" si="46"/>
        <v>22.150350000000003</v>
      </c>
    </row>
    <row r="1661" spans="1:4" x14ac:dyDescent="0.25">
      <c r="A1661" s="62">
        <v>41492</v>
      </c>
      <c r="B1661" s="1">
        <v>22.8</v>
      </c>
      <c r="C1661" s="1">
        <f t="shared" si="47"/>
        <v>23.339800000000011</v>
      </c>
      <c r="D1661" s="64">
        <f t="shared" si="46"/>
        <v>22.15260000000001</v>
      </c>
    </row>
    <row r="1662" spans="1:4" x14ac:dyDescent="0.25">
      <c r="A1662" s="62">
        <v>41493</v>
      </c>
      <c r="B1662" s="1">
        <v>22.7</v>
      </c>
      <c r="C1662" s="1">
        <f t="shared" si="47"/>
        <v>23.353000000000005</v>
      </c>
      <c r="D1662" s="64">
        <f t="shared" si="46"/>
        <v>22.157150000000012</v>
      </c>
    </row>
    <row r="1663" spans="1:4" x14ac:dyDescent="0.25">
      <c r="A1663" s="62">
        <v>41494</v>
      </c>
      <c r="B1663" s="1">
        <v>22.45</v>
      </c>
      <c r="C1663" s="1">
        <f t="shared" si="47"/>
        <v>23.364900000000002</v>
      </c>
      <c r="D1663" s="64">
        <f t="shared" si="46"/>
        <v>22.16105000000001</v>
      </c>
    </row>
    <row r="1664" spans="1:4" x14ac:dyDescent="0.25">
      <c r="A1664" s="62">
        <v>41495</v>
      </c>
      <c r="B1664" s="1">
        <v>22.51</v>
      </c>
      <c r="C1664" s="1">
        <f t="shared" si="47"/>
        <v>23.378600000000006</v>
      </c>
      <c r="D1664" s="64">
        <f t="shared" si="46"/>
        <v>22.167300000000008</v>
      </c>
    </row>
    <row r="1665" spans="1:4" x14ac:dyDescent="0.25">
      <c r="A1665" s="62">
        <v>41498</v>
      </c>
      <c r="B1665" s="1">
        <v>22.64</v>
      </c>
      <c r="C1665" s="1">
        <f t="shared" si="47"/>
        <v>23.393200000000007</v>
      </c>
      <c r="D1665" s="64">
        <f t="shared" si="46"/>
        <v>22.173200000000012</v>
      </c>
    </row>
    <row r="1666" spans="1:4" x14ac:dyDescent="0.25">
      <c r="A1666" s="62">
        <v>41499</v>
      </c>
      <c r="B1666" s="1">
        <v>22.52</v>
      </c>
      <c r="C1666" s="1">
        <f t="shared" si="47"/>
        <v>23.408000000000005</v>
      </c>
      <c r="D1666" s="64">
        <f t="shared" si="46"/>
        <v>22.177850000000014</v>
      </c>
    </row>
    <row r="1667" spans="1:4" x14ac:dyDescent="0.25">
      <c r="A1667" s="62">
        <v>41500</v>
      </c>
      <c r="B1667" s="1">
        <v>22.57</v>
      </c>
      <c r="C1667" s="1">
        <f t="shared" si="47"/>
        <v>23.420400000000008</v>
      </c>
      <c r="D1667" s="64">
        <f t="shared" si="46"/>
        <v>22.18340000000001</v>
      </c>
    </row>
    <row r="1668" spans="1:4" x14ac:dyDescent="0.25">
      <c r="A1668" s="62">
        <v>41501</v>
      </c>
      <c r="B1668" s="1">
        <v>22.03</v>
      </c>
      <c r="C1668" s="1">
        <f t="shared" si="47"/>
        <v>23.429200000000009</v>
      </c>
      <c r="D1668" s="64">
        <f t="shared" si="46"/>
        <v>22.185100000000006</v>
      </c>
    </row>
    <row r="1669" spans="1:4" x14ac:dyDescent="0.25">
      <c r="A1669" s="62">
        <v>41502</v>
      </c>
      <c r="B1669" s="1">
        <v>21.92</v>
      </c>
      <c r="C1669" s="1">
        <f t="shared" si="47"/>
        <v>23.430800000000009</v>
      </c>
      <c r="D1669" s="64">
        <f t="shared" si="46"/>
        <v>22.184950000000008</v>
      </c>
    </row>
    <row r="1670" spans="1:4" x14ac:dyDescent="0.25">
      <c r="A1670" s="62">
        <v>41505</v>
      </c>
      <c r="B1670" s="1">
        <v>22.28</v>
      </c>
      <c r="C1670" s="1">
        <f t="shared" si="47"/>
        <v>23.435300000000012</v>
      </c>
      <c r="D1670" s="64">
        <f t="shared" si="46"/>
        <v>22.188200000000005</v>
      </c>
    </row>
    <row r="1671" spans="1:4" x14ac:dyDescent="0.25">
      <c r="A1671" s="62">
        <v>41506</v>
      </c>
      <c r="B1671" s="1">
        <v>22.52</v>
      </c>
      <c r="C1671" s="1">
        <f t="shared" si="47"/>
        <v>23.442100000000011</v>
      </c>
      <c r="D1671" s="64">
        <f t="shared" si="46"/>
        <v>22.189500000000006</v>
      </c>
    </row>
    <row r="1672" spans="1:4" x14ac:dyDescent="0.25">
      <c r="A1672" s="62">
        <v>41507</v>
      </c>
      <c r="B1672" s="1">
        <v>22.17</v>
      </c>
      <c r="C1672" s="1">
        <f t="shared" si="47"/>
        <v>23.449500000000015</v>
      </c>
      <c r="D1672" s="64">
        <f t="shared" si="46"/>
        <v>22.190050000000006</v>
      </c>
    </row>
    <row r="1673" spans="1:4" x14ac:dyDescent="0.25">
      <c r="A1673" s="62">
        <v>41508</v>
      </c>
      <c r="B1673" s="1">
        <v>22.26</v>
      </c>
      <c r="C1673" s="1">
        <f t="shared" si="47"/>
        <v>23.457500000000017</v>
      </c>
      <c r="D1673" s="64">
        <f t="shared" si="46"/>
        <v>22.192150000000012</v>
      </c>
    </row>
    <row r="1674" spans="1:4" x14ac:dyDescent="0.25">
      <c r="A1674" s="62">
        <v>41509</v>
      </c>
      <c r="B1674" s="1">
        <v>22.44</v>
      </c>
      <c r="C1674" s="1">
        <f t="shared" si="47"/>
        <v>23.471400000000017</v>
      </c>
      <c r="D1674" s="64">
        <f t="shared" ref="D1674:D1737" si="48">+IF(B1674="","",AVERAGE(B1475:B1674))</f>
        <v>22.195700000000006</v>
      </c>
    </row>
    <row r="1675" spans="1:4" x14ac:dyDescent="0.25">
      <c r="A1675" s="62">
        <v>41512</v>
      </c>
      <c r="B1675" s="1">
        <v>22.28</v>
      </c>
      <c r="C1675" s="1">
        <f t="shared" si="47"/>
        <v>23.482800000000019</v>
      </c>
      <c r="D1675" s="64">
        <f t="shared" si="48"/>
        <v>22.202550000000002</v>
      </c>
    </row>
    <row r="1676" spans="1:4" x14ac:dyDescent="0.25">
      <c r="A1676" s="62">
        <v>41513</v>
      </c>
      <c r="B1676" s="1">
        <v>22.19</v>
      </c>
      <c r="C1676" s="1">
        <f t="shared" si="47"/>
        <v>23.495300000000022</v>
      </c>
      <c r="D1676" s="64">
        <f t="shared" si="48"/>
        <v>22.209350000000001</v>
      </c>
    </row>
    <row r="1677" spans="1:4" x14ac:dyDescent="0.25">
      <c r="A1677" s="62">
        <v>41514</v>
      </c>
      <c r="B1677" s="1">
        <v>22.28</v>
      </c>
      <c r="C1677" s="1">
        <f t="shared" si="47"/>
        <v>23.507200000000026</v>
      </c>
      <c r="D1677" s="64">
        <f t="shared" si="48"/>
        <v>22.216750000000001</v>
      </c>
    </row>
    <row r="1678" spans="1:4" x14ac:dyDescent="0.25">
      <c r="A1678" s="62">
        <v>41515</v>
      </c>
      <c r="B1678" s="1">
        <v>22.06</v>
      </c>
      <c r="C1678" s="1">
        <f t="shared" si="47"/>
        <v>23.510300000000026</v>
      </c>
      <c r="D1678" s="64">
        <f t="shared" si="48"/>
        <v>22.223250000000004</v>
      </c>
    </row>
    <row r="1679" spans="1:4" x14ac:dyDescent="0.25">
      <c r="A1679" s="62">
        <v>41516</v>
      </c>
      <c r="B1679" s="1">
        <v>21.98</v>
      </c>
      <c r="C1679" s="1">
        <f t="shared" si="47"/>
        <v>23.507500000000029</v>
      </c>
      <c r="D1679" s="64">
        <f t="shared" si="48"/>
        <v>22.231749999999998</v>
      </c>
    </row>
    <row r="1680" spans="1:4" x14ac:dyDescent="0.25">
      <c r="A1680" s="62">
        <v>41520</v>
      </c>
      <c r="B1680" s="1">
        <v>22.07</v>
      </c>
      <c r="C1680" s="1">
        <f t="shared" si="47"/>
        <v>23.510000000000026</v>
      </c>
      <c r="D1680" s="64">
        <f t="shared" si="48"/>
        <v>22.242299999999997</v>
      </c>
    </row>
    <row r="1681" spans="1:4" x14ac:dyDescent="0.25">
      <c r="A1681" s="62">
        <v>41521</v>
      </c>
      <c r="B1681" s="1">
        <v>22.64</v>
      </c>
      <c r="C1681" s="1">
        <f t="shared" si="47"/>
        <v>23.519600000000022</v>
      </c>
      <c r="D1681" s="64">
        <f t="shared" si="48"/>
        <v>22.255349999999993</v>
      </c>
    </row>
    <row r="1682" spans="1:4" x14ac:dyDescent="0.25">
      <c r="A1682" s="62">
        <v>41522</v>
      </c>
      <c r="B1682" s="1">
        <v>22.6</v>
      </c>
      <c r="C1682" s="1">
        <f t="shared" si="47"/>
        <v>23.531800000000018</v>
      </c>
      <c r="D1682" s="64">
        <f t="shared" si="48"/>
        <v>22.267399999999999</v>
      </c>
    </row>
    <row r="1683" spans="1:4" x14ac:dyDescent="0.25">
      <c r="A1683" s="62">
        <v>41523</v>
      </c>
      <c r="B1683" s="1">
        <v>22.67</v>
      </c>
      <c r="C1683" s="1">
        <f t="shared" si="47"/>
        <v>23.539300000000015</v>
      </c>
      <c r="D1683" s="64">
        <f t="shared" si="48"/>
        <v>22.279499999999999</v>
      </c>
    </row>
    <row r="1684" spans="1:4" x14ac:dyDescent="0.25">
      <c r="A1684" s="62">
        <v>41526</v>
      </c>
      <c r="B1684" s="1">
        <v>22.91</v>
      </c>
      <c r="C1684" s="1">
        <f t="shared" si="47"/>
        <v>23.549100000000017</v>
      </c>
      <c r="D1684" s="64">
        <f t="shared" si="48"/>
        <v>22.296499999999995</v>
      </c>
    </row>
    <row r="1685" spans="1:4" x14ac:dyDescent="0.25">
      <c r="A1685" s="62">
        <v>41527</v>
      </c>
      <c r="B1685" s="1">
        <v>22.98</v>
      </c>
      <c r="C1685" s="1">
        <f t="shared" si="47"/>
        <v>23.556500000000014</v>
      </c>
      <c r="D1685" s="64">
        <f t="shared" si="48"/>
        <v>22.314599999999995</v>
      </c>
    </row>
    <row r="1686" spans="1:4" x14ac:dyDescent="0.25">
      <c r="A1686" s="62">
        <v>41528</v>
      </c>
      <c r="B1686" s="1">
        <v>22.81</v>
      </c>
      <c r="C1686" s="1">
        <f t="shared" si="47"/>
        <v>23.560200000000012</v>
      </c>
      <c r="D1686" s="64">
        <f t="shared" si="48"/>
        <v>22.33005</v>
      </c>
    </row>
    <row r="1687" spans="1:4" x14ac:dyDescent="0.25">
      <c r="A1687" s="62">
        <v>41529</v>
      </c>
      <c r="B1687" s="1">
        <v>22.63</v>
      </c>
      <c r="C1687" s="1">
        <f t="shared" si="47"/>
        <v>23.557700000000008</v>
      </c>
      <c r="D1687" s="64">
        <f t="shared" si="48"/>
        <v>22.343800000000002</v>
      </c>
    </row>
    <row r="1688" spans="1:4" x14ac:dyDescent="0.25">
      <c r="A1688" s="62">
        <v>41530</v>
      </c>
      <c r="B1688" s="1">
        <v>23.44</v>
      </c>
      <c r="C1688" s="1">
        <f t="shared" si="47"/>
        <v>23.558300000000013</v>
      </c>
      <c r="D1688" s="64">
        <f t="shared" si="48"/>
        <v>22.361349999999998</v>
      </c>
    </row>
    <row r="1689" spans="1:4" x14ac:dyDescent="0.25">
      <c r="A1689" s="62">
        <v>41533</v>
      </c>
      <c r="B1689" s="1">
        <v>23.39</v>
      </c>
      <c r="C1689" s="1">
        <f t="shared" si="47"/>
        <v>23.555600000000009</v>
      </c>
      <c r="D1689" s="64">
        <f t="shared" si="48"/>
        <v>22.377849999999999</v>
      </c>
    </row>
    <row r="1690" spans="1:4" x14ac:dyDescent="0.25">
      <c r="A1690" s="62">
        <v>41534</v>
      </c>
      <c r="B1690" s="1">
        <v>23.74</v>
      </c>
      <c r="C1690" s="1">
        <f t="shared" si="47"/>
        <v>23.559200000000004</v>
      </c>
      <c r="D1690" s="64">
        <f t="shared" si="48"/>
        <v>22.398900000000005</v>
      </c>
    </row>
    <row r="1691" spans="1:4" x14ac:dyDescent="0.25">
      <c r="A1691" s="62">
        <v>41535</v>
      </c>
      <c r="B1691" s="1">
        <v>23.9</v>
      </c>
      <c r="C1691" s="1">
        <f t="shared" si="47"/>
        <v>23.56420000000001</v>
      </c>
      <c r="D1691" s="64">
        <f t="shared" si="48"/>
        <v>22.4206</v>
      </c>
    </row>
    <row r="1692" spans="1:4" x14ac:dyDescent="0.25">
      <c r="A1692" s="62">
        <v>41536</v>
      </c>
      <c r="B1692" s="1">
        <v>23.92</v>
      </c>
      <c r="C1692" s="1">
        <f t="shared" si="47"/>
        <v>23.565800000000003</v>
      </c>
      <c r="D1692" s="64">
        <f t="shared" si="48"/>
        <v>22.442499999999999</v>
      </c>
    </row>
    <row r="1693" spans="1:4" x14ac:dyDescent="0.25">
      <c r="A1693" s="62">
        <v>41537</v>
      </c>
      <c r="B1693" s="1">
        <v>23.77</v>
      </c>
      <c r="C1693" s="1">
        <f t="shared" si="47"/>
        <v>23.564000000000007</v>
      </c>
      <c r="D1693" s="64">
        <f t="shared" si="48"/>
        <v>22.461500000000004</v>
      </c>
    </row>
    <row r="1694" spans="1:4" x14ac:dyDescent="0.25">
      <c r="A1694" s="62">
        <v>41540</v>
      </c>
      <c r="B1694" s="1">
        <v>23.62</v>
      </c>
      <c r="C1694" s="1">
        <f t="shared" si="47"/>
        <v>23.560300000000002</v>
      </c>
      <c r="D1694" s="64">
        <f t="shared" si="48"/>
        <v>22.480350000000008</v>
      </c>
    </row>
    <row r="1695" spans="1:4" x14ac:dyDescent="0.25">
      <c r="A1695" s="62">
        <v>41541</v>
      </c>
      <c r="B1695" s="1">
        <v>23.7</v>
      </c>
      <c r="C1695" s="1">
        <f t="shared" si="47"/>
        <v>23.556200000000004</v>
      </c>
      <c r="D1695" s="64">
        <f t="shared" si="48"/>
        <v>22.498050000000006</v>
      </c>
    </row>
    <row r="1696" spans="1:4" x14ac:dyDescent="0.25">
      <c r="A1696" s="62">
        <v>41542</v>
      </c>
      <c r="B1696" s="1">
        <v>23.7</v>
      </c>
      <c r="C1696" s="1">
        <f t="shared" si="47"/>
        <v>23.553600000000003</v>
      </c>
      <c r="D1696" s="64">
        <f t="shared" si="48"/>
        <v>22.515750000000008</v>
      </c>
    </row>
    <row r="1697" spans="1:4" x14ac:dyDescent="0.25">
      <c r="A1697" s="62">
        <v>41543</v>
      </c>
      <c r="B1697" s="1">
        <v>23.41</v>
      </c>
      <c r="C1697" s="1">
        <f t="shared" si="47"/>
        <v>23.5486</v>
      </c>
      <c r="D1697" s="64">
        <f t="shared" si="48"/>
        <v>22.532400000000006</v>
      </c>
    </row>
    <row r="1698" spans="1:4" x14ac:dyDescent="0.25">
      <c r="A1698" s="62">
        <v>41544</v>
      </c>
      <c r="B1698" s="1">
        <v>22.98</v>
      </c>
      <c r="C1698" s="1">
        <f t="shared" si="47"/>
        <v>23.536899999999996</v>
      </c>
      <c r="D1698" s="64">
        <f t="shared" si="48"/>
        <v>22.544050000000006</v>
      </c>
    </row>
    <row r="1699" spans="1:4" x14ac:dyDescent="0.25">
      <c r="A1699" s="62">
        <v>41547</v>
      </c>
      <c r="B1699" s="1">
        <v>22.92</v>
      </c>
      <c r="C1699" s="1">
        <f t="shared" si="47"/>
        <v>23.523599999999998</v>
      </c>
      <c r="D1699" s="64">
        <f t="shared" si="48"/>
        <v>22.555300000000006</v>
      </c>
    </row>
    <row r="1700" spans="1:4" x14ac:dyDescent="0.25">
      <c r="A1700" s="62">
        <v>41548</v>
      </c>
      <c r="B1700" s="1">
        <v>22.83</v>
      </c>
      <c r="C1700" s="1">
        <f t="shared" si="47"/>
        <v>23.508299999999995</v>
      </c>
      <c r="D1700" s="64">
        <f t="shared" si="48"/>
        <v>22.567000000000004</v>
      </c>
    </row>
    <row r="1701" spans="1:4" x14ac:dyDescent="0.25">
      <c r="A1701" s="62">
        <v>41549</v>
      </c>
      <c r="B1701" s="1">
        <v>22.88</v>
      </c>
      <c r="C1701" s="1">
        <f t="shared" si="47"/>
        <v>23.492100000000001</v>
      </c>
      <c r="D1701" s="64">
        <f t="shared" si="48"/>
        <v>22.578750000000003</v>
      </c>
    </row>
    <row r="1702" spans="1:4" x14ac:dyDescent="0.25">
      <c r="A1702" s="62">
        <v>41550</v>
      </c>
      <c r="B1702" s="1">
        <v>22.6</v>
      </c>
      <c r="C1702" s="1">
        <f t="shared" ref="C1702:C1765" si="49">+IF(B1702="","",AVERAGE(B1603:B1702))</f>
        <v>23.4773</v>
      </c>
      <c r="D1702" s="64">
        <f t="shared" si="48"/>
        <v>22.58890000000001</v>
      </c>
    </row>
    <row r="1703" spans="1:4" x14ac:dyDescent="0.25">
      <c r="A1703" s="62">
        <v>41551</v>
      </c>
      <c r="B1703" s="1">
        <v>22.81</v>
      </c>
      <c r="C1703" s="1">
        <f t="shared" si="49"/>
        <v>23.466999999999999</v>
      </c>
      <c r="D1703" s="64">
        <f t="shared" si="48"/>
        <v>22.598150000000011</v>
      </c>
    </row>
    <row r="1704" spans="1:4" x14ac:dyDescent="0.25">
      <c r="A1704" s="62">
        <v>41554</v>
      </c>
      <c r="B1704" s="1">
        <v>22.83</v>
      </c>
      <c r="C1704" s="1">
        <f t="shared" si="49"/>
        <v>23.453299999999999</v>
      </c>
      <c r="D1704" s="64">
        <f t="shared" si="48"/>
        <v>22.60680000000001</v>
      </c>
    </row>
    <row r="1705" spans="1:4" x14ac:dyDescent="0.25">
      <c r="A1705" s="62">
        <v>41555</v>
      </c>
      <c r="B1705" s="1">
        <v>22.48</v>
      </c>
      <c r="C1705" s="1">
        <f t="shared" si="49"/>
        <v>23.438699999999997</v>
      </c>
      <c r="D1705" s="64">
        <f t="shared" si="48"/>
        <v>22.614050000000006</v>
      </c>
    </row>
    <row r="1706" spans="1:4" x14ac:dyDescent="0.25">
      <c r="A1706" s="62">
        <v>41556</v>
      </c>
      <c r="B1706" s="1">
        <v>22.59</v>
      </c>
      <c r="C1706" s="1">
        <f t="shared" si="49"/>
        <v>23.424199999999999</v>
      </c>
      <c r="D1706" s="64">
        <f t="shared" si="48"/>
        <v>22.623200000000008</v>
      </c>
    </row>
    <row r="1707" spans="1:4" x14ac:dyDescent="0.25">
      <c r="A1707" s="62">
        <v>41557</v>
      </c>
      <c r="B1707" s="1">
        <v>23.1</v>
      </c>
      <c r="C1707" s="1">
        <f t="shared" si="49"/>
        <v>23.414400000000001</v>
      </c>
      <c r="D1707" s="64">
        <f t="shared" si="48"/>
        <v>22.635500000000011</v>
      </c>
    </row>
    <row r="1708" spans="1:4" x14ac:dyDescent="0.25">
      <c r="A1708" s="62">
        <v>41558</v>
      </c>
      <c r="B1708" s="1">
        <v>23.26</v>
      </c>
      <c r="C1708" s="1">
        <f t="shared" si="49"/>
        <v>23.405500000000007</v>
      </c>
      <c r="D1708" s="64">
        <f t="shared" si="48"/>
        <v>22.648550000000011</v>
      </c>
    </row>
    <row r="1709" spans="1:4" x14ac:dyDescent="0.25">
      <c r="A1709" s="62">
        <v>41561</v>
      </c>
      <c r="B1709" s="1">
        <v>23.45</v>
      </c>
      <c r="C1709" s="1">
        <f t="shared" si="49"/>
        <v>23.399300000000007</v>
      </c>
      <c r="D1709" s="64">
        <f t="shared" si="48"/>
        <v>22.663250000000009</v>
      </c>
    </row>
    <row r="1710" spans="1:4" x14ac:dyDescent="0.25">
      <c r="A1710" s="62">
        <v>41562</v>
      </c>
      <c r="B1710" s="1">
        <v>23.39</v>
      </c>
      <c r="C1710" s="1">
        <f t="shared" si="49"/>
        <v>23.392700000000005</v>
      </c>
      <c r="D1710" s="64">
        <f t="shared" si="48"/>
        <v>22.679050000000011</v>
      </c>
    </row>
    <row r="1711" spans="1:4" x14ac:dyDescent="0.25">
      <c r="A1711" s="62">
        <v>41563</v>
      </c>
      <c r="B1711" s="1">
        <v>23.7</v>
      </c>
      <c r="C1711" s="1">
        <f t="shared" si="49"/>
        <v>23.390500000000003</v>
      </c>
      <c r="D1711" s="64">
        <f t="shared" si="48"/>
        <v>22.69445000000001</v>
      </c>
    </row>
    <row r="1712" spans="1:4" x14ac:dyDescent="0.25">
      <c r="A1712" s="62">
        <v>41564</v>
      </c>
      <c r="B1712" s="1">
        <v>23.92</v>
      </c>
      <c r="C1712" s="1">
        <f t="shared" si="49"/>
        <v>23.388900000000003</v>
      </c>
      <c r="D1712" s="64">
        <f t="shared" si="48"/>
        <v>22.707150000000009</v>
      </c>
    </row>
    <row r="1713" spans="1:4" x14ac:dyDescent="0.25">
      <c r="A1713" s="62">
        <v>41565</v>
      </c>
      <c r="B1713" s="1">
        <v>23.88</v>
      </c>
      <c r="C1713" s="1">
        <f t="shared" si="49"/>
        <v>23.385000000000005</v>
      </c>
      <c r="D1713" s="64">
        <f t="shared" si="48"/>
        <v>22.719950000000011</v>
      </c>
    </row>
    <row r="1714" spans="1:4" x14ac:dyDescent="0.25">
      <c r="A1714" s="62">
        <v>41568</v>
      </c>
      <c r="B1714" s="1">
        <v>24.14</v>
      </c>
      <c r="C1714" s="1">
        <f t="shared" si="49"/>
        <v>23.384300000000003</v>
      </c>
      <c r="D1714" s="64">
        <f t="shared" si="48"/>
        <v>22.734850000000009</v>
      </c>
    </row>
    <row r="1715" spans="1:4" x14ac:dyDescent="0.25">
      <c r="A1715" s="62">
        <v>41569</v>
      </c>
      <c r="B1715" s="1">
        <v>24.07</v>
      </c>
      <c r="C1715" s="1">
        <f t="shared" si="49"/>
        <v>23.382200000000008</v>
      </c>
      <c r="D1715" s="64">
        <f t="shared" si="48"/>
        <v>22.748950000000008</v>
      </c>
    </row>
    <row r="1716" spans="1:4" x14ac:dyDescent="0.25">
      <c r="A1716" s="62">
        <v>41570</v>
      </c>
      <c r="B1716" s="1">
        <v>23.74</v>
      </c>
      <c r="C1716" s="1">
        <f t="shared" si="49"/>
        <v>23.367200000000004</v>
      </c>
      <c r="D1716" s="64">
        <f t="shared" si="48"/>
        <v>22.762200000000007</v>
      </c>
    </row>
    <row r="1717" spans="1:4" x14ac:dyDescent="0.25">
      <c r="A1717" s="62">
        <v>41571</v>
      </c>
      <c r="B1717" s="1">
        <v>23.78</v>
      </c>
      <c r="C1717" s="1">
        <f t="shared" si="49"/>
        <v>23.351400000000002</v>
      </c>
      <c r="D1717" s="64">
        <f t="shared" si="48"/>
        <v>22.773850000000007</v>
      </c>
    </row>
    <row r="1718" spans="1:4" x14ac:dyDescent="0.25">
      <c r="A1718" s="62">
        <v>41572</v>
      </c>
      <c r="B1718" s="1">
        <v>24.24</v>
      </c>
      <c r="C1718" s="1">
        <f t="shared" si="49"/>
        <v>23.346800000000002</v>
      </c>
      <c r="D1718" s="64">
        <f t="shared" si="48"/>
        <v>22.786050000000003</v>
      </c>
    </row>
    <row r="1719" spans="1:4" x14ac:dyDescent="0.25">
      <c r="A1719" s="62">
        <v>41575</v>
      </c>
      <c r="B1719" s="1">
        <v>24.36</v>
      </c>
      <c r="C1719" s="1">
        <f t="shared" si="49"/>
        <v>23.343900000000005</v>
      </c>
      <c r="D1719" s="64">
        <f t="shared" si="48"/>
        <v>22.797850000000004</v>
      </c>
    </row>
    <row r="1720" spans="1:4" x14ac:dyDescent="0.25">
      <c r="A1720" s="62">
        <v>41576</v>
      </c>
      <c r="B1720" s="1">
        <v>24.52</v>
      </c>
      <c r="C1720" s="1">
        <f t="shared" si="49"/>
        <v>23.343200000000003</v>
      </c>
      <c r="D1720" s="64">
        <f t="shared" si="48"/>
        <v>22.810450000000007</v>
      </c>
    </row>
    <row r="1721" spans="1:4" x14ac:dyDescent="0.25">
      <c r="A1721" s="62">
        <v>41577</v>
      </c>
      <c r="B1721" s="1">
        <v>24.5</v>
      </c>
      <c r="C1721" s="1">
        <f t="shared" si="49"/>
        <v>23.338100000000004</v>
      </c>
      <c r="D1721" s="64">
        <f t="shared" si="48"/>
        <v>22.823550000000004</v>
      </c>
    </row>
    <row r="1722" spans="1:4" x14ac:dyDescent="0.25">
      <c r="A1722" s="62">
        <v>41578</v>
      </c>
      <c r="B1722" s="1">
        <v>24.47</v>
      </c>
      <c r="C1722" s="1">
        <f t="shared" si="49"/>
        <v>23.335700000000003</v>
      </c>
      <c r="D1722" s="64">
        <f t="shared" si="48"/>
        <v>22.835350000000002</v>
      </c>
    </row>
    <row r="1723" spans="1:4" x14ac:dyDescent="0.25">
      <c r="A1723" s="62">
        <v>41579</v>
      </c>
      <c r="B1723" s="1">
        <v>24.32</v>
      </c>
      <c r="C1723" s="1">
        <f t="shared" si="49"/>
        <v>23.334300000000002</v>
      </c>
      <c r="D1723" s="64">
        <f t="shared" si="48"/>
        <v>22.84355</v>
      </c>
    </row>
    <row r="1724" spans="1:4" x14ac:dyDescent="0.25">
      <c r="A1724" s="62">
        <v>41582</v>
      </c>
      <c r="B1724" s="1">
        <v>24.26</v>
      </c>
      <c r="C1724" s="1">
        <f t="shared" si="49"/>
        <v>23.327000000000009</v>
      </c>
      <c r="D1724" s="64">
        <f t="shared" si="48"/>
        <v>22.858600000000003</v>
      </c>
    </row>
    <row r="1725" spans="1:4" x14ac:dyDescent="0.25">
      <c r="A1725" s="62">
        <v>41583</v>
      </c>
      <c r="B1725" s="1">
        <v>24.03</v>
      </c>
      <c r="C1725" s="1">
        <f t="shared" si="49"/>
        <v>23.318100000000008</v>
      </c>
      <c r="D1725" s="64">
        <f t="shared" si="48"/>
        <v>22.872900000000001</v>
      </c>
    </row>
    <row r="1726" spans="1:4" x14ac:dyDescent="0.25">
      <c r="A1726" s="62">
        <v>41584</v>
      </c>
      <c r="B1726" s="1">
        <v>24.24</v>
      </c>
      <c r="C1726" s="1">
        <f t="shared" si="49"/>
        <v>23.309500000000007</v>
      </c>
      <c r="D1726" s="64">
        <f t="shared" si="48"/>
        <v>22.888549999999999</v>
      </c>
    </row>
    <row r="1727" spans="1:4" x14ac:dyDescent="0.25">
      <c r="A1727" s="62">
        <v>41585</v>
      </c>
      <c r="B1727" s="1">
        <v>24.06</v>
      </c>
      <c r="C1727" s="1">
        <f t="shared" si="49"/>
        <v>23.295500000000008</v>
      </c>
      <c r="D1727" s="64">
        <f t="shared" si="48"/>
        <v>22.904100000000003</v>
      </c>
    </row>
    <row r="1728" spans="1:4" x14ac:dyDescent="0.25">
      <c r="A1728" s="62">
        <v>41586</v>
      </c>
      <c r="B1728" s="1">
        <v>24.09</v>
      </c>
      <c r="C1728" s="1">
        <f t="shared" si="49"/>
        <v>23.286400000000008</v>
      </c>
      <c r="D1728" s="64">
        <f t="shared" si="48"/>
        <v>22.919750000000001</v>
      </c>
    </row>
    <row r="1729" spans="1:4" x14ac:dyDescent="0.25">
      <c r="A1729" s="62">
        <v>41589</v>
      </c>
      <c r="B1729" s="1">
        <v>24.17</v>
      </c>
      <c r="C1729" s="1">
        <f t="shared" si="49"/>
        <v>23.286300000000004</v>
      </c>
      <c r="D1729" s="64">
        <f t="shared" si="48"/>
        <v>22.935350000000003</v>
      </c>
    </row>
    <row r="1730" spans="1:4" x14ac:dyDescent="0.25">
      <c r="A1730" s="62">
        <v>41590</v>
      </c>
      <c r="B1730" s="1">
        <v>24.43</v>
      </c>
      <c r="C1730" s="1">
        <f t="shared" si="49"/>
        <v>23.288600000000006</v>
      </c>
      <c r="D1730" s="64">
        <f t="shared" si="48"/>
        <v>22.9511</v>
      </c>
    </row>
    <row r="1731" spans="1:4" x14ac:dyDescent="0.25">
      <c r="A1731" s="62">
        <v>41591</v>
      </c>
      <c r="B1731" s="1">
        <v>24.6</v>
      </c>
      <c r="C1731" s="1">
        <f t="shared" si="49"/>
        <v>23.298800000000007</v>
      </c>
      <c r="D1731" s="64">
        <f t="shared" si="48"/>
        <v>22.967250000000003</v>
      </c>
    </row>
    <row r="1732" spans="1:4" x14ac:dyDescent="0.25">
      <c r="A1732" s="62">
        <v>41592</v>
      </c>
      <c r="B1732" s="1">
        <v>24.38</v>
      </c>
      <c r="C1732" s="1">
        <f t="shared" si="49"/>
        <v>23.30380000000001</v>
      </c>
      <c r="D1732" s="64">
        <f t="shared" si="48"/>
        <v>22.98395</v>
      </c>
    </row>
    <row r="1733" spans="1:4" x14ac:dyDescent="0.25">
      <c r="A1733" s="62">
        <v>41593</v>
      </c>
      <c r="B1733" s="1">
        <v>24.52</v>
      </c>
      <c r="C1733" s="1">
        <f t="shared" si="49"/>
        <v>23.309000000000012</v>
      </c>
      <c r="D1733" s="64">
        <f t="shared" si="48"/>
        <v>22.999750000000002</v>
      </c>
    </row>
    <row r="1734" spans="1:4" x14ac:dyDescent="0.25">
      <c r="A1734" s="62">
        <v>41596</v>
      </c>
      <c r="B1734" s="1">
        <v>24.6</v>
      </c>
      <c r="C1734" s="1">
        <f t="shared" si="49"/>
        <v>23.314500000000006</v>
      </c>
      <c r="D1734" s="64">
        <f t="shared" si="48"/>
        <v>23.016950000000001</v>
      </c>
    </row>
    <row r="1735" spans="1:4" x14ac:dyDescent="0.25">
      <c r="A1735" s="62">
        <v>41597</v>
      </c>
      <c r="B1735" s="1">
        <v>24.7</v>
      </c>
      <c r="C1735" s="1">
        <f t="shared" si="49"/>
        <v>23.319200000000006</v>
      </c>
      <c r="D1735" s="64">
        <f t="shared" si="48"/>
        <v>23.034550000000003</v>
      </c>
    </row>
    <row r="1736" spans="1:4" x14ac:dyDescent="0.25">
      <c r="A1736" s="62">
        <v>41598</v>
      </c>
      <c r="B1736" s="1">
        <v>24.56</v>
      </c>
      <c r="C1736" s="1">
        <f t="shared" si="49"/>
        <v>23.325900000000001</v>
      </c>
      <c r="D1736" s="64">
        <f t="shared" si="48"/>
        <v>23.052400000000002</v>
      </c>
    </row>
    <row r="1737" spans="1:4" x14ac:dyDescent="0.25">
      <c r="A1737" s="62">
        <v>41599</v>
      </c>
      <c r="B1737" s="1">
        <v>25.23</v>
      </c>
      <c r="C1737" s="1">
        <f t="shared" si="49"/>
        <v>23.340999999999998</v>
      </c>
      <c r="D1737" s="64">
        <f t="shared" si="48"/>
        <v>23.074500000000008</v>
      </c>
    </row>
    <row r="1738" spans="1:4" x14ac:dyDescent="0.25">
      <c r="A1738" s="62">
        <v>41600</v>
      </c>
      <c r="B1738" s="1">
        <v>23.87</v>
      </c>
      <c r="C1738" s="1">
        <f t="shared" si="49"/>
        <v>23.342100000000002</v>
      </c>
      <c r="D1738" s="64">
        <f t="shared" ref="D1738:D1801" si="50">+IF(B1738="","",AVERAGE(B1539:B1738))</f>
        <v>23.088850000000008</v>
      </c>
    </row>
    <row r="1739" spans="1:4" x14ac:dyDescent="0.25">
      <c r="A1739" s="62">
        <v>41603</v>
      </c>
      <c r="B1739" s="1">
        <v>23.75</v>
      </c>
      <c r="C1739" s="1">
        <f t="shared" si="49"/>
        <v>23.338999999999995</v>
      </c>
      <c r="D1739" s="64">
        <f t="shared" si="50"/>
        <v>23.102450000000008</v>
      </c>
    </row>
    <row r="1740" spans="1:4" x14ac:dyDescent="0.25">
      <c r="A1740" s="62">
        <v>41604</v>
      </c>
      <c r="B1740" s="1">
        <v>23.65</v>
      </c>
      <c r="C1740" s="1">
        <f t="shared" si="49"/>
        <v>23.343699999999995</v>
      </c>
      <c r="D1740" s="64">
        <f t="shared" si="50"/>
        <v>23.114750000000004</v>
      </c>
    </row>
    <row r="1741" spans="1:4" x14ac:dyDescent="0.25">
      <c r="A1741" s="62">
        <v>41605</v>
      </c>
      <c r="B1741" s="1">
        <v>23.9</v>
      </c>
      <c r="C1741" s="1">
        <f t="shared" si="49"/>
        <v>23.351300000000002</v>
      </c>
      <c r="D1741" s="64">
        <f t="shared" si="50"/>
        <v>23.128000000000007</v>
      </c>
    </row>
    <row r="1742" spans="1:4" x14ac:dyDescent="0.25">
      <c r="A1742" s="62">
        <v>41607</v>
      </c>
      <c r="B1742" s="1">
        <v>23.84</v>
      </c>
      <c r="C1742" s="1">
        <f t="shared" si="49"/>
        <v>23.357200000000002</v>
      </c>
      <c r="D1742" s="64">
        <f t="shared" si="50"/>
        <v>23.14105</v>
      </c>
    </row>
    <row r="1743" spans="1:4" x14ac:dyDescent="0.25">
      <c r="A1743" s="62">
        <v>41610</v>
      </c>
      <c r="B1743" s="1">
        <v>23.7</v>
      </c>
      <c r="C1743" s="1">
        <f t="shared" si="49"/>
        <v>23.354299999999999</v>
      </c>
      <c r="D1743" s="64">
        <f t="shared" si="50"/>
        <v>23.153950000000005</v>
      </c>
    </row>
    <row r="1744" spans="1:4" x14ac:dyDescent="0.25">
      <c r="A1744" s="62">
        <v>41611</v>
      </c>
      <c r="B1744" s="1">
        <v>23.55</v>
      </c>
      <c r="C1744" s="1">
        <f t="shared" si="49"/>
        <v>23.3508</v>
      </c>
      <c r="D1744" s="64">
        <f t="shared" si="50"/>
        <v>23.1663</v>
      </c>
    </row>
    <row r="1745" spans="1:4" x14ac:dyDescent="0.25">
      <c r="A1745" s="62">
        <v>41612</v>
      </c>
      <c r="B1745" s="1">
        <v>23.74</v>
      </c>
      <c r="C1745" s="1">
        <f t="shared" si="49"/>
        <v>23.348799999999997</v>
      </c>
      <c r="D1745" s="64">
        <f t="shared" si="50"/>
        <v>23.181349999999998</v>
      </c>
    </row>
    <row r="1746" spans="1:4" x14ac:dyDescent="0.25">
      <c r="A1746" s="62">
        <v>41613</v>
      </c>
      <c r="B1746" s="1">
        <v>24.26</v>
      </c>
      <c r="C1746" s="1">
        <f t="shared" si="49"/>
        <v>23.3489</v>
      </c>
      <c r="D1746" s="64">
        <f t="shared" si="50"/>
        <v>23.2014</v>
      </c>
    </row>
    <row r="1747" spans="1:4" x14ac:dyDescent="0.25">
      <c r="A1747" s="62">
        <v>41614</v>
      </c>
      <c r="B1747" s="1">
        <v>24.82</v>
      </c>
      <c r="C1747" s="1">
        <f t="shared" si="49"/>
        <v>23.355600000000003</v>
      </c>
      <c r="D1747" s="64">
        <f t="shared" si="50"/>
        <v>23.223400000000002</v>
      </c>
    </row>
    <row r="1748" spans="1:4" x14ac:dyDescent="0.25">
      <c r="A1748" s="62">
        <v>41617</v>
      </c>
      <c r="B1748" s="1">
        <v>24.93</v>
      </c>
      <c r="C1748" s="1">
        <f t="shared" si="49"/>
        <v>23.372499999999999</v>
      </c>
      <c r="D1748" s="64">
        <f t="shared" si="50"/>
        <v>23.246900000000004</v>
      </c>
    </row>
    <row r="1749" spans="1:4" x14ac:dyDescent="0.25">
      <c r="A1749" s="62">
        <v>41618</v>
      </c>
      <c r="B1749" s="1">
        <v>24.82</v>
      </c>
      <c r="C1749" s="1">
        <f t="shared" si="49"/>
        <v>23.390300000000003</v>
      </c>
      <c r="D1749" s="64">
        <f t="shared" si="50"/>
        <v>23.268100000000004</v>
      </c>
    </row>
    <row r="1750" spans="1:4" x14ac:dyDescent="0.25">
      <c r="A1750" s="62">
        <v>41619</v>
      </c>
      <c r="B1750" s="1">
        <v>24.42</v>
      </c>
      <c r="C1750" s="1">
        <f t="shared" si="49"/>
        <v>23.406800000000008</v>
      </c>
      <c r="D1750" s="64">
        <f t="shared" si="50"/>
        <v>23.285550000000004</v>
      </c>
    </row>
    <row r="1751" spans="1:4" x14ac:dyDescent="0.25">
      <c r="A1751" s="62">
        <v>41620</v>
      </c>
      <c r="B1751" s="1">
        <v>24.47</v>
      </c>
      <c r="C1751" s="1">
        <f t="shared" si="49"/>
        <v>23.423999999999999</v>
      </c>
      <c r="D1751" s="64">
        <f t="shared" si="50"/>
        <v>23.303500000000003</v>
      </c>
    </row>
    <row r="1752" spans="1:4" x14ac:dyDescent="0.25">
      <c r="A1752" s="62">
        <v>41621</v>
      </c>
      <c r="B1752" s="1">
        <v>24.29</v>
      </c>
      <c r="C1752" s="1">
        <f t="shared" si="49"/>
        <v>23.437599999999996</v>
      </c>
      <c r="D1752" s="64">
        <f t="shared" si="50"/>
        <v>23.319800000000001</v>
      </c>
    </row>
    <row r="1753" spans="1:4" x14ac:dyDescent="0.25">
      <c r="A1753" s="62">
        <v>41624</v>
      </c>
      <c r="B1753" s="1">
        <v>24.45</v>
      </c>
      <c r="C1753" s="1">
        <f t="shared" si="49"/>
        <v>23.451499999999996</v>
      </c>
      <c r="D1753" s="64">
        <f t="shared" si="50"/>
        <v>23.335700000000003</v>
      </c>
    </row>
    <row r="1754" spans="1:4" x14ac:dyDescent="0.25">
      <c r="A1754" s="62">
        <v>41625</v>
      </c>
      <c r="B1754" s="1">
        <v>24.66</v>
      </c>
      <c r="C1754" s="1">
        <f t="shared" si="49"/>
        <v>23.465499999999999</v>
      </c>
      <c r="D1754" s="64">
        <f t="shared" si="50"/>
        <v>23.35145</v>
      </c>
    </row>
    <row r="1755" spans="1:4" x14ac:dyDescent="0.25">
      <c r="A1755" s="62">
        <v>41626</v>
      </c>
      <c r="B1755" s="1">
        <v>25.15</v>
      </c>
      <c r="C1755" s="1">
        <f t="shared" si="49"/>
        <v>23.484599999999997</v>
      </c>
      <c r="D1755" s="64">
        <f t="shared" si="50"/>
        <v>23.368449999999992</v>
      </c>
    </row>
    <row r="1756" spans="1:4" x14ac:dyDescent="0.25">
      <c r="A1756" s="62">
        <v>41627</v>
      </c>
      <c r="B1756" s="1">
        <v>25.14</v>
      </c>
      <c r="C1756" s="1">
        <f t="shared" si="49"/>
        <v>23.502199999999995</v>
      </c>
      <c r="D1756" s="64">
        <f t="shared" si="50"/>
        <v>23.384699999999999</v>
      </c>
    </row>
    <row r="1757" spans="1:4" x14ac:dyDescent="0.25">
      <c r="A1757" s="62">
        <v>41628</v>
      </c>
      <c r="B1757" s="1">
        <v>25.06</v>
      </c>
      <c r="C1757" s="1">
        <f t="shared" si="49"/>
        <v>23.519399999999997</v>
      </c>
      <c r="D1757" s="64">
        <f t="shared" si="50"/>
        <v>23.402099999999997</v>
      </c>
    </row>
    <row r="1758" spans="1:4" x14ac:dyDescent="0.25">
      <c r="A1758" s="62">
        <v>41631</v>
      </c>
      <c r="B1758" s="1">
        <v>25.32</v>
      </c>
      <c r="C1758" s="1">
        <f t="shared" si="49"/>
        <v>23.540599999999998</v>
      </c>
      <c r="D1758" s="64">
        <f t="shared" si="50"/>
        <v>23.420249999999996</v>
      </c>
    </row>
    <row r="1759" spans="1:4" x14ac:dyDescent="0.25">
      <c r="A1759" s="62">
        <v>41632</v>
      </c>
      <c r="B1759" s="1">
        <v>25.43</v>
      </c>
      <c r="C1759" s="1">
        <f t="shared" si="49"/>
        <v>23.562699999999996</v>
      </c>
      <c r="D1759" s="64">
        <f t="shared" si="50"/>
        <v>23.439199999999996</v>
      </c>
    </row>
    <row r="1760" spans="1:4" x14ac:dyDescent="0.25">
      <c r="A1760" s="62">
        <v>41634</v>
      </c>
      <c r="B1760" s="1">
        <v>25.7</v>
      </c>
      <c r="C1760" s="1">
        <f t="shared" si="49"/>
        <v>23.590499999999992</v>
      </c>
      <c r="D1760" s="64">
        <f t="shared" si="50"/>
        <v>23.459399999999995</v>
      </c>
    </row>
    <row r="1761" spans="1:4" x14ac:dyDescent="0.25">
      <c r="A1761" s="62">
        <v>41635</v>
      </c>
      <c r="B1761" s="1">
        <v>25.6</v>
      </c>
      <c r="C1761" s="1">
        <f t="shared" si="49"/>
        <v>23.618499999999994</v>
      </c>
      <c r="D1761" s="64">
        <f t="shared" si="50"/>
        <v>23.479150000000001</v>
      </c>
    </row>
    <row r="1762" spans="1:4" x14ac:dyDescent="0.25">
      <c r="A1762" s="62">
        <v>41638</v>
      </c>
      <c r="B1762" s="1">
        <v>25.85</v>
      </c>
      <c r="C1762" s="1">
        <f t="shared" si="49"/>
        <v>23.649999999999991</v>
      </c>
      <c r="D1762" s="64">
        <f t="shared" si="50"/>
        <v>23.501500000000007</v>
      </c>
    </row>
    <row r="1763" spans="1:4" x14ac:dyDescent="0.25">
      <c r="A1763" s="62">
        <v>41639</v>
      </c>
      <c r="B1763" s="1">
        <v>25.96</v>
      </c>
      <c r="C1763" s="1">
        <f t="shared" si="49"/>
        <v>23.685099999999991</v>
      </c>
      <c r="D1763" s="64">
        <f t="shared" si="50"/>
        <v>23.525000000000006</v>
      </c>
    </row>
    <row r="1764" spans="1:4" x14ac:dyDescent="0.25">
      <c r="A1764" s="62">
        <v>41641</v>
      </c>
      <c r="B1764" s="1">
        <v>25.79</v>
      </c>
      <c r="C1764" s="1">
        <f t="shared" si="49"/>
        <v>23.717899999999997</v>
      </c>
      <c r="D1764" s="64">
        <f t="shared" si="50"/>
        <v>23.548250000000003</v>
      </c>
    </row>
    <row r="1765" spans="1:4" x14ac:dyDescent="0.25">
      <c r="A1765" s="62">
        <v>41642</v>
      </c>
      <c r="B1765" s="1">
        <v>25.78</v>
      </c>
      <c r="C1765" s="1">
        <f t="shared" si="49"/>
        <v>23.749299999999998</v>
      </c>
      <c r="D1765" s="64">
        <f t="shared" si="50"/>
        <v>23.571250000000006</v>
      </c>
    </row>
    <row r="1766" spans="1:4" x14ac:dyDescent="0.25">
      <c r="A1766" s="62">
        <v>41645</v>
      </c>
      <c r="B1766" s="1">
        <v>25.46</v>
      </c>
      <c r="C1766" s="1">
        <f t="shared" ref="C1766:C1829" si="51">+IF(B1766="","",AVERAGE(B1667:B1766))</f>
        <v>23.778700000000001</v>
      </c>
      <c r="D1766" s="64">
        <f t="shared" si="50"/>
        <v>23.593350000000004</v>
      </c>
    </row>
    <row r="1767" spans="1:4" x14ac:dyDescent="0.25">
      <c r="A1767" s="62">
        <v>41646</v>
      </c>
      <c r="B1767" s="1">
        <v>25.58</v>
      </c>
      <c r="C1767" s="1">
        <f t="shared" si="51"/>
        <v>23.808799999999998</v>
      </c>
      <c r="D1767" s="64">
        <f t="shared" si="50"/>
        <v>23.614600000000006</v>
      </c>
    </row>
    <row r="1768" spans="1:4" x14ac:dyDescent="0.25">
      <c r="A1768" s="62">
        <v>41647</v>
      </c>
      <c r="B1768" s="1">
        <v>25.43</v>
      </c>
      <c r="C1768" s="1">
        <f t="shared" si="51"/>
        <v>23.842799999999997</v>
      </c>
      <c r="D1768" s="64">
        <f t="shared" si="50"/>
        <v>23.63600000000001</v>
      </c>
    </row>
    <row r="1769" spans="1:4" x14ac:dyDescent="0.25">
      <c r="A1769" s="62">
        <v>41648</v>
      </c>
      <c r="B1769" s="1">
        <v>25.31</v>
      </c>
      <c r="C1769" s="1">
        <f t="shared" si="51"/>
        <v>23.876699999999996</v>
      </c>
      <c r="D1769" s="64">
        <f t="shared" si="50"/>
        <v>23.653750000000009</v>
      </c>
    </row>
    <row r="1770" spans="1:4" x14ac:dyDescent="0.25">
      <c r="A1770" s="62">
        <v>41649</v>
      </c>
      <c r="B1770" s="1">
        <v>25.53</v>
      </c>
      <c r="C1770" s="1">
        <f t="shared" si="51"/>
        <v>23.909200000000002</v>
      </c>
      <c r="D1770" s="64">
        <f t="shared" si="50"/>
        <v>23.672250000000009</v>
      </c>
    </row>
    <row r="1771" spans="1:4" x14ac:dyDescent="0.25">
      <c r="A1771" s="62">
        <v>41652</v>
      </c>
      <c r="B1771" s="1">
        <v>25.5</v>
      </c>
      <c r="C1771" s="1">
        <f t="shared" si="51"/>
        <v>23.938999999999997</v>
      </c>
      <c r="D1771" s="64">
        <f t="shared" si="50"/>
        <v>23.690550000000009</v>
      </c>
    </row>
    <row r="1772" spans="1:4" x14ac:dyDescent="0.25">
      <c r="A1772" s="62">
        <v>41653</v>
      </c>
      <c r="B1772" s="1">
        <v>26.51</v>
      </c>
      <c r="C1772" s="1">
        <f t="shared" si="51"/>
        <v>23.982400000000002</v>
      </c>
      <c r="D1772" s="64">
        <f t="shared" si="50"/>
        <v>23.71595000000001</v>
      </c>
    </row>
    <row r="1773" spans="1:4" x14ac:dyDescent="0.25">
      <c r="A1773" s="62">
        <v>41654</v>
      </c>
      <c r="B1773" s="1">
        <v>26.67</v>
      </c>
      <c r="C1773" s="1">
        <f t="shared" si="51"/>
        <v>24.026500000000002</v>
      </c>
      <c r="D1773" s="64">
        <f t="shared" si="50"/>
        <v>23.742000000000012</v>
      </c>
    </row>
    <row r="1774" spans="1:4" x14ac:dyDescent="0.25">
      <c r="A1774" s="62">
        <v>41655</v>
      </c>
      <c r="B1774" s="1">
        <v>26.54</v>
      </c>
      <c r="C1774" s="1">
        <f t="shared" si="51"/>
        <v>24.067500000000006</v>
      </c>
      <c r="D1774" s="64">
        <f t="shared" si="50"/>
        <v>23.76945000000001</v>
      </c>
    </row>
    <row r="1775" spans="1:4" x14ac:dyDescent="0.25">
      <c r="A1775" s="62">
        <v>41656</v>
      </c>
      <c r="B1775" s="1">
        <v>25.85</v>
      </c>
      <c r="C1775" s="1">
        <f t="shared" si="51"/>
        <v>24.103200000000005</v>
      </c>
      <c r="D1775" s="64">
        <f t="shared" si="50"/>
        <v>23.793000000000017</v>
      </c>
    </row>
    <row r="1776" spans="1:4" x14ac:dyDescent="0.25">
      <c r="A1776" s="62">
        <v>41660</v>
      </c>
      <c r="B1776" s="1">
        <v>25.59</v>
      </c>
      <c r="C1776" s="1">
        <f t="shared" si="51"/>
        <v>24.137200000000007</v>
      </c>
      <c r="D1776" s="64">
        <f t="shared" si="50"/>
        <v>23.816250000000014</v>
      </c>
    </row>
    <row r="1777" spans="1:4" x14ac:dyDescent="0.25">
      <c r="A1777" s="62">
        <v>41661</v>
      </c>
      <c r="B1777" s="1">
        <v>25.31</v>
      </c>
      <c r="C1777" s="1">
        <f t="shared" si="51"/>
        <v>24.167500000000004</v>
      </c>
      <c r="D1777" s="64">
        <f t="shared" si="50"/>
        <v>23.837350000000018</v>
      </c>
    </row>
    <row r="1778" spans="1:4" x14ac:dyDescent="0.25">
      <c r="A1778" s="62">
        <v>41662</v>
      </c>
      <c r="B1778" s="1">
        <v>25.13</v>
      </c>
      <c r="C1778" s="1">
        <f t="shared" si="51"/>
        <v>24.198200000000007</v>
      </c>
      <c r="D1778" s="64">
        <f t="shared" si="50"/>
        <v>23.854250000000022</v>
      </c>
    </row>
    <row r="1779" spans="1:4" x14ac:dyDescent="0.25">
      <c r="A1779" s="62">
        <v>41663</v>
      </c>
      <c r="B1779" s="1">
        <v>24.81</v>
      </c>
      <c r="C1779" s="1">
        <f t="shared" si="51"/>
        <v>24.226500000000005</v>
      </c>
      <c r="D1779" s="64">
        <f t="shared" si="50"/>
        <v>23.867000000000022</v>
      </c>
    </row>
    <row r="1780" spans="1:4" x14ac:dyDescent="0.25">
      <c r="A1780" s="62">
        <v>41666</v>
      </c>
      <c r="B1780" s="1">
        <v>24.72</v>
      </c>
      <c r="C1780" s="1">
        <f t="shared" si="51"/>
        <v>24.253</v>
      </c>
      <c r="D1780" s="64">
        <f t="shared" si="50"/>
        <v>23.881500000000024</v>
      </c>
    </row>
    <row r="1781" spans="1:4" x14ac:dyDescent="0.25">
      <c r="A1781" s="62">
        <v>41667</v>
      </c>
      <c r="B1781" s="1">
        <v>24.9</v>
      </c>
      <c r="C1781" s="1">
        <f t="shared" si="51"/>
        <v>24.275600000000004</v>
      </c>
      <c r="D1781" s="64">
        <f t="shared" si="50"/>
        <v>23.897600000000022</v>
      </c>
    </row>
    <row r="1782" spans="1:4" x14ac:dyDescent="0.25">
      <c r="A1782" s="62">
        <v>41668</v>
      </c>
      <c r="B1782" s="1">
        <v>24.68</v>
      </c>
      <c r="C1782" s="1">
        <f t="shared" si="51"/>
        <v>24.296400000000002</v>
      </c>
      <c r="D1782" s="64">
        <f t="shared" si="50"/>
        <v>23.914100000000015</v>
      </c>
    </row>
    <row r="1783" spans="1:4" x14ac:dyDescent="0.25">
      <c r="A1783" s="62">
        <v>41669</v>
      </c>
      <c r="B1783" s="1">
        <v>24.74</v>
      </c>
      <c r="C1783" s="1">
        <f t="shared" si="51"/>
        <v>24.3171</v>
      </c>
      <c r="D1783" s="64">
        <f t="shared" si="50"/>
        <v>23.928200000000015</v>
      </c>
    </row>
    <row r="1784" spans="1:4" x14ac:dyDescent="0.25">
      <c r="A1784" s="62">
        <v>41670</v>
      </c>
      <c r="B1784" s="1">
        <v>24.54</v>
      </c>
      <c r="C1784" s="1">
        <f t="shared" si="51"/>
        <v>24.333400000000001</v>
      </c>
      <c r="D1784" s="64">
        <f t="shared" si="50"/>
        <v>23.941250000000014</v>
      </c>
    </row>
    <row r="1785" spans="1:4" x14ac:dyDescent="0.25">
      <c r="A1785" s="62">
        <v>41673</v>
      </c>
      <c r="B1785" s="1">
        <v>23.95</v>
      </c>
      <c r="C1785" s="1">
        <f t="shared" si="51"/>
        <v>24.3431</v>
      </c>
      <c r="D1785" s="64">
        <f t="shared" si="50"/>
        <v>23.949800000000014</v>
      </c>
    </row>
    <row r="1786" spans="1:4" x14ac:dyDescent="0.25">
      <c r="A1786" s="62">
        <v>41674</v>
      </c>
      <c r="B1786" s="1">
        <v>23.82</v>
      </c>
      <c r="C1786" s="1">
        <f t="shared" si="51"/>
        <v>24.353199999999998</v>
      </c>
      <c r="D1786" s="64">
        <f t="shared" si="50"/>
        <v>23.956700000000009</v>
      </c>
    </row>
    <row r="1787" spans="1:4" x14ac:dyDescent="0.25">
      <c r="A1787" s="62">
        <v>41675</v>
      </c>
      <c r="B1787" s="1">
        <v>23.52</v>
      </c>
      <c r="C1787" s="1">
        <f t="shared" si="51"/>
        <v>24.362099999999995</v>
      </c>
      <c r="D1787" s="64">
        <f t="shared" si="50"/>
        <v>23.959900000000012</v>
      </c>
    </row>
    <row r="1788" spans="1:4" x14ac:dyDescent="0.25">
      <c r="A1788" s="62">
        <v>41676</v>
      </c>
      <c r="B1788" s="1">
        <v>23.99</v>
      </c>
      <c r="C1788" s="1">
        <f t="shared" si="51"/>
        <v>24.367599999999989</v>
      </c>
      <c r="D1788" s="64">
        <f t="shared" si="50"/>
        <v>23.96295000000001</v>
      </c>
    </row>
    <row r="1789" spans="1:4" x14ac:dyDescent="0.25">
      <c r="A1789" s="62">
        <v>41677</v>
      </c>
      <c r="B1789" s="1">
        <v>24.2</v>
      </c>
      <c r="C1789" s="1">
        <f t="shared" si="51"/>
        <v>24.375699999999991</v>
      </c>
      <c r="D1789" s="64">
        <f t="shared" si="50"/>
        <v>23.965650000000004</v>
      </c>
    </row>
    <row r="1790" spans="1:4" x14ac:dyDescent="0.25">
      <c r="A1790" s="62">
        <v>41680</v>
      </c>
      <c r="B1790" s="1">
        <v>24.29</v>
      </c>
      <c r="C1790" s="1">
        <f t="shared" si="51"/>
        <v>24.381199999999989</v>
      </c>
      <c r="D1790" s="64">
        <f t="shared" si="50"/>
        <v>23.970199999999998</v>
      </c>
    </row>
    <row r="1791" spans="1:4" x14ac:dyDescent="0.25">
      <c r="A1791" s="62">
        <v>41681</v>
      </c>
      <c r="B1791" s="1">
        <v>24.47</v>
      </c>
      <c r="C1791" s="1">
        <f t="shared" si="51"/>
        <v>24.386899999999986</v>
      </c>
      <c r="D1791" s="64">
        <f t="shared" si="50"/>
        <v>23.975550000000009</v>
      </c>
    </row>
    <row r="1792" spans="1:4" x14ac:dyDescent="0.25">
      <c r="A1792" s="62">
        <v>41682</v>
      </c>
      <c r="B1792" s="1">
        <v>24.55</v>
      </c>
      <c r="C1792" s="1">
        <f t="shared" si="51"/>
        <v>24.39319999999999</v>
      </c>
      <c r="D1792" s="64">
        <f t="shared" si="50"/>
        <v>23.979500000000002</v>
      </c>
    </row>
    <row r="1793" spans="1:4" x14ac:dyDescent="0.25">
      <c r="A1793" s="62">
        <v>41683</v>
      </c>
      <c r="B1793" s="1">
        <v>24.7</v>
      </c>
      <c r="C1793" s="1">
        <f t="shared" si="51"/>
        <v>24.402499999999986</v>
      </c>
      <c r="D1793" s="64">
        <f t="shared" si="50"/>
        <v>23.983250000000002</v>
      </c>
    </row>
    <row r="1794" spans="1:4" x14ac:dyDescent="0.25">
      <c r="A1794" s="62">
        <v>41684</v>
      </c>
      <c r="B1794" s="1">
        <v>24.76</v>
      </c>
      <c r="C1794" s="1">
        <f t="shared" si="51"/>
        <v>24.413899999999984</v>
      </c>
      <c r="D1794" s="64">
        <f t="shared" si="50"/>
        <v>23.987100000000005</v>
      </c>
    </row>
    <row r="1795" spans="1:4" x14ac:dyDescent="0.25">
      <c r="A1795" s="62">
        <v>41688</v>
      </c>
      <c r="B1795" s="1">
        <v>24.76</v>
      </c>
      <c r="C1795" s="1">
        <f t="shared" si="51"/>
        <v>24.424499999999995</v>
      </c>
      <c r="D1795" s="64">
        <f t="shared" si="50"/>
        <v>23.990350000000007</v>
      </c>
    </row>
    <row r="1796" spans="1:4" x14ac:dyDescent="0.25">
      <c r="A1796" s="62">
        <v>41689</v>
      </c>
      <c r="B1796" s="1">
        <v>24.5</v>
      </c>
      <c r="C1796" s="1">
        <f t="shared" si="51"/>
        <v>24.43249999999999</v>
      </c>
      <c r="D1796" s="64">
        <f t="shared" si="50"/>
        <v>23.993050000000007</v>
      </c>
    </row>
    <row r="1797" spans="1:4" x14ac:dyDescent="0.25">
      <c r="A1797" s="62">
        <v>41690</v>
      </c>
      <c r="B1797" s="1">
        <v>24.74</v>
      </c>
      <c r="C1797" s="1">
        <f t="shared" si="51"/>
        <v>24.445799999999991</v>
      </c>
      <c r="D1797" s="64">
        <f t="shared" si="50"/>
        <v>23.997200000000003</v>
      </c>
    </row>
    <row r="1798" spans="1:4" x14ac:dyDescent="0.25">
      <c r="A1798" s="62">
        <v>41691</v>
      </c>
      <c r="B1798" s="1">
        <v>24.42</v>
      </c>
      <c r="C1798" s="1">
        <f t="shared" si="51"/>
        <v>24.46019999999999</v>
      </c>
      <c r="D1798" s="64">
        <f t="shared" si="50"/>
        <v>23.998550000000002</v>
      </c>
    </row>
    <row r="1799" spans="1:4" x14ac:dyDescent="0.25">
      <c r="A1799" s="62">
        <v>41694</v>
      </c>
      <c r="B1799" s="1">
        <v>24.63</v>
      </c>
      <c r="C1799" s="1">
        <f t="shared" si="51"/>
        <v>24.477299999999996</v>
      </c>
      <c r="D1799" s="64">
        <f t="shared" si="50"/>
        <v>24.000450000000004</v>
      </c>
    </row>
    <row r="1800" spans="1:4" x14ac:dyDescent="0.25">
      <c r="A1800" s="62">
        <v>41695</v>
      </c>
      <c r="B1800" s="1">
        <v>24.62</v>
      </c>
      <c r="C1800" s="1">
        <f t="shared" si="51"/>
        <v>24.495199999999997</v>
      </c>
      <c r="D1800" s="64">
        <f t="shared" si="50"/>
        <v>24.001750000000001</v>
      </c>
    </row>
    <row r="1801" spans="1:4" x14ac:dyDescent="0.25">
      <c r="A1801" s="62">
        <v>41696</v>
      </c>
      <c r="B1801" s="1">
        <v>24.8</v>
      </c>
      <c r="C1801" s="1">
        <f t="shared" si="51"/>
        <v>24.514400000000002</v>
      </c>
      <c r="D1801" s="64">
        <f t="shared" si="50"/>
        <v>24.003250000000001</v>
      </c>
    </row>
    <row r="1802" spans="1:4" x14ac:dyDescent="0.25">
      <c r="A1802" s="62">
        <v>41697</v>
      </c>
      <c r="B1802" s="1">
        <v>24.76</v>
      </c>
      <c r="C1802" s="1">
        <f t="shared" si="51"/>
        <v>24.535999999999998</v>
      </c>
      <c r="D1802" s="64">
        <f t="shared" ref="D1802:D1865" si="52">+IF(B1802="","",AVERAGE(B1603:B1802))</f>
        <v>24.006650000000008</v>
      </c>
    </row>
    <row r="1803" spans="1:4" x14ac:dyDescent="0.25">
      <c r="A1803" s="62">
        <v>41698</v>
      </c>
      <c r="B1803" s="1">
        <v>24.76</v>
      </c>
      <c r="C1803" s="1">
        <f t="shared" si="51"/>
        <v>24.555500000000006</v>
      </c>
      <c r="D1803" s="64">
        <f t="shared" si="52"/>
        <v>24.011250000000004</v>
      </c>
    </row>
    <row r="1804" spans="1:4" x14ac:dyDescent="0.25">
      <c r="A1804" s="62">
        <v>41701</v>
      </c>
      <c r="B1804" s="1">
        <v>24.5</v>
      </c>
      <c r="C1804" s="1">
        <f t="shared" si="51"/>
        <v>24.572200000000002</v>
      </c>
      <c r="D1804" s="64">
        <f t="shared" si="52"/>
        <v>24.012750000000004</v>
      </c>
    </row>
    <row r="1805" spans="1:4" x14ac:dyDescent="0.25">
      <c r="A1805" s="62">
        <v>41702</v>
      </c>
      <c r="B1805" s="1">
        <v>24.61</v>
      </c>
      <c r="C1805" s="1">
        <f t="shared" si="51"/>
        <v>24.593500000000009</v>
      </c>
      <c r="D1805" s="64">
        <f t="shared" si="52"/>
        <v>24.016100000000002</v>
      </c>
    </row>
    <row r="1806" spans="1:4" x14ac:dyDescent="0.25">
      <c r="A1806" s="62">
        <v>41703</v>
      </c>
      <c r="B1806" s="1">
        <v>24.5</v>
      </c>
      <c r="C1806" s="1">
        <f t="shared" si="51"/>
        <v>24.612600000000011</v>
      </c>
      <c r="D1806" s="64">
        <f t="shared" si="52"/>
        <v>24.0184</v>
      </c>
    </row>
    <row r="1807" spans="1:4" x14ac:dyDescent="0.25">
      <c r="A1807" s="62">
        <v>41704</v>
      </c>
      <c r="B1807" s="1">
        <v>24.63</v>
      </c>
      <c r="C1807" s="1">
        <f t="shared" si="51"/>
        <v>24.627900000000007</v>
      </c>
      <c r="D1807" s="64">
        <f t="shared" si="52"/>
        <v>24.021150000000002</v>
      </c>
    </row>
    <row r="1808" spans="1:4" x14ac:dyDescent="0.25">
      <c r="A1808" s="62">
        <v>41705</v>
      </c>
      <c r="B1808" s="1">
        <v>24.64</v>
      </c>
      <c r="C1808" s="1">
        <f t="shared" si="51"/>
        <v>24.641700000000011</v>
      </c>
      <c r="D1808" s="64">
        <f t="shared" si="52"/>
        <v>24.023600000000002</v>
      </c>
    </row>
    <row r="1809" spans="1:4" x14ac:dyDescent="0.25">
      <c r="A1809" s="62">
        <v>41708</v>
      </c>
      <c r="B1809" s="1">
        <v>24.84</v>
      </c>
      <c r="C1809" s="1">
        <f t="shared" si="51"/>
        <v>24.655600000000014</v>
      </c>
      <c r="D1809" s="64">
        <f t="shared" si="52"/>
        <v>24.027450000000002</v>
      </c>
    </row>
    <row r="1810" spans="1:4" x14ac:dyDescent="0.25">
      <c r="A1810" s="62">
        <v>41709</v>
      </c>
      <c r="B1810" s="1">
        <v>24.73</v>
      </c>
      <c r="C1810" s="1">
        <f t="shared" si="51"/>
        <v>24.669000000000011</v>
      </c>
      <c r="D1810" s="64">
        <f t="shared" si="52"/>
        <v>24.030850000000001</v>
      </c>
    </row>
    <row r="1811" spans="1:4" x14ac:dyDescent="0.25">
      <c r="A1811" s="62">
        <v>41710</v>
      </c>
      <c r="B1811" s="1">
        <v>24.76</v>
      </c>
      <c r="C1811" s="1">
        <f t="shared" si="51"/>
        <v>24.679600000000015</v>
      </c>
      <c r="D1811" s="64">
        <f t="shared" si="52"/>
        <v>24.035050000000002</v>
      </c>
    </row>
    <row r="1812" spans="1:4" x14ac:dyDescent="0.25">
      <c r="A1812" s="62">
        <v>41711</v>
      </c>
      <c r="B1812" s="1">
        <v>24.57</v>
      </c>
      <c r="C1812" s="1">
        <f t="shared" si="51"/>
        <v>24.68610000000001</v>
      </c>
      <c r="D1812" s="64">
        <f t="shared" si="52"/>
        <v>24.037500000000001</v>
      </c>
    </row>
    <row r="1813" spans="1:4" x14ac:dyDescent="0.25">
      <c r="A1813" s="62">
        <v>41712</v>
      </c>
      <c r="B1813" s="1">
        <v>24.5</v>
      </c>
      <c r="C1813" s="1">
        <f t="shared" si="51"/>
        <v>24.69230000000001</v>
      </c>
      <c r="D1813" s="64">
        <f t="shared" si="52"/>
        <v>24.038650000000004</v>
      </c>
    </row>
    <row r="1814" spans="1:4" x14ac:dyDescent="0.25">
      <c r="A1814" s="62">
        <v>41715</v>
      </c>
      <c r="B1814" s="1">
        <v>24.7</v>
      </c>
      <c r="C1814" s="1">
        <f t="shared" si="51"/>
        <v>24.697900000000008</v>
      </c>
      <c r="D1814" s="64">
        <f t="shared" si="52"/>
        <v>24.0411</v>
      </c>
    </row>
    <row r="1815" spans="1:4" x14ac:dyDescent="0.25">
      <c r="A1815" s="62">
        <v>41716</v>
      </c>
      <c r="B1815" s="1">
        <v>24.82</v>
      </c>
      <c r="C1815" s="1">
        <f t="shared" si="51"/>
        <v>24.705400000000008</v>
      </c>
      <c r="D1815" s="64">
        <f t="shared" si="52"/>
        <v>24.043800000000001</v>
      </c>
    </row>
    <row r="1816" spans="1:4" x14ac:dyDescent="0.25">
      <c r="A1816" s="62">
        <v>41717</v>
      </c>
      <c r="B1816" s="1">
        <v>25.02</v>
      </c>
      <c r="C1816" s="1">
        <f t="shared" si="51"/>
        <v>24.71820000000001</v>
      </c>
      <c r="D1816" s="64">
        <f t="shared" si="52"/>
        <v>24.0427</v>
      </c>
    </row>
    <row r="1817" spans="1:4" x14ac:dyDescent="0.25">
      <c r="A1817" s="62">
        <v>41718</v>
      </c>
      <c r="B1817" s="1">
        <v>25.42</v>
      </c>
      <c r="C1817" s="1">
        <f t="shared" si="51"/>
        <v>24.734600000000015</v>
      </c>
      <c r="D1817" s="64">
        <f t="shared" si="52"/>
        <v>24.043000000000003</v>
      </c>
    </row>
    <row r="1818" spans="1:4" x14ac:dyDescent="0.25">
      <c r="A1818" s="62">
        <v>41719</v>
      </c>
      <c r="B1818" s="1">
        <v>25.17</v>
      </c>
      <c r="C1818" s="1">
        <f t="shared" si="51"/>
        <v>24.743900000000011</v>
      </c>
      <c r="D1818" s="64">
        <f t="shared" si="52"/>
        <v>24.045350000000003</v>
      </c>
    </row>
    <row r="1819" spans="1:4" x14ac:dyDescent="0.25">
      <c r="A1819" s="62">
        <v>41722</v>
      </c>
      <c r="B1819" s="1">
        <v>25.12</v>
      </c>
      <c r="C1819" s="1">
        <f t="shared" si="51"/>
        <v>24.751500000000011</v>
      </c>
      <c r="D1819" s="64">
        <f t="shared" si="52"/>
        <v>24.047699999999999</v>
      </c>
    </row>
    <row r="1820" spans="1:4" x14ac:dyDescent="0.25">
      <c r="A1820" s="62">
        <v>41723</v>
      </c>
      <c r="B1820" s="1">
        <v>25.46</v>
      </c>
      <c r="C1820" s="1">
        <f t="shared" si="51"/>
        <v>24.760900000000007</v>
      </c>
      <c r="D1820" s="64">
        <f t="shared" si="52"/>
        <v>24.052049999999994</v>
      </c>
    </row>
    <row r="1821" spans="1:4" x14ac:dyDescent="0.25">
      <c r="A1821" s="62">
        <v>41724</v>
      </c>
      <c r="B1821" s="1">
        <v>25.38</v>
      </c>
      <c r="C1821" s="1">
        <f t="shared" si="51"/>
        <v>24.769700000000007</v>
      </c>
      <c r="D1821" s="64">
        <f t="shared" si="52"/>
        <v>24.053899999999999</v>
      </c>
    </row>
    <row r="1822" spans="1:4" x14ac:dyDescent="0.25">
      <c r="A1822" s="62">
        <v>41725</v>
      </c>
      <c r="B1822" s="1">
        <v>25.31</v>
      </c>
      <c r="C1822" s="1">
        <f t="shared" si="51"/>
        <v>24.778100000000006</v>
      </c>
      <c r="D1822" s="64">
        <f t="shared" si="52"/>
        <v>24.056899999999999</v>
      </c>
    </row>
    <row r="1823" spans="1:4" x14ac:dyDescent="0.25">
      <c r="A1823" s="62">
        <v>41726</v>
      </c>
      <c r="B1823" s="1">
        <v>25.62</v>
      </c>
      <c r="C1823" s="1">
        <f t="shared" si="51"/>
        <v>24.791100000000007</v>
      </c>
      <c r="D1823" s="64">
        <f t="shared" si="52"/>
        <v>24.0627</v>
      </c>
    </row>
    <row r="1824" spans="1:4" x14ac:dyDescent="0.25">
      <c r="A1824" s="62">
        <v>41729</v>
      </c>
      <c r="B1824" s="1">
        <v>25.81</v>
      </c>
      <c r="C1824" s="1">
        <f t="shared" si="51"/>
        <v>24.806600000000003</v>
      </c>
      <c r="D1824" s="64">
        <f t="shared" si="52"/>
        <v>24.066800000000004</v>
      </c>
    </row>
    <row r="1825" spans="1:4" x14ac:dyDescent="0.25">
      <c r="A1825" s="62">
        <v>41730</v>
      </c>
      <c r="B1825" s="1">
        <v>25.99</v>
      </c>
      <c r="C1825" s="1">
        <f t="shared" si="51"/>
        <v>24.826200000000004</v>
      </c>
      <c r="D1825" s="64">
        <f t="shared" si="52"/>
        <v>24.072150000000001</v>
      </c>
    </row>
    <row r="1826" spans="1:4" x14ac:dyDescent="0.25">
      <c r="A1826" s="62">
        <v>41731</v>
      </c>
      <c r="B1826" s="1">
        <v>25.89</v>
      </c>
      <c r="C1826" s="1">
        <f t="shared" si="51"/>
        <v>24.842700000000001</v>
      </c>
      <c r="D1826" s="64">
        <f t="shared" si="52"/>
        <v>24.0761</v>
      </c>
    </row>
    <row r="1827" spans="1:4" x14ac:dyDescent="0.25">
      <c r="A1827" s="62">
        <v>41732</v>
      </c>
      <c r="B1827" s="1">
        <v>26.41</v>
      </c>
      <c r="C1827" s="1">
        <f t="shared" si="51"/>
        <v>24.866199999999996</v>
      </c>
      <c r="D1827" s="64">
        <f t="shared" si="52"/>
        <v>24.080850000000002</v>
      </c>
    </row>
    <row r="1828" spans="1:4" x14ac:dyDescent="0.25">
      <c r="A1828" s="62">
        <v>41733</v>
      </c>
      <c r="B1828" s="1">
        <v>26.16</v>
      </c>
      <c r="C1828" s="1">
        <f t="shared" si="51"/>
        <v>24.886899999999997</v>
      </c>
      <c r="D1828" s="64">
        <f t="shared" si="52"/>
        <v>24.086650000000006</v>
      </c>
    </row>
    <row r="1829" spans="1:4" x14ac:dyDescent="0.25">
      <c r="A1829" s="62">
        <v>41736</v>
      </c>
      <c r="B1829" s="1">
        <v>26.48</v>
      </c>
      <c r="C1829" s="1">
        <f t="shared" si="51"/>
        <v>24.909999999999989</v>
      </c>
      <c r="D1829" s="64">
        <f t="shared" si="52"/>
        <v>24.098149999999997</v>
      </c>
    </row>
    <row r="1830" spans="1:4" x14ac:dyDescent="0.25">
      <c r="A1830" s="62">
        <v>41737</v>
      </c>
      <c r="B1830" s="1">
        <v>26.91</v>
      </c>
      <c r="C1830" s="1">
        <f t="shared" ref="C1830:C1893" si="53">+IF(B1830="","",AVERAGE(B1731:B1830))</f>
        <v>24.934799999999992</v>
      </c>
      <c r="D1830" s="64">
        <f t="shared" si="52"/>
        <v>24.111699999999995</v>
      </c>
    </row>
    <row r="1831" spans="1:4" x14ac:dyDescent="0.25">
      <c r="A1831" s="62">
        <v>41738</v>
      </c>
      <c r="B1831" s="1">
        <v>26.98</v>
      </c>
      <c r="C1831" s="1">
        <f t="shared" si="53"/>
        <v>24.958599999999993</v>
      </c>
      <c r="D1831" s="64">
        <f t="shared" si="52"/>
        <v>24.128699999999995</v>
      </c>
    </row>
    <row r="1832" spans="1:4" x14ac:dyDescent="0.25">
      <c r="A1832" s="62">
        <v>41739</v>
      </c>
      <c r="B1832" s="1">
        <v>26.42</v>
      </c>
      <c r="C1832" s="1">
        <f t="shared" si="53"/>
        <v>24.978999999999992</v>
      </c>
      <c r="D1832" s="64">
        <f t="shared" si="52"/>
        <v>24.141399999999997</v>
      </c>
    </row>
    <row r="1833" spans="1:4" x14ac:dyDescent="0.25">
      <c r="A1833" s="62">
        <v>41740</v>
      </c>
      <c r="B1833" s="1">
        <v>26.18</v>
      </c>
      <c r="C1833" s="1">
        <f t="shared" si="53"/>
        <v>24.995599999999989</v>
      </c>
      <c r="D1833" s="64">
        <f t="shared" si="52"/>
        <v>24.1523</v>
      </c>
    </row>
    <row r="1834" spans="1:4" x14ac:dyDescent="0.25">
      <c r="A1834" s="62">
        <v>41743</v>
      </c>
      <c r="B1834" s="1">
        <v>26.56</v>
      </c>
      <c r="C1834" s="1">
        <f t="shared" si="53"/>
        <v>25.015199999999989</v>
      </c>
      <c r="D1834" s="64">
        <f t="shared" si="52"/>
        <v>24.164850000000001</v>
      </c>
    </row>
    <row r="1835" spans="1:4" x14ac:dyDescent="0.25">
      <c r="A1835" s="62">
        <v>41744</v>
      </c>
      <c r="B1835" s="1">
        <v>26.77</v>
      </c>
      <c r="C1835" s="1">
        <f t="shared" si="53"/>
        <v>25.035899999999987</v>
      </c>
      <c r="D1835" s="64">
        <f t="shared" si="52"/>
        <v>24.177550000000007</v>
      </c>
    </row>
    <row r="1836" spans="1:4" x14ac:dyDescent="0.25">
      <c r="A1836" s="62">
        <v>41745</v>
      </c>
      <c r="B1836" s="1">
        <v>26.93</v>
      </c>
      <c r="C1836" s="1">
        <f t="shared" si="53"/>
        <v>25.059599999999993</v>
      </c>
      <c r="D1836" s="64">
        <f t="shared" si="52"/>
        <v>24.192750000000004</v>
      </c>
    </row>
    <row r="1837" spans="1:4" x14ac:dyDescent="0.25">
      <c r="A1837" s="62">
        <v>41746</v>
      </c>
      <c r="B1837" s="1">
        <v>27.04</v>
      </c>
      <c r="C1837" s="1">
        <f t="shared" si="53"/>
        <v>25.077699999999986</v>
      </c>
      <c r="D1837" s="64">
        <f t="shared" si="52"/>
        <v>24.209350000000001</v>
      </c>
    </row>
    <row r="1838" spans="1:4" x14ac:dyDescent="0.25">
      <c r="A1838" s="62">
        <v>41750</v>
      </c>
      <c r="B1838" s="1">
        <v>26.95</v>
      </c>
      <c r="C1838" s="1">
        <f t="shared" si="53"/>
        <v>25.108499999999985</v>
      </c>
      <c r="D1838" s="64">
        <f t="shared" si="52"/>
        <v>24.225300000000001</v>
      </c>
    </row>
    <row r="1839" spans="1:4" x14ac:dyDescent="0.25">
      <c r="A1839" s="62">
        <v>41751</v>
      </c>
      <c r="B1839" s="1">
        <v>26.84</v>
      </c>
      <c r="C1839" s="1">
        <f t="shared" si="53"/>
        <v>25.139399999999988</v>
      </c>
      <c r="D1839" s="64">
        <f t="shared" si="52"/>
        <v>24.2392</v>
      </c>
    </row>
    <row r="1840" spans="1:4" x14ac:dyDescent="0.25">
      <c r="A1840" s="62">
        <v>41752</v>
      </c>
      <c r="B1840" s="1">
        <v>26.75</v>
      </c>
      <c r="C1840" s="1">
        <f t="shared" si="53"/>
        <v>25.170399999999987</v>
      </c>
      <c r="D1840" s="64">
        <f t="shared" si="52"/>
        <v>24.25705</v>
      </c>
    </row>
    <row r="1841" spans="1:4" x14ac:dyDescent="0.25">
      <c r="A1841" s="62">
        <v>41753</v>
      </c>
      <c r="B1841" s="1">
        <v>26.75</v>
      </c>
      <c r="C1841" s="1">
        <f t="shared" si="53"/>
        <v>25.198899999999984</v>
      </c>
      <c r="D1841" s="64">
        <f t="shared" si="52"/>
        <v>24.275100000000005</v>
      </c>
    </row>
    <row r="1842" spans="1:4" x14ac:dyDescent="0.25">
      <c r="A1842" s="62">
        <v>41754</v>
      </c>
      <c r="B1842" s="1">
        <v>26.26</v>
      </c>
      <c r="C1842" s="1">
        <f t="shared" si="53"/>
        <v>25.223099999999985</v>
      </c>
      <c r="D1842" s="64">
        <f t="shared" si="52"/>
        <v>24.290150000000008</v>
      </c>
    </row>
    <row r="1843" spans="1:4" x14ac:dyDescent="0.25">
      <c r="A1843" s="62">
        <v>41757</v>
      </c>
      <c r="B1843" s="1">
        <v>26.33</v>
      </c>
      <c r="C1843" s="1">
        <f t="shared" si="53"/>
        <v>25.249399999999991</v>
      </c>
      <c r="D1843" s="64">
        <f t="shared" si="52"/>
        <v>24.301850000000009</v>
      </c>
    </row>
    <row r="1844" spans="1:4" x14ac:dyDescent="0.25">
      <c r="A1844" s="62">
        <v>41758</v>
      </c>
      <c r="B1844" s="1">
        <v>26.48</v>
      </c>
      <c r="C1844" s="1">
        <f t="shared" si="53"/>
        <v>25.27869999999999</v>
      </c>
      <c r="D1844" s="64">
        <f t="shared" si="52"/>
        <v>24.314750000000004</v>
      </c>
    </row>
    <row r="1845" spans="1:4" x14ac:dyDescent="0.25">
      <c r="A1845" s="62">
        <v>41759</v>
      </c>
      <c r="B1845" s="1">
        <v>26.69</v>
      </c>
      <c r="C1845" s="1">
        <f t="shared" si="53"/>
        <v>25.308199999999992</v>
      </c>
      <c r="D1845" s="64">
        <f t="shared" si="52"/>
        <v>24.328500000000005</v>
      </c>
    </row>
    <row r="1846" spans="1:4" x14ac:dyDescent="0.25">
      <c r="A1846" s="62">
        <v>41760</v>
      </c>
      <c r="B1846" s="1">
        <v>26.45</v>
      </c>
      <c r="C1846" s="1">
        <f t="shared" si="53"/>
        <v>25.330099999999995</v>
      </c>
      <c r="D1846" s="64">
        <f t="shared" si="52"/>
        <v>24.339499999999997</v>
      </c>
    </row>
    <row r="1847" spans="1:4" x14ac:dyDescent="0.25">
      <c r="A1847" s="62">
        <v>41761</v>
      </c>
      <c r="B1847" s="1">
        <v>26.41</v>
      </c>
      <c r="C1847" s="1">
        <f t="shared" si="53"/>
        <v>25.345999999999989</v>
      </c>
      <c r="D1847" s="64">
        <f t="shared" si="52"/>
        <v>24.3508</v>
      </c>
    </row>
    <row r="1848" spans="1:4" x14ac:dyDescent="0.25">
      <c r="A1848" s="62">
        <v>41764</v>
      </c>
      <c r="B1848" s="1">
        <v>26.17</v>
      </c>
      <c r="C1848" s="1">
        <f t="shared" si="53"/>
        <v>25.358399999999996</v>
      </c>
      <c r="D1848" s="64">
        <f t="shared" si="52"/>
        <v>24.365449999999999</v>
      </c>
    </row>
    <row r="1849" spans="1:4" x14ac:dyDescent="0.25">
      <c r="A1849" s="62">
        <v>41765</v>
      </c>
      <c r="B1849" s="1">
        <v>26.2</v>
      </c>
      <c r="C1849" s="1">
        <f t="shared" si="53"/>
        <v>25.372199999999992</v>
      </c>
      <c r="D1849" s="64">
        <f t="shared" si="52"/>
        <v>24.381250000000001</v>
      </c>
    </row>
    <row r="1850" spans="1:4" x14ac:dyDescent="0.25">
      <c r="A1850" s="62">
        <v>41766</v>
      </c>
      <c r="B1850" s="1">
        <v>26.37</v>
      </c>
      <c r="C1850" s="1">
        <f t="shared" si="53"/>
        <v>25.391699999999993</v>
      </c>
      <c r="D1850" s="64">
        <f t="shared" si="52"/>
        <v>24.399250000000002</v>
      </c>
    </row>
    <row r="1851" spans="1:4" x14ac:dyDescent="0.25">
      <c r="A1851" s="62">
        <v>41767</v>
      </c>
      <c r="B1851" s="1">
        <v>26.34</v>
      </c>
      <c r="C1851" s="1">
        <f t="shared" si="53"/>
        <v>25.410399999999996</v>
      </c>
      <c r="D1851" s="64">
        <f t="shared" si="52"/>
        <v>24.417199999999998</v>
      </c>
    </row>
    <row r="1852" spans="1:4" x14ac:dyDescent="0.25">
      <c r="A1852" s="62">
        <v>41768</v>
      </c>
      <c r="B1852" s="1">
        <v>26.3</v>
      </c>
      <c r="C1852" s="1">
        <f t="shared" si="53"/>
        <v>25.430500000000002</v>
      </c>
      <c r="D1852" s="64">
        <f t="shared" si="52"/>
        <v>24.434049999999999</v>
      </c>
    </row>
    <row r="1853" spans="1:4" x14ac:dyDescent="0.25">
      <c r="A1853" s="62">
        <v>41771</v>
      </c>
      <c r="B1853" s="1">
        <v>26.37</v>
      </c>
      <c r="C1853" s="1">
        <f t="shared" si="53"/>
        <v>25.449700000000004</v>
      </c>
      <c r="D1853" s="64">
        <f t="shared" si="52"/>
        <v>24.450599999999994</v>
      </c>
    </row>
    <row r="1854" spans="1:4" x14ac:dyDescent="0.25">
      <c r="A1854" s="62">
        <v>41772</v>
      </c>
      <c r="B1854" s="1">
        <v>26.45</v>
      </c>
      <c r="C1854" s="1">
        <f t="shared" si="53"/>
        <v>25.467599999999997</v>
      </c>
      <c r="D1854" s="64">
        <f t="shared" si="52"/>
        <v>24.466549999999998</v>
      </c>
    </row>
    <row r="1855" spans="1:4" x14ac:dyDescent="0.25">
      <c r="A1855" s="62">
        <v>41773</v>
      </c>
      <c r="B1855" s="1">
        <v>26.33</v>
      </c>
      <c r="C1855" s="1">
        <f t="shared" si="53"/>
        <v>25.479400000000002</v>
      </c>
      <c r="D1855" s="64">
        <f t="shared" si="52"/>
        <v>24.481999999999992</v>
      </c>
    </row>
    <row r="1856" spans="1:4" x14ac:dyDescent="0.25">
      <c r="A1856" s="62">
        <v>41774</v>
      </c>
      <c r="B1856" s="1">
        <v>26.01</v>
      </c>
      <c r="C1856" s="1">
        <f t="shared" si="53"/>
        <v>25.488100000000003</v>
      </c>
      <c r="D1856" s="64">
        <f t="shared" si="52"/>
        <v>24.495149999999995</v>
      </c>
    </row>
    <row r="1857" spans="1:4" x14ac:dyDescent="0.25">
      <c r="A1857" s="62">
        <v>41775</v>
      </c>
      <c r="B1857" s="1">
        <v>25.82</v>
      </c>
      <c r="C1857" s="1">
        <f t="shared" si="53"/>
        <v>25.495700000000006</v>
      </c>
      <c r="D1857" s="64">
        <f t="shared" si="52"/>
        <v>24.507549999999991</v>
      </c>
    </row>
    <row r="1858" spans="1:4" x14ac:dyDescent="0.25">
      <c r="A1858" s="62">
        <v>41778</v>
      </c>
      <c r="B1858" s="1">
        <v>26.04</v>
      </c>
      <c r="C1858" s="1">
        <f t="shared" si="53"/>
        <v>25.502900000000004</v>
      </c>
      <c r="D1858" s="64">
        <f t="shared" si="52"/>
        <v>24.521749999999994</v>
      </c>
    </row>
    <row r="1859" spans="1:4" x14ac:dyDescent="0.25">
      <c r="A1859" s="62">
        <v>41779</v>
      </c>
      <c r="B1859" s="1">
        <v>26.04</v>
      </c>
      <c r="C1859" s="1">
        <f t="shared" si="53"/>
        <v>25.509</v>
      </c>
      <c r="D1859" s="64">
        <f t="shared" si="52"/>
        <v>24.535849999999993</v>
      </c>
    </row>
    <row r="1860" spans="1:4" x14ac:dyDescent="0.25">
      <c r="A1860" s="62">
        <v>41780</v>
      </c>
      <c r="B1860" s="1">
        <v>26.2</v>
      </c>
      <c r="C1860" s="1">
        <f t="shared" si="53"/>
        <v>25.513999999999999</v>
      </c>
      <c r="D1860" s="64">
        <f t="shared" si="52"/>
        <v>24.552249999999994</v>
      </c>
    </row>
    <row r="1861" spans="1:4" x14ac:dyDescent="0.25">
      <c r="A1861" s="62">
        <v>41781</v>
      </c>
      <c r="B1861" s="1">
        <v>26.15</v>
      </c>
      <c r="C1861" s="1">
        <f t="shared" si="53"/>
        <v>25.519500000000004</v>
      </c>
      <c r="D1861" s="64">
        <f t="shared" si="52"/>
        <v>24.568999999999992</v>
      </c>
    </row>
    <row r="1862" spans="1:4" x14ac:dyDescent="0.25">
      <c r="A1862" s="62">
        <v>41782</v>
      </c>
      <c r="B1862" s="1">
        <v>26.29</v>
      </c>
      <c r="C1862" s="1">
        <f t="shared" si="53"/>
        <v>25.523899999999998</v>
      </c>
      <c r="D1862" s="64">
        <f t="shared" si="52"/>
        <v>24.586949999999991</v>
      </c>
    </row>
    <row r="1863" spans="1:4" x14ac:dyDescent="0.25">
      <c r="A1863" s="62">
        <v>41786</v>
      </c>
      <c r="B1863" s="1">
        <v>26.71</v>
      </c>
      <c r="C1863" s="1">
        <f t="shared" si="53"/>
        <v>25.531399999999998</v>
      </c>
      <c r="D1863" s="64">
        <f t="shared" si="52"/>
        <v>24.608249999999995</v>
      </c>
    </row>
    <row r="1864" spans="1:4" x14ac:dyDescent="0.25">
      <c r="A1864" s="62">
        <v>41787</v>
      </c>
      <c r="B1864" s="1">
        <v>26.88</v>
      </c>
      <c r="C1864" s="1">
        <f t="shared" si="53"/>
        <v>25.542300000000001</v>
      </c>
      <c r="D1864" s="64">
        <f t="shared" si="52"/>
        <v>24.630099999999992</v>
      </c>
    </row>
    <row r="1865" spans="1:4" x14ac:dyDescent="0.25">
      <c r="A1865" s="62">
        <v>41788</v>
      </c>
      <c r="B1865" s="1">
        <v>26.96</v>
      </c>
      <c r="C1865" s="1">
        <f t="shared" si="53"/>
        <v>25.554100000000002</v>
      </c>
      <c r="D1865" s="64">
        <f t="shared" si="52"/>
        <v>24.651699999999991</v>
      </c>
    </row>
    <row r="1866" spans="1:4" x14ac:dyDescent="0.25">
      <c r="A1866" s="62">
        <v>41789</v>
      </c>
      <c r="B1866" s="1">
        <v>27.32</v>
      </c>
      <c r="C1866" s="1">
        <f t="shared" si="53"/>
        <v>25.572700000000005</v>
      </c>
      <c r="D1866" s="64">
        <f t="shared" ref="D1866:D1929" si="54">+IF(B1866="","",AVERAGE(B1667:B1866))</f>
        <v>24.675699999999988</v>
      </c>
    </row>
    <row r="1867" spans="1:4" x14ac:dyDescent="0.25">
      <c r="A1867" s="62">
        <v>41792</v>
      </c>
      <c r="B1867" s="1">
        <v>27.26</v>
      </c>
      <c r="C1867" s="1">
        <f t="shared" si="53"/>
        <v>25.589500000000008</v>
      </c>
      <c r="D1867" s="64">
        <f t="shared" si="54"/>
        <v>24.699149999999985</v>
      </c>
    </row>
    <row r="1868" spans="1:4" x14ac:dyDescent="0.25">
      <c r="A1868" s="62">
        <v>41793</v>
      </c>
      <c r="B1868" s="1">
        <v>27.66</v>
      </c>
      <c r="C1868" s="1">
        <f t="shared" si="53"/>
        <v>25.611800000000006</v>
      </c>
      <c r="D1868" s="64">
        <f t="shared" si="54"/>
        <v>24.727299999999985</v>
      </c>
    </row>
    <row r="1869" spans="1:4" x14ac:dyDescent="0.25">
      <c r="A1869" s="62">
        <v>41794</v>
      </c>
      <c r="B1869" s="1">
        <v>27.6</v>
      </c>
      <c r="C1869" s="1">
        <f t="shared" si="53"/>
        <v>25.634700000000013</v>
      </c>
      <c r="D1869" s="64">
        <f t="shared" si="54"/>
        <v>24.755699999999987</v>
      </c>
    </row>
    <row r="1870" spans="1:4" x14ac:dyDescent="0.25">
      <c r="A1870" s="62">
        <v>41795</v>
      </c>
      <c r="B1870" s="1">
        <v>27.66</v>
      </c>
      <c r="C1870" s="1">
        <f t="shared" si="53"/>
        <v>25.656000000000009</v>
      </c>
      <c r="D1870" s="64">
        <f t="shared" si="54"/>
        <v>24.782599999999988</v>
      </c>
    </row>
    <row r="1871" spans="1:4" x14ac:dyDescent="0.25">
      <c r="A1871" s="62">
        <v>41796</v>
      </c>
      <c r="B1871" s="1">
        <v>28.17</v>
      </c>
      <c r="C1871" s="1">
        <f t="shared" si="53"/>
        <v>25.682700000000004</v>
      </c>
      <c r="D1871" s="64">
        <f t="shared" si="54"/>
        <v>24.810849999999988</v>
      </c>
    </row>
    <row r="1872" spans="1:4" x14ac:dyDescent="0.25">
      <c r="A1872" s="62">
        <v>41799</v>
      </c>
      <c r="B1872" s="1">
        <v>27.91</v>
      </c>
      <c r="C1872" s="1">
        <f t="shared" si="53"/>
        <v>25.696700000000007</v>
      </c>
      <c r="D1872" s="64">
        <f t="shared" si="54"/>
        <v>24.839549999999988</v>
      </c>
    </row>
    <row r="1873" spans="1:4" x14ac:dyDescent="0.25">
      <c r="A1873" s="62">
        <v>41800</v>
      </c>
      <c r="B1873" s="1">
        <v>28.24</v>
      </c>
      <c r="C1873" s="1">
        <f t="shared" si="53"/>
        <v>25.712400000000002</v>
      </c>
      <c r="D1873" s="64">
        <f t="shared" si="54"/>
        <v>24.869449999999986</v>
      </c>
    </row>
    <row r="1874" spans="1:4" x14ac:dyDescent="0.25">
      <c r="A1874" s="62">
        <v>41801</v>
      </c>
      <c r="B1874" s="1">
        <v>27.93</v>
      </c>
      <c r="C1874" s="1">
        <f t="shared" si="53"/>
        <v>25.726300000000005</v>
      </c>
      <c r="D1874" s="64">
        <f t="shared" si="54"/>
        <v>24.896899999999988</v>
      </c>
    </row>
    <row r="1875" spans="1:4" x14ac:dyDescent="0.25">
      <c r="A1875" s="62">
        <v>41802</v>
      </c>
      <c r="B1875" s="1">
        <v>27.96</v>
      </c>
      <c r="C1875" s="1">
        <f t="shared" si="53"/>
        <v>25.747400000000003</v>
      </c>
      <c r="D1875" s="64">
        <f t="shared" si="54"/>
        <v>24.925299999999989</v>
      </c>
    </row>
    <row r="1876" spans="1:4" x14ac:dyDescent="0.25">
      <c r="A1876" s="62">
        <v>41803</v>
      </c>
      <c r="B1876" s="1">
        <v>29.87</v>
      </c>
      <c r="C1876" s="1">
        <f t="shared" si="53"/>
        <v>25.790199999999995</v>
      </c>
      <c r="D1876" s="64">
        <f t="shared" si="54"/>
        <v>24.963699999999989</v>
      </c>
    </row>
    <row r="1877" spans="1:4" x14ac:dyDescent="0.25">
      <c r="A1877" s="62">
        <v>41806</v>
      </c>
      <c r="B1877" s="1">
        <v>30.01</v>
      </c>
      <c r="C1877" s="1">
        <f t="shared" si="53"/>
        <v>25.837199999999999</v>
      </c>
      <c r="D1877" s="64">
        <f t="shared" si="54"/>
        <v>25.002349999999993</v>
      </c>
    </row>
    <row r="1878" spans="1:4" x14ac:dyDescent="0.25">
      <c r="A1878" s="62">
        <v>41807</v>
      </c>
      <c r="B1878" s="1">
        <v>29.95</v>
      </c>
      <c r="C1878" s="1">
        <f t="shared" si="53"/>
        <v>25.885400000000001</v>
      </c>
      <c r="D1878" s="64">
        <f t="shared" si="54"/>
        <v>25.041799999999995</v>
      </c>
    </row>
    <row r="1879" spans="1:4" x14ac:dyDescent="0.25">
      <c r="A1879" s="62">
        <v>41808</v>
      </c>
      <c r="B1879" s="1">
        <v>29.93</v>
      </c>
      <c r="C1879" s="1">
        <f t="shared" si="53"/>
        <v>25.936599999999995</v>
      </c>
      <c r="D1879" s="64">
        <f t="shared" si="54"/>
        <v>25.081549999999996</v>
      </c>
    </row>
    <row r="1880" spans="1:4" x14ac:dyDescent="0.25">
      <c r="A1880" s="62">
        <v>41809</v>
      </c>
      <c r="B1880" s="1">
        <v>30.09</v>
      </c>
      <c r="C1880" s="1">
        <f t="shared" si="53"/>
        <v>25.990299999999998</v>
      </c>
      <c r="D1880" s="64">
        <f t="shared" si="54"/>
        <v>25.121649999999995</v>
      </c>
    </row>
    <row r="1881" spans="1:4" x14ac:dyDescent="0.25">
      <c r="A1881" s="62">
        <v>41810</v>
      </c>
      <c r="B1881" s="1">
        <v>30.2</v>
      </c>
      <c r="C1881" s="1">
        <f t="shared" si="53"/>
        <v>26.043299999999999</v>
      </c>
      <c r="D1881" s="64">
        <f t="shared" si="54"/>
        <v>25.159449999999996</v>
      </c>
    </row>
    <row r="1882" spans="1:4" x14ac:dyDescent="0.25">
      <c r="A1882" s="62">
        <v>41813</v>
      </c>
      <c r="B1882" s="1">
        <v>30.23</v>
      </c>
      <c r="C1882" s="1">
        <f t="shared" si="53"/>
        <v>26.098799999999997</v>
      </c>
      <c r="D1882" s="64">
        <f t="shared" si="54"/>
        <v>25.197599999999994</v>
      </c>
    </row>
    <row r="1883" spans="1:4" x14ac:dyDescent="0.25">
      <c r="A1883" s="62">
        <v>41814</v>
      </c>
      <c r="B1883" s="1">
        <v>30.5</v>
      </c>
      <c r="C1883" s="1">
        <f t="shared" si="53"/>
        <v>26.156399999999994</v>
      </c>
      <c r="D1883" s="64">
        <f t="shared" si="54"/>
        <v>25.236749999999994</v>
      </c>
    </row>
    <row r="1884" spans="1:4" x14ac:dyDescent="0.25">
      <c r="A1884" s="62">
        <v>41815</v>
      </c>
      <c r="B1884" s="1">
        <v>30.88</v>
      </c>
      <c r="C1884" s="1">
        <f t="shared" si="53"/>
        <v>26.219799999999996</v>
      </c>
      <c r="D1884" s="64">
        <f t="shared" si="54"/>
        <v>25.276599999999995</v>
      </c>
    </row>
    <row r="1885" spans="1:4" x14ac:dyDescent="0.25">
      <c r="A1885" s="62">
        <v>41816</v>
      </c>
      <c r="B1885" s="1">
        <v>30.78</v>
      </c>
      <c r="C1885" s="1">
        <f t="shared" si="53"/>
        <v>26.2881</v>
      </c>
      <c r="D1885" s="64">
        <f t="shared" si="54"/>
        <v>25.315599999999989</v>
      </c>
    </row>
    <row r="1886" spans="1:4" x14ac:dyDescent="0.25">
      <c r="A1886" s="62">
        <v>41817</v>
      </c>
      <c r="B1886" s="1">
        <v>30.93</v>
      </c>
      <c r="C1886" s="1">
        <f t="shared" si="53"/>
        <v>26.359199999999998</v>
      </c>
      <c r="D1886" s="64">
        <f t="shared" si="54"/>
        <v>25.356199999999991</v>
      </c>
    </row>
    <row r="1887" spans="1:4" x14ac:dyDescent="0.25">
      <c r="A1887" s="62">
        <v>41820</v>
      </c>
      <c r="B1887" s="1">
        <v>30.9</v>
      </c>
      <c r="C1887" s="1">
        <f t="shared" si="53"/>
        <v>26.432999999999993</v>
      </c>
      <c r="D1887" s="64">
        <f t="shared" si="54"/>
        <v>25.397549999999992</v>
      </c>
    </row>
    <row r="1888" spans="1:4" x14ac:dyDescent="0.25">
      <c r="A1888" s="62">
        <v>41821</v>
      </c>
      <c r="B1888" s="1">
        <v>30.98</v>
      </c>
      <c r="C1888" s="1">
        <f t="shared" si="53"/>
        <v>26.50289999999999</v>
      </c>
      <c r="D1888" s="64">
        <f t="shared" si="54"/>
        <v>25.435249999999986</v>
      </c>
    </row>
    <row r="1889" spans="1:4" x14ac:dyDescent="0.25">
      <c r="A1889" s="62">
        <v>41822</v>
      </c>
      <c r="B1889" s="1">
        <v>30.98</v>
      </c>
      <c r="C1889" s="1">
        <f t="shared" si="53"/>
        <v>26.570699999999992</v>
      </c>
      <c r="D1889" s="64">
        <f t="shared" si="54"/>
        <v>25.473199999999988</v>
      </c>
    </row>
    <row r="1890" spans="1:4" x14ac:dyDescent="0.25">
      <c r="A1890" s="62">
        <v>41823</v>
      </c>
      <c r="B1890" s="1">
        <v>31.14</v>
      </c>
      <c r="C1890" s="1">
        <f t="shared" si="53"/>
        <v>26.639199999999992</v>
      </c>
      <c r="D1890" s="64">
        <f t="shared" si="54"/>
        <v>25.510199999999987</v>
      </c>
    </row>
    <row r="1891" spans="1:4" x14ac:dyDescent="0.25">
      <c r="A1891" s="62">
        <v>41827</v>
      </c>
      <c r="B1891" s="1">
        <v>31.03</v>
      </c>
      <c r="C1891" s="1">
        <f t="shared" si="53"/>
        <v>26.704799999999995</v>
      </c>
      <c r="D1891" s="64">
        <f t="shared" si="54"/>
        <v>25.545849999999984</v>
      </c>
    </row>
    <row r="1892" spans="1:4" x14ac:dyDescent="0.25">
      <c r="A1892" s="62">
        <v>41828</v>
      </c>
      <c r="B1892" s="1">
        <v>30.79</v>
      </c>
      <c r="C1892" s="1">
        <f t="shared" si="53"/>
        <v>26.767199999999992</v>
      </c>
      <c r="D1892" s="64">
        <f t="shared" si="54"/>
        <v>25.580199999999987</v>
      </c>
    </row>
    <row r="1893" spans="1:4" x14ac:dyDescent="0.25">
      <c r="A1893" s="62">
        <v>41829</v>
      </c>
      <c r="B1893" s="1">
        <v>30.89</v>
      </c>
      <c r="C1893" s="1">
        <f t="shared" si="53"/>
        <v>26.829099999999993</v>
      </c>
      <c r="D1893" s="64">
        <f t="shared" si="54"/>
        <v>25.615799999999989</v>
      </c>
    </row>
    <row r="1894" spans="1:4" x14ac:dyDescent="0.25">
      <c r="A1894" s="62">
        <v>41830</v>
      </c>
      <c r="B1894" s="1">
        <v>31.26</v>
      </c>
      <c r="C1894" s="1">
        <f t="shared" ref="C1894:C1957" si="55">+IF(B1894="","",AVERAGE(B1795:B1894))</f>
        <v>26.894099999999998</v>
      </c>
      <c r="D1894" s="64">
        <f t="shared" si="54"/>
        <v>25.653999999999986</v>
      </c>
    </row>
    <row r="1895" spans="1:4" x14ac:dyDescent="0.25">
      <c r="A1895" s="62">
        <v>41831</v>
      </c>
      <c r="B1895" s="1">
        <v>31.25</v>
      </c>
      <c r="C1895" s="1">
        <f t="shared" si="55"/>
        <v>26.958999999999996</v>
      </c>
      <c r="D1895" s="64">
        <f t="shared" si="54"/>
        <v>25.691749999999992</v>
      </c>
    </row>
    <row r="1896" spans="1:4" x14ac:dyDescent="0.25">
      <c r="A1896" s="62">
        <v>41834</v>
      </c>
      <c r="B1896" s="1">
        <v>31.49</v>
      </c>
      <c r="C1896" s="1">
        <f t="shared" si="55"/>
        <v>27.028899999999993</v>
      </c>
      <c r="D1896" s="64">
        <f t="shared" si="54"/>
        <v>25.730699999999988</v>
      </c>
    </row>
    <row r="1897" spans="1:4" x14ac:dyDescent="0.25">
      <c r="A1897" s="62">
        <v>41835</v>
      </c>
      <c r="B1897" s="1">
        <v>31.71</v>
      </c>
      <c r="C1897" s="1">
        <f t="shared" si="55"/>
        <v>27.098599999999998</v>
      </c>
      <c r="D1897" s="64">
        <f t="shared" si="54"/>
        <v>25.772199999999994</v>
      </c>
    </row>
    <row r="1898" spans="1:4" x14ac:dyDescent="0.25">
      <c r="A1898" s="62">
        <v>41836</v>
      </c>
      <c r="B1898" s="1">
        <v>34.65</v>
      </c>
      <c r="C1898" s="1">
        <f t="shared" si="55"/>
        <v>27.200899999999997</v>
      </c>
      <c r="D1898" s="64">
        <f t="shared" si="54"/>
        <v>25.830549999999988</v>
      </c>
    </row>
    <row r="1899" spans="1:4" x14ac:dyDescent="0.25">
      <c r="A1899" s="62">
        <v>41837</v>
      </c>
      <c r="B1899" s="1">
        <v>33.700000000000003</v>
      </c>
      <c r="C1899" s="1">
        <f t="shared" si="55"/>
        <v>27.291599999999995</v>
      </c>
      <c r="D1899" s="64">
        <f t="shared" si="54"/>
        <v>25.884449999999987</v>
      </c>
    </row>
    <row r="1900" spans="1:4" x14ac:dyDescent="0.25">
      <c r="A1900" s="62">
        <v>41838</v>
      </c>
      <c r="B1900" s="1">
        <v>33.700000000000003</v>
      </c>
      <c r="C1900" s="1">
        <f t="shared" si="55"/>
        <v>27.382399999999993</v>
      </c>
      <c r="D1900" s="64">
        <f t="shared" si="54"/>
        <v>25.938799999999986</v>
      </c>
    </row>
    <row r="1901" spans="1:4" x14ac:dyDescent="0.25">
      <c r="A1901" s="62">
        <v>41841</v>
      </c>
      <c r="B1901" s="1">
        <v>34.06</v>
      </c>
      <c r="C1901" s="1">
        <f t="shared" si="55"/>
        <v>27.474999999999994</v>
      </c>
      <c r="D1901" s="64">
        <f t="shared" si="54"/>
        <v>25.994699999999995</v>
      </c>
    </row>
    <row r="1902" spans="1:4" x14ac:dyDescent="0.25">
      <c r="A1902" s="62">
        <v>41842</v>
      </c>
      <c r="B1902" s="1">
        <v>34.79</v>
      </c>
      <c r="C1902" s="1">
        <f t="shared" si="55"/>
        <v>27.575299999999999</v>
      </c>
      <c r="D1902" s="64">
        <f t="shared" si="54"/>
        <v>26.055649999999993</v>
      </c>
    </row>
    <row r="1903" spans="1:4" x14ac:dyDescent="0.25">
      <c r="A1903" s="62">
        <v>41843</v>
      </c>
      <c r="B1903" s="1">
        <v>34.5</v>
      </c>
      <c r="C1903" s="1">
        <f t="shared" si="55"/>
        <v>27.672699999999995</v>
      </c>
      <c r="D1903" s="64">
        <f t="shared" si="54"/>
        <v>26.114099999999993</v>
      </c>
    </row>
    <row r="1904" spans="1:4" x14ac:dyDescent="0.25">
      <c r="A1904" s="62">
        <v>41844</v>
      </c>
      <c r="B1904" s="1">
        <v>34.25</v>
      </c>
      <c r="C1904" s="1">
        <f t="shared" si="55"/>
        <v>27.770199999999996</v>
      </c>
      <c r="D1904" s="64">
        <f t="shared" si="54"/>
        <v>26.171199999999995</v>
      </c>
    </row>
    <row r="1905" spans="1:4" x14ac:dyDescent="0.25">
      <c r="A1905" s="62">
        <v>41845</v>
      </c>
      <c r="B1905" s="1">
        <v>34.25</v>
      </c>
      <c r="C1905" s="1">
        <f t="shared" si="55"/>
        <v>27.866599999999998</v>
      </c>
      <c r="D1905" s="64">
        <f t="shared" si="54"/>
        <v>26.230049999999995</v>
      </c>
    </row>
    <row r="1906" spans="1:4" x14ac:dyDescent="0.25">
      <c r="A1906" s="62">
        <v>41848</v>
      </c>
      <c r="B1906" s="1">
        <v>34.229999999999997</v>
      </c>
      <c r="C1906" s="1">
        <f t="shared" si="55"/>
        <v>27.963899999999999</v>
      </c>
      <c r="D1906" s="64">
        <f t="shared" si="54"/>
        <v>26.288249999999994</v>
      </c>
    </row>
    <row r="1907" spans="1:4" x14ac:dyDescent="0.25">
      <c r="A1907" s="62">
        <v>41849</v>
      </c>
      <c r="B1907" s="1">
        <v>34.19</v>
      </c>
      <c r="C1907" s="1">
        <f t="shared" si="55"/>
        <v>28.0595</v>
      </c>
      <c r="D1907" s="64">
        <f t="shared" si="54"/>
        <v>26.343699999999991</v>
      </c>
    </row>
    <row r="1908" spans="1:4" x14ac:dyDescent="0.25">
      <c r="A1908" s="62">
        <v>41850</v>
      </c>
      <c r="B1908" s="1">
        <v>34.35</v>
      </c>
      <c r="C1908" s="1">
        <f t="shared" si="55"/>
        <v>28.156599999999997</v>
      </c>
      <c r="D1908" s="64">
        <f t="shared" si="54"/>
        <v>26.399149999999992</v>
      </c>
    </row>
    <row r="1909" spans="1:4" x14ac:dyDescent="0.25">
      <c r="A1909" s="62">
        <v>41851</v>
      </c>
      <c r="B1909" s="1">
        <v>33.89</v>
      </c>
      <c r="C1909" s="1">
        <f t="shared" si="55"/>
        <v>28.247099999999996</v>
      </c>
      <c r="D1909" s="64">
        <f t="shared" si="54"/>
        <v>26.451349999999998</v>
      </c>
    </row>
    <row r="1910" spans="1:4" x14ac:dyDescent="0.25">
      <c r="A1910" s="62">
        <v>41852</v>
      </c>
      <c r="B1910" s="1">
        <v>33.74</v>
      </c>
      <c r="C1910" s="1">
        <f t="shared" si="55"/>
        <v>28.337199999999992</v>
      </c>
      <c r="D1910" s="64">
        <f t="shared" si="54"/>
        <v>26.503099999999996</v>
      </c>
    </row>
    <row r="1911" spans="1:4" x14ac:dyDescent="0.25">
      <c r="A1911" s="62">
        <v>41855</v>
      </c>
      <c r="B1911" s="1">
        <v>34.049999999999997</v>
      </c>
      <c r="C1911" s="1">
        <f t="shared" si="55"/>
        <v>28.430099999999996</v>
      </c>
      <c r="D1911" s="64">
        <f t="shared" si="54"/>
        <v>26.554849999999998</v>
      </c>
    </row>
    <row r="1912" spans="1:4" x14ac:dyDescent="0.25">
      <c r="A1912" s="62">
        <v>41856</v>
      </c>
      <c r="B1912" s="1">
        <v>32.82</v>
      </c>
      <c r="C1912" s="1">
        <f t="shared" si="55"/>
        <v>28.512600000000003</v>
      </c>
      <c r="D1912" s="64">
        <f t="shared" si="54"/>
        <v>26.599349999999991</v>
      </c>
    </row>
    <row r="1913" spans="1:4" x14ac:dyDescent="0.25">
      <c r="A1913" s="62">
        <v>41857</v>
      </c>
      <c r="B1913" s="1">
        <v>32.840000000000003</v>
      </c>
      <c r="C1913" s="1">
        <f t="shared" si="55"/>
        <v>28.596000000000004</v>
      </c>
      <c r="D1913" s="64">
        <f t="shared" si="54"/>
        <v>26.644149999999986</v>
      </c>
    </row>
    <row r="1914" spans="1:4" x14ac:dyDescent="0.25">
      <c r="A1914" s="62">
        <v>41858</v>
      </c>
      <c r="B1914" s="1">
        <v>32.68</v>
      </c>
      <c r="C1914" s="1">
        <f t="shared" si="55"/>
        <v>28.675800000000002</v>
      </c>
      <c r="D1914" s="64">
        <f t="shared" si="54"/>
        <v>26.686849999999989</v>
      </c>
    </row>
    <row r="1915" spans="1:4" x14ac:dyDescent="0.25">
      <c r="A1915" s="62">
        <v>41859</v>
      </c>
      <c r="B1915" s="1">
        <v>32.6</v>
      </c>
      <c r="C1915" s="1">
        <f t="shared" si="55"/>
        <v>28.753600000000006</v>
      </c>
      <c r="D1915" s="64">
        <f t="shared" si="54"/>
        <v>26.729499999999987</v>
      </c>
    </row>
    <row r="1916" spans="1:4" x14ac:dyDescent="0.25">
      <c r="A1916" s="62">
        <v>41862</v>
      </c>
      <c r="B1916" s="1">
        <v>33.020000000000003</v>
      </c>
      <c r="C1916" s="1">
        <f t="shared" si="55"/>
        <v>28.833600000000004</v>
      </c>
      <c r="D1916" s="64">
        <f t="shared" si="54"/>
        <v>26.775899999999993</v>
      </c>
    </row>
    <row r="1917" spans="1:4" x14ac:dyDescent="0.25">
      <c r="A1917" s="62">
        <v>41863</v>
      </c>
      <c r="B1917" s="1">
        <v>33.130000000000003</v>
      </c>
      <c r="C1917" s="1">
        <f t="shared" si="55"/>
        <v>28.910700000000006</v>
      </c>
      <c r="D1917" s="64">
        <f t="shared" si="54"/>
        <v>26.822649999999999</v>
      </c>
    </row>
    <row r="1918" spans="1:4" x14ac:dyDescent="0.25">
      <c r="A1918" s="62">
        <v>41864</v>
      </c>
      <c r="B1918" s="1">
        <v>34.1</v>
      </c>
      <c r="C1918" s="1">
        <f t="shared" si="55"/>
        <v>29.000000000000004</v>
      </c>
      <c r="D1918" s="64">
        <f t="shared" si="54"/>
        <v>26.871949999999998</v>
      </c>
    </row>
    <row r="1919" spans="1:4" x14ac:dyDescent="0.25">
      <c r="A1919" s="62">
        <v>41865</v>
      </c>
      <c r="B1919" s="1">
        <v>33.94</v>
      </c>
      <c r="C1919" s="1">
        <f t="shared" si="55"/>
        <v>29.088200000000008</v>
      </c>
      <c r="D1919" s="64">
        <f t="shared" si="54"/>
        <v>26.919849999999993</v>
      </c>
    </row>
    <row r="1920" spans="1:4" x14ac:dyDescent="0.25">
      <c r="A1920" s="62">
        <v>41866</v>
      </c>
      <c r="B1920" s="1">
        <v>34.17</v>
      </c>
      <c r="C1920" s="1">
        <f t="shared" si="55"/>
        <v>29.175300000000007</v>
      </c>
      <c r="D1920" s="64">
        <f t="shared" si="54"/>
        <v>26.968099999999989</v>
      </c>
    </row>
    <row r="1921" spans="1:4" x14ac:dyDescent="0.25">
      <c r="A1921" s="62">
        <v>41869</v>
      </c>
      <c r="B1921" s="1">
        <v>34.409999999999997</v>
      </c>
      <c r="C1921" s="1">
        <f t="shared" si="55"/>
        <v>29.265600000000003</v>
      </c>
      <c r="D1921" s="64">
        <f t="shared" si="54"/>
        <v>27.017649999999989</v>
      </c>
    </row>
    <row r="1922" spans="1:4" x14ac:dyDescent="0.25">
      <c r="A1922" s="62">
        <v>41870</v>
      </c>
      <c r="B1922" s="1">
        <v>34.340000000000003</v>
      </c>
      <c r="C1922" s="1">
        <f t="shared" si="55"/>
        <v>29.355900000000005</v>
      </c>
      <c r="D1922" s="64">
        <f t="shared" si="54"/>
        <v>27.06699999999999</v>
      </c>
    </row>
    <row r="1923" spans="1:4" x14ac:dyDescent="0.25">
      <c r="A1923" s="62">
        <v>41871</v>
      </c>
      <c r="B1923" s="1">
        <v>34.5</v>
      </c>
      <c r="C1923" s="1">
        <f t="shared" si="55"/>
        <v>29.444700000000008</v>
      </c>
      <c r="D1923" s="64">
        <f t="shared" si="54"/>
        <v>27.117899999999992</v>
      </c>
    </row>
    <row r="1924" spans="1:4" x14ac:dyDescent="0.25">
      <c r="A1924" s="62">
        <v>41872</v>
      </c>
      <c r="B1924" s="1">
        <v>35.15</v>
      </c>
      <c r="C1924" s="1">
        <f t="shared" si="55"/>
        <v>29.538100000000004</v>
      </c>
      <c r="D1924" s="64">
        <f t="shared" si="54"/>
        <v>27.172349999999987</v>
      </c>
    </row>
    <row r="1925" spans="1:4" x14ac:dyDescent="0.25">
      <c r="A1925" s="62">
        <v>41873</v>
      </c>
      <c r="B1925" s="1">
        <v>34.94</v>
      </c>
      <c r="C1925" s="1">
        <f t="shared" si="55"/>
        <v>29.627600000000008</v>
      </c>
      <c r="D1925" s="64">
        <f t="shared" si="54"/>
        <v>27.22689999999999</v>
      </c>
    </row>
    <row r="1926" spans="1:4" x14ac:dyDescent="0.25">
      <c r="A1926" s="62">
        <v>41876</v>
      </c>
      <c r="B1926" s="1">
        <v>34.81</v>
      </c>
      <c r="C1926" s="1">
        <f t="shared" si="55"/>
        <v>29.716800000000006</v>
      </c>
      <c r="D1926" s="64">
        <f t="shared" si="54"/>
        <v>27.279749999999989</v>
      </c>
    </row>
    <row r="1927" spans="1:4" x14ac:dyDescent="0.25">
      <c r="A1927" s="62">
        <v>41877</v>
      </c>
      <c r="B1927" s="1">
        <v>34.799999999999997</v>
      </c>
      <c r="C1927" s="1">
        <f t="shared" si="55"/>
        <v>29.80070000000001</v>
      </c>
      <c r="D1927" s="64">
        <f t="shared" si="54"/>
        <v>27.333449999999988</v>
      </c>
    </row>
    <row r="1928" spans="1:4" x14ac:dyDescent="0.25">
      <c r="A1928" s="62">
        <v>41878</v>
      </c>
      <c r="B1928" s="1">
        <v>34.79</v>
      </c>
      <c r="C1928" s="1">
        <f t="shared" si="55"/>
        <v>29.887000000000015</v>
      </c>
      <c r="D1928" s="64">
        <f t="shared" si="54"/>
        <v>27.386949999999992</v>
      </c>
    </row>
    <row r="1929" spans="1:4" x14ac:dyDescent="0.25">
      <c r="A1929" s="62">
        <v>41879</v>
      </c>
      <c r="B1929" s="1">
        <v>34.65</v>
      </c>
      <c r="C1929" s="1">
        <f t="shared" si="55"/>
        <v>29.968700000000013</v>
      </c>
      <c r="D1929" s="64">
        <f t="shared" si="54"/>
        <v>27.43934999999999</v>
      </c>
    </row>
    <row r="1930" spans="1:4" x14ac:dyDescent="0.25">
      <c r="A1930" s="62">
        <v>41880</v>
      </c>
      <c r="B1930" s="1">
        <v>34.92</v>
      </c>
      <c r="C1930" s="1">
        <f t="shared" si="55"/>
        <v>30.048800000000014</v>
      </c>
      <c r="D1930" s="64">
        <f t="shared" ref="D1930:D1993" si="56">+IF(B1930="","",AVERAGE(B1731:B1930))</f>
        <v>27.491799999999994</v>
      </c>
    </row>
    <row r="1931" spans="1:4" x14ac:dyDescent="0.25">
      <c r="A1931" s="62">
        <v>41884</v>
      </c>
      <c r="B1931" s="1">
        <v>34.57</v>
      </c>
      <c r="C1931" s="1">
        <f t="shared" si="55"/>
        <v>30.124700000000015</v>
      </c>
      <c r="D1931" s="64">
        <f t="shared" si="56"/>
        <v>27.54164999999999</v>
      </c>
    </row>
    <row r="1932" spans="1:4" x14ac:dyDescent="0.25">
      <c r="A1932" s="62">
        <v>41885</v>
      </c>
      <c r="B1932" s="1">
        <v>34.57</v>
      </c>
      <c r="C1932" s="1">
        <f t="shared" si="55"/>
        <v>30.206200000000017</v>
      </c>
      <c r="D1932" s="64">
        <f t="shared" si="56"/>
        <v>27.59259999999999</v>
      </c>
    </row>
    <row r="1933" spans="1:4" x14ac:dyDescent="0.25">
      <c r="A1933" s="62">
        <v>41886</v>
      </c>
      <c r="B1933" s="1">
        <v>34.9</v>
      </c>
      <c r="C1933" s="1">
        <f t="shared" si="55"/>
        <v>30.293400000000016</v>
      </c>
      <c r="D1933" s="64">
        <f t="shared" si="56"/>
        <v>27.64449999999999</v>
      </c>
    </row>
    <row r="1934" spans="1:4" x14ac:dyDescent="0.25">
      <c r="A1934" s="62">
        <v>41887</v>
      </c>
      <c r="B1934" s="1">
        <v>35</v>
      </c>
      <c r="C1934" s="1">
        <f t="shared" si="55"/>
        <v>30.377800000000011</v>
      </c>
      <c r="D1934" s="64">
        <f t="shared" si="56"/>
        <v>27.696499999999993</v>
      </c>
    </row>
    <row r="1935" spans="1:4" x14ac:dyDescent="0.25">
      <c r="A1935" s="62">
        <v>41890</v>
      </c>
      <c r="B1935" s="1">
        <v>35.33</v>
      </c>
      <c r="C1935" s="1">
        <f t="shared" si="55"/>
        <v>30.463400000000011</v>
      </c>
      <c r="D1935" s="64">
        <f t="shared" si="56"/>
        <v>27.749649999999988</v>
      </c>
    </row>
    <row r="1936" spans="1:4" x14ac:dyDescent="0.25">
      <c r="A1936" s="62">
        <v>41891</v>
      </c>
      <c r="B1936" s="1">
        <v>34.909999999999997</v>
      </c>
      <c r="C1936" s="1">
        <f t="shared" si="55"/>
        <v>30.543200000000009</v>
      </c>
      <c r="D1936" s="64">
        <f t="shared" si="56"/>
        <v>27.80139999999999</v>
      </c>
    </row>
    <row r="1937" spans="1:4" x14ac:dyDescent="0.25">
      <c r="A1937" s="62">
        <v>41892</v>
      </c>
      <c r="B1937" s="1">
        <v>35.020000000000003</v>
      </c>
      <c r="C1937" s="1">
        <f t="shared" si="55"/>
        <v>30.623000000000012</v>
      </c>
      <c r="D1937" s="64">
        <f t="shared" si="56"/>
        <v>27.850349999999985</v>
      </c>
    </row>
    <row r="1938" spans="1:4" x14ac:dyDescent="0.25">
      <c r="A1938" s="62">
        <v>41893</v>
      </c>
      <c r="B1938" s="1">
        <v>35.020000000000003</v>
      </c>
      <c r="C1938" s="1">
        <f t="shared" si="55"/>
        <v>30.703700000000012</v>
      </c>
      <c r="D1938" s="64">
        <f t="shared" si="56"/>
        <v>27.906099999999988</v>
      </c>
    </row>
    <row r="1939" spans="1:4" x14ac:dyDescent="0.25">
      <c r="A1939" s="62">
        <v>41894</v>
      </c>
      <c r="B1939" s="1">
        <v>34.619999999999997</v>
      </c>
      <c r="C1939" s="1">
        <f t="shared" si="55"/>
        <v>30.781500000000008</v>
      </c>
      <c r="D1939" s="64">
        <f t="shared" si="56"/>
        <v>27.960449999999991</v>
      </c>
    </row>
    <row r="1940" spans="1:4" x14ac:dyDescent="0.25">
      <c r="A1940" s="62">
        <v>41897</v>
      </c>
      <c r="B1940" s="1">
        <v>34.54</v>
      </c>
      <c r="C1940" s="1">
        <f t="shared" si="55"/>
        <v>30.859400000000015</v>
      </c>
      <c r="D1940" s="64">
        <f t="shared" si="56"/>
        <v>28.01489999999999</v>
      </c>
    </row>
    <row r="1941" spans="1:4" x14ac:dyDescent="0.25">
      <c r="A1941" s="62">
        <v>41898</v>
      </c>
      <c r="B1941" s="1">
        <v>34.93</v>
      </c>
      <c r="C1941" s="1">
        <f t="shared" si="55"/>
        <v>30.941200000000013</v>
      </c>
      <c r="D1941" s="64">
        <f t="shared" si="56"/>
        <v>28.070049999999988</v>
      </c>
    </row>
    <row r="1942" spans="1:4" x14ac:dyDescent="0.25">
      <c r="A1942" s="62">
        <v>41899</v>
      </c>
      <c r="B1942" s="1">
        <v>34.979999999999997</v>
      </c>
      <c r="C1942" s="1">
        <f t="shared" si="55"/>
        <v>31.028400000000012</v>
      </c>
      <c r="D1942" s="64">
        <f t="shared" si="56"/>
        <v>28.125749999999989</v>
      </c>
    </row>
    <row r="1943" spans="1:4" x14ac:dyDescent="0.25">
      <c r="A1943" s="62">
        <v>41900</v>
      </c>
      <c r="B1943" s="1">
        <v>35.17</v>
      </c>
      <c r="C1943" s="1">
        <f t="shared" si="55"/>
        <v>31.116800000000008</v>
      </c>
      <c r="D1943" s="64">
        <f t="shared" si="56"/>
        <v>28.183099999999996</v>
      </c>
    </row>
    <row r="1944" spans="1:4" x14ac:dyDescent="0.25">
      <c r="A1944" s="62">
        <v>41901</v>
      </c>
      <c r="B1944" s="1">
        <v>34.82</v>
      </c>
      <c r="C1944" s="1">
        <f t="shared" si="55"/>
        <v>31.200200000000009</v>
      </c>
      <c r="D1944" s="64">
        <f t="shared" si="56"/>
        <v>28.239449999999991</v>
      </c>
    </row>
    <row r="1945" spans="1:4" x14ac:dyDescent="0.25">
      <c r="A1945" s="62">
        <v>41904</v>
      </c>
      <c r="B1945" s="1">
        <v>34.71</v>
      </c>
      <c r="C1945" s="1">
        <f t="shared" si="55"/>
        <v>31.280400000000007</v>
      </c>
      <c r="D1945" s="64">
        <f t="shared" si="56"/>
        <v>28.294299999999993</v>
      </c>
    </row>
    <row r="1946" spans="1:4" x14ac:dyDescent="0.25">
      <c r="A1946" s="62">
        <v>41905</v>
      </c>
      <c r="B1946" s="1">
        <v>34.42</v>
      </c>
      <c r="C1946" s="1">
        <f t="shared" si="55"/>
        <v>31.36010000000001</v>
      </c>
      <c r="D1946" s="64">
        <f t="shared" si="56"/>
        <v>28.345099999999992</v>
      </c>
    </row>
    <row r="1947" spans="1:4" x14ac:dyDescent="0.25">
      <c r="A1947" s="62">
        <v>41906</v>
      </c>
      <c r="B1947" s="1">
        <v>34.75</v>
      </c>
      <c r="C1947" s="1">
        <f t="shared" si="55"/>
        <v>31.443500000000014</v>
      </c>
      <c r="D1947" s="64">
        <f t="shared" si="56"/>
        <v>28.394749999999991</v>
      </c>
    </row>
    <row r="1948" spans="1:4" x14ac:dyDescent="0.25">
      <c r="A1948" s="62">
        <v>41907</v>
      </c>
      <c r="B1948" s="1">
        <v>34.14</v>
      </c>
      <c r="C1948" s="1">
        <f t="shared" si="55"/>
        <v>31.523200000000006</v>
      </c>
      <c r="D1948" s="64">
        <f t="shared" si="56"/>
        <v>28.440799999999996</v>
      </c>
    </row>
    <row r="1949" spans="1:4" x14ac:dyDescent="0.25">
      <c r="A1949" s="62">
        <v>41908</v>
      </c>
      <c r="B1949" s="1">
        <v>34.26</v>
      </c>
      <c r="C1949" s="1">
        <f t="shared" si="55"/>
        <v>31.60380000000001</v>
      </c>
      <c r="D1949" s="64">
        <f t="shared" si="56"/>
        <v>28.487999999999996</v>
      </c>
    </row>
    <row r="1950" spans="1:4" x14ac:dyDescent="0.25">
      <c r="A1950" s="62">
        <v>41911</v>
      </c>
      <c r="B1950" s="1">
        <v>34.9</v>
      </c>
      <c r="C1950" s="1">
        <f t="shared" si="55"/>
        <v>31.68910000000001</v>
      </c>
      <c r="D1950" s="64">
        <f t="shared" si="56"/>
        <v>28.540399999999995</v>
      </c>
    </row>
    <row r="1951" spans="1:4" x14ac:dyDescent="0.25">
      <c r="A1951" s="62">
        <v>41912</v>
      </c>
      <c r="B1951" s="1">
        <v>34.82</v>
      </c>
      <c r="C1951" s="1">
        <f t="shared" si="55"/>
        <v>31.773900000000012</v>
      </c>
      <c r="D1951" s="64">
        <f t="shared" si="56"/>
        <v>28.592149999999993</v>
      </c>
    </row>
    <row r="1952" spans="1:4" x14ac:dyDescent="0.25">
      <c r="A1952" s="62">
        <v>41913</v>
      </c>
      <c r="B1952" s="1">
        <v>33.99</v>
      </c>
      <c r="C1952" s="1">
        <f t="shared" si="55"/>
        <v>31.850800000000007</v>
      </c>
      <c r="D1952" s="64">
        <f t="shared" si="56"/>
        <v>28.64064999999999</v>
      </c>
    </row>
    <row r="1953" spans="1:4" x14ac:dyDescent="0.25">
      <c r="A1953" s="62">
        <v>41914</v>
      </c>
      <c r="B1953" s="1">
        <v>33.520000000000003</v>
      </c>
      <c r="C1953" s="1">
        <f t="shared" si="55"/>
        <v>31.922300000000011</v>
      </c>
      <c r="D1953" s="64">
        <f t="shared" si="56"/>
        <v>28.686</v>
      </c>
    </row>
    <row r="1954" spans="1:4" x14ac:dyDescent="0.25">
      <c r="A1954" s="62">
        <v>41915</v>
      </c>
      <c r="B1954" s="1">
        <v>34.03</v>
      </c>
      <c r="C1954" s="1">
        <f t="shared" si="55"/>
        <v>31.998100000000012</v>
      </c>
      <c r="D1954" s="64">
        <f t="shared" si="56"/>
        <v>28.732849999999996</v>
      </c>
    </row>
    <row r="1955" spans="1:4" x14ac:dyDescent="0.25">
      <c r="A1955" s="62">
        <v>41918</v>
      </c>
      <c r="B1955" s="1">
        <v>34.11</v>
      </c>
      <c r="C1955" s="1">
        <f t="shared" si="55"/>
        <v>32.075900000000019</v>
      </c>
      <c r="D1955" s="64">
        <f t="shared" si="56"/>
        <v>28.777649999999998</v>
      </c>
    </row>
    <row r="1956" spans="1:4" x14ac:dyDescent="0.25">
      <c r="A1956" s="62">
        <v>41919</v>
      </c>
      <c r="B1956" s="1">
        <v>33.47</v>
      </c>
      <c r="C1956" s="1">
        <f t="shared" si="55"/>
        <v>32.150500000000015</v>
      </c>
      <c r="D1956" s="64">
        <f t="shared" si="56"/>
        <v>28.819299999999998</v>
      </c>
    </row>
    <row r="1957" spans="1:4" x14ac:dyDescent="0.25">
      <c r="A1957" s="62">
        <v>41920</v>
      </c>
      <c r="B1957" s="1">
        <v>34.270000000000003</v>
      </c>
      <c r="C1957" s="1">
        <f t="shared" si="55"/>
        <v>32.235000000000007</v>
      </c>
      <c r="D1957" s="64">
        <f t="shared" si="56"/>
        <v>28.865349999999999</v>
      </c>
    </row>
    <row r="1958" spans="1:4" x14ac:dyDescent="0.25">
      <c r="A1958" s="62">
        <v>41921</v>
      </c>
      <c r="B1958" s="1">
        <v>33.619999999999997</v>
      </c>
      <c r="C1958" s="1">
        <f t="shared" ref="C1958:C2021" si="57">+IF(B1958="","",AVERAGE(B1859:B1958))</f>
        <v>32.310800000000008</v>
      </c>
      <c r="D1958" s="64">
        <f t="shared" si="56"/>
        <v>28.906849999999999</v>
      </c>
    </row>
    <row r="1959" spans="1:4" x14ac:dyDescent="0.25">
      <c r="A1959" s="62">
        <v>41922</v>
      </c>
      <c r="B1959" s="1">
        <v>31.91</v>
      </c>
      <c r="C1959" s="1">
        <f t="shared" si="57"/>
        <v>32.369500000000002</v>
      </c>
      <c r="D1959" s="64">
        <f t="shared" si="56"/>
        <v>28.939249999999998</v>
      </c>
    </row>
    <row r="1960" spans="1:4" x14ac:dyDescent="0.25">
      <c r="A1960" s="62">
        <v>41925</v>
      </c>
      <c r="B1960" s="1">
        <v>31.47</v>
      </c>
      <c r="C1960" s="1">
        <f t="shared" si="57"/>
        <v>32.422200000000004</v>
      </c>
      <c r="D1960" s="64">
        <f t="shared" si="56"/>
        <v>28.968099999999996</v>
      </c>
    </row>
    <row r="1961" spans="1:4" x14ac:dyDescent="0.25">
      <c r="A1961" s="62">
        <v>41926</v>
      </c>
      <c r="B1961" s="1">
        <v>32.14</v>
      </c>
      <c r="C1961" s="1">
        <f t="shared" si="57"/>
        <v>32.482100000000003</v>
      </c>
      <c r="D1961" s="64">
        <f t="shared" si="56"/>
        <v>29.000799999999998</v>
      </c>
    </row>
    <row r="1962" spans="1:4" x14ac:dyDescent="0.25">
      <c r="A1962" s="62">
        <v>41927</v>
      </c>
      <c r="B1962" s="1">
        <v>31.28</v>
      </c>
      <c r="C1962" s="1">
        <f t="shared" si="57"/>
        <v>32.532000000000004</v>
      </c>
      <c r="D1962" s="64">
        <f t="shared" si="56"/>
        <v>29.027949999999997</v>
      </c>
    </row>
    <row r="1963" spans="1:4" x14ac:dyDescent="0.25">
      <c r="A1963" s="62">
        <v>41928</v>
      </c>
      <c r="B1963" s="1">
        <v>30.85</v>
      </c>
      <c r="C1963" s="1">
        <f t="shared" si="57"/>
        <v>32.573399999999999</v>
      </c>
      <c r="D1963" s="64">
        <f t="shared" si="56"/>
        <v>29.052399999999999</v>
      </c>
    </row>
    <row r="1964" spans="1:4" x14ac:dyDescent="0.25">
      <c r="A1964" s="62">
        <v>41929</v>
      </c>
      <c r="B1964" s="1">
        <v>31.38</v>
      </c>
      <c r="C1964" s="1">
        <f t="shared" si="57"/>
        <v>32.618399999999994</v>
      </c>
      <c r="D1964" s="64">
        <f t="shared" si="56"/>
        <v>29.080349999999999</v>
      </c>
    </row>
    <row r="1965" spans="1:4" x14ac:dyDescent="0.25">
      <c r="A1965" s="62">
        <v>41932</v>
      </c>
      <c r="B1965" s="1">
        <v>31.58</v>
      </c>
      <c r="C1965" s="1">
        <f t="shared" si="57"/>
        <v>32.6646</v>
      </c>
      <c r="D1965" s="64">
        <f t="shared" si="56"/>
        <v>29.109349999999999</v>
      </c>
    </row>
    <row r="1966" spans="1:4" x14ac:dyDescent="0.25">
      <c r="A1966" s="62">
        <v>41933</v>
      </c>
      <c r="B1966" s="1">
        <v>32.61</v>
      </c>
      <c r="C1966" s="1">
        <f t="shared" si="57"/>
        <v>32.717500000000001</v>
      </c>
      <c r="D1966" s="64">
        <f t="shared" si="56"/>
        <v>29.145099999999992</v>
      </c>
    </row>
    <row r="1967" spans="1:4" x14ac:dyDescent="0.25">
      <c r="A1967" s="62">
        <v>41934</v>
      </c>
      <c r="B1967" s="1">
        <v>32.270000000000003</v>
      </c>
      <c r="C1967" s="1">
        <f t="shared" si="57"/>
        <v>32.767600000000002</v>
      </c>
      <c r="D1967" s="64">
        <f t="shared" si="56"/>
        <v>29.178549999999994</v>
      </c>
    </row>
    <row r="1968" spans="1:4" x14ac:dyDescent="0.25">
      <c r="A1968" s="62">
        <v>41935</v>
      </c>
      <c r="B1968" s="1">
        <v>32.69</v>
      </c>
      <c r="C1968" s="1">
        <f t="shared" si="57"/>
        <v>32.817900000000002</v>
      </c>
      <c r="D1968" s="64">
        <f t="shared" si="56"/>
        <v>29.214849999999991</v>
      </c>
    </row>
    <row r="1969" spans="1:4" x14ac:dyDescent="0.25">
      <c r="A1969" s="62">
        <v>41936</v>
      </c>
      <c r="B1969" s="1">
        <v>33.18</v>
      </c>
      <c r="C1969" s="1">
        <f t="shared" si="57"/>
        <v>32.873699999999992</v>
      </c>
      <c r="D1969" s="64">
        <f t="shared" si="56"/>
        <v>29.254199999999997</v>
      </c>
    </row>
    <row r="1970" spans="1:4" x14ac:dyDescent="0.25">
      <c r="A1970" s="62">
        <v>41939</v>
      </c>
      <c r="B1970" s="1">
        <v>33.200000000000003</v>
      </c>
      <c r="C1970" s="1">
        <f t="shared" si="57"/>
        <v>32.929099999999991</v>
      </c>
      <c r="D1970" s="64">
        <f t="shared" si="56"/>
        <v>29.292549999999995</v>
      </c>
    </row>
    <row r="1971" spans="1:4" x14ac:dyDescent="0.25">
      <c r="A1971" s="62">
        <v>41940</v>
      </c>
      <c r="B1971" s="1">
        <v>33.74</v>
      </c>
      <c r="C1971" s="1">
        <f t="shared" si="57"/>
        <v>32.984799999999993</v>
      </c>
      <c r="D1971" s="64">
        <f t="shared" si="56"/>
        <v>29.333749999999991</v>
      </c>
    </row>
    <row r="1972" spans="1:4" x14ac:dyDescent="0.25">
      <c r="A1972" s="62">
        <v>41941</v>
      </c>
      <c r="B1972" s="1">
        <v>33.92</v>
      </c>
      <c r="C1972" s="1">
        <f t="shared" si="57"/>
        <v>33.044899999999998</v>
      </c>
      <c r="D1972" s="64">
        <f t="shared" si="56"/>
        <v>29.370799999999996</v>
      </c>
    </row>
    <row r="1973" spans="1:4" x14ac:dyDescent="0.25">
      <c r="A1973" s="62">
        <v>41942</v>
      </c>
      <c r="B1973" s="1">
        <v>32.58</v>
      </c>
      <c r="C1973" s="1">
        <f t="shared" si="57"/>
        <v>33.088299999999997</v>
      </c>
      <c r="D1973" s="64">
        <f t="shared" si="56"/>
        <v>29.400349999999992</v>
      </c>
    </row>
    <row r="1974" spans="1:4" x14ac:dyDescent="0.25">
      <c r="A1974" s="62">
        <v>41943</v>
      </c>
      <c r="B1974" s="1">
        <v>34.01</v>
      </c>
      <c r="C1974" s="1">
        <f t="shared" si="57"/>
        <v>33.149099999999997</v>
      </c>
      <c r="D1974" s="64">
        <f t="shared" si="56"/>
        <v>29.437699999999996</v>
      </c>
    </row>
    <row r="1975" spans="1:4" x14ac:dyDescent="0.25">
      <c r="A1975" s="62">
        <v>41946</v>
      </c>
      <c r="B1975" s="1">
        <v>34.31</v>
      </c>
      <c r="C1975" s="1">
        <f t="shared" si="57"/>
        <v>33.212599999999995</v>
      </c>
      <c r="D1975" s="64">
        <f t="shared" si="56"/>
        <v>29.479999999999997</v>
      </c>
    </row>
    <row r="1976" spans="1:4" x14ac:dyDescent="0.25">
      <c r="A1976" s="62">
        <v>41947</v>
      </c>
      <c r="B1976" s="1">
        <v>34.54</v>
      </c>
      <c r="C1976" s="1">
        <f t="shared" si="57"/>
        <v>33.259299999999996</v>
      </c>
      <c r="D1976" s="64">
        <f t="shared" si="56"/>
        <v>29.524749999999994</v>
      </c>
    </row>
    <row r="1977" spans="1:4" x14ac:dyDescent="0.25">
      <c r="A1977" s="62">
        <v>41948</v>
      </c>
      <c r="B1977" s="1">
        <v>33.76</v>
      </c>
      <c r="C1977" s="1">
        <f t="shared" si="57"/>
        <v>33.296800000000005</v>
      </c>
      <c r="D1977" s="64">
        <f t="shared" si="56"/>
        <v>29.566999999999997</v>
      </c>
    </row>
    <row r="1978" spans="1:4" x14ac:dyDescent="0.25">
      <c r="A1978" s="62">
        <v>41949</v>
      </c>
      <c r="B1978" s="1">
        <v>33.82</v>
      </c>
      <c r="C1978" s="1">
        <f t="shared" si="57"/>
        <v>33.335500000000003</v>
      </c>
      <c r="D1978" s="64">
        <f t="shared" si="56"/>
        <v>29.61045</v>
      </c>
    </row>
    <row r="1979" spans="1:4" x14ac:dyDescent="0.25">
      <c r="A1979" s="62">
        <v>41950</v>
      </c>
      <c r="B1979" s="1">
        <v>33.58</v>
      </c>
      <c r="C1979" s="1">
        <f t="shared" si="57"/>
        <v>33.372</v>
      </c>
      <c r="D1979" s="64">
        <f t="shared" si="56"/>
        <v>29.654299999999999</v>
      </c>
    </row>
    <row r="1980" spans="1:4" x14ac:dyDescent="0.25">
      <c r="A1980" s="62">
        <v>41953</v>
      </c>
      <c r="B1980" s="1">
        <v>33.26</v>
      </c>
      <c r="C1980" s="1">
        <f t="shared" si="57"/>
        <v>33.403700000000001</v>
      </c>
      <c r="D1980" s="64">
        <f t="shared" si="56"/>
        <v>29.696999999999999</v>
      </c>
    </row>
    <row r="1981" spans="1:4" x14ac:dyDescent="0.25">
      <c r="A1981" s="62">
        <v>41954</v>
      </c>
      <c r="B1981" s="1">
        <v>33.31</v>
      </c>
      <c r="C1981" s="1">
        <f t="shared" si="57"/>
        <v>33.434800000000003</v>
      </c>
      <c r="D1981" s="64">
        <f t="shared" si="56"/>
        <v>29.739050000000002</v>
      </c>
    </row>
    <row r="1982" spans="1:4" x14ac:dyDescent="0.25">
      <c r="A1982" s="62">
        <v>41955</v>
      </c>
      <c r="B1982" s="1">
        <v>33.380000000000003</v>
      </c>
      <c r="C1982" s="1">
        <f t="shared" si="57"/>
        <v>33.466300000000004</v>
      </c>
      <c r="D1982" s="64">
        <f t="shared" si="56"/>
        <v>29.782550000000001</v>
      </c>
    </row>
    <row r="1983" spans="1:4" x14ac:dyDescent="0.25">
      <c r="A1983" s="62">
        <v>41956</v>
      </c>
      <c r="B1983" s="1">
        <v>33.68</v>
      </c>
      <c r="C1983" s="1">
        <f t="shared" si="57"/>
        <v>33.498100000000001</v>
      </c>
      <c r="D1983" s="64">
        <f t="shared" si="56"/>
        <v>29.827250000000003</v>
      </c>
    </row>
    <row r="1984" spans="1:4" x14ac:dyDescent="0.25">
      <c r="A1984" s="62">
        <v>41957</v>
      </c>
      <c r="B1984" s="1">
        <v>33.950000000000003</v>
      </c>
      <c r="C1984" s="1">
        <f t="shared" si="57"/>
        <v>33.528799999999997</v>
      </c>
      <c r="D1984" s="64">
        <f t="shared" si="56"/>
        <v>29.874300000000002</v>
      </c>
    </row>
    <row r="1985" spans="1:4" x14ac:dyDescent="0.25">
      <c r="A1985" s="62">
        <v>41960</v>
      </c>
      <c r="B1985" s="1">
        <v>34.24</v>
      </c>
      <c r="C1985" s="1">
        <f t="shared" si="57"/>
        <v>33.563399999999994</v>
      </c>
      <c r="D1985" s="64">
        <f t="shared" si="56"/>
        <v>29.925750000000004</v>
      </c>
    </row>
    <row r="1986" spans="1:4" x14ac:dyDescent="0.25">
      <c r="A1986" s="62">
        <v>41961</v>
      </c>
      <c r="B1986" s="1">
        <v>34.71</v>
      </c>
      <c r="C1986" s="1">
        <f t="shared" si="57"/>
        <v>33.601199999999999</v>
      </c>
      <c r="D1986" s="64">
        <f t="shared" si="56"/>
        <v>29.9802</v>
      </c>
    </row>
    <row r="1987" spans="1:4" x14ac:dyDescent="0.25">
      <c r="A1987" s="62">
        <v>41962</v>
      </c>
      <c r="B1987" s="1">
        <v>34.35</v>
      </c>
      <c r="C1987" s="1">
        <f t="shared" si="57"/>
        <v>33.6357</v>
      </c>
      <c r="D1987" s="64">
        <f t="shared" si="56"/>
        <v>30.034350000000003</v>
      </c>
    </row>
    <row r="1988" spans="1:4" x14ac:dyDescent="0.25">
      <c r="A1988" s="62">
        <v>41963</v>
      </c>
      <c r="B1988" s="1">
        <v>35.950000000000003</v>
      </c>
      <c r="C1988" s="1">
        <f t="shared" si="57"/>
        <v>33.685399999999994</v>
      </c>
      <c r="D1988" s="64">
        <f t="shared" si="56"/>
        <v>30.094150000000003</v>
      </c>
    </row>
    <row r="1989" spans="1:4" x14ac:dyDescent="0.25">
      <c r="A1989" s="62">
        <v>41964</v>
      </c>
      <c r="B1989" s="1">
        <v>35.590000000000003</v>
      </c>
      <c r="C1989" s="1">
        <f t="shared" si="57"/>
        <v>33.731499999999997</v>
      </c>
      <c r="D1989" s="64">
        <f t="shared" si="56"/>
        <v>30.151100000000007</v>
      </c>
    </row>
    <row r="1990" spans="1:4" x14ac:dyDescent="0.25">
      <c r="A1990" s="62">
        <v>41967</v>
      </c>
      <c r="B1990" s="1">
        <v>36.25</v>
      </c>
      <c r="C1990" s="1">
        <f t="shared" si="57"/>
        <v>33.782599999999995</v>
      </c>
      <c r="D1990" s="64">
        <f t="shared" si="56"/>
        <v>30.210900000000006</v>
      </c>
    </row>
    <row r="1991" spans="1:4" x14ac:dyDescent="0.25">
      <c r="A1991" s="62">
        <v>41968</v>
      </c>
      <c r="B1991" s="1">
        <v>36.32</v>
      </c>
      <c r="C1991" s="1">
        <f t="shared" si="57"/>
        <v>33.835499999999996</v>
      </c>
      <c r="D1991" s="64">
        <f t="shared" si="56"/>
        <v>30.270150000000008</v>
      </c>
    </row>
    <row r="1992" spans="1:4" x14ac:dyDescent="0.25">
      <c r="A1992" s="62">
        <v>41969</v>
      </c>
      <c r="B1992" s="1">
        <v>36.9</v>
      </c>
      <c r="C1992" s="1">
        <f t="shared" si="57"/>
        <v>33.896599999999999</v>
      </c>
      <c r="D1992" s="64">
        <f t="shared" si="56"/>
        <v>30.331900000000005</v>
      </c>
    </row>
    <row r="1993" spans="1:4" x14ac:dyDescent="0.25">
      <c r="A1993" s="62">
        <v>41971</v>
      </c>
      <c r="B1993" s="1">
        <v>37.25</v>
      </c>
      <c r="C1993" s="1">
        <f t="shared" si="57"/>
        <v>33.9602</v>
      </c>
      <c r="D1993" s="64">
        <f t="shared" si="56"/>
        <v>30.394650000000006</v>
      </c>
    </row>
    <row r="1994" spans="1:4" x14ac:dyDescent="0.25">
      <c r="A1994" s="62">
        <v>41974</v>
      </c>
      <c r="B1994" s="1">
        <v>37.17</v>
      </c>
      <c r="C1994" s="1">
        <f t="shared" si="57"/>
        <v>34.019300000000001</v>
      </c>
      <c r="D1994" s="64">
        <f t="shared" ref="D1994:D2057" si="58">+IF(B1994="","",AVERAGE(B1795:B1994))</f>
        <v>30.456700000000009</v>
      </c>
    </row>
    <row r="1995" spans="1:4" x14ac:dyDescent="0.25">
      <c r="A1995" s="62">
        <v>41975</v>
      </c>
      <c r="B1995" s="1">
        <v>37.6</v>
      </c>
      <c r="C1995" s="1">
        <f t="shared" si="57"/>
        <v>34.082799999999992</v>
      </c>
      <c r="D1995" s="64">
        <f t="shared" si="58"/>
        <v>30.520900000000005</v>
      </c>
    </row>
    <row r="1996" spans="1:4" x14ac:dyDescent="0.25">
      <c r="A1996" s="62">
        <v>41976</v>
      </c>
      <c r="B1996" s="1">
        <v>37.43</v>
      </c>
      <c r="C1996" s="1">
        <f t="shared" si="57"/>
        <v>34.142199999999995</v>
      </c>
      <c r="D1996" s="64">
        <f t="shared" si="58"/>
        <v>30.585550000000008</v>
      </c>
    </row>
    <row r="1997" spans="1:4" x14ac:dyDescent="0.25">
      <c r="A1997" s="62">
        <v>41977</v>
      </c>
      <c r="B1997" s="1">
        <v>37.46</v>
      </c>
      <c r="C1997" s="1">
        <f t="shared" si="57"/>
        <v>34.199699999999993</v>
      </c>
      <c r="D1997" s="64">
        <f t="shared" si="58"/>
        <v>30.649150000000009</v>
      </c>
    </row>
    <row r="1998" spans="1:4" x14ac:dyDescent="0.25">
      <c r="A1998" s="62">
        <v>41978</v>
      </c>
      <c r="B1998" s="1">
        <v>37.67</v>
      </c>
      <c r="C1998" s="1">
        <f t="shared" si="57"/>
        <v>34.229899999999994</v>
      </c>
      <c r="D1998" s="64">
        <f t="shared" si="58"/>
        <v>30.71540000000001</v>
      </c>
    </row>
    <row r="1999" spans="1:4" x14ac:dyDescent="0.25">
      <c r="A1999" s="62">
        <v>41981</v>
      </c>
      <c r="B1999" s="1">
        <v>37.200000000000003</v>
      </c>
      <c r="C1999" s="1">
        <f t="shared" si="57"/>
        <v>34.26489999999999</v>
      </c>
      <c r="D1999" s="64">
        <f t="shared" si="58"/>
        <v>30.778250000000007</v>
      </c>
    </row>
    <row r="2000" spans="1:4" x14ac:dyDescent="0.25">
      <c r="A2000" s="62">
        <v>41982</v>
      </c>
      <c r="B2000" s="1">
        <v>36.89</v>
      </c>
      <c r="C2000" s="1">
        <f t="shared" si="57"/>
        <v>34.29679999999999</v>
      </c>
      <c r="D2000" s="64">
        <f t="shared" si="58"/>
        <v>30.839600000000008</v>
      </c>
    </row>
    <row r="2001" spans="1:4" x14ac:dyDescent="0.25">
      <c r="A2001" s="62">
        <v>41983</v>
      </c>
      <c r="B2001" s="1">
        <v>36.42</v>
      </c>
      <c r="C2001" s="1">
        <f t="shared" si="57"/>
        <v>34.320399999999999</v>
      </c>
      <c r="D2001" s="64">
        <f t="shared" si="58"/>
        <v>30.897700000000007</v>
      </c>
    </row>
    <row r="2002" spans="1:4" x14ac:dyDescent="0.25">
      <c r="A2002" s="62">
        <v>41984</v>
      </c>
      <c r="B2002" s="1">
        <v>36.700000000000003</v>
      </c>
      <c r="C2002" s="1">
        <f t="shared" si="57"/>
        <v>34.339499999999994</v>
      </c>
      <c r="D2002" s="64">
        <f t="shared" si="58"/>
        <v>30.957400000000007</v>
      </c>
    </row>
    <row r="2003" spans="1:4" x14ac:dyDescent="0.25">
      <c r="A2003" s="62">
        <v>41985</v>
      </c>
      <c r="B2003" s="1">
        <v>36.22</v>
      </c>
      <c r="C2003" s="1">
        <f t="shared" si="57"/>
        <v>34.356699999999989</v>
      </c>
      <c r="D2003" s="64">
        <f t="shared" si="58"/>
        <v>31.014700000000008</v>
      </c>
    </row>
    <row r="2004" spans="1:4" x14ac:dyDescent="0.25">
      <c r="A2004" s="62">
        <v>41988</v>
      </c>
      <c r="B2004" s="1">
        <v>35.92</v>
      </c>
      <c r="C2004" s="1">
        <f t="shared" si="57"/>
        <v>34.37339999999999</v>
      </c>
      <c r="D2004" s="64">
        <f t="shared" si="58"/>
        <v>31.071800000000007</v>
      </c>
    </row>
    <row r="2005" spans="1:4" x14ac:dyDescent="0.25">
      <c r="A2005" s="62">
        <v>41989</v>
      </c>
      <c r="B2005" s="1">
        <v>35.56</v>
      </c>
      <c r="C2005" s="1">
        <f t="shared" si="57"/>
        <v>34.386499999999991</v>
      </c>
      <c r="D2005" s="64">
        <f t="shared" si="58"/>
        <v>31.126550000000016</v>
      </c>
    </row>
    <row r="2006" spans="1:4" x14ac:dyDescent="0.25">
      <c r="A2006" s="62">
        <v>41990</v>
      </c>
      <c r="B2006" s="1">
        <v>36.24</v>
      </c>
      <c r="C2006" s="1">
        <f t="shared" si="57"/>
        <v>34.40659999999999</v>
      </c>
      <c r="D2006" s="64">
        <f t="shared" si="58"/>
        <v>31.185250000000014</v>
      </c>
    </row>
    <row r="2007" spans="1:4" x14ac:dyDescent="0.25">
      <c r="A2007" s="62">
        <v>41991</v>
      </c>
      <c r="B2007" s="1">
        <v>37.020000000000003</v>
      </c>
      <c r="C2007" s="1">
        <f t="shared" si="57"/>
        <v>34.434899999999992</v>
      </c>
      <c r="D2007" s="64">
        <f t="shared" si="58"/>
        <v>31.247200000000017</v>
      </c>
    </row>
    <row r="2008" spans="1:4" x14ac:dyDescent="0.25">
      <c r="A2008" s="62">
        <v>41992</v>
      </c>
      <c r="B2008" s="1">
        <v>36.369999999999997</v>
      </c>
      <c r="C2008" s="1">
        <f t="shared" si="57"/>
        <v>34.455099999999987</v>
      </c>
      <c r="D2008" s="64">
        <f t="shared" si="58"/>
        <v>31.305850000000014</v>
      </c>
    </row>
    <row r="2009" spans="1:4" x14ac:dyDescent="0.25">
      <c r="A2009" s="62">
        <v>41995</v>
      </c>
      <c r="B2009" s="1">
        <v>37.21</v>
      </c>
      <c r="C2009" s="1">
        <f t="shared" si="57"/>
        <v>34.488299999999988</v>
      </c>
      <c r="D2009" s="64">
        <f t="shared" si="58"/>
        <v>31.367700000000013</v>
      </c>
    </row>
    <row r="2010" spans="1:4" x14ac:dyDescent="0.25">
      <c r="A2010" s="62">
        <v>41996</v>
      </c>
      <c r="B2010" s="1">
        <v>37.43</v>
      </c>
      <c r="C2010" s="1">
        <f t="shared" si="57"/>
        <v>34.525199999999991</v>
      </c>
      <c r="D2010" s="64">
        <f t="shared" si="58"/>
        <v>31.431200000000018</v>
      </c>
    </row>
    <row r="2011" spans="1:4" x14ac:dyDescent="0.25">
      <c r="A2011" s="62">
        <v>41997</v>
      </c>
      <c r="B2011" s="1">
        <v>37.44</v>
      </c>
      <c r="C2011" s="1">
        <f t="shared" si="57"/>
        <v>34.559099999999994</v>
      </c>
      <c r="D2011" s="64">
        <f t="shared" si="58"/>
        <v>31.494600000000013</v>
      </c>
    </row>
    <row r="2012" spans="1:4" x14ac:dyDescent="0.25">
      <c r="A2012" s="62">
        <v>41999</v>
      </c>
      <c r="B2012" s="1">
        <v>37.549999999999997</v>
      </c>
      <c r="C2012" s="1">
        <f t="shared" si="57"/>
        <v>34.606399999999994</v>
      </c>
      <c r="D2012" s="64">
        <f t="shared" si="58"/>
        <v>31.559500000000018</v>
      </c>
    </row>
    <row r="2013" spans="1:4" x14ac:dyDescent="0.25">
      <c r="A2013" s="62">
        <v>42002</v>
      </c>
      <c r="B2013" s="1">
        <v>37.18</v>
      </c>
      <c r="C2013" s="1">
        <f t="shared" si="57"/>
        <v>34.649799999999992</v>
      </c>
      <c r="D2013" s="64">
        <f t="shared" si="58"/>
        <v>31.622900000000019</v>
      </c>
    </row>
    <row r="2014" spans="1:4" x14ac:dyDescent="0.25">
      <c r="A2014" s="62">
        <v>42003</v>
      </c>
      <c r="B2014" s="1">
        <v>36.76</v>
      </c>
      <c r="C2014" s="1">
        <f t="shared" si="57"/>
        <v>34.690599999999996</v>
      </c>
      <c r="D2014" s="64">
        <f t="shared" si="58"/>
        <v>31.683200000000021</v>
      </c>
    </row>
    <row r="2015" spans="1:4" x14ac:dyDescent="0.25">
      <c r="A2015" s="62">
        <v>42004</v>
      </c>
      <c r="B2015" s="1">
        <v>36.29</v>
      </c>
      <c r="C2015" s="1">
        <f t="shared" si="57"/>
        <v>34.727499999999992</v>
      </c>
      <c r="D2015" s="64">
        <f t="shared" si="58"/>
        <v>31.740550000000027</v>
      </c>
    </row>
    <row r="2016" spans="1:4" x14ac:dyDescent="0.25">
      <c r="A2016" s="62">
        <v>42006</v>
      </c>
      <c r="B2016" s="1">
        <v>36.36</v>
      </c>
      <c r="C2016" s="1">
        <f t="shared" si="57"/>
        <v>34.760899999999992</v>
      </c>
      <c r="D2016" s="64">
        <f t="shared" si="58"/>
        <v>31.797250000000023</v>
      </c>
    </row>
    <row r="2017" spans="1:4" x14ac:dyDescent="0.25">
      <c r="A2017" s="62">
        <v>42009</v>
      </c>
      <c r="B2017" s="1">
        <v>35.950000000000003</v>
      </c>
      <c r="C2017" s="1">
        <f t="shared" si="57"/>
        <v>34.789099999999991</v>
      </c>
      <c r="D2017" s="64">
        <f t="shared" si="58"/>
        <v>31.849900000000027</v>
      </c>
    </row>
    <row r="2018" spans="1:4" x14ac:dyDescent="0.25">
      <c r="A2018" s="62">
        <v>42010</v>
      </c>
      <c r="B2018" s="1">
        <v>35.28</v>
      </c>
      <c r="C2018" s="1">
        <f t="shared" si="57"/>
        <v>34.800899999999984</v>
      </c>
      <c r="D2018" s="64">
        <f t="shared" si="58"/>
        <v>31.900450000000021</v>
      </c>
    </row>
    <row r="2019" spans="1:4" x14ac:dyDescent="0.25">
      <c r="A2019" s="62">
        <v>42011</v>
      </c>
      <c r="B2019" s="1">
        <v>36.020000000000003</v>
      </c>
      <c r="C2019" s="1">
        <f t="shared" si="57"/>
        <v>34.821699999999986</v>
      </c>
      <c r="D2019" s="64">
        <f t="shared" si="58"/>
        <v>31.954950000000022</v>
      </c>
    </row>
    <row r="2020" spans="1:4" x14ac:dyDescent="0.25">
      <c r="A2020" s="62">
        <v>42012</v>
      </c>
      <c r="B2020" s="1">
        <v>36.69</v>
      </c>
      <c r="C2020" s="1">
        <f t="shared" si="57"/>
        <v>34.846899999999984</v>
      </c>
      <c r="D2020" s="64">
        <f t="shared" si="58"/>
        <v>32.01110000000002</v>
      </c>
    </row>
    <row r="2021" spans="1:4" x14ac:dyDescent="0.25">
      <c r="A2021" s="62">
        <v>42013</v>
      </c>
      <c r="B2021" s="1">
        <v>36.76</v>
      </c>
      <c r="C2021" s="1">
        <f t="shared" si="57"/>
        <v>34.870399999999989</v>
      </c>
      <c r="D2021" s="64">
        <f t="shared" si="58"/>
        <v>32.068000000000026</v>
      </c>
    </row>
    <row r="2022" spans="1:4" x14ac:dyDescent="0.25">
      <c r="A2022" s="62">
        <v>42016</v>
      </c>
      <c r="B2022" s="1">
        <v>36.6</v>
      </c>
      <c r="C2022" s="1">
        <f t="shared" ref="C2022:C2085" si="59">+IF(B2022="","",AVERAGE(B1923:B2022))</f>
        <v>34.892999999999986</v>
      </c>
      <c r="D2022" s="64">
        <f t="shared" si="58"/>
        <v>32.124450000000024</v>
      </c>
    </row>
    <row r="2023" spans="1:4" x14ac:dyDescent="0.25">
      <c r="A2023" s="62">
        <v>42017</v>
      </c>
      <c r="B2023" s="1">
        <v>36.5</v>
      </c>
      <c r="C2023" s="1">
        <f t="shared" si="59"/>
        <v>34.91299999999999</v>
      </c>
      <c r="D2023" s="64">
        <f t="shared" si="58"/>
        <v>32.178850000000025</v>
      </c>
    </row>
    <row r="2024" spans="1:4" x14ac:dyDescent="0.25">
      <c r="A2024" s="62">
        <v>42018</v>
      </c>
      <c r="B2024" s="1">
        <v>36.35</v>
      </c>
      <c r="C2024" s="1">
        <f t="shared" si="59"/>
        <v>34.92499999999999</v>
      </c>
      <c r="D2024" s="64">
        <f t="shared" si="58"/>
        <v>32.231550000000027</v>
      </c>
    </row>
    <row r="2025" spans="1:4" x14ac:dyDescent="0.25">
      <c r="A2025" s="62">
        <v>42019</v>
      </c>
      <c r="B2025" s="1">
        <v>36.19</v>
      </c>
      <c r="C2025" s="1">
        <f t="shared" si="59"/>
        <v>34.937499999999993</v>
      </c>
      <c r="D2025" s="64">
        <f t="shared" si="58"/>
        <v>32.282550000000022</v>
      </c>
    </row>
    <row r="2026" spans="1:4" x14ac:dyDescent="0.25">
      <c r="A2026" s="62">
        <v>42020</v>
      </c>
      <c r="B2026" s="1">
        <v>36.450000000000003</v>
      </c>
      <c r="C2026" s="1">
        <f t="shared" si="59"/>
        <v>34.953899999999997</v>
      </c>
      <c r="D2026" s="64">
        <f t="shared" si="58"/>
        <v>32.33535000000002</v>
      </c>
    </row>
    <row r="2027" spans="1:4" x14ac:dyDescent="0.25">
      <c r="A2027" s="62">
        <v>42024</v>
      </c>
      <c r="B2027" s="1">
        <v>36.090000000000003</v>
      </c>
      <c r="C2027" s="1">
        <f t="shared" si="59"/>
        <v>34.966799999999999</v>
      </c>
      <c r="D2027" s="64">
        <f t="shared" si="58"/>
        <v>32.38375000000002</v>
      </c>
    </row>
    <row r="2028" spans="1:4" x14ac:dyDescent="0.25">
      <c r="A2028" s="62">
        <v>42025</v>
      </c>
      <c r="B2028" s="1">
        <v>36.479999999999997</v>
      </c>
      <c r="C2028" s="1">
        <f t="shared" si="59"/>
        <v>34.983699999999999</v>
      </c>
      <c r="D2028" s="64">
        <f t="shared" si="58"/>
        <v>32.435350000000021</v>
      </c>
    </row>
    <row r="2029" spans="1:4" x14ac:dyDescent="0.25">
      <c r="A2029" s="62">
        <v>42026</v>
      </c>
      <c r="B2029" s="1">
        <v>36.909999999999997</v>
      </c>
      <c r="C2029" s="1">
        <f t="shared" si="59"/>
        <v>35.006299999999996</v>
      </c>
      <c r="D2029" s="64">
        <f t="shared" si="58"/>
        <v>32.487500000000018</v>
      </c>
    </row>
    <row r="2030" spans="1:4" x14ac:dyDescent="0.25">
      <c r="A2030" s="62">
        <v>42027</v>
      </c>
      <c r="B2030" s="1">
        <v>36.44</v>
      </c>
      <c r="C2030" s="1">
        <f t="shared" si="59"/>
        <v>35.021499999999989</v>
      </c>
      <c r="D2030" s="64">
        <f t="shared" si="58"/>
        <v>32.535150000000016</v>
      </c>
    </row>
    <row r="2031" spans="1:4" x14ac:dyDescent="0.25">
      <c r="A2031" s="62">
        <v>42030</v>
      </c>
      <c r="B2031" s="1">
        <v>35.799999999999997</v>
      </c>
      <c r="C2031" s="1">
        <f t="shared" si="59"/>
        <v>35.033799999999992</v>
      </c>
      <c r="D2031" s="64">
        <f t="shared" si="58"/>
        <v>32.579250000000016</v>
      </c>
    </row>
    <row r="2032" spans="1:4" x14ac:dyDescent="0.25">
      <c r="A2032" s="62">
        <v>42031</v>
      </c>
      <c r="B2032" s="1">
        <v>34.18</v>
      </c>
      <c r="C2032" s="1">
        <f t="shared" si="59"/>
        <v>35.029899999999991</v>
      </c>
      <c r="D2032" s="64">
        <f t="shared" si="58"/>
        <v>32.618050000000018</v>
      </c>
    </row>
    <row r="2033" spans="1:4" x14ac:dyDescent="0.25">
      <c r="A2033" s="62">
        <v>42032</v>
      </c>
      <c r="B2033" s="1">
        <v>33.78</v>
      </c>
      <c r="C2033" s="1">
        <f t="shared" si="59"/>
        <v>35.018699999999995</v>
      </c>
      <c r="D2033" s="64">
        <f t="shared" si="58"/>
        <v>32.656050000000015</v>
      </c>
    </row>
    <row r="2034" spans="1:4" x14ac:dyDescent="0.25">
      <c r="A2034" s="62">
        <v>42033</v>
      </c>
      <c r="B2034" s="1">
        <v>34.21</v>
      </c>
      <c r="C2034" s="1">
        <f t="shared" si="59"/>
        <v>35.010799999999996</v>
      </c>
      <c r="D2034" s="64">
        <f t="shared" si="58"/>
        <v>32.694300000000013</v>
      </c>
    </row>
    <row r="2035" spans="1:4" x14ac:dyDescent="0.25">
      <c r="A2035" s="62">
        <v>42034</v>
      </c>
      <c r="B2035" s="1">
        <v>33.04</v>
      </c>
      <c r="C2035" s="1">
        <f t="shared" si="59"/>
        <v>34.987899999999996</v>
      </c>
      <c r="D2035" s="64">
        <f t="shared" si="58"/>
        <v>32.725650000000016</v>
      </c>
    </row>
    <row r="2036" spans="1:4" x14ac:dyDescent="0.25">
      <c r="A2036" s="62">
        <v>42037</v>
      </c>
      <c r="B2036" s="1">
        <v>33.65</v>
      </c>
      <c r="C2036" s="1">
        <f t="shared" si="59"/>
        <v>34.975299999999997</v>
      </c>
      <c r="D2036" s="64">
        <f t="shared" si="58"/>
        <v>32.759250000000009</v>
      </c>
    </row>
    <row r="2037" spans="1:4" x14ac:dyDescent="0.25">
      <c r="A2037" s="62">
        <v>42038</v>
      </c>
      <c r="B2037" s="1">
        <v>33.700000000000003</v>
      </c>
      <c r="C2037" s="1">
        <f t="shared" si="59"/>
        <v>34.962099999999992</v>
      </c>
      <c r="D2037" s="64">
        <f t="shared" si="58"/>
        <v>32.792550000000013</v>
      </c>
    </row>
    <row r="2038" spans="1:4" x14ac:dyDescent="0.25">
      <c r="A2038" s="62">
        <v>42039</v>
      </c>
      <c r="B2038" s="1">
        <v>33.6</v>
      </c>
      <c r="C2038" s="1">
        <f t="shared" si="59"/>
        <v>34.947899999999997</v>
      </c>
      <c r="D2038" s="64">
        <f t="shared" si="58"/>
        <v>32.825800000000015</v>
      </c>
    </row>
    <row r="2039" spans="1:4" x14ac:dyDescent="0.25">
      <c r="A2039" s="62">
        <v>42040</v>
      </c>
      <c r="B2039" s="1">
        <v>33.94</v>
      </c>
      <c r="C2039" s="1">
        <f t="shared" si="59"/>
        <v>34.941099999999992</v>
      </c>
      <c r="D2039" s="64">
        <f t="shared" si="58"/>
        <v>32.861300000000007</v>
      </c>
    </row>
    <row r="2040" spans="1:4" x14ac:dyDescent="0.25">
      <c r="A2040" s="62">
        <v>42041</v>
      </c>
      <c r="B2040" s="1">
        <v>33.299999999999997</v>
      </c>
      <c r="C2040" s="1">
        <f t="shared" si="59"/>
        <v>34.928699999999999</v>
      </c>
      <c r="D2040" s="64">
        <f t="shared" si="58"/>
        <v>32.894050000000014</v>
      </c>
    </row>
    <row r="2041" spans="1:4" x14ac:dyDescent="0.25">
      <c r="A2041" s="62">
        <v>42044</v>
      </c>
      <c r="B2041" s="1">
        <v>32.93</v>
      </c>
      <c r="C2041" s="1">
        <f t="shared" si="59"/>
        <v>34.908699999999996</v>
      </c>
      <c r="D2041" s="64">
        <f t="shared" si="58"/>
        <v>32.924950000000017</v>
      </c>
    </row>
    <row r="2042" spans="1:4" x14ac:dyDescent="0.25">
      <c r="A2042" s="62">
        <v>42045</v>
      </c>
      <c r="B2042" s="1">
        <v>33.700000000000003</v>
      </c>
      <c r="C2042" s="1">
        <f t="shared" si="59"/>
        <v>34.895899999999997</v>
      </c>
      <c r="D2042" s="64">
        <f t="shared" si="58"/>
        <v>32.962150000000008</v>
      </c>
    </row>
    <row r="2043" spans="1:4" x14ac:dyDescent="0.25">
      <c r="A2043" s="62">
        <v>42046</v>
      </c>
      <c r="B2043" s="1">
        <v>33.549999999999997</v>
      </c>
      <c r="C2043" s="1">
        <f t="shared" si="59"/>
        <v>34.8797</v>
      </c>
      <c r="D2043" s="64">
        <f t="shared" si="58"/>
        <v>32.998250000000013</v>
      </c>
    </row>
    <row r="2044" spans="1:4" x14ac:dyDescent="0.25">
      <c r="A2044" s="62">
        <v>42047</v>
      </c>
      <c r="B2044" s="1">
        <v>34.119999999999997</v>
      </c>
      <c r="C2044" s="1">
        <f t="shared" si="59"/>
        <v>34.872700000000002</v>
      </c>
      <c r="D2044" s="64">
        <f t="shared" si="58"/>
        <v>33.036450000000009</v>
      </c>
    </row>
    <row r="2045" spans="1:4" x14ac:dyDescent="0.25">
      <c r="A2045" s="62">
        <v>42048</v>
      </c>
      <c r="B2045" s="1">
        <v>34.36</v>
      </c>
      <c r="C2045" s="1">
        <f t="shared" si="59"/>
        <v>34.869200000000006</v>
      </c>
      <c r="D2045" s="64">
        <f t="shared" si="58"/>
        <v>33.07480000000001</v>
      </c>
    </row>
    <row r="2046" spans="1:4" x14ac:dyDescent="0.25">
      <c r="A2046" s="62">
        <v>42052</v>
      </c>
      <c r="B2046" s="1">
        <v>34.74</v>
      </c>
      <c r="C2046" s="1">
        <f t="shared" si="59"/>
        <v>34.872399999999999</v>
      </c>
      <c r="D2046" s="64">
        <f t="shared" si="58"/>
        <v>33.116250000000008</v>
      </c>
    </row>
    <row r="2047" spans="1:4" x14ac:dyDescent="0.25">
      <c r="A2047" s="62">
        <v>42053</v>
      </c>
      <c r="B2047" s="1">
        <v>34.26</v>
      </c>
      <c r="C2047" s="1">
        <f t="shared" si="59"/>
        <v>34.867500000000007</v>
      </c>
      <c r="D2047" s="64">
        <f t="shared" si="58"/>
        <v>33.155500000000011</v>
      </c>
    </row>
    <row r="2048" spans="1:4" x14ac:dyDescent="0.25">
      <c r="A2048" s="62">
        <v>42054</v>
      </c>
      <c r="B2048" s="1">
        <v>34.21</v>
      </c>
      <c r="C2048" s="1">
        <f t="shared" si="59"/>
        <v>34.868200000000009</v>
      </c>
      <c r="D2048" s="64">
        <f t="shared" si="58"/>
        <v>33.195700000000009</v>
      </c>
    </row>
    <row r="2049" spans="1:4" x14ac:dyDescent="0.25">
      <c r="A2049" s="62">
        <v>42055</v>
      </c>
      <c r="B2049" s="1">
        <v>34.409999999999997</v>
      </c>
      <c r="C2049" s="1">
        <f t="shared" si="59"/>
        <v>34.869700000000009</v>
      </c>
      <c r="D2049" s="64">
        <f t="shared" si="58"/>
        <v>33.236750000000008</v>
      </c>
    </row>
    <row r="2050" spans="1:4" x14ac:dyDescent="0.25">
      <c r="A2050" s="62">
        <v>42058</v>
      </c>
      <c r="B2050" s="1">
        <v>33.76</v>
      </c>
      <c r="C2050" s="1">
        <f t="shared" si="59"/>
        <v>34.858300000000014</v>
      </c>
      <c r="D2050" s="64">
        <f t="shared" si="58"/>
        <v>33.273700000000012</v>
      </c>
    </row>
    <row r="2051" spans="1:4" x14ac:dyDescent="0.25">
      <c r="A2051" s="62">
        <v>42059</v>
      </c>
      <c r="B2051" s="1">
        <v>34.409999999999997</v>
      </c>
      <c r="C2051" s="1">
        <f t="shared" si="59"/>
        <v>34.854200000000013</v>
      </c>
      <c r="D2051" s="64">
        <f t="shared" si="58"/>
        <v>33.314050000000009</v>
      </c>
    </row>
    <row r="2052" spans="1:4" x14ac:dyDescent="0.25">
      <c r="A2052" s="62">
        <v>42060</v>
      </c>
      <c r="B2052" s="1">
        <v>33.94</v>
      </c>
      <c r="C2052" s="1">
        <f t="shared" si="59"/>
        <v>34.853700000000011</v>
      </c>
      <c r="D2052" s="64">
        <f t="shared" si="58"/>
        <v>33.352250000000005</v>
      </c>
    </row>
    <row r="2053" spans="1:4" x14ac:dyDescent="0.25">
      <c r="A2053" s="62">
        <v>42061</v>
      </c>
      <c r="B2053" s="1">
        <v>33.65</v>
      </c>
      <c r="C2053" s="1">
        <f t="shared" si="59"/>
        <v>34.855000000000011</v>
      </c>
      <c r="D2053" s="64">
        <f t="shared" si="58"/>
        <v>33.388650000000005</v>
      </c>
    </row>
    <row r="2054" spans="1:4" x14ac:dyDescent="0.25">
      <c r="A2054" s="62">
        <v>42062</v>
      </c>
      <c r="B2054" s="1">
        <v>33.25</v>
      </c>
      <c r="C2054" s="1">
        <f t="shared" si="59"/>
        <v>34.847200000000008</v>
      </c>
      <c r="D2054" s="64">
        <f t="shared" si="58"/>
        <v>33.422650000000004</v>
      </c>
    </row>
    <row r="2055" spans="1:4" x14ac:dyDescent="0.25">
      <c r="A2055" s="62">
        <v>42065</v>
      </c>
      <c r="B2055" s="1">
        <v>34.06</v>
      </c>
      <c r="C2055" s="1">
        <f t="shared" si="59"/>
        <v>34.846700000000013</v>
      </c>
      <c r="D2055" s="64">
        <f t="shared" si="58"/>
        <v>33.461300000000008</v>
      </c>
    </row>
    <row r="2056" spans="1:4" x14ac:dyDescent="0.25">
      <c r="A2056" s="62">
        <v>42066</v>
      </c>
      <c r="B2056" s="1">
        <v>34.1</v>
      </c>
      <c r="C2056" s="1">
        <f t="shared" si="59"/>
        <v>34.853000000000009</v>
      </c>
      <c r="D2056" s="64">
        <f t="shared" si="58"/>
        <v>33.501750000000008</v>
      </c>
    </row>
    <row r="2057" spans="1:4" x14ac:dyDescent="0.25">
      <c r="A2057" s="62">
        <v>42067</v>
      </c>
      <c r="B2057" s="1">
        <v>34.119999999999997</v>
      </c>
      <c r="C2057" s="1">
        <f t="shared" si="59"/>
        <v>34.851500000000009</v>
      </c>
      <c r="D2057" s="64">
        <f t="shared" si="58"/>
        <v>33.54325</v>
      </c>
    </row>
    <row r="2058" spans="1:4" x14ac:dyDescent="0.25">
      <c r="A2058" s="62">
        <v>42068</v>
      </c>
      <c r="B2058" s="1">
        <v>33.729999999999997</v>
      </c>
      <c r="C2058" s="1">
        <f t="shared" si="59"/>
        <v>34.85260000000001</v>
      </c>
      <c r="D2058" s="64">
        <f t="shared" ref="D2058:D2121" si="60">+IF(B2058="","",AVERAGE(B1859:B2058))</f>
        <v>33.581699999999998</v>
      </c>
    </row>
    <row r="2059" spans="1:4" x14ac:dyDescent="0.25">
      <c r="A2059" s="62">
        <v>42069</v>
      </c>
      <c r="B2059" s="1">
        <v>33.19</v>
      </c>
      <c r="C2059" s="1">
        <f t="shared" si="59"/>
        <v>34.865400000000008</v>
      </c>
      <c r="D2059" s="64">
        <f t="shared" si="60"/>
        <v>33.617449999999991</v>
      </c>
    </row>
    <row r="2060" spans="1:4" x14ac:dyDescent="0.25">
      <c r="A2060" s="62">
        <v>42072</v>
      </c>
      <c r="B2060" s="1">
        <v>32.72</v>
      </c>
      <c r="C2060" s="1">
        <f t="shared" si="59"/>
        <v>34.877900000000004</v>
      </c>
      <c r="D2060" s="64">
        <f t="shared" si="60"/>
        <v>33.65005</v>
      </c>
    </row>
    <row r="2061" spans="1:4" x14ac:dyDescent="0.25">
      <c r="A2061" s="62">
        <v>42073</v>
      </c>
      <c r="B2061" s="1">
        <v>31.7</v>
      </c>
      <c r="C2061" s="1">
        <f t="shared" si="59"/>
        <v>34.873500000000007</v>
      </c>
      <c r="D2061" s="64">
        <f t="shared" si="60"/>
        <v>33.677799999999998</v>
      </c>
    </row>
    <row r="2062" spans="1:4" x14ac:dyDescent="0.25">
      <c r="A2062" s="62">
        <v>42074</v>
      </c>
      <c r="B2062" s="1">
        <v>32.33</v>
      </c>
      <c r="C2062" s="1">
        <f t="shared" si="59"/>
        <v>34.884</v>
      </c>
      <c r="D2062" s="64">
        <f t="shared" si="60"/>
        <v>33.707999999999998</v>
      </c>
    </row>
    <row r="2063" spans="1:4" x14ac:dyDescent="0.25">
      <c r="A2063" s="62">
        <v>42075</v>
      </c>
      <c r="B2063" s="1">
        <v>30.8</v>
      </c>
      <c r="C2063" s="1">
        <f t="shared" si="59"/>
        <v>34.883500000000005</v>
      </c>
      <c r="D2063" s="64">
        <f t="shared" si="60"/>
        <v>33.728449999999995</v>
      </c>
    </row>
    <row r="2064" spans="1:4" x14ac:dyDescent="0.25">
      <c r="A2064" s="62">
        <v>42076</v>
      </c>
      <c r="B2064" s="1">
        <v>30.93</v>
      </c>
      <c r="C2064" s="1">
        <f t="shared" si="59"/>
        <v>34.878999999999998</v>
      </c>
      <c r="D2064" s="64">
        <f t="shared" si="60"/>
        <v>33.748699999999992</v>
      </c>
    </row>
    <row r="2065" spans="1:4" x14ac:dyDescent="0.25">
      <c r="A2065" s="62">
        <v>42079</v>
      </c>
      <c r="B2065" s="1">
        <v>30.83</v>
      </c>
      <c r="C2065" s="1">
        <f t="shared" si="59"/>
        <v>34.871499999999997</v>
      </c>
      <c r="D2065" s="64">
        <f t="shared" si="60"/>
        <v>33.768049999999995</v>
      </c>
    </row>
    <row r="2066" spans="1:4" x14ac:dyDescent="0.25">
      <c r="A2066" s="62">
        <v>42080</v>
      </c>
      <c r="B2066" s="1">
        <v>30.59</v>
      </c>
      <c r="C2066" s="1">
        <f t="shared" si="59"/>
        <v>34.851300000000002</v>
      </c>
      <c r="D2066" s="64">
        <f t="shared" si="60"/>
        <v>33.784399999999998</v>
      </c>
    </row>
    <row r="2067" spans="1:4" x14ac:dyDescent="0.25">
      <c r="A2067" s="62">
        <v>42081</v>
      </c>
      <c r="B2067" s="1">
        <v>30.89</v>
      </c>
      <c r="C2067" s="1">
        <f t="shared" si="59"/>
        <v>34.837499999999999</v>
      </c>
      <c r="D2067" s="64">
        <f t="shared" si="60"/>
        <v>33.802550000000004</v>
      </c>
    </row>
    <row r="2068" spans="1:4" x14ac:dyDescent="0.25">
      <c r="A2068" s="62">
        <v>42082</v>
      </c>
      <c r="B2068" s="1">
        <v>30.74</v>
      </c>
      <c r="C2068" s="1">
        <f t="shared" si="59"/>
        <v>34.817999999999998</v>
      </c>
      <c r="D2068" s="64">
        <f t="shared" si="60"/>
        <v>33.817950000000003</v>
      </c>
    </row>
    <row r="2069" spans="1:4" x14ac:dyDescent="0.25">
      <c r="A2069" s="62">
        <v>42083</v>
      </c>
      <c r="B2069" s="1">
        <v>31.31</v>
      </c>
      <c r="C2069" s="1">
        <f t="shared" si="59"/>
        <v>34.799299999999995</v>
      </c>
      <c r="D2069" s="64">
        <f t="shared" si="60"/>
        <v>33.836500000000001</v>
      </c>
    </row>
    <row r="2070" spans="1:4" x14ac:dyDescent="0.25">
      <c r="A2070" s="62">
        <v>42086</v>
      </c>
      <c r="B2070" s="1">
        <v>31.2</v>
      </c>
      <c r="C2070" s="1">
        <f t="shared" si="59"/>
        <v>34.779299999999992</v>
      </c>
      <c r="D2070" s="64">
        <f t="shared" si="60"/>
        <v>33.854199999999999</v>
      </c>
    </row>
    <row r="2071" spans="1:4" x14ac:dyDescent="0.25">
      <c r="A2071" s="62">
        <v>42087</v>
      </c>
      <c r="B2071" s="1">
        <v>30.79</v>
      </c>
      <c r="C2071" s="1">
        <f t="shared" si="59"/>
        <v>34.749799999999993</v>
      </c>
      <c r="D2071" s="64">
        <f t="shared" si="60"/>
        <v>33.8673</v>
      </c>
    </row>
    <row r="2072" spans="1:4" x14ac:dyDescent="0.25">
      <c r="A2072" s="62">
        <v>42088</v>
      </c>
      <c r="B2072" s="1">
        <v>29.89</v>
      </c>
      <c r="C2072" s="1">
        <f t="shared" si="59"/>
        <v>34.709499999999991</v>
      </c>
      <c r="D2072" s="64">
        <f t="shared" si="60"/>
        <v>33.877200000000002</v>
      </c>
    </row>
    <row r="2073" spans="1:4" x14ac:dyDescent="0.25">
      <c r="A2073" s="62">
        <v>42089</v>
      </c>
      <c r="B2073" s="1">
        <v>30.08</v>
      </c>
      <c r="C2073" s="1">
        <f t="shared" si="59"/>
        <v>34.684499999999986</v>
      </c>
      <c r="D2073" s="64">
        <f t="shared" si="60"/>
        <v>33.886400000000002</v>
      </c>
    </row>
    <row r="2074" spans="1:4" x14ac:dyDescent="0.25">
      <c r="A2074" s="62">
        <v>42090</v>
      </c>
      <c r="B2074" s="1">
        <v>32</v>
      </c>
      <c r="C2074" s="1">
        <f t="shared" si="59"/>
        <v>34.664399999999986</v>
      </c>
      <c r="D2074" s="64">
        <f t="shared" si="60"/>
        <v>33.906749999999995</v>
      </c>
    </row>
    <row r="2075" spans="1:4" x14ac:dyDescent="0.25">
      <c r="A2075" s="62">
        <v>42093</v>
      </c>
      <c r="B2075" s="1">
        <v>31.46</v>
      </c>
      <c r="C2075" s="1">
        <f t="shared" si="59"/>
        <v>34.635899999999985</v>
      </c>
      <c r="D2075" s="64">
        <f t="shared" si="60"/>
        <v>33.924250000000001</v>
      </c>
    </row>
    <row r="2076" spans="1:4" x14ac:dyDescent="0.25">
      <c r="A2076" s="62">
        <v>42094</v>
      </c>
      <c r="B2076" s="1">
        <v>31.27</v>
      </c>
      <c r="C2076" s="1">
        <f t="shared" si="59"/>
        <v>34.603199999999987</v>
      </c>
      <c r="D2076" s="64">
        <f t="shared" si="60"/>
        <v>33.931249999999999</v>
      </c>
    </row>
    <row r="2077" spans="1:4" x14ac:dyDescent="0.25">
      <c r="A2077" s="62">
        <v>42095</v>
      </c>
      <c r="B2077" s="1">
        <v>30.81</v>
      </c>
      <c r="C2077" s="1">
        <f t="shared" si="59"/>
        <v>34.573699999999988</v>
      </c>
      <c r="D2077" s="64">
        <f t="shared" si="60"/>
        <v>33.935250000000003</v>
      </c>
    </row>
    <row r="2078" spans="1:4" x14ac:dyDescent="0.25">
      <c r="A2078" s="62">
        <v>42096</v>
      </c>
      <c r="B2078" s="1">
        <v>30.81</v>
      </c>
      <c r="C2078" s="1">
        <f t="shared" si="59"/>
        <v>34.543599999999991</v>
      </c>
      <c r="D2078" s="64">
        <f t="shared" si="60"/>
        <v>33.939550000000004</v>
      </c>
    </row>
    <row r="2079" spans="1:4" x14ac:dyDescent="0.25">
      <c r="A2079" s="62">
        <v>42100</v>
      </c>
      <c r="B2079" s="1">
        <v>31.04</v>
      </c>
      <c r="C2079" s="1">
        <f t="shared" si="59"/>
        <v>34.518199999999986</v>
      </c>
      <c r="D2079" s="64">
        <f t="shared" si="60"/>
        <v>33.945100000000004</v>
      </c>
    </row>
    <row r="2080" spans="1:4" x14ac:dyDescent="0.25">
      <c r="A2080" s="62">
        <v>42101</v>
      </c>
      <c r="B2080" s="1">
        <v>31.26</v>
      </c>
      <c r="C2080" s="1">
        <f t="shared" si="59"/>
        <v>34.49819999999999</v>
      </c>
      <c r="D2080" s="64">
        <f t="shared" si="60"/>
        <v>33.950950000000006</v>
      </c>
    </row>
    <row r="2081" spans="1:4" x14ac:dyDescent="0.25">
      <c r="A2081" s="62">
        <v>42102</v>
      </c>
      <c r="B2081" s="1">
        <v>31.31</v>
      </c>
      <c r="C2081" s="1">
        <f t="shared" si="59"/>
        <v>34.478199999999987</v>
      </c>
      <c r="D2081" s="64">
        <f t="shared" si="60"/>
        <v>33.956500000000013</v>
      </c>
    </row>
    <row r="2082" spans="1:4" x14ac:dyDescent="0.25">
      <c r="A2082" s="62">
        <v>42103</v>
      </c>
      <c r="B2082" s="1">
        <v>31.24</v>
      </c>
      <c r="C2082" s="1">
        <f t="shared" si="59"/>
        <v>34.456799999999987</v>
      </c>
      <c r="D2082" s="64">
        <f t="shared" si="60"/>
        <v>33.96155000000001</v>
      </c>
    </row>
    <row r="2083" spans="1:4" x14ac:dyDescent="0.25">
      <c r="A2083" s="62">
        <v>42104</v>
      </c>
      <c r="B2083" s="1">
        <v>31.93</v>
      </c>
      <c r="C2083" s="1">
        <f t="shared" si="59"/>
        <v>34.439299999999982</v>
      </c>
      <c r="D2083" s="64">
        <f t="shared" si="60"/>
        <v>33.968700000000005</v>
      </c>
    </row>
    <row r="2084" spans="1:4" x14ac:dyDescent="0.25">
      <c r="A2084" s="62">
        <v>42107</v>
      </c>
      <c r="B2084" s="1">
        <v>31.73</v>
      </c>
      <c r="C2084" s="1">
        <f t="shared" si="59"/>
        <v>34.417099999999984</v>
      </c>
      <c r="D2084" s="64">
        <f t="shared" si="60"/>
        <v>33.972949999999997</v>
      </c>
    </row>
    <row r="2085" spans="1:4" x14ac:dyDescent="0.25">
      <c r="A2085" s="62">
        <v>42108</v>
      </c>
      <c r="B2085" s="1">
        <v>31.49</v>
      </c>
      <c r="C2085" s="1">
        <f t="shared" si="59"/>
        <v>34.389599999999987</v>
      </c>
      <c r="D2085" s="64">
        <f t="shared" si="60"/>
        <v>33.976500000000001</v>
      </c>
    </row>
    <row r="2086" spans="1:4" x14ac:dyDescent="0.25">
      <c r="A2086" s="62">
        <v>42109</v>
      </c>
      <c r="B2086" s="1">
        <v>32.83</v>
      </c>
      <c r="C2086" s="1">
        <f t="shared" ref="C2086:C2149" si="61">+IF(B2086="","",AVERAGE(B1987:B2086))</f>
        <v>34.370799999999988</v>
      </c>
      <c r="D2086" s="64">
        <f t="shared" si="60"/>
        <v>33.985999999999997</v>
      </c>
    </row>
    <row r="2087" spans="1:4" x14ac:dyDescent="0.25">
      <c r="A2087" s="62">
        <v>42110</v>
      </c>
      <c r="B2087" s="1">
        <v>32.869999999999997</v>
      </c>
      <c r="C2087" s="1">
        <f t="shared" si="61"/>
        <v>34.35599999999998</v>
      </c>
      <c r="D2087" s="64">
        <f t="shared" si="60"/>
        <v>33.995849999999997</v>
      </c>
    </row>
    <row r="2088" spans="1:4" x14ac:dyDescent="0.25">
      <c r="A2088" s="62">
        <v>42111</v>
      </c>
      <c r="B2088" s="1">
        <v>32.47</v>
      </c>
      <c r="C2088" s="1">
        <f t="shared" si="61"/>
        <v>34.321199999999976</v>
      </c>
      <c r="D2088" s="64">
        <f t="shared" si="60"/>
        <v>34.003299999999996</v>
      </c>
    </row>
    <row r="2089" spans="1:4" x14ac:dyDescent="0.25">
      <c r="A2089" s="62">
        <v>42114</v>
      </c>
      <c r="B2089" s="1">
        <v>32.729999999999997</v>
      </c>
      <c r="C2089" s="1">
        <f t="shared" si="61"/>
        <v>34.292599999999972</v>
      </c>
      <c r="D2089" s="64">
        <f t="shared" si="60"/>
        <v>34.012049999999995</v>
      </c>
    </row>
    <row r="2090" spans="1:4" x14ac:dyDescent="0.25">
      <c r="A2090" s="62">
        <v>42115</v>
      </c>
      <c r="B2090" s="1">
        <v>32.43</v>
      </c>
      <c r="C2090" s="1">
        <f t="shared" si="61"/>
        <v>34.254399999999976</v>
      </c>
      <c r="D2090" s="64">
        <f t="shared" si="60"/>
        <v>34.018499999999996</v>
      </c>
    </row>
    <row r="2091" spans="1:4" x14ac:dyDescent="0.25">
      <c r="A2091" s="62">
        <v>42116</v>
      </c>
      <c r="B2091" s="1">
        <v>32.700000000000003</v>
      </c>
      <c r="C2091" s="1">
        <f t="shared" si="61"/>
        <v>34.218199999999975</v>
      </c>
      <c r="D2091" s="64">
        <f t="shared" si="60"/>
        <v>34.026849999999996</v>
      </c>
    </row>
    <row r="2092" spans="1:4" x14ac:dyDescent="0.25">
      <c r="A2092" s="62">
        <v>42117</v>
      </c>
      <c r="B2092" s="1">
        <v>32.35</v>
      </c>
      <c r="C2092" s="1">
        <f t="shared" si="61"/>
        <v>34.172699999999971</v>
      </c>
      <c r="D2092" s="64">
        <f t="shared" si="60"/>
        <v>34.034649999999999</v>
      </c>
    </row>
    <row r="2093" spans="1:4" x14ac:dyDescent="0.25">
      <c r="A2093" s="62">
        <v>42118</v>
      </c>
      <c r="B2093" s="1">
        <v>32.08</v>
      </c>
      <c r="C2093" s="1">
        <f t="shared" si="61"/>
        <v>34.120999999999974</v>
      </c>
      <c r="D2093" s="64">
        <f t="shared" si="60"/>
        <v>34.040599999999998</v>
      </c>
    </row>
    <row r="2094" spans="1:4" x14ac:dyDescent="0.25">
      <c r="A2094" s="62">
        <v>42121</v>
      </c>
      <c r="B2094" s="1">
        <v>32.5</v>
      </c>
      <c r="C2094" s="1">
        <f t="shared" si="61"/>
        <v>34.074299999999972</v>
      </c>
      <c r="D2094" s="64">
        <f t="shared" si="60"/>
        <v>34.04679999999999</v>
      </c>
    </row>
    <row r="2095" spans="1:4" x14ac:dyDescent="0.25">
      <c r="A2095" s="62">
        <v>42122</v>
      </c>
      <c r="B2095" s="1">
        <v>33.020000000000003</v>
      </c>
      <c r="C2095" s="1">
        <f t="shared" si="61"/>
        <v>34.028499999999973</v>
      </c>
      <c r="D2095" s="64">
        <f t="shared" si="60"/>
        <v>34.055649999999993</v>
      </c>
    </row>
    <row r="2096" spans="1:4" x14ac:dyDescent="0.25">
      <c r="A2096" s="62">
        <v>42123</v>
      </c>
      <c r="B2096" s="1">
        <v>32.880000000000003</v>
      </c>
      <c r="C2096" s="1">
        <f t="shared" si="61"/>
        <v>33.982999999999976</v>
      </c>
      <c r="D2096" s="64">
        <f t="shared" si="60"/>
        <v>34.062599999999996</v>
      </c>
    </row>
    <row r="2097" spans="1:4" x14ac:dyDescent="0.25">
      <c r="A2097" s="62">
        <v>42124</v>
      </c>
      <c r="B2097" s="1">
        <v>32.549999999999997</v>
      </c>
      <c r="C2097" s="1">
        <f t="shared" si="61"/>
        <v>33.93389999999998</v>
      </c>
      <c r="D2097" s="64">
        <f t="shared" si="60"/>
        <v>34.066800000000001</v>
      </c>
    </row>
    <row r="2098" spans="1:4" x14ac:dyDescent="0.25">
      <c r="A2098" s="62">
        <v>42125</v>
      </c>
      <c r="B2098" s="1">
        <v>33.42</v>
      </c>
      <c r="C2098" s="1">
        <f t="shared" si="61"/>
        <v>33.891399999999983</v>
      </c>
      <c r="D2098" s="64">
        <f t="shared" si="60"/>
        <v>34.060650000000003</v>
      </c>
    </row>
    <row r="2099" spans="1:4" x14ac:dyDescent="0.25">
      <c r="A2099" s="62">
        <v>42128</v>
      </c>
      <c r="B2099" s="1">
        <v>33.43</v>
      </c>
      <c r="C2099" s="1">
        <f t="shared" si="61"/>
        <v>33.853699999999982</v>
      </c>
      <c r="D2099" s="64">
        <f t="shared" si="60"/>
        <v>34.0593</v>
      </c>
    </row>
    <row r="2100" spans="1:4" x14ac:dyDescent="0.25">
      <c r="A2100" s="62">
        <v>42129</v>
      </c>
      <c r="B2100" s="1">
        <v>32.64</v>
      </c>
      <c r="C2100" s="1">
        <f t="shared" si="61"/>
        <v>33.811199999999978</v>
      </c>
      <c r="D2100" s="64">
        <f t="shared" si="60"/>
        <v>34.054000000000002</v>
      </c>
    </row>
    <row r="2101" spans="1:4" x14ac:dyDescent="0.25">
      <c r="A2101" s="62">
        <v>42130</v>
      </c>
      <c r="B2101" s="1">
        <v>32.22</v>
      </c>
      <c r="C2101" s="1">
        <f t="shared" si="61"/>
        <v>33.769199999999977</v>
      </c>
      <c r="D2101" s="64">
        <f t="shared" si="60"/>
        <v>34.044800000000009</v>
      </c>
    </row>
    <row r="2102" spans="1:4" x14ac:dyDescent="0.25">
      <c r="A2102" s="62">
        <v>42131</v>
      </c>
      <c r="B2102" s="1">
        <v>32.24</v>
      </c>
      <c r="C2102" s="1">
        <f t="shared" si="61"/>
        <v>33.724599999999981</v>
      </c>
      <c r="D2102" s="64">
        <f t="shared" si="60"/>
        <v>34.032050000000005</v>
      </c>
    </row>
    <row r="2103" spans="1:4" x14ac:dyDescent="0.25">
      <c r="A2103" s="62">
        <v>42132</v>
      </c>
      <c r="B2103" s="1">
        <v>32.799999999999997</v>
      </c>
      <c r="C2103" s="1">
        <f t="shared" si="61"/>
        <v>33.690399999999983</v>
      </c>
      <c r="D2103" s="64">
        <f t="shared" si="60"/>
        <v>34.023550000000007</v>
      </c>
    </row>
    <row r="2104" spans="1:4" x14ac:dyDescent="0.25">
      <c r="A2104" s="62">
        <v>42135</v>
      </c>
      <c r="B2104" s="1">
        <v>32.69</v>
      </c>
      <c r="C2104" s="1">
        <f t="shared" si="61"/>
        <v>33.658099999999983</v>
      </c>
      <c r="D2104" s="64">
        <f t="shared" si="60"/>
        <v>34.015750000000004</v>
      </c>
    </row>
    <row r="2105" spans="1:4" x14ac:dyDescent="0.25">
      <c r="A2105" s="62">
        <v>42136</v>
      </c>
      <c r="B2105" s="1">
        <v>32.25</v>
      </c>
      <c r="C2105" s="1">
        <f t="shared" si="61"/>
        <v>33.624999999999979</v>
      </c>
      <c r="D2105" s="64">
        <f t="shared" si="60"/>
        <v>34.005750000000006</v>
      </c>
    </row>
    <row r="2106" spans="1:4" x14ac:dyDescent="0.25">
      <c r="A2106" s="62">
        <v>42137</v>
      </c>
      <c r="B2106" s="1">
        <v>32.64</v>
      </c>
      <c r="C2106" s="1">
        <f t="shared" si="61"/>
        <v>33.588999999999977</v>
      </c>
      <c r="D2106" s="64">
        <f t="shared" si="60"/>
        <v>33.997800000000005</v>
      </c>
    </row>
    <row r="2107" spans="1:4" x14ac:dyDescent="0.25">
      <c r="A2107" s="62">
        <v>42138</v>
      </c>
      <c r="B2107" s="1">
        <v>32.97</v>
      </c>
      <c r="C2107" s="1">
        <f t="shared" si="61"/>
        <v>33.548499999999969</v>
      </c>
      <c r="D2107" s="64">
        <f t="shared" si="60"/>
        <v>33.991700000000009</v>
      </c>
    </row>
    <row r="2108" spans="1:4" x14ac:dyDescent="0.25">
      <c r="A2108" s="62">
        <v>42139</v>
      </c>
      <c r="B2108" s="1">
        <v>32.99</v>
      </c>
      <c r="C2108" s="1">
        <f t="shared" si="61"/>
        <v>33.514699999999969</v>
      </c>
      <c r="D2108" s="64">
        <f t="shared" si="60"/>
        <v>33.98490000000001</v>
      </c>
    </row>
    <row r="2109" spans="1:4" x14ac:dyDescent="0.25">
      <c r="A2109" s="62">
        <v>42142</v>
      </c>
      <c r="B2109" s="1">
        <v>33.409999999999997</v>
      </c>
      <c r="C2109" s="1">
        <f t="shared" si="61"/>
        <v>33.476699999999973</v>
      </c>
      <c r="D2109" s="64">
        <f t="shared" si="60"/>
        <v>33.982500000000002</v>
      </c>
    </row>
    <row r="2110" spans="1:4" x14ac:dyDescent="0.25">
      <c r="A2110" s="62">
        <v>42143</v>
      </c>
      <c r="B2110" s="1">
        <v>33.15</v>
      </c>
      <c r="C2110" s="1">
        <f t="shared" si="61"/>
        <v>33.433899999999973</v>
      </c>
      <c r="D2110" s="64">
        <f t="shared" si="60"/>
        <v>33.979550000000003</v>
      </c>
    </row>
    <row r="2111" spans="1:4" x14ac:dyDescent="0.25">
      <c r="A2111" s="62">
        <v>42144</v>
      </c>
      <c r="B2111" s="1">
        <v>33.369999999999997</v>
      </c>
      <c r="C2111" s="1">
        <f t="shared" si="61"/>
        <v>33.393199999999972</v>
      </c>
      <c r="D2111" s="64">
        <f t="shared" si="60"/>
        <v>33.976150000000004</v>
      </c>
    </row>
    <row r="2112" spans="1:4" x14ac:dyDescent="0.25">
      <c r="A2112" s="62">
        <v>42145</v>
      </c>
      <c r="B2112" s="1">
        <v>33.549999999999997</v>
      </c>
      <c r="C2112" s="1">
        <f t="shared" si="61"/>
        <v>33.35319999999998</v>
      </c>
      <c r="D2112" s="64">
        <f t="shared" si="60"/>
        <v>33.979800000000012</v>
      </c>
    </row>
    <row r="2113" spans="1:4" x14ac:dyDescent="0.25">
      <c r="A2113" s="62">
        <v>42146</v>
      </c>
      <c r="B2113" s="1">
        <v>33.450000000000003</v>
      </c>
      <c r="C2113" s="1">
        <f t="shared" si="61"/>
        <v>33.315899999999971</v>
      </c>
      <c r="D2113" s="64">
        <f t="shared" si="60"/>
        <v>33.982850000000006</v>
      </c>
    </row>
    <row r="2114" spans="1:4" x14ac:dyDescent="0.25">
      <c r="A2114" s="62">
        <v>42150</v>
      </c>
      <c r="B2114" s="1">
        <v>33.1</v>
      </c>
      <c r="C2114" s="1">
        <f t="shared" si="61"/>
        <v>33.279299999999971</v>
      </c>
      <c r="D2114" s="64">
        <f t="shared" si="60"/>
        <v>33.984950000000005</v>
      </c>
    </row>
    <row r="2115" spans="1:4" x14ac:dyDescent="0.25">
      <c r="A2115" s="62">
        <v>42151</v>
      </c>
      <c r="B2115" s="1">
        <v>33.71</v>
      </c>
      <c r="C2115" s="1">
        <f t="shared" si="61"/>
        <v>33.253499999999974</v>
      </c>
      <c r="D2115" s="64">
        <f t="shared" si="60"/>
        <v>33.990500000000011</v>
      </c>
    </row>
    <row r="2116" spans="1:4" x14ac:dyDescent="0.25">
      <c r="A2116" s="62">
        <v>42152</v>
      </c>
      <c r="B2116" s="1">
        <v>34.01</v>
      </c>
      <c r="C2116" s="1">
        <f t="shared" si="61"/>
        <v>33.229999999999976</v>
      </c>
      <c r="D2116" s="64">
        <f t="shared" si="60"/>
        <v>33.995450000000012</v>
      </c>
    </row>
    <row r="2117" spans="1:4" x14ac:dyDescent="0.25">
      <c r="A2117" s="62">
        <v>42153</v>
      </c>
      <c r="B2117" s="1">
        <v>34.46</v>
      </c>
      <c r="C2117" s="1">
        <f t="shared" si="61"/>
        <v>33.215099999999978</v>
      </c>
      <c r="D2117" s="64">
        <f t="shared" si="60"/>
        <v>34.002100000000013</v>
      </c>
    </row>
    <row r="2118" spans="1:4" x14ac:dyDescent="0.25">
      <c r="A2118" s="62">
        <v>42156</v>
      </c>
      <c r="B2118" s="1">
        <v>33.9</v>
      </c>
      <c r="C2118" s="1">
        <f t="shared" si="61"/>
        <v>33.201299999999975</v>
      </c>
      <c r="D2118" s="64">
        <f t="shared" si="60"/>
        <v>34.001100000000008</v>
      </c>
    </row>
    <row r="2119" spans="1:4" x14ac:dyDescent="0.25">
      <c r="A2119" s="62">
        <v>42157</v>
      </c>
      <c r="B2119" s="1">
        <v>33.270000000000003</v>
      </c>
      <c r="C2119" s="1">
        <f t="shared" si="61"/>
        <v>33.173799999999979</v>
      </c>
      <c r="D2119" s="64">
        <f t="shared" si="60"/>
        <v>33.997750000000011</v>
      </c>
    </row>
    <row r="2120" spans="1:4" x14ac:dyDescent="0.25">
      <c r="A2120" s="62">
        <v>42158</v>
      </c>
      <c r="B2120" s="1">
        <v>32.729999999999997</v>
      </c>
      <c r="C2120" s="1">
        <f t="shared" si="61"/>
        <v>33.134199999999979</v>
      </c>
      <c r="D2120" s="64">
        <f t="shared" si="60"/>
        <v>33.990550000000006</v>
      </c>
    </row>
    <row r="2121" spans="1:4" x14ac:dyDescent="0.25">
      <c r="A2121" s="62">
        <v>42159</v>
      </c>
      <c r="B2121" s="1">
        <v>32.31</v>
      </c>
      <c r="C2121" s="1">
        <f t="shared" si="61"/>
        <v>33.089699999999979</v>
      </c>
      <c r="D2121" s="64">
        <f t="shared" si="60"/>
        <v>33.980050000000006</v>
      </c>
    </row>
    <row r="2122" spans="1:4" x14ac:dyDescent="0.25">
      <c r="A2122" s="62">
        <v>42160</v>
      </c>
      <c r="B2122" s="1">
        <v>31.84</v>
      </c>
      <c r="C2122" s="1">
        <f t="shared" si="61"/>
        <v>33.042099999999976</v>
      </c>
      <c r="D2122" s="64">
        <f t="shared" ref="D2122:D2185" si="62">+IF(B2122="","",AVERAGE(B1923:B2122))</f>
        <v>33.96755000000001</v>
      </c>
    </row>
    <row r="2123" spans="1:4" x14ac:dyDescent="0.25">
      <c r="A2123" s="62">
        <v>42163</v>
      </c>
      <c r="B2123" s="1">
        <v>31.3</v>
      </c>
      <c r="C2123" s="1">
        <f t="shared" si="61"/>
        <v>32.990099999999984</v>
      </c>
      <c r="D2123" s="64">
        <f t="shared" si="62"/>
        <v>33.951550000000012</v>
      </c>
    </row>
    <row r="2124" spans="1:4" x14ac:dyDescent="0.25">
      <c r="A2124" s="62">
        <v>42164</v>
      </c>
      <c r="B2124" s="1">
        <v>31.25</v>
      </c>
      <c r="C2124" s="1">
        <f t="shared" si="61"/>
        <v>32.939099999999982</v>
      </c>
      <c r="D2124" s="64">
        <f t="shared" si="62"/>
        <v>33.932050000000011</v>
      </c>
    </row>
    <row r="2125" spans="1:4" x14ac:dyDescent="0.25">
      <c r="A2125" s="62">
        <v>42165</v>
      </c>
      <c r="B2125" s="1">
        <v>31.82</v>
      </c>
      <c r="C2125" s="1">
        <f t="shared" si="61"/>
        <v>32.895399999999988</v>
      </c>
      <c r="D2125" s="64">
        <f t="shared" si="62"/>
        <v>33.916450000000012</v>
      </c>
    </row>
    <row r="2126" spans="1:4" x14ac:dyDescent="0.25">
      <c r="A2126" s="62">
        <v>42166</v>
      </c>
      <c r="B2126" s="1">
        <v>31.85</v>
      </c>
      <c r="C2126" s="1">
        <f t="shared" si="61"/>
        <v>32.849399999999989</v>
      </c>
      <c r="D2126" s="64">
        <f t="shared" si="62"/>
        <v>33.901650000000011</v>
      </c>
    </row>
    <row r="2127" spans="1:4" x14ac:dyDescent="0.25">
      <c r="A2127" s="62">
        <v>42167</v>
      </c>
      <c r="B2127" s="1">
        <v>31.32</v>
      </c>
      <c r="C2127" s="1">
        <f t="shared" si="61"/>
        <v>32.801699999999997</v>
      </c>
      <c r="D2127" s="64">
        <f t="shared" si="62"/>
        <v>33.884250000000016</v>
      </c>
    </row>
    <row r="2128" spans="1:4" x14ac:dyDescent="0.25">
      <c r="A2128" s="62">
        <v>42170</v>
      </c>
      <c r="B2128" s="1">
        <v>31.39</v>
      </c>
      <c r="C2128" s="1">
        <f t="shared" si="61"/>
        <v>32.750799999999998</v>
      </c>
      <c r="D2128" s="64">
        <f t="shared" si="62"/>
        <v>33.86725000000002</v>
      </c>
    </row>
    <row r="2129" spans="1:4" x14ac:dyDescent="0.25">
      <c r="A2129" s="62">
        <v>42171</v>
      </c>
      <c r="B2129" s="1">
        <v>31.64</v>
      </c>
      <c r="C2129" s="1">
        <f t="shared" si="61"/>
        <v>32.698099999999997</v>
      </c>
      <c r="D2129" s="64">
        <f t="shared" si="62"/>
        <v>33.852200000000018</v>
      </c>
    </row>
    <row r="2130" spans="1:4" x14ac:dyDescent="0.25">
      <c r="A2130" s="62">
        <v>42172</v>
      </c>
      <c r="B2130" s="1">
        <v>31.95</v>
      </c>
      <c r="C2130" s="1">
        <f t="shared" si="61"/>
        <v>32.653199999999991</v>
      </c>
      <c r="D2130" s="64">
        <f t="shared" si="62"/>
        <v>33.837350000000015</v>
      </c>
    </row>
    <row r="2131" spans="1:4" x14ac:dyDescent="0.25">
      <c r="A2131" s="62">
        <v>42173</v>
      </c>
      <c r="B2131" s="1">
        <v>32.380000000000003</v>
      </c>
      <c r="C2131" s="1">
        <f t="shared" si="61"/>
        <v>32.619</v>
      </c>
      <c r="D2131" s="64">
        <f t="shared" si="62"/>
        <v>33.826400000000014</v>
      </c>
    </row>
    <row r="2132" spans="1:4" x14ac:dyDescent="0.25">
      <c r="A2132" s="62">
        <v>42174</v>
      </c>
      <c r="B2132" s="1">
        <v>32.07</v>
      </c>
      <c r="C2132" s="1">
        <f t="shared" si="61"/>
        <v>32.597900000000003</v>
      </c>
      <c r="D2132" s="64">
        <f t="shared" si="62"/>
        <v>33.813900000000011</v>
      </c>
    </row>
    <row r="2133" spans="1:4" x14ac:dyDescent="0.25">
      <c r="A2133" s="62">
        <v>42177</v>
      </c>
      <c r="B2133" s="1">
        <v>32.26</v>
      </c>
      <c r="C2133" s="1">
        <f t="shared" si="61"/>
        <v>32.582699999999996</v>
      </c>
      <c r="D2133" s="64">
        <f t="shared" si="62"/>
        <v>33.800700000000013</v>
      </c>
    </row>
    <row r="2134" spans="1:4" x14ac:dyDescent="0.25">
      <c r="A2134" s="62">
        <v>42178</v>
      </c>
      <c r="B2134" s="1">
        <v>32.08</v>
      </c>
      <c r="C2134" s="1">
        <f t="shared" si="61"/>
        <v>32.561399999999992</v>
      </c>
      <c r="D2134" s="64">
        <f t="shared" si="62"/>
        <v>33.786100000000012</v>
      </c>
    </row>
    <row r="2135" spans="1:4" x14ac:dyDescent="0.25">
      <c r="A2135" s="62">
        <v>42179</v>
      </c>
      <c r="B2135" s="1">
        <v>31.91</v>
      </c>
      <c r="C2135" s="1">
        <f t="shared" si="61"/>
        <v>32.550099999999993</v>
      </c>
      <c r="D2135" s="64">
        <f t="shared" si="62"/>
        <v>33.76900000000002</v>
      </c>
    </row>
    <row r="2136" spans="1:4" x14ac:dyDescent="0.25">
      <c r="A2136" s="62">
        <v>42180</v>
      </c>
      <c r="B2136" s="1">
        <v>31.99</v>
      </c>
      <c r="C2136" s="1">
        <f t="shared" si="61"/>
        <v>32.533499999999997</v>
      </c>
      <c r="D2136" s="64">
        <f t="shared" si="62"/>
        <v>33.754400000000018</v>
      </c>
    </row>
    <row r="2137" spans="1:4" x14ac:dyDescent="0.25">
      <c r="A2137" s="62">
        <v>42181</v>
      </c>
      <c r="B2137" s="1">
        <v>31.02</v>
      </c>
      <c r="C2137" s="1">
        <f t="shared" si="61"/>
        <v>32.506699999999995</v>
      </c>
      <c r="D2137" s="64">
        <f t="shared" si="62"/>
        <v>33.734400000000022</v>
      </c>
    </row>
    <row r="2138" spans="1:4" x14ac:dyDescent="0.25">
      <c r="A2138" s="62">
        <v>42184</v>
      </c>
      <c r="B2138" s="1">
        <v>30.39</v>
      </c>
      <c r="C2138" s="1">
        <f t="shared" si="61"/>
        <v>32.474600000000002</v>
      </c>
      <c r="D2138" s="64">
        <f t="shared" si="62"/>
        <v>33.711250000000021</v>
      </c>
    </row>
    <row r="2139" spans="1:4" x14ac:dyDescent="0.25">
      <c r="A2139" s="62">
        <v>42185</v>
      </c>
      <c r="B2139" s="1">
        <v>30.42</v>
      </c>
      <c r="C2139" s="1">
        <f t="shared" si="61"/>
        <v>32.439399999999999</v>
      </c>
      <c r="D2139" s="64">
        <f t="shared" si="62"/>
        <v>33.69025000000002</v>
      </c>
    </row>
    <row r="2140" spans="1:4" x14ac:dyDescent="0.25">
      <c r="A2140" s="62">
        <v>42186</v>
      </c>
      <c r="B2140" s="1">
        <v>30.18</v>
      </c>
      <c r="C2140" s="1">
        <f t="shared" si="61"/>
        <v>32.408199999999994</v>
      </c>
      <c r="D2140" s="64">
        <f t="shared" si="62"/>
        <v>33.668450000000021</v>
      </c>
    </row>
    <row r="2141" spans="1:4" x14ac:dyDescent="0.25">
      <c r="A2141" s="62">
        <v>42187</v>
      </c>
      <c r="B2141" s="1">
        <v>30.56</v>
      </c>
      <c r="C2141" s="1">
        <f t="shared" si="61"/>
        <v>32.384499999999996</v>
      </c>
      <c r="D2141" s="64">
        <f t="shared" si="62"/>
        <v>33.646600000000028</v>
      </c>
    </row>
    <row r="2142" spans="1:4" x14ac:dyDescent="0.25">
      <c r="A2142" s="62">
        <v>42191</v>
      </c>
      <c r="B2142" s="1">
        <v>30.04</v>
      </c>
      <c r="C2142" s="1">
        <f t="shared" si="61"/>
        <v>32.347899999999996</v>
      </c>
      <c r="D2142" s="64">
        <f t="shared" si="62"/>
        <v>33.621900000000025</v>
      </c>
    </row>
    <row r="2143" spans="1:4" x14ac:dyDescent="0.25">
      <c r="A2143" s="62">
        <v>42192</v>
      </c>
      <c r="B2143" s="1">
        <v>29.9</v>
      </c>
      <c r="C2143" s="1">
        <f t="shared" si="61"/>
        <v>32.311399999999999</v>
      </c>
      <c r="D2143" s="64">
        <f t="shared" si="62"/>
        <v>33.595550000000024</v>
      </c>
    </row>
    <row r="2144" spans="1:4" x14ac:dyDescent="0.25">
      <c r="A2144" s="62">
        <v>42193</v>
      </c>
      <c r="B2144" s="1">
        <v>29.5</v>
      </c>
      <c r="C2144" s="1">
        <f t="shared" si="61"/>
        <v>32.2652</v>
      </c>
      <c r="D2144" s="64">
        <f t="shared" si="62"/>
        <v>33.568950000000029</v>
      </c>
    </row>
    <row r="2145" spans="1:4" x14ac:dyDescent="0.25">
      <c r="A2145" s="62">
        <v>42194</v>
      </c>
      <c r="B2145" s="1">
        <v>28.93</v>
      </c>
      <c r="C2145" s="1">
        <f t="shared" si="61"/>
        <v>32.210900000000002</v>
      </c>
      <c r="D2145" s="64">
        <f t="shared" si="62"/>
        <v>33.540050000000029</v>
      </c>
    </row>
    <row r="2146" spans="1:4" x14ac:dyDescent="0.25">
      <c r="A2146" s="62">
        <v>42195</v>
      </c>
      <c r="B2146" s="1">
        <v>29.17</v>
      </c>
      <c r="C2146" s="1">
        <f t="shared" si="61"/>
        <v>32.155200000000008</v>
      </c>
      <c r="D2146" s="64">
        <f t="shared" si="62"/>
        <v>33.513800000000032</v>
      </c>
    </row>
    <row r="2147" spans="1:4" x14ac:dyDescent="0.25">
      <c r="A2147" s="62">
        <v>42198</v>
      </c>
      <c r="B2147" s="1">
        <v>29.73</v>
      </c>
      <c r="C2147" s="1">
        <f t="shared" si="61"/>
        <v>32.10990000000001</v>
      </c>
      <c r="D2147" s="64">
        <f t="shared" si="62"/>
        <v>33.488700000000023</v>
      </c>
    </row>
    <row r="2148" spans="1:4" x14ac:dyDescent="0.25">
      <c r="A2148" s="62">
        <v>42199</v>
      </c>
      <c r="B2148" s="1">
        <v>29.65</v>
      </c>
      <c r="C2148" s="1">
        <f t="shared" si="61"/>
        <v>32.064300000000003</v>
      </c>
      <c r="D2148" s="64">
        <f t="shared" si="62"/>
        <v>33.466250000000024</v>
      </c>
    </row>
    <row r="2149" spans="1:4" x14ac:dyDescent="0.25">
      <c r="A2149" s="62">
        <v>42200</v>
      </c>
      <c r="B2149" s="1">
        <v>29.69</v>
      </c>
      <c r="C2149" s="1">
        <f t="shared" si="61"/>
        <v>32.017100000000006</v>
      </c>
      <c r="D2149" s="64">
        <f t="shared" si="62"/>
        <v>33.443400000000018</v>
      </c>
    </row>
    <row r="2150" spans="1:4" x14ac:dyDescent="0.25">
      <c r="A2150" s="62">
        <v>42201</v>
      </c>
      <c r="B2150" s="1">
        <v>29.9</v>
      </c>
      <c r="C2150" s="1">
        <f t="shared" ref="C2150:C2213" si="63">+IF(B2150="","",AVERAGE(B2051:B2150))</f>
        <v>31.978500000000004</v>
      </c>
      <c r="D2150" s="64">
        <f t="shared" si="62"/>
        <v>33.41840000000002</v>
      </c>
    </row>
    <row r="2151" spans="1:4" x14ac:dyDescent="0.25">
      <c r="A2151" s="62">
        <v>42202</v>
      </c>
      <c r="B2151" s="1">
        <v>29.47</v>
      </c>
      <c r="C2151" s="1">
        <f t="shared" si="63"/>
        <v>31.929099999999998</v>
      </c>
      <c r="D2151" s="64">
        <f t="shared" si="62"/>
        <v>33.39165000000002</v>
      </c>
    </row>
    <row r="2152" spans="1:4" x14ac:dyDescent="0.25">
      <c r="A2152" s="62">
        <v>42205</v>
      </c>
      <c r="B2152" s="1">
        <v>29.1</v>
      </c>
      <c r="C2152" s="1">
        <f t="shared" si="63"/>
        <v>31.880699999999997</v>
      </c>
      <c r="D2152" s="64">
        <f t="shared" si="62"/>
        <v>33.367200000000018</v>
      </c>
    </row>
    <row r="2153" spans="1:4" x14ac:dyDescent="0.25">
      <c r="A2153" s="62">
        <v>42206</v>
      </c>
      <c r="B2153" s="1">
        <v>28.72</v>
      </c>
      <c r="C2153" s="1">
        <f t="shared" si="63"/>
        <v>31.831399999999999</v>
      </c>
      <c r="D2153" s="64">
        <f t="shared" si="62"/>
        <v>33.343200000000017</v>
      </c>
    </row>
    <row r="2154" spans="1:4" x14ac:dyDescent="0.25">
      <c r="A2154" s="62">
        <v>42207</v>
      </c>
      <c r="B2154" s="1">
        <v>28.6</v>
      </c>
      <c r="C2154" s="1">
        <f t="shared" si="63"/>
        <v>31.784899999999997</v>
      </c>
      <c r="D2154" s="64">
        <f t="shared" si="62"/>
        <v>33.316050000000018</v>
      </c>
    </row>
    <row r="2155" spans="1:4" x14ac:dyDescent="0.25">
      <c r="A2155" s="62">
        <v>42208</v>
      </c>
      <c r="B2155" s="1">
        <v>28.6</v>
      </c>
      <c r="C2155" s="1">
        <f t="shared" si="63"/>
        <v>31.730299999999996</v>
      </c>
      <c r="D2155" s="64">
        <f t="shared" si="62"/>
        <v>33.28850000000002</v>
      </c>
    </row>
    <row r="2156" spans="1:4" x14ac:dyDescent="0.25">
      <c r="A2156" s="62">
        <v>42209</v>
      </c>
      <c r="B2156" s="1">
        <v>28.06</v>
      </c>
      <c r="C2156" s="1">
        <f t="shared" si="63"/>
        <v>31.669899999999995</v>
      </c>
      <c r="D2156" s="64">
        <f t="shared" si="62"/>
        <v>33.261450000000025</v>
      </c>
    </row>
    <row r="2157" spans="1:4" x14ac:dyDescent="0.25">
      <c r="A2157" s="62">
        <v>42212</v>
      </c>
      <c r="B2157" s="1">
        <v>28.35</v>
      </c>
      <c r="C2157" s="1">
        <f t="shared" si="63"/>
        <v>31.612199999999998</v>
      </c>
      <c r="D2157" s="64">
        <f t="shared" si="62"/>
        <v>33.231850000000023</v>
      </c>
    </row>
    <row r="2158" spans="1:4" x14ac:dyDescent="0.25">
      <c r="A2158" s="62">
        <v>42213</v>
      </c>
      <c r="B2158" s="1">
        <v>28.96</v>
      </c>
      <c r="C2158" s="1">
        <f t="shared" si="63"/>
        <v>31.564499999999995</v>
      </c>
      <c r="D2158" s="64">
        <f t="shared" si="62"/>
        <v>33.208550000000017</v>
      </c>
    </row>
    <row r="2159" spans="1:4" x14ac:dyDescent="0.25">
      <c r="A2159" s="62">
        <v>42214</v>
      </c>
      <c r="B2159" s="1">
        <v>29.01</v>
      </c>
      <c r="C2159" s="1">
        <f t="shared" si="63"/>
        <v>31.522699999999997</v>
      </c>
      <c r="D2159" s="64">
        <f t="shared" si="62"/>
        <v>33.194050000000018</v>
      </c>
    </row>
    <row r="2160" spans="1:4" x14ac:dyDescent="0.25">
      <c r="A2160" s="62">
        <v>42215</v>
      </c>
      <c r="B2160" s="1">
        <v>28.91</v>
      </c>
      <c r="C2160" s="1">
        <f t="shared" si="63"/>
        <v>31.484599999999997</v>
      </c>
      <c r="D2160" s="64">
        <f t="shared" si="62"/>
        <v>33.18125000000002</v>
      </c>
    </row>
    <row r="2161" spans="1:4" x14ac:dyDescent="0.25">
      <c r="A2161" s="62">
        <v>42216</v>
      </c>
      <c r="B2161" s="1">
        <v>28.95</v>
      </c>
      <c r="C2161" s="1">
        <f t="shared" si="63"/>
        <v>31.45709999999999</v>
      </c>
      <c r="D2161" s="64">
        <f t="shared" si="62"/>
        <v>33.165300000000016</v>
      </c>
    </row>
    <row r="2162" spans="1:4" x14ac:dyDescent="0.25">
      <c r="A2162" s="62">
        <v>42219</v>
      </c>
      <c r="B2162" s="1">
        <v>29.05</v>
      </c>
      <c r="C2162" s="1">
        <f t="shared" si="63"/>
        <v>31.424299999999995</v>
      </c>
      <c r="D2162" s="64">
        <f t="shared" si="62"/>
        <v>33.154150000000016</v>
      </c>
    </row>
    <row r="2163" spans="1:4" x14ac:dyDescent="0.25">
      <c r="A2163" s="62">
        <v>42220</v>
      </c>
      <c r="B2163" s="1">
        <v>29.13</v>
      </c>
      <c r="C2163" s="1">
        <f t="shared" si="63"/>
        <v>31.407599999999992</v>
      </c>
      <c r="D2163" s="64">
        <f t="shared" si="62"/>
        <v>33.145550000000014</v>
      </c>
    </row>
    <row r="2164" spans="1:4" x14ac:dyDescent="0.25">
      <c r="A2164" s="62">
        <v>42221</v>
      </c>
      <c r="B2164" s="1">
        <v>29.12</v>
      </c>
      <c r="C2164" s="1">
        <f t="shared" si="63"/>
        <v>31.389499999999988</v>
      </c>
      <c r="D2164" s="64">
        <f t="shared" si="62"/>
        <v>33.134250000000016</v>
      </c>
    </row>
    <row r="2165" spans="1:4" x14ac:dyDescent="0.25">
      <c r="A2165" s="62">
        <v>42222</v>
      </c>
      <c r="B2165" s="1">
        <v>29.01</v>
      </c>
      <c r="C2165" s="1">
        <f t="shared" si="63"/>
        <v>31.371299999999998</v>
      </c>
      <c r="D2165" s="64">
        <f t="shared" si="62"/>
        <v>33.121400000000015</v>
      </c>
    </row>
    <row r="2166" spans="1:4" x14ac:dyDescent="0.25">
      <c r="A2166" s="62">
        <v>42223</v>
      </c>
      <c r="B2166" s="1">
        <v>28.88</v>
      </c>
      <c r="C2166" s="1">
        <f t="shared" si="63"/>
        <v>31.354199999999995</v>
      </c>
      <c r="D2166" s="64">
        <f t="shared" si="62"/>
        <v>33.102750000000022</v>
      </c>
    </row>
    <row r="2167" spans="1:4" x14ac:dyDescent="0.25">
      <c r="A2167" s="62">
        <v>42226</v>
      </c>
      <c r="B2167" s="1">
        <v>29.64</v>
      </c>
      <c r="C2167" s="1">
        <f t="shared" si="63"/>
        <v>31.341699999999996</v>
      </c>
      <c r="D2167" s="64">
        <f t="shared" si="62"/>
        <v>33.089600000000019</v>
      </c>
    </row>
    <row r="2168" spans="1:4" x14ac:dyDescent="0.25">
      <c r="A2168" s="62">
        <v>42227</v>
      </c>
      <c r="B2168" s="1">
        <v>28.97</v>
      </c>
      <c r="C2168" s="1">
        <f t="shared" si="63"/>
        <v>31.323999999999991</v>
      </c>
      <c r="D2168" s="64">
        <f t="shared" si="62"/>
        <v>33.071000000000019</v>
      </c>
    </row>
    <row r="2169" spans="1:4" x14ac:dyDescent="0.25">
      <c r="A2169" s="62">
        <v>42228</v>
      </c>
      <c r="B2169" s="1">
        <v>29.46</v>
      </c>
      <c r="C2169" s="1">
        <f t="shared" si="63"/>
        <v>31.305499999999991</v>
      </c>
      <c r="D2169" s="64">
        <f t="shared" si="62"/>
        <v>33.052400000000013</v>
      </c>
    </row>
    <row r="2170" spans="1:4" x14ac:dyDescent="0.25">
      <c r="A2170" s="62">
        <v>42229</v>
      </c>
      <c r="B2170" s="1">
        <v>28.87</v>
      </c>
      <c r="C2170" s="1">
        <f t="shared" si="63"/>
        <v>31.282199999999989</v>
      </c>
      <c r="D2170" s="64">
        <f t="shared" si="62"/>
        <v>33.030750000000019</v>
      </c>
    </row>
    <row r="2171" spans="1:4" x14ac:dyDescent="0.25">
      <c r="A2171" s="62">
        <v>42230</v>
      </c>
      <c r="B2171" s="1">
        <v>29.02</v>
      </c>
      <c r="C2171" s="1">
        <f t="shared" si="63"/>
        <v>31.264499999999988</v>
      </c>
      <c r="D2171" s="64">
        <f t="shared" si="62"/>
        <v>33.007150000000017</v>
      </c>
    </row>
    <row r="2172" spans="1:4" x14ac:dyDescent="0.25">
      <c r="A2172" s="62">
        <v>42233</v>
      </c>
      <c r="B2172" s="1">
        <v>29.08</v>
      </c>
      <c r="C2172" s="1">
        <f t="shared" si="63"/>
        <v>31.256399999999989</v>
      </c>
      <c r="D2172" s="64">
        <f t="shared" si="62"/>
        <v>32.982950000000017</v>
      </c>
    </row>
    <row r="2173" spans="1:4" x14ac:dyDescent="0.25">
      <c r="A2173" s="62">
        <v>42234</v>
      </c>
      <c r="B2173" s="1">
        <v>28.91</v>
      </c>
      <c r="C2173" s="1">
        <f t="shared" si="63"/>
        <v>31.244699999999987</v>
      </c>
      <c r="D2173" s="64">
        <f t="shared" si="62"/>
        <v>32.964600000000011</v>
      </c>
    </row>
    <row r="2174" spans="1:4" x14ac:dyDescent="0.25">
      <c r="A2174" s="62">
        <v>42235</v>
      </c>
      <c r="B2174" s="1">
        <v>28.36</v>
      </c>
      <c r="C2174" s="1">
        <f t="shared" si="63"/>
        <v>31.208299999999991</v>
      </c>
      <c r="D2174" s="64">
        <f t="shared" si="62"/>
        <v>32.936350000000012</v>
      </c>
    </row>
    <row r="2175" spans="1:4" x14ac:dyDescent="0.25">
      <c r="A2175" s="62">
        <v>42236</v>
      </c>
      <c r="B2175" s="1">
        <v>27.53</v>
      </c>
      <c r="C2175" s="1">
        <f t="shared" si="63"/>
        <v>31.168999999999993</v>
      </c>
      <c r="D2175" s="64">
        <f t="shared" si="62"/>
        <v>32.902450000000009</v>
      </c>
    </row>
    <row r="2176" spans="1:4" x14ac:dyDescent="0.25">
      <c r="A2176" s="62">
        <v>42237</v>
      </c>
      <c r="B2176" s="1">
        <v>26.56</v>
      </c>
      <c r="C2176" s="1">
        <f t="shared" si="63"/>
        <v>31.121899999999993</v>
      </c>
      <c r="D2176" s="64">
        <f t="shared" si="62"/>
        <v>32.862550000000013</v>
      </c>
    </row>
    <row r="2177" spans="1:4" x14ac:dyDescent="0.25">
      <c r="A2177" s="62">
        <v>42240</v>
      </c>
      <c r="B2177" s="1">
        <v>26.25</v>
      </c>
      <c r="C2177" s="1">
        <f t="shared" si="63"/>
        <v>31.076299999999996</v>
      </c>
      <c r="D2177" s="64">
        <f t="shared" si="62"/>
        <v>32.82500000000001</v>
      </c>
    </row>
    <row r="2178" spans="1:4" x14ac:dyDescent="0.25">
      <c r="A2178" s="62">
        <v>42241</v>
      </c>
      <c r="B2178" s="1">
        <v>25.87</v>
      </c>
      <c r="C2178" s="1">
        <f t="shared" si="63"/>
        <v>31.026899999999998</v>
      </c>
      <c r="D2178" s="64">
        <f t="shared" si="62"/>
        <v>32.785250000000012</v>
      </c>
    </row>
    <row r="2179" spans="1:4" x14ac:dyDescent="0.25">
      <c r="A2179" s="62">
        <v>42242</v>
      </c>
      <c r="B2179" s="1">
        <v>27.3</v>
      </c>
      <c r="C2179" s="1">
        <f t="shared" si="63"/>
        <v>30.989499999999992</v>
      </c>
      <c r="D2179" s="64">
        <f t="shared" si="62"/>
        <v>32.753850000000007</v>
      </c>
    </row>
    <row r="2180" spans="1:4" x14ac:dyDescent="0.25">
      <c r="A2180" s="62">
        <v>42243</v>
      </c>
      <c r="B2180" s="1">
        <v>27.72</v>
      </c>
      <c r="C2180" s="1">
        <f t="shared" si="63"/>
        <v>30.954099999999993</v>
      </c>
      <c r="D2180" s="64">
        <f t="shared" si="62"/>
        <v>32.726150000000004</v>
      </c>
    </row>
    <row r="2181" spans="1:4" x14ac:dyDescent="0.25">
      <c r="A2181" s="62">
        <v>42244</v>
      </c>
      <c r="B2181" s="1">
        <v>28.42</v>
      </c>
      <c r="C2181" s="1">
        <f t="shared" si="63"/>
        <v>30.925199999999997</v>
      </c>
      <c r="D2181" s="64">
        <f t="shared" si="62"/>
        <v>32.701700000000002</v>
      </c>
    </row>
    <row r="2182" spans="1:4" x14ac:dyDescent="0.25">
      <c r="A2182" s="62">
        <v>42247</v>
      </c>
      <c r="B2182" s="1">
        <v>28.54</v>
      </c>
      <c r="C2182" s="1">
        <f t="shared" si="63"/>
        <v>30.898199999999992</v>
      </c>
      <c r="D2182" s="64">
        <f t="shared" si="62"/>
        <v>32.677500000000002</v>
      </c>
    </row>
    <row r="2183" spans="1:4" x14ac:dyDescent="0.25">
      <c r="A2183" s="62">
        <v>42248</v>
      </c>
      <c r="B2183" s="1">
        <v>27.82</v>
      </c>
      <c r="C2183" s="1">
        <f t="shared" si="63"/>
        <v>30.857099999999996</v>
      </c>
      <c r="D2183" s="64">
        <f t="shared" si="62"/>
        <v>32.648200000000003</v>
      </c>
    </row>
    <row r="2184" spans="1:4" x14ac:dyDescent="0.25">
      <c r="A2184" s="62">
        <v>42249</v>
      </c>
      <c r="B2184" s="1">
        <v>28.6</v>
      </c>
      <c r="C2184" s="1">
        <f t="shared" si="63"/>
        <v>30.825800000000001</v>
      </c>
      <c r="D2184" s="64">
        <f t="shared" si="62"/>
        <v>32.62145000000001</v>
      </c>
    </row>
    <row r="2185" spans="1:4" x14ac:dyDescent="0.25">
      <c r="A2185" s="62">
        <v>42250</v>
      </c>
      <c r="B2185" s="1">
        <v>29.08</v>
      </c>
      <c r="C2185" s="1">
        <f t="shared" si="63"/>
        <v>30.801699999999997</v>
      </c>
      <c r="D2185" s="64">
        <f t="shared" si="62"/>
        <v>32.595650000000006</v>
      </c>
    </row>
    <row r="2186" spans="1:4" x14ac:dyDescent="0.25">
      <c r="A2186" s="62">
        <v>42251</v>
      </c>
      <c r="B2186" s="1">
        <v>28.52</v>
      </c>
      <c r="C2186" s="1">
        <f t="shared" si="63"/>
        <v>30.758599999999998</v>
      </c>
      <c r="D2186" s="64">
        <f t="shared" ref="D2186:D2249" si="64">+IF(B2186="","",AVERAGE(B1987:B2186))</f>
        <v>32.564700000000009</v>
      </c>
    </row>
    <row r="2187" spans="1:4" x14ac:dyDescent="0.25">
      <c r="A2187" s="62">
        <v>42255</v>
      </c>
      <c r="B2187" s="1">
        <v>29.5</v>
      </c>
      <c r="C2187" s="1">
        <f t="shared" si="63"/>
        <v>30.724899999999998</v>
      </c>
      <c r="D2187" s="64">
        <f t="shared" si="64"/>
        <v>32.540450000000007</v>
      </c>
    </row>
    <row r="2188" spans="1:4" x14ac:dyDescent="0.25">
      <c r="A2188" s="62">
        <v>42256</v>
      </c>
      <c r="B2188" s="1">
        <v>29.24</v>
      </c>
      <c r="C2188" s="1">
        <f t="shared" si="63"/>
        <v>30.692599999999999</v>
      </c>
      <c r="D2188" s="64">
        <f t="shared" si="64"/>
        <v>32.506900000000002</v>
      </c>
    </row>
    <row r="2189" spans="1:4" x14ac:dyDescent="0.25">
      <c r="A2189" s="62">
        <v>42257</v>
      </c>
      <c r="B2189" s="1">
        <v>29.27</v>
      </c>
      <c r="C2189" s="1">
        <f t="shared" si="63"/>
        <v>30.658000000000001</v>
      </c>
      <c r="D2189" s="64">
        <f t="shared" si="64"/>
        <v>32.475300000000004</v>
      </c>
    </row>
    <row r="2190" spans="1:4" x14ac:dyDescent="0.25">
      <c r="A2190" s="62">
        <v>42258</v>
      </c>
      <c r="B2190" s="1">
        <v>29.47</v>
      </c>
      <c r="C2190" s="1">
        <f t="shared" si="63"/>
        <v>30.628399999999996</v>
      </c>
      <c r="D2190" s="64">
        <f t="shared" si="64"/>
        <v>32.441400000000009</v>
      </c>
    </row>
    <row r="2191" spans="1:4" x14ac:dyDescent="0.25">
      <c r="A2191" s="62">
        <v>42261</v>
      </c>
      <c r="B2191" s="1">
        <v>29.39</v>
      </c>
      <c r="C2191" s="1">
        <f t="shared" si="63"/>
        <v>30.595300000000002</v>
      </c>
      <c r="D2191" s="64">
        <f t="shared" si="64"/>
        <v>32.406750000000009</v>
      </c>
    </row>
    <row r="2192" spans="1:4" x14ac:dyDescent="0.25">
      <c r="A2192" s="62">
        <v>42262</v>
      </c>
      <c r="B2192" s="1">
        <v>29.73</v>
      </c>
      <c r="C2192" s="1">
        <f t="shared" si="63"/>
        <v>30.569099999999999</v>
      </c>
      <c r="D2192" s="64">
        <f t="shared" si="64"/>
        <v>32.370900000000013</v>
      </c>
    </row>
    <row r="2193" spans="1:4" x14ac:dyDescent="0.25">
      <c r="A2193" s="62">
        <v>42263</v>
      </c>
      <c r="B2193" s="1">
        <v>29.77</v>
      </c>
      <c r="C2193" s="1">
        <f t="shared" si="63"/>
        <v>30.545999999999999</v>
      </c>
      <c r="D2193" s="64">
        <f t="shared" si="64"/>
        <v>32.333500000000008</v>
      </c>
    </row>
    <row r="2194" spans="1:4" x14ac:dyDescent="0.25">
      <c r="A2194" s="62">
        <v>42264</v>
      </c>
      <c r="B2194" s="1">
        <v>29.71</v>
      </c>
      <c r="C2194" s="1">
        <f t="shared" si="63"/>
        <v>30.5181</v>
      </c>
      <c r="D2194" s="64">
        <f t="shared" si="64"/>
        <v>32.296200000000006</v>
      </c>
    </row>
    <row r="2195" spans="1:4" x14ac:dyDescent="0.25">
      <c r="A2195" s="62">
        <v>42265</v>
      </c>
      <c r="B2195" s="1">
        <v>29.02</v>
      </c>
      <c r="C2195" s="1">
        <f t="shared" si="63"/>
        <v>30.478100000000005</v>
      </c>
      <c r="D2195" s="64">
        <f t="shared" si="64"/>
        <v>32.25330000000001</v>
      </c>
    </row>
    <row r="2196" spans="1:4" x14ac:dyDescent="0.25">
      <c r="A2196" s="62">
        <v>42268</v>
      </c>
      <c r="B2196" s="1">
        <v>29.16</v>
      </c>
      <c r="C2196" s="1">
        <f t="shared" si="63"/>
        <v>30.440900000000003</v>
      </c>
      <c r="D2196" s="64">
        <f t="shared" si="64"/>
        <v>32.211950000000009</v>
      </c>
    </row>
    <row r="2197" spans="1:4" x14ac:dyDescent="0.25">
      <c r="A2197" s="62">
        <v>42269</v>
      </c>
      <c r="B2197" s="1">
        <v>28.67</v>
      </c>
      <c r="C2197" s="1">
        <f t="shared" si="63"/>
        <v>30.402099999999997</v>
      </c>
      <c r="D2197" s="64">
        <f t="shared" si="64"/>
        <v>32.168000000000013</v>
      </c>
    </row>
    <row r="2198" spans="1:4" x14ac:dyDescent="0.25">
      <c r="A2198" s="62">
        <v>42270</v>
      </c>
      <c r="B2198" s="1">
        <v>28.74</v>
      </c>
      <c r="C2198" s="1">
        <f t="shared" si="63"/>
        <v>30.355299999999996</v>
      </c>
      <c r="D2198" s="64">
        <f t="shared" si="64"/>
        <v>32.123350000000016</v>
      </c>
    </row>
    <row r="2199" spans="1:4" x14ac:dyDescent="0.25">
      <c r="A2199" s="62">
        <v>42271</v>
      </c>
      <c r="B2199" s="1">
        <v>28.48</v>
      </c>
      <c r="C2199" s="1">
        <f t="shared" si="63"/>
        <v>30.305799999999994</v>
      </c>
      <c r="D2199" s="64">
        <f t="shared" si="64"/>
        <v>32.079750000000011</v>
      </c>
    </row>
    <row r="2200" spans="1:4" x14ac:dyDescent="0.25">
      <c r="A2200" s="62">
        <v>42272</v>
      </c>
      <c r="B2200" s="1">
        <v>28.81</v>
      </c>
      <c r="C2200" s="1">
        <f t="shared" si="63"/>
        <v>30.267499999999991</v>
      </c>
      <c r="D2200" s="64">
        <f t="shared" si="64"/>
        <v>32.039350000000006</v>
      </c>
    </row>
    <row r="2201" spans="1:4" x14ac:dyDescent="0.25">
      <c r="A2201" s="62">
        <v>42275</v>
      </c>
      <c r="B2201" s="1">
        <v>28.76</v>
      </c>
      <c r="C2201" s="1">
        <f t="shared" si="63"/>
        <v>30.232899999999994</v>
      </c>
      <c r="D2201" s="64">
        <f t="shared" si="64"/>
        <v>32.001050000000014</v>
      </c>
    </row>
    <row r="2202" spans="1:4" x14ac:dyDescent="0.25">
      <c r="A2202" s="62">
        <v>42276</v>
      </c>
      <c r="B2202" s="1">
        <v>29.24</v>
      </c>
      <c r="C2202" s="1">
        <f t="shared" si="63"/>
        <v>30.202899999999996</v>
      </c>
      <c r="D2202" s="64">
        <f t="shared" si="64"/>
        <v>31.963750000000015</v>
      </c>
    </row>
    <row r="2203" spans="1:4" x14ac:dyDescent="0.25">
      <c r="A2203" s="62">
        <v>42277</v>
      </c>
      <c r="B2203" s="1">
        <v>30.14</v>
      </c>
      <c r="C2203" s="1">
        <f t="shared" si="63"/>
        <v>30.176299999999998</v>
      </c>
      <c r="D2203" s="64">
        <f t="shared" si="64"/>
        <v>31.933350000000019</v>
      </c>
    </row>
    <row r="2204" spans="1:4" x14ac:dyDescent="0.25">
      <c r="A2204" s="62">
        <v>42278</v>
      </c>
      <c r="B2204" s="1">
        <v>30</v>
      </c>
      <c r="C2204" s="1">
        <f t="shared" si="63"/>
        <v>30.149399999999996</v>
      </c>
      <c r="D2204" s="64">
        <f t="shared" si="64"/>
        <v>31.903750000000016</v>
      </c>
    </row>
    <row r="2205" spans="1:4" x14ac:dyDescent="0.25">
      <c r="A2205" s="62">
        <v>42279</v>
      </c>
      <c r="B2205" s="1">
        <v>30.51</v>
      </c>
      <c r="C2205" s="1">
        <f t="shared" si="63"/>
        <v>30.131999999999998</v>
      </c>
      <c r="D2205" s="64">
        <f t="shared" si="64"/>
        <v>31.878500000000017</v>
      </c>
    </row>
    <row r="2206" spans="1:4" x14ac:dyDescent="0.25">
      <c r="A2206" s="62">
        <v>42282</v>
      </c>
      <c r="B2206" s="1">
        <v>31.21</v>
      </c>
      <c r="C2206" s="1">
        <f t="shared" si="63"/>
        <v>30.117699999999999</v>
      </c>
      <c r="D2206" s="64">
        <f t="shared" si="64"/>
        <v>31.853350000000013</v>
      </c>
    </row>
    <row r="2207" spans="1:4" x14ac:dyDescent="0.25">
      <c r="A2207" s="62">
        <v>42283</v>
      </c>
      <c r="B2207" s="1">
        <v>31.74</v>
      </c>
      <c r="C2207" s="1">
        <f t="shared" si="63"/>
        <v>30.105399999999996</v>
      </c>
      <c r="D2207" s="64">
        <f t="shared" si="64"/>
        <v>31.826950000000011</v>
      </c>
    </row>
    <row r="2208" spans="1:4" x14ac:dyDescent="0.25">
      <c r="A2208" s="62">
        <v>42284</v>
      </c>
      <c r="B2208" s="1">
        <v>32.32</v>
      </c>
      <c r="C2208" s="1">
        <f t="shared" si="63"/>
        <v>30.098699999999994</v>
      </c>
      <c r="D2208" s="64">
        <f t="shared" si="64"/>
        <v>31.80670000000001</v>
      </c>
    </row>
    <row r="2209" spans="1:4" x14ac:dyDescent="0.25">
      <c r="A2209" s="62">
        <v>42285</v>
      </c>
      <c r="B2209" s="1">
        <v>32.520000000000003</v>
      </c>
      <c r="C2209" s="1">
        <f t="shared" si="63"/>
        <v>30.08979999999999</v>
      </c>
      <c r="D2209" s="64">
        <f t="shared" si="64"/>
        <v>31.783250000000017</v>
      </c>
    </row>
    <row r="2210" spans="1:4" x14ac:dyDescent="0.25">
      <c r="A2210" s="62">
        <v>42286</v>
      </c>
      <c r="B2210" s="1">
        <v>32.14</v>
      </c>
      <c r="C2210" s="1">
        <f t="shared" si="63"/>
        <v>30.079699999999992</v>
      </c>
      <c r="D2210" s="64">
        <f t="shared" si="64"/>
        <v>31.756800000000016</v>
      </c>
    </row>
    <row r="2211" spans="1:4" x14ac:dyDescent="0.25">
      <c r="A2211" s="62">
        <v>42289</v>
      </c>
      <c r="B2211" s="1">
        <v>32.21</v>
      </c>
      <c r="C2211" s="1">
        <f t="shared" si="63"/>
        <v>30.068099999999991</v>
      </c>
      <c r="D2211" s="64">
        <f t="shared" si="64"/>
        <v>31.730650000000018</v>
      </c>
    </row>
    <row r="2212" spans="1:4" x14ac:dyDescent="0.25">
      <c r="A2212" s="62">
        <v>42290</v>
      </c>
      <c r="B2212" s="1">
        <v>32.04</v>
      </c>
      <c r="C2212" s="1">
        <f t="shared" si="63"/>
        <v>30.052999999999987</v>
      </c>
      <c r="D2212" s="64">
        <f t="shared" si="64"/>
        <v>31.70310000000002</v>
      </c>
    </row>
    <row r="2213" spans="1:4" x14ac:dyDescent="0.25">
      <c r="A2213" s="62">
        <v>42291</v>
      </c>
      <c r="B2213" s="1">
        <v>32.799999999999997</v>
      </c>
      <c r="C2213" s="1">
        <f t="shared" si="63"/>
        <v>30.046499999999991</v>
      </c>
      <c r="D2213" s="64">
        <f t="shared" si="64"/>
        <v>31.681200000000018</v>
      </c>
    </row>
    <row r="2214" spans="1:4" x14ac:dyDescent="0.25">
      <c r="A2214" s="62">
        <v>42292</v>
      </c>
      <c r="B2214" s="1">
        <v>32.75</v>
      </c>
      <c r="C2214" s="1">
        <f t="shared" ref="C2214:C2277" si="65">+IF(B2214="","",AVERAGE(B2115:B2214))</f>
        <v>30.042999999999989</v>
      </c>
      <c r="D2214" s="64">
        <f t="shared" si="64"/>
        <v>31.661150000000017</v>
      </c>
    </row>
    <row r="2215" spans="1:4" x14ac:dyDescent="0.25">
      <c r="A2215" s="62">
        <v>42293</v>
      </c>
      <c r="B2215" s="1">
        <v>33.04</v>
      </c>
      <c r="C2215" s="1">
        <f t="shared" si="65"/>
        <v>30.036299999999986</v>
      </c>
      <c r="D2215" s="64">
        <f t="shared" si="64"/>
        <v>31.644900000000018</v>
      </c>
    </row>
    <row r="2216" spans="1:4" x14ac:dyDescent="0.25">
      <c r="A2216" s="62">
        <v>42296</v>
      </c>
      <c r="B2216" s="1">
        <v>33.590000000000003</v>
      </c>
      <c r="C2216" s="1">
        <f t="shared" si="65"/>
        <v>30.032099999999986</v>
      </c>
      <c r="D2216" s="64">
        <f t="shared" si="64"/>
        <v>31.631050000000013</v>
      </c>
    </row>
    <row r="2217" spans="1:4" x14ac:dyDescent="0.25">
      <c r="A2217" s="62">
        <v>42297</v>
      </c>
      <c r="B2217" s="1">
        <v>33.44</v>
      </c>
      <c r="C2217" s="1">
        <f t="shared" si="65"/>
        <v>30.021899999999988</v>
      </c>
      <c r="D2217" s="64">
        <f t="shared" si="64"/>
        <v>31.618500000000012</v>
      </c>
    </row>
    <row r="2218" spans="1:4" x14ac:dyDescent="0.25">
      <c r="A2218" s="62">
        <v>42298</v>
      </c>
      <c r="B2218" s="1">
        <v>33.369999999999997</v>
      </c>
      <c r="C2218" s="1">
        <f t="shared" si="65"/>
        <v>30.016599999999986</v>
      </c>
      <c r="D2218" s="64">
        <f t="shared" si="64"/>
        <v>31.608950000000007</v>
      </c>
    </row>
    <row r="2219" spans="1:4" x14ac:dyDescent="0.25">
      <c r="A2219" s="62">
        <v>42299</v>
      </c>
      <c r="B2219" s="1">
        <v>34.4</v>
      </c>
      <c r="C2219" s="1">
        <f t="shared" si="65"/>
        <v>30.027899999999985</v>
      </c>
      <c r="D2219" s="64">
        <f t="shared" si="64"/>
        <v>31.600850000000008</v>
      </c>
    </row>
    <row r="2220" spans="1:4" x14ac:dyDescent="0.25">
      <c r="A2220" s="62">
        <v>42300</v>
      </c>
      <c r="B2220" s="1">
        <v>34.9</v>
      </c>
      <c r="C2220" s="1">
        <f t="shared" si="65"/>
        <v>30.049599999999991</v>
      </c>
      <c r="D2220" s="64">
        <f t="shared" si="64"/>
        <v>31.591900000000006</v>
      </c>
    </row>
    <row r="2221" spans="1:4" x14ac:dyDescent="0.25">
      <c r="A2221" s="62">
        <v>42303</v>
      </c>
      <c r="B2221" s="1">
        <v>34.590000000000003</v>
      </c>
      <c r="C2221" s="1">
        <f t="shared" si="65"/>
        <v>30.072399999999995</v>
      </c>
      <c r="D2221" s="64">
        <f t="shared" si="64"/>
        <v>31.581050000000008</v>
      </c>
    </row>
    <row r="2222" spans="1:4" x14ac:dyDescent="0.25">
      <c r="A2222" s="62">
        <v>42304</v>
      </c>
      <c r="B2222" s="1">
        <v>34.47</v>
      </c>
      <c r="C2222" s="1">
        <f t="shared" si="65"/>
        <v>30.098699999999994</v>
      </c>
      <c r="D2222" s="64">
        <f t="shared" si="64"/>
        <v>31.57040000000001</v>
      </c>
    </row>
    <row r="2223" spans="1:4" x14ac:dyDescent="0.25">
      <c r="A2223" s="62">
        <v>42305</v>
      </c>
      <c r="B2223" s="1">
        <v>34.71</v>
      </c>
      <c r="C2223" s="1">
        <f t="shared" si="65"/>
        <v>30.132799999999996</v>
      </c>
      <c r="D2223" s="64">
        <f t="shared" si="64"/>
        <v>31.561450000000015</v>
      </c>
    </row>
    <row r="2224" spans="1:4" x14ac:dyDescent="0.25">
      <c r="A2224" s="62">
        <v>42306</v>
      </c>
      <c r="B2224" s="1">
        <v>34.03</v>
      </c>
      <c r="C2224" s="1">
        <f t="shared" si="65"/>
        <v>30.160599999999999</v>
      </c>
      <c r="D2224" s="64">
        <f t="shared" si="64"/>
        <v>31.549850000000013</v>
      </c>
    </row>
    <row r="2225" spans="1:4" x14ac:dyDescent="0.25">
      <c r="A2225" s="62">
        <v>42307</v>
      </c>
      <c r="B2225" s="1">
        <v>33.86</v>
      </c>
      <c r="C2225" s="1">
        <f t="shared" si="65"/>
        <v>30.181000000000004</v>
      </c>
      <c r="D2225" s="64">
        <f t="shared" si="64"/>
        <v>31.53820000000001</v>
      </c>
    </row>
    <row r="2226" spans="1:4" x14ac:dyDescent="0.25">
      <c r="A2226" s="62">
        <v>42310</v>
      </c>
      <c r="B2226" s="1">
        <v>34.11</v>
      </c>
      <c r="C2226" s="1">
        <f t="shared" si="65"/>
        <v>30.203600000000005</v>
      </c>
      <c r="D2226" s="64">
        <f t="shared" si="64"/>
        <v>31.526500000000009</v>
      </c>
    </row>
    <row r="2227" spans="1:4" x14ac:dyDescent="0.25">
      <c r="A2227" s="62">
        <v>42311</v>
      </c>
      <c r="B2227" s="1">
        <v>34.31</v>
      </c>
      <c r="C2227" s="1">
        <f t="shared" si="65"/>
        <v>30.233500000000003</v>
      </c>
      <c r="D2227" s="64">
        <f t="shared" si="64"/>
        <v>31.517600000000012</v>
      </c>
    </row>
    <row r="2228" spans="1:4" x14ac:dyDescent="0.25">
      <c r="A2228" s="62">
        <v>42312</v>
      </c>
      <c r="B2228" s="1">
        <v>34.15</v>
      </c>
      <c r="C2228" s="1">
        <f t="shared" si="65"/>
        <v>30.261100000000006</v>
      </c>
      <c r="D2228" s="64">
        <f t="shared" si="64"/>
        <v>31.505950000000006</v>
      </c>
    </row>
    <row r="2229" spans="1:4" x14ac:dyDescent="0.25">
      <c r="A2229" s="62">
        <v>42313</v>
      </c>
      <c r="B2229" s="1">
        <v>34</v>
      </c>
      <c r="C2229" s="1">
        <f t="shared" si="65"/>
        <v>30.284700000000008</v>
      </c>
      <c r="D2229" s="64">
        <f t="shared" si="64"/>
        <v>31.491400000000002</v>
      </c>
    </row>
    <row r="2230" spans="1:4" x14ac:dyDescent="0.25">
      <c r="A2230" s="62">
        <v>42314</v>
      </c>
      <c r="B2230" s="1">
        <v>33.840000000000003</v>
      </c>
      <c r="C2230" s="1">
        <f t="shared" si="65"/>
        <v>30.30360000000001</v>
      </c>
      <c r="D2230" s="64">
        <f t="shared" si="64"/>
        <v>31.478400000000001</v>
      </c>
    </row>
    <row r="2231" spans="1:4" x14ac:dyDescent="0.25">
      <c r="A2231" s="62">
        <v>42317</v>
      </c>
      <c r="B2231" s="1">
        <v>33.35</v>
      </c>
      <c r="C2231" s="1">
        <f t="shared" si="65"/>
        <v>30.313300000000009</v>
      </c>
      <c r="D2231" s="64">
        <f t="shared" si="64"/>
        <v>31.466150000000006</v>
      </c>
    </row>
    <row r="2232" spans="1:4" x14ac:dyDescent="0.25">
      <c r="A2232" s="62">
        <v>42318</v>
      </c>
      <c r="B2232" s="1">
        <v>33.21</v>
      </c>
      <c r="C2232" s="1">
        <f t="shared" si="65"/>
        <v>30.324700000000007</v>
      </c>
      <c r="D2232" s="64">
        <f t="shared" si="64"/>
        <v>31.461300000000008</v>
      </c>
    </row>
    <row r="2233" spans="1:4" x14ac:dyDescent="0.25">
      <c r="A2233" s="62">
        <v>42319</v>
      </c>
      <c r="B2233" s="1">
        <v>32.86</v>
      </c>
      <c r="C2233" s="1">
        <f t="shared" si="65"/>
        <v>30.330700000000011</v>
      </c>
      <c r="D2233" s="64">
        <f t="shared" si="64"/>
        <v>31.456700000000001</v>
      </c>
    </row>
    <row r="2234" spans="1:4" x14ac:dyDescent="0.25">
      <c r="A2234" s="62">
        <v>42320</v>
      </c>
      <c r="B2234" s="1">
        <v>32.4</v>
      </c>
      <c r="C2234" s="1">
        <f t="shared" si="65"/>
        <v>30.333900000000007</v>
      </c>
      <c r="D2234" s="64">
        <f t="shared" si="64"/>
        <v>31.447649999999999</v>
      </c>
    </row>
    <row r="2235" spans="1:4" x14ac:dyDescent="0.25">
      <c r="A2235" s="62">
        <v>42321</v>
      </c>
      <c r="B2235" s="1">
        <v>32.11</v>
      </c>
      <c r="C2235" s="1">
        <f t="shared" si="65"/>
        <v>30.335900000000009</v>
      </c>
      <c r="D2235" s="64">
        <f t="shared" si="64"/>
        <v>31.443000000000001</v>
      </c>
    </row>
    <row r="2236" spans="1:4" x14ac:dyDescent="0.25">
      <c r="A2236" s="62">
        <v>42324</v>
      </c>
      <c r="B2236" s="1">
        <v>32.1</v>
      </c>
      <c r="C2236" s="1">
        <f t="shared" si="65"/>
        <v>30.33700000000001</v>
      </c>
      <c r="D2236" s="64">
        <f t="shared" si="64"/>
        <v>31.43525</v>
      </c>
    </row>
    <row r="2237" spans="1:4" x14ac:dyDescent="0.25">
      <c r="A2237" s="62">
        <v>42325</v>
      </c>
      <c r="B2237" s="1">
        <v>32.64</v>
      </c>
      <c r="C2237" s="1">
        <f t="shared" si="65"/>
        <v>30.353200000000012</v>
      </c>
      <c r="D2237" s="64">
        <f t="shared" si="64"/>
        <v>31.429950000000005</v>
      </c>
    </row>
    <row r="2238" spans="1:4" x14ac:dyDescent="0.25">
      <c r="A2238" s="62">
        <v>42326</v>
      </c>
      <c r="B2238" s="1">
        <v>33.159999999999997</v>
      </c>
      <c r="C2238" s="1">
        <f t="shared" si="65"/>
        <v>30.380900000000011</v>
      </c>
      <c r="D2238" s="64">
        <f t="shared" si="64"/>
        <v>31.427750000000007</v>
      </c>
    </row>
    <row r="2239" spans="1:4" x14ac:dyDescent="0.25">
      <c r="A2239" s="62">
        <v>42327</v>
      </c>
      <c r="B2239" s="1">
        <v>34.299999999999997</v>
      </c>
      <c r="C2239" s="1">
        <f t="shared" si="65"/>
        <v>30.419700000000013</v>
      </c>
      <c r="D2239" s="64">
        <f t="shared" si="64"/>
        <v>31.429550000000003</v>
      </c>
    </row>
    <row r="2240" spans="1:4" x14ac:dyDescent="0.25">
      <c r="A2240" s="62">
        <v>42328</v>
      </c>
      <c r="B2240" s="1">
        <v>34.659999999999997</v>
      </c>
      <c r="C2240" s="1">
        <f t="shared" si="65"/>
        <v>30.464500000000012</v>
      </c>
      <c r="D2240" s="64">
        <f t="shared" si="64"/>
        <v>31.436350000000001</v>
      </c>
    </row>
    <row r="2241" spans="1:4" x14ac:dyDescent="0.25">
      <c r="A2241" s="62">
        <v>42331</v>
      </c>
      <c r="B2241" s="1">
        <v>34.479999999999997</v>
      </c>
      <c r="C2241" s="1">
        <f t="shared" si="65"/>
        <v>30.503700000000013</v>
      </c>
      <c r="D2241" s="64">
        <f t="shared" si="64"/>
        <v>31.444099999999999</v>
      </c>
    </row>
    <row r="2242" spans="1:4" x14ac:dyDescent="0.25">
      <c r="A2242" s="62">
        <v>42332</v>
      </c>
      <c r="B2242" s="1">
        <v>34.36</v>
      </c>
      <c r="C2242" s="1">
        <f t="shared" si="65"/>
        <v>30.546900000000008</v>
      </c>
      <c r="D2242" s="64">
        <f t="shared" si="64"/>
        <v>31.447399999999998</v>
      </c>
    </row>
    <row r="2243" spans="1:4" x14ac:dyDescent="0.25">
      <c r="A2243" s="62">
        <v>42333</v>
      </c>
      <c r="B2243" s="1">
        <v>34.450000000000003</v>
      </c>
      <c r="C2243" s="1">
        <f t="shared" si="65"/>
        <v>30.592400000000012</v>
      </c>
      <c r="D2243" s="64">
        <f t="shared" si="64"/>
        <v>31.451899999999995</v>
      </c>
    </row>
    <row r="2244" spans="1:4" x14ac:dyDescent="0.25">
      <c r="A2244" s="62">
        <v>42335</v>
      </c>
      <c r="B2244" s="1">
        <v>34.46</v>
      </c>
      <c r="C2244" s="1">
        <f t="shared" si="65"/>
        <v>30.64200000000001</v>
      </c>
      <c r="D2244" s="64">
        <f t="shared" si="64"/>
        <v>31.453599999999998</v>
      </c>
    </row>
    <row r="2245" spans="1:4" x14ac:dyDescent="0.25">
      <c r="A2245" s="62">
        <v>42338</v>
      </c>
      <c r="B2245" s="1">
        <v>34.770000000000003</v>
      </c>
      <c r="C2245" s="1">
        <f t="shared" si="65"/>
        <v>30.700400000000009</v>
      </c>
      <c r="D2245" s="64">
        <f t="shared" si="64"/>
        <v>31.455650000000006</v>
      </c>
    </row>
    <row r="2246" spans="1:4" x14ac:dyDescent="0.25">
      <c r="A2246" s="62">
        <v>42339</v>
      </c>
      <c r="B2246" s="1">
        <v>35.090000000000003</v>
      </c>
      <c r="C2246" s="1">
        <f t="shared" si="65"/>
        <v>30.75960000000001</v>
      </c>
      <c r="D2246" s="64">
        <f t="shared" si="64"/>
        <v>31.457400000000003</v>
      </c>
    </row>
    <row r="2247" spans="1:4" x14ac:dyDescent="0.25">
      <c r="A2247" s="62">
        <v>42340</v>
      </c>
      <c r="B2247" s="1">
        <v>34.83</v>
      </c>
      <c r="C2247" s="1">
        <f t="shared" si="65"/>
        <v>30.810600000000004</v>
      </c>
      <c r="D2247" s="64">
        <f t="shared" si="64"/>
        <v>31.460250000000006</v>
      </c>
    </row>
    <row r="2248" spans="1:4" x14ac:dyDescent="0.25">
      <c r="A2248" s="62">
        <v>42341</v>
      </c>
      <c r="B2248" s="1">
        <v>34.04</v>
      </c>
      <c r="C2248" s="1">
        <f t="shared" si="65"/>
        <v>30.854500000000009</v>
      </c>
      <c r="D2248" s="64">
        <f t="shared" si="64"/>
        <v>31.459400000000002</v>
      </c>
    </row>
    <row r="2249" spans="1:4" x14ac:dyDescent="0.25">
      <c r="A2249" s="62">
        <v>42342</v>
      </c>
      <c r="B2249" s="1">
        <v>34.94</v>
      </c>
      <c r="C2249" s="1">
        <f t="shared" si="65"/>
        <v>30.907000000000007</v>
      </c>
      <c r="D2249" s="64">
        <f t="shared" si="64"/>
        <v>31.462049999999998</v>
      </c>
    </row>
    <row r="2250" spans="1:4" x14ac:dyDescent="0.25">
      <c r="A2250" s="62">
        <v>42345</v>
      </c>
      <c r="B2250" s="1">
        <v>34.979999999999997</v>
      </c>
      <c r="C2250" s="1">
        <f t="shared" si="65"/>
        <v>30.95780000000001</v>
      </c>
      <c r="D2250" s="64">
        <f t="shared" ref="D2250:D2313" si="66">+IF(B2250="","",AVERAGE(B2051:B2250))</f>
        <v>31.468149999999994</v>
      </c>
    </row>
    <row r="2251" spans="1:4" x14ac:dyDescent="0.25">
      <c r="A2251" s="62">
        <v>42346</v>
      </c>
      <c r="B2251" s="1">
        <v>34.75</v>
      </c>
      <c r="C2251" s="1">
        <f t="shared" si="65"/>
        <v>31.010600000000007</v>
      </c>
      <c r="D2251" s="64">
        <f t="shared" si="66"/>
        <v>31.469849999999997</v>
      </c>
    </row>
    <row r="2252" spans="1:4" x14ac:dyDescent="0.25">
      <c r="A2252" s="62">
        <v>42347</v>
      </c>
      <c r="B2252" s="1">
        <v>34.81</v>
      </c>
      <c r="C2252" s="1">
        <f t="shared" si="65"/>
        <v>31.067700000000009</v>
      </c>
      <c r="D2252" s="64">
        <f t="shared" si="66"/>
        <v>31.474199999999996</v>
      </c>
    </row>
    <row r="2253" spans="1:4" x14ac:dyDescent="0.25">
      <c r="A2253" s="62">
        <v>42348</v>
      </c>
      <c r="B2253" s="1">
        <v>34.770000000000003</v>
      </c>
      <c r="C2253" s="1">
        <f t="shared" si="65"/>
        <v>31.12820000000001</v>
      </c>
      <c r="D2253" s="64">
        <f t="shared" si="66"/>
        <v>31.479800000000001</v>
      </c>
    </row>
    <row r="2254" spans="1:4" x14ac:dyDescent="0.25">
      <c r="A2254" s="62">
        <v>42349</v>
      </c>
      <c r="B2254" s="1">
        <v>34.270000000000003</v>
      </c>
      <c r="C2254" s="1">
        <f t="shared" si="65"/>
        <v>31.184900000000006</v>
      </c>
      <c r="D2254" s="64">
        <f t="shared" si="66"/>
        <v>31.484899999999996</v>
      </c>
    </row>
    <row r="2255" spans="1:4" x14ac:dyDescent="0.25">
      <c r="A2255" s="62">
        <v>42352</v>
      </c>
      <c r="B2255" s="1">
        <v>34.47</v>
      </c>
      <c r="C2255" s="1">
        <f t="shared" si="65"/>
        <v>31.243600000000004</v>
      </c>
      <c r="D2255" s="64">
        <f t="shared" si="66"/>
        <v>31.48695</v>
      </c>
    </row>
    <row r="2256" spans="1:4" x14ac:dyDescent="0.25">
      <c r="A2256" s="62">
        <v>42353</v>
      </c>
      <c r="B2256" s="1">
        <v>35.18</v>
      </c>
      <c r="C2256" s="1">
        <f t="shared" si="65"/>
        <v>31.314800000000002</v>
      </c>
      <c r="D2256" s="64">
        <f t="shared" si="66"/>
        <v>31.492350000000002</v>
      </c>
    </row>
    <row r="2257" spans="1:4" x14ac:dyDescent="0.25">
      <c r="A2257" s="62">
        <v>42354</v>
      </c>
      <c r="B2257" s="1">
        <v>35.299999999999997</v>
      </c>
      <c r="C2257" s="1">
        <f t="shared" si="65"/>
        <v>31.384300000000003</v>
      </c>
      <c r="D2257" s="64">
        <f t="shared" si="66"/>
        <v>31.498250000000002</v>
      </c>
    </row>
    <row r="2258" spans="1:4" x14ac:dyDescent="0.25">
      <c r="A2258" s="62">
        <v>42355</v>
      </c>
      <c r="B2258" s="1">
        <v>34.909999999999997</v>
      </c>
      <c r="C2258" s="1">
        <f t="shared" si="65"/>
        <v>31.443799999999996</v>
      </c>
      <c r="D2258" s="64">
        <f t="shared" si="66"/>
        <v>31.504149999999996</v>
      </c>
    </row>
    <row r="2259" spans="1:4" x14ac:dyDescent="0.25">
      <c r="A2259" s="62">
        <v>42356</v>
      </c>
      <c r="B2259" s="1">
        <v>33.86</v>
      </c>
      <c r="C2259" s="1">
        <f t="shared" si="65"/>
        <v>31.4923</v>
      </c>
      <c r="D2259" s="64">
        <f t="shared" si="66"/>
        <v>31.507499999999997</v>
      </c>
    </row>
    <row r="2260" spans="1:4" x14ac:dyDescent="0.25">
      <c r="A2260" s="62">
        <v>42359</v>
      </c>
      <c r="B2260" s="1">
        <v>34.24</v>
      </c>
      <c r="C2260" s="1">
        <f t="shared" si="65"/>
        <v>31.545599999999993</v>
      </c>
      <c r="D2260" s="64">
        <f t="shared" si="66"/>
        <v>31.515099999999993</v>
      </c>
    </row>
    <row r="2261" spans="1:4" x14ac:dyDescent="0.25">
      <c r="A2261" s="62">
        <v>42360</v>
      </c>
      <c r="B2261" s="1">
        <v>34.729999999999997</v>
      </c>
      <c r="C2261" s="1">
        <f t="shared" si="65"/>
        <v>31.603399999999997</v>
      </c>
      <c r="D2261" s="64">
        <f t="shared" si="66"/>
        <v>31.530249999999988</v>
      </c>
    </row>
    <row r="2262" spans="1:4" x14ac:dyDescent="0.25">
      <c r="A2262" s="62">
        <v>42361</v>
      </c>
      <c r="B2262" s="1">
        <v>35</v>
      </c>
      <c r="C2262" s="1">
        <f t="shared" si="65"/>
        <v>31.662899999999993</v>
      </c>
      <c r="D2262" s="64">
        <f t="shared" si="66"/>
        <v>31.543599999999987</v>
      </c>
    </row>
    <row r="2263" spans="1:4" x14ac:dyDescent="0.25">
      <c r="A2263" s="62">
        <v>42362</v>
      </c>
      <c r="B2263" s="1">
        <v>34.979999999999997</v>
      </c>
      <c r="C2263" s="1">
        <f t="shared" si="65"/>
        <v>31.721399999999996</v>
      </c>
      <c r="D2263" s="64">
        <f t="shared" si="66"/>
        <v>31.564499999999985</v>
      </c>
    </row>
    <row r="2264" spans="1:4" x14ac:dyDescent="0.25">
      <c r="A2264" s="62">
        <v>42366</v>
      </c>
      <c r="B2264" s="1">
        <v>34.93</v>
      </c>
      <c r="C2264" s="1">
        <f t="shared" si="65"/>
        <v>31.779499999999995</v>
      </c>
      <c r="D2264" s="64">
        <f t="shared" si="66"/>
        <v>31.584499999999984</v>
      </c>
    </row>
    <row r="2265" spans="1:4" x14ac:dyDescent="0.25">
      <c r="A2265" s="62">
        <v>42367</v>
      </c>
      <c r="B2265" s="1">
        <v>35.44</v>
      </c>
      <c r="C2265" s="1">
        <f t="shared" si="65"/>
        <v>31.843799999999991</v>
      </c>
      <c r="D2265" s="64">
        <f t="shared" si="66"/>
        <v>31.607549999999989</v>
      </c>
    </row>
    <row r="2266" spans="1:4" x14ac:dyDescent="0.25">
      <c r="A2266" s="62">
        <v>42368</v>
      </c>
      <c r="B2266" s="1">
        <v>34.99</v>
      </c>
      <c r="C2266" s="1">
        <f t="shared" si="65"/>
        <v>31.904899999999987</v>
      </c>
      <c r="D2266" s="64">
        <f t="shared" si="66"/>
        <v>31.629549999999984</v>
      </c>
    </row>
    <row r="2267" spans="1:4" x14ac:dyDescent="0.25">
      <c r="A2267" s="62">
        <v>42369</v>
      </c>
      <c r="B2267" s="1">
        <v>34.450000000000003</v>
      </c>
      <c r="C2267" s="1">
        <f t="shared" si="65"/>
        <v>31.952999999999985</v>
      </c>
      <c r="D2267" s="64">
        <f t="shared" si="66"/>
        <v>31.647349999999982</v>
      </c>
    </row>
    <row r="2268" spans="1:4" x14ac:dyDescent="0.25">
      <c r="A2268" s="62">
        <v>42373</v>
      </c>
      <c r="B2268" s="1">
        <v>33.99</v>
      </c>
      <c r="C2268" s="1">
        <f t="shared" si="65"/>
        <v>32.003199999999978</v>
      </c>
      <c r="D2268" s="64">
        <f t="shared" si="66"/>
        <v>31.663599999999985</v>
      </c>
    </row>
    <row r="2269" spans="1:4" x14ac:dyDescent="0.25">
      <c r="A2269" s="62">
        <v>42374</v>
      </c>
      <c r="B2269" s="1">
        <v>33.83</v>
      </c>
      <c r="C2269" s="1">
        <f t="shared" si="65"/>
        <v>32.04689999999998</v>
      </c>
      <c r="D2269" s="64">
        <f t="shared" si="66"/>
        <v>31.67619999999998</v>
      </c>
    </row>
    <row r="2270" spans="1:4" x14ac:dyDescent="0.25">
      <c r="A2270" s="62">
        <v>42375</v>
      </c>
      <c r="B2270" s="1">
        <v>33.08</v>
      </c>
      <c r="C2270" s="1">
        <f t="shared" si="65"/>
        <v>32.088999999999977</v>
      </c>
      <c r="D2270" s="64">
        <f t="shared" si="66"/>
        <v>31.685599999999976</v>
      </c>
    </row>
    <row r="2271" spans="1:4" x14ac:dyDescent="0.25">
      <c r="A2271" s="62">
        <v>42376</v>
      </c>
      <c r="B2271" s="1">
        <v>31.84</v>
      </c>
      <c r="C2271" s="1">
        <f t="shared" si="65"/>
        <v>32.117199999999983</v>
      </c>
      <c r="D2271" s="64">
        <f t="shared" si="66"/>
        <v>31.690849999999976</v>
      </c>
    </row>
    <row r="2272" spans="1:4" x14ac:dyDescent="0.25">
      <c r="A2272" s="62">
        <v>42377</v>
      </c>
      <c r="B2272" s="1">
        <v>31.51</v>
      </c>
      <c r="C2272" s="1">
        <f t="shared" si="65"/>
        <v>32.141499999999986</v>
      </c>
      <c r="D2272" s="64">
        <f t="shared" si="66"/>
        <v>31.698949999999979</v>
      </c>
    </row>
    <row r="2273" spans="1:4" x14ac:dyDescent="0.25">
      <c r="A2273" s="62">
        <v>42380</v>
      </c>
      <c r="B2273" s="1">
        <v>32.06</v>
      </c>
      <c r="C2273" s="1">
        <f t="shared" si="65"/>
        <v>32.172999999999988</v>
      </c>
      <c r="D2273" s="64">
        <f t="shared" si="66"/>
        <v>31.708849999999984</v>
      </c>
    </row>
    <row r="2274" spans="1:4" x14ac:dyDescent="0.25">
      <c r="A2274" s="62">
        <v>42381</v>
      </c>
      <c r="B2274" s="1">
        <v>32.68</v>
      </c>
      <c r="C2274" s="1">
        <f t="shared" si="65"/>
        <v>32.216199999999986</v>
      </c>
      <c r="D2274" s="64">
        <f t="shared" si="66"/>
        <v>31.712249999999987</v>
      </c>
    </row>
    <row r="2275" spans="1:4" x14ac:dyDescent="0.25">
      <c r="A2275" s="62">
        <v>42382</v>
      </c>
      <c r="B2275" s="1">
        <v>31.91</v>
      </c>
      <c r="C2275" s="1">
        <f t="shared" si="65"/>
        <v>32.259999999999984</v>
      </c>
      <c r="D2275" s="64">
        <f t="shared" si="66"/>
        <v>31.714499999999983</v>
      </c>
    </row>
    <row r="2276" spans="1:4" x14ac:dyDescent="0.25">
      <c r="A2276" s="62">
        <v>42383</v>
      </c>
      <c r="B2276" s="1">
        <v>32.74</v>
      </c>
      <c r="C2276" s="1">
        <f t="shared" si="65"/>
        <v>32.321799999999982</v>
      </c>
      <c r="D2276" s="64">
        <f t="shared" si="66"/>
        <v>31.721849999999982</v>
      </c>
    </row>
    <row r="2277" spans="1:4" x14ac:dyDescent="0.25">
      <c r="A2277" s="62">
        <v>42384</v>
      </c>
      <c r="B2277" s="1">
        <v>29.76</v>
      </c>
      <c r="C2277" s="1">
        <f t="shared" si="65"/>
        <v>32.356899999999982</v>
      </c>
      <c r="D2277" s="64">
        <f t="shared" si="66"/>
        <v>31.716599999999982</v>
      </c>
    </row>
    <row r="2278" spans="1:4" x14ac:dyDescent="0.25">
      <c r="A2278" s="62">
        <v>42388</v>
      </c>
      <c r="B2278" s="1">
        <v>29.8</v>
      </c>
      <c r="C2278" s="1">
        <f t="shared" ref="C2278:C2341" si="67">+IF(B2278="","",AVERAGE(B2179:B2278))</f>
        <v>32.396199999999986</v>
      </c>
      <c r="D2278" s="64">
        <f t="shared" si="66"/>
        <v>31.711549999999985</v>
      </c>
    </row>
    <row r="2279" spans="1:4" x14ac:dyDescent="0.25">
      <c r="A2279" s="62">
        <v>42389</v>
      </c>
      <c r="B2279" s="1">
        <v>29.59</v>
      </c>
      <c r="C2279" s="1">
        <f t="shared" si="67"/>
        <v>32.419099999999986</v>
      </c>
      <c r="D2279" s="64">
        <f t="shared" si="66"/>
        <v>31.704299999999979</v>
      </c>
    </row>
    <row r="2280" spans="1:4" x14ac:dyDescent="0.25">
      <c r="A2280" s="62">
        <v>42390</v>
      </c>
      <c r="B2280" s="1">
        <v>29.66</v>
      </c>
      <c r="C2280" s="1">
        <f t="shared" si="67"/>
        <v>32.438499999999983</v>
      </c>
      <c r="D2280" s="64">
        <f t="shared" si="66"/>
        <v>31.696299999999983</v>
      </c>
    </row>
    <row r="2281" spans="1:4" x14ac:dyDescent="0.25">
      <c r="A2281" s="62">
        <v>42391</v>
      </c>
      <c r="B2281" s="1">
        <v>29.92</v>
      </c>
      <c r="C2281" s="1">
        <f t="shared" si="67"/>
        <v>32.453499999999984</v>
      </c>
      <c r="D2281" s="64">
        <f t="shared" si="66"/>
        <v>31.689349999999987</v>
      </c>
    </row>
    <row r="2282" spans="1:4" x14ac:dyDescent="0.25">
      <c r="A2282" s="62">
        <v>42394</v>
      </c>
      <c r="B2282" s="1">
        <v>29.6</v>
      </c>
      <c r="C2282" s="1">
        <f t="shared" si="67"/>
        <v>32.464099999999988</v>
      </c>
      <c r="D2282" s="64">
        <f t="shared" si="66"/>
        <v>31.681149999999985</v>
      </c>
    </row>
    <row r="2283" spans="1:4" x14ac:dyDescent="0.25">
      <c r="A2283" s="62">
        <v>42395</v>
      </c>
      <c r="B2283" s="1">
        <v>29.94</v>
      </c>
      <c r="C2283" s="1">
        <f t="shared" si="67"/>
        <v>32.485299999999988</v>
      </c>
      <c r="D2283" s="64">
        <f t="shared" si="66"/>
        <v>31.671199999999985</v>
      </c>
    </row>
    <row r="2284" spans="1:4" x14ac:dyDescent="0.25">
      <c r="A2284" s="62">
        <v>42396</v>
      </c>
      <c r="B2284" s="1">
        <v>29.81</v>
      </c>
      <c r="C2284" s="1">
        <f t="shared" si="67"/>
        <v>32.497399999999985</v>
      </c>
      <c r="D2284" s="64">
        <f t="shared" si="66"/>
        <v>31.661599999999989</v>
      </c>
    </row>
    <row r="2285" spans="1:4" x14ac:dyDescent="0.25">
      <c r="A2285" s="62">
        <v>42397</v>
      </c>
      <c r="B2285" s="1">
        <v>29.97</v>
      </c>
      <c r="C2285" s="1">
        <f t="shared" si="67"/>
        <v>32.506299999999982</v>
      </c>
      <c r="D2285" s="64">
        <f t="shared" si="66"/>
        <v>31.653999999999993</v>
      </c>
    </row>
    <row r="2286" spans="1:4" x14ac:dyDescent="0.25">
      <c r="A2286" s="62">
        <v>42398</v>
      </c>
      <c r="B2286" s="1">
        <v>31.02</v>
      </c>
      <c r="C2286" s="1">
        <f t="shared" si="67"/>
        <v>32.53129999999998</v>
      </c>
      <c r="D2286" s="64">
        <f t="shared" si="66"/>
        <v>31.644949999999994</v>
      </c>
    </row>
    <row r="2287" spans="1:4" x14ac:dyDescent="0.25">
      <c r="A2287" s="62">
        <v>42401</v>
      </c>
      <c r="B2287" s="1">
        <v>30.82</v>
      </c>
      <c r="C2287" s="1">
        <f t="shared" si="67"/>
        <v>32.544499999999985</v>
      </c>
      <c r="D2287" s="64">
        <f t="shared" si="66"/>
        <v>31.634699999999995</v>
      </c>
    </row>
    <row r="2288" spans="1:4" x14ac:dyDescent="0.25">
      <c r="A2288" s="62">
        <v>42402</v>
      </c>
      <c r="B2288" s="1">
        <v>29.8</v>
      </c>
      <c r="C2288" s="1">
        <f t="shared" si="67"/>
        <v>32.550099999999986</v>
      </c>
      <c r="D2288" s="64">
        <f t="shared" si="66"/>
        <v>31.621349999999996</v>
      </c>
    </row>
    <row r="2289" spans="1:4" x14ac:dyDescent="0.25">
      <c r="A2289" s="62">
        <v>42403</v>
      </c>
      <c r="B2289" s="1">
        <v>29.34</v>
      </c>
      <c r="C2289" s="1">
        <f t="shared" si="67"/>
        <v>32.550799999999988</v>
      </c>
      <c r="D2289" s="64">
        <f t="shared" si="66"/>
        <v>31.604400000000002</v>
      </c>
    </row>
    <row r="2290" spans="1:4" x14ac:dyDescent="0.25">
      <c r="A2290" s="62">
        <v>42404</v>
      </c>
      <c r="B2290" s="1">
        <v>29.77</v>
      </c>
      <c r="C2290" s="1">
        <f t="shared" si="67"/>
        <v>32.553799999999988</v>
      </c>
      <c r="D2290" s="64">
        <f t="shared" si="66"/>
        <v>31.591099999999997</v>
      </c>
    </row>
    <row r="2291" spans="1:4" x14ac:dyDescent="0.25">
      <c r="A2291" s="62">
        <v>42405</v>
      </c>
      <c r="B2291" s="1">
        <v>29.04</v>
      </c>
      <c r="C2291" s="1">
        <f t="shared" si="67"/>
        <v>32.550299999999986</v>
      </c>
      <c r="D2291" s="64">
        <f t="shared" si="66"/>
        <v>31.572800000000001</v>
      </c>
    </row>
    <row r="2292" spans="1:4" x14ac:dyDescent="0.25">
      <c r="A2292" s="62">
        <v>42408</v>
      </c>
      <c r="B2292" s="1">
        <v>28.82</v>
      </c>
      <c r="C2292" s="1">
        <f t="shared" si="67"/>
        <v>32.541199999999989</v>
      </c>
      <c r="D2292" s="64">
        <f t="shared" si="66"/>
        <v>31.555150000000005</v>
      </c>
    </row>
    <row r="2293" spans="1:4" x14ac:dyDescent="0.25">
      <c r="A2293" s="62">
        <v>42409</v>
      </c>
      <c r="B2293" s="1">
        <v>28.81</v>
      </c>
      <c r="C2293" s="1">
        <f t="shared" si="67"/>
        <v>32.53159999999999</v>
      </c>
      <c r="D2293" s="64">
        <f t="shared" si="66"/>
        <v>31.538800000000005</v>
      </c>
    </row>
    <row r="2294" spans="1:4" x14ac:dyDescent="0.25">
      <c r="A2294" s="62">
        <v>42410</v>
      </c>
      <c r="B2294" s="1">
        <v>28.23</v>
      </c>
      <c r="C2294" s="1">
        <f t="shared" si="67"/>
        <v>32.516799999999996</v>
      </c>
      <c r="D2294" s="64">
        <f t="shared" si="66"/>
        <v>31.517450000000004</v>
      </c>
    </row>
    <row r="2295" spans="1:4" x14ac:dyDescent="0.25">
      <c r="A2295" s="62">
        <v>42411</v>
      </c>
      <c r="B2295" s="1">
        <v>28.22</v>
      </c>
      <c r="C2295" s="1">
        <f t="shared" si="67"/>
        <v>32.508799999999994</v>
      </c>
      <c r="D2295" s="64">
        <f t="shared" si="66"/>
        <v>31.493450000000006</v>
      </c>
    </row>
    <row r="2296" spans="1:4" x14ac:dyDescent="0.25">
      <c r="A2296" s="62">
        <v>42412</v>
      </c>
      <c r="B2296" s="1">
        <v>28.64</v>
      </c>
      <c r="C2296" s="1">
        <f t="shared" si="67"/>
        <v>32.503599999999985</v>
      </c>
      <c r="D2296" s="64">
        <f t="shared" si="66"/>
        <v>31.472250000000013</v>
      </c>
    </row>
    <row r="2297" spans="1:4" x14ac:dyDescent="0.25">
      <c r="A2297" s="62">
        <v>42416</v>
      </c>
      <c r="B2297" s="1">
        <v>28.78</v>
      </c>
      <c r="C2297" s="1">
        <f t="shared" si="67"/>
        <v>32.504699999999993</v>
      </c>
      <c r="D2297" s="64">
        <f t="shared" si="66"/>
        <v>31.453400000000006</v>
      </c>
    </row>
    <row r="2298" spans="1:4" x14ac:dyDescent="0.25">
      <c r="A2298" s="62">
        <v>42417</v>
      </c>
      <c r="B2298" s="1">
        <v>29.47</v>
      </c>
      <c r="C2298" s="1">
        <f t="shared" si="67"/>
        <v>32.511999999999986</v>
      </c>
      <c r="D2298" s="64">
        <f t="shared" si="66"/>
        <v>31.433650000000007</v>
      </c>
    </row>
    <row r="2299" spans="1:4" x14ac:dyDescent="0.25">
      <c r="A2299" s="62">
        <v>42418</v>
      </c>
      <c r="B2299" s="1">
        <v>29.42</v>
      </c>
      <c r="C2299" s="1">
        <f t="shared" si="67"/>
        <v>32.521399999999993</v>
      </c>
      <c r="D2299" s="64">
        <f t="shared" si="66"/>
        <v>31.413600000000006</v>
      </c>
    </row>
    <row r="2300" spans="1:4" x14ac:dyDescent="0.25">
      <c r="A2300" s="62">
        <v>42419</v>
      </c>
      <c r="B2300" s="1">
        <v>28.71</v>
      </c>
      <c r="C2300" s="1">
        <f t="shared" si="67"/>
        <v>32.520399999999995</v>
      </c>
      <c r="D2300" s="64">
        <f t="shared" si="66"/>
        <v>31.393950000000004</v>
      </c>
    </row>
    <row r="2301" spans="1:4" x14ac:dyDescent="0.25">
      <c r="A2301" s="62">
        <v>42422</v>
      </c>
      <c r="B2301" s="1">
        <v>29.35</v>
      </c>
      <c r="C2301" s="1">
        <f t="shared" si="67"/>
        <v>32.526299999999992</v>
      </c>
      <c r="D2301" s="64">
        <f t="shared" si="66"/>
        <v>31.379600000000011</v>
      </c>
    </row>
    <row r="2302" spans="1:4" x14ac:dyDescent="0.25">
      <c r="A2302" s="62">
        <v>42423</v>
      </c>
      <c r="B2302" s="1">
        <v>28.8</v>
      </c>
      <c r="C2302" s="1">
        <f t="shared" si="67"/>
        <v>32.521899999999995</v>
      </c>
      <c r="D2302" s="64">
        <f t="shared" si="66"/>
        <v>31.362400000000015</v>
      </c>
    </row>
    <row r="2303" spans="1:4" x14ac:dyDescent="0.25">
      <c r="A2303" s="62">
        <v>42424</v>
      </c>
      <c r="B2303" s="1">
        <v>29.19</v>
      </c>
      <c r="C2303" s="1">
        <f t="shared" si="67"/>
        <v>32.5124</v>
      </c>
      <c r="D2303" s="64">
        <f t="shared" si="66"/>
        <v>31.344350000000013</v>
      </c>
    </row>
    <row r="2304" spans="1:4" x14ac:dyDescent="0.25">
      <c r="A2304" s="62">
        <v>42425</v>
      </c>
      <c r="B2304" s="1">
        <v>29.62</v>
      </c>
      <c r="C2304" s="1">
        <f t="shared" si="67"/>
        <v>32.508599999999994</v>
      </c>
      <c r="D2304" s="64">
        <f t="shared" si="66"/>
        <v>31.329000000000011</v>
      </c>
    </row>
    <row r="2305" spans="1:4" x14ac:dyDescent="0.25">
      <c r="A2305" s="62">
        <v>42426</v>
      </c>
      <c r="B2305" s="1">
        <v>29.8</v>
      </c>
      <c r="C2305" s="1">
        <f t="shared" si="67"/>
        <v>32.5015</v>
      </c>
      <c r="D2305" s="64">
        <f t="shared" si="66"/>
        <v>31.31675000000001</v>
      </c>
    </row>
    <row r="2306" spans="1:4" x14ac:dyDescent="0.25">
      <c r="A2306" s="62">
        <v>42429</v>
      </c>
      <c r="B2306" s="1">
        <v>29.59</v>
      </c>
      <c r="C2306" s="1">
        <f t="shared" si="67"/>
        <v>32.485300000000009</v>
      </c>
      <c r="D2306" s="64">
        <f t="shared" si="66"/>
        <v>31.301500000000011</v>
      </c>
    </row>
    <row r="2307" spans="1:4" x14ac:dyDescent="0.25">
      <c r="A2307" s="62">
        <v>42430</v>
      </c>
      <c r="B2307" s="1">
        <v>30.37</v>
      </c>
      <c r="C2307" s="1">
        <f t="shared" si="67"/>
        <v>32.471600000000002</v>
      </c>
      <c r="D2307" s="64">
        <f t="shared" si="66"/>
        <v>31.288500000000013</v>
      </c>
    </row>
    <row r="2308" spans="1:4" x14ac:dyDescent="0.25">
      <c r="A2308" s="62">
        <v>42431</v>
      </c>
      <c r="B2308" s="1">
        <v>30.54</v>
      </c>
      <c r="C2308" s="1">
        <f t="shared" si="67"/>
        <v>32.453800000000008</v>
      </c>
      <c r="D2308" s="64">
        <f t="shared" si="66"/>
        <v>31.276250000000008</v>
      </c>
    </row>
    <row r="2309" spans="1:4" x14ac:dyDescent="0.25">
      <c r="A2309" s="62">
        <v>42432</v>
      </c>
      <c r="B2309" s="1">
        <v>30.58</v>
      </c>
      <c r="C2309" s="1">
        <f t="shared" si="67"/>
        <v>32.434400000000004</v>
      </c>
      <c r="D2309" s="64">
        <f t="shared" si="66"/>
        <v>31.262100000000011</v>
      </c>
    </row>
    <row r="2310" spans="1:4" x14ac:dyDescent="0.25">
      <c r="A2310" s="62">
        <v>42433</v>
      </c>
      <c r="B2310" s="1">
        <v>30.63</v>
      </c>
      <c r="C2310" s="1">
        <f t="shared" si="67"/>
        <v>32.4193</v>
      </c>
      <c r="D2310" s="64">
        <f t="shared" si="66"/>
        <v>31.249500000000015</v>
      </c>
    </row>
    <row r="2311" spans="1:4" x14ac:dyDescent="0.25">
      <c r="A2311" s="62">
        <v>42436</v>
      </c>
      <c r="B2311" s="1">
        <v>30.94</v>
      </c>
      <c r="C2311" s="1">
        <f t="shared" si="67"/>
        <v>32.406600000000005</v>
      </c>
      <c r="D2311" s="64">
        <f t="shared" si="66"/>
        <v>31.23735000000001</v>
      </c>
    </row>
    <row r="2312" spans="1:4" x14ac:dyDescent="0.25">
      <c r="A2312" s="62">
        <v>42437</v>
      </c>
      <c r="B2312" s="1">
        <v>30.56</v>
      </c>
      <c r="C2312" s="1">
        <f t="shared" si="67"/>
        <v>32.391800000000003</v>
      </c>
      <c r="D2312" s="64">
        <f t="shared" si="66"/>
        <v>31.222400000000011</v>
      </c>
    </row>
    <row r="2313" spans="1:4" x14ac:dyDescent="0.25">
      <c r="A2313" s="62">
        <v>42438</v>
      </c>
      <c r="B2313" s="1">
        <v>30.86</v>
      </c>
      <c r="C2313" s="1">
        <f t="shared" si="67"/>
        <v>32.372399999999999</v>
      </c>
      <c r="D2313" s="64">
        <f t="shared" si="66"/>
        <v>31.209450000000007</v>
      </c>
    </row>
    <row r="2314" spans="1:4" x14ac:dyDescent="0.25">
      <c r="A2314" s="62">
        <v>42439</v>
      </c>
      <c r="B2314" s="1">
        <v>31.25</v>
      </c>
      <c r="C2314" s="1">
        <f t="shared" si="67"/>
        <v>32.357400000000005</v>
      </c>
      <c r="D2314" s="64">
        <f t="shared" ref="D2314:D2377" si="68">+IF(B2314="","",AVERAGE(B2115:B2314))</f>
        <v>31.200200000000009</v>
      </c>
    </row>
    <row r="2315" spans="1:4" x14ac:dyDescent="0.25">
      <c r="A2315" s="62">
        <v>42440</v>
      </c>
      <c r="B2315" s="1">
        <v>31.76</v>
      </c>
      <c r="C2315" s="1">
        <f t="shared" si="67"/>
        <v>32.344600000000007</v>
      </c>
      <c r="D2315" s="64">
        <f t="shared" si="68"/>
        <v>31.190450000000009</v>
      </c>
    </row>
    <row r="2316" spans="1:4" x14ac:dyDescent="0.25">
      <c r="A2316" s="62">
        <v>42443</v>
      </c>
      <c r="B2316" s="1">
        <v>31.43</v>
      </c>
      <c r="C2316" s="1">
        <f t="shared" si="67"/>
        <v>32.323000000000008</v>
      </c>
      <c r="D2316" s="64">
        <f t="shared" si="68"/>
        <v>31.177550000000011</v>
      </c>
    </row>
    <row r="2317" spans="1:4" x14ac:dyDescent="0.25">
      <c r="A2317" s="62">
        <v>42444</v>
      </c>
      <c r="B2317" s="1">
        <v>31.65</v>
      </c>
      <c r="C2317" s="1">
        <f t="shared" si="67"/>
        <v>32.30510000000001</v>
      </c>
      <c r="D2317" s="64">
        <f t="shared" si="68"/>
        <v>31.16350000000001</v>
      </c>
    </row>
    <row r="2318" spans="1:4" x14ac:dyDescent="0.25">
      <c r="A2318" s="62">
        <v>42445</v>
      </c>
      <c r="B2318" s="1">
        <v>31.69</v>
      </c>
      <c r="C2318" s="1">
        <f t="shared" si="67"/>
        <v>32.288300000000007</v>
      </c>
      <c r="D2318" s="64">
        <f t="shared" si="68"/>
        <v>31.152450000000009</v>
      </c>
    </row>
    <row r="2319" spans="1:4" x14ac:dyDescent="0.25">
      <c r="A2319" s="62">
        <v>42446</v>
      </c>
      <c r="B2319" s="1">
        <v>31.98</v>
      </c>
      <c r="C2319" s="1">
        <f t="shared" si="67"/>
        <v>32.264100000000006</v>
      </c>
      <c r="D2319" s="64">
        <f t="shared" si="68"/>
        <v>31.146000000000004</v>
      </c>
    </row>
    <row r="2320" spans="1:4" x14ac:dyDescent="0.25">
      <c r="A2320" s="62">
        <v>42447</v>
      </c>
      <c r="B2320" s="1">
        <v>32.68</v>
      </c>
      <c r="C2320" s="1">
        <f t="shared" si="67"/>
        <v>32.241900000000008</v>
      </c>
      <c r="D2320" s="64">
        <f t="shared" si="68"/>
        <v>31.145750000000007</v>
      </c>
    </row>
    <row r="2321" spans="1:4" x14ac:dyDescent="0.25">
      <c r="A2321" s="62">
        <v>42450</v>
      </c>
      <c r="B2321" s="1">
        <v>32.340000000000003</v>
      </c>
      <c r="C2321" s="1">
        <f t="shared" si="67"/>
        <v>32.219400000000007</v>
      </c>
      <c r="D2321" s="64">
        <f t="shared" si="68"/>
        <v>31.145900000000005</v>
      </c>
    </row>
    <row r="2322" spans="1:4" x14ac:dyDescent="0.25">
      <c r="A2322" s="62">
        <v>42451</v>
      </c>
      <c r="B2322" s="1">
        <v>32.32</v>
      </c>
      <c r="C2322" s="1">
        <f t="shared" si="67"/>
        <v>32.197900000000011</v>
      </c>
      <c r="D2322" s="64">
        <f t="shared" si="68"/>
        <v>31.148300000000003</v>
      </c>
    </row>
    <row r="2323" spans="1:4" x14ac:dyDescent="0.25">
      <c r="A2323" s="62">
        <v>42452</v>
      </c>
      <c r="B2323" s="1">
        <v>32</v>
      </c>
      <c r="C2323" s="1">
        <f t="shared" si="67"/>
        <v>32.170800000000007</v>
      </c>
      <c r="D2323" s="64">
        <f t="shared" si="68"/>
        <v>31.151800000000001</v>
      </c>
    </row>
    <row r="2324" spans="1:4" x14ac:dyDescent="0.25">
      <c r="A2324" s="62">
        <v>42453</v>
      </c>
      <c r="B2324" s="1">
        <v>31.88</v>
      </c>
      <c r="C2324" s="1">
        <f t="shared" si="67"/>
        <v>32.149300000000018</v>
      </c>
      <c r="D2324" s="64">
        <f t="shared" si="68"/>
        <v>31.154950000000003</v>
      </c>
    </row>
    <row r="2325" spans="1:4" x14ac:dyDescent="0.25">
      <c r="A2325" s="62">
        <v>42457</v>
      </c>
      <c r="B2325" s="1">
        <v>31.9</v>
      </c>
      <c r="C2325" s="1">
        <f t="shared" si="67"/>
        <v>32.129700000000014</v>
      </c>
      <c r="D2325" s="64">
        <f t="shared" si="68"/>
        <v>31.155349999999999</v>
      </c>
    </row>
    <row r="2326" spans="1:4" x14ac:dyDescent="0.25">
      <c r="A2326" s="62">
        <v>42458</v>
      </c>
      <c r="B2326" s="1">
        <v>32.380000000000003</v>
      </c>
      <c r="C2326" s="1">
        <f t="shared" si="67"/>
        <v>32.112400000000008</v>
      </c>
      <c r="D2326" s="64">
        <f t="shared" si="68"/>
        <v>31.158000000000001</v>
      </c>
    </row>
    <row r="2327" spans="1:4" x14ac:dyDescent="0.25">
      <c r="A2327" s="62">
        <v>42459</v>
      </c>
      <c r="B2327" s="1">
        <v>32.71</v>
      </c>
      <c r="C2327" s="1">
        <f t="shared" si="67"/>
        <v>32.09640000000001</v>
      </c>
      <c r="D2327" s="64">
        <f t="shared" si="68"/>
        <v>31.164950000000005</v>
      </c>
    </row>
    <row r="2328" spans="1:4" x14ac:dyDescent="0.25">
      <c r="A2328" s="62">
        <v>42460</v>
      </c>
      <c r="B2328" s="1">
        <v>32.35</v>
      </c>
      <c r="C2328" s="1">
        <f t="shared" si="67"/>
        <v>32.078400000000009</v>
      </c>
      <c r="D2328" s="64">
        <f t="shared" si="68"/>
        <v>31.169750000000008</v>
      </c>
    </row>
    <row r="2329" spans="1:4" x14ac:dyDescent="0.25">
      <c r="A2329" s="62">
        <v>42461</v>
      </c>
      <c r="B2329" s="1">
        <v>32.450000000000003</v>
      </c>
      <c r="C2329" s="1">
        <f t="shared" si="67"/>
        <v>32.062899999999999</v>
      </c>
      <c r="D2329" s="64">
        <f t="shared" si="68"/>
        <v>31.173800000000007</v>
      </c>
    </row>
    <row r="2330" spans="1:4" x14ac:dyDescent="0.25">
      <c r="A2330" s="62">
        <v>42464</v>
      </c>
      <c r="B2330" s="1">
        <v>32</v>
      </c>
      <c r="C2330" s="1">
        <f t="shared" si="67"/>
        <v>32.044499999999999</v>
      </c>
      <c r="D2330" s="64">
        <f t="shared" si="68"/>
        <v>31.174050000000008</v>
      </c>
    </row>
    <row r="2331" spans="1:4" x14ac:dyDescent="0.25">
      <c r="A2331" s="62">
        <v>42465</v>
      </c>
      <c r="B2331" s="1">
        <v>31.9</v>
      </c>
      <c r="C2331" s="1">
        <f t="shared" si="67"/>
        <v>32.03</v>
      </c>
      <c r="D2331" s="64">
        <f t="shared" si="68"/>
        <v>31.17165000000001</v>
      </c>
    </row>
    <row r="2332" spans="1:4" x14ac:dyDescent="0.25">
      <c r="A2332" s="62">
        <v>42466</v>
      </c>
      <c r="B2332" s="1">
        <v>32.08</v>
      </c>
      <c r="C2332" s="1">
        <f t="shared" si="67"/>
        <v>32.018700000000003</v>
      </c>
      <c r="D2332" s="64">
        <f t="shared" si="68"/>
        <v>31.171700000000005</v>
      </c>
    </row>
    <row r="2333" spans="1:4" x14ac:dyDescent="0.25">
      <c r="A2333" s="62">
        <v>42467</v>
      </c>
      <c r="B2333" s="1">
        <v>31.55</v>
      </c>
      <c r="C2333" s="1">
        <f t="shared" si="67"/>
        <v>32.005600000000001</v>
      </c>
      <c r="D2333" s="64">
        <f t="shared" si="68"/>
        <v>31.168150000000011</v>
      </c>
    </row>
    <row r="2334" spans="1:4" x14ac:dyDescent="0.25">
      <c r="A2334" s="62">
        <v>42468</v>
      </c>
      <c r="B2334" s="1">
        <v>31.63</v>
      </c>
      <c r="C2334" s="1">
        <f t="shared" si="67"/>
        <v>31.997900000000005</v>
      </c>
      <c r="D2334" s="64">
        <f t="shared" si="68"/>
        <v>31.165900000000008</v>
      </c>
    </row>
    <row r="2335" spans="1:4" x14ac:dyDescent="0.25">
      <c r="A2335" s="62">
        <v>42471</v>
      </c>
      <c r="B2335" s="1">
        <v>31.67</v>
      </c>
      <c r="C2335" s="1">
        <f t="shared" si="67"/>
        <v>31.993500000000008</v>
      </c>
      <c r="D2335" s="64">
        <f t="shared" si="68"/>
        <v>31.164700000000011</v>
      </c>
    </row>
    <row r="2336" spans="1:4" x14ac:dyDescent="0.25">
      <c r="A2336" s="62">
        <v>42472</v>
      </c>
      <c r="B2336" s="1">
        <v>31.86</v>
      </c>
      <c r="C2336" s="1">
        <f t="shared" si="67"/>
        <v>31.991100000000007</v>
      </c>
      <c r="D2336" s="64">
        <f t="shared" si="68"/>
        <v>31.16405000000001</v>
      </c>
    </row>
    <row r="2337" spans="1:4" x14ac:dyDescent="0.25">
      <c r="A2337" s="62">
        <v>42473</v>
      </c>
      <c r="B2337" s="1">
        <v>32.130000000000003</v>
      </c>
      <c r="C2337" s="1">
        <f t="shared" si="67"/>
        <v>31.986000000000011</v>
      </c>
      <c r="D2337" s="64">
        <f t="shared" si="68"/>
        <v>31.16960000000001</v>
      </c>
    </row>
    <row r="2338" spans="1:4" x14ac:dyDescent="0.25">
      <c r="A2338" s="62">
        <v>42474</v>
      </c>
      <c r="B2338" s="1">
        <v>31.8</v>
      </c>
      <c r="C2338" s="1">
        <f t="shared" si="67"/>
        <v>31.972400000000011</v>
      </c>
      <c r="D2338" s="64">
        <f t="shared" si="68"/>
        <v>31.176650000000013</v>
      </c>
    </row>
    <row r="2339" spans="1:4" x14ac:dyDescent="0.25">
      <c r="A2339" s="62">
        <v>42475</v>
      </c>
      <c r="B2339" s="1">
        <v>31.46</v>
      </c>
      <c r="C2339" s="1">
        <f t="shared" si="67"/>
        <v>31.94400000000001</v>
      </c>
      <c r="D2339" s="64">
        <f t="shared" si="68"/>
        <v>31.181850000000011</v>
      </c>
    </row>
    <row r="2340" spans="1:4" x14ac:dyDescent="0.25">
      <c r="A2340" s="62">
        <v>42478</v>
      </c>
      <c r="B2340" s="1">
        <v>31.65</v>
      </c>
      <c r="C2340" s="1">
        <f t="shared" si="67"/>
        <v>31.913900000000016</v>
      </c>
      <c r="D2340" s="64">
        <f t="shared" si="68"/>
        <v>31.18920000000001</v>
      </c>
    </row>
    <row r="2341" spans="1:4" x14ac:dyDescent="0.25">
      <c r="A2341" s="62">
        <v>42479</v>
      </c>
      <c r="B2341" s="1">
        <v>31.6</v>
      </c>
      <c r="C2341" s="1">
        <f t="shared" si="67"/>
        <v>31.885100000000012</v>
      </c>
      <c r="D2341" s="64">
        <f t="shared" si="68"/>
        <v>31.194400000000009</v>
      </c>
    </row>
    <row r="2342" spans="1:4" x14ac:dyDescent="0.25">
      <c r="A2342" s="62">
        <v>42480</v>
      </c>
      <c r="B2342" s="1">
        <v>32</v>
      </c>
      <c r="C2342" s="1">
        <f t="shared" ref="C2342:C2405" si="69">+IF(B2342="","",AVERAGE(B2243:B2342))</f>
        <v>31.861500000000014</v>
      </c>
      <c r="D2342" s="64">
        <f t="shared" si="68"/>
        <v>31.204200000000011</v>
      </c>
    </row>
    <row r="2343" spans="1:4" x14ac:dyDescent="0.25">
      <c r="A2343" s="62">
        <v>42481</v>
      </c>
      <c r="B2343" s="1">
        <v>31.97</v>
      </c>
      <c r="C2343" s="1">
        <f t="shared" si="69"/>
        <v>31.836700000000011</v>
      </c>
      <c r="D2343" s="64">
        <f t="shared" si="68"/>
        <v>31.21455000000001</v>
      </c>
    </row>
    <row r="2344" spans="1:4" x14ac:dyDescent="0.25">
      <c r="A2344" s="62">
        <v>42482</v>
      </c>
      <c r="B2344" s="1">
        <v>31.64</v>
      </c>
      <c r="C2344" s="1">
        <f t="shared" si="69"/>
        <v>31.808500000000009</v>
      </c>
      <c r="D2344" s="64">
        <f t="shared" si="68"/>
        <v>31.22525000000001</v>
      </c>
    </row>
    <row r="2345" spans="1:4" x14ac:dyDescent="0.25">
      <c r="A2345" s="62">
        <v>42485</v>
      </c>
      <c r="B2345" s="1">
        <v>31.39</v>
      </c>
      <c r="C2345" s="1">
        <f t="shared" si="69"/>
        <v>31.774700000000003</v>
      </c>
      <c r="D2345" s="64">
        <f t="shared" si="68"/>
        <v>31.237550000000009</v>
      </c>
    </row>
    <row r="2346" spans="1:4" x14ac:dyDescent="0.25">
      <c r="A2346" s="62">
        <v>42486</v>
      </c>
      <c r="B2346" s="1">
        <v>31.4</v>
      </c>
      <c r="C2346" s="1">
        <f t="shared" si="69"/>
        <v>31.737800000000007</v>
      </c>
      <c r="D2346" s="64">
        <f t="shared" si="68"/>
        <v>31.248700000000007</v>
      </c>
    </row>
    <row r="2347" spans="1:4" x14ac:dyDescent="0.25">
      <c r="A2347" s="62">
        <v>42487</v>
      </c>
      <c r="B2347" s="1">
        <v>31.75</v>
      </c>
      <c r="C2347" s="1">
        <f t="shared" si="69"/>
        <v>31.707000000000008</v>
      </c>
      <c r="D2347" s="64">
        <f t="shared" si="68"/>
        <v>31.258800000000004</v>
      </c>
    </row>
    <row r="2348" spans="1:4" x14ac:dyDescent="0.25">
      <c r="A2348" s="62">
        <v>42488</v>
      </c>
      <c r="B2348" s="1">
        <v>31.11</v>
      </c>
      <c r="C2348" s="1">
        <f t="shared" si="69"/>
        <v>31.677700000000005</v>
      </c>
      <c r="D2348" s="64">
        <f t="shared" si="68"/>
        <v>31.266100000000005</v>
      </c>
    </row>
    <row r="2349" spans="1:4" x14ac:dyDescent="0.25">
      <c r="A2349" s="62">
        <v>42489</v>
      </c>
      <c r="B2349" s="1">
        <v>30.28</v>
      </c>
      <c r="C2349" s="1">
        <f t="shared" si="69"/>
        <v>31.631100000000007</v>
      </c>
      <c r="D2349" s="64">
        <f t="shared" si="68"/>
        <v>31.269050000000004</v>
      </c>
    </row>
    <row r="2350" spans="1:4" x14ac:dyDescent="0.25">
      <c r="A2350" s="62">
        <v>42492</v>
      </c>
      <c r="B2350" s="1">
        <v>30.61</v>
      </c>
      <c r="C2350" s="1">
        <f t="shared" si="69"/>
        <v>31.587400000000006</v>
      </c>
      <c r="D2350" s="64">
        <f t="shared" si="68"/>
        <v>31.272600000000008</v>
      </c>
    </row>
    <row r="2351" spans="1:4" x14ac:dyDescent="0.25">
      <c r="A2351" s="62">
        <v>42493</v>
      </c>
      <c r="B2351" s="1">
        <v>30.36</v>
      </c>
      <c r="C2351" s="1">
        <f t="shared" si="69"/>
        <v>31.543500000000009</v>
      </c>
      <c r="D2351" s="64">
        <f t="shared" si="68"/>
        <v>31.277049999999999</v>
      </c>
    </row>
    <row r="2352" spans="1:4" x14ac:dyDescent="0.25">
      <c r="A2352" s="62">
        <v>42494</v>
      </c>
      <c r="B2352" s="1">
        <v>29.85</v>
      </c>
      <c r="C2352" s="1">
        <f t="shared" si="69"/>
        <v>31.493900000000007</v>
      </c>
      <c r="D2352" s="64">
        <f t="shared" si="68"/>
        <v>31.280800000000003</v>
      </c>
    </row>
    <row r="2353" spans="1:4" x14ac:dyDescent="0.25">
      <c r="A2353" s="62">
        <v>42495</v>
      </c>
      <c r="B2353" s="1">
        <v>29.9</v>
      </c>
      <c r="C2353" s="1">
        <f t="shared" si="69"/>
        <v>31.44520000000001</v>
      </c>
      <c r="D2353" s="64">
        <f t="shared" si="68"/>
        <v>31.2867</v>
      </c>
    </row>
    <row r="2354" spans="1:4" x14ac:dyDescent="0.25">
      <c r="A2354" s="62">
        <v>42496</v>
      </c>
      <c r="B2354" s="1">
        <v>30.04</v>
      </c>
      <c r="C2354" s="1">
        <f t="shared" si="69"/>
        <v>31.40290000000001</v>
      </c>
      <c r="D2354" s="64">
        <f t="shared" si="68"/>
        <v>31.293899999999997</v>
      </c>
    </row>
    <row r="2355" spans="1:4" x14ac:dyDescent="0.25">
      <c r="A2355" s="62">
        <v>42499</v>
      </c>
      <c r="B2355" s="1">
        <v>29.8</v>
      </c>
      <c r="C2355" s="1">
        <f t="shared" si="69"/>
        <v>31.356200000000008</v>
      </c>
      <c r="D2355" s="64">
        <f t="shared" si="68"/>
        <v>31.299899999999997</v>
      </c>
    </row>
    <row r="2356" spans="1:4" x14ac:dyDescent="0.25">
      <c r="A2356" s="62">
        <v>42500</v>
      </c>
      <c r="B2356" s="1">
        <v>30.14</v>
      </c>
      <c r="C2356" s="1">
        <f t="shared" si="69"/>
        <v>31.305800000000009</v>
      </c>
      <c r="D2356" s="64">
        <f t="shared" si="68"/>
        <v>31.310299999999998</v>
      </c>
    </row>
    <row r="2357" spans="1:4" x14ac:dyDescent="0.25">
      <c r="A2357" s="62">
        <v>42501</v>
      </c>
      <c r="B2357" s="1">
        <v>30.06</v>
      </c>
      <c r="C2357" s="1">
        <f t="shared" si="69"/>
        <v>31.253400000000006</v>
      </c>
      <c r="D2357" s="64">
        <f t="shared" si="68"/>
        <v>31.318849999999998</v>
      </c>
    </row>
    <row r="2358" spans="1:4" x14ac:dyDescent="0.25">
      <c r="A2358" s="62">
        <v>42502</v>
      </c>
      <c r="B2358" s="1">
        <v>29.76</v>
      </c>
      <c r="C2358" s="1">
        <f t="shared" si="69"/>
        <v>31.201900000000009</v>
      </c>
      <c r="D2358" s="64">
        <f t="shared" si="68"/>
        <v>31.322849999999999</v>
      </c>
    </row>
    <row r="2359" spans="1:4" x14ac:dyDescent="0.25">
      <c r="A2359" s="62">
        <v>42503</v>
      </c>
      <c r="B2359" s="1">
        <v>29.91</v>
      </c>
      <c r="C2359" s="1">
        <f t="shared" si="69"/>
        <v>31.162400000000005</v>
      </c>
      <c r="D2359" s="64">
        <f t="shared" si="68"/>
        <v>31.327349999999996</v>
      </c>
    </row>
    <row r="2360" spans="1:4" x14ac:dyDescent="0.25">
      <c r="A2360" s="62">
        <v>42506</v>
      </c>
      <c r="B2360" s="1">
        <v>30.39</v>
      </c>
      <c r="C2360" s="1">
        <f t="shared" si="69"/>
        <v>31.123900000000006</v>
      </c>
      <c r="D2360" s="64">
        <f t="shared" si="68"/>
        <v>31.33475</v>
      </c>
    </row>
    <row r="2361" spans="1:4" x14ac:dyDescent="0.25">
      <c r="A2361" s="62">
        <v>42507</v>
      </c>
      <c r="B2361" s="1">
        <v>29.98</v>
      </c>
      <c r="C2361" s="1">
        <f t="shared" si="69"/>
        <v>31.076400000000007</v>
      </c>
      <c r="D2361" s="64">
        <f t="shared" si="68"/>
        <v>31.339899999999997</v>
      </c>
    </row>
    <row r="2362" spans="1:4" x14ac:dyDescent="0.25">
      <c r="A2362" s="62">
        <v>42508</v>
      </c>
      <c r="B2362" s="1">
        <v>29.99</v>
      </c>
      <c r="C2362" s="1">
        <f t="shared" si="69"/>
        <v>31.026300000000006</v>
      </c>
      <c r="D2362" s="64">
        <f t="shared" si="68"/>
        <v>31.344599999999996</v>
      </c>
    </row>
    <row r="2363" spans="1:4" x14ac:dyDescent="0.25">
      <c r="A2363" s="62">
        <v>42509</v>
      </c>
      <c r="B2363" s="1">
        <v>29.63</v>
      </c>
      <c r="C2363" s="1">
        <f t="shared" si="69"/>
        <v>30.972800000000007</v>
      </c>
      <c r="D2363" s="64">
        <f t="shared" si="68"/>
        <v>31.347099999999998</v>
      </c>
    </row>
    <row r="2364" spans="1:4" x14ac:dyDescent="0.25">
      <c r="A2364" s="62">
        <v>42510</v>
      </c>
      <c r="B2364" s="1">
        <v>30.15</v>
      </c>
      <c r="C2364" s="1">
        <f t="shared" si="69"/>
        <v>30.925000000000008</v>
      </c>
      <c r="D2364" s="64">
        <f t="shared" si="68"/>
        <v>31.352249999999994</v>
      </c>
    </row>
    <row r="2365" spans="1:4" x14ac:dyDescent="0.25">
      <c r="A2365" s="62">
        <v>42513</v>
      </c>
      <c r="B2365" s="1">
        <v>30.23</v>
      </c>
      <c r="C2365" s="1">
        <f t="shared" si="69"/>
        <v>30.872900000000012</v>
      </c>
      <c r="D2365" s="64">
        <f t="shared" si="68"/>
        <v>31.358349999999991</v>
      </c>
    </row>
    <row r="2366" spans="1:4" x14ac:dyDescent="0.25">
      <c r="A2366" s="62">
        <v>42514</v>
      </c>
      <c r="B2366" s="1">
        <v>31.06</v>
      </c>
      <c r="C2366" s="1">
        <f t="shared" si="69"/>
        <v>30.833600000000004</v>
      </c>
      <c r="D2366" s="64">
        <f t="shared" si="68"/>
        <v>31.369249999999987</v>
      </c>
    </row>
    <row r="2367" spans="1:4" x14ac:dyDescent="0.25">
      <c r="A2367" s="62">
        <v>42515</v>
      </c>
      <c r="B2367" s="1">
        <v>31.39</v>
      </c>
      <c r="C2367" s="1">
        <f t="shared" si="69"/>
        <v>30.803000000000008</v>
      </c>
      <c r="D2367" s="64">
        <f t="shared" si="68"/>
        <v>31.377999999999989</v>
      </c>
    </row>
    <row r="2368" spans="1:4" x14ac:dyDescent="0.25">
      <c r="A2368" s="62">
        <v>42516</v>
      </c>
      <c r="B2368" s="1">
        <v>31.49</v>
      </c>
      <c r="C2368" s="1">
        <f t="shared" si="69"/>
        <v>30.778000000000002</v>
      </c>
      <c r="D2368" s="64">
        <f t="shared" si="68"/>
        <v>31.390599999999985</v>
      </c>
    </row>
    <row r="2369" spans="1:4" x14ac:dyDescent="0.25">
      <c r="A2369" s="62">
        <v>42517</v>
      </c>
      <c r="B2369" s="1">
        <v>31.57</v>
      </c>
      <c r="C2369" s="1">
        <f t="shared" si="69"/>
        <v>30.755400000000005</v>
      </c>
      <c r="D2369" s="64">
        <f t="shared" si="68"/>
        <v>31.401149999999983</v>
      </c>
    </row>
    <row r="2370" spans="1:4" x14ac:dyDescent="0.25">
      <c r="A2370" s="62">
        <v>42521</v>
      </c>
      <c r="B2370" s="1">
        <v>31.59</v>
      </c>
      <c r="C2370" s="1">
        <f t="shared" si="69"/>
        <v>30.740500000000008</v>
      </c>
      <c r="D2370" s="64">
        <f t="shared" si="68"/>
        <v>31.414749999999984</v>
      </c>
    </row>
    <row r="2371" spans="1:4" x14ac:dyDescent="0.25">
      <c r="A2371" s="62">
        <v>42522</v>
      </c>
      <c r="B2371" s="1">
        <v>31.66</v>
      </c>
      <c r="C2371" s="1">
        <f t="shared" si="69"/>
        <v>30.738700000000005</v>
      </c>
      <c r="D2371" s="64">
        <f t="shared" si="68"/>
        <v>31.427949999999989</v>
      </c>
    </row>
    <row r="2372" spans="1:4" x14ac:dyDescent="0.25">
      <c r="A2372" s="62">
        <v>42523</v>
      </c>
      <c r="B2372" s="1">
        <v>31.76</v>
      </c>
      <c r="C2372" s="1">
        <f t="shared" si="69"/>
        <v>30.741200000000003</v>
      </c>
      <c r="D2372" s="64">
        <f t="shared" si="68"/>
        <v>31.441349999999986</v>
      </c>
    </row>
    <row r="2373" spans="1:4" x14ac:dyDescent="0.25">
      <c r="A2373" s="62">
        <v>42524</v>
      </c>
      <c r="B2373" s="1">
        <v>31.62</v>
      </c>
      <c r="C2373" s="1">
        <f t="shared" si="69"/>
        <v>30.736800000000002</v>
      </c>
      <c r="D2373" s="64">
        <f t="shared" si="68"/>
        <v>31.454899999999988</v>
      </c>
    </row>
    <row r="2374" spans="1:4" x14ac:dyDescent="0.25">
      <c r="A2374" s="62">
        <v>42527</v>
      </c>
      <c r="B2374" s="1">
        <v>31.68</v>
      </c>
      <c r="C2374" s="1">
        <f t="shared" si="69"/>
        <v>30.726800000000008</v>
      </c>
      <c r="D2374" s="64">
        <f t="shared" si="68"/>
        <v>31.471499999999992</v>
      </c>
    </row>
    <row r="2375" spans="1:4" x14ac:dyDescent="0.25">
      <c r="A2375" s="62">
        <v>42528</v>
      </c>
      <c r="B2375" s="1">
        <v>31.88</v>
      </c>
      <c r="C2375" s="1">
        <f t="shared" si="69"/>
        <v>30.726500000000005</v>
      </c>
      <c r="D2375" s="64">
        <f t="shared" si="68"/>
        <v>31.493249999999989</v>
      </c>
    </row>
    <row r="2376" spans="1:4" x14ac:dyDescent="0.25">
      <c r="A2376" s="62">
        <v>42529</v>
      </c>
      <c r="B2376" s="1">
        <v>31.89</v>
      </c>
      <c r="C2376" s="1">
        <f t="shared" si="69"/>
        <v>30.718000000000004</v>
      </c>
      <c r="D2376" s="64">
        <f t="shared" si="68"/>
        <v>31.519899999999989</v>
      </c>
    </row>
    <row r="2377" spans="1:4" x14ac:dyDescent="0.25">
      <c r="A2377" s="62">
        <v>42530</v>
      </c>
      <c r="B2377" s="1">
        <v>31.94</v>
      </c>
      <c r="C2377" s="1">
        <f t="shared" si="69"/>
        <v>30.73980000000001</v>
      </c>
      <c r="D2377" s="64">
        <f t="shared" si="68"/>
        <v>31.548349999999992</v>
      </c>
    </row>
    <row r="2378" spans="1:4" x14ac:dyDescent="0.25">
      <c r="A2378" s="62">
        <v>42531</v>
      </c>
      <c r="B2378" s="1">
        <v>32.04</v>
      </c>
      <c r="C2378" s="1">
        <f t="shared" si="69"/>
        <v>30.762200000000011</v>
      </c>
      <c r="D2378" s="64">
        <f t="shared" ref="D2378:D2441" si="70">+IF(B2378="","",AVERAGE(B2179:B2378))</f>
        <v>31.579199999999993</v>
      </c>
    </row>
    <row r="2379" spans="1:4" x14ac:dyDescent="0.25">
      <c r="A2379" s="62">
        <v>42534</v>
      </c>
      <c r="B2379" s="1">
        <v>32.17</v>
      </c>
      <c r="C2379" s="1">
        <f t="shared" si="69"/>
        <v>30.788000000000011</v>
      </c>
      <c r="D2379" s="64">
        <f t="shared" si="70"/>
        <v>31.603549999999991</v>
      </c>
    </row>
    <row r="2380" spans="1:4" x14ac:dyDescent="0.25">
      <c r="A2380" s="62">
        <v>42535</v>
      </c>
      <c r="B2380" s="1">
        <v>32.14</v>
      </c>
      <c r="C2380" s="1">
        <f t="shared" si="69"/>
        <v>30.81280000000001</v>
      </c>
      <c r="D2380" s="64">
        <f t="shared" si="70"/>
        <v>31.625649999999993</v>
      </c>
    </row>
    <row r="2381" spans="1:4" x14ac:dyDescent="0.25">
      <c r="A2381" s="62">
        <v>42536</v>
      </c>
      <c r="B2381" s="1">
        <v>31.61</v>
      </c>
      <c r="C2381" s="1">
        <f t="shared" si="69"/>
        <v>30.829700000000013</v>
      </c>
      <c r="D2381" s="64">
        <f t="shared" si="70"/>
        <v>31.64159999999999</v>
      </c>
    </row>
    <row r="2382" spans="1:4" x14ac:dyDescent="0.25">
      <c r="A2382" s="62">
        <v>42537</v>
      </c>
      <c r="B2382" s="1">
        <v>31.69</v>
      </c>
      <c r="C2382" s="1">
        <f t="shared" si="69"/>
        <v>30.850600000000007</v>
      </c>
      <c r="D2382" s="64">
        <f t="shared" si="70"/>
        <v>31.657349999999987</v>
      </c>
    </row>
    <row r="2383" spans="1:4" x14ac:dyDescent="0.25">
      <c r="A2383" s="62">
        <v>42538</v>
      </c>
      <c r="B2383" s="1">
        <v>31.76</v>
      </c>
      <c r="C2383" s="1">
        <f t="shared" si="69"/>
        <v>30.868800000000007</v>
      </c>
      <c r="D2383" s="64">
        <f t="shared" si="70"/>
        <v>31.677049999999991</v>
      </c>
    </row>
    <row r="2384" spans="1:4" x14ac:dyDescent="0.25">
      <c r="A2384" s="62">
        <v>42541</v>
      </c>
      <c r="B2384" s="1">
        <v>32.17</v>
      </c>
      <c r="C2384" s="1">
        <f t="shared" si="69"/>
        <v>30.892400000000006</v>
      </c>
      <c r="D2384" s="64">
        <f t="shared" si="70"/>
        <v>31.69489999999999</v>
      </c>
    </row>
    <row r="2385" spans="1:4" x14ac:dyDescent="0.25">
      <c r="A2385" s="62">
        <v>42542</v>
      </c>
      <c r="B2385" s="1">
        <v>32.32</v>
      </c>
      <c r="C2385" s="1">
        <f t="shared" si="69"/>
        <v>30.915900000000008</v>
      </c>
      <c r="D2385" s="64">
        <f t="shared" si="70"/>
        <v>31.711099999999988</v>
      </c>
    </row>
    <row r="2386" spans="1:4" x14ac:dyDescent="0.25">
      <c r="A2386" s="62">
        <v>42543</v>
      </c>
      <c r="B2386" s="1">
        <v>32.29</v>
      </c>
      <c r="C2386" s="1">
        <f t="shared" si="69"/>
        <v>30.928600000000007</v>
      </c>
      <c r="D2386" s="64">
        <f t="shared" si="70"/>
        <v>31.729949999999988</v>
      </c>
    </row>
    <row r="2387" spans="1:4" x14ac:dyDescent="0.25">
      <c r="A2387" s="62">
        <v>42544</v>
      </c>
      <c r="B2387" s="1">
        <v>32.99</v>
      </c>
      <c r="C2387" s="1">
        <f t="shared" si="69"/>
        <v>30.950300000000006</v>
      </c>
      <c r="D2387" s="64">
        <f t="shared" si="70"/>
        <v>31.747399999999988</v>
      </c>
    </row>
    <row r="2388" spans="1:4" x14ac:dyDescent="0.25">
      <c r="A2388" s="62">
        <v>42545</v>
      </c>
      <c r="B2388" s="1">
        <v>31.55</v>
      </c>
      <c r="C2388" s="1">
        <f t="shared" si="69"/>
        <v>30.967800000000008</v>
      </c>
      <c r="D2388" s="64">
        <f t="shared" si="70"/>
        <v>31.758949999999992</v>
      </c>
    </row>
    <row r="2389" spans="1:4" x14ac:dyDescent="0.25">
      <c r="A2389" s="62">
        <v>42548</v>
      </c>
      <c r="B2389" s="1">
        <v>30.72</v>
      </c>
      <c r="C2389" s="1">
        <f t="shared" si="69"/>
        <v>30.981600000000004</v>
      </c>
      <c r="D2389" s="64">
        <f t="shared" si="70"/>
        <v>31.766199999999991</v>
      </c>
    </row>
    <row r="2390" spans="1:4" x14ac:dyDescent="0.25">
      <c r="A2390" s="62">
        <v>42549</v>
      </c>
      <c r="B2390" s="1">
        <v>31.19</v>
      </c>
      <c r="C2390" s="1">
        <f t="shared" si="69"/>
        <v>30.995800000000003</v>
      </c>
      <c r="D2390" s="64">
        <f t="shared" si="70"/>
        <v>31.774799999999992</v>
      </c>
    </row>
    <row r="2391" spans="1:4" x14ac:dyDescent="0.25">
      <c r="A2391" s="62">
        <v>42550</v>
      </c>
      <c r="B2391" s="1">
        <v>31.93</v>
      </c>
      <c r="C2391" s="1">
        <f t="shared" si="69"/>
        <v>31.024700000000003</v>
      </c>
      <c r="D2391" s="64">
        <f t="shared" si="70"/>
        <v>31.787499999999994</v>
      </c>
    </row>
    <row r="2392" spans="1:4" x14ac:dyDescent="0.25">
      <c r="A2392" s="62">
        <v>42551</v>
      </c>
      <c r="B2392" s="1">
        <v>32.799999999999997</v>
      </c>
      <c r="C2392" s="1">
        <f t="shared" si="69"/>
        <v>31.064500000000002</v>
      </c>
      <c r="D2392" s="64">
        <f t="shared" si="70"/>
        <v>31.802849999999992</v>
      </c>
    </row>
    <row r="2393" spans="1:4" x14ac:dyDescent="0.25">
      <c r="A2393" s="62">
        <v>42552</v>
      </c>
      <c r="B2393" s="1">
        <v>32.75</v>
      </c>
      <c r="C2393" s="1">
        <f t="shared" si="69"/>
        <v>31.103900000000003</v>
      </c>
      <c r="D2393" s="64">
        <f t="shared" si="70"/>
        <v>31.817749999999993</v>
      </c>
    </row>
    <row r="2394" spans="1:4" x14ac:dyDescent="0.25">
      <c r="A2394" s="62">
        <v>42556</v>
      </c>
      <c r="B2394" s="1">
        <v>32.68</v>
      </c>
      <c r="C2394" s="1">
        <f t="shared" si="69"/>
        <v>31.148400000000002</v>
      </c>
      <c r="D2394" s="64">
        <f t="shared" si="70"/>
        <v>31.832599999999999</v>
      </c>
    </row>
    <row r="2395" spans="1:4" x14ac:dyDescent="0.25">
      <c r="A2395" s="62">
        <v>42557</v>
      </c>
      <c r="B2395" s="1">
        <v>32.97</v>
      </c>
      <c r="C2395" s="1">
        <f t="shared" si="69"/>
        <v>31.195900000000002</v>
      </c>
      <c r="D2395" s="64">
        <f t="shared" si="70"/>
        <v>31.852350000000001</v>
      </c>
    </row>
    <row r="2396" spans="1:4" x14ac:dyDescent="0.25">
      <c r="A2396" s="62">
        <v>42558</v>
      </c>
      <c r="B2396" s="1">
        <v>33.200000000000003</v>
      </c>
      <c r="C2396" s="1">
        <f t="shared" si="69"/>
        <v>31.241500000000002</v>
      </c>
      <c r="D2396" s="64">
        <f t="shared" si="70"/>
        <v>31.872549999999997</v>
      </c>
    </row>
    <row r="2397" spans="1:4" x14ac:dyDescent="0.25">
      <c r="A2397" s="62">
        <v>42559</v>
      </c>
      <c r="B2397" s="1">
        <v>34</v>
      </c>
      <c r="C2397" s="1">
        <f t="shared" si="69"/>
        <v>31.293699999999998</v>
      </c>
      <c r="D2397" s="64">
        <f t="shared" si="70"/>
        <v>31.8992</v>
      </c>
    </row>
    <row r="2398" spans="1:4" x14ac:dyDescent="0.25">
      <c r="A2398" s="62">
        <v>42562</v>
      </c>
      <c r="B2398" s="1">
        <v>34.380000000000003</v>
      </c>
      <c r="C2398" s="1">
        <f t="shared" si="69"/>
        <v>31.3428</v>
      </c>
      <c r="D2398" s="64">
        <f t="shared" si="70"/>
        <v>31.927400000000002</v>
      </c>
    </row>
    <row r="2399" spans="1:4" x14ac:dyDescent="0.25">
      <c r="A2399" s="62">
        <v>42563</v>
      </c>
      <c r="B2399" s="1">
        <v>34.94</v>
      </c>
      <c r="C2399" s="1">
        <f t="shared" si="69"/>
        <v>31.398000000000007</v>
      </c>
      <c r="D2399" s="64">
        <f t="shared" si="70"/>
        <v>31.959699999999998</v>
      </c>
    </row>
    <row r="2400" spans="1:4" x14ac:dyDescent="0.25">
      <c r="A2400" s="62">
        <v>42564</v>
      </c>
      <c r="B2400" s="1">
        <v>35.01</v>
      </c>
      <c r="C2400" s="1">
        <f t="shared" si="69"/>
        <v>31.461000000000009</v>
      </c>
      <c r="D2400" s="64">
        <f t="shared" si="70"/>
        <v>31.9907</v>
      </c>
    </row>
    <row r="2401" spans="1:4" x14ac:dyDescent="0.25">
      <c r="A2401" s="62">
        <v>42565</v>
      </c>
      <c r="B2401" s="1">
        <v>35.200000000000003</v>
      </c>
      <c r="C2401" s="1">
        <f t="shared" si="69"/>
        <v>31.519500000000004</v>
      </c>
      <c r="D2401" s="64">
        <f t="shared" si="70"/>
        <v>32.0229</v>
      </c>
    </row>
    <row r="2402" spans="1:4" x14ac:dyDescent="0.25">
      <c r="A2402" s="62">
        <v>42566</v>
      </c>
      <c r="B2402" s="1">
        <v>35.07</v>
      </c>
      <c r="C2402" s="1">
        <f t="shared" si="69"/>
        <v>31.582200000000007</v>
      </c>
      <c r="D2402" s="64">
        <f t="shared" si="70"/>
        <v>32.052050000000001</v>
      </c>
    </row>
    <row r="2403" spans="1:4" x14ac:dyDescent="0.25">
      <c r="A2403" s="62">
        <v>42569</v>
      </c>
      <c r="B2403" s="1">
        <v>35.049999999999997</v>
      </c>
      <c r="C2403" s="1">
        <f t="shared" si="69"/>
        <v>31.640800000000009</v>
      </c>
      <c r="D2403" s="64">
        <f t="shared" si="70"/>
        <v>32.076599999999999</v>
      </c>
    </row>
    <row r="2404" spans="1:4" x14ac:dyDescent="0.25">
      <c r="A2404" s="62">
        <v>42570</v>
      </c>
      <c r="B2404" s="1">
        <v>35.15</v>
      </c>
      <c r="C2404" s="1">
        <f t="shared" si="69"/>
        <v>31.696100000000005</v>
      </c>
      <c r="D2404" s="64">
        <f t="shared" si="70"/>
        <v>32.102350000000001</v>
      </c>
    </row>
    <row r="2405" spans="1:4" x14ac:dyDescent="0.25">
      <c r="A2405" s="62">
        <v>42571</v>
      </c>
      <c r="B2405" s="1">
        <v>35.69</v>
      </c>
      <c r="C2405" s="1">
        <f t="shared" si="69"/>
        <v>31.75500000000001</v>
      </c>
      <c r="D2405" s="64">
        <f t="shared" si="70"/>
        <v>32.128250000000001</v>
      </c>
    </row>
    <row r="2406" spans="1:4" x14ac:dyDescent="0.25">
      <c r="A2406" s="62">
        <v>42572</v>
      </c>
      <c r="B2406" s="1">
        <v>34.270000000000003</v>
      </c>
      <c r="C2406" s="1">
        <f t="shared" ref="C2406:C2469" si="71">+IF(B2406="","",AVERAGE(B2307:B2406))</f>
        <v>31.801800000000007</v>
      </c>
      <c r="D2406" s="64">
        <f t="shared" si="70"/>
        <v>32.143550000000005</v>
      </c>
    </row>
    <row r="2407" spans="1:4" x14ac:dyDescent="0.25">
      <c r="A2407" s="62">
        <v>42573</v>
      </c>
      <c r="B2407" s="1">
        <v>34.659999999999997</v>
      </c>
      <c r="C2407" s="1">
        <f t="shared" si="71"/>
        <v>31.844700000000007</v>
      </c>
      <c r="D2407" s="64">
        <f t="shared" si="70"/>
        <v>32.158149999999999</v>
      </c>
    </row>
    <row r="2408" spans="1:4" x14ac:dyDescent="0.25">
      <c r="A2408" s="62">
        <v>42576</v>
      </c>
      <c r="B2408" s="1">
        <v>34.69</v>
      </c>
      <c r="C2408" s="1">
        <f t="shared" si="71"/>
        <v>31.886200000000009</v>
      </c>
      <c r="D2408" s="64">
        <f t="shared" si="70"/>
        <v>32.17</v>
      </c>
    </row>
    <row r="2409" spans="1:4" x14ac:dyDescent="0.25">
      <c r="A2409" s="62">
        <v>42577</v>
      </c>
      <c r="B2409" s="1">
        <v>35.090000000000003</v>
      </c>
      <c r="C2409" s="1">
        <f t="shared" si="71"/>
        <v>31.931300000000011</v>
      </c>
      <c r="D2409" s="64">
        <f t="shared" si="70"/>
        <v>32.182850000000002</v>
      </c>
    </row>
    <row r="2410" spans="1:4" x14ac:dyDescent="0.25">
      <c r="A2410" s="62">
        <v>42578</v>
      </c>
      <c r="B2410" s="1">
        <v>34.83</v>
      </c>
      <c r="C2410" s="1">
        <f t="shared" si="71"/>
        <v>31.973300000000009</v>
      </c>
      <c r="D2410" s="64">
        <f t="shared" si="70"/>
        <v>32.196300000000001</v>
      </c>
    </row>
    <row r="2411" spans="1:4" x14ac:dyDescent="0.25">
      <c r="A2411" s="62">
        <v>42579</v>
      </c>
      <c r="B2411" s="1">
        <v>34.770000000000003</v>
      </c>
      <c r="C2411" s="1">
        <f t="shared" si="71"/>
        <v>32.011600000000008</v>
      </c>
      <c r="D2411" s="64">
        <f t="shared" si="70"/>
        <v>32.209100000000007</v>
      </c>
    </row>
    <row r="2412" spans="1:4" x14ac:dyDescent="0.25">
      <c r="A2412" s="62">
        <v>42580</v>
      </c>
      <c r="B2412" s="1">
        <v>34.86</v>
      </c>
      <c r="C2412" s="1">
        <f t="shared" si="71"/>
        <v>32.054600000000008</v>
      </c>
      <c r="D2412" s="64">
        <f t="shared" si="70"/>
        <v>32.223199999999999</v>
      </c>
    </row>
    <row r="2413" spans="1:4" x14ac:dyDescent="0.25">
      <c r="A2413" s="62">
        <v>42583</v>
      </c>
      <c r="B2413" s="1">
        <v>34.85</v>
      </c>
      <c r="C2413" s="1">
        <f t="shared" si="71"/>
        <v>32.094500000000011</v>
      </c>
      <c r="D2413" s="64">
        <f t="shared" si="70"/>
        <v>32.233450000000005</v>
      </c>
    </row>
    <row r="2414" spans="1:4" x14ac:dyDescent="0.25">
      <c r="A2414" s="62">
        <v>42584</v>
      </c>
      <c r="B2414" s="1">
        <v>34.56</v>
      </c>
      <c r="C2414" s="1">
        <f t="shared" si="71"/>
        <v>32.127600000000008</v>
      </c>
      <c r="D2414" s="64">
        <f t="shared" si="70"/>
        <v>32.242500000000007</v>
      </c>
    </row>
    <row r="2415" spans="1:4" x14ac:dyDescent="0.25">
      <c r="A2415" s="62">
        <v>42585</v>
      </c>
      <c r="B2415" s="1">
        <v>34.25</v>
      </c>
      <c r="C2415" s="1">
        <f t="shared" si="71"/>
        <v>32.152500000000011</v>
      </c>
      <c r="D2415" s="64">
        <f t="shared" si="70"/>
        <v>32.248550000000009</v>
      </c>
    </row>
    <row r="2416" spans="1:4" x14ac:dyDescent="0.25">
      <c r="A2416" s="62">
        <v>42586</v>
      </c>
      <c r="B2416" s="1">
        <v>34.58</v>
      </c>
      <c r="C2416" s="1">
        <f t="shared" si="71"/>
        <v>32.184000000000005</v>
      </c>
      <c r="D2416" s="64">
        <f t="shared" si="70"/>
        <v>32.25350000000001</v>
      </c>
    </row>
    <row r="2417" spans="1:4" x14ac:dyDescent="0.25">
      <c r="A2417" s="62">
        <v>42587</v>
      </c>
      <c r="B2417" s="1">
        <v>34.979999999999997</v>
      </c>
      <c r="C2417" s="1">
        <f t="shared" si="71"/>
        <v>32.217300000000002</v>
      </c>
      <c r="D2417" s="64">
        <f t="shared" si="70"/>
        <v>32.261200000000002</v>
      </c>
    </row>
    <row r="2418" spans="1:4" x14ac:dyDescent="0.25">
      <c r="A2418" s="62">
        <v>42590</v>
      </c>
      <c r="B2418" s="1">
        <v>35.04</v>
      </c>
      <c r="C2418" s="1">
        <f t="shared" si="71"/>
        <v>32.250800000000005</v>
      </c>
      <c r="D2418" s="64">
        <f t="shared" si="70"/>
        <v>32.269550000000002</v>
      </c>
    </row>
    <row r="2419" spans="1:4" x14ac:dyDescent="0.25">
      <c r="A2419" s="62">
        <v>42591</v>
      </c>
      <c r="B2419" s="1">
        <v>34.92</v>
      </c>
      <c r="C2419" s="1">
        <f t="shared" si="71"/>
        <v>32.280200000000008</v>
      </c>
      <c r="D2419" s="64">
        <f t="shared" si="70"/>
        <v>32.272150000000003</v>
      </c>
    </row>
    <row r="2420" spans="1:4" x14ac:dyDescent="0.25">
      <c r="A2420" s="62">
        <v>42592</v>
      </c>
      <c r="B2420" s="1">
        <v>34.53</v>
      </c>
      <c r="C2420" s="1">
        <f t="shared" si="71"/>
        <v>32.298700000000011</v>
      </c>
      <c r="D2420" s="64">
        <f t="shared" si="70"/>
        <v>32.270299999999999</v>
      </c>
    </row>
    <row r="2421" spans="1:4" x14ac:dyDescent="0.25">
      <c r="A2421" s="62">
        <v>42593</v>
      </c>
      <c r="B2421" s="1">
        <v>34.68</v>
      </c>
      <c r="C2421" s="1">
        <f t="shared" si="71"/>
        <v>32.322100000000006</v>
      </c>
      <c r="D2421" s="64">
        <f t="shared" si="70"/>
        <v>32.27075</v>
      </c>
    </row>
    <row r="2422" spans="1:4" x14ac:dyDescent="0.25">
      <c r="A2422" s="62">
        <v>42594</v>
      </c>
      <c r="B2422" s="1">
        <v>34.57</v>
      </c>
      <c r="C2422" s="1">
        <f t="shared" si="71"/>
        <v>32.344600000000007</v>
      </c>
      <c r="D2422" s="64">
        <f t="shared" si="70"/>
        <v>32.271250000000002</v>
      </c>
    </row>
    <row r="2423" spans="1:4" x14ac:dyDescent="0.25">
      <c r="A2423" s="62">
        <v>42597</v>
      </c>
      <c r="B2423" s="1">
        <v>34.909999999999997</v>
      </c>
      <c r="C2423" s="1">
        <f t="shared" si="71"/>
        <v>32.373700000000007</v>
      </c>
      <c r="D2423" s="64">
        <f t="shared" si="70"/>
        <v>32.272250000000007</v>
      </c>
    </row>
    <row r="2424" spans="1:4" x14ac:dyDescent="0.25">
      <c r="A2424" s="62">
        <v>42598</v>
      </c>
      <c r="B2424" s="1">
        <v>35.21</v>
      </c>
      <c r="C2424" s="1">
        <f t="shared" si="71"/>
        <v>32.407000000000011</v>
      </c>
      <c r="D2424" s="64">
        <f t="shared" si="70"/>
        <v>32.278150000000011</v>
      </c>
    </row>
    <row r="2425" spans="1:4" x14ac:dyDescent="0.25">
      <c r="A2425" s="62">
        <v>42599</v>
      </c>
      <c r="B2425" s="1">
        <v>35.020000000000003</v>
      </c>
      <c r="C2425" s="1">
        <f t="shared" si="71"/>
        <v>32.438200000000009</v>
      </c>
      <c r="D2425" s="64">
        <f t="shared" si="70"/>
        <v>32.283950000000011</v>
      </c>
    </row>
    <row r="2426" spans="1:4" x14ac:dyDescent="0.25">
      <c r="A2426" s="62">
        <v>42600</v>
      </c>
      <c r="B2426" s="1">
        <v>34.97</v>
      </c>
      <c r="C2426" s="1">
        <f t="shared" si="71"/>
        <v>32.464100000000009</v>
      </c>
      <c r="D2426" s="64">
        <f t="shared" si="70"/>
        <v>32.288250000000012</v>
      </c>
    </row>
    <row r="2427" spans="1:4" x14ac:dyDescent="0.25">
      <c r="A2427" s="62">
        <v>42601</v>
      </c>
      <c r="B2427" s="1">
        <v>35.24</v>
      </c>
      <c r="C2427" s="1">
        <f t="shared" si="71"/>
        <v>32.489400000000003</v>
      </c>
      <c r="D2427" s="64">
        <f t="shared" si="70"/>
        <v>32.29290000000001</v>
      </c>
    </row>
    <row r="2428" spans="1:4" x14ac:dyDescent="0.25">
      <c r="A2428" s="62">
        <v>42604</v>
      </c>
      <c r="B2428" s="1">
        <v>35.36</v>
      </c>
      <c r="C2428" s="1">
        <f t="shared" si="71"/>
        <v>32.519500000000001</v>
      </c>
      <c r="D2428" s="64">
        <f t="shared" si="70"/>
        <v>32.298950000000005</v>
      </c>
    </row>
    <row r="2429" spans="1:4" x14ac:dyDescent="0.25">
      <c r="A2429" s="62">
        <v>42605</v>
      </c>
      <c r="B2429" s="1">
        <v>35.4</v>
      </c>
      <c r="C2429" s="1">
        <f t="shared" si="71"/>
        <v>32.549000000000007</v>
      </c>
      <c r="D2429" s="64">
        <f t="shared" si="70"/>
        <v>32.305949999999996</v>
      </c>
    </row>
    <row r="2430" spans="1:4" x14ac:dyDescent="0.25">
      <c r="A2430" s="62">
        <v>42606</v>
      </c>
      <c r="B2430" s="1">
        <v>35.15</v>
      </c>
      <c r="C2430" s="1">
        <f t="shared" si="71"/>
        <v>32.580500000000008</v>
      </c>
      <c r="D2430" s="64">
        <f t="shared" si="70"/>
        <v>32.3125</v>
      </c>
    </row>
    <row r="2431" spans="1:4" x14ac:dyDescent="0.25">
      <c r="A2431" s="62">
        <v>42607</v>
      </c>
      <c r="B2431" s="1">
        <v>35.090000000000003</v>
      </c>
      <c r="C2431" s="1">
        <f t="shared" si="71"/>
        <v>32.612400000000008</v>
      </c>
      <c r="D2431" s="64">
        <f t="shared" si="70"/>
        <v>32.321199999999997</v>
      </c>
    </row>
    <row r="2432" spans="1:4" x14ac:dyDescent="0.25">
      <c r="A2432" s="62">
        <v>42608</v>
      </c>
      <c r="B2432" s="1">
        <v>35.26</v>
      </c>
      <c r="C2432" s="1">
        <f t="shared" si="71"/>
        <v>32.644200000000012</v>
      </c>
      <c r="D2432" s="64">
        <f t="shared" si="70"/>
        <v>32.331449999999997</v>
      </c>
    </row>
    <row r="2433" spans="1:4" x14ac:dyDescent="0.25">
      <c r="A2433" s="62">
        <v>42611</v>
      </c>
      <c r="B2433" s="1">
        <v>35.549999999999997</v>
      </c>
      <c r="C2433" s="1">
        <f t="shared" si="71"/>
        <v>32.684200000000011</v>
      </c>
      <c r="D2433" s="64">
        <f t="shared" si="70"/>
        <v>32.344900000000003</v>
      </c>
    </row>
    <row r="2434" spans="1:4" x14ac:dyDescent="0.25">
      <c r="A2434" s="62">
        <v>42612</v>
      </c>
      <c r="B2434" s="1">
        <v>35.700000000000003</v>
      </c>
      <c r="C2434" s="1">
        <f t="shared" si="71"/>
        <v>32.724900000000005</v>
      </c>
      <c r="D2434" s="64">
        <f t="shared" si="70"/>
        <v>32.361399999999996</v>
      </c>
    </row>
    <row r="2435" spans="1:4" x14ac:dyDescent="0.25">
      <c r="A2435" s="62">
        <v>42613</v>
      </c>
      <c r="B2435" s="1">
        <v>35.89</v>
      </c>
      <c r="C2435" s="1">
        <f t="shared" si="71"/>
        <v>32.767100000000006</v>
      </c>
      <c r="D2435" s="64">
        <f t="shared" si="70"/>
        <v>32.380300000000005</v>
      </c>
    </row>
    <row r="2436" spans="1:4" x14ac:dyDescent="0.25">
      <c r="A2436" s="62">
        <v>42614</v>
      </c>
      <c r="B2436" s="1">
        <v>36.020000000000003</v>
      </c>
      <c r="C2436" s="1">
        <f t="shared" si="71"/>
        <v>32.808700000000009</v>
      </c>
      <c r="D2436" s="64">
        <f t="shared" si="70"/>
        <v>32.399900000000009</v>
      </c>
    </row>
    <row r="2437" spans="1:4" x14ac:dyDescent="0.25">
      <c r="A2437" s="62">
        <v>42615</v>
      </c>
      <c r="B2437" s="1">
        <v>36.08</v>
      </c>
      <c r="C2437" s="1">
        <f t="shared" si="71"/>
        <v>32.848200000000013</v>
      </c>
      <c r="D2437" s="64">
        <f t="shared" si="70"/>
        <v>32.417100000000005</v>
      </c>
    </row>
    <row r="2438" spans="1:4" x14ac:dyDescent="0.25">
      <c r="A2438" s="62">
        <v>42619</v>
      </c>
      <c r="B2438" s="1">
        <v>36.57</v>
      </c>
      <c r="C2438" s="1">
        <f t="shared" si="71"/>
        <v>32.895900000000012</v>
      </c>
      <c r="D2438" s="64">
        <f t="shared" si="70"/>
        <v>32.434150000000002</v>
      </c>
    </row>
    <row r="2439" spans="1:4" x14ac:dyDescent="0.25">
      <c r="A2439" s="62">
        <v>42620</v>
      </c>
      <c r="B2439" s="1">
        <v>36.46</v>
      </c>
      <c r="C2439" s="1">
        <f t="shared" si="71"/>
        <v>32.945900000000009</v>
      </c>
      <c r="D2439" s="64">
        <f t="shared" si="70"/>
        <v>32.444950000000006</v>
      </c>
    </row>
    <row r="2440" spans="1:4" x14ac:dyDescent="0.25">
      <c r="A2440" s="62">
        <v>42621</v>
      </c>
      <c r="B2440" s="1">
        <v>36.44</v>
      </c>
      <c r="C2440" s="1">
        <f t="shared" si="71"/>
        <v>32.993800000000007</v>
      </c>
      <c r="D2440" s="64">
        <f t="shared" si="70"/>
        <v>32.453850000000003</v>
      </c>
    </row>
    <row r="2441" spans="1:4" x14ac:dyDescent="0.25">
      <c r="A2441" s="62">
        <v>42622</v>
      </c>
      <c r="B2441" s="1">
        <v>35.44</v>
      </c>
      <c r="C2441" s="1">
        <f t="shared" si="71"/>
        <v>33.03220000000001</v>
      </c>
      <c r="D2441" s="64">
        <f t="shared" si="70"/>
        <v>32.458650000000006</v>
      </c>
    </row>
    <row r="2442" spans="1:4" x14ac:dyDescent="0.25">
      <c r="A2442" s="62">
        <v>42625</v>
      </c>
      <c r="B2442" s="1">
        <v>36.08</v>
      </c>
      <c r="C2442" s="1">
        <f t="shared" si="71"/>
        <v>33.073000000000008</v>
      </c>
      <c r="D2442" s="64">
        <f t="shared" ref="D2442:D2505" si="72">+IF(B2442="","",AVERAGE(B2243:B2442))</f>
        <v>32.46725</v>
      </c>
    </row>
    <row r="2443" spans="1:4" x14ac:dyDescent="0.25">
      <c r="A2443" s="62">
        <v>42626</v>
      </c>
      <c r="B2443" s="1">
        <v>35.61</v>
      </c>
      <c r="C2443" s="1">
        <f t="shared" si="71"/>
        <v>33.109400000000008</v>
      </c>
      <c r="D2443" s="64">
        <f t="shared" si="72"/>
        <v>32.473050000000001</v>
      </c>
    </row>
    <row r="2444" spans="1:4" x14ac:dyDescent="0.25">
      <c r="A2444" s="62">
        <v>42627</v>
      </c>
      <c r="B2444" s="1">
        <v>35.619999999999997</v>
      </c>
      <c r="C2444" s="1">
        <f t="shared" si="71"/>
        <v>33.149200000000008</v>
      </c>
      <c r="D2444" s="64">
        <f t="shared" si="72"/>
        <v>32.478849999999994</v>
      </c>
    </row>
    <row r="2445" spans="1:4" x14ac:dyDescent="0.25">
      <c r="A2445" s="62">
        <v>42628</v>
      </c>
      <c r="B2445" s="1">
        <v>36.56</v>
      </c>
      <c r="C2445" s="1">
        <f t="shared" si="71"/>
        <v>33.200900000000004</v>
      </c>
      <c r="D2445" s="64">
        <f t="shared" si="72"/>
        <v>32.487799999999993</v>
      </c>
    </row>
    <row r="2446" spans="1:4" x14ac:dyDescent="0.25">
      <c r="A2446" s="62">
        <v>42629</v>
      </c>
      <c r="B2446" s="1">
        <v>37.67</v>
      </c>
      <c r="C2446" s="1">
        <f t="shared" si="71"/>
        <v>33.263600000000004</v>
      </c>
      <c r="D2446" s="64">
        <f t="shared" si="72"/>
        <v>32.500699999999995</v>
      </c>
    </row>
    <row r="2447" spans="1:4" x14ac:dyDescent="0.25">
      <c r="A2447" s="62">
        <v>42632</v>
      </c>
      <c r="B2447" s="1">
        <v>37.159999999999997</v>
      </c>
      <c r="C2447" s="1">
        <f t="shared" si="71"/>
        <v>33.317700000000002</v>
      </c>
      <c r="D2447" s="64">
        <f t="shared" si="72"/>
        <v>32.512349999999998</v>
      </c>
    </row>
    <row r="2448" spans="1:4" x14ac:dyDescent="0.25">
      <c r="A2448" s="62">
        <v>42633</v>
      </c>
      <c r="B2448" s="1">
        <v>37.14</v>
      </c>
      <c r="C2448" s="1">
        <f t="shared" si="71"/>
        <v>33.378</v>
      </c>
      <c r="D2448" s="64">
        <f t="shared" si="72"/>
        <v>32.527849999999994</v>
      </c>
    </row>
    <row r="2449" spans="1:4" x14ac:dyDescent="0.25">
      <c r="A2449" s="62">
        <v>42634</v>
      </c>
      <c r="B2449" s="1">
        <v>37.450000000000003</v>
      </c>
      <c r="C2449" s="1">
        <f t="shared" si="71"/>
        <v>33.4497</v>
      </c>
      <c r="D2449" s="64">
        <f t="shared" si="72"/>
        <v>32.540399999999998</v>
      </c>
    </row>
    <row r="2450" spans="1:4" x14ac:dyDescent="0.25">
      <c r="A2450" s="62">
        <v>42635</v>
      </c>
      <c r="B2450" s="1">
        <v>37.549999999999997</v>
      </c>
      <c r="C2450" s="1">
        <f t="shared" si="71"/>
        <v>33.519100000000002</v>
      </c>
      <c r="D2450" s="64">
        <f t="shared" si="72"/>
        <v>32.553249999999991</v>
      </c>
    </row>
    <row r="2451" spans="1:4" x14ac:dyDescent="0.25">
      <c r="A2451" s="62">
        <v>42636</v>
      </c>
      <c r="B2451" s="1">
        <v>37.19</v>
      </c>
      <c r="C2451" s="1">
        <f t="shared" si="71"/>
        <v>33.587400000000002</v>
      </c>
      <c r="D2451" s="64">
        <f t="shared" si="72"/>
        <v>32.565449999999998</v>
      </c>
    </row>
    <row r="2452" spans="1:4" x14ac:dyDescent="0.25">
      <c r="A2452" s="62">
        <v>42639</v>
      </c>
      <c r="B2452" s="1">
        <v>36.65</v>
      </c>
      <c r="C2452" s="1">
        <f t="shared" si="71"/>
        <v>33.655400000000007</v>
      </c>
      <c r="D2452" s="64">
        <f t="shared" si="72"/>
        <v>32.574649999999991</v>
      </c>
    </row>
    <row r="2453" spans="1:4" x14ac:dyDescent="0.25">
      <c r="A2453" s="62">
        <v>42640</v>
      </c>
      <c r="B2453" s="1">
        <v>37.18</v>
      </c>
      <c r="C2453" s="1">
        <f t="shared" si="71"/>
        <v>33.728200000000001</v>
      </c>
      <c r="D2453" s="64">
        <f t="shared" si="72"/>
        <v>32.586699999999993</v>
      </c>
    </row>
    <row r="2454" spans="1:4" x14ac:dyDescent="0.25">
      <c r="A2454" s="62">
        <v>42641</v>
      </c>
      <c r="B2454" s="1">
        <v>37.44</v>
      </c>
      <c r="C2454" s="1">
        <f t="shared" si="71"/>
        <v>33.802199999999999</v>
      </c>
      <c r="D2454" s="64">
        <f t="shared" si="72"/>
        <v>32.602549999999994</v>
      </c>
    </row>
    <row r="2455" spans="1:4" x14ac:dyDescent="0.25">
      <c r="A2455" s="62">
        <v>42642</v>
      </c>
      <c r="B2455" s="1">
        <v>37.32</v>
      </c>
      <c r="C2455" s="1">
        <f t="shared" si="71"/>
        <v>33.877400000000009</v>
      </c>
      <c r="D2455" s="64">
        <f t="shared" si="72"/>
        <v>32.616799999999991</v>
      </c>
    </row>
    <row r="2456" spans="1:4" x14ac:dyDescent="0.25">
      <c r="A2456" s="62">
        <v>42643</v>
      </c>
      <c r="B2456" s="1">
        <v>37.75</v>
      </c>
      <c r="C2456" s="1">
        <f t="shared" si="71"/>
        <v>33.953500000000005</v>
      </c>
      <c r="D2456" s="64">
        <f t="shared" si="72"/>
        <v>32.629649999999998</v>
      </c>
    </row>
    <row r="2457" spans="1:4" x14ac:dyDescent="0.25">
      <c r="A2457" s="62">
        <v>42646</v>
      </c>
      <c r="B2457" s="1">
        <v>37.659999999999997</v>
      </c>
      <c r="C2457" s="1">
        <f t="shared" si="71"/>
        <v>34.029499999999999</v>
      </c>
      <c r="D2457" s="64">
        <f t="shared" si="72"/>
        <v>32.641449999999992</v>
      </c>
    </row>
    <row r="2458" spans="1:4" x14ac:dyDescent="0.25">
      <c r="A2458" s="62">
        <v>42647</v>
      </c>
      <c r="B2458" s="1">
        <v>37.54</v>
      </c>
      <c r="C2458" s="1">
        <f t="shared" si="71"/>
        <v>34.107300000000002</v>
      </c>
      <c r="D2458" s="64">
        <f t="shared" si="72"/>
        <v>32.654599999999988</v>
      </c>
    </row>
    <row r="2459" spans="1:4" x14ac:dyDescent="0.25">
      <c r="A2459" s="62">
        <v>42648</v>
      </c>
      <c r="B2459" s="1">
        <v>37.99</v>
      </c>
      <c r="C2459" s="1">
        <f t="shared" si="71"/>
        <v>34.188099999999999</v>
      </c>
      <c r="D2459" s="64">
        <f t="shared" si="72"/>
        <v>32.675249999999991</v>
      </c>
    </row>
    <row r="2460" spans="1:4" x14ac:dyDescent="0.25">
      <c r="A2460" s="62">
        <v>42649</v>
      </c>
      <c r="B2460" s="1">
        <v>38.07</v>
      </c>
      <c r="C2460" s="1">
        <f t="shared" si="71"/>
        <v>34.264899999999997</v>
      </c>
      <c r="D2460" s="64">
        <f t="shared" si="72"/>
        <v>32.694399999999987</v>
      </c>
    </row>
    <row r="2461" spans="1:4" x14ac:dyDescent="0.25">
      <c r="A2461" s="62">
        <v>42650</v>
      </c>
      <c r="B2461" s="1">
        <v>38.1</v>
      </c>
      <c r="C2461" s="1">
        <f t="shared" si="71"/>
        <v>34.3461</v>
      </c>
      <c r="D2461" s="64">
        <f t="shared" si="72"/>
        <v>32.711249999999993</v>
      </c>
    </row>
    <row r="2462" spans="1:4" x14ac:dyDescent="0.25">
      <c r="A2462" s="62">
        <v>42653</v>
      </c>
      <c r="B2462" s="1">
        <v>38.020000000000003</v>
      </c>
      <c r="C2462" s="1">
        <f t="shared" si="71"/>
        <v>34.426400000000001</v>
      </c>
      <c r="D2462" s="64">
        <f t="shared" si="72"/>
        <v>32.726349999999996</v>
      </c>
    </row>
    <row r="2463" spans="1:4" x14ac:dyDescent="0.25">
      <c r="A2463" s="62">
        <v>42654</v>
      </c>
      <c r="B2463" s="1">
        <v>37.270000000000003</v>
      </c>
      <c r="C2463" s="1">
        <f t="shared" si="71"/>
        <v>34.502800000000001</v>
      </c>
      <c r="D2463" s="64">
        <f t="shared" si="72"/>
        <v>32.737799999999993</v>
      </c>
    </row>
    <row r="2464" spans="1:4" x14ac:dyDescent="0.25">
      <c r="A2464" s="62">
        <v>42655</v>
      </c>
      <c r="B2464" s="1">
        <v>37.130000000000003</v>
      </c>
      <c r="C2464" s="1">
        <f t="shared" si="71"/>
        <v>34.572600000000001</v>
      </c>
      <c r="D2464" s="64">
        <f t="shared" si="72"/>
        <v>32.748799999999989</v>
      </c>
    </row>
    <row r="2465" spans="1:4" x14ac:dyDescent="0.25">
      <c r="A2465" s="62">
        <v>42656</v>
      </c>
      <c r="B2465" s="1">
        <v>36.97</v>
      </c>
      <c r="C2465" s="1">
        <f t="shared" si="71"/>
        <v>34.64</v>
      </c>
      <c r="D2465" s="64">
        <f t="shared" si="72"/>
        <v>32.756449999999994</v>
      </c>
    </row>
    <row r="2466" spans="1:4" x14ac:dyDescent="0.25">
      <c r="A2466" s="62">
        <v>42657</v>
      </c>
      <c r="B2466" s="1">
        <v>37.450000000000003</v>
      </c>
      <c r="C2466" s="1">
        <f t="shared" si="71"/>
        <v>34.703899999999997</v>
      </c>
      <c r="D2466" s="64">
        <f t="shared" si="72"/>
        <v>32.76874999999999</v>
      </c>
    </row>
    <row r="2467" spans="1:4" x14ac:dyDescent="0.25">
      <c r="A2467" s="62">
        <v>42660</v>
      </c>
      <c r="B2467" s="1">
        <v>37.29</v>
      </c>
      <c r="C2467" s="1">
        <f t="shared" si="71"/>
        <v>34.762899999999995</v>
      </c>
      <c r="D2467" s="64">
        <f t="shared" si="72"/>
        <v>32.782949999999992</v>
      </c>
    </row>
    <row r="2468" spans="1:4" x14ac:dyDescent="0.25">
      <c r="A2468" s="62">
        <v>42661</v>
      </c>
      <c r="B2468" s="1">
        <v>37.75</v>
      </c>
      <c r="C2468" s="1">
        <f t="shared" si="71"/>
        <v>34.825499999999991</v>
      </c>
      <c r="D2468" s="64">
        <f t="shared" si="72"/>
        <v>32.801749999999991</v>
      </c>
    </row>
    <row r="2469" spans="1:4" x14ac:dyDescent="0.25">
      <c r="A2469" s="62">
        <v>42662</v>
      </c>
      <c r="B2469" s="1">
        <v>35.51</v>
      </c>
      <c r="C2469" s="1">
        <f t="shared" si="71"/>
        <v>34.864899999999999</v>
      </c>
      <c r="D2469" s="64">
        <f t="shared" si="72"/>
        <v>32.810149999999993</v>
      </c>
    </row>
    <row r="2470" spans="1:4" x14ac:dyDescent="0.25">
      <c r="A2470" s="62">
        <v>42663</v>
      </c>
      <c r="B2470" s="1">
        <v>35.43</v>
      </c>
      <c r="C2470" s="1">
        <f t="shared" ref="C2470:C2533" si="73">+IF(B2470="","",AVERAGE(B2371:B2470))</f>
        <v>34.903299999999994</v>
      </c>
      <c r="D2470" s="64">
        <f t="shared" si="72"/>
        <v>32.821899999999999</v>
      </c>
    </row>
    <row r="2471" spans="1:4" x14ac:dyDescent="0.25">
      <c r="A2471" s="62">
        <v>42664</v>
      </c>
      <c r="B2471" s="1">
        <v>35.15</v>
      </c>
      <c r="C2471" s="1">
        <f t="shared" si="73"/>
        <v>34.938199999999995</v>
      </c>
      <c r="D2471" s="64">
        <f t="shared" si="72"/>
        <v>32.838449999999995</v>
      </c>
    </row>
    <row r="2472" spans="1:4" x14ac:dyDescent="0.25">
      <c r="A2472" s="62">
        <v>42667</v>
      </c>
      <c r="B2472" s="1">
        <v>35.26</v>
      </c>
      <c r="C2472" s="1">
        <f t="shared" si="73"/>
        <v>34.973199999999991</v>
      </c>
      <c r="D2472" s="64">
        <f t="shared" si="72"/>
        <v>32.857199999999999</v>
      </c>
    </row>
    <row r="2473" spans="1:4" x14ac:dyDescent="0.25">
      <c r="A2473" s="62">
        <v>42668</v>
      </c>
      <c r="B2473" s="1">
        <v>35.1</v>
      </c>
      <c r="C2473" s="1">
        <f t="shared" si="73"/>
        <v>35.007999999999996</v>
      </c>
      <c r="D2473" s="64">
        <f t="shared" si="72"/>
        <v>32.872399999999999</v>
      </c>
    </row>
    <row r="2474" spans="1:4" x14ac:dyDescent="0.25">
      <c r="A2474" s="62">
        <v>42669</v>
      </c>
      <c r="B2474" s="1">
        <v>34.92</v>
      </c>
      <c r="C2474" s="1">
        <f t="shared" si="73"/>
        <v>35.040399999999998</v>
      </c>
      <c r="D2474" s="64">
        <f t="shared" si="72"/>
        <v>32.883600000000008</v>
      </c>
    </row>
    <row r="2475" spans="1:4" x14ac:dyDescent="0.25">
      <c r="A2475" s="62">
        <v>42670</v>
      </c>
      <c r="B2475" s="1">
        <v>34.81</v>
      </c>
      <c r="C2475" s="1">
        <f t="shared" si="73"/>
        <v>35.069699999999997</v>
      </c>
      <c r="D2475" s="64">
        <f t="shared" si="72"/>
        <v>32.898100000000007</v>
      </c>
    </row>
    <row r="2476" spans="1:4" x14ac:dyDescent="0.25">
      <c r="A2476" s="62">
        <v>42671</v>
      </c>
      <c r="B2476" s="1">
        <v>34.74</v>
      </c>
      <c r="C2476" s="1">
        <f t="shared" si="73"/>
        <v>35.098199999999999</v>
      </c>
      <c r="D2476" s="64">
        <f t="shared" si="72"/>
        <v>32.908100000000005</v>
      </c>
    </row>
    <row r="2477" spans="1:4" x14ac:dyDescent="0.25">
      <c r="A2477" s="62">
        <v>42674</v>
      </c>
      <c r="B2477" s="1">
        <v>34.869999999999997</v>
      </c>
      <c r="C2477" s="1">
        <f t="shared" si="73"/>
        <v>35.127499999999991</v>
      </c>
      <c r="D2477" s="64">
        <f t="shared" si="72"/>
        <v>32.933650000000007</v>
      </c>
    </row>
    <row r="2478" spans="1:4" x14ac:dyDescent="0.25">
      <c r="A2478" s="62">
        <v>42675</v>
      </c>
      <c r="B2478" s="1">
        <v>34.520000000000003</v>
      </c>
      <c r="C2478" s="1">
        <f t="shared" si="73"/>
        <v>35.15229999999999</v>
      </c>
      <c r="D2478" s="64">
        <f t="shared" si="72"/>
        <v>32.957250000000009</v>
      </c>
    </row>
    <row r="2479" spans="1:4" x14ac:dyDescent="0.25">
      <c r="A2479" s="62">
        <v>42676</v>
      </c>
      <c r="B2479" s="1">
        <v>34.6</v>
      </c>
      <c r="C2479" s="1">
        <f t="shared" si="73"/>
        <v>35.176599999999986</v>
      </c>
      <c r="D2479" s="64">
        <f t="shared" si="72"/>
        <v>32.982300000000016</v>
      </c>
    </row>
    <row r="2480" spans="1:4" x14ac:dyDescent="0.25">
      <c r="A2480" s="62">
        <v>42677</v>
      </c>
      <c r="B2480" s="1">
        <v>33.93</v>
      </c>
      <c r="C2480" s="1">
        <f t="shared" si="73"/>
        <v>35.194499999999991</v>
      </c>
      <c r="D2480" s="64">
        <f t="shared" si="72"/>
        <v>33.003650000000015</v>
      </c>
    </row>
    <row r="2481" spans="1:4" x14ac:dyDescent="0.25">
      <c r="A2481" s="62">
        <v>42678</v>
      </c>
      <c r="B2481" s="1">
        <v>33.61</v>
      </c>
      <c r="C2481" s="1">
        <f t="shared" si="73"/>
        <v>35.214499999999987</v>
      </c>
      <c r="D2481" s="64">
        <f t="shared" si="72"/>
        <v>33.022100000000009</v>
      </c>
    </row>
    <row r="2482" spans="1:4" x14ac:dyDescent="0.25">
      <c r="A2482" s="62">
        <v>42681</v>
      </c>
      <c r="B2482" s="1">
        <v>34.69</v>
      </c>
      <c r="C2482" s="1">
        <f t="shared" si="73"/>
        <v>35.244499999999995</v>
      </c>
      <c r="D2482" s="64">
        <f t="shared" si="72"/>
        <v>33.047550000000008</v>
      </c>
    </row>
    <row r="2483" spans="1:4" x14ac:dyDescent="0.25">
      <c r="A2483" s="62">
        <v>42682</v>
      </c>
      <c r="B2483" s="1">
        <v>34.74</v>
      </c>
      <c r="C2483" s="1">
        <f t="shared" si="73"/>
        <v>35.27429999999999</v>
      </c>
      <c r="D2483" s="64">
        <f t="shared" si="72"/>
        <v>33.071550000000002</v>
      </c>
    </row>
    <row r="2484" spans="1:4" x14ac:dyDescent="0.25">
      <c r="A2484" s="62">
        <v>42683</v>
      </c>
      <c r="B2484" s="1">
        <v>34.75</v>
      </c>
      <c r="C2484" s="1">
        <f t="shared" si="73"/>
        <v>35.300099999999986</v>
      </c>
      <c r="D2484" s="64">
        <f t="shared" si="72"/>
        <v>33.096249999999998</v>
      </c>
    </row>
    <row r="2485" spans="1:4" x14ac:dyDescent="0.25">
      <c r="A2485" s="62">
        <v>42684</v>
      </c>
      <c r="B2485" s="1">
        <v>34.5</v>
      </c>
      <c r="C2485" s="1">
        <f t="shared" si="73"/>
        <v>35.321899999999985</v>
      </c>
      <c r="D2485" s="64">
        <f t="shared" si="72"/>
        <v>33.118899999999996</v>
      </c>
    </row>
    <row r="2486" spans="1:4" x14ac:dyDescent="0.25">
      <c r="A2486" s="62">
        <v>42685</v>
      </c>
      <c r="B2486" s="1">
        <v>34.61</v>
      </c>
      <c r="C2486" s="1">
        <f t="shared" si="73"/>
        <v>35.345099999999988</v>
      </c>
      <c r="D2486" s="64">
        <f t="shared" si="72"/>
        <v>33.136850000000003</v>
      </c>
    </row>
    <row r="2487" spans="1:4" x14ac:dyDescent="0.25">
      <c r="A2487" s="62">
        <v>42688</v>
      </c>
      <c r="B2487" s="1">
        <v>34.479999999999997</v>
      </c>
      <c r="C2487" s="1">
        <f t="shared" si="73"/>
        <v>35.359999999999992</v>
      </c>
      <c r="D2487" s="64">
        <f t="shared" si="72"/>
        <v>33.155149999999999</v>
      </c>
    </row>
    <row r="2488" spans="1:4" x14ac:dyDescent="0.25">
      <c r="A2488" s="62">
        <v>42689</v>
      </c>
      <c r="B2488" s="1">
        <v>34.909999999999997</v>
      </c>
      <c r="C2488" s="1">
        <f t="shared" si="73"/>
        <v>35.393599999999992</v>
      </c>
      <c r="D2488" s="64">
        <f t="shared" si="72"/>
        <v>33.180699999999995</v>
      </c>
    </row>
    <row r="2489" spans="1:4" x14ac:dyDescent="0.25">
      <c r="A2489" s="62">
        <v>42690</v>
      </c>
      <c r="B2489" s="1">
        <v>34.840000000000003</v>
      </c>
      <c r="C2489" s="1">
        <f t="shared" si="73"/>
        <v>35.434799999999989</v>
      </c>
      <c r="D2489" s="64">
        <f t="shared" si="72"/>
        <v>33.208199999999998</v>
      </c>
    </row>
    <row r="2490" spans="1:4" x14ac:dyDescent="0.25">
      <c r="A2490" s="62">
        <v>42691</v>
      </c>
      <c r="B2490" s="1">
        <v>35.020000000000003</v>
      </c>
      <c r="C2490" s="1">
        <f t="shared" si="73"/>
        <v>35.473099999999995</v>
      </c>
      <c r="D2490" s="64">
        <f t="shared" si="72"/>
        <v>33.234449999999995</v>
      </c>
    </row>
    <row r="2491" spans="1:4" x14ac:dyDescent="0.25">
      <c r="A2491" s="62">
        <v>42692</v>
      </c>
      <c r="B2491" s="1">
        <v>34.950000000000003</v>
      </c>
      <c r="C2491" s="1">
        <f t="shared" si="73"/>
        <v>35.503299999999996</v>
      </c>
      <c r="D2491" s="64">
        <f t="shared" si="72"/>
        <v>33.264000000000003</v>
      </c>
    </row>
    <row r="2492" spans="1:4" x14ac:dyDescent="0.25">
      <c r="A2492" s="62">
        <v>42695</v>
      </c>
      <c r="B2492" s="1">
        <v>34.979999999999997</v>
      </c>
      <c r="C2492" s="1">
        <f t="shared" si="73"/>
        <v>35.525099999999995</v>
      </c>
      <c r="D2492" s="64">
        <f t="shared" si="72"/>
        <v>33.294799999999995</v>
      </c>
    </row>
    <row r="2493" spans="1:4" x14ac:dyDescent="0.25">
      <c r="A2493" s="62">
        <v>42696</v>
      </c>
      <c r="B2493" s="1">
        <v>35.479999999999997</v>
      </c>
      <c r="C2493" s="1">
        <f t="shared" si="73"/>
        <v>35.552399999999992</v>
      </c>
      <c r="D2493" s="64">
        <f t="shared" si="72"/>
        <v>33.328149999999994</v>
      </c>
    </row>
    <row r="2494" spans="1:4" x14ac:dyDescent="0.25">
      <c r="A2494" s="62">
        <v>42697</v>
      </c>
      <c r="B2494" s="1">
        <v>35.200000000000003</v>
      </c>
      <c r="C2494" s="1">
        <f t="shared" si="73"/>
        <v>35.57759999999999</v>
      </c>
      <c r="D2494" s="64">
        <f t="shared" si="72"/>
        <v>33.363</v>
      </c>
    </row>
    <row r="2495" spans="1:4" x14ac:dyDescent="0.25">
      <c r="A2495" s="62">
        <v>42699</v>
      </c>
      <c r="B2495" s="1">
        <v>35.44</v>
      </c>
      <c r="C2495" s="1">
        <f t="shared" si="73"/>
        <v>35.602299999999993</v>
      </c>
      <c r="D2495" s="64">
        <f t="shared" si="72"/>
        <v>33.399099999999997</v>
      </c>
    </row>
    <row r="2496" spans="1:4" x14ac:dyDescent="0.25">
      <c r="A2496" s="62">
        <v>42702</v>
      </c>
      <c r="B2496" s="1">
        <v>35.51</v>
      </c>
      <c r="C2496" s="1">
        <f t="shared" si="73"/>
        <v>35.625399999999992</v>
      </c>
      <c r="D2496" s="64">
        <f t="shared" si="72"/>
        <v>33.433449999999993</v>
      </c>
    </row>
    <row r="2497" spans="1:4" x14ac:dyDescent="0.25">
      <c r="A2497" s="62">
        <v>42703</v>
      </c>
      <c r="B2497" s="1">
        <v>35.31</v>
      </c>
      <c r="C2497" s="1">
        <f t="shared" si="73"/>
        <v>35.638499999999993</v>
      </c>
      <c r="D2497" s="64">
        <f t="shared" si="72"/>
        <v>33.466099999999997</v>
      </c>
    </row>
    <row r="2498" spans="1:4" x14ac:dyDescent="0.25">
      <c r="A2498" s="62">
        <v>42704</v>
      </c>
      <c r="B2498" s="1">
        <v>34.700000000000003</v>
      </c>
      <c r="C2498" s="1">
        <f t="shared" si="73"/>
        <v>35.641699999999986</v>
      </c>
      <c r="D2498" s="64">
        <f t="shared" si="72"/>
        <v>33.492249999999991</v>
      </c>
    </row>
    <row r="2499" spans="1:4" x14ac:dyDescent="0.25">
      <c r="A2499" s="62">
        <v>42705</v>
      </c>
      <c r="B2499" s="1">
        <v>33.76</v>
      </c>
      <c r="C2499" s="1">
        <f t="shared" si="73"/>
        <v>35.629899999999992</v>
      </c>
      <c r="D2499" s="64">
        <f t="shared" si="72"/>
        <v>33.513949999999994</v>
      </c>
    </row>
    <row r="2500" spans="1:4" x14ac:dyDescent="0.25">
      <c r="A2500" s="62">
        <v>42706</v>
      </c>
      <c r="B2500" s="1">
        <v>34.159999999999997</v>
      </c>
      <c r="C2500" s="1">
        <f t="shared" si="73"/>
        <v>35.621399999999994</v>
      </c>
      <c r="D2500" s="64">
        <f t="shared" si="72"/>
        <v>33.541199999999996</v>
      </c>
    </row>
    <row r="2501" spans="1:4" x14ac:dyDescent="0.25">
      <c r="A2501" s="62">
        <v>42709</v>
      </c>
      <c r="B2501" s="1">
        <v>34.39</v>
      </c>
      <c r="C2501" s="1">
        <f t="shared" si="73"/>
        <v>35.613299999999988</v>
      </c>
      <c r="D2501" s="64">
        <f t="shared" si="72"/>
        <v>33.566400000000002</v>
      </c>
    </row>
    <row r="2502" spans="1:4" x14ac:dyDescent="0.25">
      <c r="A2502" s="62">
        <v>42710</v>
      </c>
      <c r="B2502" s="1">
        <v>34.72</v>
      </c>
      <c r="C2502" s="1">
        <f t="shared" si="73"/>
        <v>35.609799999999993</v>
      </c>
      <c r="D2502" s="64">
        <f t="shared" si="72"/>
        <v>33.595999999999997</v>
      </c>
    </row>
    <row r="2503" spans="1:4" x14ac:dyDescent="0.25">
      <c r="A2503" s="62">
        <v>42711</v>
      </c>
      <c r="B2503" s="1">
        <v>35.5</v>
      </c>
      <c r="C2503" s="1">
        <f t="shared" si="73"/>
        <v>35.614299999999986</v>
      </c>
      <c r="D2503" s="64">
        <f t="shared" si="72"/>
        <v>33.627549999999999</v>
      </c>
    </row>
    <row r="2504" spans="1:4" x14ac:dyDescent="0.25">
      <c r="A2504" s="62">
        <v>42712</v>
      </c>
      <c r="B2504" s="1">
        <v>35.700000000000003</v>
      </c>
      <c r="C2504" s="1">
        <f t="shared" si="73"/>
        <v>35.619799999999991</v>
      </c>
      <c r="D2504" s="64">
        <f t="shared" si="72"/>
        <v>33.65795</v>
      </c>
    </row>
    <row r="2505" spans="1:4" x14ac:dyDescent="0.25">
      <c r="A2505" s="62">
        <v>42713</v>
      </c>
      <c r="B2505" s="1">
        <v>35.76</v>
      </c>
      <c r="C2505" s="1">
        <f t="shared" si="73"/>
        <v>35.620499999999993</v>
      </c>
      <c r="D2505" s="64">
        <f t="shared" si="72"/>
        <v>33.687750000000001</v>
      </c>
    </row>
    <row r="2506" spans="1:4" x14ac:dyDescent="0.25">
      <c r="A2506" s="62">
        <v>42716</v>
      </c>
      <c r="B2506" s="1">
        <v>35.97</v>
      </c>
      <c r="C2506" s="1">
        <f t="shared" si="73"/>
        <v>35.637499999999989</v>
      </c>
      <c r="D2506" s="64">
        <f t="shared" ref="D2506:D2569" si="74">+IF(B2506="","",AVERAGE(B2307:B2506))</f>
        <v>33.719650000000001</v>
      </c>
    </row>
    <row r="2507" spans="1:4" x14ac:dyDescent="0.25">
      <c r="A2507" s="62">
        <v>42717</v>
      </c>
      <c r="B2507" s="1">
        <v>36.799999999999997</v>
      </c>
      <c r="C2507" s="1">
        <f t="shared" si="73"/>
        <v>35.658899999999988</v>
      </c>
      <c r="D2507" s="64">
        <f t="shared" si="74"/>
        <v>33.75180000000001</v>
      </c>
    </row>
    <row r="2508" spans="1:4" x14ac:dyDescent="0.25">
      <c r="A2508" s="62">
        <v>42718</v>
      </c>
      <c r="B2508" s="1">
        <v>36.549999999999997</v>
      </c>
      <c r="C2508" s="1">
        <f t="shared" si="73"/>
        <v>35.677499999999995</v>
      </c>
      <c r="D2508" s="64">
        <f t="shared" si="74"/>
        <v>33.781850000000006</v>
      </c>
    </row>
    <row r="2509" spans="1:4" x14ac:dyDescent="0.25">
      <c r="A2509" s="62">
        <v>42719</v>
      </c>
      <c r="B2509" s="1">
        <v>36.79</v>
      </c>
      <c r="C2509" s="1">
        <f t="shared" si="73"/>
        <v>35.694499999999998</v>
      </c>
      <c r="D2509" s="64">
        <f t="shared" si="74"/>
        <v>33.812900000000006</v>
      </c>
    </row>
    <row r="2510" spans="1:4" x14ac:dyDescent="0.25">
      <c r="A2510" s="62">
        <v>42720</v>
      </c>
      <c r="B2510" s="1">
        <v>36.31</v>
      </c>
      <c r="C2510" s="1">
        <f t="shared" si="73"/>
        <v>35.709299999999999</v>
      </c>
      <c r="D2510" s="64">
        <f t="shared" si="74"/>
        <v>33.841300000000004</v>
      </c>
    </row>
    <row r="2511" spans="1:4" x14ac:dyDescent="0.25">
      <c r="A2511" s="62">
        <v>42723</v>
      </c>
      <c r="B2511" s="1">
        <v>36.89</v>
      </c>
      <c r="C2511" s="1">
        <f t="shared" si="73"/>
        <v>35.730499999999999</v>
      </c>
      <c r="D2511" s="64">
        <f t="shared" si="74"/>
        <v>33.871050000000004</v>
      </c>
    </row>
    <row r="2512" spans="1:4" x14ac:dyDescent="0.25">
      <c r="A2512" s="62">
        <v>42724</v>
      </c>
      <c r="B2512" s="1">
        <v>37.21</v>
      </c>
      <c r="C2512" s="1">
        <f t="shared" si="73"/>
        <v>35.753999999999991</v>
      </c>
      <c r="D2512" s="64">
        <f t="shared" si="74"/>
        <v>33.904300000000006</v>
      </c>
    </row>
    <row r="2513" spans="1:4" x14ac:dyDescent="0.25">
      <c r="A2513" s="62">
        <v>42725</v>
      </c>
      <c r="B2513" s="1">
        <v>36.979999999999997</v>
      </c>
      <c r="C2513" s="1">
        <f t="shared" si="73"/>
        <v>35.775299999999994</v>
      </c>
      <c r="D2513" s="64">
        <f t="shared" si="74"/>
        <v>33.934899999999999</v>
      </c>
    </row>
    <row r="2514" spans="1:4" x14ac:dyDescent="0.25">
      <c r="A2514" s="62">
        <v>42726</v>
      </c>
      <c r="B2514" s="1">
        <v>36.93</v>
      </c>
      <c r="C2514" s="1">
        <f t="shared" si="73"/>
        <v>35.798999999999999</v>
      </c>
      <c r="D2514" s="64">
        <f t="shared" si="74"/>
        <v>33.963300000000011</v>
      </c>
    </row>
    <row r="2515" spans="1:4" x14ac:dyDescent="0.25">
      <c r="A2515" s="62">
        <v>42727</v>
      </c>
      <c r="B2515" s="1">
        <v>36.97</v>
      </c>
      <c r="C2515" s="1">
        <f t="shared" si="73"/>
        <v>35.826199999999993</v>
      </c>
      <c r="D2515" s="64">
        <f t="shared" si="74"/>
        <v>33.989350000000009</v>
      </c>
    </row>
    <row r="2516" spans="1:4" x14ac:dyDescent="0.25">
      <c r="A2516" s="62">
        <v>42731</v>
      </c>
      <c r="B2516" s="1">
        <v>37.07</v>
      </c>
      <c r="C2516" s="1">
        <f t="shared" si="73"/>
        <v>35.851099999999995</v>
      </c>
      <c r="D2516" s="64">
        <f t="shared" si="74"/>
        <v>34.017550000000007</v>
      </c>
    </row>
    <row r="2517" spans="1:4" x14ac:dyDescent="0.25">
      <c r="A2517" s="62">
        <v>42732</v>
      </c>
      <c r="B2517" s="1">
        <v>36.630000000000003</v>
      </c>
      <c r="C2517" s="1">
        <f t="shared" si="73"/>
        <v>35.867599999999996</v>
      </c>
      <c r="D2517" s="64">
        <f t="shared" si="74"/>
        <v>34.042450000000009</v>
      </c>
    </row>
    <row r="2518" spans="1:4" x14ac:dyDescent="0.25">
      <c r="A2518" s="62">
        <v>42733</v>
      </c>
      <c r="B2518" s="1">
        <v>36.659999999999997</v>
      </c>
      <c r="C2518" s="1">
        <f t="shared" si="73"/>
        <v>35.883799999999994</v>
      </c>
      <c r="D2518" s="64">
        <f t="shared" si="74"/>
        <v>34.06730000000001</v>
      </c>
    </row>
    <row r="2519" spans="1:4" x14ac:dyDescent="0.25">
      <c r="A2519" s="62">
        <v>42734</v>
      </c>
      <c r="B2519" s="1">
        <v>36.270000000000003</v>
      </c>
      <c r="C2519" s="1">
        <f t="shared" si="73"/>
        <v>35.897299999999994</v>
      </c>
      <c r="D2519" s="64">
        <f t="shared" si="74"/>
        <v>34.088750000000012</v>
      </c>
    </row>
    <row r="2520" spans="1:4" x14ac:dyDescent="0.25">
      <c r="A2520" s="62">
        <v>42738</v>
      </c>
      <c r="B2520" s="1">
        <v>36.6</v>
      </c>
      <c r="C2520" s="1">
        <f t="shared" si="73"/>
        <v>35.917999999999992</v>
      </c>
      <c r="D2520" s="64">
        <f t="shared" si="74"/>
        <v>34.108350000000016</v>
      </c>
    </row>
    <row r="2521" spans="1:4" x14ac:dyDescent="0.25">
      <c r="A2521" s="62">
        <v>42739</v>
      </c>
      <c r="B2521" s="1">
        <v>36.409999999999997</v>
      </c>
      <c r="C2521" s="1">
        <f t="shared" si="73"/>
        <v>35.935299999999991</v>
      </c>
      <c r="D2521" s="64">
        <f t="shared" si="74"/>
        <v>34.128700000000009</v>
      </c>
    </row>
    <row r="2522" spans="1:4" x14ac:dyDescent="0.25">
      <c r="A2522" s="62">
        <v>42740</v>
      </c>
      <c r="B2522" s="1">
        <v>36.35</v>
      </c>
      <c r="C2522" s="1">
        <f t="shared" si="73"/>
        <v>35.953099999999992</v>
      </c>
      <c r="D2522" s="64">
        <f t="shared" si="74"/>
        <v>34.148850000000017</v>
      </c>
    </row>
    <row r="2523" spans="1:4" x14ac:dyDescent="0.25">
      <c r="A2523" s="62">
        <v>42741</v>
      </c>
      <c r="B2523" s="1">
        <v>36.479999999999997</v>
      </c>
      <c r="C2523" s="1">
        <f t="shared" si="73"/>
        <v>35.968799999999995</v>
      </c>
      <c r="D2523" s="64">
        <f t="shared" si="74"/>
        <v>34.171250000000015</v>
      </c>
    </row>
    <row r="2524" spans="1:4" x14ac:dyDescent="0.25">
      <c r="A2524" s="62">
        <v>42744</v>
      </c>
      <c r="B2524" s="1">
        <v>36.61</v>
      </c>
      <c r="C2524" s="1">
        <f t="shared" si="73"/>
        <v>35.98279999999999</v>
      </c>
      <c r="D2524" s="64">
        <f t="shared" si="74"/>
        <v>34.194900000000011</v>
      </c>
    </row>
    <row r="2525" spans="1:4" x14ac:dyDescent="0.25">
      <c r="A2525" s="62">
        <v>42745</v>
      </c>
      <c r="B2525" s="1">
        <v>36.54</v>
      </c>
      <c r="C2525" s="1">
        <f t="shared" si="73"/>
        <v>35.997999999999983</v>
      </c>
      <c r="D2525" s="64">
        <f t="shared" si="74"/>
        <v>34.218100000000014</v>
      </c>
    </row>
    <row r="2526" spans="1:4" x14ac:dyDescent="0.25">
      <c r="A2526" s="62">
        <v>42746</v>
      </c>
      <c r="B2526" s="1">
        <v>36.950000000000003</v>
      </c>
      <c r="C2526" s="1">
        <f t="shared" si="73"/>
        <v>36.017799999999987</v>
      </c>
      <c r="D2526" s="64">
        <f t="shared" si="74"/>
        <v>34.240950000000005</v>
      </c>
    </row>
    <row r="2527" spans="1:4" x14ac:dyDescent="0.25">
      <c r="A2527" s="62">
        <v>42747</v>
      </c>
      <c r="B2527" s="1">
        <v>36.71</v>
      </c>
      <c r="C2527" s="1">
        <f t="shared" si="73"/>
        <v>36.032499999999985</v>
      </c>
      <c r="D2527" s="64">
        <f t="shared" si="74"/>
        <v>34.260950000000008</v>
      </c>
    </row>
    <row r="2528" spans="1:4" x14ac:dyDescent="0.25">
      <c r="A2528" s="62">
        <v>42748</v>
      </c>
      <c r="B2528" s="1">
        <v>36.79</v>
      </c>
      <c r="C2528" s="1">
        <f t="shared" si="73"/>
        <v>36.046799999999983</v>
      </c>
      <c r="D2528" s="64">
        <f t="shared" si="74"/>
        <v>34.283150000000006</v>
      </c>
    </row>
    <row r="2529" spans="1:4" x14ac:dyDescent="0.25">
      <c r="A2529" s="62">
        <v>42752</v>
      </c>
      <c r="B2529" s="1">
        <v>36.799999999999997</v>
      </c>
      <c r="C2529" s="1">
        <f t="shared" si="73"/>
        <v>36.060799999999986</v>
      </c>
      <c r="D2529" s="64">
        <f t="shared" si="74"/>
        <v>34.304900000000011</v>
      </c>
    </row>
    <row r="2530" spans="1:4" x14ac:dyDescent="0.25">
      <c r="A2530" s="62">
        <v>42753</v>
      </c>
      <c r="B2530" s="1">
        <v>36.76</v>
      </c>
      <c r="C2530" s="1">
        <f t="shared" si="73"/>
        <v>36.076899999999988</v>
      </c>
      <c r="D2530" s="64">
        <f t="shared" si="74"/>
        <v>34.328700000000012</v>
      </c>
    </row>
    <row r="2531" spans="1:4" x14ac:dyDescent="0.25">
      <c r="A2531" s="62">
        <v>42754</v>
      </c>
      <c r="B2531" s="1">
        <v>36.57</v>
      </c>
      <c r="C2531" s="1">
        <f t="shared" si="73"/>
        <v>36.091699999999989</v>
      </c>
      <c r="D2531" s="64">
        <f t="shared" si="74"/>
        <v>34.352050000000013</v>
      </c>
    </row>
    <row r="2532" spans="1:4" x14ac:dyDescent="0.25">
      <c r="A2532" s="62">
        <v>42755</v>
      </c>
      <c r="B2532" s="1">
        <v>36.94</v>
      </c>
      <c r="C2532" s="1">
        <f t="shared" si="73"/>
        <v>36.108499999999992</v>
      </c>
      <c r="D2532" s="64">
        <f t="shared" si="74"/>
        <v>34.376350000000009</v>
      </c>
    </row>
    <row r="2533" spans="1:4" x14ac:dyDescent="0.25">
      <c r="A2533" s="62">
        <v>42758</v>
      </c>
      <c r="B2533" s="1">
        <v>36.770000000000003</v>
      </c>
      <c r="C2533" s="1">
        <f t="shared" si="73"/>
        <v>36.120699999999999</v>
      </c>
      <c r="D2533" s="64">
        <f t="shared" si="74"/>
        <v>34.402450000000016</v>
      </c>
    </row>
    <row r="2534" spans="1:4" x14ac:dyDescent="0.25">
      <c r="A2534" s="62">
        <v>42759</v>
      </c>
      <c r="B2534" s="1">
        <v>37.619999999999997</v>
      </c>
      <c r="C2534" s="1">
        <f t="shared" ref="C2534:C2597" si="75">+IF(B2534="","",AVERAGE(B2435:B2534))</f>
        <v>36.13989999999999</v>
      </c>
      <c r="D2534" s="64">
        <f t="shared" si="74"/>
        <v>34.432400000000015</v>
      </c>
    </row>
    <row r="2535" spans="1:4" x14ac:dyDescent="0.25">
      <c r="A2535" s="62">
        <v>42760</v>
      </c>
      <c r="B2535" s="1">
        <v>37.799999999999997</v>
      </c>
      <c r="C2535" s="1">
        <f t="shared" si="75"/>
        <v>36.158999999999999</v>
      </c>
      <c r="D2535" s="64">
        <f t="shared" si="74"/>
        <v>34.463050000000017</v>
      </c>
    </row>
    <row r="2536" spans="1:4" x14ac:dyDescent="0.25">
      <c r="A2536" s="62">
        <v>42761</v>
      </c>
      <c r="B2536" s="1">
        <v>37.56</v>
      </c>
      <c r="C2536" s="1">
        <f t="shared" si="75"/>
        <v>36.174399999999999</v>
      </c>
      <c r="D2536" s="64">
        <f t="shared" si="74"/>
        <v>34.491550000000018</v>
      </c>
    </row>
    <row r="2537" spans="1:4" x14ac:dyDescent="0.25">
      <c r="A2537" s="62">
        <v>42762</v>
      </c>
      <c r="B2537" s="1">
        <v>37.979999999999997</v>
      </c>
      <c r="C2537" s="1">
        <f t="shared" si="75"/>
        <v>36.193399999999997</v>
      </c>
      <c r="D2537" s="64">
        <f t="shared" si="74"/>
        <v>34.520800000000015</v>
      </c>
    </row>
    <row r="2538" spans="1:4" x14ac:dyDescent="0.25">
      <c r="A2538" s="62">
        <v>42765</v>
      </c>
      <c r="B2538" s="1">
        <v>37.42</v>
      </c>
      <c r="C2538" s="1">
        <f t="shared" si="75"/>
        <v>36.201899999999995</v>
      </c>
      <c r="D2538" s="64">
        <f t="shared" si="74"/>
        <v>34.548900000000017</v>
      </c>
    </row>
    <row r="2539" spans="1:4" x14ac:dyDescent="0.25">
      <c r="A2539" s="62">
        <v>42766</v>
      </c>
      <c r="B2539" s="1">
        <v>36.82</v>
      </c>
      <c r="C2539" s="1">
        <f t="shared" si="75"/>
        <v>36.205500000000001</v>
      </c>
      <c r="D2539" s="64">
        <f t="shared" si="74"/>
        <v>34.575700000000012</v>
      </c>
    </row>
    <row r="2540" spans="1:4" x14ac:dyDescent="0.25">
      <c r="A2540" s="62">
        <v>42767</v>
      </c>
      <c r="B2540" s="1">
        <v>36.520000000000003</v>
      </c>
      <c r="C2540" s="1">
        <f t="shared" si="75"/>
        <v>36.206299999999999</v>
      </c>
      <c r="D2540" s="64">
        <f t="shared" si="74"/>
        <v>34.600050000000017</v>
      </c>
    </row>
    <row r="2541" spans="1:4" x14ac:dyDescent="0.25">
      <c r="A2541" s="62">
        <v>42768</v>
      </c>
      <c r="B2541" s="1">
        <v>36.68</v>
      </c>
      <c r="C2541" s="1">
        <f t="shared" si="75"/>
        <v>36.218699999999998</v>
      </c>
      <c r="D2541" s="64">
        <f t="shared" si="74"/>
        <v>34.625450000000015</v>
      </c>
    </row>
    <row r="2542" spans="1:4" x14ac:dyDescent="0.25">
      <c r="A2542" s="62">
        <v>42769</v>
      </c>
      <c r="B2542" s="1">
        <v>36.520000000000003</v>
      </c>
      <c r="C2542" s="1">
        <f t="shared" si="75"/>
        <v>36.223099999999995</v>
      </c>
      <c r="D2542" s="64">
        <f t="shared" si="74"/>
        <v>34.648050000000019</v>
      </c>
    </row>
    <row r="2543" spans="1:4" x14ac:dyDescent="0.25">
      <c r="A2543" s="62">
        <v>42772</v>
      </c>
      <c r="B2543" s="1">
        <v>36.270000000000003</v>
      </c>
      <c r="C2543" s="1">
        <f t="shared" si="75"/>
        <v>36.229699999999994</v>
      </c>
      <c r="D2543" s="64">
        <f t="shared" si="74"/>
        <v>34.669550000000015</v>
      </c>
    </row>
    <row r="2544" spans="1:4" x14ac:dyDescent="0.25">
      <c r="A2544" s="62">
        <v>42773</v>
      </c>
      <c r="B2544" s="1">
        <v>36.35</v>
      </c>
      <c r="C2544" s="1">
        <f t="shared" si="75"/>
        <v>36.236999999999995</v>
      </c>
      <c r="D2544" s="64">
        <f t="shared" si="74"/>
        <v>34.693100000000015</v>
      </c>
    </row>
    <row r="2545" spans="1:4" x14ac:dyDescent="0.25">
      <c r="A2545" s="62">
        <v>42774</v>
      </c>
      <c r="B2545" s="1">
        <v>36.380000000000003</v>
      </c>
      <c r="C2545" s="1">
        <f t="shared" si="75"/>
        <v>36.235199999999999</v>
      </c>
      <c r="D2545" s="64">
        <f t="shared" si="74"/>
        <v>34.718050000000019</v>
      </c>
    </row>
    <row r="2546" spans="1:4" x14ac:dyDescent="0.25">
      <c r="A2546" s="62">
        <v>42775</v>
      </c>
      <c r="B2546" s="1">
        <v>35.46</v>
      </c>
      <c r="C2546" s="1">
        <f t="shared" si="75"/>
        <v>36.213100000000004</v>
      </c>
      <c r="D2546" s="64">
        <f t="shared" si="74"/>
        <v>34.738350000000018</v>
      </c>
    </row>
    <row r="2547" spans="1:4" x14ac:dyDescent="0.25">
      <c r="A2547" s="62">
        <v>42776</v>
      </c>
      <c r="B2547" s="1">
        <v>35.340000000000003</v>
      </c>
      <c r="C2547" s="1">
        <f t="shared" si="75"/>
        <v>36.194900000000004</v>
      </c>
      <c r="D2547" s="64">
        <f t="shared" si="74"/>
        <v>34.756300000000017</v>
      </c>
    </row>
    <row r="2548" spans="1:4" x14ac:dyDescent="0.25">
      <c r="A2548" s="62">
        <v>42779</v>
      </c>
      <c r="B2548" s="1">
        <v>35.799999999999997</v>
      </c>
      <c r="C2548" s="1">
        <f t="shared" si="75"/>
        <v>36.181500000000007</v>
      </c>
      <c r="D2548" s="64">
        <f t="shared" si="74"/>
        <v>34.779750000000014</v>
      </c>
    </row>
    <row r="2549" spans="1:4" x14ac:dyDescent="0.25">
      <c r="A2549" s="62">
        <v>42780</v>
      </c>
      <c r="B2549" s="1">
        <v>35.93</v>
      </c>
      <c r="C2549" s="1">
        <f t="shared" si="75"/>
        <v>36.166300000000007</v>
      </c>
      <c r="D2549" s="64">
        <f t="shared" si="74"/>
        <v>34.808000000000021</v>
      </c>
    </row>
    <row r="2550" spans="1:4" x14ac:dyDescent="0.25">
      <c r="A2550" s="62">
        <v>42781</v>
      </c>
      <c r="B2550" s="1">
        <v>36.049999999999997</v>
      </c>
      <c r="C2550" s="1">
        <f t="shared" si="75"/>
        <v>36.151300000000006</v>
      </c>
      <c r="D2550" s="64">
        <f t="shared" si="74"/>
        <v>34.835200000000015</v>
      </c>
    </row>
    <row r="2551" spans="1:4" x14ac:dyDescent="0.25">
      <c r="A2551" s="62">
        <v>42782</v>
      </c>
      <c r="B2551" s="1">
        <v>36.409999999999997</v>
      </c>
      <c r="C2551" s="1">
        <f t="shared" si="75"/>
        <v>36.143500000000003</v>
      </c>
      <c r="D2551" s="64">
        <f t="shared" si="74"/>
        <v>34.865450000000017</v>
      </c>
    </row>
    <row r="2552" spans="1:4" x14ac:dyDescent="0.25">
      <c r="A2552" s="62">
        <v>42783</v>
      </c>
      <c r="B2552" s="1">
        <v>36.479999999999997</v>
      </c>
      <c r="C2552" s="1">
        <f t="shared" si="75"/>
        <v>36.141800000000003</v>
      </c>
      <c r="D2552" s="64">
        <f t="shared" si="74"/>
        <v>34.898600000000016</v>
      </c>
    </row>
    <row r="2553" spans="1:4" x14ac:dyDescent="0.25">
      <c r="A2553" s="62">
        <v>42787</v>
      </c>
      <c r="B2553" s="1">
        <v>36.520000000000003</v>
      </c>
      <c r="C2553" s="1">
        <f t="shared" si="75"/>
        <v>36.135200000000005</v>
      </c>
      <c r="D2553" s="64">
        <f t="shared" si="74"/>
        <v>34.931700000000021</v>
      </c>
    </row>
    <row r="2554" spans="1:4" x14ac:dyDescent="0.25">
      <c r="A2554" s="62">
        <v>42788</v>
      </c>
      <c r="B2554" s="1">
        <v>36.07</v>
      </c>
      <c r="C2554" s="1">
        <f t="shared" si="75"/>
        <v>36.121500000000005</v>
      </c>
      <c r="D2554" s="64">
        <f t="shared" si="74"/>
        <v>34.961850000000013</v>
      </c>
    </row>
    <row r="2555" spans="1:4" x14ac:dyDescent="0.25">
      <c r="A2555" s="62">
        <v>42789</v>
      </c>
      <c r="B2555" s="1">
        <v>36.18</v>
      </c>
      <c r="C2555" s="1">
        <f t="shared" si="75"/>
        <v>36.110100000000003</v>
      </c>
      <c r="D2555" s="64">
        <f t="shared" si="74"/>
        <v>34.99375000000002</v>
      </c>
    </row>
    <row r="2556" spans="1:4" x14ac:dyDescent="0.25">
      <c r="A2556" s="62">
        <v>42790</v>
      </c>
      <c r="B2556" s="1">
        <v>36.53</v>
      </c>
      <c r="C2556" s="1">
        <f t="shared" si="75"/>
        <v>36.09790000000001</v>
      </c>
      <c r="D2556" s="64">
        <f t="shared" si="74"/>
        <v>35.025700000000015</v>
      </c>
    </row>
    <row r="2557" spans="1:4" x14ac:dyDescent="0.25">
      <c r="A2557" s="62">
        <v>42793</v>
      </c>
      <c r="B2557" s="1">
        <v>36.51</v>
      </c>
      <c r="C2557" s="1">
        <f t="shared" si="75"/>
        <v>36.086400000000012</v>
      </c>
      <c r="D2557" s="64">
        <f t="shared" si="74"/>
        <v>35.057950000000012</v>
      </c>
    </row>
    <row r="2558" spans="1:4" x14ac:dyDescent="0.25">
      <c r="A2558" s="62">
        <v>42794</v>
      </c>
      <c r="B2558" s="1">
        <v>36.200000000000003</v>
      </c>
      <c r="C2558" s="1">
        <f t="shared" si="75"/>
        <v>36.073000000000008</v>
      </c>
      <c r="D2558" s="64">
        <f t="shared" si="74"/>
        <v>35.090150000000015</v>
      </c>
    </row>
    <row r="2559" spans="1:4" x14ac:dyDescent="0.25">
      <c r="A2559" s="62">
        <v>42795</v>
      </c>
      <c r="B2559" s="1">
        <v>35.93</v>
      </c>
      <c r="C2559" s="1">
        <f t="shared" si="75"/>
        <v>36.052400000000006</v>
      </c>
      <c r="D2559" s="64">
        <f t="shared" si="74"/>
        <v>35.120250000000013</v>
      </c>
    </row>
    <row r="2560" spans="1:4" x14ac:dyDescent="0.25">
      <c r="A2560" s="62">
        <v>42796</v>
      </c>
      <c r="B2560" s="1">
        <v>35.909999999999997</v>
      </c>
      <c r="C2560" s="1">
        <f t="shared" si="75"/>
        <v>36.030800000000006</v>
      </c>
      <c r="D2560" s="64">
        <f t="shared" si="74"/>
        <v>35.147850000000005</v>
      </c>
    </row>
    <row r="2561" spans="1:4" x14ac:dyDescent="0.25">
      <c r="A2561" s="62">
        <v>42797</v>
      </c>
      <c r="B2561" s="1">
        <v>35.9</v>
      </c>
      <c r="C2561" s="1">
        <f t="shared" si="75"/>
        <v>36.008800000000015</v>
      </c>
      <c r="D2561" s="64">
        <f t="shared" si="74"/>
        <v>35.17745</v>
      </c>
    </row>
    <row r="2562" spans="1:4" x14ac:dyDescent="0.25">
      <c r="A2562" s="62">
        <v>42800</v>
      </c>
      <c r="B2562" s="1">
        <v>35.57</v>
      </c>
      <c r="C2562" s="1">
        <f t="shared" si="75"/>
        <v>35.984300000000012</v>
      </c>
      <c r="D2562" s="64">
        <f t="shared" si="74"/>
        <v>35.205350000000003</v>
      </c>
    </row>
    <row r="2563" spans="1:4" x14ac:dyDescent="0.25">
      <c r="A2563" s="62">
        <v>42801</v>
      </c>
      <c r="B2563" s="1">
        <v>35.799999999999997</v>
      </c>
      <c r="C2563" s="1">
        <f t="shared" si="75"/>
        <v>35.969600000000014</v>
      </c>
      <c r="D2563" s="64">
        <f t="shared" si="74"/>
        <v>35.236200000000011</v>
      </c>
    </row>
    <row r="2564" spans="1:4" x14ac:dyDescent="0.25">
      <c r="A2564" s="62">
        <v>42802</v>
      </c>
      <c r="B2564" s="1">
        <v>35.619999999999997</v>
      </c>
      <c r="C2564" s="1">
        <f t="shared" si="75"/>
        <v>35.954500000000017</v>
      </c>
      <c r="D2564" s="64">
        <f t="shared" si="74"/>
        <v>35.263550000000009</v>
      </c>
    </row>
    <row r="2565" spans="1:4" x14ac:dyDescent="0.25">
      <c r="A2565" s="62">
        <v>42803</v>
      </c>
      <c r="B2565" s="1">
        <v>35.82</v>
      </c>
      <c r="C2565" s="1">
        <f t="shared" si="75"/>
        <v>35.943000000000012</v>
      </c>
      <c r="D2565" s="64">
        <f t="shared" si="74"/>
        <v>35.291500000000013</v>
      </c>
    </row>
    <row r="2566" spans="1:4" x14ac:dyDescent="0.25">
      <c r="A2566" s="62">
        <v>42804</v>
      </c>
      <c r="B2566" s="1">
        <v>35.909999999999997</v>
      </c>
      <c r="C2566" s="1">
        <f t="shared" si="75"/>
        <v>35.927600000000012</v>
      </c>
      <c r="D2566" s="64">
        <f t="shared" si="74"/>
        <v>35.315750000000008</v>
      </c>
    </row>
    <row r="2567" spans="1:4" x14ac:dyDescent="0.25">
      <c r="A2567" s="62">
        <v>42807</v>
      </c>
      <c r="B2567" s="1">
        <v>35.159999999999997</v>
      </c>
      <c r="C2567" s="1">
        <f t="shared" si="75"/>
        <v>35.906300000000016</v>
      </c>
      <c r="D2567" s="64">
        <f t="shared" si="74"/>
        <v>35.334600000000002</v>
      </c>
    </row>
    <row r="2568" spans="1:4" x14ac:dyDescent="0.25">
      <c r="A2568" s="62">
        <v>42808</v>
      </c>
      <c r="B2568" s="1">
        <v>35.18</v>
      </c>
      <c r="C2568" s="1">
        <f t="shared" si="75"/>
        <v>35.880600000000015</v>
      </c>
      <c r="D2568" s="64">
        <f t="shared" si="74"/>
        <v>35.35305000000001</v>
      </c>
    </row>
    <row r="2569" spans="1:4" x14ac:dyDescent="0.25">
      <c r="A2569" s="62">
        <v>42809</v>
      </c>
      <c r="B2569" s="1">
        <v>35.1</v>
      </c>
      <c r="C2569" s="1">
        <f t="shared" si="75"/>
        <v>35.876500000000007</v>
      </c>
      <c r="D2569" s="64">
        <f t="shared" si="74"/>
        <v>35.370700000000014</v>
      </c>
    </row>
    <row r="2570" spans="1:4" x14ac:dyDescent="0.25">
      <c r="A2570" s="62">
        <v>42810</v>
      </c>
      <c r="B2570" s="1">
        <v>35.14</v>
      </c>
      <c r="C2570" s="1">
        <f t="shared" si="75"/>
        <v>35.87360000000001</v>
      </c>
      <c r="D2570" s="64">
        <f t="shared" ref="D2570:D2633" si="76">+IF(B2570="","",AVERAGE(B2371:B2570))</f>
        <v>35.388450000000013</v>
      </c>
    </row>
    <row r="2571" spans="1:4" x14ac:dyDescent="0.25">
      <c r="A2571" s="62">
        <v>42811</v>
      </c>
      <c r="B2571" s="1">
        <v>35.270000000000003</v>
      </c>
      <c r="C2571" s="1">
        <f t="shared" si="75"/>
        <v>35.874800000000008</v>
      </c>
      <c r="D2571" s="64">
        <f t="shared" si="76"/>
        <v>35.406500000000015</v>
      </c>
    </row>
    <row r="2572" spans="1:4" x14ac:dyDescent="0.25">
      <c r="A2572" s="62">
        <v>42814</v>
      </c>
      <c r="B2572" s="1">
        <v>35.43</v>
      </c>
      <c r="C2572" s="1">
        <f t="shared" si="75"/>
        <v>35.8765</v>
      </c>
      <c r="D2572" s="64">
        <f t="shared" si="76"/>
        <v>35.424850000000013</v>
      </c>
    </row>
    <row r="2573" spans="1:4" x14ac:dyDescent="0.25">
      <c r="A2573" s="62">
        <v>42815</v>
      </c>
      <c r="B2573" s="1">
        <v>35.04</v>
      </c>
      <c r="C2573" s="1">
        <f t="shared" si="75"/>
        <v>35.875900000000001</v>
      </c>
      <c r="D2573" s="64">
        <f t="shared" si="76"/>
        <v>35.441950000000013</v>
      </c>
    </row>
    <row r="2574" spans="1:4" x14ac:dyDescent="0.25">
      <c r="A2574" s="62">
        <v>42816</v>
      </c>
      <c r="B2574" s="1">
        <v>35.369999999999997</v>
      </c>
      <c r="C2574" s="1">
        <f t="shared" si="75"/>
        <v>35.880400000000002</v>
      </c>
      <c r="D2574" s="64">
        <f t="shared" si="76"/>
        <v>35.460400000000014</v>
      </c>
    </row>
    <row r="2575" spans="1:4" x14ac:dyDescent="0.25">
      <c r="A2575" s="62">
        <v>42817</v>
      </c>
      <c r="B2575" s="1">
        <v>35.270000000000003</v>
      </c>
      <c r="C2575" s="1">
        <f t="shared" si="75"/>
        <v>35.884999999999998</v>
      </c>
      <c r="D2575" s="64">
        <f t="shared" si="76"/>
        <v>35.477350000000023</v>
      </c>
    </row>
    <row r="2576" spans="1:4" x14ac:dyDescent="0.25">
      <c r="A2576" s="62">
        <v>42818</v>
      </c>
      <c r="B2576" s="1">
        <v>35.159999999999997</v>
      </c>
      <c r="C2576" s="1">
        <f t="shared" si="75"/>
        <v>35.889199999999995</v>
      </c>
      <c r="D2576" s="64">
        <f t="shared" si="76"/>
        <v>35.493700000000018</v>
      </c>
    </row>
    <row r="2577" spans="1:4" x14ac:dyDescent="0.25">
      <c r="A2577" s="62">
        <v>42821</v>
      </c>
      <c r="B2577" s="1">
        <v>35.39</v>
      </c>
      <c r="C2577" s="1">
        <f t="shared" si="75"/>
        <v>35.89439999999999</v>
      </c>
      <c r="D2577" s="64">
        <f t="shared" si="76"/>
        <v>35.510950000000022</v>
      </c>
    </row>
    <row r="2578" spans="1:4" x14ac:dyDescent="0.25">
      <c r="A2578" s="62">
        <v>42822</v>
      </c>
      <c r="B2578" s="1">
        <v>35.6</v>
      </c>
      <c r="C2578" s="1">
        <f t="shared" si="75"/>
        <v>35.905199999999994</v>
      </c>
      <c r="D2578" s="64">
        <f t="shared" si="76"/>
        <v>35.528750000000024</v>
      </c>
    </row>
    <row r="2579" spans="1:4" x14ac:dyDescent="0.25">
      <c r="A2579" s="62">
        <v>42823</v>
      </c>
      <c r="B2579" s="1">
        <v>35.57</v>
      </c>
      <c r="C2579" s="1">
        <f t="shared" si="75"/>
        <v>35.914899999999996</v>
      </c>
      <c r="D2579" s="64">
        <f t="shared" si="76"/>
        <v>35.545750000000019</v>
      </c>
    </row>
    <row r="2580" spans="1:4" x14ac:dyDescent="0.25">
      <c r="A2580" s="62">
        <v>42824</v>
      </c>
      <c r="B2580" s="1">
        <v>35.75</v>
      </c>
      <c r="C2580" s="1">
        <f t="shared" si="75"/>
        <v>35.933099999999989</v>
      </c>
      <c r="D2580" s="64">
        <f t="shared" si="76"/>
        <v>35.563800000000022</v>
      </c>
    </row>
    <row r="2581" spans="1:4" x14ac:dyDescent="0.25">
      <c r="A2581" s="62">
        <v>42825</v>
      </c>
      <c r="B2581" s="1">
        <v>36.07</v>
      </c>
      <c r="C2581" s="1">
        <f t="shared" si="75"/>
        <v>35.957699999999996</v>
      </c>
      <c r="D2581" s="64">
        <f t="shared" si="76"/>
        <v>35.586100000000016</v>
      </c>
    </row>
    <row r="2582" spans="1:4" x14ac:dyDescent="0.25">
      <c r="A2582" s="62">
        <v>42828</v>
      </c>
      <c r="B2582" s="1">
        <v>36.159999999999997</v>
      </c>
      <c r="C2582" s="1">
        <f t="shared" si="75"/>
        <v>35.972399999999986</v>
      </c>
      <c r="D2582" s="64">
        <f t="shared" si="76"/>
        <v>35.608450000000019</v>
      </c>
    </row>
    <row r="2583" spans="1:4" x14ac:dyDescent="0.25">
      <c r="A2583" s="62">
        <v>42829</v>
      </c>
      <c r="B2583" s="1">
        <v>36.28</v>
      </c>
      <c r="C2583" s="1">
        <f t="shared" si="75"/>
        <v>35.987799999999993</v>
      </c>
      <c r="D2583" s="64">
        <f t="shared" si="76"/>
        <v>35.631050000000016</v>
      </c>
    </row>
    <row r="2584" spans="1:4" x14ac:dyDescent="0.25">
      <c r="A2584" s="62">
        <v>42830</v>
      </c>
      <c r="B2584" s="1">
        <v>36.22</v>
      </c>
      <c r="C2584" s="1">
        <f t="shared" si="75"/>
        <v>36.002499999999991</v>
      </c>
      <c r="D2584" s="64">
        <f t="shared" si="76"/>
        <v>35.65130000000002</v>
      </c>
    </row>
    <row r="2585" spans="1:4" x14ac:dyDescent="0.25">
      <c r="A2585" s="62">
        <v>42831</v>
      </c>
      <c r="B2585" s="1">
        <v>36.03</v>
      </c>
      <c r="C2585" s="1">
        <f t="shared" si="75"/>
        <v>36.017799999999994</v>
      </c>
      <c r="D2585" s="64">
        <f t="shared" si="76"/>
        <v>35.669850000000018</v>
      </c>
    </row>
    <row r="2586" spans="1:4" x14ac:dyDescent="0.25">
      <c r="A2586" s="62">
        <v>42832</v>
      </c>
      <c r="B2586" s="1">
        <v>36.03</v>
      </c>
      <c r="C2586" s="1">
        <f t="shared" si="75"/>
        <v>36.031999999999996</v>
      </c>
      <c r="D2586" s="64">
        <f t="shared" si="76"/>
        <v>35.688550000000014</v>
      </c>
    </row>
    <row r="2587" spans="1:4" x14ac:dyDescent="0.25">
      <c r="A2587" s="62">
        <v>42835</v>
      </c>
      <c r="B2587" s="1">
        <v>35.799999999999997</v>
      </c>
      <c r="C2587" s="1">
        <f t="shared" si="75"/>
        <v>36.045200000000001</v>
      </c>
      <c r="D2587" s="64">
        <f t="shared" si="76"/>
        <v>35.702600000000018</v>
      </c>
    </row>
    <row r="2588" spans="1:4" x14ac:dyDescent="0.25">
      <c r="A2588" s="62">
        <v>42836</v>
      </c>
      <c r="B2588" s="1">
        <v>35.74</v>
      </c>
      <c r="C2588" s="1">
        <f t="shared" si="75"/>
        <v>36.053499999999993</v>
      </c>
      <c r="D2588" s="64">
        <f t="shared" si="76"/>
        <v>35.723550000000017</v>
      </c>
    </row>
    <row r="2589" spans="1:4" x14ac:dyDescent="0.25">
      <c r="A2589" s="62">
        <v>42837</v>
      </c>
      <c r="B2589" s="1">
        <v>35.630000000000003</v>
      </c>
      <c r="C2589" s="1">
        <f t="shared" si="75"/>
        <v>36.061399999999992</v>
      </c>
      <c r="D2589" s="64">
        <f t="shared" si="76"/>
        <v>35.748100000000015</v>
      </c>
    </row>
    <row r="2590" spans="1:4" x14ac:dyDescent="0.25">
      <c r="A2590" s="62">
        <v>42838</v>
      </c>
      <c r="B2590" s="1">
        <v>35.25</v>
      </c>
      <c r="C2590" s="1">
        <f t="shared" si="75"/>
        <v>36.063699999999997</v>
      </c>
      <c r="D2590" s="64">
        <f t="shared" si="76"/>
        <v>35.768400000000014</v>
      </c>
    </row>
    <row r="2591" spans="1:4" x14ac:dyDescent="0.25">
      <c r="A2591" s="62">
        <v>42842</v>
      </c>
      <c r="B2591" s="1">
        <v>35.479999999999997</v>
      </c>
      <c r="C2591" s="1">
        <f t="shared" si="75"/>
        <v>36.068999999999988</v>
      </c>
      <c r="D2591" s="64">
        <f t="shared" si="76"/>
        <v>35.786150000000013</v>
      </c>
    </row>
    <row r="2592" spans="1:4" x14ac:dyDescent="0.25">
      <c r="A2592" s="62">
        <v>42843</v>
      </c>
      <c r="B2592" s="1">
        <v>35.76</v>
      </c>
      <c r="C2592" s="1">
        <f t="shared" si="75"/>
        <v>36.076799999999992</v>
      </c>
      <c r="D2592" s="64">
        <f t="shared" si="76"/>
        <v>35.800950000000014</v>
      </c>
    </row>
    <row r="2593" spans="1:4" x14ac:dyDescent="0.25">
      <c r="A2593" s="62">
        <v>42844</v>
      </c>
      <c r="B2593" s="1">
        <v>35.909999999999997</v>
      </c>
      <c r="C2593" s="1">
        <f t="shared" si="75"/>
        <v>36.081099999999992</v>
      </c>
      <c r="D2593" s="64">
        <f t="shared" si="76"/>
        <v>35.816750000000013</v>
      </c>
    </row>
    <row r="2594" spans="1:4" x14ac:dyDescent="0.25">
      <c r="A2594" s="62">
        <v>42845</v>
      </c>
      <c r="B2594" s="1">
        <v>36.18</v>
      </c>
      <c r="C2594" s="1">
        <f t="shared" si="75"/>
        <v>36.090899999999991</v>
      </c>
      <c r="D2594" s="64">
        <f t="shared" si="76"/>
        <v>35.834250000000011</v>
      </c>
    </row>
    <row r="2595" spans="1:4" x14ac:dyDescent="0.25">
      <c r="A2595" s="62">
        <v>42846</v>
      </c>
      <c r="B2595" s="1">
        <v>36.32</v>
      </c>
      <c r="C2595" s="1">
        <f t="shared" si="75"/>
        <v>36.099699999999991</v>
      </c>
      <c r="D2595" s="64">
        <f t="shared" si="76"/>
        <v>35.851000000000006</v>
      </c>
    </row>
    <row r="2596" spans="1:4" x14ac:dyDescent="0.25">
      <c r="A2596" s="62">
        <v>42849</v>
      </c>
      <c r="B2596" s="1">
        <v>36.75</v>
      </c>
      <c r="C2596" s="1">
        <f t="shared" si="75"/>
        <v>36.112099999999998</v>
      </c>
      <c r="D2596" s="64">
        <f t="shared" si="76"/>
        <v>35.868750000000006</v>
      </c>
    </row>
    <row r="2597" spans="1:4" x14ac:dyDescent="0.25">
      <c r="A2597" s="62">
        <v>42850</v>
      </c>
      <c r="B2597" s="1">
        <v>36.869999999999997</v>
      </c>
      <c r="C2597" s="1">
        <f t="shared" si="75"/>
        <v>36.127699999999997</v>
      </c>
      <c r="D2597" s="64">
        <f t="shared" si="76"/>
        <v>35.883100000000006</v>
      </c>
    </row>
    <row r="2598" spans="1:4" x14ac:dyDescent="0.25">
      <c r="A2598" s="62">
        <v>42851</v>
      </c>
      <c r="B2598" s="1">
        <v>36.93</v>
      </c>
      <c r="C2598" s="1">
        <f t="shared" ref="C2598:C2661" si="77">+IF(B2598="","",AVERAGE(B2499:B2598))</f>
        <v>36.149999999999991</v>
      </c>
      <c r="D2598" s="64">
        <f t="shared" si="76"/>
        <v>35.895850000000003</v>
      </c>
    </row>
    <row r="2599" spans="1:4" x14ac:dyDescent="0.25">
      <c r="A2599" s="62">
        <v>42852</v>
      </c>
      <c r="B2599" s="1">
        <v>37.43</v>
      </c>
      <c r="C2599" s="1">
        <f t="shared" si="77"/>
        <v>36.186699999999995</v>
      </c>
      <c r="D2599" s="64">
        <f t="shared" si="76"/>
        <v>35.908300000000011</v>
      </c>
    </row>
    <row r="2600" spans="1:4" x14ac:dyDescent="0.25">
      <c r="A2600" s="62">
        <v>42853</v>
      </c>
      <c r="B2600" s="1">
        <v>36.15</v>
      </c>
      <c r="C2600" s="1">
        <f t="shared" si="77"/>
        <v>36.206599999999987</v>
      </c>
      <c r="D2600" s="64">
        <f t="shared" si="76"/>
        <v>35.914000000000009</v>
      </c>
    </row>
    <row r="2601" spans="1:4" x14ac:dyDescent="0.25">
      <c r="A2601" s="62">
        <v>42856</v>
      </c>
      <c r="B2601" s="1">
        <v>36.31</v>
      </c>
      <c r="C2601" s="1">
        <f t="shared" si="77"/>
        <v>36.225799999999992</v>
      </c>
      <c r="D2601" s="64">
        <f t="shared" si="76"/>
        <v>35.919550000000008</v>
      </c>
    </row>
    <row r="2602" spans="1:4" x14ac:dyDescent="0.25">
      <c r="A2602" s="62">
        <v>42857</v>
      </c>
      <c r="B2602" s="1">
        <v>36.97</v>
      </c>
      <c r="C2602" s="1">
        <f t="shared" si="77"/>
        <v>36.248299999999993</v>
      </c>
      <c r="D2602" s="64">
        <f t="shared" si="76"/>
        <v>35.929050000000011</v>
      </c>
    </row>
    <row r="2603" spans="1:4" x14ac:dyDescent="0.25">
      <c r="A2603" s="62">
        <v>42858</v>
      </c>
      <c r="B2603" s="1">
        <v>36.979999999999997</v>
      </c>
      <c r="C2603" s="1">
        <f t="shared" si="77"/>
        <v>36.263099999999987</v>
      </c>
      <c r="D2603" s="64">
        <f t="shared" si="76"/>
        <v>35.938700000000011</v>
      </c>
    </row>
    <row r="2604" spans="1:4" x14ac:dyDescent="0.25">
      <c r="A2604" s="62">
        <v>42859</v>
      </c>
      <c r="B2604" s="1">
        <v>36.85</v>
      </c>
      <c r="C2604" s="1">
        <f t="shared" si="77"/>
        <v>36.274599999999992</v>
      </c>
      <c r="D2604" s="64">
        <f t="shared" si="76"/>
        <v>35.947200000000009</v>
      </c>
    </row>
    <row r="2605" spans="1:4" x14ac:dyDescent="0.25">
      <c r="A2605" s="62">
        <v>42860</v>
      </c>
      <c r="B2605" s="1">
        <v>36.82</v>
      </c>
      <c r="C2605" s="1">
        <f t="shared" si="77"/>
        <v>36.285199999999989</v>
      </c>
      <c r="D2605" s="64">
        <f t="shared" si="76"/>
        <v>35.952850000000005</v>
      </c>
    </row>
    <row r="2606" spans="1:4" x14ac:dyDescent="0.25">
      <c r="A2606" s="62">
        <v>42863</v>
      </c>
      <c r="B2606" s="1">
        <v>36.54</v>
      </c>
      <c r="C2606" s="1">
        <f t="shared" si="77"/>
        <v>36.290899999999993</v>
      </c>
      <c r="D2606" s="64">
        <f t="shared" si="76"/>
        <v>35.964200000000005</v>
      </c>
    </row>
    <row r="2607" spans="1:4" x14ac:dyDescent="0.25">
      <c r="A2607" s="62">
        <v>42864</v>
      </c>
      <c r="B2607" s="1">
        <v>36.369999999999997</v>
      </c>
      <c r="C2607" s="1">
        <f t="shared" si="77"/>
        <v>36.286599999999993</v>
      </c>
      <c r="D2607" s="64">
        <f t="shared" si="76"/>
        <v>35.972749999999998</v>
      </c>
    </row>
    <row r="2608" spans="1:4" x14ac:dyDescent="0.25">
      <c r="A2608" s="62">
        <v>42865</v>
      </c>
      <c r="B2608" s="1">
        <v>36.01</v>
      </c>
      <c r="C2608" s="1">
        <f t="shared" si="77"/>
        <v>36.281199999999991</v>
      </c>
      <c r="D2608" s="64">
        <f t="shared" si="76"/>
        <v>35.979350000000004</v>
      </c>
    </row>
    <row r="2609" spans="1:4" x14ac:dyDescent="0.25">
      <c r="A2609" s="62">
        <v>42866</v>
      </c>
      <c r="B2609" s="1">
        <v>35.69</v>
      </c>
      <c r="C2609" s="1">
        <f t="shared" si="77"/>
        <v>36.270199999999988</v>
      </c>
      <c r="D2609" s="64">
        <f t="shared" si="76"/>
        <v>35.982350000000004</v>
      </c>
    </row>
    <row r="2610" spans="1:4" x14ac:dyDescent="0.25">
      <c r="A2610" s="62">
        <v>42867</v>
      </c>
      <c r="B2610" s="1">
        <v>35.53</v>
      </c>
      <c r="C2610" s="1">
        <f t="shared" si="77"/>
        <v>36.2624</v>
      </c>
      <c r="D2610" s="64">
        <f t="shared" si="76"/>
        <v>35.985850000000006</v>
      </c>
    </row>
    <row r="2611" spans="1:4" x14ac:dyDescent="0.25">
      <c r="A2611" s="62">
        <v>42870</v>
      </c>
      <c r="B2611" s="1">
        <v>35.630000000000003</v>
      </c>
      <c r="C2611" s="1">
        <f t="shared" si="77"/>
        <v>36.2498</v>
      </c>
      <c r="D2611" s="64">
        <f t="shared" si="76"/>
        <v>35.990150000000007</v>
      </c>
    </row>
    <row r="2612" spans="1:4" x14ac:dyDescent="0.25">
      <c r="A2612" s="62">
        <v>42871</v>
      </c>
      <c r="B2612" s="1">
        <v>35.82</v>
      </c>
      <c r="C2612" s="1">
        <f t="shared" si="77"/>
        <v>36.235900000000001</v>
      </c>
      <c r="D2612" s="64">
        <f t="shared" si="76"/>
        <v>35.994950000000003</v>
      </c>
    </row>
    <row r="2613" spans="1:4" x14ac:dyDescent="0.25">
      <c r="A2613" s="62">
        <v>42872</v>
      </c>
      <c r="B2613" s="1">
        <v>35.04</v>
      </c>
      <c r="C2613" s="1">
        <f t="shared" si="77"/>
        <v>36.216500000000003</v>
      </c>
      <c r="D2613" s="64">
        <f t="shared" si="76"/>
        <v>35.995900000000006</v>
      </c>
    </row>
    <row r="2614" spans="1:4" x14ac:dyDescent="0.25">
      <c r="A2614" s="62">
        <v>42873</v>
      </c>
      <c r="B2614" s="1">
        <v>35.22</v>
      </c>
      <c r="C2614" s="1">
        <f t="shared" si="77"/>
        <v>36.199400000000004</v>
      </c>
      <c r="D2614" s="64">
        <f t="shared" si="76"/>
        <v>35.999200000000002</v>
      </c>
    </row>
    <row r="2615" spans="1:4" x14ac:dyDescent="0.25">
      <c r="A2615" s="62">
        <v>42874</v>
      </c>
      <c r="B2615" s="1">
        <v>35.4</v>
      </c>
      <c r="C2615" s="1">
        <f t="shared" si="77"/>
        <v>36.183700000000002</v>
      </c>
      <c r="D2615" s="64">
        <f t="shared" si="76"/>
        <v>36.004950000000001</v>
      </c>
    </row>
    <row r="2616" spans="1:4" x14ac:dyDescent="0.25">
      <c r="A2616" s="62">
        <v>42877</v>
      </c>
      <c r="B2616" s="1">
        <v>35.770000000000003</v>
      </c>
      <c r="C2616" s="1">
        <f t="shared" si="77"/>
        <v>36.170700000000004</v>
      </c>
      <c r="D2616" s="64">
        <f t="shared" si="76"/>
        <v>36.010900000000007</v>
      </c>
    </row>
    <row r="2617" spans="1:4" x14ac:dyDescent="0.25">
      <c r="A2617" s="62">
        <v>42878</v>
      </c>
      <c r="B2617" s="1">
        <v>35.86</v>
      </c>
      <c r="C2617" s="1">
        <f t="shared" si="77"/>
        <v>36.163000000000004</v>
      </c>
      <c r="D2617" s="64">
        <f t="shared" si="76"/>
        <v>36.015300000000003</v>
      </c>
    </row>
    <row r="2618" spans="1:4" x14ac:dyDescent="0.25">
      <c r="A2618" s="62">
        <v>42879</v>
      </c>
      <c r="B2618" s="1">
        <v>36.119999999999997</v>
      </c>
      <c r="C2618" s="1">
        <f t="shared" si="77"/>
        <v>36.157600000000002</v>
      </c>
      <c r="D2618" s="64">
        <f t="shared" si="76"/>
        <v>36.020700000000005</v>
      </c>
    </row>
    <row r="2619" spans="1:4" x14ac:dyDescent="0.25">
      <c r="A2619" s="62">
        <v>42880</v>
      </c>
      <c r="B2619" s="1">
        <v>36.26</v>
      </c>
      <c r="C2619" s="1">
        <f t="shared" si="77"/>
        <v>36.157500000000006</v>
      </c>
      <c r="D2619" s="64">
        <f t="shared" si="76"/>
        <v>36.027400000000014</v>
      </c>
    </row>
    <row r="2620" spans="1:4" x14ac:dyDescent="0.25">
      <c r="A2620" s="62">
        <v>42881</v>
      </c>
      <c r="B2620" s="1">
        <v>36.26</v>
      </c>
      <c r="C2620" s="1">
        <f t="shared" si="77"/>
        <v>36.154100000000014</v>
      </c>
      <c r="D2620" s="64">
        <f t="shared" si="76"/>
        <v>36.03605000000001</v>
      </c>
    </row>
    <row r="2621" spans="1:4" x14ac:dyDescent="0.25">
      <c r="A2621" s="62">
        <v>42885</v>
      </c>
      <c r="B2621" s="1">
        <v>36.18</v>
      </c>
      <c r="C2621" s="1">
        <f t="shared" si="77"/>
        <v>36.151800000000009</v>
      </c>
      <c r="D2621" s="64">
        <f t="shared" si="76"/>
        <v>36.04355000000001</v>
      </c>
    </row>
    <row r="2622" spans="1:4" x14ac:dyDescent="0.25">
      <c r="A2622" s="62">
        <v>42886</v>
      </c>
      <c r="B2622" s="1">
        <v>36.11</v>
      </c>
      <c r="C2622" s="1">
        <f t="shared" si="77"/>
        <v>36.149400000000007</v>
      </c>
      <c r="D2622" s="64">
        <f t="shared" si="76"/>
        <v>36.05125000000001</v>
      </c>
    </row>
    <row r="2623" spans="1:4" x14ac:dyDescent="0.25">
      <c r="A2623" s="62">
        <v>42887</v>
      </c>
      <c r="B2623" s="1">
        <v>36.119999999999997</v>
      </c>
      <c r="C2623" s="1">
        <f t="shared" si="77"/>
        <v>36.145800000000008</v>
      </c>
      <c r="D2623" s="64">
        <f t="shared" si="76"/>
        <v>36.057300000000012</v>
      </c>
    </row>
    <row r="2624" spans="1:4" x14ac:dyDescent="0.25">
      <c r="A2624" s="62">
        <v>42888</v>
      </c>
      <c r="B2624" s="1">
        <v>36.32</v>
      </c>
      <c r="C2624" s="1">
        <f t="shared" si="77"/>
        <v>36.142900000000012</v>
      </c>
      <c r="D2624" s="64">
        <f t="shared" si="76"/>
        <v>36.062850000000005</v>
      </c>
    </row>
    <row r="2625" spans="1:4" x14ac:dyDescent="0.25">
      <c r="A2625" s="62">
        <v>42891</v>
      </c>
      <c r="B2625" s="1">
        <v>36.340000000000003</v>
      </c>
      <c r="C2625" s="1">
        <f t="shared" si="77"/>
        <v>36.140900000000009</v>
      </c>
      <c r="D2625" s="64">
        <f t="shared" si="76"/>
        <v>36.069450000000003</v>
      </c>
    </row>
    <row r="2626" spans="1:4" x14ac:dyDescent="0.25">
      <c r="A2626" s="62">
        <v>42892</v>
      </c>
      <c r="B2626" s="1">
        <v>36.130000000000003</v>
      </c>
      <c r="C2626" s="1">
        <f t="shared" si="77"/>
        <v>36.132700000000014</v>
      </c>
      <c r="D2626" s="64">
        <f t="shared" si="76"/>
        <v>36.075250000000004</v>
      </c>
    </row>
    <row r="2627" spans="1:4" x14ac:dyDescent="0.25">
      <c r="A2627" s="62">
        <v>42893</v>
      </c>
      <c r="B2627" s="1">
        <v>36.26</v>
      </c>
      <c r="C2627" s="1">
        <f t="shared" si="77"/>
        <v>36.128200000000014</v>
      </c>
      <c r="D2627" s="64">
        <f t="shared" si="76"/>
        <v>36.08035000000001</v>
      </c>
    </row>
    <row r="2628" spans="1:4" x14ac:dyDescent="0.25">
      <c r="A2628" s="62">
        <v>42894</v>
      </c>
      <c r="B2628" s="1">
        <v>36.479999999999997</v>
      </c>
      <c r="C2628" s="1">
        <f t="shared" si="77"/>
        <v>36.125100000000018</v>
      </c>
      <c r="D2628" s="64">
        <f t="shared" si="76"/>
        <v>36.085950000000004</v>
      </c>
    </row>
    <row r="2629" spans="1:4" x14ac:dyDescent="0.25">
      <c r="A2629" s="62">
        <v>42895</v>
      </c>
      <c r="B2629" s="1">
        <v>35.71</v>
      </c>
      <c r="C2629" s="1">
        <f t="shared" si="77"/>
        <v>36.114200000000011</v>
      </c>
      <c r="D2629" s="64">
        <f t="shared" si="76"/>
        <v>36.087499999999999</v>
      </c>
    </row>
    <row r="2630" spans="1:4" x14ac:dyDescent="0.25">
      <c r="A2630" s="62">
        <v>42898</v>
      </c>
      <c r="B2630" s="1">
        <v>35.729999999999997</v>
      </c>
      <c r="C2630" s="1">
        <f t="shared" si="77"/>
        <v>36.10390000000001</v>
      </c>
      <c r="D2630" s="64">
        <f t="shared" si="76"/>
        <v>36.090399999999995</v>
      </c>
    </row>
    <row r="2631" spans="1:4" x14ac:dyDescent="0.25">
      <c r="A2631" s="62">
        <v>42899</v>
      </c>
      <c r="B2631" s="1">
        <v>35.880000000000003</v>
      </c>
      <c r="C2631" s="1">
        <f t="shared" si="77"/>
        <v>36.097000000000008</v>
      </c>
      <c r="D2631" s="64">
        <f t="shared" si="76"/>
        <v>36.094349999999991</v>
      </c>
    </row>
    <row r="2632" spans="1:4" x14ac:dyDescent="0.25">
      <c r="A2632" s="62">
        <v>42900</v>
      </c>
      <c r="B2632" s="1">
        <v>35.53</v>
      </c>
      <c r="C2632" s="1">
        <f t="shared" si="77"/>
        <v>36.082900000000009</v>
      </c>
      <c r="D2632" s="64">
        <f t="shared" si="76"/>
        <v>36.095699999999994</v>
      </c>
    </row>
    <row r="2633" spans="1:4" x14ac:dyDescent="0.25">
      <c r="A2633" s="62">
        <v>42901</v>
      </c>
      <c r="B2633" s="1">
        <v>35.31</v>
      </c>
      <c r="C2633" s="1">
        <f t="shared" si="77"/>
        <v>36.068300000000008</v>
      </c>
      <c r="D2633" s="64">
        <f t="shared" si="76"/>
        <v>36.094499999999996</v>
      </c>
    </row>
    <row r="2634" spans="1:4" x14ac:dyDescent="0.25">
      <c r="A2634" s="62">
        <v>42902</v>
      </c>
      <c r="B2634" s="1">
        <v>35.21</v>
      </c>
      <c r="C2634" s="1">
        <f t="shared" si="77"/>
        <v>36.044200000000011</v>
      </c>
      <c r="D2634" s="64">
        <f t="shared" ref="D2634:D2697" si="78">+IF(B2634="","",AVERAGE(B2435:B2634))</f>
        <v>36.092049999999993</v>
      </c>
    </row>
    <row r="2635" spans="1:4" x14ac:dyDescent="0.25">
      <c r="A2635" s="62">
        <v>42905</v>
      </c>
      <c r="B2635" s="1">
        <v>35.51</v>
      </c>
      <c r="C2635" s="1">
        <f t="shared" si="77"/>
        <v>36.021300000000018</v>
      </c>
      <c r="D2635" s="64">
        <f t="shared" si="78"/>
        <v>36.090150000000001</v>
      </c>
    </row>
    <row r="2636" spans="1:4" x14ac:dyDescent="0.25">
      <c r="A2636" s="62">
        <v>42906</v>
      </c>
      <c r="B2636" s="1">
        <v>34.86</v>
      </c>
      <c r="C2636" s="1">
        <f t="shared" si="77"/>
        <v>35.994300000000024</v>
      </c>
      <c r="D2636" s="64">
        <f t="shared" si="78"/>
        <v>36.084349999999993</v>
      </c>
    </row>
    <row r="2637" spans="1:4" x14ac:dyDescent="0.25">
      <c r="A2637" s="62">
        <v>42907</v>
      </c>
      <c r="B2637" s="1">
        <v>34.58</v>
      </c>
      <c r="C2637" s="1">
        <f t="shared" si="77"/>
        <v>35.960300000000018</v>
      </c>
      <c r="D2637" s="64">
        <f t="shared" si="78"/>
        <v>36.076849999999993</v>
      </c>
    </row>
    <row r="2638" spans="1:4" x14ac:dyDescent="0.25">
      <c r="A2638" s="62">
        <v>42908</v>
      </c>
      <c r="B2638" s="1">
        <v>34.36</v>
      </c>
      <c r="C2638" s="1">
        <f t="shared" si="77"/>
        <v>35.929700000000018</v>
      </c>
      <c r="D2638" s="64">
        <f t="shared" si="78"/>
        <v>36.065799999999996</v>
      </c>
    </row>
    <row r="2639" spans="1:4" x14ac:dyDescent="0.25">
      <c r="A2639" s="62">
        <v>42909</v>
      </c>
      <c r="B2639" s="1">
        <v>34.19</v>
      </c>
      <c r="C2639" s="1">
        <f t="shared" si="77"/>
        <v>35.903400000000019</v>
      </c>
      <c r="D2639" s="64">
        <f t="shared" si="78"/>
        <v>36.054449999999996</v>
      </c>
    </row>
    <row r="2640" spans="1:4" x14ac:dyDescent="0.25">
      <c r="A2640" s="62">
        <v>42912</v>
      </c>
      <c r="B2640" s="1">
        <v>34.07</v>
      </c>
      <c r="C2640" s="1">
        <f t="shared" si="77"/>
        <v>35.878900000000023</v>
      </c>
      <c r="D2640" s="64">
        <f t="shared" si="78"/>
        <v>36.042599999999993</v>
      </c>
    </row>
    <row r="2641" spans="1:4" x14ac:dyDescent="0.25">
      <c r="A2641" s="62">
        <v>42913</v>
      </c>
      <c r="B2641" s="1">
        <v>33.65</v>
      </c>
      <c r="C2641" s="1">
        <f t="shared" si="77"/>
        <v>35.848600000000026</v>
      </c>
      <c r="D2641" s="64">
        <f t="shared" si="78"/>
        <v>36.033649999999987</v>
      </c>
    </row>
    <row r="2642" spans="1:4" x14ac:dyDescent="0.25">
      <c r="A2642" s="62">
        <v>42914</v>
      </c>
      <c r="B2642" s="1">
        <v>34.200000000000003</v>
      </c>
      <c r="C2642" s="1">
        <f t="shared" si="77"/>
        <v>35.825400000000023</v>
      </c>
      <c r="D2642" s="64">
        <f t="shared" si="78"/>
        <v>36.024249999999988</v>
      </c>
    </row>
    <row r="2643" spans="1:4" x14ac:dyDescent="0.25">
      <c r="A2643" s="62">
        <v>42915</v>
      </c>
      <c r="B2643" s="1">
        <v>33.54</v>
      </c>
      <c r="C2643" s="1">
        <f t="shared" si="77"/>
        <v>35.798100000000019</v>
      </c>
      <c r="D2643" s="64">
        <f t="shared" si="78"/>
        <v>36.013899999999985</v>
      </c>
    </row>
    <row r="2644" spans="1:4" x14ac:dyDescent="0.25">
      <c r="A2644" s="62">
        <v>42916</v>
      </c>
      <c r="B2644" s="1">
        <v>33.74</v>
      </c>
      <c r="C2644" s="1">
        <f t="shared" si="77"/>
        <v>35.77200000000002</v>
      </c>
      <c r="D2644" s="64">
        <f t="shared" si="78"/>
        <v>36.004499999999986</v>
      </c>
    </row>
    <row r="2645" spans="1:4" x14ac:dyDescent="0.25">
      <c r="A2645" s="62">
        <v>42919</v>
      </c>
      <c r="B2645" s="1">
        <v>33.46</v>
      </c>
      <c r="C2645" s="1">
        <f t="shared" si="77"/>
        <v>35.742800000000017</v>
      </c>
      <c r="D2645" s="64">
        <f t="shared" si="78"/>
        <v>35.98899999999999</v>
      </c>
    </row>
    <row r="2646" spans="1:4" x14ac:dyDescent="0.25">
      <c r="A2646" s="62">
        <v>42921</v>
      </c>
      <c r="B2646" s="1">
        <v>34.340000000000003</v>
      </c>
      <c r="C2646" s="1">
        <f t="shared" si="77"/>
        <v>35.731600000000022</v>
      </c>
      <c r="D2646" s="64">
        <f t="shared" si="78"/>
        <v>35.972349999999992</v>
      </c>
    </row>
    <row r="2647" spans="1:4" x14ac:dyDescent="0.25">
      <c r="A2647" s="62">
        <v>42922</v>
      </c>
      <c r="B2647" s="1">
        <v>33.630000000000003</v>
      </c>
      <c r="C2647" s="1">
        <f t="shared" si="77"/>
        <v>35.714500000000022</v>
      </c>
      <c r="D2647" s="64">
        <f t="shared" si="78"/>
        <v>35.954699999999988</v>
      </c>
    </row>
    <row r="2648" spans="1:4" x14ac:dyDescent="0.25">
      <c r="A2648" s="62">
        <v>42923</v>
      </c>
      <c r="B2648" s="1">
        <v>33.880000000000003</v>
      </c>
      <c r="C2648" s="1">
        <f t="shared" si="77"/>
        <v>35.695300000000017</v>
      </c>
      <c r="D2648" s="64">
        <f t="shared" si="78"/>
        <v>35.938399999999994</v>
      </c>
    </row>
    <row r="2649" spans="1:4" x14ac:dyDescent="0.25">
      <c r="A2649" s="62">
        <v>42926</v>
      </c>
      <c r="B2649" s="1">
        <v>33.65</v>
      </c>
      <c r="C2649" s="1">
        <f t="shared" si="77"/>
        <v>35.672500000000021</v>
      </c>
      <c r="D2649" s="64">
        <f t="shared" si="78"/>
        <v>35.919399999999989</v>
      </c>
    </row>
    <row r="2650" spans="1:4" x14ac:dyDescent="0.25">
      <c r="A2650" s="62">
        <v>42927</v>
      </c>
      <c r="B2650" s="1">
        <v>33.92</v>
      </c>
      <c r="C2650" s="1">
        <f t="shared" si="77"/>
        <v>35.651200000000024</v>
      </c>
      <c r="D2650" s="64">
        <f t="shared" si="78"/>
        <v>35.901249999999997</v>
      </c>
    </row>
    <row r="2651" spans="1:4" x14ac:dyDescent="0.25">
      <c r="A2651" s="62">
        <v>42928</v>
      </c>
      <c r="B2651" s="1">
        <v>34.25</v>
      </c>
      <c r="C2651" s="1">
        <f t="shared" si="77"/>
        <v>35.629600000000025</v>
      </c>
      <c r="D2651" s="64">
        <f t="shared" si="78"/>
        <v>35.886549999999993</v>
      </c>
    </row>
    <row r="2652" spans="1:4" x14ac:dyDescent="0.25">
      <c r="A2652" s="62">
        <v>42929</v>
      </c>
      <c r="B2652" s="1">
        <v>34.24</v>
      </c>
      <c r="C2652" s="1">
        <f t="shared" si="77"/>
        <v>35.60720000000002</v>
      </c>
      <c r="D2652" s="64">
        <f t="shared" si="78"/>
        <v>35.874499999999991</v>
      </c>
    </row>
    <row r="2653" spans="1:4" x14ac:dyDescent="0.25">
      <c r="A2653" s="62">
        <v>42930</v>
      </c>
      <c r="B2653" s="1">
        <v>34.68</v>
      </c>
      <c r="C2653" s="1">
        <f t="shared" si="77"/>
        <v>35.58880000000002</v>
      </c>
      <c r="D2653" s="64">
        <f t="shared" si="78"/>
        <v>35.861999999999995</v>
      </c>
    </row>
    <row r="2654" spans="1:4" x14ac:dyDescent="0.25">
      <c r="A2654" s="62">
        <v>42933</v>
      </c>
      <c r="B2654" s="1">
        <v>34.47</v>
      </c>
      <c r="C2654" s="1">
        <f t="shared" si="77"/>
        <v>35.572800000000015</v>
      </c>
      <c r="D2654" s="64">
        <f t="shared" si="78"/>
        <v>35.847149999999999</v>
      </c>
    </row>
    <row r="2655" spans="1:4" x14ac:dyDescent="0.25">
      <c r="A2655" s="62">
        <v>42934</v>
      </c>
      <c r="B2655" s="1">
        <v>34.53</v>
      </c>
      <c r="C2655" s="1">
        <f t="shared" si="77"/>
        <v>35.556300000000014</v>
      </c>
      <c r="D2655" s="64">
        <f t="shared" si="78"/>
        <v>35.833199999999991</v>
      </c>
    </row>
    <row r="2656" spans="1:4" x14ac:dyDescent="0.25">
      <c r="A2656" s="62">
        <v>42935</v>
      </c>
      <c r="B2656" s="1">
        <v>34.56</v>
      </c>
      <c r="C2656" s="1">
        <f t="shared" si="77"/>
        <v>35.536600000000014</v>
      </c>
      <c r="D2656" s="64">
        <f t="shared" si="78"/>
        <v>35.817249999999994</v>
      </c>
    </row>
    <row r="2657" spans="1:4" x14ac:dyDescent="0.25">
      <c r="A2657" s="62">
        <v>42936</v>
      </c>
      <c r="B2657" s="1">
        <v>34.75</v>
      </c>
      <c r="C2657" s="1">
        <f t="shared" si="77"/>
        <v>35.519000000000013</v>
      </c>
      <c r="D2657" s="64">
        <f t="shared" si="78"/>
        <v>35.802699999999987</v>
      </c>
    </row>
    <row r="2658" spans="1:4" x14ac:dyDescent="0.25">
      <c r="A2658" s="62">
        <v>42937</v>
      </c>
      <c r="B2658" s="1">
        <v>34.729999999999997</v>
      </c>
      <c r="C2658" s="1">
        <f t="shared" si="77"/>
        <v>35.504300000000022</v>
      </c>
      <c r="D2658" s="64">
        <f t="shared" si="78"/>
        <v>35.78864999999999</v>
      </c>
    </row>
    <row r="2659" spans="1:4" x14ac:dyDescent="0.25">
      <c r="A2659" s="62">
        <v>42940</v>
      </c>
      <c r="B2659" s="1">
        <v>34.5</v>
      </c>
      <c r="C2659" s="1">
        <f t="shared" si="77"/>
        <v>35.490000000000016</v>
      </c>
      <c r="D2659" s="64">
        <f t="shared" si="78"/>
        <v>35.771199999999986</v>
      </c>
    </row>
    <row r="2660" spans="1:4" x14ac:dyDescent="0.25">
      <c r="A2660" s="62">
        <v>42941</v>
      </c>
      <c r="B2660" s="1">
        <v>34.67</v>
      </c>
      <c r="C2660" s="1">
        <f t="shared" si="77"/>
        <v>35.477600000000017</v>
      </c>
      <c r="D2660" s="64">
        <f t="shared" si="78"/>
        <v>35.75419999999999</v>
      </c>
    </row>
    <row r="2661" spans="1:4" x14ac:dyDescent="0.25">
      <c r="A2661" s="62">
        <v>42942</v>
      </c>
      <c r="B2661" s="1">
        <v>34.75</v>
      </c>
      <c r="C2661" s="1">
        <f t="shared" si="77"/>
        <v>35.466100000000012</v>
      </c>
      <c r="D2661" s="64">
        <f t="shared" si="78"/>
        <v>35.737449999999988</v>
      </c>
    </row>
    <row r="2662" spans="1:4" x14ac:dyDescent="0.25">
      <c r="A2662" s="62">
        <v>42943</v>
      </c>
      <c r="B2662" s="1">
        <v>34.97</v>
      </c>
      <c r="C2662" s="1">
        <f t="shared" ref="C2662:C2725" si="79">+IF(B2662="","",AVERAGE(B2563:B2662))</f>
        <v>35.460100000000011</v>
      </c>
      <c r="D2662" s="64">
        <f t="shared" si="78"/>
        <v>35.722199999999987</v>
      </c>
    </row>
    <row r="2663" spans="1:4" x14ac:dyDescent="0.25">
      <c r="A2663" s="62">
        <v>42944</v>
      </c>
      <c r="B2663" s="1">
        <v>35.31</v>
      </c>
      <c r="C2663" s="1">
        <f t="shared" si="79"/>
        <v>35.455200000000012</v>
      </c>
      <c r="D2663" s="64">
        <f t="shared" si="78"/>
        <v>35.712399999999981</v>
      </c>
    </row>
    <row r="2664" spans="1:4" x14ac:dyDescent="0.25">
      <c r="A2664" s="62">
        <v>42947</v>
      </c>
      <c r="B2664" s="1">
        <v>35.47</v>
      </c>
      <c r="C2664" s="1">
        <f t="shared" si="79"/>
        <v>35.453700000000005</v>
      </c>
      <c r="D2664" s="64">
        <f t="shared" si="78"/>
        <v>35.70409999999999</v>
      </c>
    </row>
    <row r="2665" spans="1:4" x14ac:dyDescent="0.25">
      <c r="A2665" s="62">
        <v>42948</v>
      </c>
      <c r="B2665" s="1">
        <v>36.35</v>
      </c>
      <c r="C2665" s="1">
        <f t="shared" si="79"/>
        <v>35.459000000000003</v>
      </c>
      <c r="D2665" s="64">
        <f t="shared" si="78"/>
        <v>35.700999999999993</v>
      </c>
    </row>
    <row r="2666" spans="1:4" x14ac:dyDescent="0.25">
      <c r="A2666" s="62">
        <v>42949</v>
      </c>
      <c r="B2666" s="1">
        <v>36.64</v>
      </c>
      <c r="C2666" s="1">
        <f t="shared" si="79"/>
        <v>35.466300000000004</v>
      </c>
      <c r="D2666" s="64">
        <f t="shared" si="78"/>
        <v>35.696949999999994</v>
      </c>
    </row>
    <row r="2667" spans="1:4" x14ac:dyDescent="0.25">
      <c r="A2667" s="62">
        <v>42950</v>
      </c>
      <c r="B2667" s="1">
        <v>36.49</v>
      </c>
      <c r="C2667" s="1">
        <f t="shared" si="79"/>
        <v>35.479599999999998</v>
      </c>
      <c r="D2667" s="64">
        <f t="shared" si="78"/>
        <v>35.692949999999996</v>
      </c>
    </row>
    <row r="2668" spans="1:4" x14ac:dyDescent="0.25">
      <c r="A2668" s="62">
        <v>42951</v>
      </c>
      <c r="B2668" s="1">
        <v>36.299999999999997</v>
      </c>
      <c r="C2668" s="1">
        <f t="shared" si="79"/>
        <v>35.4908</v>
      </c>
      <c r="D2668" s="64">
        <f t="shared" si="78"/>
        <v>35.685699999999997</v>
      </c>
    </row>
    <row r="2669" spans="1:4" x14ac:dyDescent="0.25">
      <c r="A2669" s="62">
        <v>42954</v>
      </c>
      <c r="B2669" s="1">
        <v>36.43</v>
      </c>
      <c r="C2669" s="1">
        <f t="shared" si="79"/>
        <v>35.504099999999994</v>
      </c>
      <c r="D2669" s="64">
        <f t="shared" si="78"/>
        <v>35.690300000000001</v>
      </c>
    </row>
    <row r="2670" spans="1:4" x14ac:dyDescent="0.25">
      <c r="A2670" s="62">
        <v>42955</v>
      </c>
      <c r="B2670" s="1">
        <v>36.409999999999997</v>
      </c>
      <c r="C2670" s="1">
        <f t="shared" si="79"/>
        <v>35.516799999999996</v>
      </c>
      <c r="D2670" s="64">
        <f t="shared" si="78"/>
        <v>35.695199999999993</v>
      </c>
    </row>
    <row r="2671" spans="1:4" x14ac:dyDescent="0.25">
      <c r="A2671" s="62">
        <v>42956</v>
      </c>
      <c r="B2671" s="1">
        <v>36.590000000000003</v>
      </c>
      <c r="C2671" s="1">
        <f t="shared" si="79"/>
        <v>35.529999999999994</v>
      </c>
      <c r="D2671" s="64">
        <f t="shared" si="78"/>
        <v>35.702399999999997</v>
      </c>
    </row>
    <row r="2672" spans="1:4" x14ac:dyDescent="0.25">
      <c r="A2672" s="62">
        <v>42957</v>
      </c>
      <c r="B2672" s="1">
        <v>36.14</v>
      </c>
      <c r="C2672" s="1">
        <f t="shared" si="79"/>
        <v>35.537099999999988</v>
      </c>
      <c r="D2672" s="64">
        <f t="shared" si="78"/>
        <v>35.706800000000001</v>
      </c>
    </row>
    <row r="2673" spans="1:4" x14ac:dyDescent="0.25">
      <c r="A2673" s="62">
        <v>42958</v>
      </c>
      <c r="B2673" s="1">
        <v>35.869999999999997</v>
      </c>
      <c r="C2673" s="1">
        <f t="shared" si="79"/>
        <v>35.545399999999994</v>
      </c>
      <c r="D2673" s="64">
        <f t="shared" si="78"/>
        <v>35.710650000000001</v>
      </c>
    </row>
    <row r="2674" spans="1:4" x14ac:dyDescent="0.25">
      <c r="A2674" s="62">
        <v>42961</v>
      </c>
      <c r="B2674" s="1">
        <v>36.340000000000003</v>
      </c>
      <c r="C2674" s="1">
        <f t="shared" si="79"/>
        <v>35.555099999999996</v>
      </c>
      <c r="D2674" s="64">
        <f t="shared" si="78"/>
        <v>35.717749999999995</v>
      </c>
    </row>
    <row r="2675" spans="1:4" x14ac:dyDescent="0.25">
      <c r="A2675" s="62">
        <v>42962</v>
      </c>
      <c r="B2675" s="1">
        <v>36</v>
      </c>
      <c r="C2675" s="1">
        <f t="shared" si="79"/>
        <v>35.562399999999997</v>
      </c>
      <c r="D2675" s="64">
        <f t="shared" si="78"/>
        <v>35.723700000000001</v>
      </c>
    </row>
    <row r="2676" spans="1:4" x14ac:dyDescent="0.25">
      <c r="A2676" s="62">
        <v>42963</v>
      </c>
      <c r="B2676" s="1">
        <v>35.81</v>
      </c>
      <c r="C2676" s="1">
        <f t="shared" si="79"/>
        <v>35.568899999999992</v>
      </c>
      <c r="D2676" s="64">
        <f t="shared" si="78"/>
        <v>35.729050000000001</v>
      </c>
    </row>
    <row r="2677" spans="1:4" x14ac:dyDescent="0.25">
      <c r="A2677" s="62">
        <v>42964</v>
      </c>
      <c r="B2677" s="1">
        <v>35.17</v>
      </c>
      <c r="C2677" s="1">
        <f t="shared" si="79"/>
        <v>35.56669999999999</v>
      </c>
      <c r="D2677" s="64">
        <f t="shared" si="78"/>
        <v>35.730550000000001</v>
      </c>
    </row>
    <row r="2678" spans="1:4" x14ac:dyDescent="0.25">
      <c r="A2678" s="62">
        <v>42965</v>
      </c>
      <c r="B2678" s="1">
        <v>35.01</v>
      </c>
      <c r="C2678" s="1">
        <f t="shared" si="79"/>
        <v>35.560799999999993</v>
      </c>
      <c r="D2678" s="64">
        <f t="shared" si="78"/>
        <v>35.733000000000004</v>
      </c>
    </row>
    <row r="2679" spans="1:4" x14ac:dyDescent="0.25">
      <c r="A2679" s="62">
        <v>42968</v>
      </c>
      <c r="B2679" s="1">
        <v>34.92</v>
      </c>
      <c r="C2679" s="1">
        <f t="shared" si="79"/>
        <v>35.554299999999991</v>
      </c>
      <c r="D2679" s="64">
        <f t="shared" si="78"/>
        <v>35.7346</v>
      </c>
    </row>
    <row r="2680" spans="1:4" x14ac:dyDescent="0.25">
      <c r="A2680" s="62">
        <v>42969</v>
      </c>
      <c r="B2680" s="1">
        <v>34.65</v>
      </c>
      <c r="C2680" s="1">
        <f t="shared" si="79"/>
        <v>35.543299999999995</v>
      </c>
      <c r="D2680" s="64">
        <f t="shared" si="78"/>
        <v>35.738199999999999</v>
      </c>
    </row>
    <row r="2681" spans="1:4" x14ac:dyDescent="0.25">
      <c r="A2681" s="62">
        <v>42970</v>
      </c>
      <c r="B2681" s="1">
        <v>34.659999999999997</v>
      </c>
      <c r="C2681" s="1">
        <f t="shared" si="79"/>
        <v>35.529199999999989</v>
      </c>
      <c r="D2681" s="64">
        <f t="shared" si="78"/>
        <v>35.743449999999996</v>
      </c>
    </row>
    <row r="2682" spans="1:4" x14ac:dyDescent="0.25">
      <c r="A2682" s="62">
        <v>42971</v>
      </c>
      <c r="B2682" s="1">
        <v>34.71</v>
      </c>
      <c r="C2682" s="1">
        <f t="shared" si="79"/>
        <v>35.514699999999991</v>
      </c>
      <c r="D2682" s="64">
        <f t="shared" si="78"/>
        <v>35.743549999999999</v>
      </c>
    </row>
    <row r="2683" spans="1:4" x14ac:dyDescent="0.25">
      <c r="A2683" s="62">
        <v>42972</v>
      </c>
      <c r="B2683" s="1">
        <v>34.67</v>
      </c>
      <c r="C2683" s="1">
        <f t="shared" si="79"/>
        <v>35.498599999999989</v>
      </c>
      <c r="D2683" s="64">
        <f t="shared" si="78"/>
        <v>35.743200000000002</v>
      </c>
    </row>
    <row r="2684" spans="1:4" x14ac:dyDescent="0.25">
      <c r="A2684" s="62">
        <v>42975</v>
      </c>
      <c r="B2684" s="1">
        <v>34.65</v>
      </c>
      <c r="C2684" s="1">
        <f t="shared" si="79"/>
        <v>35.482899999999994</v>
      </c>
      <c r="D2684" s="64">
        <f t="shared" si="78"/>
        <v>35.742699999999992</v>
      </c>
    </row>
    <row r="2685" spans="1:4" x14ac:dyDescent="0.25">
      <c r="A2685" s="62">
        <v>42976</v>
      </c>
      <c r="B2685" s="1">
        <v>34.729999999999997</v>
      </c>
      <c r="C2685" s="1">
        <f t="shared" si="79"/>
        <v>35.469899999999996</v>
      </c>
      <c r="D2685" s="64">
        <f t="shared" si="78"/>
        <v>35.743849999999995</v>
      </c>
    </row>
    <row r="2686" spans="1:4" x14ac:dyDescent="0.25">
      <c r="A2686" s="62">
        <v>42977</v>
      </c>
      <c r="B2686" s="1">
        <v>34.89</v>
      </c>
      <c r="C2686" s="1">
        <f t="shared" si="79"/>
        <v>35.458499999999987</v>
      </c>
      <c r="D2686" s="64">
        <f t="shared" si="78"/>
        <v>35.745249999999992</v>
      </c>
    </row>
    <row r="2687" spans="1:4" x14ac:dyDescent="0.25">
      <c r="A2687" s="62">
        <v>42978</v>
      </c>
      <c r="B2687" s="1">
        <v>35.07</v>
      </c>
      <c r="C2687" s="1">
        <f t="shared" si="79"/>
        <v>35.451199999999993</v>
      </c>
      <c r="D2687" s="64">
        <f t="shared" si="78"/>
        <v>35.74819999999999</v>
      </c>
    </row>
    <row r="2688" spans="1:4" x14ac:dyDescent="0.25">
      <c r="A2688" s="62">
        <v>42979</v>
      </c>
      <c r="B2688" s="1">
        <v>35.090000000000003</v>
      </c>
      <c r="C2688" s="1">
        <f t="shared" si="79"/>
        <v>35.44469999999999</v>
      </c>
      <c r="D2688" s="64">
        <f t="shared" si="78"/>
        <v>35.749099999999991</v>
      </c>
    </row>
    <row r="2689" spans="1:4" x14ac:dyDescent="0.25">
      <c r="A2689" s="62">
        <v>42983</v>
      </c>
      <c r="B2689" s="1">
        <v>35.020000000000003</v>
      </c>
      <c r="C2689" s="1">
        <f t="shared" si="79"/>
        <v>35.438599999999994</v>
      </c>
      <c r="D2689" s="64">
        <f t="shared" si="78"/>
        <v>35.749999999999993</v>
      </c>
    </row>
    <row r="2690" spans="1:4" x14ac:dyDescent="0.25">
      <c r="A2690" s="62">
        <v>42984</v>
      </c>
      <c r="B2690" s="1">
        <v>35.76</v>
      </c>
      <c r="C2690" s="1">
        <f t="shared" si="79"/>
        <v>35.443699999999993</v>
      </c>
      <c r="D2690" s="64">
        <f t="shared" si="78"/>
        <v>35.753699999999995</v>
      </c>
    </row>
    <row r="2691" spans="1:4" x14ac:dyDescent="0.25">
      <c r="A2691" s="62">
        <v>42985</v>
      </c>
      <c r="B2691" s="1">
        <v>35.54</v>
      </c>
      <c r="C2691" s="1">
        <f t="shared" si="79"/>
        <v>35.444299999999991</v>
      </c>
      <c r="D2691" s="64">
        <f t="shared" si="78"/>
        <v>35.756649999999993</v>
      </c>
    </row>
    <row r="2692" spans="1:4" x14ac:dyDescent="0.25">
      <c r="A2692" s="62">
        <v>42986</v>
      </c>
      <c r="B2692" s="1">
        <v>35.19</v>
      </c>
      <c r="C2692" s="1">
        <f t="shared" si="79"/>
        <v>35.438599999999994</v>
      </c>
      <c r="D2692" s="64">
        <f t="shared" si="78"/>
        <v>35.757699999999993</v>
      </c>
    </row>
    <row r="2693" spans="1:4" x14ac:dyDescent="0.25">
      <c r="A2693" s="62">
        <v>42989</v>
      </c>
      <c r="B2693" s="1">
        <v>35.770000000000003</v>
      </c>
      <c r="C2693" s="1">
        <f t="shared" si="79"/>
        <v>35.437199999999997</v>
      </c>
      <c r="D2693" s="64">
        <f t="shared" si="78"/>
        <v>35.759149999999998</v>
      </c>
    </row>
    <row r="2694" spans="1:4" x14ac:dyDescent="0.25">
      <c r="A2694" s="62">
        <v>42990</v>
      </c>
      <c r="B2694" s="1">
        <v>36.090000000000003</v>
      </c>
      <c r="C2694" s="1">
        <f t="shared" si="79"/>
        <v>35.436300000000003</v>
      </c>
      <c r="D2694" s="64">
        <f t="shared" si="78"/>
        <v>35.76359999999999</v>
      </c>
    </row>
    <row r="2695" spans="1:4" x14ac:dyDescent="0.25">
      <c r="A2695" s="62">
        <v>42991</v>
      </c>
      <c r="B2695" s="1">
        <v>36.33</v>
      </c>
      <c r="C2695" s="1">
        <f t="shared" si="79"/>
        <v>35.436400000000006</v>
      </c>
      <c r="D2695" s="64">
        <f t="shared" si="78"/>
        <v>35.768049999999995</v>
      </c>
    </row>
    <row r="2696" spans="1:4" x14ac:dyDescent="0.25">
      <c r="A2696" s="62">
        <v>42992</v>
      </c>
      <c r="B2696" s="1">
        <v>36.479999999999997</v>
      </c>
      <c r="C2696" s="1">
        <f t="shared" si="79"/>
        <v>35.433700000000009</v>
      </c>
      <c r="D2696" s="64">
        <f t="shared" si="78"/>
        <v>35.7729</v>
      </c>
    </row>
    <row r="2697" spans="1:4" x14ac:dyDescent="0.25">
      <c r="A2697" s="62">
        <v>42993</v>
      </c>
      <c r="B2697" s="1">
        <v>37</v>
      </c>
      <c r="C2697" s="1">
        <f t="shared" si="79"/>
        <v>35.435000000000002</v>
      </c>
      <c r="D2697" s="64">
        <f t="shared" si="78"/>
        <v>35.781349999999996</v>
      </c>
    </row>
    <row r="2698" spans="1:4" x14ac:dyDescent="0.25">
      <c r="A2698" s="62">
        <v>42996</v>
      </c>
      <c r="B2698" s="1">
        <v>37</v>
      </c>
      <c r="C2698" s="1">
        <f t="shared" si="79"/>
        <v>35.435700000000004</v>
      </c>
      <c r="D2698" s="64">
        <f t="shared" ref="D2698:D2762" si="80">+IF(B2698="","",AVERAGE(B2499:B2698))</f>
        <v>35.792850000000001</v>
      </c>
    </row>
    <row r="2699" spans="1:4" x14ac:dyDescent="0.25">
      <c r="A2699" s="62">
        <v>42997</v>
      </c>
      <c r="B2699" s="1">
        <v>37.229999999999997</v>
      </c>
      <c r="C2699" s="1">
        <f t="shared" si="79"/>
        <v>35.433700000000002</v>
      </c>
      <c r="D2699" s="64">
        <f t="shared" si="80"/>
        <v>35.810200000000002</v>
      </c>
    </row>
    <row r="2700" spans="1:4" x14ac:dyDescent="0.25">
      <c r="A2700" s="62">
        <v>42998</v>
      </c>
      <c r="B2700" s="1">
        <v>37.07</v>
      </c>
      <c r="C2700" s="1">
        <f t="shared" si="79"/>
        <v>35.442900000000002</v>
      </c>
      <c r="D2700" s="64">
        <f t="shared" si="80"/>
        <v>35.824749999999995</v>
      </c>
    </row>
    <row r="2701" spans="1:4" x14ac:dyDescent="0.25">
      <c r="A2701" s="62">
        <v>42999</v>
      </c>
      <c r="B2701" s="1">
        <v>37.200000000000003</v>
      </c>
      <c r="C2701" s="1">
        <f t="shared" si="79"/>
        <v>35.451800000000006</v>
      </c>
      <c r="D2701" s="64">
        <f t="shared" si="80"/>
        <v>35.838799999999992</v>
      </c>
    </row>
    <row r="2702" spans="1:4" x14ac:dyDescent="0.25">
      <c r="A2702" s="62">
        <v>43000</v>
      </c>
      <c r="B2702" s="1">
        <v>37.18</v>
      </c>
      <c r="C2702" s="1">
        <f t="shared" si="79"/>
        <v>35.453900000000004</v>
      </c>
      <c r="D2702" s="64">
        <f t="shared" si="80"/>
        <v>35.851099999999995</v>
      </c>
    </row>
    <row r="2703" spans="1:4" x14ac:dyDescent="0.25">
      <c r="A2703" s="62">
        <v>43003</v>
      </c>
      <c r="B2703" s="1">
        <v>37.159999999999997</v>
      </c>
      <c r="C2703" s="1">
        <f t="shared" si="79"/>
        <v>35.4557</v>
      </c>
      <c r="D2703" s="64">
        <f t="shared" si="80"/>
        <v>35.859399999999994</v>
      </c>
    </row>
    <row r="2704" spans="1:4" x14ac:dyDescent="0.25">
      <c r="A2704" s="62">
        <v>43004</v>
      </c>
      <c r="B2704" s="1">
        <v>37.47</v>
      </c>
      <c r="C2704" s="1">
        <f t="shared" si="79"/>
        <v>35.4619</v>
      </c>
      <c r="D2704" s="64">
        <f t="shared" si="80"/>
        <v>35.868249999999996</v>
      </c>
    </row>
    <row r="2705" spans="1:4" x14ac:dyDescent="0.25">
      <c r="A2705" s="62">
        <v>43005</v>
      </c>
      <c r="B2705" s="1">
        <v>37.54</v>
      </c>
      <c r="C2705" s="1">
        <f t="shared" si="79"/>
        <v>35.469100000000005</v>
      </c>
      <c r="D2705" s="64">
        <f t="shared" si="80"/>
        <v>35.87715</v>
      </c>
    </row>
    <row r="2706" spans="1:4" x14ac:dyDescent="0.25">
      <c r="A2706" s="62">
        <v>43006</v>
      </c>
      <c r="B2706" s="1">
        <v>37.83</v>
      </c>
      <c r="C2706" s="1">
        <f t="shared" si="79"/>
        <v>35.481999999999999</v>
      </c>
      <c r="D2706" s="64">
        <f t="shared" si="80"/>
        <v>35.886449999999996</v>
      </c>
    </row>
    <row r="2707" spans="1:4" x14ac:dyDescent="0.25">
      <c r="A2707" s="62">
        <v>43007</v>
      </c>
      <c r="B2707" s="1">
        <v>38.08</v>
      </c>
      <c r="C2707" s="1">
        <f t="shared" si="79"/>
        <v>35.499100000000006</v>
      </c>
      <c r="D2707" s="64">
        <f t="shared" si="80"/>
        <v>35.892849999999996</v>
      </c>
    </row>
    <row r="2708" spans="1:4" x14ac:dyDescent="0.25">
      <c r="A2708" s="62">
        <v>43010</v>
      </c>
      <c r="B2708" s="1">
        <v>39.04</v>
      </c>
      <c r="C2708" s="1">
        <f t="shared" si="79"/>
        <v>35.529400000000003</v>
      </c>
      <c r="D2708" s="64">
        <f t="shared" si="80"/>
        <v>35.90529999999999</v>
      </c>
    </row>
    <row r="2709" spans="1:4" x14ac:dyDescent="0.25">
      <c r="A2709" s="62">
        <v>43011</v>
      </c>
      <c r="B2709" s="1">
        <v>39.380000000000003</v>
      </c>
      <c r="C2709" s="1">
        <f t="shared" si="79"/>
        <v>35.566300000000005</v>
      </c>
      <c r="D2709" s="64">
        <f t="shared" si="80"/>
        <v>35.91825</v>
      </c>
    </row>
    <row r="2710" spans="1:4" x14ac:dyDescent="0.25">
      <c r="A2710" s="62">
        <v>43012</v>
      </c>
      <c r="B2710" s="1">
        <v>39.340000000000003</v>
      </c>
      <c r="C2710" s="1">
        <f t="shared" si="79"/>
        <v>35.604400000000012</v>
      </c>
      <c r="D2710" s="64">
        <f t="shared" si="80"/>
        <v>35.933399999999999</v>
      </c>
    </row>
    <row r="2711" spans="1:4" x14ac:dyDescent="0.25">
      <c r="A2711" s="62">
        <v>43013</v>
      </c>
      <c r="B2711" s="1">
        <v>39.53</v>
      </c>
      <c r="C2711" s="1">
        <f t="shared" si="79"/>
        <v>35.643400000000014</v>
      </c>
      <c r="D2711" s="64">
        <f t="shared" si="80"/>
        <v>35.946599999999997</v>
      </c>
    </row>
    <row r="2712" spans="1:4" x14ac:dyDescent="0.25">
      <c r="A2712" s="62">
        <v>43014</v>
      </c>
      <c r="B2712" s="1">
        <v>39.630000000000003</v>
      </c>
      <c r="C2712" s="1">
        <f t="shared" si="79"/>
        <v>35.681500000000014</v>
      </c>
      <c r="D2712" s="64">
        <f t="shared" si="80"/>
        <v>35.9587</v>
      </c>
    </row>
    <row r="2713" spans="1:4" x14ac:dyDescent="0.25">
      <c r="A2713" s="62">
        <v>43017</v>
      </c>
      <c r="B2713" s="1">
        <v>39.86</v>
      </c>
      <c r="C2713" s="1">
        <f t="shared" si="79"/>
        <v>35.729700000000015</v>
      </c>
      <c r="D2713" s="64">
        <f t="shared" si="80"/>
        <v>35.973100000000002</v>
      </c>
    </row>
    <row r="2714" spans="1:4" x14ac:dyDescent="0.25">
      <c r="A2714" s="62">
        <v>43018</v>
      </c>
      <c r="B2714" s="1">
        <v>39.65</v>
      </c>
      <c r="C2714" s="1">
        <f t="shared" si="79"/>
        <v>35.774000000000022</v>
      </c>
      <c r="D2714" s="64">
        <f t="shared" si="80"/>
        <v>35.986699999999999</v>
      </c>
    </row>
    <row r="2715" spans="1:4" x14ac:dyDescent="0.25">
      <c r="A2715" s="62">
        <v>43019</v>
      </c>
      <c r="B2715" s="1">
        <v>39.299999999999997</v>
      </c>
      <c r="C2715" s="1">
        <f t="shared" si="79"/>
        <v>35.813000000000017</v>
      </c>
      <c r="D2715" s="64">
        <f t="shared" si="80"/>
        <v>35.998350000000002</v>
      </c>
    </row>
    <row r="2716" spans="1:4" x14ac:dyDescent="0.25">
      <c r="A2716" s="62">
        <v>43020</v>
      </c>
      <c r="B2716" s="1">
        <v>39.19</v>
      </c>
      <c r="C2716" s="1">
        <f t="shared" si="79"/>
        <v>35.847200000000015</v>
      </c>
      <c r="D2716" s="64">
        <f t="shared" si="80"/>
        <v>36.008950000000006</v>
      </c>
    </row>
    <row r="2717" spans="1:4" x14ac:dyDescent="0.25">
      <c r="A2717" s="62">
        <v>43021</v>
      </c>
      <c r="B2717" s="1">
        <v>39.67</v>
      </c>
      <c r="C2717" s="1">
        <f t="shared" si="79"/>
        <v>35.885300000000022</v>
      </c>
      <c r="D2717" s="64">
        <f t="shared" si="80"/>
        <v>36.024150000000006</v>
      </c>
    </row>
    <row r="2718" spans="1:4" x14ac:dyDescent="0.25">
      <c r="A2718" s="62">
        <v>43024</v>
      </c>
      <c r="B2718" s="1">
        <v>39.76</v>
      </c>
      <c r="C2718" s="1">
        <f t="shared" si="79"/>
        <v>35.921700000000016</v>
      </c>
      <c r="D2718" s="64">
        <f t="shared" si="80"/>
        <v>36.039650000000009</v>
      </c>
    </row>
    <row r="2719" spans="1:4" x14ac:dyDescent="0.25">
      <c r="A2719" s="62">
        <v>43025</v>
      </c>
      <c r="B2719" s="1">
        <v>39.79</v>
      </c>
      <c r="C2719" s="1">
        <f t="shared" si="79"/>
        <v>35.957000000000015</v>
      </c>
      <c r="D2719" s="64">
        <f t="shared" si="80"/>
        <v>36.05725000000001</v>
      </c>
    </row>
    <row r="2720" spans="1:4" x14ac:dyDescent="0.25">
      <c r="A2720" s="62">
        <v>43026</v>
      </c>
      <c r="B2720" s="1">
        <v>40.25</v>
      </c>
      <c r="C2720" s="1">
        <f t="shared" si="79"/>
        <v>35.996900000000011</v>
      </c>
      <c r="D2720" s="64">
        <f t="shared" si="80"/>
        <v>36.075500000000005</v>
      </c>
    </row>
    <row r="2721" spans="1:4" x14ac:dyDescent="0.25">
      <c r="A2721" s="62">
        <v>43027</v>
      </c>
      <c r="B2721" s="1">
        <v>40.090000000000003</v>
      </c>
      <c r="C2721" s="1">
        <f t="shared" si="79"/>
        <v>36.036000000000016</v>
      </c>
      <c r="D2721" s="64">
        <f t="shared" si="80"/>
        <v>36.093900000000005</v>
      </c>
    </row>
    <row r="2722" spans="1:4" x14ac:dyDescent="0.25">
      <c r="A2722" s="62">
        <v>43028</v>
      </c>
      <c r="B2722" s="1">
        <v>40.43</v>
      </c>
      <c r="C2722" s="1">
        <f t="shared" si="79"/>
        <v>36.079200000000014</v>
      </c>
      <c r="D2722" s="64">
        <f t="shared" si="80"/>
        <v>36.114300000000007</v>
      </c>
    </row>
    <row r="2723" spans="1:4" x14ac:dyDescent="0.25">
      <c r="A2723" s="62">
        <v>43031</v>
      </c>
      <c r="B2723" s="1">
        <v>40.83</v>
      </c>
      <c r="C2723" s="1">
        <f t="shared" si="79"/>
        <v>36.126300000000008</v>
      </c>
      <c r="D2723" s="64">
        <f t="shared" si="80"/>
        <v>36.136050000000012</v>
      </c>
    </row>
    <row r="2724" spans="1:4" x14ac:dyDescent="0.25">
      <c r="A2724" s="62">
        <v>43032</v>
      </c>
      <c r="B2724" s="1">
        <v>40.950000000000003</v>
      </c>
      <c r="C2724" s="1">
        <f t="shared" si="79"/>
        <v>36.17260000000001</v>
      </c>
      <c r="D2724" s="64">
        <f t="shared" si="80"/>
        <v>36.157750000000007</v>
      </c>
    </row>
    <row r="2725" spans="1:4" x14ac:dyDescent="0.25">
      <c r="A2725" s="62">
        <v>43033</v>
      </c>
      <c r="B2725" s="1">
        <v>40.78</v>
      </c>
      <c r="C2725" s="1">
        <f t="shared" si="79"/>
        <v>36.217000000000013</v>
      </c>
      <c r="D2725" s="64">
        <f t="shared" si="80"/>
        <v>36.178950000000007</v>
      </c>
    </row>
    <row r="2726" spans="1:4" x14ac:dyDescent="0.25">
      <c r="A2726" s="62">
        <v>43034</v>
      </c>
      <c r="B2726" s="1">
        <v>41.35</v>
      </c>
      <c r="C2726" s="1">
        <f t="shared" ref="C2726:C2789" si="81">+IF(B2726="","",AVERAGE(B2627:B2726))</f>
        <v>36.269200000000012</v>
      </c>
      <c r="D2726" s="64">
        <f t="shared" si="80"/>
        <v>36.200950000000013</v>
      </c>
    </row>
    <row r="2727" spans="1:4" x14ac:dyDescent="0.25">
      <c r="A2727" s="62">
        <v>43035</v>
      </c>
      <c r="B2727" s="1">
        <v>44.4</v>
      </c>
      <c r="C2727" s="1">
        <f t="shared" si="81"/>
        <v>36.350600000000014</v>
      </c>
      <c r="D2727" s="64">
        <f t="shared" si="80"/>
        <v>36.239400000000018</v>
      </c>
    </row>
    <row r="2728" spans="1:4" x14ac:dyDescent="0.25">
      <c r="A2728" s="62">
        <v>43038</v>
      </c>
      <c r="B2728" s="1">
        <v>44.37</v>
      </c>
      <c r="C2728" s="1">
        <f t="shared" si="81"/>
        <v>36.429500000000012</v>
      </c>
      <c r="D2728" s="64">
        <f t="shared" si="80"/>
        <v>36.277300000000018</v>
      </c>
    </row>
    <row r="2729" spans="1:4" x14ac:dyDescent="0.25">
      <c r="A2729" s="62">
        <v>43039</v>
      </c>
      <c r="B2729" s="1">
        <v>45.49</v>
      </c>
      <c r="C2729" s="1">
        <f t="shared" si="81"/>
        <v>36.527300000000011</v>
      </c>
      <c r="D2729" s="64">
        <f t="shared" si="80"/>
        <v>36.320750000000018</v>
      </c>
    </row>
    <row r="2730" spans="1:4" x14ac:dyDescent="0.25">
      <c r="A2730" s="62">
        <v>43040</v>
      </c>
      <c r="B2730" s="1">
        <v>46.71</v>
      </c>
      <c r="C2730" s="1">
        <f t="shared" si="81"/>
        <v>36.637100000000011</v>
      </c>
      <c r="D2730" s="64">
        <f t="shared" si="80"/>
        <v>36.370500000000014</v>
      </c>
    </row>
    <row r="2731" spans="1:4" x14ac:dyDescent="0.25">
      <c r="A2731" s="62">
        <v>43041</v>
      </c>
      <c r="B2731" s="1">
        <v>47.1</v>
      </c>
      <c r="C2731" s="1">
        <f t="shared" si="81"/>
        <v>36.749300000000005</v>
      </c>
      <c r="D2731" s="64">
        <f t="shared" si="80"/>
        <v>36.423150000000007</v>
      </c>
    </row>
    <row r="2732" spans="1:4" x14ac:dyDescent="0.25">
      <c r="A2732" s="62">
        <v>43042</v>
      </c>
      <c r="B2732" s="1">
        <v>46.34</v>
      </c>
      <c r="C2732" s="1">
        <f t="shared" si="81"/>
        <v>36.857400000000005</v>
      </c>
      <c r="D2732" s="64">
        <f t="shared" si="80"/>
        <v>36.470150000000011</v>
      </c>
    </row>
    <row r="2733" spans="1:4" x14ac:dyDescent="0.25">
      <c r="A2733" s="62">
        <v>43045</v>
      </c>
      <c r="B2733" s="1">
        <v>46.7</v>
      </c>
      <c r="C2733" s="1">
        <f t="shared" si="81"/>
        <v>36.971299999999999</v>
      </c>
      <c r="D2733" s="64">
        <f t="shared" si="80"/>
        <v>36.519800000000011</v>
      </c>
    </row>
    <row r="2734" spans="1:4" x14ac:dyDescent="0.25">
      <c r="A2734" s="62">
        <v>43046</v>
      </c>
      <c r="B2734" s="1">
        <v>46.78</v>
      </c>
      <c r="C2734" s="1">
        <f t="shared" si="81"/>
        <v>37.08700000000001</v>
      </c>
      <c r="D2734" s="64">
        <f t="shared" si="80"/>
        <v>36.565600000000011</v>
      </c>
    </row>
    <row r="2735" spans="1:4" x14ac:dyDescent="0.25">
      <c r="A2735" s="62">
        <v>43047</v>
      </c>
      <c r="B2735" s="1">
        <v>46.7</v>
      </c>
      <c r="C2735" s="1">
        <f t="shared" si="81"/>
        <v>37.198900000000002</v>
      </c>
      <c r="D2735" s="64">
        <f t="shared" si="80"/>
        <v>36.61010000000001</v>
      </c>
    </row>
    <row r="2736" spans="1:4" x14ac:dyDescent="0.25">
      <c r="A2736" s="62">
        <v>43048</v>
      </c>
      <c r="B2736" s="1">
        <v>46.3</v>
      </c>
      <c r="C2736" s="1">
        <f t="shared" si="81"/>
        <v>37.313300000000005</v>
      </c>
      <c r="D2736" s="64">
        <f t="shared" si="80"/>
        <v>36.653800000000018</v>
      </c>
    </row>
    <row r="2737" spans="1:4" x14ac:dyDescent="0.25">
      <c r="A2737" s="62">
        <v>43049</v>
      </c>
      <c r="B2737" s="1">
        <v>45.58</v>
      </c>
      <c r="C2737" s="1">
        <f t="shared" si="81"/>
        <v>37.423300000000005</v>
      </c>
      <c r="D2737" s="64">
        <f t="shared" si="80"/>
        <v>36.691800000000015</v>
      </c>
    </row>
    <row r="2738" spans="1:4" x14ac:dyDescent="0.25">
      <c r="A2738" s="62">
        <v>43052</v>
      </c>
      <c r="B2738" s="1">
        <v>45.75</v>
      </c>
      <c r="C2738" s="1">
        <f t="shared" si="81"/>
        <v>37.537200000000006</v>
      </c>
      <c r="D2738" s="64">
        <f t="shared" si="80"/>
        <v>36.733450000000019</v>
      </c>
    </row>
    <row r="2739" spans="1:4" x14ac:dyDescent="0.25">
      <c r="A2739" s="62">
        <v>43053</v>
      </c>
      <c r="B2739" s="1">
        <v>45.86</v>
      </c>
      <c r="C2739" s="1">
        <f t="shared" si="81"/>
        <v>37.653900000000007</v>
      </c>
      <c r="D2739" s="64">
        <f t="shared" si="80"/>
        <v>36.778650000000013</v>
      </c>
    </row>
    <row r="2740" spans="1:4" x14ac:dyDescent="0.25">
      <c r="A2740" s="62">
        <v>43054</v>
      </c>
      <c r="B2740" s="1">
        <v>45.46</v>
      </c>
      <c r="C2740" s="1">
        <f t="shared" si="81"/>
        <v>37.767800000000001</v>
      </c>
      <c r="D2740" s="64">
        <f t="shared" si="80"/>
        <v>36.823350000000012</v>
      </c>
    </row>
    <row r="2741" spans="1:4" x14ac:dyDescent="0.25">
      <c r="A2741" s="62">
        <v>43055</v>
      </c>
      <c r="B2741" s="1">
        <v>45.65</v>
      </c>
      <c r="C2741" s="1">
        <f t="shared" si="81"/>
        <v>37.887799999999999</v>
      </c>
      <c r="D2741" s="64">
        <f t="shared" si="80"/>
        <v>36.868200000000009</v>
      </c>
    </row>
    <row r="2742" spans="1:4" x14ac:dyDescent="0.25">
      <c r="A2742" s="62">
        <v>43056</v>
      </c>
      <c r="B2742" s="1">
        <v>44.63</v>
      </c>
      <c r="C2742" s="1">
        <f t="shared" si="81"/>
        <v>37.992100000000008</v>
      </c>
      <c r="D2742" s="64">
        <f t="shared" si="80"/>
        <v>36.908750000000012</v>
      </c>
    </row>
    <row r="2743" spans="1:4" x14ac:dyDescent="0.25">
      <c r="A2743" s="62">
        <v>43059</v>
      </c>
      <c r="B2743" s="1">
        <v>44.62</v>
      </c>
      <c r="C2743" s="1">
        <f t="shared" si="81"/>
        <v>38.102900000000005</v>
      </c>
      <c r="D2743" s="64">
        <f t="shared" si="80"/>
        <v>36.950500000000012</v>
      </c>
    </row>
    <row r="2744" spans="1:4" x14ac:dyDescent="0.25">
      <c r="A2744" s="62">
        <v>43060</v>
      </c>
      <c r="B2744" s="1">
        <v>44.94</v>
      </c>
      <c r="C2744" s="1">
        <f t="shared" si="81"/>
        <v>38.214900000000007</v>
      </c>
      <c r="D2744" s="64">
        <f t="shared" si="80"/>
        <v>36.99345000000001</v>
      </c>
    </row>
    <row r="2745" spans="1:4" x14ac:dyDescent="0.25">
      <c r="A2745" s="62">
        <v>43061</v>
      </c>
      <c r="B2745" s="1">
        <v>44.65</v>
      </c>
      <c r="C2745" s="1">
        <f t="shared" si="81"/>
        <v>38.326800000000013</v>
      </c>
      <c r="D2745" s="64">
        <f t="shared" si="80"/>
        <v>37.034800000000004</v>
      </c>
    </row>
    <row r="2746" spans="1:4" x14ac:dyDescent="0.25">
      <c r="A2746" s="62">
        <v>43063</v>
      </c>
      <c r="B2746" s="1">
        <v>44.75</v>
      </c>
      <c r="C2746" s="1">
        <f t="shared" si="81"/>
        <v>38.430900000000015</v>
      </c>
      <c r="D2746" s="64">
        <f t="shared" si="80"/>
        <v>37.081250000000004</v>
      </c>
    </row>
    <row r="2747" spans="1:4" x14ac:dyDescent="0.25">
      <c r="A2747" s="62">
        <v>43066</v>
      </c>
      <c r="B2747" s="1">
        <v>44.49</v>
      </c>
      <c r="C2747" s="1">
        <f t="shared" si="81"/>
        <v>38.539500000000018</v>
      </c>
      <c r="D2747" s="64">
        <f t="shared" si="80"/>
        <v>37.127000000000002</v>
      </c>
    </row>
    <row r="2748" spans="1:4" x14ac:dyDescent="0.25">
      <c r="A2748" s="62">
        <v>43067</v>
      </c>
      <c r="B2748" s="1">
        <v>44.73</v>
      </c>
      <c r="C2748" s="1">
        <f t="shared" si="81"/>
        <v>38.648000000000017</v>
      </c>
      <c r="D2748" s="64">
        <f t="shared" si="80"/>
        <v>37.171649999999993</v>
      </c>
    </row>
    <row r="2749" spans="1:4" x14ac:dyDescent="0.25">
      <c r="A2749" s="62">
        <v>43068</v>
      </c>
      <c r="B2749" s="1">
        <v>43.95</v>
      </c>
      <c r="C2749" s="1">
        <f t="shared" si="81"/>
        <v>38.751000000000012</v>
      </c>
      <c r="D2749" s="64">
        <f t="shared" si="80"/>
        <v>37.211749999999995</v>
      </c>
    </row>
    <row r="2750" spans="1:4" x14ac:dyDescent="0.25">
      <c r="A2750" s="62">
        <v>43069</v>
      </c>
      <c r="B2750" s="1">
        <v>44.84</v>
      </c>
      <c r="C2750" s="1">
        <f t="shared" si="81"/>
        <v>38.860200000000013</v>
      </c>
      <c r="D2750" s="64">
        <f t="shared" si="80"/>
        <v>37.25569999999999</v>
      </c>
    </row>
    <row r="2751" spans="1:4" x14ac:dyDescent="0.25">
      <c r="A2751" s="62">
        <v>43070</v>
      </c>
      <c r="B2751" s="1">
        <v>44.68</v>
      </c>
      <c r="C2751" s="1">
        <f t="shared" si="81"/>
        <v>38.964500000000008</v>
      </c>
      <c r="D2751" s="64">
        <f t="shared" si="80"/>
        <v>37.297049999999992</v>
      </c>
    </row>
    <row r="2752" spans="1:4" x14ac:dyDescent="0.25">
      <c r="A2752" s="62">
        <v>43073</v>
      </c>
      <c r="B2752" s="1">
        <v>44.49</v>
      </c>
      <c r="C2752" s="1">
        <f t="shared" si="81"/>
        <v>39.067</v>
      </c>
      <c r="D2752" s="64">
        <f t="shared" si="80"/>
        <v>37.337099999999992</v>
      </c>
    </row>
    <row r="2753" spans="1:4" x14ac:dyDescent="0.25">
      <c r="A2753" s="62">
        <v>43074</v>
      </c>
      <c r="B2753" s="1">
        <v>43.44</v>
      </c>
      <c r="C2753" s="1">
        <f t="shared" si="81"/>
        <v>39.154600000000002</v>
      </c>
      <c r="D2753" s="64">
        <f t="shared" si="80"/>
        <v>37.37169999999999</v>
      </c>
    </row>
    <row r="2754" spans="1:4" x14ac:dyDescent="0.25">
      <c r="A2754" s="62">
        <v>43075</v>
      </c>
      <c r="B2754" s="1">
        <v>43.45</v>
      </c>
      <c r="C2754" s="1">
        <f t="shared" si="81"/>
        <v>39.244399999999999</v>
      </c>
      <c r="D2754" s="64">
        <f t="shared" si="80"/>
        <v>37.408599999999986</v>
      </c>
    </row>
    <row r="2755" spans="1:4" x14ac:dyDescent="0.25">
      <c r="A2755" s="62">
        <v>43076</v>
      </c>
      <c r="B2755" s="1">
        <v>43.08</v>
      </c>
      <c r="C2755" s="1">
        <f t="shared" si="81"/>
        <v>39.329899999999995</v>
      </c>
      <c r="D2755" s="64">
        <f t="shared" si="80"/>
        <v>37.44309999999998</v>
      </c>
    </row>
    <row r="2756" spans="1:4" x14ac:dyDescent="0.25">
      <c r="A2756" s="62">
        <v>43077</v>
      </c>
      <c r="B2756" s="1">
        <v>43.35</v>
      </c>
      <c r="C2756" s="1">
        <f t="shared" si="81"/>
        <v>39.417799999999993</v>
      </c>
      <c r="D2756" s="64">
        <f t="shared" si="80"/>
        <v>37.477199999999982</v>
      </c>
    </row>
    <row r="2757" spans="1:4" x14ac:dyDescent="0.25">
      <c r="A2757" s="62">
        <v>43080</v>
      </c>
      <c r="B2757" s="1">
        <v>43.66</v>
      </c>
      <c r="C2757" s="1">
        <f t="shared" si="81"/>
        <v>39.506899999999995</v>
      </c>
      <c r="D2757" s="64">
        <f t="shared" si="80"/>
        <v>37.512949999999982</v>
      </c>
    </row>
    <row r="2758" spans="1:4" x14ac:dyDescent="0.25">
      <c r="A2758" s="62">
        <v>43081</v>
      </c>
      <c r="B2758" s="1">
        <v>43.33</v>
      </c>
      <c r="C2758" s="1">
        <f t="shared" si="81"/>
        <v>39.592899999999993</v>
      </c>
      <c r="D2758" s="64">
        <f t="shared" si="80"/>
        <v>37.548599999999986</v>
      </c>
    </row>
    <row r="2759" spans="1:4" x14ac:dyDescent="0.25">
      <c r="A2759" s="62">
        <v>43082</v>
      </c>
      <c r="B2759" s="1">
        <v>43.34</v>
      </c>
      <c r="C2759" s="1">
        <f t="shared" si="81"/>
        <v>39.681299999999986</v>
      </c>
      <c r="D2759" s="64">
        <f t="shared" si="80"/>
        <v>37.585649999999987</v>
      </c>
    </row>
    <row r="2760" spans="1:4" x14ac:dyDescent="0.25">
      <c r="A2760" s="62">
        <v>43083</v>
      </c>
      <c r="B2760" s="1">
        <v>43.26</v>
      </c>
      <c r="C2760" s="1">
        <f t="shared" si="81"/>
        <v>39.767199999999995</v>
      </c>
      <c r="D2760" s="64">
        <f t="shared" si="80"/>
        <v>37.622399999999985</v>
      </c>
    </row>
    <row r="2761" spans="1:4" x14ac:dyDescent="0.25">
      <c r="A2761" s="62">
        <v>43084</v>
      </c>
      <c r="B2761" s="1">
        <v>44.56</v>
      </c>
      <c r="C2761" s="1">
        <f t="shared" si="81"/>
        <v>39.865299999999991</v>
      </c>
      <c r="D2761" s="64">
        <f t="shared" si="80"/>
        <v>37.665699999999987</v>
      </c>
    </row>
    <row r="2762" spans="1:4" x14ac:dyDescent="0.25">
      <c r="C2762" s="1" t="str">
        <f t="shared" si="81"/>
        <v/>
      </c>
      <c r="D2762" s="64" t="str">
        <f t="shared" si="80"/>
        <v/>
      </c>
    </row>
    <row r="2763" spans="1:4" x14ac:dyDescent="0.25">
      <c r="C2763" s="1" t="str">
        <f t="shared" si="81"/>
        <v/>
      </c>
      <c r="D2763" s="64" t="str">
        <f t="shared" ref="D2763:D2826" si="82">+IF(B2763="","",AVERAGE(B2564:B2763))</f>
        <v/>
      </c>
    </row>
    <row r="2764" spans="1:4" x14ac:dyDescent="0.25">
      <c r="C2764" s="1" t="str">
        <f t="shared" si="81"/>
        <v/>
      </c>
      <c r="D2764" s="64" t="str">
        <f t="shared" si="82"/>
        <v/>
      </c>
    </row>
    <row r="2765" spans="1:4" x14ac:dyDescent="0.25">
      <c r="C2765" s="1" t="str">
        <f t="shared" si="81"/>
        <v/>
      </c>
      <c r="D2765" s="64" t="str">
        <f t="shared" si="82"/>
        <v/>
      </c>
    </row>
    <row r="2766" spans="1:4" x14ac:dyDescent="0.25">
      <c r="C2766" s="1" t="str">
        <f t="shared" si="81"/>
        <v/>
      </c>
      <c r="D2766" s="64" t="str">
        <f t="shared" si="82"/>
        <v/>
      </c>
    </row>
    <row r="2767" spans="1:4" x14ac:dyDescent="0.25">
      <c r="C2767" s="1" t="str">
        <f t="shared" si="81"/>
        <v/>
      </c>
      <c r="D2767" s="64" t="str">
        <f t="shared" si="82"/>
        <v/>
      </c>
    </row>
    <row r="2768" spans="1:4" x14ac:dyDescent="0.25">
      <c r="C2768" s="1" t="str">
        <f t="shared" si="81"/>
        <v/>
      </c>
      <c r="D2768" s="64" t="str">
        <f t="shared" si="82"/>
        <v/>
      </c>
    </row>
    <row r="2769" spans="3:4" x14ac:dyDescent="0.25">
      <c r="C2769" s="1" t="str">
        <f t="shared" si="81"/>
        <v/>
      </c>
      <c r="D2769" s="64" t="str">
        <f t="shared" si="82"/>
        <v/>
      </c>
    </row>
    <row r="2770" spans="3:4" x14ac:dyDescent="0.25">
      <c r="C2770" s="1" t="str">
        <f t="shared" si="81"/>
        <v/>
      </c>
      <c r="D2770" s="64" t="str">
        <f t="shared" si="82"/>
        <v/>
      </c>
    </row>
    <row r="2771" spans="3:4" x14ac:dyDescent="0.25">
      <c r="C2771" s="1" t="str">
        <f t="shared" si="81"/>
        <v/>
      </c>
      <c r="D2771" s="64" t="str">
        <f t="shared" si="82"/>
        <v/>
      </c>
    </row>
    <row r="2772" spans="3:4" x14ac:dyDescent="0.25">
      <c r="C2772" s="1" t="str">
        <f t="shared" si="81"/>
        <v/>
      </c>
      <c r="D2772" s="64" t="str">
        <f t="shared" si="82"/>
        <v/>
      </c>
    </row>
    <row r="2773" spans="3:4" x14ac:dyDescent="0.25">
      <c r="C2773" s="1" t="str">
        <f t="shared" si="81"/>
        <v/>
      </c>
      <c r="D2773" s="64" t="str">
        <f t="shared" si="82"/>
        <v/>
      </c>
    </row>
    <row r="2774" spans="3:4" x14ac:dyDescent="0.25">
      <c r="C2774" s="1" t="str">
        <f t="shared" si="81"/>
        <v/>
      </c>
      <c r="D2774" s="64" t="str">
        <f t="shared" si="82"/>
        <v/>
      </c>
    </row>
    <row r="2775" spans="3:4" x14ac:dyDescent="0.25">
      <c r="C2775" s="1" t="str">
        <f t="shared" si="81"/>
        <v/>
      </c>
      <c r="D2775" s="64" t="str">
        <f t="shared" si="82"/>
        <v/>
      </c>
    </row>
    <row r="2776" spans="3:4" x14ac:dyDescent="0.25">
      <c r="C2776" s="1" t="str">
        <f t="shared" si="81"/>
        <v/>
      </c>
      <c r="D2776" s="64" t="str">
        <f t="shared" si="82"/>
        <v/>
      </c>
    </row>
    <row r="2777" spans="3:4" x14ac:dyDescent="0.25">
      <c r="C2777" s="1" t="str">
        <f t="shared" si="81"/>
        <v/>
      </c>
      <c r="D2777" s="64" t="str">
        <f t="shared" si="82"/>
        <v/>
      </c>
    </row>
    <row r="2778" spans="3:4" x14ac:dyDescent="0.25">
      <c r="C2778" s="1" t="str">
        <f t="shared" si="81"/>
        <v/>
      </c>
      <c r="D2778" s="64" t="str">
        <f t="shared" si="82"/>
        <v/>
      </c>
    </row>
    <row r="2779" spans="3:4" x14ac:dyDescent="0.25">
      <c r="C2779" s="1" t="str">
        <f t="shared" si="81"/>
        <v/>
      </c>
      <c r="D2779" s="64" t="str">
        <f t="shared" si="82"/>
        <v/>
      </c>
    </row>
    <row r="2780" spans="3:4" x14ac:dyDescent="0.25">
      <c r="C2780" s="1" t="str">
        <f t="shared" si="81"/>
        <v/>
      </c>
      <c r="D2780" s="64" t="str">
        <f t="shared" si="82"/>
        <v/>
      </c>
    </row>
    <row r="2781" spans="3:4" x14ac:dyDescent="0.25">
      <c r="C2781" s="1" t="str">
        <f t="shared" si="81"/>
        <v/>
      </c>
      <c r="D2781" s="64" t="str">
        <f t="shared" si="82"/>
        <v/>
      </c>
    </row>
    <row r="2782" spans="3:4" x14ac:dyDescent="0.25">
      <c r="C2782" s="1" t="str">
        <f t="shared" si="81"/>
        <v/>
      </c>
      <c r="D2782" s="64" t="str">
        <f t="shared" si="82"/>
        <v/>
      </c>
    </row>
    <row r="2783" spans="3:4" x14ac:dyDescent="0.25">
      <c r="C2783" s="1" t="str">
        <f t="shared" si="81"/>
        <v/>
      </c>
      <c r="D2783" s="64" t="str">
        <f t="shared" si="82"/>
        <v/>
      </c>
    </row>
    <row r="2784" spans="3:4" x14ac:dyDescent="0.25">
      <c r="C2784" s="1" t="str">
        <f t="shared" si="81"/>
        <v/>
      </c>
      <c r="D2784" s="64" t="str">
        <f t="shared" si="82"/>
        <v/>
      </c>
    </row>
    <row r="2785" spans="3:4" x14ac:dyDescent="0.25">
      <c r="C2785" s="1" t="str">
        <f t="shared" si="81"/>
        <v/>
      </c>
      <c r="D2785" s="64" t="str">
        <f t="shared" si="82"/>
        <v/>
      </c>
    </row>
    <row r="2786" spans="3:4" x14ac:dyDescent="0.25">
      <c r="C2786" s="1" t="str">
        <f t="shared" si="81"/>
        <v/>
      </c>
      <c r="D2786" s="64" t="str">
        <f t="shared" si="82"/>
        <v/>
      </c>
    </row>
    <row r="2787" spans="3:4" x14ac:dyDescent="0.25">
      <c r="C2787" s="1" t="str">
        <f t="shared" si="81"/>
        <v/>
      </c>
      <c r="D2787" s="64" t="str">
        <f t="shared" si="82"/>
        <v/>
      </c>
    </row>
    <row r="2788" spans="3:4" x14ac:dyDescent="0.25">
      <c r="C2788" s="1" t="str">
        <f t="shared" si="81"/>
        <v/>
      </c>
      <c r="D2788" s="64" t="str">
        <f t="shared" si="82"/>
        <v/>
      </c>
    </row>
    <row r="2789" spans="3:4" x14ac:dyDescent="0.25">
      <c r="C2789" s="1" t="str">
        <f t="shared" si="81"/>
        <v/>
      </c>
      <c r="D2789" s="64" t="str">
        <f t="shared" si="82"/>
        <v/>
      </c>
    </row>
    <row r="2790" spans="3:4" x14ac:dyDescent="0.25">
      <c r="C2790" s="1" t="str">
        <f t="shared" ref="C2790:C2853" si="83">+IF(B2790="","",AVERAGE(B2691:B2790))</f>
        <v/>
      </c>
      <c r="D2790" s="64" t="str">
        <f t="shared" si="82"/>
        <v/>
      </c>
    </row>
    <row r="2791" spans="3:4" x14ac:dyDescent="0.25">
      <c r="C2791" s="1" t="str">
        <f t="shared" si="83"/>
        <v/>
      </c>
      <c r="D2791" s="64" t="str">
        <f t="shared" si="82"/>
        <v/>
      </c>
    </row>
    <row r="2792" spans="3:4" x14ac:dyDescent="0.25">
      <c r="C2792" s="1" t="str">
        <f t="shared" si="83"/>
        <v/>
      </c>
      <c r="D2792" s="64" t="str">
        <f t="shared" si="82"/>
        <v/>
      </c>
    </row>
    <row r="2793" spans="3:4" x14ac:dyDescent="0.25">
      <c r="C2793" s="1" t="str">
        <f t="shared" si="83"/>
        <v/>
      </c>
      <c r="D2793" s="64" t="str">
        <f t="shared" si="82"/>
        <v/>
      </c>
    </row>
    <row r="2794" spans="3:4" x14ac:dyDescent="0.25">
      <c r="C2794" s="1" t="str">
        <f t="shared" si="83"/>
        <v/>
      </c>
      <c r="D2794" s="64" t="str">
        <f t="shared" si="82"/>
        <v/>
      </c>
    </row>
    <row r="2795" spans="3:4" x14ac:dyDescent="0.25">
      <c r="C2795" s="1" t="str">
        <f t="shared" si="83"/>
        <v/>
      </c>
      <c r="D2795" s="64" t="str">
        <f t="shared" si="82"/>
        <v/>
      </c>
    </row>
    <row r="2796" spans="3:4" x14ac:dyDescent="0.25">
      <c r="C2796" s="1" t="str">
        <f t="shared" si="83"/>
        <v/>
      </c>
      <c r="D2796" s="64" t="str">
        <f t="shared" si="82"/>
        <v/>
      </c>
    </row>
    <row r="2797" spans="3:4" x14ac:dyDescent="0.25">
      <c r="C2797" s="1" t="str">
        <f t="shared" si="83"/>
        <v/>
      </c>
      <c r="D2797" s="64" t="str">
        <f t="shared" si="82"/>
        <v/>
      </c>
    </row>
    <row r="2798" spans="3:4" x14ac:dyDescent="0.25">
      <c r="C2798" s="1" t="str">
        <f t="shared" si="83"/>
        <v/>
      </c>
      <c r="D2798" s="64" t="str">
        <f t="shared" si="82"/>
        <v/>
      </c>
    </row>
    <row r="2799" spans="3:4" x14ac:dyDescent="0.25">
      <c r="C2799" s="1" t="str">
        <f t="shared" si="83"/>
        <v/>
      </c>
      <c r="D2799" s="64" t="str">
        <f t="shared" si="82"/>
        <v/>
      </c>
    </row>
    <row r="2800" spans="3:4" x14ac:dyDescent="0.25">
      <c r="C2800" s="1" t="str">
        <f t="shared" si="83"/>
        <v/>
      </c>
      <c r="D2800" s="64" t="str">
        <f t="shared" si="82"/>
        <v/>
      </c>
    </row>
    <row r="2801" spans="3:4" x14ac:dyDescent="0.25">
      <c r="C2801" s="1" t="str">
        <f t="shared" si="83"/>
        <v/>
      </c>
      <c r="D2801" s="64" t="str">
        <f t="shared" si="82"/>
        <v/>
      </c>
    </row>
    <row r="2802" spans="3:4" x14ac:dyDescent="0.25">
      <c r="C2802" s="1" t="str">
        <f t="shared" si="83"/>
        <v/>
      </c>
      <c r="D2802" s="64" t="str">
        <f t="shared" si="82"/>
        <v/>
      </c>
    </row>
    <row r="2803" spans="3:4" x14ac:dyDescent="0.25">
      <c r="C2803" s="1" t="str">
        <f t="shared" si="83"/>
        <v/>
      </c>
      <c r="D2803" s="64" t="str">
        <f t="shared" si="82"/>
        <v/>
      </c>
    </row>
    <row r="2804" spans="3:4" x14ac:dyDescent="0.25">
      <c r="C2804" s="1" t="str">
        <f t="shared" si="83"/>
        <v/>
      </c>
      <c r="D2804" s="64" t="str">
        <f t="shared" si="82"/>
        <v/>
      </c>
    </row>
    <row r="2805" spans="3:4" x14ac:dyDescent="0.25">
      <c r="C2805" s="1" t="str">
        <f t="shared" si="83"/>
        <v/>
      </c>
      <c r="D2805" s="64" t="str">
        <f t="shared" si="82"/>
        <v/>
      </c>
    </row>
    <row r="2806" spans="3:4" x14ac:dyDescent="0.25">
      <c r="C2806" s="1" t="str">
        <f t="shared" si="83"/>
        <v/>
      </c>
      <c r="D2806" s="64" t="str">
        <f t="shared" si="82"/>
        <v/>
      </c>
    </row>
    <row r="2807" spans="3:4" x14ac:dyDescent="0.25">
      <c r="C2807" s="1" t="str">
        <f t="shared" si="83"/>
        <v/>
      </c>
      <c r="D2807" s="64" t="str">
        <f t="shared" si="82"/>
        <v/>
      </c>
    </row>
    <row r="2808" spans="3:4" x14ac:dyDescent="0.25">
      <c r="C2808" s="1" t="str">
        <f t="shared" si="83"/>
        <v/>
      </c>
      <c r="D2808" s="64" t="str">
        <f t="shared" si="82"/>
        <v/>
      </c>
    </row>
    <row r="2809" spans="3:4" x14ac:dyDescent="0.25">
      <c r="C2809" s="1" t="str">
        <f t="shared" si="83"/>
        <v/>
      </c>
      <c r="D2809" s="64" t="str">
        <f t="shared" si="82"/>
        <v/>
      </c>
    </row>
    <row r="2810" spans="3:4" x14ac:dyDescent="0.25">
      <c r="C2810" s="1" t="str">
        <f t="shared" si="83"/>
        <v/>
      </c>
      <c r="D2810" s="64" t="str">
        <f t="shared" si="82"/>
        <v/>
      </c>
    </row>
    <row r="2811" spans="3:4" x14ac:dyDescent="0.25">
      <c r="C2811" s="1" t="str">
        <f t="shared" si="83"/>
        <v/>
      </c>
      <c r="D2811" s="64" t="str">
        <f t="shared" si="82"/>
        <v/>
      </c>
    </row>
    <row r="2812" spans="3:4" x14ac:dyDescent="0.25">
      <c r="C2812" s="1" t="str">
        <f t="shared" si="83"/>
        <v/>
      </c>
      <c r="D2812" s="64" t="str">
        <f t="shared" si="82"/>
        <v/>
      </c>
    </row>
    <row r="2813" spans="3:4" x14ac:dyDescent="0.25">
      <c r="C2813" s="1" t="str">
        <f t="shared" si="83"/>
        <v/>
      </c>
      <c r="D2813" s="64" t="str">
        <f t="shared" si="82"/>
        <v/>
      </c>
    </row>
    <row r="2814" spans="3:4" x14ac:dyDescent="0.25">
      <c r="C2814" s="1" t="str">
        <f t="shared" si="83"/>
        <v/>
      </c>
      <c r="D2814" s="64" t="str">
        <f t="shared" si="82"/>
        <v/>
      </c>
    </row>
    <row r="2815" spans="3:4" x14ac:dyDescent="0.25">
      <c r="C2815" s="1" t="str">
        <f t="shared" si="83"/>
        <v/>
      </c>
      <c r="D2815" s="64" t="str">
        <f t="shared" si="82"/>
        <v/>
      </c>
    </row>
    <row r="2816" spans="3:4" x14ac:dyDescent="0.25">
      <c r="C2816" s="1" t="str">
        <f t="shared" si="83"/>
        <v/>
      </c>
      <c r="D2816" s="64" t="str">
        <f t="shared" si="82"/>
        <v/>
      </c>
    </row>
    <row r="2817" spans="3:4" x14ac:dyDescent="0.25">
      <c r="C2817" s="1" t="str">
        <f t="shared" si="83"/>
        <v/>
      </c>
      <c r="D2817" s="64" t="str">
        <f t="shared" si="82"/>
        <v/>
      </c>
    </row>
    <row r="2818" spans="3:4" x14ac:dyDescent="0.25">
      <c r="C2818" s="1" t="str">
        <f t="shared" si="83"/>
        <v/>
      </c>
      <c r="D2818" s="64" t="str">
        <f t="shared" si="82"/>
        <v/>
      </c>
    </row>
    <row r="2819" spans="3:4" x14ac:dyDescent="0.25">
      <c r="C2819" s="1" t="str">
        <f t="shared" si="83"/>
        <v/>
      </c>
      <c r="D2819" s="64" t="str">
        <f t="shared" si="82"/>
        <v/>
      </c>
    </row>
    <row r="2820" spans="3:4" x14ac:dyDescent="0.25">
      <c r="C2820" s="1" t="str">
        <f t="shared" si="83"/>
        <v/>
      </c>
      <c r="D2820" s="64" t="str">
        <f t="shared" si="82"/>
        <v/>
      </c>
    </row>
    <row r="2821" spans="3:4" x14ac:dyDescent="0.25">
      <c r="C2821" s="1" t="str">
        <f t="shared" si="83"/>
        <v/>
      </c>
      <c r="D2821" s="64" t="str">
        <f t="shared" si="82"/>
        <v/>
      </c>
    </row>
    <row r="2822" spans="3:4" x14ac:dyDescent="0.25">
      <c r="C2822" s="1" t="str">
        <f t="shared" si="83"/>
        <v/>
      </c>
      <c r="D2822" s="64" t="str">
        <f t="shared" si="82"/>
        <v/>
      </c>
    </row>
    <row r="2823" spans="3:4" x14ac:dyDescent="0.25">
      <c r="C2823" s="1" t="str">
        <f t="shared" si="83"/>
        <v/>
      </c>
      <c r="D2823" s="64" t="str">
        <f t="shared" si="82"/>
        <v/>
      </c>
    </row>
    <row r="2824" spans="3:4" x14ac:dyDescent="0.25">
      <c r="C2824" s="1" t="str">
        <f t="shared" si="83"/>
        <v/>
      </c>
      <c r="D2824" s="64" t="str">
        <f t="shared" si="82"/>
        <v/>
      </c>
    </row>
    <row r="2825" spans="3:4" x14ac:dyDescent="0.25">
      <c r="C2825" s="1" t="str">
        <f t="shared" si="83"/>
        <v/>
      </c>
      <c r="D2825" s="64" t="str">
        <f t="shared" si="82"/>
        <v/>
      </c>
    </row>
    <row r="2826" spans="3:4" x14ac:dyDescent="0.25">
      <c r="C2826" s="1" t="str">
        <f t="shared" si="83"/>
        <v/>
      </c>
      <c r="D2826" s="64" t="str">
        <f t="shared" si="82"/>
        <v/>
      </c>
    </row>
    <row r="2827" spans="3:4" x14ac:dyDescent="0.25">
      <c r="C2827" s="1" t="str">
        <f t="shared" si="83"/>
        <v/>
      </c>
      <c r="D2827" s="64" t="str">
        <f t="shared" ref="D2827:D2890" si="84">+IF(B2827="","",AVERAGE(B2628:B2827))</f>
        <v/>
      </c>
    </row>
    <row r="2828" spans="3:4" x14ac:dyDescent="0.25">
      <c r="C2828" s="1" t="str">
        <f t="shared" si="83"/>
        <v/>
      </c>
      <c r="D2828" s="64" t="str">
        <f t="shared" si="84"/>
        <v/>
      </c>
    </row>
    <row r="2829" spans="3:4" x14ac:dyDescent="0.25">
      <c r="C2829" s="1" t="str">
        <f t="shared" si="83"/>
        <v/>
      </c>
      <c r="D2829" s="64" t="str">
        <f t="shared" si="84"/>
        <v/>
      </c>
    </row>
    <row r="2830" spans="3:4" x14ac:dyDescent="0.25">
      <c r="C2830" s="1" t="str">
        <f t="shared" si="83"/>
        <v/>
      </c>
      <c r="D2830" s="64" t="str">
        <f t="shared" si="84"/>
        <v/>
      </c>
    </row>
    <row r="2831" spans="3:4" x14ac:dyDescent="0.25">
      <c r="C2831" s="1" t="str">
        <f t="shared" si="83"/>
        <v/>
      </c>
      <c r="D2831" s="64" t="str">
        <f t="shared" si="84"/>
        <v/>
      </c>
    </row>
    <row r="2832" spans="3:4" x14ac:dyDescent="0.25">
      <c r="C2832" s="1" t="str">
        <f t="shared" si="83"/>
        <v/>
      </c>
      <c r="D2832" s="64" t="str">
        <f t="shared" si="84"/>
        <v/>
      </c>
    </row>
    <row r="2833" spans="3:4" x14ac:dyDescent="0.25">
      <c r="C2833" s="1" t="str">
        <f t="shared" si="83"/>
        <v/>
      </c>
      <c r="D2833" s="64" t="str">
        <f t="shared" si="84"/>
        <v/>
      </c>
    </row>
    <row r="2834" spans="3:4" x14ac:dyDescent="0.25">
      <c r="C2834" s="1" t="str">
        <f t="shared" si="83"/>
        <v/>
      </c>
      <c r="D2834" s="64" t="str">
        <f t="shared" si="84"/>
        <v/>
      </c>
    </row>
    <row r="2835" spans="3:4" x14ac:dyDescent="0.25">
      <c r="C2835" s="1" t="str">
        <f t="shared" si="83"/>
        <v/>
      </c>
      <c r="D2835" s="64" t="str">
        <f t="shared" si="84"/>
        <v/>
      </c>
    </row>
    <row r="2836" spans="3:4" x14ac:dyDescent="0.25">
      <c r="C2836" s="1" t="str">
        <f t="shared" si="83"/>
        <v/>
      </c>
      <c r="D2836" s="64" t="str">
        <f t="shared" si="84"/>
        <v/>
      </c>
    </row>
    <row r="2837" spans="3:4" x14ac:dyDescent="0.25">
      <c r="C2837" s="1" t="str">
        <f t="shared" si="83"/>
        <v/>
      </c>
      <c r="D2837" s="64" t="str">
        <f t="shared" si="84"/>
        <v/>
      </c>
    </row>
    <row r="2838" spans="3:4" x14ac:dyDescent="0.25">
      <c r="C2838" s="1" t="str">
        <f t="shared" si="83"/>
        <v/>
      </c>
      <c r="D2838" s="64" t="str">
        <f t="shared" si="84"/>
        <v/>
      </c>
    </row>
    <row r="2839" spans="3:4" x14ac:dyDescent="0.25">
      <c r="C2839" s="1" t="str">
        <f t="shared" si="83"/>
        <v/>
      </c>
      <c r="D2839" s="64" t="str">
        <f t="shared" si="84"/>
        <v/>
      </c>
    </row>
    <row r="2840" spans="3:4" x14ac:dyDescent="0.25">
      <c r="C2840" s="1" t="str">
        <f t="shared" si="83"/>
        <v/>
      </c>
      <c r="D2840" s="64" t="str">
        <f t="shared" si="84"/>
        <v/>
      </c>
    </row>
    <row r="2841" spans="3:4" x14ac:dyDescent="0.25">
      <c r="C2841" s="1" t="str">
        <f t="shared" si="83"/>
        <v/>
      </c>
      <c r="D2841" s="64" t="str">
        <f t="shared" si="84"/>
        <v/>
      </c>
    </row>
    <row r="2842" spans="3:4" x14ac:dyDescent="0.25">
      <c r="C2842" s="1" t="str">
        <f t="shared" si="83"/>
        <v/>
      </c>
      <c r="D2842" s="64" t="str">
        <f t="shared" si="84"/>
        <v/>
      </c>
    </row>
    <row r="2843" spans="3:4" x14ac:dyDescent="0.25">
      <c r="C2843" s="1" t="str">
        <f t="shared" si="83"/>
        <v/>
      </c>
      <c r="D2843" s="64" t="str">
        <f t="shared" si="84"/>
        <v/>
      </c>
    </row>
    <row r="2844" spans="3:4" x14ac:dyDescent="0.25">
      <c r="C2844" s="1" t="str">
        <f t="shared" si="83"/>
        <v/>
      </c>
      <c r="D2844" s="64" t="str">
        <f t="shared" si="84"/>
        <v/>
      </c>
    </row>
    <row r="2845" spans="3:4" x14ac:dyDescent="0.25">
      <c r="C2845" s="1" t="str">
        <f t="shared" si="83"/>
        <v/>
      </c>
      <c r="D2845" s="64" t="str">
        <f t="shared" si="84"/>
        <v/>
      </c>
    </row>
    <row r="2846" spans="3:4" x14ac:dyDescent="0.25">
      <c r="C2846" s="1" t="str">
        <f t="shared" si="83"/>
        <v/>
      </c>
      <c r="D2846" s="64" t="str">
        <f t="shared" si="84"/>
        <v/>
      </c>
    </row>
    <row r="2847" spans="3:4" x14ac:dyDescent="0.25">
      <c r="C2847" s="1" t="str">
        <f t="shared" si="83"/>
        <v/>
      </c>
      <c r="D2847" s="64" t="str">
        <f t="shared" si="84"/>
        <v/>
      </c>
    </row>
    <row r="2848" spans="3:4" x14ac:dyDescent="0.25">
      <c r="C2848" s="1" t="str">
        <f t="shared" si="83"/>
        <v/>
      </c>
      <c r="D2848" s="64" t="str">
        <f t="shared" si="84"/>
        <v/>
      </c>
    </row>
    <row r="2849" spans="3:4" x14ac:dyDescent="0.25">
      <c r="C2849" s="1" t="str">
        <f t="shared" si="83"/>
        <v/>
      </c>
      <c r="D2849" s="64" t="str">
        <f t="shared" si="84"/>
        <v/>
      </c>
    </row>
    <row r="2850" spans="3:4" x14ac:dyDescent="0.25">
      <c r="C2850" s="1" t="str">
        <f t="shared" si="83"/>
        <v/>
      </c>
      <c r="D2850" s="64" t="str">
        <f t="shared" si="84"/>
        <v/>
      </c>
    </row>
    <row r="2851" spans="3:4" x14ac:dyDescent="0.25">
      <c r="C2851" s="1" t="str">
        <f t="shared" si="83"/>
        <v/>
      </c>
      <c r="D2851" s="64" t="str">
        <f t="shared" si="84"/>
        <v/>
      </c>
    </row>
    <row r="2852" spans="3:4" x14ac:dyDescent="0.25">
      <c r="C2852" s="1" t="str">
        <f t="shared" si="83"/>
        <v/>
      </c>
      <c r="D2852" s="64" t="str">
        <f t="shared" si="84"/>
        <v/>
      </c>
    </row>
    <row r="2853" spans="3:4" x14ac:dyDescent="0.25">
      <c r="C2853" s="1" t="str">
        <f t="shared" si="83"/>
        <v/>
      </c>
      <c r="D2853" s="64" t="str">
        <f t="shared" si="84"/>
        <v/>
      </c>
    </row>
    <row r="2854" spans="3:4" x14ac:dyDescent="0.25">
      <c r="C2854" s="1" t="str">
        <f t="shared" ref="C2854:C2900" si="85">+IF(B2854="","",AVERAGE(B2755:B2854))</f>
        <v/>
      </c>
      <c r="D2854" s="64" t="str">
        <f t="shared" si="84"/>
        <v/>
      </c>
    </row>
    <row r="2855" spans="3:4" x14ac:dyDescent="0.25">
      <c r="C2855" s="1" t="str">
        <f t="shared" si="85"/>
        <v/>
      </c>
      <c r="D2855" s="64" t="str">
        <f t="shared" si="84"/>
        <v/>
      </c>
    </row>
    <row r="2856" spans="3:4" x14ac:dyDescent="0.25">
      <c r="C2856" s="1" t="str">
        <f t="shared" si="85"/>
        <v/>
      </c>
      <c r="D2856" s="64" t="str">
        <f t="shared" si="84"/>
        <v/>
      </c>
    </row>
    <row r="2857" spans="3:4" x14ac:dyDescent="0.25">
      <c r="C2857" s="1" t="str">
        <f t="shared" si="85"/>
        <v/>
      </c>
      <c r="D2857" s="64" t="str">
        <f t="shared" si="84"/>
        <v/>
      </c>
    </row>
    <row r="2858" spans="3:4" x14ac:dyDescent="0.25">
      <c r="C2858" s="1" t="str">
        <f t="shared" si="85"/>
        <v/>
      </c>
      <c r="D2858" s="64" t="str">
        <f t="shared" si="84"/>
        <v/>
      </c>
    </row>
    <row r="2859" spans="3:4" x14ac:dyDescent="0.25">
      <c r="C2859" s="1" t="str">
        <f t="shared" si="85"/>
        <v/>
      </c>
      <c r="D2859" s="64" t="str">
        <f t="shared" si="84"/>
        <v/>
      </c>
    </row>
    <row r="2860" spans="3:4" x14ac:dyDescent="0.25">
      <c r="C2860" s="1" t="str">
        <f t="shared" si="85"/>
        <v/>
      </c>
      <c r="D2860" s="64" t="str">
        <f t="shared" si="84"/>
        <v/>
      </c>
    </row>
    <row r="2861" spans="3:4" x14ac:dyDescent="0.25">
      <c r="C2861" s="1" t="str">
        <f t="shared" si="85"/>
        <v/>
      </c>
      <c r="D2861" s="64" t="str">
        <f t="shared" si="84"/>
        <v/>
      </c>
    </row>
    <row r="2862" spans="3:4" x14ac:dyDescent="0.25">
      <c r="C2862" s="1" t="str">
        <f t="shared" si="85"/>
        <v/>
      </c>
      <c r="D2862" s="64" t="str">
        <f t="shared" si="84"/>
        <v/>
      </c>
    </row>
    <row r="2863" spans="3:4" x14ac:dyDescent="0.25">
      <c r="C2863" s="1" t="str">
        <f t="shared" si="85"/>
        <v/>
      </c>
      <c r="D2863" s="64" t="str">
        <f t="shared" si="84"/>
        <v/>
      </c>
    </row>
    <row r="2864" spans="3:4" x14ac:dyDescent="0.25">
      <c r="C2864" s="1" t="str">
        <f t="shared" si="85"/>
        <v/>
      </c>
      <c r="D2864" s="64" t="str">
        <f t="shared" si="84"/>
        <v/>
      </c>
    </row>
    <row r="2865" spans="3:4" x14ac:dyDescent="0.25">
      <c r="C2865" s="1" t="str">
        <f t="shared" si="85"/>
        <v/>
      </c>
      <c r="D2865" s="64" t="str">
        <f t="shared" si="84"/>
        <v/>
      </c>
    </row>
    <row r="2866" spans="3:4" x14ac:dyDescent="0.25">
      <c r="C2866" s="1" t="str">
        <f t="shared" si="85"/>
        <v/>
      </c>
      <c r="D2866" s="64" t="str">
        <f t="shared" si="84"/>
        <v/>
      </c>
    </row>
    <row r="2867" spans="3:4" x14ac:dyDescent="0.25">
      <c r="C2867" s="1" t="str">
        <f t="shared" si="85"/>
        <v/>
      </c>
      <c r="D2867" s="64" t="str">
        <f t="shared" si="84"/>
        <v/>
      </c>
    </row>
    <row r="2868" spans="3:4" x14ac:dyDescent="0.25">
      <c r="C2868" s="1" t="str">
        <f t="shared" si="85"/>
        <v/>
      </c>
      <c r="D2868" s="64" t="str">
        <f t="shared" si="84"/>
        <v/>
      </c>
    </row>
    <row r="2869" spans="3:4" x14ac:dyDescent="0.25">
      <c r="C2869" s="1" t="str">
        <f t="shared" si="85"/>
        <v/>
      </c>
      <c r="D2869" s="64" t="str">
        <f t="shared" si="84"/>
        <v/>
      </c>
    </row>
    <row r="2870" spans="3:4" x14ac:dyDescent="0.25">
      <c r="C2870" s="1" t="str">
        <f t="shared" si="85"/>
        <v/>
      </c>
      <c r="D2870" s="64" t="str">
        <f t="shared" si="84"/>
        <v/>
      </c>
    </row>
    <row r="2871" spans="3:4" x14ac:dyDescent="0.25">
      <c r="C2871" s="1" t="str">
        <f t="shared" si="85"/>
        <v/>
      </c>
      <c r="D2871" s="64" t="str">
        <f t="shared" si="84"/>
        <v/>
      </c>
    </row>
    <row r="2872" spans="3:4" x14ac:dyDescent="0.25">
      <c r="C2872" s="1" t="str">
        <f t="shared" si="85"/>
        <v/>
      </c>
      <c r="D2872" s="64" t="str">
        <f t="shared" si="84"/>
        <v/>
      </c>
    </row>
    <row r="2873" spans="3:4" x14ac:dyDescent="0.25">
      <c r="C2873" s="1" t="str">
        <f t="shared" si="85"/>
        <v/>
      </c>
      <c r="D2873" s="64" t="str">
        <f t="shared" si="84"/>
        <v/>
      </c>
    </row>
    <row r="2874" spans="3:4" x14ac:dyDescent="0.25">
      <c r="C2874" s="1" t="str">
        <f t="shared" si="85"/>
        <v/>
      </c>
      <c r="D2874" s="64" t="str">
        <f t="shared" si="84"/>
        <v/>
      </c>
    </row>
    <row r="2875" spans="3:4" x14ac:dyDescent="0.25">
      <c r="C2875" s="1" t="str">
        <f t="shared" si="85"/>
        <v/>
      </c>
      <c r="D2875" s="64" t="str">
        <f t="shared" si="84"/>
        <v/>
      </c>
    </row>
    <row r="2876" spans="3:4" x14ac:dyDescent="0.25">
      <c r="C2876" s="1" t="str">
        <f t="shared" si="85"/>
        <v/>
      </c>
      <c r="D2876" s="64" t="str">
        <f t="shared" si="84"/>
        <v/>
      </c>
    </row>
    <row r="2877" spans="3:4" x14ac:dyDescent="0.25">
      <c r="C2877" s="1" t="str">
        <f t="shared" si="85"/>
        <v/>
      </c>
      <c r="D2877" s="64" t="str">
        <f t="shared" si="84"/>
        <v/>
      </c>
    </row>
    <row r="2878" spans="3:4" x14ac:dyDescent="0.25">
      <c r="C2878" s="1" t="str">
        <f t="shared" si="85"/>
        <v/>
      </c>
      <c r="D2878" s="64" t="str">
        <f t="shared" si="84"/>
        <v/>
      </c>
    </row>
    <row r="2879" spans="3:4" x14ac:dyDescent="0.25">
      <c r="C2879" s="1" t="str">
        <f t="shared" si="85"/>
        <v/>
      </c>
      <c r="D2879" s="64" t="str">
        <f t="shared" si="84"/>
        <v/>
      </c>
    </row>
    <row r="2880" spans="3:4" x14ac:dyDescent="0.25">
      <c r="C2880" s="1" t="str">
        <f t="shared" si="85"/>
        <v/>
      </c>
      <c r="D2880" s="64" t="str">
        <f t="shared" si="84"/>
        <v/>
      </c>
    </row>
    <row r="2881" spans="3:4" x14ac:dyDescent="0.25">
      <c r="C2881" s="1" t="str">
        <f t="shared" si="85"/>
        <v/>
      </c>
      <c r="D2881" s="64" t="str">
        <f t="shared" si="84"/>
        <v/>
      </c>
    </row>
    <row r="2882" spans="3:4" x14ac:dyDescent="0.25">
      <c r="C2882" s="1" t="str">
        <f t="shared" si="85"/>
        <v/>
      </c>
      <c r="D2882" s="64" t="str">
        <f t="shared" si="84"/>
        <v/>
      </c>
    </row>
    <row r="2883" spans="3:4" x14ac:dyDescent="0.25">
      <c r="C2883" s="1" t="str">
        <f t="shared" si="85"/>
        <v/>
      </c>
      <c r="D2883" s="64" t="str">
        <f t="shared" si="84"/>
        <v/>
      </c>
    </row>
    <row r="2884" spans="3:4" x14ac:dyDescent="0.25">
      <c r="C2884" s="1" t="str">
        <f t="shared" si="85"/>
        <v/>
      </c>
      <c r="D2884" s="64" t="str">
        <f t="shared" si="84"/>
        <v/>
      </c>
    </row>
    <row r="2885" spans="3:4" x14ac:dyDescent="0.25">
      <c r="C2885" s="1" t="str">
        <f t="shared" si="85"/>
        <v/>
      </c>
      <c r="D2885" s="64" t="str">
        <f t="shared" si="84"/>
        <v/>
      </c>
    </row>
    <row r="2886" spans="3:4" x14ac:dyDescent="0.25">
      <c r="C2886" s="1" t="str">
        <f t="shared" si="85"/>
        <v/>
      </c>
      <c r="D2886" s="64" t="str">
        <f t="shared" si="84"/>
        <v/>
      </c>
    </row>
    <row r="2887" spans="3:4" x14ac:dyDescent="0.25">
      <c r="C2887" s="1" t="str">
        <f t="shared" si="85"/>
        <v/>
      </c>
      <c r="D2887" s="64" t="str">
        <f t="shared" si="84"/>
        <v/>
      </c>
    </row>
    <row r="2888" spans="3:4" x14ac:dyDescent="0.25">
      <c r="C2888" s="1" t="str">
        <f t="shared" si="85"/>
        <v/>
      </c>
      <c r="D2888" s="64" t="str">
        <f t="shared" si="84"/>
        <v/>
      </c>
    </row>
    <row r="2889" spans="3:4" x14ac:dyDescent="0.25">
      <c r="C2889" s="1" t="str">
        <f t="shared" si="85"/>
        <v/>
      </c>
      <c r="D2889" s="64" t="str">
        <f t="shared" si="84"/>
        <v/>
      </c>
    </row>
    <row r="2890" spans="3:4" x14ac:dyDescent="0.25">
      <c r="C2890" s="1" t="str">
        <f t="shared" si="85"/>
        <v/>
      </c>
      <c r="D2890" s="64" t="str">
        <f t="shared" si="84"/>
        <v/>
      </c>
    </row>
    <row r="2891" spans="3:4" x14ac:dyDescent="0.25">
      <c r="C2891" s="1" t="str">
        <f t="shared" si="85"/>
        <v/>
      </c>
      <c r="D2891" s="64" t="str">
        <f t="shared" ref="D2891:D2900" si="86">+IF(B2891="","",AVERAGE(B2692:B2891))</f>
        <v/>
      </c>
    </row>
    <row r="2892" spans="3:4" x14ac:dyDescent="0.25">
      <c r="C2892" s="1" t="str">
        <f t="shared" si="85"/>
        <v/>
      </c>
      <c r="D2892" s="64" t="str">
        <f t="shared" si="86"/>
        <v/>
      </c>
    </row>
    <row r="2893" spans="3:4" x14ac:dyDescent="0.25">
      <c r="C2893" s="1" t="str">
        <f t="shared" si="85"/>
        <v/>
      </c>
      <c r="D2893" s="64" t="str">
        <f t="shared" si="86"/>
        <v/>
      </c>
    </row>
    <row r="2894" spans="3:4" x14ac:dyDescent="0.25">
      <c r="C2894" s="1" t="str">
        <f t="shared" si="85"/>
        <v/>
      </c>
      <c r="D2894" s="64" t="str">
        <f t="shared" si="86"/>
        <v/>
      </c>
    </row>
    <row r="2895" spans="3:4" x14ac:dyDescent="0.25">
      <c r="C2895" s="1" t="str">
        <f t="shared" si="85"/>
        <v/>
      </c>
      <c r="D2895" s="64" t="str">
        <f t="shared" si="86"/>
        <v/>
      </c>
    </row>
    <row r="2896" spans="3:4" x14ac:dyDescent="0.25">
      <c r="C2896" s="1" t="str">
        <f t="shared" si="85"/>
        <v/>
      </c>
      <c r="D2896" s="64" t="str">
        <f t="shared" si="86"/>
        <v/>
      </c>
    </row>
    <row r="2897" spans="3:4" x14ac:dyDescent="0.25">
      <c r="C2897" s="1" t="str">
        <f t="shared" si="85"/>
        <v/>
      </c>
      <c r="D2897" s="64" t="str">
        <f t="shared" si="86"/>
        <v/>
      </c>
    </row>
    <row r="2898" spans="3:4" x14ac:dyDescent="0.25">
      <c r="C2898" s="1" t="str">
        <f t="shared" si="85"/>
        <v/>
      </c>
      <c r="D2898" s="64" t="str">
        <f t="shared" si="86"/>
        <v/>
      </c>
    </row>
    <row r="2899" spans="3:4" x14ac:dyDescent="0.25">
      <c r="C2899" s="1" t="str">
        <f t="shared" si="85"/>
        <v/>
      </c>
      <c r="D2899" s="64" t="str">
        <f t="shared" si="86"/>
        <v/>
      </c>
    </row>
    <row r="2900" spans="3:4" x14ac:dyDescent="0.25">
      <c r="C2900" s="1" t="str">
        <f t="shared" si="85"/>
        <v/>
      </c>
      <c r="D2900" s="64" t="str">
        <f t="shared" si="86"/>
        <v/>
      </c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Button 1">
              <controlPr defaultSize="0" print="0" autoFill="0" autoPict="0" macro="[0]!EquityPriceAnalysis">
                <anchor moveWithCells="1" sizeWithCells="1">
                  <from>
                    <xdr:col>7</xdr:col>
                    <xdr:colOff>19050</xdr:colOff>
                    <xdr:row>0</xdr:row>
                    <xdr:rowOff>28575</xdr:rowOff>
                  </from>
                  <to>
                    <xdr:col>8</xdr:col>
                    <xdr:colOff>514350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EquityPortfolio!$C$10:$C$21</xm:f>
          </x14:formula1>
          <xm:sqref>G1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4">
    <tabColor rgb="FFFF0000"/>
  </sheetPr>
  <dimension ref="A1"/>
  <sheetViews>
    <sheetView workbookViewId="0">
      <selection activeCell="H18" sqref="H1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Z10"/>
  <sheetViews>
    <sheetView showGridLines="0" zoomScale="75" zoomScaleNormal="75" workbookViewId="0">
      <pane xSplit="1" ySplit="2" topLeftCell="J3" activePane="bottomRight" state="frozen"/>
      <selection pane="topRight" activeCell="B1" sqref="B1"/>
      <selection pane="bottomLeft" activeCell="A3" sqref="A3"/>
      <selection pane="bottomRight" activeCell="U19" sqref="U19"/>
    </sheetView>
  </sheetViews>
  <sheetFormatPr baseColWidth="10" defaultColWidth="11.42578125" defaultRowHeight="15" x14ac:dyDescent="0.25"/>
  <cols>
    <col min="1" max="1" width="32.5703125" customWidth="1"/>
    <col min="2" max="2" width="19.5703125" customWidth="1"/>
    <col min="3" max="3" width="15.7109375" customWidth="1"/>
    <col min="6" max="6" width="17.28515625" customWidth="1"/>
    <col min="11" max="11" width="8" customWidth="1"/>
    <col min="12" max="14" width="15.7109375" customWidth="1"/>
    <col min="15" max="15" width="10" customWidth="1"/>
    <col min="16" max="16" width="17.85546875" bestFit="1" customWidth="1"/>
    <col min="17" max="17" width="23.140625" bestFit="1" customWidth="1"/>
    <col min="18" max="18" width="11.42578125" style="50"/>
    <col min="25" max="25" width="13.5703125" customWidth="1"/>
    <col min="26" max="26" width="12" bestFit="1" customWidth="1"/>
  </cols>
  <sheetData>
    <row r="1" spans="1:26" s="136" customFormat="1" x14ac:dyDescent="0.25">
      <c r="B1" s="137" t="s">
        <v>12421</v>
      </c>
      <c r="C1" s="137" t="s">
        <v>12413</v>
      </c>
      <c r="E1" s="138"/>
      <c r="F1" s="136" t="s">
        <v>12420</v>
      </c>
      <c r="K1" s="137" t="s">
        <v>4113</v>
      </c>
      <c r="N1" s="137" t="s">
        <v>12419</v>
      </c>
      <c r="O1" s="137" t="s">
        <v>12418</v>
      </c>
      <c r="P1" s="137" t="s">
        <v>12417</v>
      </c>
      <c r="Q1" s="137" t="s">
        <v>12416</v>
      </c>
      <c r="R1" s="50">
        <f ca="1">SUM(S:S)</f>
        <v>15855.496758530808</v>
      </c>
    </row>
    <row r="2" spans="1:26" ht="33.75" x14ac:dyDescent="0.25">
      <c r="A2" s="134" t="s">
        <v>12415</v>
      </c>
      <c r="B2" s="133" t="s">
        <v>12414</v>
      </c>
      <c r="C2" s="133" t="s">
        <v>12413</v>
      </c>
      <c r="D2" s="135" t="s">
        <v>12150</v>
      </c>
      <c r="E2" s="135" t="s">
        <v>12149</v>
      </c>
      <c r="F2" s="135" t="s">
        <v>12412</v>
      </c>
      <c r="G2" s="135" t="s">
        <v>12411</v>
      </c>
      <c r="H2" s="134" t="s">
        <v>12410</v>
      </c>
      <c r="I2" s="133" t="s">
        <v>12148</v>
      </c>
      <c r="J2" s="132" t="s">
        <v>12409</v>
      </c>
      <c r="K2" s="132" t="s">
        <v>4113</v>
      </c>
      <c r="L2" s="132" t="s">
        <v>12408</v>
      </c>
      <c r="M2" s="132" t="s">
        <v>12407</v>
      </c>
      <c r="N2" s="132" t="s">
        <v>12406</v>
      </c>
      <c r="O2" s="132" t="s">
        <v>1121</v>
      </c>
      <c r="P2" s="132" t="s">
        <v>12405</v>
      </c>
      <c r="Q2" s="132" t="s">
        <v>12404</v>
      </c>
      <c r="R2" s="131" t="s">
        <v>12147</v>
      </c>
      <c r="S2" s="130" t="s">
        <v>12146</v>
      </c>
      <c r="T2" s="130" t="s">
        <v>12403</v>
      </c>
      <c r="U2" s="130" t="s">
        <v>12402</v>
      </c>
      <c r="V2" s="130" t="s">
        <v>12401</v>
      </c>
      <c r="W2" s="130" t="s">
        <v>12145</v>
      </c>
      <c r="X2" s="130" t="s">
        <v>12144</v>
      </c>
    </row>
    <row r="3" spans="1:26" x14ac:dyDescent="0.25">
      <c r="A3" s="126" t="s">
        <v>12400</v>
      </c>
      <c r="B3" s="125">
        <v>4.2500000000000003E-2</v>
      </c>
      <c r="C3" s="126">
        <v>1000</v>
      </c>
      <c r="D3" s="127">
        <v>44961</v>
      </c>
      <c r="E3" s="127">
        <v>43070</v>
      </c>
      <c r="F3" s="126">
        <v>4</v>
      </c>
      <c r="G3" s="129">
        <v>100</v>
      </c>
      <c r="H3" s="129">
        <v>100.32299999999999</v>
      </c>
      <c r="I3" s="128">
        <v>10</v>
      </c>
      <c r="J3" s="125">
        <v>0.05</v>
      </c>
      <c r="K3" s="126">
        <v>1000</v>
      </c>
      <c r="L3" s="127">
        <f ca="1">COUPPCD(TODAY(),D3,F3,2)</f>
        <v>43408</v>
      </c>
      <c r="M3" s="127">
        <f ca="1">COUPNCD(TODAY(),D3,F3,2)</f>
        <v>43500</v>
      </c>
      <c r="N3" s="126">
        <f ca="1">(TODAY()-L3)</f>
        <v>43</v>
      </c>
      <c r="O3" s="126">
        <f ca="1">M3-L3</f>
        <v>92</v>
      </c>
      <c r="P3" s="126">
        <f ca="1">COUPNUM(TODAY(),D3,F3,2)</f>
        <v>17</v>
      </c>
      <c r="Q3" s="125">
        <v>0.02</v>
      </c>
      <c r="R3" s="50">
        <f ca="1">BondPricer($N$3, $O$3, $P$3, $F$3, $B$3, $C$3, $K$3, $Q$3)</f>
        <v>1094.0020990152793</v>
      </c>
      <c r="S3" s="51">
        <f ca="1">PValue($O$3, $P$3, $F$3, $B$3, $C$3, $K$3, $Q$3)</f>
        <v>1091.4548042335016</v>
      </c>
      <c r="T3" s="124">
        <v>6.5994985367028483E-2</v>
      </c>
      <c r="U3">
        <f ca="1">MacDuration($N$3, $O$3, $P$3, $F$3, $B$3, $C$3, $K$3, $Q$3)</f>
        <v>15.247480515745847</v>
      </c>
      <c r="V3">
        <f ca="1">ModifiedDuration($N$3, $O$3, $P$3, $F$3, $B$3, $C$3, $K$3, $Q$3)</f>
        <v>15.171622403727211</v>
      </c>
      <c r="W3" s="51">
        <f ca="1">Convexity($N$3, $O$3, $P$3, $F$3, $B$3, $C$3, $K$3, $Q$3)</f>
        <v>246.82927802293804</v>
      </c>
      <c r="X3">
        <v>-2.5949405698875125</v>
      </c>
      <c r="Y3" s="51"/>
      <c r="Z3" s="34"/>
    </row>
    <row r="4" spans="1:26" x14ac:dyDescent="0.25">
      <c r="A4" s="126" t="s">
        <v>12423</v>
      </c>
      <c r="B4" s="125">
        <v>5.2499999999999998E-2</v>
      </c>
      <c r="C4" s="126">
        <v>5000</v>
      </c>
      <c r="D4" s="127">
        <v>45203</v>
      </c>
      <c r="E4" s="127">
        <v>43070</v>
      </c>
      <c r="F4" s="126">
        <v>2</v>
      </c>
      <c r="G4" s="129">
        <v>100</v>
      </c>
      <c r="H4" s="129">
        <v>100.32299999999999</v>
      </c>
      <c r="I4" s="128">
        <v>10</v>
      </c>
      <c r="J4" s="125">
        <v>0.04</v>
      </c>
      <c r="K4" s="126">
        <v>1000</v>
      </c>
      <c r="L4" s="127">
        <f t="shared" ref="L4:L10" ca="1" si="0">COUPPCD(TODAY(),D4,F4,2)</f>
        <v>43377</v>
      </c>
      <c r="M4" s="127">
        <f t="shared" ref="M4:M10" ca="1" si="1">COUPNCD(TODAY(),D4,F4,2)</f>
        <v>43559</v>
      </c>
      <c r="N4" s="126">
        <f t="shared" ref="N4:N10" ca="1" si="2">(TODAY()-L4)</f>
        <v>74</v>
      </c>
      <c r="O4" s="126">
        <f t="shared" ref="O4:O10" ca="1" si="3">M4-L4</f>
        <v>182</v>
      </c>
      <c r="P4" s="126">
        <f t="shared" ref="P4:P10" ca="1" si="4">COUPNUM(TODAY(),D4,F4,2)</f>
        <v>10</v>
      </c>
      <c r="Q4" s="125">
        <v>0.01</v>
      </c>
      <c r="R4" s="50">
        <f ca="1">BondPricer($N$4, $O$4, $P$4, $F$4, $B$4, $C$4, $K$4, $Q$4)</f>
        <v>2232.9881891571495</v>
      </c>
      <c r="S4" s="51">
        <f ca="1">PValue($O$4, $P$4, $F$4, $B$4, $C$4, $K$4, $Q$4)</f>
        <v>2228.4644974242651</v>
      </c>
      <c r="T4" s="124">
        <v>0.14642215185931198</v>
      </c>
      <c r="U4">
        <f ca="1">MacDuration($N$4, $O$4, $P$4, $F$4, $B$4, $C$4, $K$4, $Q$4)</f>
        <v>6.9909096255005636</v>
      </c>
      <c r="V4">
        <f ca="1">ModifiedDuration($N$4, $O$4, $P$4, $F$4, $B$4, $C$4, $K$4, $Q$4)</f>
        <v>6.9561289805975761</v>
      </c>
      <c r="W4" s="51">
        <f ca="1">Convexity($N$4, $O$4, $P$4, $F$4, $B$4, $C$4, $K$4, $Q$4)</f>
        <v>53.486912025476698</v>
      </c>
      <c r="X4">
        <v>-5.0076860979397679</v>
      </c>
      <c r="Y4" s="34"/>
      <c r="Z4" s="33"/>
    </row>
    <row r="5" spans="1:26" x14ac:dyDescent="0.25">
      <c r="A5" s="126" t="s">
        <v>12422</v>
      </c>
      <c r="B5" s="125">
        <v>6.25E-2</v>
      </c>
      <c r="C5" s="126">
        <v>1000</v>
      </c>
      <c r="D5" s="127">
        <v>45386</v>
      </c>
      <c r="E5" s="127">
        <v>43070</v>
      </c>
      <c r="F5" s="126">
        <v>1</v>
      </c>
      <c r="G5" s="129">
        <v>100</v>
      </c>
      <c r="H5" s="129">
        <v>100.32299999999999</v>
      </c>
      <c r="I5" s="128">
        <v>10</v>
      </c>
      <c r="J5" s="125">
        <v>5.7000000000000002E-2</v>
      </c>
      <c r="K5" s="126">
        <v>1000</v>
      </c>
      <c r="L5" s="127">
        <f t="shared" ca="1" si="0"/>
        <v>43194</v>
      </c>
      <c r="M5" s="127">
        <f t="shared" ca="1" si="1"/>
        <v>43559</v>
      </c>
      <c r="N5" s="126">
        <f t="shared" ca="1" si="2"/>
        <v>257</v>
      </c>
      <c r="O5" s="126">
        <f t="shared" ca="1" si="3"/>
        <v>365</v>
      </c>
      <c r="P5" s="126">
        <f t="shared" ca="1" si="4"/>
        <v>6</v>
      </c>
      <c r="Q5" s="125">
        <v>1.4999999999999999E-2</v>
      </c>
      <c r="R5" s="50">
        <f ca="1">BondPricer($N$5, $O$5, $P$5, $F$5, $B$5, $C$5, $K$5, $Q$5)</f>
        <v>1284.0065985246447</v>
      </c>
      <c r="S5" s="51">
        <f ca="1">PValue($O$5, $P$5, $F$5, $B$5, $C$5, $K$5, $Q$5)</f>
        <v>1270.616390360075</v>
      </c>
      <c r="T5" s="124">
        <v>7.7957696094361761E-2</v>
      </c>
      <c r="U5">
        <f ca="1">MacDuration($N$5, $O$5, $P$5, $F$5, $B$5, $C$5, $K$5, $Q$5)</f>
        <v>4.5831293031360403</v>
      </c>
      <c r="V5">
        <f ca="1">ModifiedDuration($N$5, $O$5, $P$5, $F$5, $B$5, $C$5, $K$5, $Q$5)</f>
        <v>4.5153983282128474</v>
      </c>
      <c r="W5" s="51">
        <f ca="1">Convexity($N$5, $O$5, $P$5, $F$5, $B$5, $C$5, $K$5, $Q$5)</f>
        <v>19.448840957723622</v>
      </c>
      <c r="X5">
        <v>-13.84123687635406</v>
      </c>
    </row>
    <row r="6" spans="1:26" x14ac:dyDescent="0.25">
      <c r="A6" s="126" t="s">
        <v>12424</v>
      </c>
      <c r="B6" s="125">
        <v>7.2499999999999995E-2</v>
      </c>
      <c r="C6" s="126">
        <v>7000</v>
      </c>
      <c r="D6" s="127">
        <v>45751</v>
      </c>
      <c r="E6" s="127">
        <v>43070</v>
      </c>
      <c r="F6" s="126">
        <v>2</v>
      </c>
      <c r="G6" s="129">
        <v>100</v>
      </c>
      <c r="H6" s="129">
        <v>100.32299999999999</v>
      </c>
      <c r="I6" s="128">
        <v>10</v>
      </c>
      <c r="J6" s="125">
        <v>7.0000000000000007E-2</v>
      </c>
      <c r="K6" s="126">
        <v>1000</v>
      </c>
      <c r="L6" s="127">
        <f t="shared" ca="1" si="0"/>
        <v>43377</v>
      </c>
      <c r="M6" s="127">
        <f t="shared" ca="1" si="1"/>
        <v>43559</v>
      </c>
      <c r="N6" s="126">
        <f t="shared" ca="1" si="2"/>
        <v>74</v>
      </c>
      <c r="O6" s="126">
        <f t="shared" ca="1" si="3"/>
        <v>182</v>
      </c>
      <c r="P6" s="126">
        <f t="shared" ca="1" si="4"/>
        <v>13</v>
      </c>
      <c r="Q6" s="125">
        <v>0.01</v>
      </c>
      <c r="R6" s="50">
        <f ca="1">BondPricer($N$6, $O$6, $P$6, $F$6, $B$6, $C$6, $K$6, $Q$6)</f>
        <v>4131.7128552422482</v>
      </c>
      <c r="S6" s="51">
        <f ca="1">PValue($O$6, $P$6, $F$6, $B$6, $C$6, $K$6, $Q$6)</f>
        <v>4123.342638428443</v>
      </c>
      <c r="T6" s="124">
        <v>0.27220985290271738</v>
      </c>
      <c r="U6">
        <f ca="1">MacDuration($N$6, $O$6, $P$6, $F$6, $B$6, $C$6, $K$6, $Q$6)</f>
        <v>7.9032318238322476</v>
      </c>
      <c r="V6">
        <f ca="1">ModifiedDuration($N$6, $O$6, $P$6, $F$6, $B$6, $C$6, $K$6, $Q$6)</f>
        <v>7.8639122625196496</v>
      </c>
      <c r="W6" s="51">
        <f ca="1">Convexity($N$6, $O$6, $P$6, $F$6, $B$6, $C$6, $K$6, $Q$6)</f>
        <v>75.204781548346006</v>
      </c>
      <c r="X6">
        <v>-9.3096671425300883</v>
      </c>
    </row>
    <row r="7" spans="1:26" x14ac:dyDescent="0.25">
      <c r="A7" s="126" t="s">
        <v>12425</v>
      </c>
      <c r="B7" s="125">
        <v>8.2500000000000004E-2</v>
      </c>
      <c r="C7" s="126">
        <v>1000</v>
      </c>
      <c r="D7" s="127">
        <v>47604</v>
      </c>
      <c r="E7" s="127">
        <v>43070</v>
      </c>
      <c r="F7" s="126">
        <v>1</v>
      </c>
      <c r="G7" s="129">
        <v>100</v>
      </c>
      <c r="H7" s="129">
        <v>100.32299999999999</v>
      </c>
      <c r="I7" s="128">
        <v>10</v>
      </c>
      <c r="J7" s="125">
        <v>0.09</v>
      </c>
      <c r="K7" s="126">
        <v>1000</v>
      </c>
      <c r="L7" s="127">
        <f t="shared" ca="1" si="0"/>
        <v>43221</v>
      </c>
      <c r="M7" s="127">
        <f t="shared" ca="1" si="1"/>
        <v>43586</v>
      </c>
      <c r="N7" s="126">
        <f t="shared" ca="1" si="2"/>
        <v>230</v>
      </c>
      <c r="O7" s="126">
        <f t="shared" ca="1" si="3"/>
        <v>365</v>
      </c>
      <c r="P7" s="126">
        <f t="shared" ca="1" si="4"/>
        <v>12</v>
      </c>
      <c r="Q7" s="125">
        <v>0.02</v>
      </c>
      <c r="R7" s="50">
        <f ca="1">BondPricer($N$7, $O$7, $P$7, $F$7, $B$7, $C$7, $K$7, $Q$7)</f>
        <v>1681.8147348122066</v>
      </c>
      <c r="S7" s="51">
        <f ca="1">PValue($O$7, $P$7, $F$7, $B$7, $C$7, $K$7, $Q$7)</f>
        <v>1660.9588263073235</v>
      </c>
      <c r="T7" s="124">
        <v>0.1014538409751333</v>
      </c>
      <c r="U7">
        <f ca="1">MacDuration($N$7, $O$7, $P$7, $F$7, $B$7, $C$7, $K$7, $Q$7)</f>
        <v>8.3569937398006697</v>
      </c>
      <c r="V7">
        <f ca="1">ModifiedDuration($N$7, $O$7, $P$7, $F$7, $B$7, $C$7, $K$7, $Q$7)</f>
        <v>8.193131117451637</v>
      </c>
      <c r="W7" s="51">
        <f ca="1">Convexity($N$7, $O$7, $P$7, $F$7, $B$7, $C$7, $K$7, $Q$7)</f>
        <v>90.298664908767293</v>
      </c>
      <c r="X7">
        <v>-21.462572234253457</v>
      </c>
    </row>
    <row r="8" spans="1:26" x14ac:dyDescent="0.25">
      <c r="A8" s="126" t="s">
        <v>12426</v>
      </c>
      <c r="B8" s="125">
        <v>9.2499999999999999E-2</v>
      </c>
      <c r="C8" s="126">
        <v>1000</v>
      </c>
      <c r="D8" s="127">
        <v>48700</v>
      </c>
      <c r="E8" s="127">
        <v>43070</v>
      </c>
      <c r="F8" s="126">
        <v>4</v>
      </c>
      <c r="G8" s="129">
        <v>100</v>
      </c>
      <c r="H8" s="129">
        <v>100.32299999999999</v>
      </c>
      <c r="I8" s="128">
        <v>10</v>
      </c>
      <c r="J8" s="125">
        <v>0.09</v>
      </c>
      <c r="K8" s="126">
        <v>1000</v>
      </c>
      <c r="L8" s="127">
        <f t="shared" ca="1" si="0"/>
        <v>43405</v>
      </c>
      <c r="M8" s="127">
        <f t="shared" ca="1" si="1"/>
        <v>43497</v>
      </c>
      <c r="N8" s="126">
        <f t="shared" ca="1" si="2"/>
        <v>46</v>
      </c>
      <c r="O8" s="126">
        <f t="shared" ca="1" si="3"/>
        <v>92</v>
      </c>
      <c r="P8" s="126">
        <f t="shared" ca="1" si="4"/>
        <v>58</v>
      </c>
      <c r="Q8" s="125">
        <v>0.01</v>
      </c>
      <c r="R8" s="50">
        <f ca="1">BondPricer($N$8, $O$8, $P$8, $F$8, $B$8, $C$8, $K$8, $Q$8)</f>
        <v>2114.9133332561792</v>
      </c>
      <c r="S8" s="51">
        <f ca="1">PValue($O$8, $P$8, $F$8, $B$8, $C$8, $K$8, $Q$8)</f>
        <v>2112.2746381135476</v>
      </c>
      <c r="T8" s="124">
        <v>0.12958420988880315</v>
      </c>
      <c r="U8">
        <f ca="1">MacDuration($N$8, $O$8, $P$8, $F$8, $B$8, $C$8, $K$8, $Q$8)</f>
        <v>40.26048910085872</v>
      </c>
      <c r="V8">
        <f ca="1">ModifiedDuration($N$8, $O$8, $P$8, $F$8, $B$8, $C$8, $K$8, $Q$8)</f>
        <v>40.160088878662066</v>
      </c>
      <c r="W8" s="51">
        <f ca="1">Convexity($N$8, $O$8, $P$8, $F$8, $B$8, $C$8, $K$8, $Q$8)</f>
        <v>2217.7030500201986</v>
      </c>
      <c r="X8">
        <v>-2.727306503355976</v>
      </c>
    </row>
    <row r="9" spans="1:26" x14ac:dyDescent="0.25">
      <c r="A9" s="126" t="s">
        <v>12427</v>
      </c>
      <c r="B9" s="125">
        <v>8.2500000000000004E-2</v>
      </c>
      <c r="C9" s="126">
        <v>1000</v>
      </c>
      <c r="D9" s="127">
        <v>47518</v>
      </c>
      <c r="E9" s="127">
        <v>43070</v>
      </c>
      <c r="F9" s="126">
        <v>2</v>
      </c>
      <c r="G9" s="129">
        <v>100</v>
      </c>
      <c r="H9" s="129">
        <v>100.32299999999999</v>
      </c>
      <c r="I9" s="128">
        <v>10</v>
      </c>
      <c r="J9" s="125">
        <v>0.08</v>
      </c>
      <c r="K9" s="126">
        <v>1000</v>
      </c>
      <c r="L9" s="127">
        <f t="shared" ca="1" si="0"/>
        <v>43316</v>
      </c>
      <c r="M9" s="127">
        <f t="shared" ca="1" si="1"/>
        <v>43500</v>
      </c>
      <c r="N9" s="126">
        <f t="shared" ca="1" si="2"/>
        <v>135</v>
      </c>
      <c r="O9" s="126">
        <f t="shared" ca="1" si="3"/>
        <v>184</v>
      </c>
      <c r="P9" s="126">
        <f t="shared" ca="1" si="4"/>
        <v>23</v>
      </c>
      <c r="Q9" s="125">
        <v>1.2999999999999999E-2</v>
      </c>
      <c r="R9" s="50">
        <f ca="1">BondPricer($N$9, $O$9, $P$9, $F$9, $B$9, $C$9, $K$9, $Q$9)</f>
        <v>1748.43915844088</v>
      </c>
      <c r="S9" s="51">
        <f ca="1">PValue($O$9, $P$9, $F$9, $B$9, $C$9, $K$9, $Q$9)</f>
        <v>1740.1475199770532</v>
      </c>
      <c r="T9" s="124">
        <v>0.10680608196007402</v>
      </c>
      <c r="U9">
        <f ca="1">MacDuration($N$9, $O$9, $P$9, $F$9, $B$9, $C$9, $K$9, $Q$9)</f>
        <v>16.568576119228034</v>
      </c>
      <c r="V9">
        <f ca="1">ModifiedDuration($N$9, $O$9, $P$9, $F$9, $B$9, $C$9, $K$9, $Q$9)</f>
        <v>16.461575876033812</v>
      </c>
      <c r="W9" s="51">
        <f ca="1">Convexity($N$9, $O$9, $P$9, $F$9, $B$9, $C$9, $K$9, $Q$9)</f>
        <v>352.86104828495013</v>
      </c>
      <c r="X9">
        <v>-8.5741939753040697</v>
      </c>
    </row>
    <row r="10" spans="1:26" x14ac:dyDescent="0.25">
      <c r="A10" s="126" t="s">
        <v>12428</v>
      </c>
      <c r="B10" s="125">
        <v>8.2500000000000004E-2</v>
      </c>
      <c r="C10" s="126">
        <v>1000</v>
      </c>
      <c r="D10" s="127">
        <v>47518</v>
      </c>
      <c r="E10" s="127">
        <v>43070</v>
      </c>
      <c r="F10" s="126">
        <v>4</v>
      </c>
      <c r="G10" s="129">
        <v>100</v>
      </c>
      <c r="H10" s="129">
        <v>100.32299999999999</v>
      </c>
      <c r="I10" s="128">
        <v>10</v>
      </c>
      <c r="J10" s="125">
        <v>0.08</v>
      </c>
      <c r="K10" s="126">
        <v>1000</v>
      </c>
      <c r="L10" s="127">
        <f t="shared" ca="1" si="0"/>
        <v>43408</v>
      </c>
      <c r="M10" s="127">
        <f t="shared" ca="1" si="1"/>
        <v>43500</v>
      </c>
      <c r="N10" s="126">
        <f t="shared" ca="1" si="2"/>
        <v>43</v>
      </c>
      <c r="O10" s="126">
        <f t="shared" ca="1" si="3"/>
        <v>92</v>
      </c>
      <c r="P10" s="126">
        <f t="shared" ca="1" si="4"/>
        <v>45</v>
      </c>
      <c r="Q10" s="125">
        <v>0.02</v>
      </c>
      <c r="R10" s="50">
        <f ca="1">BondPricer($N$10, $O$10, $P$10, $F$10, $B$10, $C$10, $K$10, $Q$10)</f>
        <v>1632.0375101004431</v>
      </c>
      <c r="S10" s="51">
        <f ca="1">PValue($O$10, $P$10, $F$10, $B$10, $C$10, $K$10, $Q$10)</f>
        <v>1628.2374436865978</v>
      </c>
      <c r="T10" s="124">
        <v>9.9571180952569824E-2</v>
      </c>
      <c r="U10">
        <f ca="1">MacDuration($N$10, $O$10, $P$10, $F$10, $B$10, $C$10, $K$10, $Q$10)</f>
        <v>32.899759006243379</v>
      </c>
      <c r="V10">
        <f ca="1">ModifiedDuration($N$10, $O$10, $P$10, $F$10, $B$10, $C$10, $K$10, $Q$10)</f>
        <v>32.73607861317749</v>
      </c>
      <c r="W10" s="51">
        <f ca="1">Convexity($N$10, $O$10, $P$10, $F$10, $B$10, $C$10, $K$10, $Q$10)</f>
        <v>1544.2122789878072</v>
      </c>
      <c r="X10">
        <v>-3.9151656085450668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2" r:id="rId4" name="Button 2">
              <controlPr defaultSize="0" print="0" autoFill="0" autoPict="0" macro="[0]!BondsAll">
                <anchor moveWithCells="1" sizeWithCells="1">
                  <from>
                    <xdr:col>11</xdr:col>
                    <xdr:colOff>485775</xdr:colOff>
                    <xdr:row>13</xdr:row>
                    <xdr:rowOff>28575</xdr:rowOff>
                  </from>
                  <to>
                    <xdr:col>14</xdr:col>
                    <xdr:colOff>200025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3" r:id="rId5" name="Button 3">
              <controlPr defaultSize="0" print="0" autoFill="0" autoPict="0" macro="[0]!BondsPriceAnalysis">
                <anchor moveWithCells="1" sizeWithCells="1">
                  <from>
                    <xdr:col>14</xdr:col>
                    <xdr:colOff>342900</xdr:colOff>
                    <xdr:row>13</xdr:row>
                    <xdr:rowOff>19050</xdr:rowOff>
                  </from>
                  <to>
                    <xdr:col>16</xdr:col>
                    <xdr:colOff>1343025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80"/>
  <sheetViews>
    <sheetView showGridLines="0" zoomScale="75" zoomScaleNormal="75" workbookViewId="0">
      <selection activeCell="I14" sqref="I14"/>
    </sheetView>
  </sheetViews>
  <sheetFormatPr baseColWidth="10" defaultRowHeight="15" outlineLevelRow="1" x14ac:dyDescent="0.25"/>
  <cols>
    <col min="1" max="1" width="18.28515625" style="74" customWidth="1"/>
    <col min="2" max="5" width="15.7109375" customWidth="1"/>
    <col min="6" max="6" width="12.140625" customWidth="1"/>
  </cols>
  <sheetData>
    <row r="1" spans="1:7" ht="18.75" x14ac:dyDescent="0.3">
      <c r="A1" s="28" t="s">
        <v>12359</v>
      </c>
      <c r="B1" s="161" t="s">
        <v>12424</v>
      </c>
      <c r="C1" s="161"/>
      <c r="D1" s="161"/>
      <c r="E1" s="83" t="s">
        <v>12361</v>
      </c>
    </row>
    <row r="2" spans="1:7" x14ac:dyDescent="0.25">
      <c r="A2" t="s">
        <v>12146</v>
      </c>
      <c r="B2" s="81">
        <f ca="1">+VLOOKUP(B1,BondsPortfolio!$A:$X,19,FALSE)</f>
        <v>4123.342638428443</v>
      </c>
    </row>
    <row r="3" spans="1:7" x14ac:dyDescent="0.25">
      <c r="A3" t="s">
        <v>12338</v>
      </c>
      <c r="B3" s="81">
        <f ca="1">+VLOOKUP(B1,BondsPortfolio!$A:$X,18,FALSE)</f>
        <v>4131.7128552422482</v>
      </c>
      <c r="C3" s="78">
        <f>-PV(C7/C8,C6*C8,C5*C4/C8,C4)</f>
        <v>6694.127240293833</v>
      </c>
      <c r="D3" t="s">
        <v>12345</v>
      </c>
      <c r="F3" s="76">
        <v>0.01</v>
      </c>
    </row>
    <row r="4" spans="1:7" x14ac:dyDescent="0.25">
      <c r="A4" t="s">
        <v>12339</v>
      </c>
      <c r="B4" s="84">
        <f>+VLOOKUP(B1,BondsPortfolio!$A:$X,3,FALSE)</f>
        <v>7000</v>
      </c>
      <c r="C4" s="79">
        <f>B4</f>
        <v>7000</v>
      </c>
      <c r="D4" t="s">
        <v>12346</v>
      </c>
      <c r="F4" s="51">
        <f ca="1">-(B3+PV((B9+F3)/B6,B7*B6,B5*B4/B6,B4))</f>
        <v>2562.4143850515848</v>
      </c>
      <c r="G4" s="66">
        <f ca="1">F4/Bond_Price</f>
        <v>0.62018210723439704</v>
      </c>
    </row>
    <row r="5" spans="1:7" x14ac:dyDescent="0.25">
      <c r="A5" t="s">
        <v>12340</v>
      </c>
      <c r="B5" s="66">
        <f>+VLOOKUP(B1,BondsPortfolio!$A:$X,2,FALSE)</f>
        <v>7.2499999999999995E-2</v>
      </c>
      <c r="C5" s="79">
        <f>B5</f>
        <v>7.2499999999999995E-2</v>
      </c>
    </row>
    <row r="6" spans="1:7" x14ac:dyDescent="0.25">
      <c r="A6" t="s">
        <v>12</v>
      </c>
      <c r="B6" s="84">
        <f>+VLOOKUP(B1,BondsPortfolio!$A:$X,6,FALSE)</f>
        <v>2</v>
      </c>
      <c r="C6" s="79">
        <f>B7</f>
        <v>8</v>
      </c>
      <c r="D6" t="s">
        <v>12347</v>
      </c>
      <c r="F6" s="50">
        <f ca="1">(-Mod_Duration*Yield_Change*Bond_Price)</f>
        <v>-324.91427387549589</v>
      </c>
      <c r="G6" s="66">
        <f ca="1">F6/Bond_Price</f>
        <v>-7.8639122625196498E-2</v>
      </c>
    </row>
    <row r="7" spans="1:7" x14ac:dyDescent="0.25">
      <c r="A7" t="s">
        <v>12341</v>
      </c>
      <c r="B7" s="84">
        <f>YEAR(VLOOKUP(B1,BondsPortfolio!$A:$X,4,FALSE))-YEAR(VLOOKUP(B1,BondsPortfolio!$A:$X,5,FALSE))</f>
        <v>8</v>
      </c>
      <c r="C7" s="80">
        <f>B9+Yield_Change</f>
        <v>0.08</v>
      </c>
      <c r="D7" t="s">
        <v>12348</v>
      </c>
      <c r="F7" s="50">
        <f ca="1">0.5*B13*Yield_Change^2*Bond_Price</f>
        <v>15.536228134949312</v>
      </c>
      <c r="G7" s="66">
        <f ca="1">F7/Bond_Price</f>
        <v>3.7602390774173003E-3</v>
      </c>
    </row>
    <row r="8" spans="1:7" x14ac:dyDescent="0.25">
      <c r="A8" s="28" t="s">
        <v>12360</v>
      </c>
      <c r="B8" s="84">
        <f>+B7*B6</f>
        <v>16</v>
      </c>
      <c r="C8" s="79">
        <f>B6</f>
        <v>2</v>
      </c>
      <c r="D8" t="s">
        <v>12349</v>
      </c>
      <c r="F8" s="50">
        <f ca="1">SUM(F6:F7)</f>
        <v>-309.37804574054655</v>
      </c>
      <c r="G8" s="66">
        <f ca="1">F8/Bond_Price</f>
        <v>-7.487888354777919E-2</v>
      </c>
    </row>
    <row r="9" spans="1:7" x14ac:dyDescent="0.25">
      <c r="A9" t="s">
        <v>12342</v>
      </c>
      <c r="B9" s="66">
        <f>+VLOOKUP(B1,BondsPortfolio!$A:$X,10,FALSE)</f>
        <v>7.0000000000000007E-2</v>
      </c>
      <c r="C9" s="79"/>
      <c r="F9" s="50"/>
      <c r="G9" s="66"/>
    </row>
    <row r="10" spans="1:7" x14ac:dyDescent="0.25">
      <c r="A10"/>
      <c r="B10" s="84"/>
      <c r="C10" s="79"/>
    </row>
    <row r="11" spans="1:7" x14ac:dyDescent="0.25">
      <c r="A11" t="s">
        <v>12343</v>
      </c>
      <c r="B11" s="85">
        <f ca="1">+VLOOKUP(B1,BondsPortfolio!$A:$X,21,FALSE)</f>
        <v>7.9032318238322476</v>
      </c>
      <c r="C11" s="79"/>
      <c r="D11" t="s">
        <v>12350</v>
      </c>
      <c r="F11" s="77">
        <f>C3</f>
        <v>6694.127240293833</v>
      </c>
    </row>
    <row r="12" spans="1:7" x14ac:dyDescent="0.25">
      <c r="A12" t="s">
        <v>12344</v>
      </c>
      <c r="B12" s="85">
        <f ca="1">+VLOOKUP(B1,BondsPortfolio!$A:$X,22,FALSE)</f>
        <v>7.8639122625196496</v>
      </c>
      <c r="C12" s="53"/>
      <c r="D12" t="s">
        <v>12351</v>
      </c>
      <c r="F12" s="82">
        <f ca="1">Bond_Price+Predicted_Change</f>
        <v>3822.3348095017018</v>
      </c>
    </row>
    <row r="13" spans="1:7" x14ac:dyDescent="0.25">
      <c r="A13" t="s">
        <v>12145</v>
      </c>
      <c r="B13" s="85">
        <f ca="1">+VLOOKUP(B1,BondsPortfolio!$A:$X,23,FALSE)</f>
        <v>75.204781548346006</v>
      </c>
      <c r="C13" s="53"/>
      <c r="D13" t="s">
        <v>12352</v>
      </c>
      <c r="F13" s="77">
        <f ca="1">F12-F11</f>
        <v>-2871.7924307921312</v>
      </c>
    </row>
    <row r="14" spans="1:7" x14ac:dyDescent="0.25">
      <c r="A14"/>
      <c r="B14" s="77"/>
    </row>
    <row r="15" spans="1:7" x14ac:dyDescent="0.25">
      <c r="A15" s="67" t="s">
        <v>12353</v>
      </c>
      <c r="B15" s="68" t="s">
        <v>12354</v>
      </c>
      <c r="C15" s="67" t="s">
        <v>12355</v>
      </c>
      <c r="D15" s="67" t="s">
        <v>12356</v>
      </c>
      <c r="E15" s="67" t="s">
        <v>12357</v>
      </c>
    </row>
    <row r="16" spans="1:7" x14ac:dyDescent="0.25">
      <c r="A16" s="72">
        <v>0</v>
      </c>
      <c r="B16" s="69">
        <f ca="1">-B3</f>
        <v>-4131.7128552422482</v>
      </c>
      <c r="C16" s="50"/>
      <c r="D16" s="50"/>
      <c r="E16" s="50"/>
    </row>
    <row r="17" spans="1:5" x14ac:dyDescent="0.25">
      <c r="A17" s="72">
        <f t="shared" ref="A17:A48" si="0">IF(A16&lt;$B$6*$B$7,A16+1,"")</f>
        <v>1</v>
      </c>
      <c r="B17" s="69">
        <f t="shared" ref="B17:B48" si="1">IF(A17&lt;$B$6*$B$7,$B$5*$B$4/$B$6,IF(A17=$B$6*$B$7,$B$5*$B$4/$B$6+$B$4,""))</f>
        <v>253.74999999999997</v>
      </c>
      <c r="C17" s="50">
        <f t="shared" ref="C17:C48" si="2">IF(B17&lt;&gt;"",B17/(1+$B$9/$B$6)^A17,"")</f>
        <v>245.16908212560386</v>
      </c>
      <c r="D17" s="50">
        <f>IF(B17&lt;&gt;"",C17*A17,"")</f>
        <v>245.16908212560386</v>
      </c>
      <c r="E17" s="50">
        <f t="shared" ref="E17:E48" si="3">IF(B17&lt;&gt;"",1/(1+$B$9/$B$6)^2*C17*(A17^2+A17),"")</f>
        <v>457.7359231265213</v>
      </c>
    </row>
    <row r="18" spans="1:5" x14ac:dyDescent="0.25">
      <c r="A18" s="72">
        <f t="shared" si="0"/>
        <v>2</v>
      </c>
      <c r="B18" s="69">
        <f t="shared" si="1"/>
        <v>253.74999999999997</v>
      </c>
      <c r="C18" s="50">
        <f t="shared" si="2"/>
        <v>236.87834021797474</v>
      </c>
      <c r="D18" s="50">
        <f>IF(B18&lt;&gt;"",C18*A18,"")</f>
        <v>473.75668043594948</v>
      </c>
      <c r="E18" s="50">
        <f t="shared" si="3"/>
        <v>1326.770791671076</v>
      </c>
    </row>
    <row r="19" spans="1:5" x14ac:dyDescent="0.25">
      <c r="A19" s="72">
        <f t="shared" si="0"/>
        <v>3</v>
      </c>
      <c r="B19" s="69">
        <f t="shared" si="1"/>
        <v>253.74999999999997</v>
      </c>
      <c r="C19" s="50">
        <f t="shared" si="2"/>
        <v>228.86796156326065</v>
      </c>
      <c r="D19" s="50">
        <f>IF(B19&lt;&gt;"",C19*A19,"")</f>
        <v>686.60388468978192</v>
      </c>
      <c r="E19" s="50">
        <f t="shared" si="3"/>
        <v>2563.8082930842056</v>
      </c>
    </row>
    <row r="20" spans="1:5" x14ac:dyDescent="0.25">
      <c r="A20" s="72">
        <f t="shared" si="0"/>
        <v>4</v>
      </c>
      <c r="B20" s="69">
        <f t="shared" si="1"/>
        <v>253.74999999999997</v>
      </c>
      <c r="C20" s="50">
        <f t="shared" si="2"/>
        <v>221.12846527851272</v>
      </c>
      <c r="D20" s="50">
        <f>IF(B20&lt;&gt;"",C20*A20,"")</f>
        <v>884.51386111405088</v>
      </c>
      <c r="E20" s="50">
        <f t="shared" si="3"/>
        <v>4128.515769861845</v>
      </c>
    </row>
    <row r="21" spans="1:5" x14ac:dyDescent="0.25">
      <c r="A21" s="72">
        <f t="shared" si="0"/>
        <v>5</v>
      </c>
      <c r="B21" s="69">
        <f t="shared" si="1"/>
        <v>253.74999999999997</v>
      </c>
      <c r="C21" s="50">
        <f t="shared" si="2"/>
        <v>213.65069109035048</v>
      </c>
      <c r="D21" s="50">
        <f t="shared" ref="D21:D78" si="4">IF(B21&lt;&gt;"",C21*A21,"")</f>
        <v>1068.2534554517524</v>
      </c>
      <c r="E21" s="50">
        <f t="shared" si="3"/>
        <v>5983.3561882055728</v>
      </c>
    </row>
    <row r="22" spans="1:5" x14ac:dyDescent="0.25">
      <c r="A22" s="72">
        <f t="shared" si="0"/>
        <v>6</v>
      </c>
      <c r="B22" s="69">
        <f t="shared" si="1"/>
        <v>253.74999999999997</v>
      </c>
      <c r="C22" s="50">
        <f t="shared" si="2"/>
        <v>206.42578849309226</v>
      </c>
      <c r="D22" s="50">
        <f t="shared" si="4"/>
        <v>1238.5547309585536</v>
      </c>
      <c r="E22" s="50">
        <f t="shared" si="3"/>
        <v>8093.4286603746878</v>
      </c>
    </row>
    <row r="23" spans="1:5" x14ac:dyDescent="0.25">
      <c r="A23" s="72">
        <f t="shared" si="0"/>
        <v>7</v>
      </c>
      <c r="B23" s="69">
        <f t="shared" si="1"/>
        <v>253.74999999999997</v>
      </c>
      <c r="C23" s="50">
        <f t="shared" si="2"/>
        <v>199.44520627351909</v>
      </c>
      <c r="D23" s="50">
        <f t="shared" si="4"/>
        <v>1396.1164439146337</v>
      </c>
      <c r="E23" s="50">
        <f t="shared" si="3"/>
        <v>10426.317114814414</v>
      </c>
    </row>
    <row r="24" spans="1:5" x14ac:dyDescent="0.25">
      <c r="A24" s="72">
        <f t="shared" si="0"/>
        <v>8</v>
      </c>
      <c r="B24" s="69">
        <f t="shared" si="1"/>
        <v>253.74999999999997</v>
      </c>
      <c r="C24" s="50">
        <f t="shared" si="2"/>
        <v>192.70068238987355</v>
      </c>
      <c r="D24" s="50">
        <f t="shared" si="4"/>
        <v>1541.6054591189884</v>
      </c>
      <c r="E24" s="50">
        <f t="shared" si="3"/>
        <v>12951.946726477534</v>
      </c>
    </row>
    <row r="25" spans="1:5" x14ac:dyDescent="0.25">
      <c r="A25" s="72">
        <f t="shared" si="0"/>
        <v>9</v>
      </c>
      <c r="B25" s="69">
        <f t="shared" si="1"/>
        <v>253.74999999999997</v>
      </c>
      <c r="C25" s="50">
        <f t="shared" si="2"/>
        <v>186.18423419311458</v>
      </c>
      <c r="D25" s="50">
        <f t="shared" si="4"/>
        <v>1675.6581077380313</v>
      </c>
      <c r="E25" s="50">
        <f t="shared" si="3"/>
        <v>15642.44773729171</v>
      </c>
    </row>
    <row r="26" spans="1:5" x14ac:dyDescent="0.25">
      <c r="A26" s="72">
        <f t="shared" si="0"/>
        <v>10</v>
      </c>
      <c r="B26" s="69">
        <f t="shared" si="1"/>
        <v>253.74999999999997</v>
      </c>
      <c r="C26" s="50">
        <f t="shared" si="2"/>
        <v>179.88814897885467</v>
      </c>
      <c r="D26" s="50">
        <f t="shared" si="4"/>
        <v>1798.8814897885468</v>
      </c>
      <c r="E26" s="50">
        <f t="shared" si="3"/>
        <v>18472.026313495313</v>
      </c>
    </row>
    <row r="27" spans="1:5" outlineLevel="1" x14ac:dyDescent="0.25">
      <c r="A27" s="72">
        <f t="shared" si="0"/>
        <v>11</v>
      </c>
      <c r="B27" s="69">
        <f t="shared" si="1"/>
        <v>253.74999999999997</v>
      </c>
      <c r="C27" s="50">
        <f t="shared" si="2"/>
        <v>173.80497485879678</v>
      </c>
      <c r="D27" s="50">
        <f t="shared" si="4"/>
        <v>1911.8547234467646</v>
      </c>
      <c r="E27" s="50">
        <f t="shared" si="3"/>
        <v>21416.842102603263</v>
      </c>
    </row>
    <row r="28" spans="1:5" outlineLevel="1" x14ac:dyDescent="0.25">
      <c r="A28" s="72">
        <f t="shared" si="0"/>
        <v>12</v>
      </c>
      <c r="B28" s="69">
        <f t="shared" si="1"/>
        <v>253.74999999999997</v>
      </c>
      <c r="C28" s="50">
        <f t="shared" si="2"/>
        <v>167.92751194086645</v>
      </c>
      <c r="D28" s="50">
        <f t="shared" si="4"/>
        <v>2015.1301432903974</v>
      </c>
      <c r="E28" s="50">
        <f t="shared" si="3"/>
        <v>24454.892168102098</v>
      </c>
    </row>
    <row r="29" spans="1:5" outlineLevel="1" x14ac:dyDescent="0.25">
      <c r="A29" s="72">
        <f t="shared" si="0"/>
        <v>13</v>
      </c>
      <c r="B29" s="69">
        <f t="shared" si="1"/>
        <v>253.74999999999997</v>
      </c>
      <c r="C29" s="50">
        <f t="shared" si="2"/>
        <v>162.2488038076005</v>
      </c>
      <c r="D29" s="50">
        <f t="shared" si="4"/>
        <v>2109.2344494988065</v>
      </c>
      <c r="E29" s="50">
        <f t="shared" si="3"/>
        <v>27565.900994640055</v>
      </c>
    </row>
    <row r="30" spans="1:5" outlineLevel="1" x14ac:dyDescent="0.25">
      <c r="A30" s="72">
        <f t="shared" si="0"/>
        <v>14</v>
      </c>
      <c r="B30" s="69">
        <f t="shared" si="1"/>
        <v>253.74999999999997</v>
      </c>
      <c r="C30" s="50">
        <f t="shared" si="2"/>
        <v>156.76212928270576</v>
      </c>
      <c r="D30" s="50">
        <f t="shared" si="4"/>
        <v>2194.6698099578807</v>
      </c>
      <c r="E30" s="50">
        <f t="shared" si="3"/>
        <v>30731.216270501725</v>
      </c>
    </row>
    <row r="31" spans="1:5" outlineLevel="1" x14ac:dyDescent="0.25">
      <c r="A31" s="72">
        <f t="shared" si="0"/>
        <v>15</v>
      </c>
      <c r="B31" s="69">
        <f t="shared" si="1"/>
        <v>253.74999999999997</v>
      </c>
      <c r="C31" s="50">
        <f t="shared" si="2"/>
        <v>151.46099447604422</v>
      </c>
      <c r="D31" s="50">
        <f t="shared" si="4"/>
        <v>2271.9149171406634</v>
      </c>
      <c r="E31" s="50">
        <f t="shared" si="3"/>
        <v>33933.710167565747</v>
      </c>
    </row>
    <row r="32" spans="1:5" outlineLevel="1" x14ac:dyDescent="0.25">
      <c r="A32" s="72">
        <f t="shared" si="0"/>
        <v>16</v>
      </c>
      <c r="B32" s="69">
        <f t="shared" si="1"/>
        <v>7253.75</v>
      </c>
      <c r="C32" s="50">
        <f t="shared" si="2"/>
        <v>4183.2805071011398</v>
      </c>
      <c r="D32" s="50">
        <f t="shared" si="4"/>
        <v>66932.488113618238</v>
      </c>
      <c r="E32" s="50">
        <f t="shared" si="3"/>
        <v>1062197.295555565</v>
      </c>
    </row>
    <row r="33" spans="1:5" outlineLevel="1" x14ac:dyDescent="0.25">
      <c r="A33" s="72" t="str">
        <f t="shared" si="0"/>
        <v/>
      </c>
      <c r="B33" s="69" t="str">
        <f t="shared" si="1"/>
        <v/>
      </c>
      <c r="C33" s="50" t="str">
        <f t="shared" si="2"/>
        <v/>
      </c>
      <c r="D33" s="50" t="str">
        <f t="shared" si="4"/>
        <v/>
      </c>
      <c r="E33" s="50" t="str">
        <f t="shared" si="3"/>
        <v/>
      </c>
    </row>
    <row r="34" spans="1:5" outlineLevel="1" x14ac:dyDescent="0.25">
      <c r="A34" s="72" t="str">
        <f t="shared" si="0"/>
        <v/>
      </c>
      <c r="B34" s="69" t="str">
        <f t="shared" si="1"/>
        <v/>
      </c>
      <c r="C34" s="50" t="str">
        <f t="shared" si="2"/>
        <v/>
      </c>
      <c r="D34" s="50" t="str">
        <f t="shared" si="4"/>
        <v/>
      </c>
      <c r="E34" s="50" t="str">
        <f t="shared" si="3"/>
        <v/>
      </c>
    </row>
    <row r="35" spans="1:5" outlineLevel="1" x14ac:dyDescent="0.25">
      <c r="A35" s="72" t="str">
        <f t="shared" si="0"/>
        <v/>
      </c>
      <c r="B35" s="69" t="str">
        <f t="shared" si="1"/>
        <v/>
      </c>
      <c r="C35" s="50" t="str">
        <f t="shared" si="2"/>
        <v/>
      </c>
      <c r="D35" s="50" t="str">
        <f t="shared" si="4"/>
        <v/>
      </c>
      <c r="E35" s="50" t="str">
        <f t="shared" si="3"/>
        <v/>
      </c>
    </row>
    <row r="36" spans="1:5" outlineLevel="1" x14ac:dyDescent="0.25">
      <c r="A36" s="72" t="str">
        <f t="shared" si="0"/>
        <v/>
      </c>
      <c r="B36" s="69" t="str">
        <f t="shared" si="1"/>
        <v/>
      </c>
      <c r="C36" s="50" t="str">
        <f t="shared" si="2"/>
        <v/>
      </c>
      <c r="D36" s="50" t="str">
        <f t="shared" si="4"/>
        <v/>
      </c>
      <c r="E36" s="50" t="str">
        <f t="shared" si="3"/>
        <v/>
      </c>
    </row>
    <row r="37" spans="1:5" outlineLevel="1" x14ac:dyDescent="0.25">
      <c r="A37" s="72" t="str">
        <f t="shared" si="0"/>
        <v/>
      </c>
      <c r="B37" s="69" t="str">
        <f t="shared" si="1"/>
        <v/>
      </c>
      <c r="C37" s="50" t="str">
        <f t="shared" si="2"/>
        <v/>
      </c>
      <c r="D37" s="50" t="str">
        <f t="shared" si="4"/>
        <v/>
      </c>
      <c r="E37" s="50" t="str">
        <f t="shared" si="3"/>
        <v/>
      </c>
    </row>
    <row r="38" spans="1:5" outlineLevel="1" x14ac:dyDescent="0.25">
      <c r="A38" s="72" t="str">
        <f t="shared" si="0"/>
        <v/>
      </c>
      <c r="B38" s="69" t="str">
        <f t="shared" si="1"/>
        <v/>
      </c>
      <c r="C38" s="50" t="str">
        <f t="shared" si="2"/>
        <v/>
      </c>
      <c r="D38" s="50" t="str">
        <f t="shared" si="4"/>
        <v/>
      </c>
      <c r="E38" s="50" t="str">
        <f t="shared" si="3"/>
        <v/>
      </c>
    </row>
    <row r="39" spans="1:5" outlineLevel="1" x14ac:dyDescent="0.25">
      <c r="A39" s="72" t="str">
        <f t="shared" si="0"/>
        <v/>
      </c>
      <c r="B39" s="69" t="str">
        <f t="shared" si="1"/>
        <v/>
      </c>
      <c r="C39" s="50" t="str">
        <f t="shared" si="2"/>
        <v/>
      </c>
      <c r="D39" s="50" t="str">
        <f t="shared" si="4"/>
        <v/>
      </c>
      <c r="E39" s="50" t="str">
        <f t="shared" si="3"/>
        <v/>
      </c>
    </row>
    <row r="40" spans="1:5" outlineLevel="1" x14ac:dyDescent="0.25">
      <c r="A40" s="72" t="str">
        <f t="shared" si="0"/>
        <v/>
      </c>
      <c r="B40" s="69" t="str">
        <f t="shared" si="1"/>
        <v/>
      </c>
      <c r="C40" s="50" t="str">
        <f t="shared" si="2"/>
        <v/>
      </c>
      <c r="D40" s="50" t="str">
        <f t="shared" si="4"/>
        <v/>
      </c>
      <c r="E40" s="50" t="str">
        <f t="shared" si="3"/>
        <v/>
      </c>
    </row>
    <row r="41" spans="1:5" outlineLevel="1" x14ac:dyDescent="0.25">
      <c r="A41" s="72" t="str">
        <f t="shared" si="0"/>
        <v/>
      </c>
      <c r="B41" s="69" t="str">
        <f t="shared" si="1"/>
        <v/>
      </c>
      <c r="C41" s="50" t="str">
        <f t="shared" si="2"/>
        <v/>
      </c>
      <c r="D41" s="50" t="str">
        <f t="shared" si="4"/>
        <v/>
      </c>
      <c r="E41" s="50" t="str">
        <f t="shared" si="3"/>
        <v/>
      </c>
    </row>
    <row r="42" spans="1:5" outlineLevel="1" x14ac:dyDescent="0.25">
      <c r="A42" s="72" t="str">
        <f t="shared" si="0"/>
        <v/>
      </c>
      <c r="B42" s="69" t="str">
        <f t="shared" si="1"/>
        <v/>
      </c>
      <c r="C42" s="50" t="str">
        <f t="shared" si="2"/>
        <v/>
      </c>
      <c r="D42" s="50" t="str">
        <f t="shared" si="4"/>
        <v/>
      </c>
      <c r="E42" s="50" t="str">
        <f t="shared" si="3"/>
        <v/>
      </c>
    </row>
    <row r="43" spans="1:5" outlineLevel="1" x14ac:dyDescent="0.25">
      <c r="A43" s="72" t="str">
        <f t="shared" si="0"/>
        <v/>
      </c>
      <c r="B43" s="69" t="str">
        <f t="shared" si="1"/>
        <v/>
      </c>
      <c r="C43" s="50" t="str">
        <f t="shared" si="2"/>
        <v/>
      </c>
      <c r="D43" s="50" t="str">
        <f t="shared" si="4"/>
        <v/>
      </c>
      <c r="E43" s="50" t="str">
        <f t="shared" si="3"/>
        <v/>
      </c>
    </row>
    <row r="44" spans="1:5" outlineLevel="1" x14ac:dyDescent="0.25">
      <c r="A44" s="72" t="str">
        <f t="shared" si="0"/>
        <v/>
      </c>
      <c r="B44" s="69" t="str">
        <f t="shared" si="1"/>
        <v/>
      </c>
      <c r="C44" s="50" t="str">
        <f t="shared" si="2"/>
        <v/>
      </c>
      <c r="D44" s="50" t="str">
        <f t="shared" si="4"/>
        <v/>
      </c>
      <c r="E44" s="50" t="str">
        <f t="shared" si="3"/>
        <v/>
      </c>
    </row>
    <row r="45" spans="1:5" outlineLevel="1" x14ac:dyDescent="0.25">
      <c r="A45" s="72" t="str">
        <f t="shared" si="0"/>
        <v/>
      </c>
      <c r="B45" s="69" t="str">
        <f t="shared" si="1"/>
        <v/>
      </c>
      <c r="C45" s="50" t="str">
        <f t="shared" si="2"/>
        <v/>
      </c>
      <c r="D45" s="50" t="str">
        <f t="shared" si="4"/>
        <v/>
      </c>
      <c r="E45" s="50" t="str">
        <f t="shared" si="3"/>
        <v/>
      </c>
    </row>
    <row r="46" spans="1:5" outlineLevel="1" x14ac:dyDescent="0.25">
      <c r="A46" s="72" t="str">
        <f t="shared" si="0"/>
        <v/>
      </c>
      <c r="B46" s="69" t="str">
        <f t="shared" si="1"/>
        <v/>
      </c>
      <c r="C46" s="50" t="str">
        <f t="shared" si="2"/>
        <v/>
      </c>
      <c r="D46" s="50" t="str">
        <f t="shared" si="4"/>
        <v/>
      </c>
      <c r="E46" s="50" t="str">
        <f t="shared" si="3"/>
        <v/>
      </c>
    </row>
    <row r="47" spans="1:5" outlineLevel="1" x14ac:dyDescent="0.25">
      <c r="A47" s="72" t="str">
        <f t="shared" si="0"/>
        <v/>
      </c>
      <c r="B47" s="69" t="str">
        <f t="shared" si="1"/>
        <v/>
      </c>
      <c r="C47" s="50" t="str">
        <f t="shared" si="2"/>
        <v/>
      </c>
      <c r="D47" s="50" t="str">
        <f t="shared" si="4"/>
        <v/>
      </c>
      <c r="E47" s="50" t="str">
        <f t="shared" si="3"/>
        <v/>
      </c>
    </row>
    <row r="48" spans="1:5" outlineLevel="1" x14ac:dyDescent="0.25">
      <c r="A48" s="72" t="str">
        <f t="shared" si="0"/>
        <v/>
      </c>
      <c r="B48" s="69" t="str">
        <f t="shared" si="1"/>
        <v/>
      </c>
      <c r="C48" s="50" t="str">
        <f t="shared" si="2"/>
        <v/>
      </c>
      <c r="D48" s="50" t="str">
        <f t="shared" si="4"/>
        <v/>
      </c>
      <c r="E48" s="50" t="str">
        <f t="shared" si="3"/>
        <v/>
      </c>
    </row>
    <row r="49" spans="1:5" outlineLevel="1" x14ac:dyDescent="0.25">
      <c r="A49" s="72" t="str">
        <f t="shared" ref="A49:A78" si="5">IF(A48&lt;$B$6*$B$7,A48+1,"")</f>
        <v/>
      </c>
      <c r="B49" s="69" t="str">
        <f t="shared" ref="B49:B78" si="6">IF(A49&lt;$B$6*$B$7,$B$5*$B$4/$B$6,IF(A49=$B$6*$B$7,$B$5*$B$4/$B$6+$B$4,""))</f>
        <v/>
      </c>
      <c r="C49" s="50" t="str">
        <f t="shared" ref="C49:C78" si="7">IF(B49&lt;&gt;"",B49/(1+$B$9/$B$6)^A49,"")</f>
        <v/>
      </c>
      <c r="D49" s="50" t="str">
        <f t="shared" si="4"/>
        <v/>
      </c>
      <c r="E49" s="50" t="str">
        <f t="shared" ref="E49:E78" si="8">IF(B49&lt;&gt;"",1/(1+$B$9/$B$6)^2*C49*(A49^2+A49),"")</f>
        <v/>
      </c>
    </row>
    <row r="50" spans="1:5" outlineLevel="1" x14ac:dyDescent="0.25">
      <c r="A50" s="72" t="str">
        <f t="shared" si="5"/>
        <v/>
      </c>
      <c r="B50" s="69" t="str">
        <f t="shared" si="6"/>
        <v/>
      </c>
      <c r="C50" s="50" t="str">
        <f t="shared" si="7"/>
        <v/>
      </c>
      <c r="D50" s="50" t="str">
        <f t="shared" si="4"/>
        <v/>
      </c>
      <c r="E50" s="50" t="str">
        <f t="shared" si="8"/>
        <v/>
      </c>
    </row>
    <row r="51" spans="1:5" outlineLevel="1" x14ac:dyDescent="0.25">
      <c r="A51" s="72" t="str">
        <f t="shared" si="5"/>
        <v/>
      </c>
      <c r="B51" s="69" t="str">
        <f t="shared" si="6"/>
        <v/>
      </c>
      <c r="C51" s="50" t="str">
        <f t="shared" si="7"/>
        <v/>
      </c>
      <c r="D51" s="50" t="str">
        <f t="shared" si="4"/>
        <v/>
      </c>
      <c r="E51" s="50" t="str">
        <f t="shared" si="8"/>
        <v/>
      </c>
    </row>
    <row r="52" spans="1:5" outlineLevel="1" x14ac:dyDescent="0.25">
      <c r="A52" s="72" t="str">
        <f t="shared" si="5"/>
        <v/>
      </c>
      <c r="B52" s="69" t="str">
        <f t="shared" si="6"/>
        <v/>
      </c>
      <c r="C52" s="50" t="str">
        <f t="shared" si="7"/>
        <v/>
      </c>
      <c r="D52" s="50" t="str">
        <f t="shared" si="4"/>
        <v/>
      </c>
      <c r="E52" s="50" t="str">
        <f t="shared" si="8"/>
        <v/>
      </c>
    </row>
    <row r="53" spans="1:5" outlineLevel="1" x14ac:dyDescent="0.25">
      <c r="A53" s="72" t="str">
        <f t="shared" si="5"/>
        <v/>
      </c>
      <c r="B53" s="69" t="str">
        <f t="shared" si="6"/>
        <v/>
      </c>
      <c r="C53" s="50" t="str">
        <f t="shared" si="7"/>
        <v/>
      </c>
      <c r="D53" s="50" t="str">
        <f t="shared" si="4"/>
        <v/>
      </c>
      <c r="E53" s="50" t="str">
        <f t="shared" si="8"/>
        <v/>
      </c>
    </row>
    <row r="54" spans="1:5" outlineLevel="1" x14ac:dyDescent="0.25">
      <c r="A54" s="72" t="str">
        <f t="shared" si="5"/>
        <v/>
      </c>
      <c r="B54" s="69" t="str">
        <f t="shared" si="6"/>
        <v/>
      </c>
      <c r="C54" s="50" t="str">
        <f t="shared" si="7"/>
        <v/>
      </c>
      <c r="D54" s="50" t="str">
        <f t="shared" si="4"/>
        <v/>
      </c>
      <c r="E54" s="50" t="str">
        <f t="shared" si="8"/>
        <v/>
      </c>
    </row>
    <row r="55" spans="1:5" outlineLevel="1" x14ac:dyDescent="0.25">
      <c r="A55" s="72" t="str">
        <f t="shared" si="5"/>
        <v/>
      </c>
      <c r="B55" s="69" t="str">
        <f t="shared" si="6"/>
        <v/>
      </c>
      <c r="C55" s="50" t="str">
        <f t="shared" si="7"/>
        <v/>
      </c>
      <c r="D55" s="50" t="str">
        <f t="shared" si="4"/>
        <v/>
      </c>
      <c r="E55" s="50" t="str">
        <f t="shared" si="8"/>
        <v/>
      </c>
    </row>
    <row r="56" spans="1:5" outlineLevel="1" x14ac:dyDescent="0.25">
      <c r="A56" s="72" t="str">
        <f t="shared" si="5"/>
        <v/>
      </c>
      <c r="B56" s="69" t="str">
        <f t="shared" si="6"/>
        <v/>
      </c>
      <c r="C56" s="50" t="str">
        <f t="shared" si="7"/>
        <v/>
      </c>
      <c r="D56" s="50" t="str">
        <f t="shared" si="4"/>
        <v/>
      </c>
      <c r="E56" s="50" t="str">
        <f t="shared" si="8"/>
        <v/>
      </c>
    </row>
    <row r="57" spans="1:5" outlineLevel="1" x14ac:dyDescent="0.25">
      <c r="A57" s="72" t="str">
        <f t="shared" si="5"/>
        <v/>
      </c>
      <c r="B57" s="69" t="str">
        <f t="shared" si="6"/>
        <v/>
      </c>
      <c r="C57" s="50" t="str">
        <f t="shared" si="7"/>
        <v/>
      </c>
      <c r="D57" s="50" t="str">
        <f t="shared" si="4"/>
        <v/>
      </c>
      <c r="E57" s="50" t="str">
        <f t="shared" si="8"/>
        <v/>
      </c>
    </row>
    <row r="58" spans="1:5" outlineLevel="1" x14ac:dyDescent="0.25">
      <c r="A58" s="72" t="str">
        <f t="shared" si="5"/>
        <v/>
      </c>
      <c r="B58" s="69" t="str">
        <f t="shared" si="6"/>
        <v/>
      </c>
      <c r="C58" s="50" t="str">
        <f t="shared" si="7"/>
        <v/>
      </c>
      <c r="D58" s="50" t="str">
        <f t="shared" si="4"/>
        <v/>
      </c>
      <c r="E58" s="50" t="str">
        <f t="shared" si="8"/>
        <v/>
      </c>
    </row>
    <row r="59" spans="1:5" outlineLevel="1" x14ac:dyDescent="0.25">
      <c r="A59" s="72" t="str">
        <f t="shared" si="5"/>
        <v/>
      </c>
      <c r="B59" s="69" t="str">
        <f t="shared" si="6"/>
        <v/>
      </c>
      <c r="C59" s="50" t="str">
        <f t="shared" si="7"/>
        <v/>
      </c>
      <c r="D59" s="50" t="str">
        <f t="shared" si="4"/>
        <v/>
      </c>
      <c r="E59" s="50" t="str">
        <f t="shared" si="8"/>
        <v/>
      </c>
    </row>
    <row r="60" spans="1:5" outlineLevel="1" x14ac:dyDescent="0.25">
      <c r="A60" s="72" t="str">
        <f t="shared" si="5"/>
        <v/>
      </c>
      <c r="B60" s="69" t="str">
        <f t="shared" si="6"/>
        <v/>
      </c>
      <c r="C60" s="50" t="str">
        <f t="shared" si="7"/>
        <v/>
      </c>
      <c r="D60" s="50" t="str">
        <f t="shared" si="4"/>
        <v/>
      </c>
      <c r="E60" s="50" t="str">
        <f t="shared" si="8"/>
        <v/>
      </c>
    </row>
    <row r="61" spans="1:5" outlineLevel="1" x14ac:dyDescent="0.25">
      <c r="A61" s="72" t="str">
        <f t="shared" si="5"/>
        <v/>
      </c>
      <c r="B61" s="69" t="str">
        <f t="shared" si="6"/>
        <v/>
      </c>
      <c r="C61" s="50" t="str">
        <f t="shared" si="7"/>
        <v/>
      </c>
      <c r="D61" s="50" t="str">
        <f t="shared" si="4"/>
        <v/>
      </c>
      <c r="E61" s="50" t="str">
        <f t="shared" si="8"/>
        <v/>
      </c>
    </row>
    <row r="62" spans="1:5" outlineLevel="1" x14ac:dyDescent="0.25">
      <c r="A62" s="72" t="str">
        <f t="shared" si="5"/>
        <v/>
      </c>
      <c r="B62" s="69" t="str">
        <f t="shared" si="6"/>
        <v/>
      </c>
      <c r="C62" s="50" t="str">
        <f t="shared" si="7"/>
        <v/>
      </c>
      <c r="D62" s="50" t="str">
        <f t="shared" si="4"/>
        <v/>
      </c>
      <c r="E62" s="50" t="str">
        <f t="shared" si="8"/>
        <v/>
      </c>
    </row>
    <row r="63" spans="1:5" outlineLevel="1" x14ac:dyDescent="0.25">
      <c r="A63" s="72" t="str">
        <f t="shared" si="5"/>
        <v/>
      </c>
      <c r="B63" s="69" t="str">
        <f t="shared" si="6"/>
        <v/>
      </c>
      <c r="C63" s="50" t="str">
        <f t="shared" si="7"/>
        <v/>
      </c>
      <c r="D63" s="50" t="str">
        <f t="shared" si="4"/>
        <v/>
      </c>
      <c r="E63" s="50" t="str">
        <f t="shared" si="8"/>
        <v/>
      </c>
    </row>
    <row r="64" spans="1:5" outlineLevel="1" x14ac:dyDescent="0.25">
      <c r="A64" s="72" t="str">
        <f t="shared" si="5"/>
        <v/>
      </c>
      <c r="B64" s="69" t="str">
        <f t="shared" si="6"/>
        <v/>
      </c>
      <c r="C64" s="50" t="str">
        <f t="shared" si="7"/>
        <v/>
      </c>
      <c r="D64" s="50" t="str">
        <f t="shared" si="4"/>
        <v/>
      </c>
      <c r="E64" s="50" t="str">
        <f t="shared" si="8"/>
        <v/>
      </c>
    </row>
    <row r="65" spans="1:5" outlineLevel="1" x14ac:dyDescent="0.25">
      <c r="A65" s="72" t="str">
        <f t="shared" si="5"/>
        <v/>
      </c>
      <c r="B65" s="69" t="str">
        <f t="shared" si="6"/>
        <v/>
      </c>
      <c r="C65" s="50" t="str">
        <f t="shared" si="7"/>
        <v/>
      </c>
      <c r="D65" s="50" t="str">
        <f t="shared" si="4"/>
        <v/>
      </c>
      <c r="E65" s="50" t="str">
        <f t="shared" si="8"/>
        <v/>
      </c>
    </row>
    <row r="66" spans="1:5" outlineLevel="1" x14ac:dyDescent="0.25">
      <c r="A66" s="72" t="str">
        <f t="shared" si="5"/>
        <v/>
      </c>
      <c r="B66" s="69" t="str">
        <f t="shared" si="6"/>
        <v/>
      </c>
      <c r="C66" s="50" t="str">
        <f t="shared" si="7"/>
        <v/>
      </c>
      <c r="D66" s="50" t="str">
        <f t="shared" si="4"/>
        <v/>
      </c>
      <c r="E66" s="50" t="str">
        <f t="shared" si="8"/>
        <v/>
      </c>
    </row>
    <row r="67" spans="1:5" outlineLevel="1" x14ac:dyDescent="0.25">
      <c r="A67" s="72" t="str">
        <f t="shared" si="5"/>
        <v/>
      </c>
      <c r="B67" s="69" t="str">
        <f t="shared" si="6"/>
        <v/>
      </c>
      <c r="C67" s="50" t="str">
        <f t="shared" si="7"/>
        <v/>
      </c>
      <c r="D67" s="50" t="str">
        <f t="shared" si="4"/>
        <v/>
      </c>
      <c r="E67" s="50" t="str">
        <f t="shared" si="8"/>
        <v/>
      </c>
    </row>
    <row r="68" spans="1:5" outlineLevel="1" x14ac:dyDescent="0.25">
      <c r="A68" s="72" t="str">
        <f t="shared" si="5"/>
        <v/>
      </c>
      <c r="B68" s="69" t="str">
        <f t="shared" si="6"/>
        <v/>
      </c>
      <c r="C68" s="50" t="str">
        <f t="shared" si="7"/>
        <v/>
      </c>
      <c r="D68" s="50" t="str">
        <f t="shared" si="4"/>
        <v/>
      </c>
      <c r="E68" s="50" t="str">
        <f t="shared" si="8"/>
        <v/>
      </c>
    </row>
    <row r="69" spans="1:5" outlineLevel="1" x14ac:dyDescent="0.25">
      <c r="A69" s="72" t="str">
        <f t="shared" si="5"/>
        <v/>
      </c>
      <c r="B69" s="69" t="str">
        <f t="shared" si="6"/>
        <v/>
      </c>
      <c r="C69" s="50" t="str">
        <f t="shared" si="7"/>
        <v/>
      </c>
      <c r="D69" s="50" t="str">
        <f t="shared" si="4"/>
        <v/>
      </c>
      <c r="E69" s="50" t="str">
        <f t="shared" si="8"/>
        <v/>
      </c>
    </row>
    <row r="70" spans="1:5" outlineLevel="1" x14ac:dyDescent="0.25">
      <c r="A70" s="72" t="str">
        <f t="shared" si="5"/>
        <v/>
      </c>
      <c r="B70" s="69" t="str">
        <f t="shared" si="6"/>
        <v/>
      </c>
      <c r="C70" s="50" t="str">
        <f t="shared" si="7"/>
        <v/>
      </c>
      <c r="D70" s="50" t="str">
        <f t="shared" si="4"/>
        <v/>
      </c>
      <c r="E70" s="50" t="str">
        <f t="shared" si="8"/>
        <v/>
      </c>
    </row>
    <row r="71" spans="1:5" outlineLevel="1" x14ac:dyDescent="0.25">
      <c r="A71" s="72" t="str">
        <f t="shared" si="5"/>
        <v/>
      </c>
      <c r="B71" s="69" t="str">
        <f t="shared" si="6"/>
        <v/>
      </c>
      <c r="C71" s="50" t="str">
        <f t="shared" si="7"/>
        <v/>
      </c>
      <c r="D71" s="50" t="str">
        <f t="shared" si="4"/>
        <v/>
      </c>
      <c r="E71" s="50" t="str">
        <f t="shared" si="8"/>
        <v/>
      </c>
    </row>
    <row r="72" spans="1:5" outlineLevel="1" x14ac:dyDescent="0.25">
      <c r="A72" s="72" t="str">
        <f t="shared" si="5"/>
        <v/>
      </c>
      <c r="B72" s="69" t="str">
        <f t="shared" si="6"/>
        <v/>
      </c>
      <c r="C72" s="50" t="str">
        <f t="shared" si="7"/>
        <v/>
      </c>
      <c r="D72" s="50" t="str">
        <f t="shared" si="4"/>
        <v/>
      </c>
      <c r="E72" s="50" t="str">
        <f t="shared" si="8"/>
        <v/>
      </c>
    </row>
    <row r="73" spans="1:5" outlineLevel="1" x14ac:dyDescent="0.25">
      <c r="A73" s="72" t="str">
        <f t="shared" si="5"/>
        <v/>
      </c>
      <c r="B73" s="69" t="str">
        <f t="shared" si="6"/>
        <v/>
      </c>
      <c r="C73" s="50" t="str">
        <f t="shared" si="7"/>
        <v/>
      </c>
      <c r="D73" s="50" t="str">
        <f t="shared" si="4"/>
        <v/>
      </c>
      <c r="E73" s="50" t="str">
        <f t="shared" si="8"/>
        <v/>
      </c>
    </row>
    <row r="74" spans="1:5" outlineLevel="1" x14ac:dyDescent="0.25">
      <c r="A74" s="72" t="str">
        <f t="shared" si="5"/>
        <v/>
      </c>
      <c r="B74" s="69" t="str">
        <f t="shared" si="6"/>
        <v/>
      </c>
      <c r="C74" s="50" t="str">
        <f t="shared" si="7"/>
        <v/>
      </c>
      <c r="D74" s="50" t="str">
        <f t="shared" si="4"/>
        <v/>
      </c>
      <c r="E74" s="50" t="str">
        <f t="shared" si="8"/>
        <v/>
      </c>
    </row>
    <row r="75" spans="1:5" outlineLevel="1" x14ac:dyDescent="0.25">
      <c r="A75" s="72" t="str">
        <f t="shared" si="5"/>
        <v/>
      </c>
      <c r="B75" s="69" t="str">
        <f t="shared" si="6"/>
        <v/>
      </c>
      <c r="C75" s="50" t="str">
        <f t="shared" si="7"/>
        <v/>
      </c>
      <c r="D75" s="50" t="str">
        <f t="shared" si="4"/>
        <v/>
      </c>
      <c r="E75" s="50" t="str">
        <f t="shared" si="8"/>
        <v/>
      </c>
    </row>
    <row r="76" spans="1:5" outlineLevel="1" x14ac:dyDescent="0.25">
      <c r="A76" s="72" t="str">
        <f t="shared" si="5"/>
        <v/>
      </c>
      <c r="B76" s="69" t="str">
        <f t="shared" si="6"/>
        <v/>
      </c>
      <c r="C76" s="50" t="str">
        <f t="shared" si="7"/>
        <v/>
      </c>
      <c r="D76" s="50" t="str">
        <f t="shared" si="4"/>
        <v/>
      </c>
      <c r="E76" s="50" t="str">
        <f t="shared" si="8"/>
        <v/>
      </c>
    </row>
    <row r="77" spans="1:5" outlineLevel="1" x14ac:dyDescent="0.25">
      <c r="A77" s="72" t="str">
        <f t="shared" si="5"/>
        <v/>
      </c>
      <c r="B77" s="69" t="str">
        <f t="shared" si="6"/>
        <v/>
      </c>
      <c r="C77" s="50" t="str">
        <f t="shared" si="7"/>
        <v/>
      </c>
      <c r="D77" s="50" t="str">
        <f t="shared" si="4"/>
        <v/>
      </c>
      <c r="E77" s="50" t="str">
        <f t="shared" si="8"/>
        <v/>
      </c>
    </row>
    <row r="78" spans="1:5" outlineLevel="1" x14ac:dyDescent="0.25">
      <c r="A78" s="72" t="str">
        <f t="shared" si="5"/>
        <v/>
      </c>
      <c r="B78" s="69" t="str">
        <f t="shared" si="6"/>
        <v/>
      </c>
      <c r="C78" s="50" t="str">
        <f t="shared" si="7"/>
        <v/>
      </c>
      <c r="D78" s="50" t="str">
        <f t="shared" si="4"/>
        <v/>
      </c>
      <c r="E78" s="50" t="str">
        <f t="shared" si="8"/>
        <v/>
      </c>
    </row>
    <row r="79" spans="1:5" outlineLevel="1" x14ac:dyDescent="0.25">
      <c r="A79" s="73"/>
      <c r="B79" s="70"/>
      <c r="C79" s="71"/>
      <c r="D79" s="71"/>
      <c r="E79" s="71"/>
    </row>
    <row r="80" spans="1:5" x14ac:dyDescent="0.25">
      <c r="C80" s="75" t="s">
        <v>12358</v>
      </c>
      <c r="D80" s="50">
        <f>SUM(D16:D79)</f>
        <v>88444.405352288639</v>
      </c>
      <c r="E80" s="50">
        <f>SUM(E16:E79)</f>
        <v>1280346.2107773807</v>
      </c>
    </row>
  </sheetData>
  <mergeCells count="1">
    <mergeCell ref="B1:D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BondsPortfolio!$A$3:$A$10</xm:f>
          </x14:formula1>
          <xm:sqref>B1:D1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</sheetPr>
  <dimension ref="A1"/>
  <sheetViews>
    <sheetView workbookViewId="0">
      <selection activeCell="K20" sqref="K2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W7"/>
  <sheetViews>
    <sheetView showGridLines="0" topLeftCell="C1" zoomScale="75" zoomScaleNormal="75" workbookViewId="0">
      <selection activeCell="L3" sqref="L3:P3"/>
    </sheetView>
  </sheetViews>
  <sheetFormatPr baseColWidth="10" defaultColWidth="11.42578125" defaultRowHeight="15" x14ac:dyDescent="0.25"/>
  <cols>
    <col min="6" max="6" width="13.7109375" bestFit="1" customWidth="1"/>
    <col min="11" max="11" width="15.42578125" customWidth="1"/>
    <col min="13" max="13" width="13.42578125" bestFit="1" customWidth="1"/>
    <col min="18" max="18" width="12.28515625" bestFit="1" customWidth="1"/>
    <col min="19" max="19" width="12.28515625" customWidth="1"/>
  </cols>
  <sheetData>
    <row r="1" spans="1:23" ht="45" x14ac:dyDescent="0.25">
      <c r="A1" s="110" t="s">
        <v>12364</v>
      </c>
      <c r="B1" s="86" t="s">
        <v>12365</v>
      </c>
      <c r="C1" s="86" t="s">
        <v>12362</v>
      </c>
      <c r="D1" s="86" t="s">
        <v>12366</v>
      </c>
      <c r="E1" s="86" t="s">
        <v>12367</v>
      </c>
      <c r="F1" s="86" t="s">
        <v>12150</v>
      </c>
      <c r="G1" s="86" t="s">
        <v>12368</v>
      </c>
      <c r="H1" s="86" t="s">
        <v>12369</v>
      </c>
      <c r="I1" s="86" t="s">
        <v>12370</v>
      </c>
      <c r="J1" s="86" t="s">
        <v>1121</v>
      </c>
      <c r="K1" s="86" t="s">
        <v>12147</v>
      </c>
      <c r="L1" s="117" t="s">
        <v>12371</v>
      </c>
      <c r="M1" s="117" t="s">
        <v>12372</v>
      </c>
      <c r="N1" s="117" t="s">
        <v>12373</v>
      </c>
      <c r="O1" s="117" t="s">
        <v>12374</v>
      </c>
      <c r="P1" s="117" t="s">
        <v>12375</v>
      </c>
      <c r="Q1" s="87" t="s">
        <v>12376</v>
      </c>
      <c r="R1" s="87" t="s">
        <v>12363</v>
      </c>
      <c r="S1" s="87" t="s">
        <v>12377</v>
      </c>
      <c r="T1" s="87" t="s">
        <v>12378</v>
      </c>
      <c r="U1" s="87" t="s">
        <v>12148</v>
      </c>
      <c r="V1" s="109" t="s">
        <v>12379</v>
      </c>
      <c r="W1" s="46"/>
    </row>
    <row r="2" spans="1:23" x14ac:dyDescent="0.25">
      <c r="A2" s="90" t="s">
        <v>12380</v>
      </c>
      <c r="B2" s="91" t="s">
        <v>12154</v>
      </c>
      <c r="C2" s="91" t="s">
        <v>12381</v>
      </c>
      <c r="D2" s="91">
        <v>1023</v>
      </c>
      <c r="E2" s="91">
        <v>1100</v>
      </c>
      <c r="F2" s="92">
        <v>43134</v>
      </c>
      <c r="G2" s="93">
        <v>0.2</v>
      </c>
      <c r="H2" s="93">
        <v>0.01</v>
      </c>
      <c r="I2" s="91" t="s">
        <v>12151</v>
      </c>
      <c r="J2" s="94">
        <f ca="1">(F2-TODAY())/365</f>
        <v>-0.86849315068493149</v>
      </c>
      <c r="K2" s="99" t="e">
        <f ca="1">OptionPricer(D2,E2,G2,H2,H2,J2,I2)</f>
        <v>#VALUE!</v>
      </c>
      <c r="L2" s="96">
        <v>-0.82797577134055578</v>
      </c>
      <c r="M2" s="96">
        <v>3.4365371276983961E-3</v>
      </c>
      <c r="N2" s="99">
        <v>-62.636779727407337</v>
      </c>
      <c r="O2" s="99">
        <v>94.591187209987723</v>
      </c>
      <c r="P2" s="99">
        <v>122.19531678054786</v>
      </c>
      <c r="Q2" s="97">
        <v>1023</v>
      </c>
      <c r="R2" s="98">
        <v>43042</v>
      </c>
      <c r="S2" s="99">
        <f>(F2-R2)/365</f>
        <v>0.25205479452054796</v>
      </c>
      <c r="T2" s="108">
        <f>OptionPricer(Q2,E2,G2,H2,H2,S2,I2)</f>
        <v>89.480527074019932</v>
      </c>
      <c r="U2" s="97">
        <v>50</v>
      </c>
      <c r="V2" s="100" t="e">
        <f ca="1">U2*(K2-T2)</f>
        <v>#VALUE!</v>
      </c>
    </row>
    <row r="3" spans="1:23" x14ac:dyDescent="0.25">
      <c r="A3" s="101" t="s">
        <v>12382</v>
      </c>
      <c r="B3" s="102" t="s">
        <v>12152</v>
      </c>
      <c r="C3" s="102" t="s">
        <v>12381</v>
      </c>
      <c r="D3" s="102">
        <v>1023</v>
      </c>
      <c r="E3" s="102">
        <v>1100</v>
      </c>
      <c r="F3" s="103">
        <v>43134</v>
      </c>
      <c r="G3" s="104">
        <v>0.2</v>
      </c>
      <c r="H3" s="104">
        <v>0.01</v>
      </c>
      <c r="I3" s="102" t="s">
        <v>12153</v>
      </c>
      <c r="J3" s="111">
        <f ca="1">(F3-TODAY())/365</f>
        <v>-0.86849315068493149</v>
      </c>
      <c r="K3" s="112" t="e">
        <f ca="1">OptionPricer(D3,E3,G3,H3,H3,J3,I3)</f>
        <v>#VALUE!</v>
      </c>
      <c r="L3" s="113">
        <v>0.17202422865944425</v>
      </c>
      <c r="M3" s="105">
        <v>3.4365371276983961E-3</v>
      </c>
      <c r="N3" s="146">
        <v>-73.622323481542807</v>
      </c>
      <c r="O3" s="146">
        <v>94.591187209987723</v>
      </c>
      <c r="P3" s="146">
        <v>22.272107931370599</v>
      </c>
      <c r="Q3" s="106">
        <v>1023</v>
      </c>
      <c r="R3" s="107">
        <v>43042</v>
      </c>
      <c r="S3" s="112">
        <f>(F3-R3)/365</f>
        <v>0.25205479452054796</v>
      </c>
      <c r="T3" s="114">
        <f>OptionPricer(Q3,E3,G3,H3,H3,S3,I3)</f>
        <v>15.249638508626653</v>
      </c>
      <c r="U3" s="106">
        <v>50</v>
      </c>
      <c r="V3" s="115" t="e">
        <f ca="1">U3*(K3-T3)</f>
        <v>#VALUE!</v>
      </c>
    </row>
    <row r="7" spans="1:23" x14ac:dyDescent="0.25">
      <c r="M7" s="1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3" r:id="rId3" name="Button 3">
              <controlPr defaultSize="0" print="0" autoFill="0" autoPict="0" macro="[0]!OptionsAll">
                <anchor moveWithCells="1" sizeWithCells="1">
                  <from>
                    <xdr:col>11</xdr:col>
                    <xdr:colOff>409575</xdr:colOff>
                    <xdr:row>4</xdr:row>
                    <xdr:rowOff>76200</xdr:rowOff>
                  </from>
                  <to>
                    <xdr:col>15</xdr:col>
                    <xdr:colOff>85725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OptionGOTOPriceAnalysis">
                <anchor moveWithCells="1" sizeWithCells="1">
                  <from>
                    <xdr:col>15</xdr:col>
                    <xdr:colOff>371475</xdr:colOff>
                    <xdr:row>4</xdr:row>
                    <xdr:rowOff>66675</xdr:rowOff>
                  </from>
                  <to>
                    <xdr:col>19</xdr:col>
                    <xdr:colOff>57150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26"/>
  <sheetViews>
    <sheetView showGridLines="0" zoomScale="75" zoomScaleNormal="75" workbookViewId="0">
      <selection activeCell="K17" sqref="K17"/>
    </sheetView>
  </sheetViews>
  <sheetFormatPr baseColWidth="10" defaultColWidth="9.140625" defaultRowHeight="15" x14ac:dyDescent="0.25"/>
  <cols>
    <col min="3" max="3" width="30.28515625" customWidth="1"/>
    <col min="4" max="4" width="12.7109375" bestFit="1" customWidth="1"/>
  </cols>
  <sheetData>
    <row r="1" spans="3:5" x14ac:dyDescent="0.25">
      <c r="C1" s="163">
        <f>+MATCH(C2,OptionPortoflio!$A:$A,0)</f>
        <v>3</v>
      </c>
      <c r="D1" s="163"/>
    </row>
    <row r="2" spans="3:5" ht="21" x14ac:dyDescent="0.35">
      <c r="C2" s="162" t="s">
        <v>12382</v>
      </c>
      <c r="D2" s="162"/>
      <c r="E2" s="83" t="s">
        <v>12361</v>
      </c>
    </row>
    <row r="6" spans="3:5" x14ac:dyDescent="0.25">
      <c r="C6" s="86" t="s">
        <v>12365</v>
      </c>
      <c r="D6" s="91" t="s">
        <v>12152</v>
      </c>
    </row>
    <row r="7" spans="3:5" x14ac:dyDescent="0.25">
      <c r="C7" s="86" t="s">
        <v>12362</v>
      </c>
      <c r="D7" s="91" t="s">
        <v>12381</v>
      </c>
    </row>
    <row r="8" spans="3:5" x14ac:dyDescent="0.25">
      <c r="C8" s="86" t="s">
        <v>12366</v>
      </c>
      <c r="D8" s="91">
        <v>1023</v>
      </c>
    </row>
    <row r="9" spans="3:5" x14ac:dyDescent="0.25">
      <c r="C9" s="86" t="s">
        <v>12367</v>
      </c>
      <c r="D9" s="91">
        <v>1100</v>
      </c>
    </row>
    <row r="10" spans="3:5" x14ac:dyDescent="0.25">
      <c r="C10" s="86" t="s">
        <v>12150</v>
      </c>
      <c r="D10" s="92">
        <v>43134</v>
      </c>
    </row>
    <row r="11" spans="3:5" x14ac:dyDescent="0.25">
      <c r="C11" s="86" t="s">
        <v>12368</v>
      </c>
      <c r="D11" s="93">
        <v>0.2</v>
      </c>
    </row>
    <row r="12" spans="3:5" x14ac:dyDescent="0.25">
      <c r="C12" s="86" t="s">
        <v>12369</v>
      </c>
      <c r="D12" s="93">
        <v>0.01</v>
      </c>
    </row>
    <row r="13" spans="3:5" x14ac:dyDescent="0.25">
      <c r="C13" s="86" t="s">
        <v>12370</v>
      </c>
      <c r="D13" s="91" t="s">
        <v>12153</v>
      </c>
    </row>
    <row r="14" spans="3:5" x14ac:dyDescent="0.25">
      <c r="C14" s="86" t="s">
        <v>1121</v>
      </c>
      <c r="D14" s="94">
        <v>0.13150684931506848</v>
      </c>
    </row>
    <row r="15" spans="3:5" x14ac:dyDescent="0.25">
      <c r="C15" s="86" t="s">
        <v>12147</v>
      </c>
      <c r="D15" s="95">
        <v>6.6199651904808574</v>
      </c>
    </row>
    <row r="16" spans="3:5" x14ac:dyDescent="0.25">
      <c r="C16" s="86" t="s">
        <v>12371</v>
      </c>
      <c r="D16" s="96">
        <v>0.17202422865944425</v>
      </c>
    </row>
    <row r="17" spans="3:4" x14ac:dyDescent="0.25">
      <c r="C17" s="86" t="s">
        <v>12372</v>
      </c>
      <c r="D17" s="96">
        <v>3.4365371276983961E-3</v>
      </c>
    </row>
    <row r="18" spans="3:4" x14ac:dyDescent="0.25">
      <c r="C18" s="86" t="s">
        <v>12373</v>
      </c>
      <c r="D18" s="96">
        <v>-73.622323481542807</v>
      </c>
    </row>
    <row r="19" spans="3:4" x14ac:dyDescent="0.25">
      <c r="C19" s="86" t="s">
        <v>12374</v>
      </c>
      <c r="D19" s="96">
        <v>94.591187209987723</v>
      </c>
    </row>
    <row r="20" spans="3:4" x14ac:dyDescent="0.25">
      <c r="C20" s="86" t="s">
        <v>12375</v>
      </c>
      <c r="D20" s="96">
        <v>22.272107931370599</v>
      </c>
    </row>
    <row r="21" spans="3:4" x14ac:dyDescent="0.25">
      <c r="C21" s="87" t="s">
        <v>12376</v>
      </c>
      <c r="D21" s="97">
        <v>1023</v>
      </c>
    </row>
    <row r="22" spans="3:4" x14ac:dyDescent="0.25">
      <c r="C22" s="88" t="s">
        <v>12363</v>
      </c>
      <c r="D22" s="98">
        <v>43042</v>
      </c>
    </row>
    <row r="23" spans="3:4" x14ac:dyDescent="0.25">
      <c r="C23" s="88" t="s">
        <v>12377</v>
      </c>
      <c r="D23" s="99">
        <v>0.25205479452054796</v>
      </c>
    </row>
    <row r="24" spans="3:4" x14ac:dyDescent="0.25">
      <c r="C24" s="88" t="s">
        <v>12378</v>
      </c>
      <c r="D24" s="97">
        <v>15.249638508626653</v>
      </c>
    </row>
    <row r="25" spans="3:4" x14ac:dyDescent="0.25">
      <c r="C25" s="88" t="s">
        <v>12148</v>
      </c>
      <c r="D25" s="97">
        <v>50</v>
      </c>
    </row>
    <row r="26" spans="3:4" x14ac:dyDescent="0.25">
      <c r="C26" s="89" t="s">
        <v>12379</v>
      </c>
      <c r="D26" s="100">
        <v>-431.48366590728972</v>
      </c>
    </row>
  </sheetData>
  <mergeCells count="2">
    <mergeCell ref="C2:D2"/>
    <mergeCell ref="C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OptionPriceAnalysis">
                <anchor moveWithCells="1" sizeWithCells="1">
                  <from>
                    <xdr:col>1</xdr:col>
                    <xdr:colOff>600075</xdr:colOff>
                    <xdr:row>2</xdr:row>
                    <xdr:rowOff>76200</xdr:rowOff>
                  </from>
                  <to>
                    <xdr:col>3</xdr:col>
                    <xdr:colOff>847725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OptionPortoflio!$A$2:$A$3</xm:f>
          </x14:formula1>
          <xm:sqref>C2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T3270"/>
  <sheetViews>
    <sheetView zoomScale="75" zoomScaleNormal="75" workbookViewId="0">
      <pane ySplit="1" topLeftCell="A2" activePane="bottomLeft" state="frozen"/>
      <selection pane="bottomLeft" activeCell="T22" sqref="T22"/>
    </sheetView>
  </sheetViews>
  <sheetFormatPr baseColWidth="10" defaultColWidth="11.42578125" defaultRowHeight="15" x14ac:dyDescent="0.25"/>
  <cols>
    <col min="2" max="2" width="2.28515625" customWidth="1"/>
    <col min="4" max="4" width="2.28515625" customWidth="1"/>
    <col min="5" max="5" width="11.42578125" bestFit="1" customWidth="1"/>
    <col min="7" max="7" width="2.28515625" customWidth="1"/>
    <col min="8" max="10" width="12.42578125" customWidth="1"/>
    <col min="14" max="14" width="2.28515625" customWidth="1"/>
    <col min="15" max="15" width="4.7109375" bestFit="1" customWidth="1"/>
    <col min="16" max="16" width="7.140625" bestFit="1" customWidth="1"/>
    <col min="17" max="18" width="7.140625" customWidth="1"/>
    <col min="19" max="19" width="2.28515625" customWidth="1"/>
    <col min="20" max="20" width="25.28515625" bestFit="1" customWidth="1"/>
  </cols>
  <sheetData>
    <row r="1" spans="1:20" x14ac:dyDescent="0.25">
      <c r="A1" s="17" t="s">
        <v>8</v>
      </c>
      <c r="C1" s="17" t="s">
        <v>12</v>
      </c>
      <c r="E1" s="17" t="s">
        <v>10</v>
      </c>
      <c r="F1" s="17" t="s">
        <v>9</v>
      </c>
      <c r="H1" s="17" t="s">
        <v>0</v>
      </c>
      <c r="I1" s="17" t="s">
        <v>17</v>
      </c>
      <c r="J1" s="17" t="s">
        <v>18</v>
      </c>
      <c r="K1" s="17" t="s">
        <v>0</v>
      </c>
      <c r="L1" s="17" t="s">
        <v>17</v>
      </c>
      <c r="M1" s="17" t="s">
        <v>18</v>
      </c>
      <c r="O1" s="18" t="s">
        <v>24</v>
      </c>
      <c r="P1" s="18" t="s">
        <v>23</v>
      </c>
      <c r="Q1" s="18" t="s">
        <v>23</v>
      </c>
      <c r="R1" s="18" t="s">
        <v>25</v>
      </c>
      <c r="T1" s="18" t="s">
        <v>12038</v>
      </c>
    </row>
    <row r="2" spans="1:20" x14ac:dyDescent="0.25">
      <c r="A2" t="s">
        <v>9</v>
      </c>
      <c r="C2" t="s">
        <v>11</v>
      </c>
      <c r="E2" t="s">
        <v>31</v>
      </c>
      <c r="F2" t="s">
        <v>32</v>
      </c>
      <c r="G2" s="19" t="s">
        <v>33</v>
      </c>
      <c r="H2" t="s">
        <v>34</v>
      </c>
      <c r="I2" t="s">
        <v>35</v>
      </c>
      <c r="J2" t="s">
        <v>36</v>
      </c>
      <c r="K2" t="s">
        <v>37</v>
      </c>
      <c r="L2" t="s">
        <v>38</v>
      </c>
      <c r="M2" t="s">
        <v>39</v>
      </c>
      <c r="N2" s="19" t="s">
        <v>33</v>
      </c>
      <c r="O2">
        <v>1</v>
      </c>
      <c r="P2">
        <v>1</v>
      </c>
      <c r="Q2" t="s">
        <v>12042</v>
      </c>
      <c r="R2">
        <v>2007</v>
      </c>
      <c r="S2" s="19" t="s">
        <v>33</v>
      </c>
      <c r="T2" s="28" t="s">
        <v>12155</v>
      </c>
    </row>
    <row r="3" spans="1:20" x14ac:dyDescent="0.25">
      <c r="A3" t="s">
        <v>10</v>
      </c>
      <c r="C3" t="s">
        <v>40</v>
      </c>
      <c r="E3" t="s">
        <v>41</v>
      </c>
      <c r="F3" t="s">
        <v>42</v>
      </c>
      <c r="G3" s="19" t="s">
        <v>33</v>
      </c>
      <c r="H3" t="s">
        <v>43</v>
      </c>
      <c r="I3" t="s">
        <v>44</v>
      </c>
      <c r="J3" t="s">
        <v>45</v>
      </c>
      <c r="K3" t="s">
        <v>46</v>
      </c>
      <c r="L3" t="s">
        <v>38</v>
      </c>
      <c r="M3" t="s">
        <v>47</v>
      </c>
      <c r="N3" s="19" t="s">
        <v>33</v>
      </c>
      <c r="O3">
        <v>2</v>
      </c>
      <c r="P3">
        <v>2</v>
      </c>
      <c r="Q3" t="s">
        <v>12043</v>
      </c>
      <c r="R3">
        <v>2008</v>
      </c>
      <c r="S3" s="19" t="s">
        <v>33</v>
      </c>
      <c r="T3" s="28" t="s">
        <v>12429</v>
      </c>
    </row>
    <row r="4" spans="1:20" x14ac:dyDescent="0.25">
      <c r="C4" t="s">
        <v>48</v>
      </c>
      <c r="E4" t="s">
        <v>49</v>
      </c>
      <c r="F4" t="s">
        <v>50</v>
      </c>
      <c r="G4" s="19" t="s">
        <v>33</v>
      </c>
      <c r="H4" t="s">
        <v>51</v>
      </c>
      <c r="I4" t="s">
        <v>52</v>
      </c>
      <c r="J4" t="s">
        <v>53</v>
      </c>
      <c r="K4" t="s">
        <v>54</v>
      </c>
      <c r="L4" t="s">
        <v>52</v>
      </c>
      <c r="M4" t="s">
        <v>55</v>
      </c>
      <c r="N4" s="19" t="s">
        <v>33</v>
      </c>
      <c r="O4">
        <v>3</v>
      </c>
      <c r="P4">
        <v>3</v>
      </c>
      <c r="Q4" t="s">
        <v>12044</v>
      </c>
      <c r="R4">
        <v>2009</v>
      </c>
      <c r="S4" s="19" t="s">
        <v>33</v>
      </c>
      <c r="T4" s="28" t="s">
        <v>12024</v>
      </c>
    </row>
    <row r="5" spans="1:20" x14ac:dyDescent="0.25">
      <c r="C5" t="s">
        <v>56</v>
      </c>
      <c r="E5" t="s">
        <v>57</v>
      </c>
      <c r="F5" t="s">
        <v>58</v>
      </c>
      <c r="G5" s="19" t="s">
        <v>33</v>
      </c>
      <c r="H5" t="s">
        <v>59</v>
      </c>
      <c r="I5" t="s">
        <v>35</v>
      </c>
      <c r="J5" t="s">
        <v>60</v>
      </c>
      <c r="K5" t="s">
        <v>61</v>
      </c>
      <c r="L5" t="s">
        <v>38</v>
      </c>
      <c r="M5" t="s">
        <v>62</v>
      </c>
      <c r="N5" s="19" t="s">
        <v>33</v>
      </c>
      <c r="O5">
        <v>4</v>
      </c>
      <c r="P5">
        <v>4</v>
      </c>
      <c r="Q5" t="s">
        <v>12045</v>
      </c>
      <c r="R5">
        <v>2010</v>
      </c>
      <c r="S5" s="19" t="s">
        <v>33</v>
      </c>
      <c r="T5" s="28" t="s">
        <v>12039</v>
      </c>
    </row>
    <row r="6" spans="1:20" x14ac:dyDescent="0.25">
      <c r="E6" t="s">
        <v>63</v>
      </c>
      <c r="F6" t="s">
        <v>64</v>
      </c>
      <c r="G6" s="19" t="s">
        <v>33</v>
      </c>
      <c r="H6" t="s">
        <v>65</v>
      </c>
      <c r="I6" t="s">
        <v>52</v>
      </c>
      <c r="J6" t="s">
        <v>66</v>
      </c>
      <c r="K6" t="s">
        <v>67</v>
      </c>
      <c r="L6" t="s">
        <v>38</v>
      </c>
      <c r="M6" t="s">
        <v>68</v>
      </c>
      <c r="N6" s="19" t="s">
        <v>33</v>
      </c>
      <c r="O6">
        <v>5</v>
      </c>
      <c r="P6">
        <v>5</v>
      </c>
      <c r="Q6" t="s">
        <v>12046</v>
      </c>
      <c r="R6">
        <v>2011</v>
      </c>
      <c r="S6" s="19" t="s">
        <v>33</v>
      </c>
      <c r="T6" s="28" t="s">
        <v>12040</v>
      </c>
    </row>
    <row r="7" spans="1:20" x14ac:dyDescent="0.25">
      <c r="E7" t="s">
        <v>69</v>
      </c>
      <c r="F7" t="s">
        <v>70</v>
      </c>
      <c r="G7" s="19" t="s">
        <v>33</v>
      </c>
      <c r="H7" t="s">
        <v>71</v>
      </c>
      <c r="I7" t="s">
        <v>35</v>
      </c>
      <c r="J7" t="s">
        <v>72</v>
      </c>
      <c r="K7" t="s">
        <v>73</v>
      </c>
      <c r="L7" t="s">
        <v>35</v>
      </c>
      <c r="M7" t="s">
        <v>60</v>
      </c>
      <c r="N7" s="19" t="s">
        <v>33</v>
      </c>
      <c r="O7">
        <v>6</v>
      </c>
      <c r="P7">
        <v>6</v>
      </c>
      <c r="Q7" t="s">
        <v>12047</v>
      </c>
      <c r="R7">
        <v>2012</v>
      </c>
      <c r="S7" s="19" t="s">
        <v>33</v>
      </c>
      <c r="T7" s="28" t="s">
        <v>12160</v>
      </c>
    </row>
    <row r="8" spans="1:20" x14ac:dyDescent="0.25">
      <c r="E8" t="s">
        <v>74</v>
      </c>
      <c r="F8" t="s">
        <v>75</v>
      </c>
      <c r="G8" s="19" t="s">
        <v>33</v>
      </c>
      <c r="H8" t="s">
        <v>76</v>
      </c>
      <c r="I8" t="s">
        <v>44</v>
      </c>
      <c r="J8" t="s">
        <v>77</v>
      </c>
      <c r="K8" t="s">
        <v>78</v>
      </c>
      <c r="L8" t="s">
        <v>35</v>
      </c>
      <c r="M8" t="s">
        <v>36</v>
      </c>
      <c r="N8" s="19" t="s">
        <v>33</v>
      </c>
      <c r="O8">
        <v>7</v>
      </c>
      <c r="P8">
        <v>7</v>
      </c>
      <c r="Q8" t="s">
        <v>12048</v>
      </c>
      <c r="R8">
        <v>2013</v>
      </c>
      <c r="S8" s="19" t="s">
        <v>33</v>
      </c>
      <c r="T8" s="28" t="s">
        <v>12159</v>
      </c>
    </row>
    <row r="9" spans="1:20" x14ac:dyDescent="0.25">
      <c r="E9" t="s">
        <v>79</v>
      </c>
      <c r="F9" t="s">
        <v>80</v>
      </c>
      <c r="G9" s="19" t="s">
        <v>33</v>
      </c>
      <c r="H9" t="s">
        <v>81</v>
      </c>
      <c r="I9" t="s">
        <v>82</v>
      </c>
      <c r="J9" t="s">
        <v>83</v>
      </c>
      <c r="K9" t="s">
        <v>84</v>
      </c>
      <c r="L9" t="s">
        <v>35</v>
      </c>
      <c r="M9" t="s">
        <v>85</v>
      </c>
      <c r="N9" s="19" t="s">
        <v>33</v>
      </c>
      <c r="O9">
        <v>8</v>
      </c>
      <c r="P9">
        <v>8</v>
      </c>
      <c r="Q9" t="s">
        <v>12049</v>
      </c>
      <c r="R9">
        <v>2014</v>
      </c>
      <c r="S9" s="19" t="s">
        <v>33</v>
      </c>
      <c r="T9" s="28" t="s">
        <v>12334</v>
      </c>
    </row>
    <row r="10" spans="1:20" x14ac:dyDescent="0.25">
      <c r="E10" t="s">
        <v>86</v>
      </c>
      <c r="F10" t="s">
        <v>87</v>
      </c>
      <c r="G10" s="19" t="s">
        <v>33</v>
      </c>
      <c r="H10" t="s">
        <v>88</v>
      </c>
      <c r="I10" t="s">
        <v>89</v>
      </c>
      <c r="J10" t="s">
        <v>89</v>
      </c>
      <c r="K10" t="s">
        <v>90</v>
      </c>
      <c r="L10" t="s">
        <v>91</v>
      </c>
      <c r="M10" t="s">
        <v>92</v>
      </c>
      <c r="N10" s="19" t="s">
        <v>33</v>
      </c>
      <c r="O10">
        <v>9</v>
      </c>
      <c r="P10">
        <v>9</v>
      </c>
      <c r="Q10" t="s">
        <v>12050</v>
      </c>
      <c r="R10">
        <v>2015</v>
      </c>
      <c r="S10" s="19" t="s">
        <v>33</v>
      </c>
      <c r="T10" s="28" t="s">
        <v>12157</v>
      </c>
    </row>
    <row r="11" spans="1:20" x14ac:dyDescent="0.25">
      <c r="E11" t="s">
        <v>93</v>
      </c>
      <c r="F11" t="s">
        <v>94</v>
      </c>
      <c r="G11" s="19" t="s">
        <v>33</v>
      </c>
      <c r="H11" t="s">
        <v>95</v>
      </c>
      <c r="I11" t="s">
        <v>96</v>
      </c>
      <c r="J11" t="s">
        <v>97</v>
      </c>
      <c r="K11" t="s">
        <v>98</v>
      </c>
      <c r="L11" t="s">
        <v>91</v>
      </c>
      <c r="M11" t="s">
        <v>99</v>
      </c>
      <c r="N11" s="19" t="s">
        <v>33</v>
      </c>
      <c r="O11">
        <v>10</v>
      </c>
      <c r="P11">
        <v>10</v>
      </c>
      <c r="Q11" t="s">
        <v>12051</v>
      </c>
      <c r="R11">
        <v>2016</v>
      </c>
      <c r="S11" s="19" t="s">
        <v>33</v>
      </c>
      <c r="T11" s="28" t="s">
        <v>12399</v>
      </c>
    </row>
    <row r="12" spans="1:20" x14ac:dyDescent="0.25">
      <c r="E12" t="s">
        <v>100</v>
      </c>
      <c r="F12" t="s">
        <v>101</v>
      </c>
      <c r="G12" s="19" t="s">
        <v>33</v>
      </c>
      <c r="H12" t="s">
        <v>102</v>
      </c>
      <c r="I12" t="s">
        <v>44</v>
      </c>
      <c r="J12" t="s">
        <v>103</v>
      </c>
      <c r="K12" t="s">
        <v>104</v>
      </c>
      <c r="L12" t="s">
        <v>82</v>
      </c>
      <c r="M12" t="s">
        <v>105</v>
      </c>
      <c r="N12" s="19" t="s">
        <v>33</v>
      </c>
      <c r="O12">
        <v>11</v>
      </c>
      <c r="P12">
        <v>11</v>
      </c>
      <c r="Q12" t="s">
        <v>12052</v>
      </c>
      <c r="R12">
        <v>2017</v>
      </c>
      <c r="S12" s="19" t="s">
        <v>33</v>
      </c>
      <c r="T12" t="s">
        <v>12383</v>
      </c>
    </row>
    <row r="13" spans="1:20" x14ac:dyDescent="0.25">
      <c r="E13" t="s">
        <v>106</v>
      </c>
      <c r="F13" t="s">
        <v>107</v>
      </c>
      <c r="G13" s="19" t="s">
        <v>33</v>
      </c>
      <c r="H13" t="s">
        <v>108</v>
      </c>
      <c r="I13" t="s">
        <v>44</v>
      </c>
      <c r="J13" t="s">
        <v>103</v>
      </c>
      <c r="K13" t="s">
        <v>109</v>
      </c>
      <c r="L13" t="s">
        <v>110</v>
      </c>
      <c r="M13" t="s">
        <v>111</v>
      </c>
      <c r="N13" s="19" t="s">
        <v>33</v>
      </c>
      <c r="O13">
        <v>12</v>
      </c>
      <c r="P13">
        <v>12</v>
      </c>
      <c r="Q13" t="s">
        <v>12053</v>
      </c>
      <c r="R13">
        <v>2018</v>
      </c>
      <c r="S13" s="19" t="s">
        <v>33</v>
      </c>
      <c r="T13" s="28" t="s">
        <v>12156</v>
      </c>
    </row>
    <row r="14" spans="1:20" x14ac:dyDescent="0.25">
      <c r="E14" t="s">
        <v>112</v>
      </c>
      <c r="F14" t="s">
        <v>113</v>
      </c>
      <c r="G14" s="19" t="s">
        <v>33</v>
      </c>
      <c r="H14" t="s">
        <v>114</v>
      </c>
      <c r="I14" t="s">
        <v>52</v>
      </c>
      <c r="J14" t="s">
        <v>115</v>
      </c>
      <c r="K14" t="s">
        <v>116</v>
      </c>
      <c r="L14" t="s">
        <v>82</v>
      </c>
      <c r="M14" t="s">
        <v>117</v>
      </c>
      <c r="N14" s="19" t="s">
        <v>33</v>
      </c>
      <c r="O14">
        <v>13</v>
      </c>
      <c r="S14" s="19" t="s">
        <v>33</v>
      </c>
      <c r="T14" s="28" t="s">
        <v>12384</v>
      </c>
    </row>
    <row r="15" spans="1:20" x14ac:dyDescent="0.25">
      <c r="E15" t="s">
        <v>118</v>
      </c>
      <c r="F15" t="s">
        <v>119</v>
      </c>
      <c r="G15" s="19" t="s">
        <v>33</v>
      </c>
      <c r="H15" t="s">
        <v>120</v>
      </c>
      <c r="I15" t="s">
        <v>89</v>
      </c>
      <c r="J15" t="s">
        <v>89</v>
      </c>
      <c r="K15" t="s">
        <v>121</v>
      </c>
      <c r="L15" t="s">
        <v>82</v>
      </c>
      <c r="M15" t="s">
        <v>117</v>
      </c>
      <c r="N15" s="19" t="s">
        <v>33</v>
      </c>
      <c r="O15">
        <v>14</v>
      </c>
      <c r="S15" s="19" t="s">
        <v>33</v>
      </c>
      <c r="T15" s="28" t="s">
        <v>12386</v>
      </c>
    </row>
    <row r="16" spans="1:20" x14ac:dyDescent="0.25">
      <c r="E16" t="s">
        <v>122</v>
      </c>
      <c r="F16" t="s">
        <v>123</v>
      </c>
      <c r="G16" s="19" t="s">
        <v>33</v>
      </c>
      <c r="H16" t="s">
        <v>124</v>
      </c>
      <c r="I16" t="s">
        <v>89</v>
      </c>
      <c r="J16" t="s">
        <v>89</v>
      </c>
      <c r="K16" t="s">
        <v>125</v>
      </c>
      <c r="L16" t="s">
        <v>44</v>
      </c>
      <c r="M16" t="s">
        <v>103</v>
      </c>
      <c r="N16" s="19" t="s">
        <v>33</v>
      </c>
      <c r="O16">
        <v>15</v>
      </c>
      <c r="S16" s="19" t="s">
        <v>33</v>
      </c>
      <c r="T16" s="28" t="s">
        <v>12158</v>
      </c>
    </row>
    <row r="17" spans="5:20" x14ac:dyDescent="0.25">
      <c r="E17" t="s">
        <v>126</v>
      </c>
      <c r="F17" t="s">
        <v>127</v>
      </c>
      <c r="G17" s="19" t="s">
        <v>33</v>
      </c>
      <c r="H17" t="s">
        <v>128</v>
      </c>
      <c r="I17" t="s">
        <v>89</v>
      </c>
      <c r="J17" t="s">
        <v>89</v>
      </c>
      <c r="K17" t="s">
        <v>125</v>
      </c>
      <c r="L17" t="s">
        <v>44</v>
      </c>
      <c r="M17" t="s">
        <v>103</v>
      </c>
      <c r="N17" s="19" t="s">
        <v>33</v>
      </c>
      <c r="O17">
        <v>16</v>
      </c>
      <c r="S17" s="19" t="s">
        <v>33</v>
      </c>
      <c r="T17" t="s">
        <v>12037</v>
      </c>
    </row>
    <row r="18" spans="5:20" x14ac:dyDescent="0.25">
      <c r="E18" t="s">
        <v>129</v>
      </c>
      <c r="F18" t="s">
        <v>130</v>
      </c>
      <c r="G18" s="19" t="s">
        <v>33</v>
      </c>
      <c r="H18" t="s">
        <v>131</v>
      </c>
      <c r="I18" t="s">
        <v>38</v>
      </c>
      <c r="J18" t="s">
        <v>85</v>
      </c>
      <c r="K18" t="s">
        <v>132</v>
      </c>
      <c r="L18" t="s">
        <v>38</v>
      </c>
      <c r="M18" t="s">
        <v>133</v>
      </c>
      <c r="N18" s="19" t="s">
        <v>33</v>
      </c>
      <c r="O18">
        <v>17</v>
      </c>
      <c r="S18" s="19" t="s">
        <v>33</v>
      </c>
      <c r="T18" s="28" t="s">
        <v>12041</v>
      </c>
    </row>
    <row r="19" spans="5:20" x14ac:dyDescent="0.25">
      <c r="E19" t="s">
        <v>134</v>
      </c>
      <c r="F19" t="s">
        <v>135</v>
      </c>
      <c r="G19" s="19" t="s">
        <v>33</v>
      </c>
      <c r="H19" t="s">
        <v>136</v>
      </c>
      <c r="I19" t="s">
        <v>52</v>
      </c>
      <c r="J19" t="s">
        <v>137</v>
      </c>
      <c r="K19" t="s">
        <v>138</v>
      </c>
      <c r="L19" t="s">
        <v>44</v>
      </c>
      <c r="M19" t="s">
        <v>45</v>
      </c>
      <c r="N19" s="19" t="s">
        <v>33</v>
      </c>
      <c r="O19">
        <v>18</v>
      </c>
      <c r="S19" s="19" t="s">
        <v>33</v>
      </c>
      <c r="T19" s="28" t="s">
        <v>12445</v>
      </c>
    </row>
    <row r="20" spans="5:20" x14ac:dyDescent="0.25">
      <c r="E20" t="s">
        <v>139</v>
      </c>
      <c r="F20" t="s">
        <v>140</v>
      </c>
      <c r="G20" s="19" t="s">
        <v>33</v>
      </c>
      <c r="H20" t="s">
        <v>141</v>
      </c>
      <c r="I20" t="s">
        <v>142</v>
      </c>
      <c r="J20" t="s">
        <v>133</v>
      </c>
      <c r="K20" t="s">
        <v>143</v>
      </c>
      <c r="L20" t="s">
        <v>44</v>
      </c>
      <c r="M20" t="s">
        <v>144</v>
      </c>
      <c r="N20" s="19" t="s">
        <v>33</v>
      </c>
      <c r="O20">
        <v>19</v>
      </c>
      <c r="S20" s="19" t="s">
        <v>33</v>
      </c>
    </row>
    <row r="21" spans="5:20" x14ac:dyDescent="0.25">
      <c r="E21" t="s">
        <v>145</v>
      </c>
      <c r="F21" t="s">
        <v>146</v>
      </c>
      <c r="G21" s="19" t="s">
        <v>33</v>
      </c>
      <c r="H21" t="s">
        <v>147</v>
      </c>
      <c r="I21" t="s">
        <v>96</v>
      </c>
      <c r="J21" t="s">
        <v>148</v>
      </c>
      <c r="K21" t="s">
        <v>149</v>
      </c>
      <c r="L21" t="s">
        <v>150</v>
      </c>
      <c r="M21" t="s">
        <v>151</v>
      </c>
      <c r="N21" s="19" t="s">
        <v>33</v>
      </c>
      <c r="O21">
        <v>20</v>
      </c>
      <c r="S21" s="19" t="s">
        <v>33</v>
      </c>
    </row>
    <row r="22" spans="5:20" x14ac:dyDescent="0.25">
      <c r="E22" t="s">
        <v>152</v>
      </c>
      <c r="F22" t="s">
        <v>153</v>
      </c>
      <c r="G22" s="19" t="s">
        <v>33</v>
      </c>
      <c r="H22" t="s">
        <v>154</v>
      </c>
      <c r="I22" t="s">
        <v>52</v>
      </c>
      <c r="J22" t="s">
        <v>55</v>
      </c>
      <c r="K22" t="s">
        <v>155</v>
      </c>
      <c r="L22" t="s">
        <v>44</v>
      </c>
      <c r="M22" t="s">
        <v>103</v>
      </c>
      <c r="N22" s="19" t="s">
        <v>33</v>
      </c>
      <c r="O22">
        <v>21</v>
      </c>
      <c r="S22" s="19" t="s">
        <v>33</v>
      </c>
    </row>
    <row r="23" spans="5:20" x14ac:dyDescent="0.25">
      <c r="E23" t="s">
        <v>156</v>
      </c>
      <c r="F23" t="s">
        <v>157</v>
      </c>
      <c r="G23" s="19" t="s">
        <v>33</v>
      </c>
      <c r="H23" t="s">
        <v>158</v>
      </c>
      <c r="I23" t="s">
        <v>35</v>
      </c>
      <c r="J23" t="s">
        <v>117</v>
      </c>
      <c r="K23" t="s">
        <v>159</v>
      </c>
      <c r="L23" t="s">
        <v>35</v>
      </c>
      <c r="M23" t="s">
        <v>160</v>
      </c>
      <c r="N23" s="19" t="s">
        <v>33</v>
      </c>
      <c r="O23">
        <v>22</v>
      </c>
      <c r="S23" s="19" t="s">
        <v>33</v>
      </c>
    </row>
    <row r="24" spans="5:20" x14ac:dyDescent="0.25">
      <c r="E24" t="s">
        <v>161</v>
      </c>
      <c r="F24" t="s">
        <v>162</v>
      </c>
      <c r="G24" s="19" t="s">
        <v>33</v>
      </c>
      <c r="H24" t="s">
        <v>163</v>
      </c>
      <c r="I24" t="s">
        <v>96</v>
      </c>
      <c r="J24" t="s">
        <v>164</v>
      </c>
      <c r="K24" t="s">
        <v>165</v>
      </c>
      <c r="L24" t="s">
        <v>142</v>
      </c>
      <c r="M24" t="s">
        <v>166</v>
      </c>
      <c r="N24" s="19" t="s">
        <v>33</v>
      </c>
      <c r="O24">
        <v>23</v>
      </c>
      <c r="S24" s="19" t="s">
        <v>33</v>
      </c>
    </row>
    <row r="25" spans="5:20" x14ac:dyDescent="0.25">
      <c r="E25" t="s">
        <v>167</v>
      </c>
      <c r="F25" t="s">
        <v>168</v>
      </c>
      <c r="G25" s="19" t="s">
        <v>33</v>
      </c>
      <c r="H25" t="s">
        <v>169</v>
      </c>
      <c r="I25" t="s">
        <v>170</v>
      </c>
      <c r="J25" t="s">
        <v>171</v>
      </c>
      <c r="K25" t="s">
        <v>172</v>
      </c>
      <c r="L25" t="s">
        <v>44</v>
      </c>
      <c r="M25" t="s">
        <v>77</v>
      </c>
      <c r="N25" s="19" t="s">
        <v>33</v>
      </c>
      <c r="O25">
        <v>24</v>
      </c>
      <c r="S25" s="19" t="s">
        <v>33</v>
      </c>
    </row>
    <row r="26" spans="5:20" x14ac:dyDescent="0.25">
      <c r="E26" t="s">
        <v>173</v>
      </c>
      <c r="F26" t="s">
        <v>174</v>
      </c>
      <c r="G26" s="19" t="s">
        <v>33</v>
      </c>
      <c r="H26" t="s">
        <v>175</v>
      </c>
      <c r="I26" t="s">
        <v>89</v>
      </c>
      <c r="J26" t="s">
        <v>89</v>
      </c>
      <c r="K26" t="s">
        <v>176</v>
      </c>
      <c r="L26" t="s">
        <v>44</v>
      </c>
      <c r="M26" t="s">
        <v>103</v>
      </c>
      <c r="N26" s="19" t="s">
        <v>33</v>
      </c>
      <c r="O26">
        <v>25</v>
      </c>
      <c r="S26" s="19" t="s">
        <v>33</v>
      </c>
    </row>
    <row r="27" spans="5:20" x14ac:dyDescent="0.25">
      <c r="E27" t="s">
        <v>177</v>
      </c>
      <c r="F27" t="s">
        <v>178</v>
      </c>
      <c r="G27" s="19" t="s">
        <v>33</v>
      </c>
      <c r="H27" t="s">
        <v>179</v>
      </c>
      <c r="I27" t="s">
        <v>89</v>
      </c>
      <c r="J27" t="s">
        <v>89</v>
      </c>
      <c r="K27" t="s">
        <v>180</v>
      </c>
      <c r="L27" t="s">
        <v>44</v>
      </c>
      <c r="M27" t="s">
        <v>103</v>
      </c>
      <c r="N27" s="19" t="s">
        <v>33</v>
      </c>
      <c r="O27">
        <v>26</v>
      </c>
      <c r="S27" s="19" t="s">
        <v>33</v>
      </c>
    </row>
    <row r="28" spans="5:20" x14ac:dyDescent="0.25">
      <c r="E28" t="s">
        <v>181</v>
      </c>
      <c r="F28" t="s">
        <v>182</v>
      </c>
      <c r="G28" s="19" t="s">
        <v>33</v>
      </c>
      <c r="H28" t="s">
        <v>183</v>
      </c>
      <c r="I28" t="s">
        <v>170</v>
      </c>
      <c r="J28" t="s">
        <v>184</v>
      </c>
      <c r="K28" t="s">
        <v>185</v>
      </c>
      <c r="L28" t="s">
        <v>82</v>
      </c>
      <c r="M28" t="s">
        <v>186</v>
      </c>
      <c r="N28" s="19" t="s">
        <v>33</v>
      </c>
      <c r="O28">
        <v>27</v>
      </c>
      <c r="S28" s="19" t="s">
        <v>33</v>
      </c>
    </row>
    <row r="29" spans="5:20" x14ac:dyDescent="0.25">
      <c r="E29" t="s">
        <v>187</v>
      </c>
      <c r="F29" t="s">
        <v>188</v>
      </c>
      <c r="G29" s="19" t="s">
        <v>33</v>
      </c>
      <c r="H29" t="s">
        <v>189</v>
      </c>
      <c r="I29" t="s">
        <v>82</v>
      </c>
      <c r="J29" t="s">
        <v>190</v>
      </c>
      <c r="K29" t="s">
        <v>191</v>
      </c>
      <c r="L29" t="s">
        <v>44</v>
      </c>
      <c r="M29" t="s">
        <v>144</v>
      </c>
      <c r="N29" s="19" t="s">
        <v>33</v>
      </c>
      <c r="O29">
        <v>28</v>
      </c>
      <c r="S29" s="19" t="s">
        <v>33</v>
      </c>
    </row>
    <row r="30" spans="5:20" x14ac:dyDescent="0.25">
      <c r="E30" t="s">
        <v>192</v>
      </c>
      <c r="F30" t="s">
        <v>193</v>
      </c>
      <c r="G30" s="19" t="s">
        <v>33</v>
      </c>
      <c r="H30" t="s">
        <v>194</v>
      </c>
      <c r="I30" t="s">
        <v>52</v>
      </c>
      <c r="J30" t="s">
        <v>195</v>
      </c>
      <c r="K30" t="s">
        <v>196</v>
      </c>
      <c r="L30" t="s">
        <v>38</v>
      </c>
      <c r="M30" t="s">
        <v>62</v>
      </c>
      <c r="N30" s="19" t="s">
        <v>33</v>
      </c>
      <c r="O30">
        <v>29</v>
      </c>
      <c r="S30" s="19" t="s">
        <v>33</v>
      </c>
    </row>
    <row r="31" spans="5:20" x14ac:dyDescent="0.25">
      <c r="E31" t="s">
        <v>197</v>
      </c>
      <c r="F31" t="s">
        <v>198</v>
      </c>
      <c r="G31" s="19" t="s">
        <v>33</v>
      </c>
      <c r="H31" t="s">
        <v>199</v>
      </c>
      <c r="I31" t="s">
        <v>52</v>
      </c>
      <c r="J31" t="s">
        <v>55</v>
      </c>
      <c r="K31" t="s">
        <v>200</v>
      </c>
      <c r="L31" t="s">
        <v>44</v>
      </c>
      <c r="M31" t="s">
        <v>45</v>
      </c>
      <c r="N31" s="19" t="s">
        <v>33</v>
      </c>
      <c r="O31">
        <v>30</v>
      </c>
      <c r="S31" s="19" t="s">
        <v>33</v>
      </c>
    </row>
    <row r="32" spans="5:20" x14ac:dyDescent="0.25">
      <c r="E32" t="s">
        <v>201</v>
      </c>
      <c r="F32" t="s">
        <v>202</v>
      </c>
      <c r="G32" s="19" t="s">
        <v>33</v>
      </c>
      <c r="H32" t="s">
        <v>203</v>
      </c>
      <c r="I32" t="s">
        <v>91</v>
      </c>
      <c r="J32" t="s">
        <v>204</v>
      </c>
      <c r="K32" t="s">
        <v>205</v>
      </c>
      <c r="L32" t="s">
        <v>44</v>
      </c>
      <c r="M32" t="s">
        <v>103</v>
      </c>
      <c r="N32" s="19" t="s">
        <v>33</v>
      </c>
      <c r="O32">
        <v>31</v>
      </c>
      <c r="S32" s="19" t="s">
        <v>33</v>
      </c>
    </row>
    <row r="33" spans="5:19" x14ac:dyDescent="0.25">
      <c r="E33" t="s">
        <v>206</v>
      </c>
      <c r="F33" t="s">
        <v>207</v>
      </c>
      <c r="G33" s="19" t="s">
        <v>33</v>
      </c>
      <c r="H33" t="s">
        <v>208</v>
      </c>
      <c r="I33" t="s">
        <v>82</v>
      </c>
      <c r="J33" t="s">
        <v>209</v>
      </c>
      <c r="K33" t="s">
        <v>210</v>
      </c>
      <c r="L33" t="s">
        <v>44</v>
      </c>
      <c r="M33" t="s">
        <v>103</v>
      </c>
      <c r="N33" s="19" t="s">
        <v>33</v>
      </c>
      <c r="S33" s="19" t="s">
        <v>33</v>
      </c>
    </row>
    <row r="34" spans="5:19" x14ac:dyDescent="0.25">
      <c r="E34" t="s">
        <v>211</v>
      </c>
      <c r="F34" t="s">
        <v>212</v>
      </c>
      <c r="G34" s="19" t="s">
        <v>33</v>
      </c>
      <c r="H34" t="s">
        <v>213</v>
      </c>
      <c r="I34" t="s">
        <v>35</v>
      </c>
      <c r="J34" t="s">
        <v>160</v>
      </c>
      <c r="K34" t="s">
        <v>210</v>
      </c>
      <c r="L34" t="s">
        <v>44</v>
      </c>
      <c r="M34" t="s">
        <v>103</v>
      </c>
      <c r="N34" s="19" t="s">
        <v>33</v>
      </c>
      <c r="S34" s="19" t="s">
        <v>33</v>
      </c>
    </row>
    <row r="35" spans="5:19" x14ac:dyDescent="0.25">
      <c r="E35" t="s">
        <v>214</v>
      </c>
      <c r="F35" t="s">
        <v>215</v>
      </c>
      <c r="G35" s="19" t="s">
        <v>33</v>
      </c>
      <c r="H35" t="s">
        <v>216</v>
      </c>
      <c r="I35" t="s">
        <v>110</v>
      </c>
      <c r="J35" t="s">
        <v>111</v>
      </c>
      <c r="K35" t="s">
        <v>217</v>
      </c>
      <c r="L35" t="s">
        <v>44</v>
      </c>
      <c r="M35" t="s">
        <v>218</v>
      </c>
      <c r="N35" s="19" t="s">
        <v>33</v>
      </c>
      <c r="S35" s="19" t="s">
        <v>33</v>
      </c>
    </row>
    <row r="36" spans="5:19" x14ac:dyDescent="0.25">
      <c r="E36" t="s">
        <v>219</v>
      </c>
      <c r="F36" t="s">
        <v>220</v>
      </c>
      <c r="G36" s="19" t="s">
        <v>33</v>
      </c>
      <c r="H36" t="s">
        <v>221</v>
      </c>
      <c r="I36" t="s">
        <v>150</v>
      </c>
      <c r="J36" t="s">
        <v>151</v>
      </c>
      <c r="K36" t="s">
        <v>222</v>
      </c>
      <c r="L36" t="s">
        <v>44</v>
      </c>
      <c r="M36" t="s">
        <v>103</v>
      </c>
      <c r="N36" s="19" t="s">
        <v>33</v>
      </c>
      <c r="S36" s="19" t="s">
        <v>33</v>
      </c>
    </row>
    <row r="37" spans="5:19" x14ac:dyDescent="0.25">
      <c r="E37" t="s">
        <v>223</v>
      </c>
      <c r="F37" t="s">
        <v>224</v>
      </c>
      <c r="G37" s="19" t="s">
        <v>33</v>
      </c>
      <c r="H37" t="s">
        <v>225</v>
      </c>
      <c r="I37" t="s">
        <v>89</v>
      </c>
      <c r="J37" t="s">
        <v>89</v>
      </c>
      <c r="K37" t="s">
        <v>226</v>
      </c>
      <c r="L37" t="s">
        <v>44</v>
      </c>
      <c r="M37" t="s">
        <v>227</v>
      </c>
      <c r="N37" s="19" t="s">
        <v>33</v>
      </c>
      <c r="S37" s="19" t="s">
        <v>33</v>
      </c>
    </row>
    <row r="38" spans="5:19" x14ac:dyDescent="0.25">
      <c r="E38" t="s">
        <v>228</v>
      </c>
      <c r="F38" t="s">
        <v>229</v>
      </c>
      <c r="G38" s="19" t="s">
        <v>33</v>
      </c>
      <c r="H38" t="s">
        <v>230</v>
      </c>
      <c r="I38" t="s">
        <v>89</v>
      </c>
      <c r="J38" t="s">
        <v>89</v>
      </c>
      <c r="K38" t="s">
        <v>231</v>
      </c>
      <c r="L38" t="s">
        <v>44</v>
      </c>
      <c r="M38" t="s">
        <v>103</v>
      </c>
      <c r="N38" s="19" t="s">
        <v>33</v>
      </c>
      <c r="S38" s="19" t="s">
        <v>33</v>
      </c>
    </row>
    <row r="39" spans="5:19" x14ac:dyDescent="0.25">
      <c r="E39" t="s">
        <v>232</v>
      </c>
      <c r="F39" t="s">
        <v>233</v>
      </c>
      <c r="G39" s="19" t="s">
        <v>33</v>
      </c>
      <c r="H39" t="s">
        <v>234</v>
      </c>
      <c r="I39" t="s">
        <v>89</v>
      </c>
      <c r="J39" t="s">
        <v>89</v>
      </c>
      <c r="K39" t="s">
        <v>235</v>
      </c>
      <c r="L39" t="s">
        <v>35</v>
      </c>
      <c r="M39" t="s">
        <v>36</v>
      </c>
      <c r="N39" s="19" t="s">
        <v>33</v>
      </c>
      <c r="S39" s="19" t="s">
        <v>33</v>
      </c>
    </row>
    <row r="40" spans="5:19" x14ac:dyDescent="0.25">
      <c r="E40" t="s">
        <v>236</v>
      </c>
      <c r="F40" t="s">
        <v>237</v>
      </c>
      <c r="G40" s="19" t="s">
        <v>33</v>
      </c>
      <c r="H40" t="s">
        <v>238</v>
      </c>
      <c r="I40" t="s">
        <v>52</v>
      </c>
      <c r="J40" t="s">
        <v>239</v>
      </c>
      <c r="K40" t="s">
        <v>240</v>
      </c>
      <c r="L40" t="s">
        <v>44</v>
      </c>
      <c r="M40" t="s">
        <v>103</v>
      </c>
      <c r="N40" s="19" t="s">
        <v>33</v>
      </c>
      <c r="S40" s="19" t="s">
        <v>33</v>
      </c>
    </row>
    <row r="41" spans="5:19" x14ac:dyDescent="0.25">
      <c r="E41" t="s">
        <v>241</v>
      </c>
      <c r="F41" t="s">
        <v>242</v>
      </c>
      <c r="G41" s="19" t="s">
        <v>33</v>
      </c>
      <c r="H41" t="s">
        <v>243</v>
      </c>
      <c r="I41" t="s">
        <v>150</v>
      </c>
      <c r="J41" t="s">
        <v>244</v>
      </c>
      <c r="K41" t="s">
        <v>245</v>
      </c>
      <c r="L41" t="s">
        <v>35</v>
      </c>
      <c r="M41" t="s">
        <v>117</v>
      </c>
      <c r="N41" s="19" t="s">
        <v>33</v>
      </c>
      <c r="S41" s="19" t="s">
        <v>33</v>
      </c>
    </row>
    <row r="42" spans="5:19" x14ac:dyDescent="0.25">
      <c r="E42" t="s">
        <v>246</v>
      </c>
      <c r="F42" t="s">
        <v>247</v>
      </c>
      <c r="G42" s="19" t="s">
        <v>33</v>
      </c>
      <c r="H42" t="s">
        <v>248</v>
      </c>
      <c r="I42" t="s">
        <v>38</v>
      </c>
      <c r="J42" t="s">
        <v>249</v>
      </c>
      <c r="K42" t="s">
        <v>250</v>
      </c>
      <c r="L42" t="s">
        <v>38</v>
      </c>
      <c r="M42" t="s">
        <v>68</v>
      </c>
      <c r="N42" s="19" t="s">
        <v>33</v>
      </c>
      <c r="S42" s="19" t="s">
        <v>33</v>
      </c>
    </row>
    <row r="43" spans="5:19" x14ac:dyDescent="0.25">
      <c r="E43" t="s">
        <v>251</v>
      </c>
      <c r="F43" t="s">
        <v>252</v>
      </c>
      <c r="G43" s="19" t="s">
        <v>33</v>
      </c>
      <c r="H43" t="s">
        <v>248</v>
      </c>
      <c r="I43" t="s">
        <v>38</v>
      </c>
      <c r="J43" t="s">
        <v>249</v>
      </c>
      <c r="K43" t="s">
        <v>253</v>
      </c>
      <c r="L43" t="s">
        <v>44</v>
      </c>
      <c r="M43" t="s">
        <v>144</v>
      </c>
      <c r="N43" s="19" t="s">
        <v>33</v>
      </c>
      <c r="S43" s="19" t="s">
        <v>33</v>
      </c>
    </row>
    <row r="44" spans="5:19" x14ac:dyDescent="0.25">
      <c r="E44" t="s">
        <v>254</v>
      </c>
      <c r="F44" t="s">
        <v>255</v>
      </c>
      <c r="G44" s="19" t="s">
        <v>33</v>
      </c>
      <c r="H44" t="s">
        <v>248</v>
      </c>
      <c r="I44" t="s">
        <v>38</v>
      </c>
      <c r="J44" t="s">
        <v>249</v>
      </c>
      <c r="K44" t="s">
        <v>256</v>
      </c>
      <c r="L44" t="s">
        <v>89</v>
      </c>
      <c r="M44" t="s">
        <v>89</v>
      </c>
      <c r="N44" s="19" t="s">
        <v>33</v>
      </c>
      <c r="S44" s="19" t="s">
        <v>33</v>
      </c>
    </row>
    <row r="45" spans="5:19" x14ac:dyDescent="0.25">
      <c r="E45" t="s">
        <v>257</v>
      </c>
      <c r="F45" t="s">
        <v>258</v>
      </c>
      <c r="G45" s="19" t="s">
        <v>33</v>
      </c>
      <c r="H45" t="s">
        <v>248</v>
      </c>
      <c r="I45" t="s">
        <v>38</v>
      </c>
      <c r="J45" t="s">
        <v>249</v>
      </c>
      <c r="K45" t="s">
        <v>259</v>
      </c>
      <c r="L45" t="s">
        <v>35</v>
      </c>
      <c r="M45" t="s">
        <v>36</v>
      </c>
      <c r="N45" s="19" t="s">
        <v>33</v>
      </c>
      <c r="S45" s="19" t="s">
        <v>33</v>
      </c>
    </row>
    <row r="46" spans="5:19" x14ac:dyDescent="0.25">
      <c r="E46" t="s">
        <v>260</v>
      </c>
      <c r="F46" t="s">
        <v>261</v>
      </c>
      <c r="G46" s="19" t="s">
        <v>33</v>
      </c>
      <c r="H46" t="s">
        <v>248</v>
      </c>
      <c r="I46" t="s">
        <v>38</v>
      </c>
      <c r="J46" t="s">
        <v>249</v>
      </c>
      <c r="K46" t="s">
        <v>262</v>
      </c>
      <c r="L46" t="s">
        <v>35</v>
      </c>
      <c r="M46" t="s">
        <v>263</v>
      </c>
      <c r="N46" s="19" t="s">
        <v>33</v>
      </c>
      <c r="S46" s="19" t="s">
        <v>33</v>
      </c>
    </row>
    <row r="47" spans="5:19" x14ac:dyDescent="0.25">
      <c r="E47" t="s">
        <v>264</v>
      </c>
      <c r="F47" t="s">
        <v>265</v>
      </c>
      <c r="G47" s="19" t="s">
        <v>33</v>
      </c>
      <c r="H47" t="s">
        <v>266</v>
      </c>
      <c r="I47" t="s">
        <v>35</v>
      </c>
      <c r="J47" t="s">
        <v>85</v>
      </c>
      <c r="K47" t="s">
        <v>267</v>
      </c>
      <c r="L47" t="s">
        <v>35</v>
      </c>
      <c r="M47" t="s">
        <v>263</v>
      </c>
      <c r="N47" s="19" t="s">
        <v>33</v>
      </c>
      <c r="S47" s="19" t="s">
        <v>33</v>
      </c>
    </row>
    <row r="48" spans="5:19" x14ac:dyDescent="0.25">
      <c r="E48" t="s">
        <v>268</v>
      </c>
      <c r="F48" t="s">
        <v>269</v>
      </c>
      <c r="G48" s="19" t="s">
        <v>33</v>
      </c>
      <c r="H48" t="s">
        <v>270</v>
      </c>
      <c r="I48" t="s">
        <v>35</v>
      </c>
      <c r="J48" t="s">
        <v>263</v>
      </c>
      <c r="K48" t="s">
        <v>271</v>
      </c>
      <c r="L48" t="s">
        <v>44</v>
      </c>
      <c r="M48" t="s">
        <v>103</v>
      </c>
      <c r="N48" s="19" t="s">
        <v>33</v>
      </c>
      <c r="S48" s="19" t="s">
        <v>33</v>
      </c>
    </row>
    <row r="49" spans="5:19" x14ac:dyDescent="0.25">
      <c r="E49" t="s">
        <v>272</v>
      </c>
      <c r="F49" t="s">
        <v>273</v>
      </c>
      <c r="G49" s="19" t="s">
        <v>33</v>
      </c>
      <c r="H49" t="s">
        <v>274</v>
      </c>
      <c r="I49" t="s">
        <v>82</v>
      </c>
      <c r="J49" t="s">
        <v>239</v>
      </c>
      <c r="K49" t="s">
        <v>275</v>
      </c>
      <c r="L49" t="s">
        <v>44</v>
      </c>
      <c r="M49" t="s">
        <v>103</v>
      </c>
      <c r="N49" s="19" t="s">
        <v>33</v>
      </c>
      <c r="S49" s="19" t="s">
        <v>33</v>
      </c>
    </row>
    <row r="50" spans="5:19" x14ac:dyDescent="0.25">
      <c r="E50" t="s">
        <v>276</v>
      </c>
      <c r="F50" t="s">
        <v>277</v>
      </c>
      <c r="G50" s="19" t="s">
        <v>33</v>
      </c>
      <c r="H50" t="s">
        <v>278</v>
      </c>
      <c r="I50" t="s">
        <v>44</v>
      </c>
      <c r="J50" t="s">
        <v>77</v>
      </c>
      <c r="K50" t="s">
        <v>279</v>
      </c>
      <c r="L50" t="s">
        <v>44</v>
      </c>
      <c r="M50" t="s">
        <v>144</v>
      </c>
      <c r="N50" s="19" t="s">
        <v>33</v>
      </c>
      <c r="S50" s="19" t="s">
        <v>33</v>
      </c>
    </row>
    <row r="51" spans="5:19" x14ac:dyDescent="0.25">
      <c r="E51" t="s">
        <v>280</v>
      </c>
      <c r="F51" t="s">
        <v>281</v>
      </c>
      <c r="G51" s="19" t="s">
        <v>33</v>
      </c>
      <c r="H51" t="s">
        <v>282</v>
      </c>
      <c r="I51" t="s">
        <v>38</v>
      </c>
      <c r="J51" t="s">
        <v>283</v>
      </c>
      <c r="K51" t="s">
        <v>284</v>
      </c>
      <c r="L51" t="s">
        <v>44</v>
      </c>
      <c r="M51" t="s">
        <v>285</v>
      </c>
      <c r="N51" s="19" t="s">
        <v>33</v>
      </c>
      <c r="S51" s="19" t="s">
        <v>33</v>
      </c>
    </row>
    <row r="52" spans="5:19" x14ac:dyDescent="0.25">
      <c r="E52" t="s">
        <v>286</v>
      </c>
      <c r="F52" t="s">
        <v>287</v>
      </c>
      <c r="G52" s="19" t="s">
        <v>33</v>
      </c>
      <c r="H52" t="s">
        <v>288</v>
      </c>
      <c r="I52" t="s">
        <v>38</v>
      </c>
      <c r="J52" t="s">
        <v>289</v>
      </c>
      <c r="K52" t="s">
        <v>290</v>
      </c>
      <c r="L52" t="s">
        <v>52</v>
      </c>
      <c r="M52" t="s">
        <v>291</v>
      </c>
      <c r="N52" s="19" t="s">
        <v>33</v>
      </c>
      <c r="S52" s="19" t="s">
        <v>33</v>
      </c>
    </row>
    <row r="53" spans="5:19" x14ac:dyDescent="0.25">
      <c r="E53" t="s">
        <v>292</v>
      </c>
      <c r="F53" t="s">
        <v>293</v>
      </c>
      <c r="G53" s="19" t="s">
        <v>33</v>
      </c>
      <c r="H53" t="s">
        <v>294</v>
      </c>
      <c r="I53" t="s">
        <v>89</v>
      </c>
      <c r="J53" t="s">
        <v>89</v>
      </c>
      <c r="K53" t="s">
        <v>295</v>
      </c>
      <c r="L53" t="s">
        <v>35</v>
      </c>
      <c r="M53" t="s">
        <v>160</v>
      </c>
      <c r="N53" s="19" t="s">
        <v>33</v>
      </c>
      <c r="S53" s="19" t="s">
        <v>33</v>
      </c>
    </row>
    <row r="54" spans="5:19" x14ac:dyDescent="0.25">
      <c r="E54" t="s">
        <v>296</v>
      </c>
      <c r="F54" t="s">
        <v>297</v>
      </c>
      <c r="G54" s="19" t="s">
        <v>33</v>
      </c>
      <c r="H54" t="s">
        <v>294</v>
      </c>
      <c r="I54" t="s">
        <v>89</v>
      </c>
      <c r="J54" t="s">
        <v>89</v>
      </c>
      <c r="K54" t="s">
        <v>298</v>
      </c>
      <c r="L54" t="s">
        <v>44</v>
      </c>
      <c r="M54" t="s">
        <v>144</v>
      </c>
      <c r="N54" s="19" t="s">
        <v>33</v>
      </c>
      <c r="S54" s="19" t="s">
        <v>33</v>
      </c>
    </row>
    <row r="55" spans="5:19" x14ac:dyDescent="0.25">
      <c r="E55" t="s">
        <v>299</v>
      </c>
      <c r="F55" t="s">
        <v>300</v>
      </c>
      <c r="G55" s="19" t="s">
        <v>33</v>
      </c>
      <c r="H55" t="s">
        <v>294</v>
      </c>
      <c r="I55" t="s">
        <v>89</v>
      </c>
      <c r="J55" t="s">
        <v>89</v>
      </c>
      <c r="K55" t="s">
        <v>301</v>
      </c>
      <c r="L55" t="s">
        <v>35</v>
      </c>
      <c r="M55" t="s">
        <v>36</v>
      </c>
      <c r="N55" s="19" t="s">
        <v>33</v>
      </c>
      <c r="S55" s="19" t="s">
        <v>33</v>
      </c>
    </row>
    <row r="56" spans="5:19" x14ac:dyDescent="0.25">
      <c r="E56" t="s">
        <v>302</v>
      </c>
      <c r="F56" t="s">
        <v>303</v>
      </c>
      <c r="G56" s="19" t="s">
        <v>33</v>
      </c>
      <c r="H56" t="s">
        <v>304</v>
      </c>
      <c r="I56" t="s">
        <v>82</v>
      </c>
      <c r="J56" t="s">
        <v>117</v>
      </c>
      <c r="K56" t="s">
        <v>305</v>
      </c>
      <c r="L56" t="s">
        <v>82</v>
      </c>
      <c r="M56" t="s">
        <v>190</v>
      </c>
      <c r="N56" s="19" t="s">
        <v>33</v>
      </c>
      <c r="S56" s="19" t="s">
        <v>33</v>
      </c>
    </row>
    <row r="57" spans="5:19" x14ac:dyDescent="0.25">
      <c r="E57" t="s">
        <v>306</v>
      </c>
      <c r="F57" t="s">
        <v>307</v>
      </c>
      <c r="G57" s="19" t="s">
        <v>33</v>
      </c>
      <c r="H57" t="s">
        <v>308</v>
      </c>
      <c r="I57" t="s">
        <v>82</v>
      </c>
      <c r="J57" t="s">
        <v>186</v>
      </c>
      <c r="K57" t="s">
        <v>309</v>
      </c>
      <c r="L57" t="s">
        <v>91</v>
      </c>
      <c r="M57" t="s">
        <v>99</v>
      </c>
      <c r="N57" s="19" t="s">
        <v>33</v>
      </c>
      <c r="S57" s="19" t="s">
        <v>33</v>
      </c>
    </row>
    <row r="58" spans="5:19" x14ac:dyDescent="0.25">
      <c r="E58" t="s">
        <v>310</v>
      </c>
      <c r="F58" t="s">
        <v>311</v>
      </c>
      <c r="G58" s="19" t="s">
        <v>33</v>
      </c>
      <c r="H58" t="s">
        <v>312</v>
      </c>
      <c r="I58" t="s">
        <v>110</v>
      </c>
      <c r="J58" t="s">
        <v>313</v>
      </c>
      <c r="K58" t="s">
        <v>314</v>
      </c>
      <c r="L58" t="s">
        <v>44</v>
      </c>
      <c r="M58" t="s">
        <v>103</v>
      </c>
      <c r="N58" s="19" t="s">
        <v>33</v>
      </c>
      <c r="S58" s="19" t="s">
        <v>33</v>
      </c>
    </row>
    <row r="59" spans="5:19" x14ac:dyDescent="0.25">
      <c r="E59" t="s">
        <v>315</v>
      </c>
      <c r="F59" t="s">
        <v>316</v>
      </c>
      <c r="G59" s="19" t="s">
        <v>33</v>
      </c>
      <c r="H59" t="s">
        <v>317</v>
      </c>
      <c r="I59" t="s">
        <v>52</v>
      </c>
      <c r="J59" t="s">
        <v>137</v>
      </c>
      <c r="K59" t="s">
        <v>318</v>
      </c>
      <c r="L59" t="s">
        <v>44</v>
      </c>
      <c r="M59" t="s">
        <v>103</v>
      </c>
      <c r="N59" s="19" t="s">
        <v>33</v>
      </c>
      <c r="S59" s="19" t="s">
        <v>33</v>
      </c>
    </row>
    <row r="60" spans="5:19" x14ac:dyDescent="0.25">
      <c r="E60" t="s">
        <v>319</v>
      </c>
      <c r="F60" t="s">
        <v>320</v>
      </c>
      <c r="G60" s="19" t="s">
        <v>33</v>
      </c>
      <c r="H60" t="s">
        <v>321</v>
      </c>
      <c r="I60" t="s">
        <v>110</v>
      </c>
      <c r="J60" t="s">
        <v>322</v>
      </c>
      <c r="K60" t="s">
        <v>323</v>
      </c>
      <c r="L60" t="s">
        <v>110</v>
      </c>
      <c r="M60" t="s">
        <v>111</v>
      </c>
      <c r="N60" s="19" t="s">
        <v>33</v>
      </c>
      <c r="S60" s="19" t="s">
        <v>33</v>
      </c>
    </row>
    <row r="61" spans="5:19" x14ac:dyDescent="0.25">
      <c r="E61" t="s">
        <v>324</v>
      </c>
      <c r="F61" t="s">
        <v>325</v>
      </c>
      <c r="G61" s="19" t="s">
        <v>33</v>
      </c>
      <c r="H61" t="s">
        <v>326</v>
      </c>
      <c r="I61" t="s">
        <v>35</v>
      </c>
      <c r="J61" t="s">
        <v>85</v>
      </c>
      <c r="K61" t="s">
        <v>327</v>
      </c>
      <c r="L61" t="s">
        <v>82</v>
      </c>
      <c r="M61" t="s">
        <v>117</v>
      </c>
      <c r="N61" s="19" t="s">
        <v>33</v>
      </c>
      <c r="S61" s="19" t="s">
        <v>33</v>
      </c>
    </row>
    <row r="62" spans="5:19" x14ac:dyDescent="0.25">
      <c r="E62" t="s">
        <v>328</v>
      </c>
      <c r="F62" t="s">
        <v>329</v>
      </c>
      <c r="G62" s="19" t="s">
        <v>33</v>
      </c>
      <c r="H62" t="s">
        <v>330</v>
      </c>
      <c r="I62" t="s">
        <v>110</v>
      </c>
      <c r="J62" t="s">
        <v>111</v>
      </c>
      <c r="K62" t="s">
        <v>331</v>
      </c>
      <c r="L62" t="s">
        <v>35</v>
      </c>
      <c r="M62" t="s">
        <v>160</v>
      </c>
      <c r="N62" s="19" t="s">
        <v>33</v>
      </c>
      <c r="S62" s="19" t="s">
        <v>33</v>
      </c>
    </row>
    <row r="63" spans="5:19" x14ac:dyDescent="0.25">
      <c r="E63" t="s">
        <v>332</v>
      </c>
      <c r="F63" t="s">
        <v>333</v>
      </c>
      <c r="G63" s="19" t="s">
        <v>33</v>
      </c>
      <c r="H63" t="s">
        <v>334</v>
      </c>
      <c r="I63" t="s">
        <v>35</v>
      </c>
      <c r="J63" t="s">
        <v>85</v>
      </c>
      <c r="K63" t="s">
        <v>335</v>
      </c>
      <c r="L63" t="s">
        <v>44</v>
      </c>
      <c r="M63" t="s">
        <v>103</v>
      </c>
      <c r="N63" s="19" t="s">
        <v>33</v>
      </c>
      <c r="S63" s="19" t="s">
        <v>33</v>
      </c>
    </row>
    <row r="64" spans="5:19" x14ac:dyDescent="0.25">
      <c r="E64" t="s">
        <v>336</v>
      </c>
      <c r="F64" t="s">
        <v>337</v>
      </c>
      <c r="G64" s="19" t="s">
        <v>33</v>
      </c>
      <c r="H64" t="s">
        <v>338</v>
      </c>
      <c r="I64" t="s">
        <v>110</v>
      </c>
      <c r="J64" t="s">
        <v>339</v>
      </c>
      <c r="K64" t="s">
        <v>335</v>
      </c>
      <c r="L64" t="s">
        <v>44</v>
      </c>
      <c r="M64" t="s">
        <v>103</v>
      </c>
      <c r="N64" s="19" t="s">
        <v>33</v>
      </c>
      <c r="S64" s="19" t="s">
        <v>33</v>
      </c>
    </row>
    <row r="65" spans="5:19" x14ac:dyDescent="0.25">
      <c r="E65" t="s">
        <v>340</v>
      </c>
      <c r="F65" t="s">
        <v>341</v>
      </c>
      <c r="G65" s="19" t="s">
        <v>33</v>
      </c>
      <c r="H65" t="s">
        <v>342</v>
      </c>
      <c r="I65" t="s">
        <v>89</v>
      </c>
      <c r="J65" t="s">
        <v>89</v>
      </c>
      <c r="K65" t="s">
        <v>343</v>
      </c>
      <c r="L65" t="s">
        <v>44</v>
      </c>
      <c r="M65" t="s">
        <v>144</v>
      </c>
      <c r="N65" s="19" t="s">
        <v>33</v>
      </c>
      <c r="S65" s="19" t="s">
        <v>33</v>
      </c>
    </row>
    <row r="66" spans="5:19" x14ac:dyDescent="0.25">
      <c r="E66" t="s">
        <v>344</v>
      </c>
      <c r="F66" t="s">
        <v>345</v>
      </c>
      <c r="G66" s="19" t="s">
        <v>33</v>
      </c>
      <c r="H66" t="s">
        <v>346</v>
      </c>
      <c r="I66" t="s">
        <v>82</v>
      </c>
      <c r="J66" t="s">
        <v>117</v>
      </c>
      <c r="K66" t="s">
        <v>347</v>
      </c>
      <c r="L66" t="s">
        <v>110</v>
      </c>
      <c r="M66" t="s">
        <v>348</v>
      </c>
      <c r="N66" s="19" t="s">
        <v>33</v>
      </c>
      <c r="S66" s="19" t="s">
        <v>33</v>
      </c>
    </row>
    <row r="67" spans="5:19" x14ac:dyDescent="0.25">
      <c r="E67" t="s">
        <v>349</v>
      </c>
      <c r="F67" t="s">
        <v>350</v>
      </c>
      <c r="G67" s="19" t="s">
        <v>33</v>
      </c>
      <c r="H67" t="s">
        <v>351</v>
      </c>
      <c r="I67" t="s">
        <v>110</v>
      </c>
      <c r="J67" t="s">
        <v>313</v>
      </c>
      <c r="K67" t="s">
        <v>352</v>
      </c>
      <c r="L67" t="s">
        <v>44</v>
      </c>
      <c r="M67" t="s">
        <v>103</v>
      </c>
      <c r="N67" s="19" t="s">
        <v>33</v>
      </c>
      <c r="S67" s="19" t="s">
        <v>33</v>
      </c>
    </row>
    <row r="68" spans="5:19" x14ac:dyDescent="0.25">
      <c r="E68" t="s">
        <v>353</v>
      </c>
      <c r="F68" t="s">
        <v>354</v>
      </c>
      <c r="G68" s="19" t="s">
        <v>33</v>
      </c>
      <c r="H68" t="s">
        <v>355</v>
      </c>
      <c r="I68" t="s">
        <v>356</v>
      </c>
      <c r="J68" t="s">
        <v>357</v>
      </c>
      <c r="K68" t="s">
        <v>358</v>
      </c>
      <c r="L68" t="s">
        <v>82</v>
      </c>
      <c r="M68" t="s">
        <v>97</v>
      </c>
      <c r="N68" s="19" t="s">
        <v>33</v>
      </c>
      <c r="S68" s="19" t="s">
        <v>33</v>
      </c>
    </row>
    <row r="69" spans="5:19" x14ac:dyDescent="0.25">
      <c r="E69" t="s">
        <v>359</v>
      </c>
      <c r="F69" t="s">
        <v>360</v>
      </c>
      <c r="G69" s="19" t="s">
        <v>33</v>
      </c>
      <c r="H69" t="s">
        <v>361</v>
      </c>
      <c r="I69" t="s">
        <v>110</v>
      </c>
      <c r="J69" t="s">
        <v>362</v>
      </c>
      <c r="K69" t="s">
        <v>363</v>
      </c>
      <c r="L69" t="s">
        <v>110</v>
      </c>
      <c r="M69" t="s">
        <v>111</v>
      </c>
      <c r="N69" s="19" t="s">
        <v>33</v>
      </c>
      <c r="S69" s="19" t="s">
        <v>33</v>
      </c>
    </row>
    <row r="70" spans="5:19" x14ac:dyDescent="0.25">
      <c r="E70" t="s">
        <v>364</v>
      </c>
      <c r="F70" t="s">
        <v>365</v>
      </c>
      <c r="G70" s="19" t="s">
        <v>33</v>
      </c>
      <c r="H70" t="s">
        <v>366</v>
      </c>
      <c r="I70" t="s">
        <v>110</v>
      </c>
      <c r="J70" t="s">
        <v>111</v>
      </c>
      <c r="K70" t="s">
        <v>367</v>
      </c>
      <c r="L70" t="s">
        <v>44</v>
      </c>
      <c r="M70" t="s">
        <v>144</v>
      </c>
      <c r="N70" s="19" t="s">
        <v>33</v>
      </c>
      <c r="S70" s="19" t="s">
        <v>33</v>
      </c>
    </row>
    <row r="71" spans="5:19" x14ac:dyDescent="0.25">
      <c r="E71" t="s">
        <v>368</v>
      </c>
      <c r="F71" t="s">
        <v>369</v>
      </c>
      <c r="G71" s="19" t="s">
        <v>33</v>
      </c>
      <c r="H71" t="s">
        <v>370</v>
      </c>
      <c r="I71" t="s">
        <v>110</v>
      </c>
      <c r="J71" t="s">
        <v>371</v>
      </c>
      <c r="K71" t="s">
        <v>372</v>
      </c>
      <c r="L71" t="s">
        <v>82</v>
      </c>
      <c r="M71" t="s">
        <v>83</v>
      </c>
      <c r="N71" s="19" t="s">
        <v>33</v>
      </c>
      <c r="S71" s="19" t="s">
        <v>33</v>
      </c>
    </row>
    <row r="72" spans="5:19" x14ac:dyDescent="0.25">
      <c r="E72" t="s">
        <v>373</v>
      </c>
      <c r="F72" t="s">
        <v>374</v>
      </c>
      <c r="G72" s="19" t="s">
        <v>33</v>
      </c>
      <c r="H72" t="s">
        <v>375</v>
      </c>
      <c r="I72" t="s">
        <v>38</v>
      </c>
      <c r="J72" t="s">
        <v>376</v>
      </c>
      <c r="K72" t="s">
        <v>377</v>
      </c>
      <c r="L72" t="s">
        <v>44</v>
      </c>
      <c r="M72" t="s">
        <v>103</v>
      </c>
      <c r="N72" s="19" t="s">
        <v>33</v>
      </c>
      <c r="S72" s="19" t="s">
        <v>33</v>
      </c>
    </row>
    <row r="73" spans="5:19" x14ac:dyDescent="0.25">
      <c r="E73" t="s">
        <v>378</v>
      </c>
      <c r="F73" t="s">
        <v>379</v>
      </c>
      <c r="G73" s="19" t="s">
        <v>33</v>
      </c>
      <c r="H73" t="s">
        <v>380</v>
      </c>
      <c r="K73" t="s">
        <v>381</v>
      </c>
      <c r="L73" t="s">
        <v>82</v>
      </c>
      <c r="M73" t="s">
        <v>186</v>
      </c>
      <c r="N73" s="19" t="s">
        <v>33</v>
      </c>
      <c r="S73" s="19" t="s">
        <v>33</v>
      </c>
    </row>
    <row r="74" spans="5:19" x14ac:dyDescent="0.25">
      <c r="E74" t="s">
        <v>382</v>
      </c>
      <c r="F74" t="s">
        <v>383</v>
      </c>
      <c r="G74" s="19" t="s">
        <v>33</v>
      </c>
      <c r="H74" t="s">
        <v>384</v>
      </c>
      <c r="I74" t="s">
        <v>52</v>
      </c>
      <c r="J74" t="s">
        <v>137</v>
      </c>
      <c r="K74" t="s">
        <v>385</v>
      </c>
      <c r="L74" t="s">
        <v>44</v>
      </c>
      <c r="M74" t="s">
        <v>144</v>
      </c>
      <c r="N74" s="19" t="s">
        <v>33</v>
      </c>
      <c r="S74" s="19" t="s">
        <v>33</v>
      </c>
    </row>
    <row r="75" spans="5:19" x14ac:dyDescent="0.25">
      <c r="E75" t="s">
        <v>386</v>
      </c>
      <c r="F75" t="s">
        <v>387</v>
      </c>
      <c r="G75" s="19" t="s">
        <v>33</v>
      </c>
      <c r="H75" t="s">
        <v>384</v>
      </c>
      <c r="I75" t="s">
        <v>89</v>
      </c>
      <c r="J75" t="s">
        <v>89</v>
      </c>
      <c r="K75" t="s">
        <v>388</v>
      </c>
      <c r="L75" t="s">
        <v>44</v>
      </c>
      <c r="M75" t="s">
        <v>103</v>
      </c>
      <c r="N75" s="19" t="s">
        <v>33</v>
      </c>
      <c r="S75" s="19" t="s">
        <v>33</v>
      </c>
    </row>
    <row r="76" spans="5:19" x14ac:dyDescent="0.25">
      <c r="E76" t="s">
        <v>389</v>
      </c>
      <c r="F76" t="s">
        <v>390</v>
      </c>
      <c r="G76" s="19" t="s">
        <v>33</v>
      </c>
      <c r="H76" t="s">
        <v>391</v>
      </c>
      <c r="I76" t="s">
        <v>91</v>
      </c>
      <c r="J76" t="s">
        <v>92</v>
      </c>
      <c r="K76" t="s">
        <v>392</v>
      </c>
      <c r="L76" t="s">
        <v>44</v>
      </c>
      <c r="M76" t="s">
        <v>144</v>
      </c>
      <c r="N76" s="19" t="s">
        <v>33</v>
      </c>
      <c r="S76" s="19" t="s">
        <v>33</v>
      </c>
    </row>
    <row r="77" spans="5:19" x14ac:dyDescent="0.25">
      <c r="E77" t="s">
        <v>393</v>
      </c>
      <c r="F77" t="s">
        <v>394</v>
      </c>
      <c r="G77" s="19" t="s">
        <v>33</v>
      </c>
      <c r="H77" t="s">
        <v>395</v>
      </c>
      <c r="I77" t="s">
        <v>142</v>
      </c>
      <c r="J77" t="s">
        <v>133</v>
      </c>
      <c r="K77" t="s">
        <v>396</v>
      </c>
      <c r="L77" t="s">
        <v>44</v>
      </c>
      <c r="M77" t="s">
        <v>103</v>
      </c>
      <c r="N77" s="19" t="s">
        <v>33</v>
      </c>
      <c r="S77" s="19" t="s">
        <v>33</v>
      </c>
    </row>
    <row r="78" spans="5:19" x14ac:dyDescent="0.25">
      <c r="E78" t="s">
        <v>397</v>
      </c>
      <c r="F78" t="s">
        <v>398</v>
      </c>
      <c r="G78" s="19" t="s">
        <v>33</v>
      </c>
      <c r="H78" t="s">
        <v>399</v>
      </c>
      <c r="I78" t="s">
        <v>38</v>
      </c>
      <c r="J78" t="s">
        <v>39</v>
      </c>
      <c r="K78" t="s">
        <v>400</v>
      </c>
      <c r="L78" t="s">
        <v>35</v>
      </c>
      <c r="M78" t="s">
        <v>263</v>
      </c>
      <c r="N78" s="19" t="s">
        <v>33</v>
      </c>
      <c r="S78" s="19" t="s">
        <v>33</v>
      </c>
    </row>
    <row r="79" spans="5:19" x14ac:dyDescent="0.25">
      <c r="E79" t="s">
        <v>401</v>
      </c>
      <c r="F79" t="s">
        <v>402</v>
      </c>
      <c r="G79" s="19" t="s">
        <v>33</v>
      </c>
      <c r="H79" t="s">
        <v>403</v>
      </c>
      <c r="I79" t="s">
        <v>110</v>
      </c>
      <c r="J79" t="s">
        <v>339</v>
      </c>
      <c r="K79" t="s">
        <v>404</v>
      </c>
      <c r="L79" t="s">
        <v>44</v>
      </c>
      <c r="M79" t="s">
        <v>103</v>
      </c>
      <c r="N79" s="19" t="s">
        <v>33</v>
      </c>
      <c r="S79" s="19" t="s">
        <v>33</v>
      </c>
    </row>
    <row r="80" spans="5:19" x14ac:dyDescent="0.25">
      <c r="E80" t="s">
        <v>405</v>
      </c>
      <c r="F80" t="s">
        <v>406</v>
      </c>
      <c r="G80" s="19" t="s">
        <v>33</v>
      </c>
      <c r="H80" t="s">
        <v>407</v>
      </c>
      <c r="I80" t="s">
        <v>52</v>
      </c>
      <c r="J80" t="s">
        <v>85</v>
      </c>
      <c r="K80" t="s">
        <v>408</v>
      </c>
      <c r="L80" t="s">
        <v>52</v>
      </c>
      <c r="M80" t="s">
        <v>137</v>
      </c>
      <c r="N80" s="19" t="s">
        <v>33</v>
      </c>
      <c r="S80" s="19" t="s">
        <v>33</v>
      </c>
    </row>
    <row r="81" spans="5:19" x14ac:dyDescent="0.25">
      <c r="E81" t="s">
        <v>409</v>
      </c>
      <c r="F81" t="s">
        <v>410</v>
      </c>
      <c r="G81" s="19" t="s">
        <v>33</v>
      </c>
      <c r="H81" t="s">
        <v>411</v>
      </c>
      <c r="I81" t="s">
        <v>44</v>
      </c>
      <c r="J81" t="s">
        <v>103</v>
      </c>
      <c r="K81" t="s">
        <v>408</v>
      </c>
      <c r="L81" t="s">
        <v>52</v>
      </c>
      <c r="M81" t="s">
        <v>137</v>
      </c>
      <c r="N81" s="19" t="s">
        <v>33</v>
      </c>
      <c r="S81" s="19" t="s">
        <v>33</v>
      </c>
    </row>
    <row r="82" spans="5:19" x14ac:dyDescent="0.25">
      <c r="E82" t="s">
        <v>412</v>
      </c>
      <c r="F82" t="s">
        <v>413</v>
      </c>
      <c r="G82" s="19" t="s">
        <v>33</v>
      </c>
      <c r="H82" t="s">
        <v>411</v>
      </c>
      <c r="I82" t="s">
        <v>89</v>
      </c>
      <c r="J82" t="s">
        <v>89</v>
      </c>
      <c r="K82" t="s">
        <v>408</v>
      </c>
      <c r="L82" t="s">
        <v>52</v>
      </c>
      <c r="M82" t="s">
        <v>137</v>
      </c>
      <c r="N82" s="19" t="s">
        <v>33</v>
      </c>
      <c r="S82" s="19" t="s">
        <v>33</v>
      </c>
    </row>
    <row r="83" spans="5:19" x14ac:dyDescent="0.25">
      <c r="E83" t="s">
        <v>414</v>
      </c>
      <c r="F83" t="s">
        <v>415</v>
      </c>
      <c r="G83" s="19" t="s">
        <v>33</v>
      </c>
      <c r="H83" t="s">
        <v>416</v>
      </c>
      <c r="I83" t="s">
        <v>91</v>
      </c>
      <c r="J83" t="s">
        <v>417</v>
      </c>
      <c r="K83" t="s">
        <v>418</v>
      </c>
      <c r="L83" t="s">
        <v>38</v>
      </c>
      <c r="M83" t="s">
        <v>133</v>
      </c>
      <c r="N83" s="19" t="s">
        <v>33</v>
      </c>
      <c r="S83" s="19" t="s">
        <v>33</v>
      </c>
    </row>
    <row r="84" spans="5:19" x14ac:dyDescent="0.25">
      <c r="E84" t="s">
        <v>419</v>
      </c>
      <c r="F84" t="s">
        <v>420</v>
      </c>
      <c r="G84" s="19" t="s">
        <v>33</v>
      </c>
      <c r="H84" t="s">
        <v>421</v>
      </c>
      <c r="I84" t="s">
        <v>89</v>
      </c>
      <c r="J84" t="s">
        <v>89</v>
      </c>
      <c r="K84" t="s">
        <v>418</v>
      </c>
      <c r="L84" t="s">
        <v>38</v>
      </c>
      <c r="M84" t="s">
        <v>133</v>
      </c>
      <c r="N84" s="19" t="s">
        <v>33</v>
      </c>
      <c r="S84" s="19" t="s">
        <v>33</v>
      </c>
    </row>
    <row r="85" spans="5:19" x14ac:dyDescent="0.25">
      <c r="E85" t="s">
        <v>422</v>
      </c>
      <c r="F85" t="s">
        <v>423</v>
      </c>
      <c r="G85" s="19" t="s">
        <v>33</v>
      </c>
      <c r="H85" t="s">
        <v>424</v>
      </c>
      <c r="I85" t="s">
        <v>142</v>
      </c>
      <c r="J85" t="s">
        <v>133</v>
      </c>
      <c r="K85" t="s">
        <v>425</v>
      </c>
      <c r="L85" t="s">
        <v>44</v>
      </c>
      <c r="M85" t="s">
        <v>103</v>
      </c>
      <c r="N85" s="19" t="s">
        <v>33</v>
      </c>
      <c r="S85" s="19" t="s">
        <v>33</v>
      </c>
    </row>
    <row r="86" spans="5:19" x14ac:dyDescent="0.25">
      <c r="E86" t="s">
        <v>426</v>
      </c>
      <c r="F86" t="s">
        <v>427</v>
      </c>
      <c r="G86" s="19" t="s">
        <v>33</v>
      </c>
      <c r="H86" t="s">
        <v>428</v>
      </c>
      <c r="I86" t="s">
        <v>89</v>
      </c>
      <c r="J86" t="s">
        <v>89</v>
      </c>
      <c r="K86" t="s">
        <v>429</v>
      </c>
      <c r="L86" t="s">
        <v>44</v>
      </c>
      <c r="M86" t="s">
        <v>103</v>
      </c>
      <c r="N86" s="19" t="s">
        <v>33</v>
      </c>
      <c r="S86" s="19" t="s">
        <v>33</v>
      </c>
    </row>
    <row r="87" spans="5:19" x14ac:dyDescent="0.25">
      <c r="E87" t="s">
        <v>430</v>
      </c>
      <c r="F87" t="s">
        <v>431</v>
      </c>
      <c r="G87" s="19" t="s">
        <v>33</v>
      </c>
      <c r="H87" t="s">
        <v>432</v>
      </c>
      <c r="I87" t="s">
        <v>52</v>
      </c>
      <c r="J87" t="s">
        <v>184</v>
      </c>
      <c r="K87" t="s">
        <v>433</v>
      </c>
      <c r="L87" t="s">
        <v>356</v>
      </c>
      <c r="M87" t="s">
        <v>357</v>
      </c>
      <c r="N87" s="19" t="s">
        <v>33</v>
      </c>
      <c r="S87" s="19" t="s">
        <v>33</v>
      </c>
    </row>
    <row r="88" spans="5:19" x14ac:dyDescent="0.25">
      <c r="E88" t="s">
        <v>434</v>
      </c>
      <c r="F88" t="s">
        <v>435</v>
      </c>
      <c r="G88" s="19" t="s">
        <v>33</v>
      </c>
      <c r="H88" t="s">
        <v>436</v>
      </c>
      <c r="I88" t="s">
        <v>89</v>
      </c>
      <c r="J88" t="s">
        <v>89</v>
      </c>
      <c r="K88" t="s">
        <v>437</v>
      </c>
      <c r="L88" t="s">
        <v>356</v>
      </c>
      <c r="M88" t="s">
        <v>357</v>
      </c>
      <c r="N88" s="19" t="s">
        <v>33</v>
      </c>
      <c r="S88" s="19" t="s">
        <v>33</v>
      </c>
    </row>
    <row r="89" spans="5:19" x14ac:dyDescent="0.25">
      <c r="E89" t="s">
        <v>438</v>
      </c>
      <c r="F89" t="s">
        <v>439</v>
      </c>
      <c r="G89" s="19" t="s">
        <v>33</v>
      </c>
      <c r="H89" t="s">
        <v>440</v>
      </c>
      <c r="I89" t="s">
        <v>38</v>
      </c>
      <c r="J89" t="s">
        <v>283</v>
      </c>
      <c r="K89" t="s">
        <v>441</v>
      </c>
      <c r="L89" t="s">
        <v>35</v>
      </c>
      <c r="M89" t="s">
        <v>442</v>
      </c>
      <c r="N89" s="19" t="s">
        <v>33</v>
      </c>
      <c r="S89" s="19" t="s">
        <v>33</v>
      </c>
    </row>
    <row r="90" spans="5:19" x14ac:dyDescent="0.25">
      <c r="E90" t="s">
        <v>443</v>
      </c>
      <c r="F90" t="s">
        <v>444</v>
      </c>
      <c r="G90" s="19" t="s">
        <v>33</v>
      </c>
      <c r="H90" t="s">
        <v>445</v>
      </c>
      <c r="I90" t="s">
        <v>91</v>
      </c>
      <c r="J90" t="s">
        <v>417</v>
      </c>
      <c r="K90" t="s">
        <v>446</v>
      </c>
      <c r="L90" t="s">
        <v>35</v>
      </c>
      <c r="M90" t="s">
        <v>447</v>
      </c>
      <c r="N90" s="19" t="s">
        <v>33</v>
      </c>
      <c r="S90" s="19" t="s">
        <v>33</v>
      </c>
    </row>
    <row r="91" spans="5:19" x14ac:dyDescent="0.25">
      <c r="E91" t="s">
        <v>448</v>
      </c>
      <c r="F91" t="s">
        <v>449</v>
      </c>
      <c r="G91" s="19" t="s">
        <v>33</v>
      </c>
      <c r="H91" t="s">
        <v>450</v>
      </c>
      <c r="I91" t="s">
        <v>89</v>
      </c>
      <c r="J91" t="s">
        <v>89</v>
      </c>
      <c r="K91" t="s">
        <v>451</v>
      </c>
      <c r="L91" t="s">
        <v>142</v>
      </c>
      <c r="M91" t="s">
        <v>133</v>
      </c>
      <c r="N91" s="19" t="s">
        <v>33</v>
      </c>
      <c r="S91" s="19" t="s">
        <v>33</v>
      </c>
    </row>
    <row r="92" spans="5:19" x14ac:dyDescent="0.25">
      <c r="E92" t="s">
        <v>452</v>
      </c>
      <c r="F92" t="s">
        <v>453</v>
      </c>
      <c r="G92" s="19" t="s">
        <v>33</v>
      </c>
      <c r="H92" t="s">
        <v>454</v>
      </c>
      <c r="I92" t="s">
        <v>89</v>
      </c>
      <c r="J92" t="s">
        <v>89</v>
      </c>
      <c r="K92" t="s">
        <v>455</v>
      </c>
      <c r="L92" t="s">
        <v>44</v>
      </c>
      <c r="M92" t="s">
        <v>103</v>
      </c>
      <c r="N92" s="19" t="s">
        <v>33</v>
      </c>
      <c r="S92" s="19" t="s">
        <v>33</v>
      </c>
    </row>
    <row r="93" spans="5:19" x14ac:dyDescent="0.25">
      <c r="E93" t="s">
        <v>456</v>
      </c>
      <c r="F93" t="s">
        <v>457</v>
      </c>
      <c r="G93" s="19" t="s">
        <v>33</v>
      </c>
      <c r="H93" t="s">
        <v>458</v>
      </c>
      <c r="I93" t="s">
        <v>89</v>
      </c>
      <c r="J93" t="s">
        <v>89</v>
      </c>
      <c r="K93" t="s">
        <v>459</v>
      </c>
      <c r="L93" t="s">
        <v>44</v>
      </c>
      <c r="M93" t="s">
        <v>103</v>
      </c>
      <c r="N93" s="19" t="s">
        <v>33</v>
      </c>
      <c r="S93" s="19" t="s">
        <v>33</v>
      </c>
    </row>
    <row r="94" spans="5:19" x14ac:dyDescent="0.25">
      <c r="E94" t="s">
        <v>460</v>
      </c>
      <c r="F94" t="s">
        <v>461</v>
      </c>
      <c r="G94" s="19" t="s">
        <v>33</v>
      </c>
      <c r="H94" t="s">
        <v>462</v>
      </c>
      <c r="I94" t="s">
        <v>89</v>
      </c>
      <c r="J94" t="s">
        <v>89</v>
      </c>
      <c r="K94" t="s">
        <v>463</v>
      </c>
      <c r="L94" t="s">
        <v>44</v>
      </c>
      <c r="M94" t="s">
        <v>103</v>
      </c>
      <c r="N94" s="19" t="s">
        <v>33</v>
      </c>
      <c r="S94" s="19" t="s">
        <v>33</v>
      </c>
    </row>
    <row r="95" spans="5:19" x14ac:dyDescent="0.25">
      <c r="E95" t="s">
        <v>464</v>
      </c>
      <c r="F95" t="s">
        <v>465</v>
      </c>
      <c r="G95" s="19" t="s">
        <v>33</v>
      </c>
      <c r="H95" t="s">
        <v>466</v>
      </c>
      <c r="I95" t="s">
        <v>89</v>
      </c>
      <c r="J95" t="s">
        <v>89</v>
      </c>
      <c r="K95" t="s">
        <v>467</v>
      </c>
      <c r="L95" t="s">
        <v>44</v>
      </c>
      <c r="M95" t="s">
        <v>227</v>
      </c>
      <c r="N95" s="19" t="s">
        <v>33</v>
      </c>
      <c r="S95" s="19" t="s">
        <v>33</v>
      </c>
    </row>
    <row r="96" spans="5:19" x14ac:dyDescent="0.25">
      <c r="E96" t="s">
        <v>468</v>
      </c>
      <c r="F96" t="s">
        <v>469</v>
      </c>
      <c r="G96" s="19" t="s">
        <v>33</v>
      </c>
      <c r="H96" t="s">
        <v>470</v>
      </c>
      <c r="I96" t="s">
        <v>38</v>
      </c>
      <c r="J96" t="s">
        <v>471</v>
      </c>
      <c r="K96" t="s">
        <v>472</v>
      </c>
      <c r="L96" t="s">
        <v>44</v>
      </c>
      <c r="M96" t="s">
        <v>103</v>
      </c>
      <c r="N96" s="19" t="s">
        <v>33</v>
      </c>
      <c r="S96" s="19" t="s">
        <v>33</v>
      </c>
    </row>
    <row r="97" spans="5:19" x14ac:dyDescent="0.25">
      <c r="E97" t="s">
        <v>473</v>
      </c>
      <c r="F97" t="s">
        <v>474</v>
      </c>
      <c r="G97" s="19" t="s">
        <v>33</v>
      </c>
      <c r="H97" t="s">
        <v>475</v>
      </c>
      <c r="I97" t="s">
        <v>82</v>
      </c>
      <c r="J97" t="s">
        <v>190</v>
      </c>
      <c r="K97" t="s">
        <v>476</v>
      </c>
      <c r="L97" t="s">
        <v>91</v>
      </c>
      <c r="M97" t="s">
        <v>99</v>
      </c>
      <c r="N97" s="19" t="s">
        <v>33</v>
      </c>
      <c r="S97" s="19" t="s">
        <v>33</v>
      </c>
    </row>
    <row r="98" spans="5:19" x14ac:dyDescent="0.25">
      <c r="E98" t="s">
        <v>477</v>
      </c>
      <c r="F98" t="s">
        <v>478</v>
      </c>
      <c r="G98" s="19" t="s">
        <v>33</v>
      </c>
      <c r="H98" t="s">
        <v>479</v>
      </c>
      <c r="I98" t="s">
        <v>38</v>
      </c>
      <c r="J98" t="s">
        <v>39</v>
      </c>
      <c r="K98" t="s">
        <v>480</v>
      </c>
      <c r="L98" t="s">
        <v>35</v>
      </c>
      <c r="M98" t="s">
        <v>36</v>
      </c>
      <c r="N98" s="19" t="s">
        <v>33</v>
      </c>
      <c r="S98" s="19" t="s">
        <v>33</v>
      </c>
    </row>
    <row r="99" spans="5:19" x14ac:dyDescent="0.25">
      <c r="E99" t="s">
        <v>481</v>
      </c>
      <c r="F99" t="s">
        <v>482</v>
      </c>
      <c r="G99" s="19" t="s">
        <v>33</v>
      </c>
      <c r="H99" t="s">
        <v>479</v>
      </c>
      <c r="I99" t="s">
        <v>89</v>
      </c>
      <c r="J99" t="s">
        <v>89</v>
      </c>
      <c r="K99" t="s">
        <v>483</v>
      </c>
      <c r="L99" t="s">
        <v>91</v>
      </c>
      <c r="M99" t="s">
        <v>99</v>
      </c>
      <c r="N99" s="19" t="s">
        <v>33</v>
      </c>
      <c r="S99" s="19" t="s">
        <v>33</v>
      </c>
    </row>
    <row r="100" spans="5:19" x14ac:dyDescent="0.25">
      <c r="E100" t="s">
        <v>484</v>
      </c>
      <c r="F100" t="s">
        <v>485</v>
      </c>
      <c r="G100" s="19" t="s">
        <v>33</v>
      </c>
      <c r="H100" t="s">
        <v>479</v>
      </c>
      <c r="I100" t="s">
        <v>89</v>
      </c>
      <c r="J100" t="s">
        <v>89</v>
      </c>
      <c r="K100" t="s">
        <v>486</v>
      </c>
      <c r="L100" t="s">
        <v>44</v>
      </c>
      <c r="M100" t="s">
        <v>103</v>
      </c>
      <c r="N100" s="19" t="s">
        <v>33</v>
      </c>
      <c r="S100" s="19" t="s">
        <v>33</v>
      </c>
    </row>
    <row r="101" spans="5:19" x14ac:dyDescent="0.25">
      <c r="E101" t="s">
        <v>487</v>
      </c>
      <c r="F101" t="s">
        <v>488</v>
      </c>
      <c r="G101" s="19" t="s">
        <v>33</v>
      </c>
      <c r="H101" t="s">
        <v>479</v>
      </c>
      <c r="I101" t="s">
        <v>89</v>
      </c>
      <c r="J101" t="s">
        <v>89</v>
      </c>
      <c r="K101" t="s">
        <v>489</v>
      </c>
      <c r="L101" t="s">
        <v>89</v>
      </c>
      <c r="M101" t="s">
        <v>89</v>
      </c>
      <c r="N101" s="19" t="s">
        <v>33</v>
      </c>
      <c r="S101" s="19" t="s">
        <v>33</v>
      </c>
    </row>
    <row r="102" spans="5:19" x14ac:dyDescent="0.25">
      <c r="E102" t="s">
        <v>490</v>
      </c>
      <c r="F102" t="s">
        <v>491</v>
      </c>
      <c r="G102" s="19" t="s">
        <v>33</v>
      </c>
      <c r="H102" t="s">
        <v>479</v>
      </c>
      <c r="I102" t="s">
        <v>89</v>
      </c>
      <c r="J102" t="s">
        <v>89</v>
      </c>
      <c r="K102" t="s">
        <v>492</v>
      </c>
      <c r="L102" t="s">
        <v>44</v>
      </c>
      <c r="M102" t="s">
        <v>103</v>
      </c>
      <c r="N102" s="19" t="s">
        <v>33</v>
      </c>
      <c r="S102" s="19" t="s">
        <v>33</v>
      </c>
    </row>
    <row r="103" spans="5:19" x14ac:dyDescent="0.25">
      <c r="E103" t="s">
        <v>493</v>
      </c>
      <c r="F103" t="s">
        <v>494</v>
      </c>
      <c r="G103" s="19" t="s">
        <v>33</v>
      </c>
      <c r="H103" t="s">
        <v>479</v>
      </c>
      <c r="I103" t="s">
        <v>89</v>
      </c>
      <c r="J103" t="s">
        <v>89</v>
      </c>
      <c r="K103" t="s">
        <v>495</v>
      </c>
      <c r="L103" t="s">
        <v>44</v>
      </c>
      <c r="M103" t="s">
        <v>103</v>
      </c>
      <c r="N103" s="19" t="s">
        <v>33</v>
      </c>
      <c r="S103" s="19" t="s">
        <v>33</v>
      </c>
    </row>
    <row r="104" spans="5:19" x14ac:dyDescent="0.25">
      <c r="E104" t="s">
        <v>496</v>
      </c>
      <c r="F104" t="s">
        <v>497</v>
      </c>
      <c r="G104" s="19" t="s">
        <v>33</v>
      </c>
      <c r="H104" t="s">
        <v>479</v>
      </c>
      <c r="I104" t="s">
        <v>89</v>
      </c>
      <c r="J104" t="s">
        <v>89</v>
      </c>
      <c r="K104" t="s">
        <v>498</v>
      </c>
      <c r="L104" t="s">
        <v>44</v>
      </c>
      <c r="M104" t="s">
        <v>103</v>
      </c>
      <c r="N104" s="19" t="s">
        <v>33</v>
      </c>
      <c r="S104" s="19" t="s">
        <v>33</v>
      </c>
    </row>
    <row r="105" spans="5:19" x14ac:dyDescent="0.25">
      <c r="E105" t="s">
        <v>499</v>
      </c>
      <c r="F105" t="s">
        <v>500</v>
      </c>
      <c r="G105" s="19" t="s">
        <v>33</v>
      </c>
      <c r="H105" t="s">
        <v>501</v>
      </c>
      <c r="I105" t="s">
        <v>38</v>
      </c>
      <c r="J105" t="s">
        <v>471</v>
      </c>
      <c r="K105" t="s">
        <v>502</v>
      </c>
      <c r="L105" t="s">
        <v>170</v>
      </c>
      <c r="M105" t="s">
        <v>184</v>
      </c>
      <c r="N105" s="19" t="s">
        <v>33</v>
      </c>
      <c r="S105" s="19" t="s">
        <v>33</v>
      </c>
    </row>
    <row r="106" spans="5:19" x14ac:dyDescent="0.25">
      <c r="E106" t="s">
        <v>503</v>
      </c>
      <c r="F106" t="s">
        <v>504</v>
      </c>
      <c r="G106" s="19" t="s">
        <v>33</v>
      </c>
      <c r="H106" t="s">
        <v>501</v>
      </c>
      <c r="I106" t="s">
        <v>89</v>
      </c>
      <c r="J106" t="s">
        <v>89</v>
      </c>
      <c r="K106" t="s">
        <v>505</v>
      </c>
      <c r="L106" t="s">
        <v>44</v>
      </c>
      <c r="M106" t="s">
        <v>506</v>
      </c>
      <c r="N106" s="19" t="s">
        <v>33</v>
      </c>
      <c r="S106" s="19" t="s">
        <v>33</v>
      </c>
    </row>
    <row r="107" spans="5:19" x14ac:dyDescent="0.25">
      <c r="E107" t="s">
        <v>507</v>
      </c>
      <c r="F107" t="s">
        <v>508</v>
      </c>
      <c r="G107" s="19" t="s">
        <v>33</v>
      </c>
      <c r="H107" t="s">
        <v>509</v>
      </c>
      <c r="I107" t="s">
        <v>150</v>
      </c>
      <c r="J107" t="s">
        <v>510</v>
      </c>
      <c r="K107" t="s">
        <v>511</v>
      </c>
      <c r="L107" t="s">
        <v>44</v>
      </c>
      <c r="M107" t="s">
        <v>103</v>
      </c>
      <c r="N107" s="19" t="s">
        <v>33</v>
      </c>
      <c r="S107" s="19" t="s">
        <v>33</v>
      </c>
    </row>
    <row r="108" spans="5:19" x14ac:dyDescent="0.25">
      <c r="E108" t="s">
        <v>512</v>
      </c>
      <c r="F108" t="s">
        <v>513</v>
      </c>
      <c r="G108" s="19" t="s">
        <v>33</v>
      </c>
      <c r="H108" t="s">
        <v>514</v>
      </c>
      <c r="I108" t="s">
        <v>89</v>
      </c>
      <c r="J108" t="s">
        <v>89</v>
      </c>
      <c r="K108" t="s">
        <v>515</v>
      </c>
      <c r="L108" t="s">
        <v>142</v>
      </c>
      <c r="M108" t="s">
        <v>133</v>
      </c>
      <c r="N108" s="19" t="s">
        <v>33</v>
      </c>
      <c r="S108" s="19" t="s">
        <v>33</v>
      </c>
    </row>
    <row r="109" spans="5:19" x14ac:dyDescent="0.25">
      <c r="E109" t="s">
        <v>516</v>
      </c>
      <c r="F109" t="s">
        <v>517</v>
      </c>
      <c r="G109" s="19" t="s">
        <v>33</v>
      </c>
      <c r="H109" t="s">
        <v>518</v>
      </c>
      <c r="I109" t="s">
        <v>89</v>
      </c>
      <c r="J109" t="s">
        <v>89</v>
      </c>
      <c r="K109" t="s">
        <v>519</v>
      </c>
      <c r="L109" t="s">
        <v>44</v>
      </c>
      <c r="M109" t="s">
        <v>103</v>
      </c>
      <c r="N109" s="19" t="s">
        <v>33</v>
      </c>
      <c r="S109" s="19" t="s">
        <v>33</v>
      </c>
    </row>
    <row r="110" spans="5:19" x14ac:dyDescent="0.25">
      <c r="E110" t="s">
        <v>520</v>
      </c>
      <c r="F110" t="s">
        <v>521</v>
      </c>
      <c r="G110" s="19" t="s">
        <v>33</v>
      </c>
      <c r="H110" t="s">
        <v>522</v>
      </c>
      <c r="I110" t="s">
        <v>89</v>
      </c>
      <c r="J110" t="s">
        <v>89</v>
      </c>
      <c r="K110" t="s">
        <v>523</v>
      </c>
      <c r="L110" t="s">
        <v>38</v>
      </c>
      <c r="M110" t="s">
        <v>68</v>
      </c>
      <c r="N110" s="19" t="s">
        <v>33</v>
      </c>
      <c r="S110" s="19" t="s">
        <v>33</v>
      </c>
    </row>
    <row r="111" spans="5:19" x14ac:dyDescent="0.25">
      <c r="E111" t="s">
        <v>524</v>
      </c>
      <c r="F111" t="s">
        <v>525</v>
      </c>
      <c r="G111" s="19" t="s">
        <v>33</v>
      </c>
      <c r="H111" t="s">
        <v>526</v>
      </c>
      <c r="I111" t="s">
        <v>35</v>
      </c>
      <c r="J111" t="s">
        <v>36</v>
      </c>
      <c r="K111" t="s">
        <v>527</v>
      </c>
      <c r="L111" t="s">
        <v>356</v>
      </c>
      <c r="M111" t="s">
        <v>357</v>
      </c>
      <c r="N111" s="19" t="s">
        <v>33</v>
      </c>
      <c r="S111" s="19" t="s">
        <v>33</v>
      </c>
    </row>
    <row r="112" spans="5:19" x14ac:dyDescent="0.25">
      <c r="E112" t="s">
        <v>528</v>
      </c>
      <c r="F112" t="s">
        <v>529</v>
      </c>
      <c r="G112" s="19" t="s">
        <v>33</v>
      </c>
      <c r="H112" t="s">
        <v>530</v>
      </c>
      <c r="I112" t="s">
        <v>52</v>
      </c>
      <c r="J112" t="s">
        <v>531</v>
      </c>
      <c r="K112" t="s">
        <v>532</v>
      </c>
      <c r="L112" t="s">
        <v>44</v>
      </c>
      <c r="M112" t="s">
        <v>144</v>
      </c>
      <c r="N112" s="19" t="s">
        <v>33</v>
      </c>
      <c r="S112" s="19" t="s">
        <v>33</v>
      </c>
    </row>
    <row r="113" spans="5:19" x14ac:dyDescent="0.25">
      <c r="E113" t="s">
        <v>533</v>
      </c>
      <c r="F113" t="s">
        <v>534</v>
      </c>
      <c r="G113" s="19" t="s">
        <v>33</v>
      </c>
      <c r="H113" t="s">
        <v>535</v>
      </c>
      <c r="I113" t="s">
        <v>38</v>
      </c>
      <c r="J113" t="s">
        <v>376</v>
      </c>
      <c r="K113" t="s">
        <v>536</v>
      </c>
      <c r="L113" t="s">
        <v>150</v>
      </c>
      <c r="M113" t="s">
        <v>537</v>
      </c>
      <c r="N113" s="19" t="s">
        <v>33</v>
      </c>
      <c r="S113" s="19" t="s">
        <v>33</v>
      </c>
    </row>
    <row r="114" spans="5:19" x14ac:dyDescent="0.25">
      <c r="E114" t="s">
        <v>538</v>
      </c>
      <c r="F114" t="s">
        <v>539</v>
      </c>
      <c r="G114" s="19" t="s">
        <v>33</v>
      </c>
      <c r="H114" t="s">
        <v>540</v>
      </c>
      <c r="I114" t="s">
        <v>170</v>
      </c>
      <c r="J114" t="s">
        <v>184</v>
      </c>
      <c r="K114" t="s">
        <v>541</v>
      </c>
      <c r="L114" t="s">
        <v>52</v>
      </c>
      <c r="M114" t="s">
        <v>53</v>
      </c>
      <c r="N114" s="19" t="s">
        <v>33</v>
      </c>
      <c r="S114" s="19" t="s">
        <v>33</v>
      </c>
    </row>
    <row r="115" spans="5:19" x14ac:dyDescent="0.25">
      <c r="E115" t="s">
        <v>542</v>
      </c>
      <c r="F115" t="s">
        <v>543</v>
      </c>
      <c r="G115" s="19" t="s">
        <v>33</v>
      </c>
      <c r="H115" t="s">
        <v>544</v>
      </c>
      <c r="I115" t="s">
        <v>110</v>
      </c>
      <c r="J115" t="s">
        <v>371</v>
      </c>
      <c r="K115" t="s">
        <v>545</v>
      </c>
      <c r="L115" t="s">
        <v>150</v>
      </c>
      <c r="M115" t="s">
        <v>537</v>
      </c>
      <c r="N115" s="19" t="s">
        <v>33</v>
      </c>
      <c r="S115" s="19" t="s">
        <v>33</v>
      </c>
    </row>
    <row r="116" spans="5:19" x14ac:dyDescent="0.25">
      <c r="E116" t="s">
        <v>546</v>
      </c>
      <c r="F116" t="s">
        <v>547</v>
      </c>
      <c r="G116" s="19" t="s">
        <v>33</v>
      </c>
      <c r="H116" t="s">
        <v>548</v>
      </c>
      <c r="I116" t="s">
        <v>35</v>
      </c>
      <c r="J116" t="s">
        <v>36</v>
      </c>
      <c r="K116" t="s">
        <v>549</v>
      </c>
      <c r="L116" t="s">
        <v>44</v>
      </c>
      <c r="M116" t="s">
        <v>506</v>
      </c>
      <c r="N116" s="19" t="s">
        <v>33</v>
      </c>
      <c r="S116" s="19" t="s">
        <v>33</v>
      </c>
    </row>
    <row r="117" spans="5:19" x14ac:dyDescent="0.25">
      <c r="E117" t="s">
        <v>550</v>
      </c>
      <c r="F117" t="s">
        <v>551</v>
      </c>
      <c r="G117" s="19" t="s">
        <v>33</v>
      </c>
      <c r="H117" t="s">
        <v>552</v>
      </c>
      <c r="I117" t="s">
        <v>170</v>
      </c>
      <c r="J117" t="s">
        <v>553</v>
      </c>
      <c r="K117" t="s">
        <v>554</v>
      </c>
      <c r="L117" t="s">
        <v>82</v>
      </c>
      <c r="M117" t="s">
        <v>97</v>
      </c>
      <c r="N117" s="19" t="s">
        <v>33</v>
      </c>
      <c r="S117" s="19" t="s">
        <v>33</v>
      </c>
    </row>
    <row r="118" spans="5:19" x14ac:dyDescent="0.25">
      <c r="E118" t="s">
        <v>555</v>
      </c>
      <c r="F118" t="s">
        <v>556</v>
      </c>
      <c r="G118" s="19" t="s">
        <v>33</v>
      </c>
      <c r="H118" t="s">
        <v>557</v>
      </c>
      <c r="I118" t="s">
        <v>52</v>
      </c>
      <c r="J118" t="s">
        <v>558</v>
      </c>
      <c r="K118" t="s">
        <v>559</v>
      </c>
      <c r="L118" t="s">
        <v>44</v>
      </c>
      <c r="M118" t="s">
        <v>45</v>
      </c>
      <c r="N118" s="19" t="s">
        <v>33</v>
      </c>
      <c r="S118" s="19" t="s">
        <v>33</v>
      </c>
    </row>
    <row r="119" spans="5:19" x14ac:dyDescent="0.25">
      <c r="E119" t="s">
        <v>560</v>
      </c>
      <c r="F119" t="s">
        <v>561</v>
      </c>
      <c r="G119" s="19" t="s">
        <v>33</v>
      </c>
      <c r="H119" t="s">
        <v>562</v>
      </c>
      <c r="I119" t="s">
        <v>91</v>
      </c>
      <c r="J119" t="s">
        <v>417</v>
      </c>
      <c r="K119" t="s">
        <v>563</v>
      </c>
      <c r="L119" t="s">
        <v>35</v>
      </c>
      <c r="M119" t="s">
        <v>72</v>
      </c>
      <c r="N119" s="19" t="s">
        <v>33</v>
      </c>
      <c r="S119" s="19" t="s">
        <v>33</v>
      </c>
    </row>
    <row r="120" spans="5:19" x14ac:dyDescent="0.25">
      <c r="E120" t="s">
        <v>564</v>
      </c>
      <c r="F120" t="s">
        <v>565</v>
      </c>
      <c r="G120" s="19" t="s">
        <v>33</v>
      </c>
      <c r="H120" t="s">
        <v>566</v>
      </c>
      <c r="I120" t="s">
        <v>110</v>
      </c>
      <c r="J120" t="s">
        <v>567</v>
      </c>
      <c r="K120" t="s">
        <v>568</v>
      </c>
      <c r="L120" t="s">
        <v>35</v>
      </c>
      <c r="M120" t="s">
        <v>263</v>
      </c>
      <c r="N120" s="19" t="s">
        <v>33</v>
      </c>
      <c r="S120" s="19" t="s">
        <v>33</v>
      </c>
    </row>
    <row r="121" spans="5:19" x14ac:dyDescent="0.25">
      <c r="E121" t="s">
        <v>569</v>
      </c>
      <c r="F121" t="s">
        <v>570</v>
      </c>
      <c r="G121" s="19" t="s">
        <v>33</v>
      </c>
      <c r="H121" t="s">
        <v>571</v>
      </c>
      <c r="I121" t="s">
        <v>91</v>
      </c>
      <c r="J121" t="s">
        <v>99</v>
      </c>
      <c r="K121" t="s">
        <v>572</v>
      </c>
      <c r="L121" t="s">
        <v>44</v>
      </c>
      <c r="M121" t="s">
        <v>285</v>
      </c>
      <c r="N121" s="19" t="s">
        <v>33</v>
      </c>
      <c r="S121" s="19" t="s">
        <v>33</v>
      </c>
    </row>
    <row r="122" spans="5:19" x14ac:dyDescent="0.25">
      <c r="E122" t="s">
        <v>573</v>
      </c>
      <c r="F122" t="s">
        <v>574</v>
      </c>
      <c r="G122" s="19" t="s">
        <v>33</v>
      </c>
      <c r="H122" t="s">
        <v>571</v>
      </c>
      <c r="I122" t="s">
        <v>91</v>
      </c>
      <c r="J122" t="s">
        <v>99</v>
      </c>
      <c r="K122" t="s">
        <v>575</v>
      </c>
      <c r="L122" t="s">
        <v>44</v>
      </c>
      <c r="M122" t="s">
        <v>103</v>
      </c>
      <c r="N122" s="19" t="s">
        <v>33</v>
      </c>
      <c r="S122" s="19" t="s">
        <v>33</v>
      </c>
    </row>
    <row r="123" spans="5:19" x14ac:dyDescent="0.25">
      <c r="E123" t="s">
        <v>576</v>
      </c>
      <c r="F123" t="s">
        <v>577</v>
      </c>
      <c r="G123" s="19" t="s">
        <v>33</v>
      </c>
      <c r="H123" t="s">
        <v>578</v>
      </c>
      <c r="I123" t="s">
        <v>52</v>
      </c>
      <c r="J123" t="s">
        <v>137</v>
      </c>
      <c r="K123" t="s">
        <v>579</v>
      </c>
      <c r="L123" t="s">
        <v>35</v>
      </c>
      <c r="M123" t="s">
        <v>160</v>
      </c>
      <c r="N123" s="19" t="s">
        <v>33</v>
      </c>
      <c r="S123" s="19" t="s">
        <v>33</v>
      </c>
    </row>
    <row r="124" spans="5:19" x14ac:dyDescent="0.25">
      <c r="E124" t="s">
        <v>580</v>
      </c>
      <c r="F124" t="s">
        <v>1</v>
      </c>
      <c r="G124" s="19" t="s">
        <v>33</v>
      </c>
      <c r="H124" t="s">
        <v>581</v>
      </c>
      <c r="I124" t="s">
        <v>82</v>
      </c>
      <c r="J124" t="s">
        <v>190</v>
      </c>
      <c r="K124" t="s">
        <v>582</v>
      </c>
      <c r="L124" t="s">
        <v>35</v>
      </c>
      <c r="M124" t="s">
        <v>60</v>
      </c>
      <c r="N124" s="19" t="s">
        <v>33</v>
      </c>
      <c r="S124" s="19" t="s">
        <v>33</v>
      </c>
    </row>
    <row r="125" spans="5:19" x14ac:dyDescent="0.25">
      <c r="E125" t="s">
        <v>583</v>
      </c>
      <c r="F125" t="s">
        <v>584</v>
      </c>
      <c r="G125" s="19" t="s">
        <v>33</v>
      </c>
      <c r="H125" t="s">
        <v>585</v>
      </c>
      <c r="I125" t="s">
        <v>52</v>
      </c>
      <c r="J125" t="s">
        <v>137</v>
      </c>
      <c r="K125" t="s">
        <v>582</v>
      </c>
      <c r="L125" t="s">
        <v>35</v>
      </c>
      <c r="M125" t="s">
        <v>60</v>
      </c>
      <c r="N125" s="19" t="s">
        <v>33</v>
      </c>
      <c r="S125" s="19" t="s">
        <v>33</v>
      </c>
    </row>
    <row r="126" spans="5:19" x14ac:dyDescent="0.25">
      <c r="E126" t="s">
        <v>586</v>
      </c>
      <c r="F126" t="s">
        <v>587</v>
      </c>
      <c r="G126" s="19" t="s">
        <v>33</v>
      </c>
      <c r="H126" t="s">
        <v>588</v>
      </c>
      <c r="I126" t="s">
        <v>52</v>
      </c>
      <c r="J126" t="s">
        <v>115</v>
      </c>
      <c r="K126" t="s">
        <v>589</v>
      </c>
      <c r="L126" t="s">
        <v>89</v>
      </c>
      <c r="M126" t="s">
        <v>89</v>
      </c>
      <c r="N126" s="19" t="s">
        <v>33</v>
      </c>
      <c r="S126" s="19" t="s">
        <v>33</v>
      </c>
    </row>
    <row r="127" spans="5:19" x14ac:dyDescent="0.25">
      <c r="E127" t="s">
        <v>590</v>
      </c>
      <c r="F127" t="s">
        <v>591</v>
      </c>
      <c r="G127" s="19" t="s">
        <v>33</v>
      </c>
      <c r="H127" t="s">
        <v>592</v>
      </c>
      <c r="I127" t="s">
        <v>91</v>
      </c>
      <c r="J127" t="s">
        <v>92</v>
      </c>
      <c r="K127" t="s">
        <v>593</v>
      </c>
      <c r="L127" t="s">
        <v>44</v>
      </c>
      <c r="M127" t="s">
        <v>45</v>
      </c>
      <c r="N127" s="19" t="s">
        <v>33</v>
      </c>
      <c r="S127" s="19" t="s">
        <v>33</v>
      </c>
    </row>
    <row r="128" spans="5:19" x14ac:dyDescent="0.25">
      <c r="E128" t="s">
        <v>594</v>
      </c>
      <c r="F128" t="s">
        <v>595</v>
      </c>
      <c r="G128" s="19" t="s">
        <v>33</v>
      </c>
      <c r="H128" t="s">
        <v>596</v>
      </c>
      <c r="I128" t="s">
        <v>38</v>
      </c>
      <c r="J128" t="s">
        <v>249</v>
      </c>
      <c r="K128" t="s">
        <v>597</v>
      </c>
      <c r="L128" t="s">
        <v>44</v>
      </c>
      <c r="M128" t="s">
        <v>103</v>
      </c>
      <c r="N128" s="19" t="s">
        <v>33</v>
      </c>
      <c r="S128" s="19" t="s">
        <v>33</v>
      </c>
    </row>
    <row r="129" spans="5:19" x14ac:dyDescent="0.25">
      <c r="E129" t="s">
        <v>598</v>
      </c>
      <c r="F129" t="s">
        <v>599</v>
      </c>
      <c r="G129" s="19" t="s">
        <v>33</v>
      </c>
      <c r="H129" t="s">
        <v>600</v>
      </c>
      <c r="I129" t="s">
        <v>38</v>
      </c>
      <c r="J129" t="s">
        <v>471</v>
      </c>
      <c r="K129" t="s">
        <v>601</v>
      </c>
      <c r="L129" t="s">
        <v>89</v>
      </c>
      <c r="M129" t="s">
        <v>89</v>
      </c>
      <c r="N129" s="19" t="s">
        <v>33</v>
      </c>
      <c r="S129" s="19" t="s">
        <v>33</v>
      </c>
    </row>
    <row r="130" spans="5:19" x14ac:dyDescent="0.25">
      <c r="E130" t="s">
        <v>602</v>
      </c>
      <c r="F130" t="s">
        <v>603</v>
      </c>
      <c r="G130" s="19" t="s">
        <v>33</v>
      </c>
      <c r="H130" t="s">
        <v>604</v>
      </c>
      <c r="I130" t="s">
        <v>38</v>
      </c>
      <c r="J130" t="s">
        <v>39</v>
      </c>
      <c r="K130" t="s">
        <v>605</v>
      </c>
      <c r="L130" t="s">
        <v>35</v>
      </c>
      <c r="M130" t="s">
        <v>263</v>
      </c>
      <c r="N130" s="19" t="s">
        <v>33</v>
      </c>
      <c r="S130" s="19" t="s">
        <v>33</v>
      </c>
    </row>
    <row r="131" spans="5:19" x14ac:dyDescent="0.25">
      <c r="E131" t="s">
        <v>606</v>
      </c>
      <c r="F131" t="s">
        <v>607</v>
      </c>
      <c r="G131" s="19" t="s">
        <v>33</v>
      </c>
      <c r="H131" t="s">
        <v>604</v>
      </c>
      <c r="I131" t="s">
        <v>38</v>
      </c>
      <c r="J131" t="s">
        <v>39</v>
      </c>
      <c r="K131" t="s">
        <v>608</v>
      </c>
      <c r="L131" t="s">
        <v>35</v>
      </c>
      <c r="M131" t="s">
        <v>36</v>
      </c>
      <c r="N131" s="19" t="s">
        <v>33</v>
      </c>
      <c r="S131" s="19" t="s">
        <v>33</v>
      </c>
    </row>
    <row r="132" spans="5:19" x14ac:dyDescent="0.25">
      <c r="E132" t="s">
        <v>609</v>
      </c>
      <c r="F132" t="s">
        <v>610</v>
      </c>
      <c r="G132" s="19" t="s">
        <v>33</v>
      </c>
      <c r="H132" t="s">
        <v>604</v>
      </c>
      <c r="I132" t="s">
        <v>38</v>
      </c>
      <c r="J132" t="s">
        <v>39</v>
      </c>
      <c r="K132" t="s">
        <v>611</v>
      </c>
      <c r="L132" t="s">
        <v>44</v>
      </c>
      <c r="M132" t="s">
        <v>103</v>
      </c>
      <c r="N132" s="19" t="s">
        <v>33</v>
      </c>
      <c r="S132" s="19" t="s">
        <v>33</v>
      </c>
    </row>
    <row r="133" spans="5:19" x14ac:dyDescent="0.25">
      <c r="E133" t="s">
        <v>612</v>
      </c>
      <c r="F133" t="s">
        <v>613</v>
      </c>
      <c r="G133" s="19" t="s">
        <v>33</v>
      </c>
      <c r="H133" t="s">
        <v>614</v>
      </c>
      <c r="I133" t="s">
        <v>52</v>
      </c>
      <c r="J133" t="s">
        <v>137</v>
      </c>
      <c r="K133" t="s">
        <v>615</v>
      </c>
      <c r="L133" t="s">
        <v>52</v>
      </c>
      <c r="M133" t="s">
        <v>195</v>
      </c>
      <c r="N133" s="19" t="s">
        <v>33</v>
      </c>
      <c r="S133" s="19" t="s">
        <v>33</v>
      </c>
    </row>
    <row r="134" spans="5:19" x14ac:dyDescent="0.25">
      <c r="E134" t="s">
        <v>616</v>
      </c>
      <c r="F134" t="s">
        <v>617</v>
      </c>
      <c r="G134" s="19" t="s">
        <v>33</v>
      </c>
      <c r="H134" t="s">
        <v>614</v>
      </c>
      <c r="I134" t="s">
        <v>89</v>
      </c>
      <c r="J134" t="s">
        <v>89</v>
      </c>
      <c r="K134" t="s">
        <v>618</v>
      </c>
      <c r="L134" t="s">
        <v>82</v>
      </c>
      <c r="M134" t="s">
        <v>117</v>
      </c>
      <c r="N134" s="19" t="s">
        <v>33</v>
      </c>
      <c r="S134" s="19" t="s">
        <v>33</v>
      </c>
    </row>
    <row r="135" spans="5:19" x14ac:dyDescent="0.25">
      <c r="E135" t="s">
        <v>619</v>
      </c>
      <c r="F135" t="s">
        <v>620</v>
      </c>
      <c r="G135" s="19" t="s">
        <v>33</v>
      </c>
      <c r="H135" t="s">
        <v>614</v>
      </c>
      <c r="I135" t="s">
        <v>89</v>
      </c>
      <c r="J135" t="s">
        <v>89</v>
      </c>
      <c r="K135" t="s">
        <v>621</v>
      </c>
      <c r="L135" t="s">
        <v>44</v>
      </c>
      <c r="M135" t="s">
        <v>103</v>
      </c>
      <c r="N135" s="19" t="s">
        <v>33</v>
      </c>
      <c r="S135" s="19" t="s">
        <v>33</v>
      </c>
    </row>
    <row r="136" spans="5:19" x14ac:dyDescent="0.25">
      <c r="E136" t="s">
        <v>622</v>
      </c>
      <c r="F136" t="s">
        <v>623</v>
      </c>
      <c r="G136" s="19" t="s">
        <v>33</v>
      </c>
      <c r="H136" t="s">
        <v>614</v>
      </c>
      <c r="I136" t="s">
        <v>89</v>
      </c>
      <c r="J136" t="s">
        <v>89</v>
      </c>
      <c r="K136" t="s">
        <v>624</v>
      </c>
      <c r="L136" t="s">
        <v>44</v>
      </c>
      <c r="M136" t="s">
        <v>103</v>
      </c>
      <c r="N136" s="19" t="s">
        <v>33</v>
      </c>
      <c r="S136" s="19" t="s">
        <v>33</v>
      </c>
    </row>
    <row r="137" spans="5:19" x14ac:dyDescent="0.25">
      <c r="E137" t="s">
        <v>625</v>
      </c>
      <c r="F137" t="s">
        <v>626</v>
      </c>
      <c r="G137" s="19" t="s">
        <v>33</v>
      </c>
      <c r="H137" t="s">
        <v>614</v>
      </c>
      <c r="I137" t="s">
        <v>89</v>
      </c>
      <c r="J137" t="s">
        <v>89</v>
      </c>
      <c r="K137" t="s">
        <v>627</v>
      </c>
      <c r="L137" t="s">
        <v>110</v>
      </c>
      <c r="M137" t="s">
        <v>55</v>
      </c>
      <c r="N137" s="19" t="s">
        <v>33</v>
      </c>
      <c r="S137" s="19" t="s">
        <v>33</v>
      </c>
    </row>
    <row r="138" spans="5:19" x14ac:dyDescent="0.25">
      <c r="E138" t="s">
        <v>628</v>
      </c>
      <c r="F138" t="s">
        <v>4</v>
      </c>
      <c r="G138" s="19" t="s">
        <v>33</v>
      </c>
      <c r="H138" t="s">
        <v>614</v>
      </c>
      <c r="I138" t="s">
        <v>89</v>
      </c>
      <c r="J138" t="s">
        <v>89</v>
      </c>
      <c r="K138" t="s">
        <v>629</v>
      </c>
      <c r="L138" t="s">
        <v>52</v>
      </c>
      <c r="M138" t="s">
        <v>630</v>
      </c>
      <c r="N138" s="19" t="s">
        <v>33</v>
      </c>
      <c r="S138" s="19" t="s">
        <v>33</v>
      </c>
    </row>
    <row r="139" spans="5:19" x14ac:dyDescent="0.25">
      <c r="E139" t="s">
        <v>631</v>
      </c>
      <c r="F139" t="s">
        <v>632</v>
      </c>
      <c r="G139" s="19" t="s">
        <v>33</v>
      </c>
      <c r="H139" t="s">
        <v>633</v>
      </c>
      <c r="I139" t="s">
        <v>38</v>
      </c>
      <c r="J139" t="s">
        <v>39</v>
      </c>
      <c r="K139" t="s">
        <v>634</v>
      </c>
      <c r="L139" t="s">
        <v>38</v>
      </c>
      <c r="M139" t="s">
        <v>39</v>
      </c>
      <c r="N139" s="19" t="s">
        <v>33</v>
      </c>
      <c r="S139" s="19" t="s">
        <v>33</v>
      </c>
    </row>
    <row r="140" spans="5:19" x14ac:dyDescent="0.25">
      <c r="E140" t="s">
        <v>635</v>
      </c>
      <c r="F140" t="s">
        <v>636</v>
      </c>
      <c r="G140" s="19" t="s">
        <v>33</v>
      </c>
      <c r="H140" t="s">
        <v>633</v>
      </c>
      <c r="I140" t="s">
        <v>89</v>
      </c>
      <c r="J140" t="s">
        <v>89</v>
      </c>
      <c r="K140" t="s">
        <v>634</v>
      </c>
      <c r="L140" t="s">
        <v>38</v>
      </c>
      <c r="M140" t="s">
        <v>39</v>
      </c>
      <c r="N140" s="19" t="s">
        <v>33</v>
      </c>
      <c r="S140" s="19" t="s">
        <v>33</v>
      </c>
    </row>
    <row r="141" spans="5:19" x14ac:dyDescent="0.25">
      <c r="E141" t="s">
        <v>637</v>
      </c>
      <c r="F141" t="s">
        <v>638</v>
      </c>
      <c r="G141" s="19" t="s">
        <v>33</v>
      </c>
      <c r="H141" t="s">
        <v>639</v>
      </c>
      <c r="I141" t="s">
        <v>91</v>
      </c>
      <c r="J141" t="s">
        <v>640</v>
      </c>
      <c r="K141" t="s">
        <v>641</v>
      </c>
      <c r="L141" t="s">
        <v>35</v>
      </c>
      <c r="M141" t="s">
        <v>160</v>
      </c>
      <c r="N141" s="19" t="s">
        <v>33</v>
      </c>
      <c r="S141" s="19" t="s">
        <v>33</v>
      </c>
    </row>
    <row r="142" spans="5:19" x14ac:dyDescent="0.25">
      <c r="E142" t="s">
        <v>642</v>
      </c>
      <c r="F142" t="s">
        <v>643</v>
      </c>
      <c r="G142" s="19" t="s">
        <v>33</v>
      </c>
      <c r="H142" t="s">
        <v>644</v>
      </c>
      <c r="I142" t="s">
        <v>38</v>
      </c>
      <c r="J142" t="s">
        <v>376</v>
      </c>
      <c r="K142" t="s">
        <v>645</v>
      </c>
      <c r="L142" t="s">
        <v>52</v>
      </c>
      <c r="M142" t="s">
        <v>531</v>
      </c>
      <c r="N142" s="19" t="s">
        <v>33</v>
      </c>
      <c r="S142" s="19" t="s">
        <v>33</v>
      </c>
    </row>
    <row r="143" spans="5:19" x14ac:dyDescent="0.25">
      <c r="E143" t="s">
        <v>646</v>
      </c>
      <c r="F143" t="s">
        <v>647</v>
      </c>
      <c r="G143" s="19" t="s">
        <v>33</v>
      </c>
      <c r="H143" t="s">
        <v>648</v>
      </c>
      <c r="I143" t="s">
        <v>44</v>
      </c>
      <c r="J143" t="s">
        <v>649</v>
      </c>
      <c r="K143" t="s">
        <v>650</v>
      </c>
      <c r="L143" t="s">
        <v>35</v>
      </c>
      <c r="M143" t="s">
        <v>263</v>
      </c>
      <c r="N143" s="19" t="s">
        <v>33</v>
      </c>
      <c r="S143" s="19" t="s">
        <v>33</v>
      </c>
    </row>
    <row r="144" spans="5:19" x14ac:dyDescent="0.25">
      <c r="E144" t="s">
        <v>651</v>
      </c>
      <c r="F144" t="s">
        <v>652</v>
      </c>
      <c r="G144" s="19" t="s">
        <v>33</v>
      </c>
      <c r="H144" t="s">
        <v>653</v>
      </c>
      <c r="I144" t="s">
        <v>91</v>
      </c>
      <c r="J144" t="s">
        <v>348</v>
      </c>
      <c r="K144" t="s">
        <v>654</v>
      </c>
      <c r="L144" t="s">
        <v>44</v>
      </c>
      <c r="M144" t="s">
        <v>45</v>
      </c>
      <c r="N144" s="19" t="s">
        <v>33</v>
      </c>
      <c r="S144" s="19" t="s">
        <v>33</v>
      </c>
    </row>
    <row r="145" spans="5:19" x14ac:dyDescent="0.25">
      <c r="E145" t="s">
        <v>655</v>
      </c>
      <c r="F145" t="s">
        <v>656</v>
      </c>
      <c r="G145" s="19" t="s">
        <v>33</v>
      </c>
      <c r="H145" t="s">
        <v>657</v>
      </c>
      <c r="I145" t="s">
        <v>52</v>
      </c>
      <c r="J145" t="s">
        <v>137</v>
      </c>
      <c r="K145" t="s">
        <v>658</v>
      </c>
      <c r="L145" t="s">
        <v>44</v>
      </c>
      <c r="M145" t="s">
        <v>285</v>
      </c>
      <c r="N145" s="19" t="s">
        <v>33</v>
      </c>
      <c r="S145" s="19" t="s">
        <v>33</v>
      </c>
    </row>
    <row r="146" spans="5:19" x14ac:dyDescent="0.25">
      <c r="E146" t="s">
        <v>659</v>
      </c>
      <c r="F146" t="s">
        <v>660</v>
      </c>
      <c r="G146" s="19" t="s">
        <v>33</v>
      </c>
      <c r="H146" t="s">
        <v>657</v>
      </c>
      <c r="I146" t="s">
        <v>89</v>
      </c>
      <c r="J146" t="s">
        <v>89</v>
      </c>
      <c r="K146" t="s">
        <v>661</v>
      </c>
      <c r="L146" t="s">
        <v>52</v>
      </c>
      <c r="M146" t="s">
        <v>662</v>
      </c>
      <c r="N146" s="19" t="s">
        <v>33</v>
      </c>
      <c r="S146" s="19" t="s">
        <v>33</v>
      </c>
    </row>
    <row r="147" spans="5:19" x14ac:dyDescent="0.25">
      <c r="E147" t="s">
        <v>663</v>
      </c>
      <c r="F147" t="s">
        <v>664</v>
      </c>
      <c r="G147" s="19" t="s">
        <v>33</v>
      </c>
      <c r="H147" t="s">
        <v>665</v>
      </c>
      <c r="I147" t="s">
        <v>110</v>
      </c>
      <c r="J147" t="s">
        <v>322</v>
      </c>
      <c r="K147" t="s">
        <v>666</v>
      </c>
      <c r="L147" t="s">
        <v>35</v>
      </c>
      <c r="M147" t="s">
        <v>160</v>
      </c>
      <c r="N147" s="19" t="s">
        <v>33</v>
      </c>
      <c r="S147" s="19" t="s">
        <v>33</v>
      </c>
    </row>
    <row r="148" spans="5:19" x14ac:dyDescent="0.25">
      <c r="E148" t="s">
        <v>667</v>
      </c>
      <c r="F148" t="s">
        <v>668</v>
      </c>
      <c r="G148" s="19" t="s">
        <v>33</v>
      </c>
      <c r="H148" t="s">
        <v>669</v>
      </c>
      <c r="I148" t="s">
        <v>91</v>
      </c>
      <c r="J148" t="s">
        <v>348</v>
      </c>
      <c r="K148" t="s">
        <v>666</v>
      </c>
      <c r="L148" t="s">
        <v>35</v>
      </c>
      <c r="M148" t="s">
        <v>160</v>
      </c>
      <c r="N148" s="19" t="s">
        <v>33</v>
      </c>
      <c r="S148" s="19" t="s">
        <v>33</v>
      </c>
    </row>
    <row r="149" spans="5:19" x14ac:dyDescent="0.25">
      <c r="E149" t="s">
        <v>670</v>
      </c>
      <c r="F149" t="s">
        <v>671</v>
      </c>
      <c r="G149" s="19" t="s">
        <v>33</v>
      </c>
      <c r="H149" t="s">
        <v>672</v>
      </c>
      <c r="I149" t="s">
        <v>52</v>
      </c>
      <c r="J149" t="s">
        <v>55</v>
      </c>
      <c r="K149" t="s">
        <v>673</v>
      </c>
      <c r="L149" t="s">
        <v>38</v>
      </c>
      <c r="M149" t="s">
        <v>471</v>
      </c>
      <c r="N149" s="19" t="s">
        <v>33</v>
      </c>
      <c r="S149" s="19" t="s">
        <v>33</v>
      </c>
    </row>
    <row r="150" spans="5:19" x14ac:dyDescent="0.25">
      <c r="E150" t="s">
        <v>674</v>
      </c>
      <c r="F150" t="s">
        <v>569</v>
      </c>
      <c r="G150" s="19" t="s">
        <v>33</v>
      </c>
      <c r="H150" t="s">
        <v>675</v>
      </c>
      <c r="I150" t="s">
        <v>38</v>
      </c>
      <c r="J150" t="s">
        <v>283</v>
      </c>
      <c r="K150" t="s">
        <v>571</v>
      </c>
      <c r="L150" t="s">
        <v>91</v>
      </c>
      <c r="M150" t="s">
        <v>99</v>
      </c>
      <c r="N150" s="19" t="s">
        <v>33</v>
      </c>
      <c r="S150" s="19" t="s">
        <v>33</v>
      </c>
    </row>
    <row r="151" spans="5:19" x14ac:dyDescent="0.25">
      <c r="E151" t="s">
        <v>676</v>
      </c>
      <c r="F151" t="s">
        <v>677</v>
      </c>
      <c r="G151" s="19" t="s">
        <v>33</v>
      </c>
      <c r="H151" t="s">
        <v>678</v>
      </c>
      <c r="I151" t="s">
        <v>44</v>
      </c>
      <c r="J151" t="s">
        <v>218</v>
      </c>
      <c r="K151" t="s">
        <v>679</v>
      </c>
      <c r="L151" t="s">
        <v>356</v>
      </c>
      <c r="M151" t="s">
        <v>357</v>
      </c>
      <c r="N151" s="19" t="s">
        <v>33</v>
      </c>
      <c r="S151" s="19" t="s">
        <v>33</v>
      </c>
    </row>
    <row r="152" spans="5:19" x14ac:dyDescent="0.25">
      <c r="E152" t="s">
        <v>680</v>
      </c>
      <c r="F152" t="s">
        <v>681</v>
      </c>
      <c r="G152" s="19" t="s">
        <v>33</v>
      </c>
      <c r="H152" t="s">
        <v>682</v>
      </c>
      <c r="I152" t="s">
        <v>170</v>
      </c>
      <c r="J152" t="s">
        <v>683</v>
      </c>
      <c r="K152" t="s">
        <v>684</v>
      </c>
      <c r="L152" t="s">
        <v>89</v>
      </c>
      <c r="M152" t="s">
        <v>89</v>
      </c>
      <c r="N152" s="19" t="s">
        <v>33</v>
      </c>
      <c r="S152" s="19" t="s">
        <v>33</v>
      </c>
    </row>
    <row r="153" spans="5:19" x14ac:dyDescent="0.25">
      <c r="E153" t="s">
        <v>685</v>
      </c>
      <c r="F153" t="s">
        <v>686</v>
      </c>
      <c r="G153" s="19" t="s">
        <v>33</v>
      </c>
      <c r="H153" t="s">
        <v>687</v>
      </c>
      <c r="I153" t="s">
        <v>35</v>
      </c>
      <c r="J153" t="s">
        <v>688</v>
      </c>
      <c r="K153" t="s">
        <v>689</v>
      </c>
      <c r="L153" t="s">
        <v>150</v>
      </c>
      <c r="M153" t="s">
        <v>117</v>
      </c>
      <c r="N153" s="19" t="s">
        <v>33</v>
      </c>
      <c r="S153" s="19" t="s">
        <v>33</v>
      </c>
    </row>
    <row r="154" spans="5:19" x14ac:dyDescent="0.25">
      <c r="E154" t="s">
        <v>690</v>
      </c>
      <c r="F154" t="s">
        <v>691</v>
      </c>
      <c r="G154" s="19" t="s">
        <v>33</v>
      </c>
      <c r="H154" t="s">
        <v>692</v>
      </c>
      <c r="I154" t="s">
        <v>82</v>
      </c>
      <c r="J154" t="s">
        <v>693</v>
      </c>
      <c r="K154" t="s">
        <v>694</v>
      </c>
      <c r="L154" t="s">
        <v>38</v>
      </c>
      <c r="M154" t="s">
        <v>68</v>
      </c>
      <c r="N154" s="19" t="s">
        <v>33</v>
      </c>
      <c r="S154" s="19" t="s">
        <v>33</v>
      </c>
    </row>
    <row r="155" spans="5:19" x14ac:dyDescent="0.25">
      <c r="E155" t="s">
        <v>695</v>
      </c>
      <c r="F155" t="s">
        <v>696</v>
      </c>
      <c r="G155" s="19" t="s">
        <v>33</v>
      </c>
      <c r="H155" t="s">
        <v>697</v>
      </c>
      <c r="I155" t="s">
        <v>82</v>
      </c>
      <c r="J155" t="s">
        <v>97</v>
      </c>
      <c r="K155" t="s">
        <v>698</v>
      </c>
      <c r="L155" t="s">
        <v>38</v>
      </c>
      <c r="M155" t="s">
        <v>249</v>
      </c>
      <c r="N155" s="19" t="s">
        <v>33</v>
      </c>
      <c r="S155" s="19" t="s">
        <v>33</v>
      </c>
    </row>
    <row r="156" spans="5:19" x14ac:dyDescent="0.25">
      <c r="E156" t="s">
        <v>699</v>
      </c>
      <c r="F156" t="s">
        <v>700</v>
      </c>
      <c r="G156" s="19" t="s">
        <v>33</v>
      </c>
      <c r="H156" t="s">
        <v>701</v>
      </c>
      <c r="I156" t="s">
        <v>170</v>
      </c>
      <c r="J156" t="s">
        <v>683</v>
      </c>
      <c r="K156" t="s">
        <v>702</v>
      </c>
      <c r="L156" t="s">
        <v>82</v>
      </c>
      <c r="M156" t="s">
        <v>703</v>
      </c>
      <c r="N156" s="19" t="s">
        <v>33</v>
      </c>
      <c r="S156" s="19" t="s">
        <v>33</v>
      </c>
    </row>
    <row r="157" spans="5:19" x14ac:dyDescent="0.25">
      <c r="E157" t="s">
        <v>704</v>
      </c>
      <c r="F157" t="s">
        <v>705</v>
      </c>
      <c r="G157" s="19" t="s">
        <v>33</v>
      </c>
      <c r="H157" t="s">
        <v>706</v>
      </c>
      <c r="I157" t="s">
        <v>52</v>
      </c>
      <c r="J157" t="s">
        <v>66</v>
      </c>
      <c r="K157" t="s">
        <v>707</v>
      </c>
      <c r="L157" t="s">
        <v>52</v>
      </c>
      <c r="M157" t="s">
        <v>195</v>
      </c>
      <c r="N157" s="19" t="s">
        <v>33</v>
      </c>
      <c r="S157" s="19" t="s">
        <v>33</v>
      </c>
    </row>
    <row r="158" spans="5:19" x14ac:dyDescent="0.25">
      <c r="E158" t="s">
        <v>708</v>
      </c>
      <c r="F158" t="s">
        <v>709</v>
      </c>
      <c r="G158" s="19" t="s">
        <v>33</v>
      </c>
      <c r="H158" t="s">
        <v>710</v>
      </c>
      <c r="I158" t="s">
        <v>96</v>
      </c>
      <c r="J158" t="s">
        <v>711</v>
      </c>
      <c r="K158" t="s">
        <v>712</v>
      </c>
      <c r="L158" t="s">
        <v>82</v>
      </c>
      <c r="M158" t="s">
        <v>713</v>
      </c>
      <c r="N158" s="19" t="s">
        <v>33</v>
      </c>
      <c r="S158" s="19" t="s">
        <v>33</v>
      </c>
    </row>
    <row r="159" spans="5:19" x14ac:dyDescent="0.25">
      <c r="E159" t="s">
        <v>714</v>
      </c>
      <c r="F159" t="s">
        <v>715</v>
      </c>
      <c r="G159" s="19" t="s">
        <v>33</v>
      </c>
      <c r="H159" t="s">
        <v>716</v>
      </c>
      <c r="I159" t="s">
        <v>89</v>
      </c>
      <c r="J159" t="s">
        <v>89</v>
      </c>
      <c r="K159" t="s">
        <v>717</v>
      </c>
      <c r="L159" t="s">
        <v>38</v>
      </c>
      <c r="M159" t="s">
        <v>68</v>
      </c>
      <c r="N159" s="19" t="s">
        <v>33</v>
      </c>
      <c r="S159" s="19" t="s">
        <v>33</v>
      </c>
    </row>
    <row r="160" spans="5:19" x14ac:dyDescent="0.25">
      <c r="E160" t="s">
        <v>718</v>
      </c>
      <c r="F160" t="s">
        <v>719</v>
      </c>
      <c r="G160" s="19" t="s">
        <v>33</v>
      </c>
      <c r="H160" t="s">
        <v>716</v>
      </c>
      <c r="I160" t="s">
        <v>89</v>
      </c>
      <c r="J160" t="s">
        <v>89</v>
      </c>
      <c r="K160" t="s">
        <v>720</v>
      </c>
      <c r="L160" t="s">
        <v>35</v>
      </c>
      <c r="M160" t="s">
        <v>36</v>
      </c>
      <c r="N160" s="19" t="s">
        <v>33</v>
      </c>
      <c r="S160" s="19" t="s">
        <v>33</v>
      </c>
    </row>
    <row r="161" spans="5:19" x14ac:dyDescent="0.25">
      <c r="E161" t="s">
        <v>721</v>
      </c>
      <c r="F161" t="s">
        <v>722</v>
      </c>
      <c r="G161" s="19" t="s">
        <v>33</v>
      </c>
      <c r="H161" t="s">
        <v>716</v>
      </c>
      <c r="I161" t="s">
        <v>89</v>
      </c>
      <c r="J161" t="s">
        <v>89</v>
      </c>
      <c r="K161" t="s">
        <v>723</v>
      </c>
      <c r="L161" t="s">
        <v>96</v>
      </c>
      <c r="M161" t="s">
        <v>711</v>
      </c>
      <c r="N161" s="19" t="s">
        <v>33</v>
      </c>
      <c r="S161" s="19" t="s">
        <v>33</v>
      </c>
    </row>
    <row r="162" spans="5:19" x14ac:dyDescent="0.25">
      <c r="E162" t="s">
        <v>724</v>
      </c>
      <c r="F162" t="s">
        <v>725</v>
      </c>
      <c r="G162" s="19" t="s">
        <v>33</v>
      </c>
      <c r="H162" t="s">
        <v>716</v>
      </c>
      <c r="I162" t="s">
        <v>89</v>
      </c>
      <c r="J162" t="s">
        <v>89</v>
      </c>
      <c r="K162" t="s">
        <v>726</v>
      </c>
      <c r="L162" t="s">
        <v>110</v>
      </c>
      <c r="M162" t="s">
        <v>727</v>
      </c>
      <c r="N162" s="19" t="s">
        <v>33</v>
      </c>
      <c r="S162" s="19" t="s">
        <v>33</v>
      </c>
    </row>
    <row r="163" spans="5:19" x14ac:dyDescent="0.25">
      <c r="E163" t="s">
        <v>728</v>
      </c>
      <c r="F163" t="s">
        <v>729</v>
      </c>
      <c r="G163" s="19" t="s">
        <v>33</v>
      </c>
      <c r="H163" t="s">
        <v>716</v>
      </c>
      <c r="I163" t="s">
        <v>89</v>
      </c>
      <c r="J163" t="s">
        <v>89</v>
      </c>
      <c r="K163" t="s">
        <v>730</v>
      </c>
      <c r="N163" s="19" t="s">
        <v>33</v>
      </c>
      <c r="S163" s="19" t="s">
        <v>33</v>
      </c>
    </row>
    <row r="164" spans="5:19" x14ac:dyDescent="0.25">
      <c r="E164" t="s">
        <v>731</v>
      </c>
      <c r="F164" t="s">
        <v>732</v>
      </c>
      <c r="G164" s="19" t="s">
        <v>33</v>
      </c>
      <c r="H164" t="s">
        <v>716</v>
      </c>
      <c r="I164" t="s">
        <v>89</v>
      </c>
      <c r="J164" t="s">
        <v>89</v>
      </c>
      <c r="K164" t="s">
        <v>733</v>
      </c>
      <c r="L164" t="s">
        <v>38</v>
      </c>
      <c r="M164" t="s">
        <v>68</v>
      </c>
      <c r="N164" s="19" t="s">
        <v>33</v>
      </c>
      <c r="S164" s="19" t="s">
        <v>33</v>
      </c>
    </row>
    <row r="165" spans="5:19" x14ac:dyDescent="0.25">
      <c r="E165" t="s">
        <v>734</v>
      </c>
      <c r="F165" t="s">
        <v>735</v>
      </c>
      <c r="G165" s="19" t="s">
        <v>33</v>
      </c>
      <c r="H165" t="s">
        <v>716</v>
      </c>
      <c r="I165" t="s">
        <v>38</v>
      </c>
      <c r="J165" t="s">
        <v>39</v>
      </c>
      <c r="K165" t="s">
        <v>736</v>
      </c>
      <c r="L165" t="s">
        <v>38</v>
      </c>
      <c r="M165" t="s">
        <v>39</v>
      </c>
      <c r="N165" s="19" t="s">
        <v>33</v>
      </c>
      <c r="S165" s="19" t="s">
        <v>33</v>
      </c>
    </row>
    <row r="166" spans="5:19" x14ac:dyDescent="0.25">
      <c r="E166" t="s">
        <v>737</v>
      </c>
      <c r="F166" t="s">
        <v>738</v>
      </c>
      <c r="G166" s="19" t="s">
        <v>33</v>
      </c>
      <c r="H166" t="s">
        <v>716</v>
      </c>
      <c r="I166" t="s">
        <v>38</v>
      </c>
      <c r="J166" t="s">
        <v>39</v>
      </c>
      <c r="K166" t="s">
        <v>739</v>
      </c>
      <c r="L166" t="s">
        <v>38</v>
      </c>
      <c r="M166" t="s">
        <v>68</v>
      </c>
      <c r="N166" s="19" t="s">
        <v>33</v>
      </c>
      <c r="S166" s="19" t="s">
        <v>33</v>
      </c>
    </row>
    <row r="167" spans="5:19" x14ac:dyDescent="0.25">
      <c r="E167" t="s">
        <v>740</v>
      </c>
      <c r="F167" t="s">
        <v>741</v>
      </c>
      <c r="G167" s="19" t="s">
        <v>33</v>
      </c>
      <c r="H167" t="s">
        <v>742</v>
      </c>
      <c r="I167" t="s">
        <v>150</v>
      </c>
      <c r="J167" t="s">
        <v>151</v>
      </c>
      <c r="K167" t="s">
        <v>739</v>
      </c>
      <c r="L167" t="s">
        <v>38</v>
      </c>
      <c r="M167" t="s">
        <v>68</v>
      </c>
      <c r="N167" s="19" t="s">
        <v>33</v>
      </c>
      <c r="S167" s="19" t="s">
        <v>33</v>
      </c>
    </row>
    <row r="168" spans="5:19" x14ac:dyDescent="0.25">
      <c r="E168" t="s">
        <v>743</v>
      </c>
      <c r="F168" t="s">
        <v>744</v>
      </c>
      <c r="G168" s="19" t="s">
        <v>33</v>
      </c>
      <c r="H168" t="s">
        <v>742</v>
      </c>
      <c r="I168" t="s">
        <v>150</v>
      </c>
      <c r="J168" t="s">
        <v>151</v>
      </c>
      <c r="K168" t="s">
        <v>745</v>
      </c>
      <c r="L168" t="s">
        <v>38</v>
      </c>
      <c r="M168" t="s">
        <v>68</v>
      </c>
      <c r="N168" s="19" t="s">
        <v>33</v>
      </c>
      <c r="S168" s="19" t="s">
        <v>33</v>
      </c>
    </row>
    <row r="169" spans="5:19" x14ac:dyDescent="0.25">
      <c r="E169" t="s">
        <v>746</v>
      </c>
      <c r="F169" t="s">
        <v>747</v>
      </c>
      <c r="G169" s="19" t="s">
        <v>33</v>
      </c>
      <c r="H169" t="s">
        <v>748</v>
      </c>
      <c r="I169" t="s">
        <v>150</v>
      </c>
      <c r="J169" t="s">
        <v>510</v>
      </c>
      <c r="K169" t="s">
        <v>749</v>
      </c>
      <c r="L169" t="s">
        <v>44</v>
      </c>
      <c r="M169" t="s">
        <v>144</v>
      </c>
      <c r="N169" s="19" t="s">
        <v>33</v>
      </c>
      <c r="S169" s="19" t="s">
        <v>33</v>
      </c>
    </row>
    <row r="170" spans="5:19" x14ac:dyDescent="0.25">
      <c r="E170" t="s">
        <v>750</v>
      </c>
      <c r="F170" t="s">
        <v>751</v>
      </c>
      <c r="G170" s="19" t="s">
        <v>33</v>
      </c>
      <c r="H170" t="s">
        <v>752</v>
      </c>
      <c r="I170" t="s">
        <v>150</v>
      </c>
      <c r="J170" t="s">
        <v>640</v>
      </c>
      <c r="K170" t="s">
        <v>753</v>
      </c>
      <c r="L170" t="s">
        <v>44</v>
      </c>
      <c r="M170" t="s">
        <v>103</v>
      </c>
      <c r="N170" s="19" t="s">
        <v>33</v>
      </c>
      <c r="S170" s="19" t="s">
        <v>33</v>
      </c>
    </row>
    <row r="171" spans="5:19" x14ac:dyDescent="0.25">
      <c r="E171" t="s">
        <v>754</v>
      </c>
      <c r="F171" t="s">
        <v>755</v>
      </c>
      <c r="G171" s="19" t="s">
        <v>33</v>
      </c>
      <c r="H171" t="s">
        <v>756</v>
      </c>
      <c r="I171" t="s">
        <v>110</v>
      </c>
      <c r="J171" t="s">
        <v>313</v>
      </c>
      <c r="K171" t="s">
        <v>757</v>
      </c>
      <c r="L171" t="s">
        <v>35</v>
      </c>
      <c r="M171" t="s">
        <v>160</v>
      </c>
      <c r="N171" s="19" t="s">
        <v>33</v>
      </c>
      <c r="S171" s="19" t="s">
        <v>33</v>
      </c>
    </row>
    <row r="172" spans="5:19" x14ac:dyDescent="0.25">
      <c r="E172" t="s">
        <v>758</v>
      </c>
      <c r="F172" t="s">
        <v>759</v>
      </c>
      <c r="G172" s="19" t="s">
        <v>33</v>
      </c>
      <c r="H172" t="s">
        <v>760</v>
      </c>
      <c r="I172" t="s">
        <v>170</v>
      </c>
      <c r="J172" t="s">
        <v>553</v>
      </c>
      <c r="K172" t="s">
        <v>761</v>
      </c>
      <c r="L172" t="s">
        <v>44</v>
      </c>
      <c r="M172" t="s">
        <v>103</v>
      </c>
      <c r="N172" s="19" t="s">
        <v>33</v>
      </c>
      <c r="S172" s="19" t="s">
        <v>33</v>
      </c>
    </row>
    <row r="173" spans="5:19" x14ac:dyDescent="0.25">
      <c r="E173" t="s">
        <v>762</v>
      </c>
      <c r="F173" t="s">
        <v>763</v>
      </c>
      <c r="G173" s="19" t="s">
        <v>33</v>
      </c>
      <c r="H173" t="s">
        <v>764</v>
      </c>
      <c r="I173" t="s">
        <v>170</v>
      </c>
      <c r="J173" t="s">
        <v>99</v>
      </c>
      <c r="K173" t="s">
        <v>765</v>
      </c>
      <c r="L173" t="s">
        <v>89</v>
      </c>
      <c r="M173" t="s">
        <v>89</v>
      </c>
      <c r="N173" s="19" t="s">
        <v>33</v>
      </c>
      <c r="S173" s="19" t="s">
        <v>33</v>
      </c>
    </row>
    <row r="174" spans="5:19" x14ac:dyDescent="0.25">
      <c r="E174" t="s">
        <v>766</v>
      </c>
      <c r="F174" t="s">
        <v>767</v>
      </c>
      <c r="G174" s="19" t="s">
        <v>33</v>
      </c>
      <c r="H174" t="s">
        <v>768</v>
      </c>
      <c r="I174" t="s">
        <v>52</v>
      </c>
      <c r="J174" t="s">
        <v>137</v>
      </c>
      <c r="K174" t="s">
        <v>769</v>
      </c>
      <c r="L174" t="s">
        <v>35</v>
      </c>
      <c r="M174" t="s">
        <v>117</v>
      </c>
      <c r="N174" s="19" t="s">
        <v>33</v>
      </c>
      <c r="S174" s="19" t="s">
        <v>33</v>
      </c>
    </row>
    <row r="175" spans="5:19" x14ac:dyDescent="0.25">
      <c r="E175" t="s">
        <v>770</v>
      </c>
      <c r="F175" t="s">
        <v>771</v>
      </c>
      <c r="G175" s="19" t="s">
        <v>33</v>
      </c>
      <c r="H175" t="s">
        <v>768</v>
      </c>
      <c r="I175" t="s">
        <v>89</v>
      </c>
      <c r="J175" t="s">
        <v>89</v>
      </c>
      <c r="K175" t="s">
        <v>716</v>
      </c>
      <c r="L175" t="s">
        <v>38</v>
      </c>
      <c r="M175" t="s">
        <v>39</v>
      </c>
      <c r="N175" s="19" t="s">
        <v>33</v>
      </c>
      <c r="S175" s="19" t="s">
        <v>33</v>
      </c>
    </row>
    <row r="176" spans="5:19" x14ac:dyDescent="0.25">
      <c r="E176" t="s">
        <v>772</v>
      </c>
      <c r="F176" t="s">
        <v>773</v>
      </c>
      <c r="G176" s="19" t="s">
        <v>33</v>
      </c>
      <c r="H176" t="s">
        <v>768</v>
      </c>
      <c r="I176" t="s">
        <v>89</v>
      </c>
      <c r="J176" t="s">
        <v>89</v>
      </c>
      <c r="K176" t="s">
        <v>774</v>
      </c>
      <c r="L176" t="s">
        <v>110</v>
      </c>
      <c r="M176" t="s">
        <v>111</v>
      </c>
      <c r="N176" s="19" t="s">
        <v>33</v>
      </c>
      <c r="S176" s="19" t="s">
        <v>33</v>
      </c>
    </row>
    <row r="177" spans="5:19" x14ac:dyDescent="0.25">
      <c r="E177" t="s">
        <v>775</v>
      </c>
      <c r="F177" t="s">
        <v>776</v>
      </c>
      <c r="G177" s="19" t="s">
        <v>33</v>
      </c>
      <c r="H177" t="s">
        <v>768</v>
      </c>
      <c r="I177" t="s">
        <v>89</v>
      </c>
      <c r="J177" t="s">
        <v>89</v>
      </c>
      <c r="K177" t="s">
        <v>777</v>
      </c>
      <c r="L177" t="s">
        <v>35</v>
      </c>
      <c r="M177" t="s">
        <v>160</v>
      </c>
      <c r="N177" s="19" t="s">
        <v>33</v>
      </c>
      <c r="S177" s="19" t="s">
        <v>33</v>
      </c>
    </row>
    <row r="178" spans="5:19" x14ac:dyDescent="0.25">
      <c r="E178" t="s">
        <v>778</v>
      </c>
      <c r="F178" t="s">
        <v>779</v>
      </c>
      <c r="G178" s="19" t="s">
        <v>33</v>
      </c>
      <c r="H178" t="s">
        <v>768</v>
      </c>
      <c r="I178" t="s">
        <v>89</v>
      </c>
      <c r="J178" t="s">
        <v>89</v>
      </c>
      <c r="K178" t="s">
        <v>780</v>
      </c>
      <c r="L178" t="s">
        <v>82</v>
      </c>
      <c r="M178" t="s">
        <v>97</v>
      </c>
      <c r="N178" s="19" t="s">
        <v>33</v>
      </c>
      <c r="S178" s="19" t="s">
        <v>33</v>
      </c>
    </row>
    <row r="179" spans="5:19" x14ac:dyDescent="0.25">
      <c r="E179" t="s">
        <v>781</v>
      </c>
      <c r="F179" t="s">
        <v>782</v>
      </c>
      <c r="G179" s="19" t="s">
        <v>33</v>
      </c>
      <c r="H179" t="s">
        <v>783</v>
      </c>
      <c r="I179" t="s">
        <v>91</v>
      </c>
      <c r="J179" t="s">
        <v>640</v>
      </c>
      <c r="K179" t="s">
        <v>784</v>
      </c>
      <c r="L179" t="s">
        <v>44</v>
      </c>
      <c r="M179" t="s">
        <v>103</v>
      </c>
      <c r="N179" s="19" t="s">
        <v>33</v>
      </c>
      <c r="S179" s="19" t="s">
        <v>33</v>
      </c>
    </row>
    <row r="180" spans="5:19" x14ac:dyDescent="0.25">
      <c r="E180" t="s">
        <v>785</v>
      </c>
      <c r="F180" t="s">
        <v>786</v>
      </c>
      <c r="G180" s="19" t="s">
        <v>33</v>
      </c>
      <c r="H180" t="s">
        <v>787</v>
      </c>
      <c r="I180" t="s">
        <v>91</v>
      </c>
      <c r="J180" t="s">
        <v>640</v>
      </c>
      <c r="K180" t="s">
        <v>788</v>
      </c>
      <c r="L180" t="s">
        <v>44</v>
      </c>
      <c r="M180" t="s">
        <v>789</v>
      </c>
      <c r="N180" s="19" t="s">
        <v>33</v>
      </c>
      <c r="S180" s="19" t="s">
        <v>33</v>
      </c>
    </row>
    <row r="181" spans="5:19" x14ac:dyDescent="0.25">
      <c r="E181" t="s">
        <v>790</v>
      </c>
      <c r="F181" t="s">
        <v>791</v>
      </c>
      <c r="G181" s="19" t="s">
        <v>33</v>
      </c>
      <c r="H181" t="s">
        <v>792</v>
      </c>
      <c r="I181" t="s">
        <v>150</v>
      </c>
      <c r="J181" t="s">
        <v>151</v>
      </c>
      <c r="K181" t="s">
        <v>793</v>
      </c>
      <c r="L181" t="s">
        <v>38</v>
      </c>
      <c r="M181" t="s">
        <v>794</v>
      </c>
      <c r="N181" s="19" t="s">
        <v>33</v>
      </c>
      <c r="S181" s="19" t="s">
        <v>33</v>
      </c>
    </row>
    <row r="182" spans="5:19" x14ac:dyDescent="0.25">
      <c r="E182" t="s">
        <v>795</v>
      </c>
      <c r="F182" t="s">
        <v>796</v>
      </c>
      <c r="G182" s="19" t="s">
        <v>33</v>
      </c>
      <c r="H182" t="s">
        <v>797</v>
      </c>
      <c r="I182" t="s">
        <v>44</v>
      </c>
      <c r="J182" t="s">
        <v>77</v>
      </c>
      <c r="K182" t="s">
        <v>798</v>
      </c>
      <c r="L182" t="s">
        <v>38</v>
      </c>
      <c r="M182" t="s">
        <v>133</v>
      </c>
      <c r="N182" s="19" t="s">
        <v>33</v>
      </c>
      <c r="S182" s="19" t="s">
        <v>33</v>
      </c>
    </row>
    <row r="183" spans="5:19" x14ac:dyDescent="0.25">
      <c r="E183" t="s">
        <v>799</v>
      </c>
      <c r="F183" t="s">
        <v>800</v>
      </c>
      <c r="G183" s="19" t="s">
        <v>33</v>
      </c>
      <c r="H183" t="s">
        <v>797</v>
      </c>
      <c r="I183" t="s">
        <v>44</v>
      </c>
      <c r="J183" t="s">
        <v>77</v>
      </c>
      <c r="K183" t="s">
        <v>798</v>
      </c>
      <c r="L183" t="s">
        <v>38</v>
      </c>
      <c r="M183" t="s">
        <v>133</v>
      </c>
      <c r="N183" s="19" t="s">
        <v>33</v>
      </c>
      <c r="S183" s="19" t="s">
        <v>33</v>
      </c>
    </row>
    <row r="184" spans="5:19" x14ac:dyDescent="0.25">
      <c r="E184" t="s">
        <v>801</v>
      </c>
      <c r="F184" t="s">
        <v>802</v>
      </c>
      <c r="G184" s="19" t="s">
        <v>33</v>
      </c>
      <c r="H184" t="s">
        <v>803</v>
      </c>
      <c r="I184" t="s">
        <v>52</v>
      </c>
      <c r="J184" t="s">
        <v>137</v>
      </c>
      <c r="K184" t="s">
        <v>798</v>
      </c>
      <c r="L184" t="s">
        <v>38</v>
      </c>
      <c r="M184" t="s">
        <v>133</v>
      </c>
      <c r="N184" s="19" t="s">
        <v>33</v>
      </c>
      <c r="S184" s="19" t="s">
        <v>33</v>
      </c>
    </row>
    <row r="185" spans="5:19" x14ac:dyDescent="0.25">
      <c r="E185" t="s">
        <v>804</v>
      </c>
      <c r="F185" t="s">
        <v>805</v>
      </c>
      <c r="G185" s="19" t="s">
        <v>33</v>
      </c>
      <c r="H185" t="s">
        <v>803</v>
      </c>
      <c r="I185" t="s">
        <v>89</v>
      </c>
      <c r="J185" t="s">
        <v>89</v>
      </c>
      <c r="K185" t="s">
        <v>798</v>
      </c>
      <c r="L185" t="s">
        <v>38</v>
      </c>
      <c r="M185" t="s">
        <v>133</v>
      </c>
      <c r="N185" s="19" t="s">
        <v>33</v>
      </c>
      <c r="S185" s="19" t="s">
        <v>33</v>
      </c>
    </row>
    <row r="186" spans="5:19" x14ac:dyDescent="0.25">
      <c r="E186" t="s">
        <v>806</v>
      </c>
      <c r="F186" t="s">
        <v>807</v>
      </c>
      <c r="G186" s="19" t="s">
        <v>33</v>
      </c>
      <c r="H186" t="s">
        <v>803</v>
      </c>
      <c r="I186" t="s">
        <v>89</v>
      </c>
      <c r="J186" t="s">
        <v>89</v>
      </c>
      <c r="K186" t="s">
        <v>808</v>
      </c>
      <c r="L186" t="s">
        <v>52</v>
      </c>
      <c r="M186" t="s">
        <v>447</v>
      </c>
      <c r="N186" s="19" t="s">
        <v>33</v>
      </c>
      <c r="S186" s="19" t="s">
        <v>33</v>
      </c>
    </row>
    <row r="187" spans="5:19" x14ac:dyDescent="0.25">
      <c r="E187" t="s">
        <v>809</v>
      </c>
      <c r="F187" t="s">
        <v>810</v>
      </c>
      <c r="G187" s="19" t="s">
        <v>33</v>
      </c>
      <c r="H187" t="s">
        <v>803</v>
      </c>
      <c r="I187" t="s">
        <v>89</v>
      </c>
      <c r="J187" t="s">
        <v>89</v>
      </c>
      <c r="K187" t="s">
        <v>811</v>
      </c>
      <c r="L187" t="s">
        <v>44</v>
      </c>
      <c r="M187" t="s">
        <v>45</v>
      </c>
      <c r="N187" s="19" t="s">
        <v>33</v>
      </c>
      <c r="S187" s="19" t="s">
        <v>33</v>
      </c>
    </row>
    <row r="188" spans="5:19" x14ac:dyDescent="0.25">
      <c r="E188" t="s">
        <v>812</v>
      </c>
      <c r="F188" t="s">
        <v>813</v>
      </c>
      <c r="G188" s="19" t="s">
        <v>33</v>
      </c>
      <c r="H188" t="s">
        <v>814</v>
      </c>
      <c r="I188" t="s">
        <v>38</v>
      </c>
      <c r="J188" t="s">
        <v>815</v>
      </c>
      <c r="K188" t="s">
        <v>816</v>
      </c>
      <c r="L188" t="s">
        <v>44</v>
      </c>
      <c r="M188" t="s">
        <v>103</v>
      </c>
      <c r="N188" s="19" t="s">
        <v>33</v>
      </c>
      <c r="S188" s="19" t="s">
        <v>33</v>
      </c>
    </row>
    <row r="189" spans="5:19" x14ac:dyDescent="0.25">
      <c r="E189" t="s">
        <v>817</v>
      </c>
      <c r="F189" t="s">
        <v>818</v>
      </c>
      <c r="G189" s="19" t="s">
        <v>33</v>
      </c>
      <c r="H189" t="s">
        <v>819</v>
      </c>
      <c r="I189" t="s">
        <v>150</v>
      </c>
      <c r="J189" t="s">
        <v>151</v>
      </c>
      <c r="K189" t="s">
        <v>820</v>
      </c>
      <c r="L189" t="s">
        <v>44</v>
      </c>
      <c r="M189" t="s">
        <v>45</v>
      </c>
      <c r="N189" s="19" t="s">
        <v>33</v>
      </c>
      <c r="S189" s="19" t="s">
        <v>33</v>
      </c>
    </row>
    <row r="190" spans="5:19" x14ac:dyDescent="0.25">
      <c r="E190" t="s">
        <v>821</v>
      </c>
      <c r="F190" t="s">
        <v>822</v>
      </c>
      <c r="G190" s="19" t="s">
        <v>33</v>
      </c>
      <c r="H190" t="s">
        <v>823</v>
      </c>
      <c r="I190" t="s">
        <v>52</v>
      </c>
      <c r="J190" t="s">
        <v>137</v>
      </c>
      <c r="K190" t="s">
        <v>824</v>
      </c>
      <c r="L190" t="s">
        <v>35</v>
      </c>
      <c r="M190" t="s">
        <v>36</v>
      </c>
      <c r="N190" s="19" t="s">
        <v>33</v>
      </c>
      <c r="S190" s="19" t="s">
        <v>33</v>
      </c>
    </row>
    <row r="191" spans="5:19" x14ac:dyDescent="0.25">
      <c r="E191" t="s">
        <v>825</v>
      </c>
      <c r="F191" t="s">
        <v>826</v>
      </c>
      <c r="G191" s="19" t="s">
        <v>33</v>
      </c>
      <c r="H191" t="s">
        <v>823</v>
      </c>
      <c r="I191" t="s">
        <v>89</v>
      </c>
      <c r="J191" t="s">
        <v>89</v>
      </c>
      <c r="K191" t="s">
        <v>827</v>
      </c>
      <c r="L191" t="s">
        <v>44</v>
      </c>
      <c r="M191" t="s">
        <v>45</v>
      </c>
      <c r="N191" s="19" t="s">
        <v>33</v>
      </c>
      <c r="S191" s="19" t="s">
        <v>33</v>
      </c>
    </row>
    <row r="192" spans="5:19" x14ac:dyDescent="0.25">
      <c r="E192" t="s">
        <v>828</v>
      </c>
      <c r="F192" t="s">
        <v>829</v>
      </c>
      <c r="G192" s="19" t="s">
        <v>33</v>
      </c>
      <c r="H192" t="s">
        <v>830</v>
      </c>
      <c r="I192" t="s">
        <v>52</v>
      </c>
      <c r="J192" t="s">
        <v>137</v>
      </c>
      <c r="K192" t="s">
        <v>831</v>
      </c>
      <c r="L192" t="s">
        <v>44</v>
      </c>
      <c r="M192" t="s">
        <v>103</v>
      </c>
      <c r="N192" s="19" t="s">
        <v>33</v>
      </c>
      <c r="S192" s="19" t="s">
        <v>33</v>
      </c>
    </row>
    <row r="193" spans="5:19" x14ac:dyDescent="0.25">
      <c r="E193" t="s">
        <v>832</v>
      </c>
      <c r="F193" t="s">
        <v>833</v>
      </c>
      <c r="G193" s="19" t="s">
        <v>33</v>
      </c>
      <c r="H193" t="s">
        <v>830</v>
      </c>
      <c r="I193" t="s">
        <v>89</v>
      </c>
      <c r="J193" t="s">
        <v>89</v>
      </c>
      <c r="K193" t="s">
        <v>834</v>
      </c>
      <c r="L193" t="s">
        <v>44</v>
      </c>
      <c r="M193" t="s">
        <v>103</v>
      </c>
      <c r="N193" s="19" t="s">
        <v>33</v>
      </c>
      <c r="S193" s="19" t="s">
        <v>33</v>
      </c>
    </row>
    <row r="194" spans="5:19" x14ac:dyDescent="0.25">
      <c r="E194" t="s">
        <v>835</v>
      </c>
      <c r="F194" t="s">
        <v>836</v>
      </c>
      <c r="G194" s="19" t="s">
        <v>33</v>
      </c>
      <c r="H194" t="s">
        <v>837</v>
      </c>
      <c r="I194" t="s">
        <v>38</v>
      </c>
      <c r="J194" t="s">
        <v>283</v>
      </c>
      <c r="K194" t="s">
        <v>838</v>
      </c>
      <c r="L194" t="s">
        <v>82</v>
      </c>
      <c r="M194" t="s">
        <v>190</v>
      </c>
      <c r="N194" s="19" t="s">
        <v>33</v>
      </c>
      <c r="S194" s="19" t="s">
        <v>33</v>
      </c>
    </row>
    <row r="195" spans="5:19" x14ac:dyDescent="0.25">
      <c r="E195" t="s">
        <v>839</v>
      </c>
      <c r="F195" t="s">
        <v>840</v>
      </c>
      <c r="G195" s="19" t="s">
        <v>33</v>
      </c>
      <c r="H195" t="s">
        <v>837</v>
      </c>
      <c r="I195" t="s">
        <v>89</v>
      </c>
      <c r="J195" t="s">
        <v>89</v>
      </c>
      <c r="K195" t="s">
        <v>841</v>
      </c>
      <c r="L195" t="s">
        <v>44</v>
      </c>
      <c r="M195" t="s">
        <v>45</v>
      </c>
      <c r="N195" s="19" t="s">
        <v>33</v>
      </c>
      <c r="S195" s="19" t="s">
        <v>33</v>
      </c>
    </row>
    <row r="196" spans="5:19" x14ac:dyDescent="0.25">
      <c r="E196" t="s">
        <v>842</v>
      </c>
      <c r="F196" t="s">
        <v>843</v>
      </c>
      <c r="G196" s="19" t="s">
        <v>33</v>
      </c>
      <c r="H196" t="s">
        <v>844</v>
      </c>
      <c r="I196" t="s">
        <v>89</v>
      </c>
      <c r="J196" t="s">
        <v>89</v>
      </c>
      <c r="K196" t="s">
        <v>844</v>
      </c>
      <c r="L196" t="s">
        <v>89</v>
      </c>
      <c r="M196" t="s">
        <v>89</v>
      </c>
      <c r="N196" s="19" t="s">
        <v>33</v>
      </c>
      <c r="S196" s="19" t="s">
        <v>33</v>
      </c>
    </row>
    <row r="197" spans="5:19" x14ac:dyDescent="0.25">
      <c r="E197" t="s">
        <v>845</v>
      </c>
      <c r="F197" t="s">
        <v>846</v>
      </c>
      <c r="G197" s="19" t="s">
        <v>33</v>
      </c>
      <c r="H197" t="s">
        <v>847</v>
      </c>
      <c r="I197" t="s">
        <v>89</v>
      </c>
      <c r="J197" t="s">
        <v>89</v>
      </c>
      <c r="K197" t="s">
        <v>848</v>
      </c>
      <c r="L197" t="s">
        <v>35</v>
      </c>
      <c r="M197" t="s">
        <v>36</v>
      </c>
      <c r="N197" s="19" t="s">
        <v>33</v>
      </c>
      <c r="S197" s="19" t="s">
        <v>33</v>
      </c>
    </row>
    <row r="198" spans="5:19" x14ac:dyDescent="0.25">
      <c r="E198" t="s">
        <v>849</v>
      </c>
      <c r="F198" t="s">
        <v>850</v>
      </c>
      <c r="G198" s="19" t="s">
        <v>33</v>
      </c>
      <c r="H198" t="s">
        <v>851</v>
      </c>
      <c r="I198" t="s">
        <v>89</v>
      </c>
      <c r="J198" t="s">
        <v>89</v>
      </c>
      <c r="K198" t="s">
        <v>852</v>
      </c>
      <c r="L198" t="s">
        <v>35</v>
      </c>
      <c r="M198" t="s">
        <v>36</v>
      </c>
      <c r="N198" s="19" t="s">
        <v>33</v>
      </c>
      <c r="S198" s="19" t="s">
        <v>33</v>
      </c>
    </row>
    <row r="199" spans="5:19" x14ac:dyDescent="0.25">
      <c r="E199" t="s">
        <v>853</v>
      </c>
      <c r="F199" t="s">
        <v>3</v>
      </c>
      <c r="G199" s="19" t="s">
        <v>33</v>
      </c>
      <c r="H199" t="s">
        <v>854</v>
      </c>
      <c r="I199" t="s">
        <v>52</v>
      </c>
      <c r="J199" t="s">
        <v>137</v>
      </c>
      <c r="K199" t="s">
        <v>855</v>
      </c>
      <c r="L199" t="s">
        <v>35</v>
      </c>
      <c r="M199" t="s">
        <v>856</v>
      </c>
      <c r="N199" s="19" t="s">
        <v>33</v>
      </c>
      <c r="S199" s="19" t="s">
        <v>33</v>
      </c>
    </row>
    <row r="200" spans="5:19" x14ac:dyDescent="0.25">
      <c r="E200" t="s">
        <v>857</v>
      </c>
      <c r="F200" t="s">
        <v>858</v>
      </c>
      <c r="G200" s="19" t="s">
        <v>33</v>
      </c>
      <c r="H200" t="s">
        <v>859</v>
      </c>
      <c r="I200" t="s">
        <v>96</v>
      </c>
      <c r="J200" t="s">
        <v>506</v>
      </c>
      <c r="K200" t="s">
        <v>860</v>
      </c>
      <c r="L200" t="s">
        <v>52</v>
      </c>
      <c r="M200" t="s">
        <v>861</v>
      </c>
      <c r="N200" s="19" t="s">
        <v>33</v>
      </c>
      <c r="S200" s="19" t="s">
        <v>33</v>
      </c>
    </row>
    <row r="201" spans="5:19" x14ac:dyDescent="0.25">
      <c r="E201" t="s">
        <v>862</v>
      </c>
      <c r="F201" t="s">
        <v>863</v>
      </c>
      <c r="G201" s="19" t="s">
        <v>33</v>
      </c>
      <c r="H201" t="s">
        <v>864</v>
      </c>
      <c r="I201" t="s">
        <v>170</v>
      </c>
      <c r="J201" t="s">
        <v>865</v>
      </c>
      <c r="K201" t="s">
        <v>866</v>
      </c>
      <c r="L201" t="s">
        <v>52</v>
      </c>
      <c r="M201" t="s">
        <v>195</v>
      </c>
      <c r="N201" s="19" t="s">
        <v>33</v>
      </c>
      <c r="S201" s="19" t="s">
        <v>33</v>
      </c>
    </row>
    <row r="202" spans="5:19" x14ac:dyDescent="0.25">
      <c r="E202" t="s">
        <v>867</v>
      </c>
      <c r="F202" t="s">
        <v>868</v>
      </c>
      <c r="G202" s="19" t="s">
        <v>33</v>
      </c>
      <c r="H202" t="s">
        <v>869</v>
      </c>
      <c r="I202" t="s">
        <v>91</v>
      </c>
      <c r="J202" t="s">
        <v>348</v>
      </c>
      <c r="K202" t="s">
        <v>866</v>
      </c>
      <c r="L202" t="s">
        <v>52</v>
      </c>
      <c r="M202" t="s">
        <v>195</v>
      </c>
      <c r="N202" s="19" t="s">
        <v>33</v>
      </c>
      <c r="S202" s="19" t="s">
        <v>33</v>
      </c>
    </row>
    <row r="203" spans="5:19" x14ac:dyDescent="0.25">
      <c r="E203" t="s">
        <v>870</v>
      </c>
      <c r="F203" t="s">
        <v>871</v>
      </c>
      <c r="G203" s="19" t="s">
        <v>33</v>
      </c>
      <c r="H203" t="s">
        <v>872</v>
      </c>
      <c r="I203" t="s">
        <v>35</v>
      </c>
      <c r="J203" t="s">
        <v>160</v>
      </c>
      <c r="K203" t="s">
        <v>873</v>
      </c>
      <c r="L203" t="s">
        <v>44</v>
      </c>
      <c r="M203" t="s">
        <v>144</v>
      </c>
      <c r="N203" s="19" t="s">
        <v>33</v>
      </c>
      <c r="S203" s="19" t="s">
        <v>33</v>
      </c>
    </row>
    <row r="204" spans="5:19" x14ac:dyDescent="0.25">
      <c r="E204" t="s">
        <v>874</v>
      </c>
      <c r="F204" t="s">
        <v>875</v>
      </c>
      <c r="G204" s="19" t="s">
        <v>33</v>
      </c>
      <c r="H204" t="s">
        <v>876</v>
      </c>
      <c r="I204" t="s">
        <v>91</v>
      </c>
      <c r="J204" t="s">
        <v>348</v>
      </c>
      <c r="K204" t="s">
        <v>877</v>
      </c>
      <c r="L204" t="s">
        <v>35</v>
      </c>
      <c r="M204" t="s">
        <v>160</v>
      </c>
      <c r="N204" s="19" t="s">
        <v>33</v>
      </c>
      <c r="S204" s="19" t="s">
        <v>33</v>
      </c>
    </row>
    <row r="205" spans="5:19" x14ac:dyDescent="0.25">
      <c r="E205" t="s">
        <v>878</v>
      </c>
      <c r="F205" t="s">
        <v>879</v>
      </c>
      <c r="G205" s="19" t="s">
        <v>33</v>
      </c>
      <c r="H205" t="s">
        <v>880</v>
      </c>
      <c r="I205" t="s">
        <v>52</v>
      </c>
      <c r="J205" t="s">
        <v>881</v>
      </c>
      <c r="K205" t="s">
        <v>882</v>
      </c>
      <c r="L205" t="s">
        <v>35</v>
      </c>
      <c r="M205" t="s">
        <v>160</v>
      </c>
      <c r="N205" s="19" t="s">
        <v>33</v>
      </c>
      <c r="S205" s="19" t="s">
        <v>33</v>
      </c>
    </row>
    <row r="206" spans="5:19" x14ac:dyDescent="0.25">
      <c r="E206" t="s">
        <v>883</v>
      </c>
      <c r="F206" t="s">
        <v>884</v>
      </c>
      <c r="G206" s="19" t="s">
        <v>33</v>
      </c>
      <c r="H206" t="s">
        <v>885</v>
      </c>
      <c r="I206" t="s">
        <v>52</v>
      </c>
      <c r="J206" t="s">
        <v>137</v>
      </c>
      <c r="K206" t="s">
        <v>886</v>
      </c>
      <c r="L206" t="s">
        <v>150</v>
      </c>
      <c r="M206" t="s">
        <v>151</v>
      </c>
      <c r="N206" s="19" t="s">
        <v>33</v>
      </c>
      <c r="S206" s="19" t="s">
        <v>33</v>
      </c>
    </row>
    <row r="207" spans="5:19" x14ac:dyDescent="0.25">
      <c r="E207" t="s">
        <v>887</v>
      </c>
      <c r="F207" t="s">
        <v>888</v>
      </c>
      <c r="G207" s="19" t="s">
        <v>33</v>
      </c>
      <c r="H207" t="s">
        <v>885</v>
      </c>
      <c r="I207" t="s">
        <v>89</v>
      </c>
      <c r="J207" t="s">
        <v>89</v>
      </c>
      <c r="K207" t="s">
        <v>889</v>
      </c>
      <c r="L207" t="s">
        <v>35</v>
      </c>
      <c r="M207" t="s">
        <v>36</v>
      </c>
      <c r="N207" s="19" t="s">
        <v>33</v>
      </c>
      <c r="S207" s="19" t="s">
        <v>33</v>
      </c>
    </row>
    <row r="208" spans="5:19" x14ac:dyDescent="0.25">
      <c r="E208" t="s">
        <v>890</v>
      </c>
      <c r="F208" t="s">
        <v>891</v>
      </c>
      <c r="G208" s="19" t="s">
        <v>33</v>
      </c>
      <c r="H208" t="s">
        <v>885</v>
      </c>
      <c r="I208" t="s">
        <v>89</v>
      </c>
      <c r="J208" t="s">
        <v>89</v>
      </c>
      <c r="K208" t="s">
        <v>892</v>
      </c>
      <c r="L208" t="s">
        <v>44</v>
      </c>
      <c r="M208" t="s">
        <v>103</v>
      </c>
      <c r="N208" s="19" t="s">
        <v>33</v>
      </c>
      <c r="S208" s="19" t="s">
        <v>33</v>
      </c>
    </row>
    <row r="209" spans="5:19" x14ac:dyDescent="0.25">
      <c r="E209" t="s">
        <v>893</v>
      </c>
      <c r="F209" t="s">
        <v>894</v>
      </c>
      <c r="G209" s="19" t="s">
        <v>33</v>
      </c>
      <c r="H209" t="s">
        <v>885</v>
      </c>
      <c r="I209" t="s">
        <v>89</v>
      </c>
      <c r="J209" t="s">
        <v>89</v>
      </c>
      <c r="K209" t="s">
        <v>895</v>
      </c>
      <c r="L209" t="s">
        <v>44</v>
      </c>
      <c r="M209" t="s">
        <v>103</v>
      </c>
      <c r="N209" s="19" t="s">
        <v>33</v>
      </c>
      <c r="S209" s="19" t="s">
        <v>33</v>
      </c>
    </row>
    <row r="210" spans="5:19" x14ac:dyDescent="0.25">
      <c r="E210" t="s">
        <v>896</v>
      </c>
      <c r="F210" t="s">
        <v>897</v>
      </c>
      <c r="G210" s="19" t="s">
        <v>33</v>
      </c>
      <c r="H210" t="s">
        <v>885</v>
      </c>
      <c r="I210" t="s">
        <v>52</v>
      </c>
      <c r="J210" t="s">
        <v>137</v>
      </c>
      <c r="K210" t="s">
        <v>898</v>
      </c>
      <c r="L210" t="s">
        <v>44</v>
      </c>
      <c r="M210" t="s">
        <v>144</v>
      </c>
      <c r="N210" s="19" t="s">
        <v>33</v>
      </c>
      <c r="S210" s="19" t="s">
        <v>33</v>
      </c>
    </row>
    <row r="211" spans="5:19" x14ac:dyDescent="0.25">
      <c r="E211" t="s">
        <v>899</v>
      </c>
      <c r="F211" t="s">
        <v>900</v>
      </c>
      <c r="G211" s="19" t="s">
        <v>33</v>
      </c>
      <c r="H211" t="s">
        <v>901</v>
      </c>
      <c r="I211" t="s">
        <v>52</v>
      </c>
      <c r="J211" t="s">
        <v>688</v>
      </c>
      <c r="K211" t="s">
        <v>902</v>
      </c>
      <c r="L211" t="s">
        <v>110</v>
      </c>
      <c r="M211" t="s">
        <v>711</v>
      </c>
      <c r="N211" s="19" t="s">
        <v>33</v>
      </c>
      <c r="S211" s="19" t="s">
        <v>33</v>
      </c>
    </row>
    <row r="212" spans="5:19" x14ac:dyDescent="0.25">
      <c r="E212" t="s">
        <v>903</v>
      </c>
      <c r="F212" t="s">
        <v>904</v>
      </c>
      <c r="G212" s="19" t="s">
        <v>33</v>
      </c>
      <c r="H212" t="s">
        <v>905</v>
      </c>
      <c r="I212" t="s">
        <v>150</v>
      </c>
      <c r="J212" t="s">
        <v>244</v>
      </c>
      <c r="K212" t="s">
        <v>906</v>
      </c>
      <c r="L212" t="s">
        <v>89</v>
      </c>
      <c r="M212" t="s">
        <v>89</v>
      </c>
      <c r="N212" s="19" t="s">
        <v>33</v>
      </c>
      <c r="S212" s="19" t="s">
        <v>33</v>
      </c>
    </row>
    <row r="213" spans="5:19" x14ac:dyDescent="0.25">
      <c r="E213" t="s">
        <v>907</v>
      </c>
      <c r="F213" t="s">
        <v>908</v>
      </c>
      <c r="G213" s="19" t="s">
        <v>33</v>
      </c>
      <c r="H213" t="s">
        <v>909</v>
      </c>
      <c r="I213" t="s">
        <v>110</v>
      </c>
      <c r="J213" t="s">
        <v>339</v>
      </c>
      <c r="K213" t="s">
        <v>910</v>
      </c>
      <c r="L213" t="s">
        <v>44</v>
      </c>
      <c r="M213" t="s">
        <v>103</v>
      </c>
      <c r="N213" s="19" t="s">
        <v>33</v>
      </c>
      <c r="S213" s="19" t="s">
        <v>33</v>
      </c>
    </row>
    <row r="214" spans="5:19" x14ac:dyDescent="0.25">
      <c r="E214" t="s">
        <v>911</v>
      </c>
      <c r="F214" t="s">
        <v>912</v>
      </c>
      <c r="G214" s="19" t="s">
        <v>33</v>
      </c>
      <c r="H214" t="s">
        <v>913</v>
      </c>
      <c r="I214" t="s">
        <v>89</v>
      </c>
      <c r="J214" t="s">
        <v>89</v>
      </c>
      <c r="K214" t="s">
        <v>914</v>
      </c>
      <c r="L214" t="s">
        <v>44</v>
      </c>
      <c r="M214" t="s">
        <v>915</v>
      </c>
      <c r="N214" s="19" t="s">
        <v>33</v>
      </c>
      <c r="S214" s="19" t="s">
        <v>33</v>
      </c>
    </row>
    <row r="215" spans="5:19" x14ac:dyDescent="0.25">
      <c r="E215" t="s">
        <v>916</v>
      </c>
      <c r="F215" t="s">
        <v>917</v>
      </c>
      <c r="G215" s="19" t="s">
        <v>33</v>
      </c>
      <c r="H215" t="s">
        <v>918</v>
      </c>
      <c r="I215" t="s">
        <v>150</v>
      </c>
      <c r="J215" t="s">
        <v>537</v>
      </c>
      <c r="K215" t="s">
        <v>919</v>
      </c>
      <c r="L215" t="s">
        <v>44</v>
      </c>
      <c r="M215" t="s">
        <v>103</v>
      </c>
      <c r="N215" s="19" t="s">
        <v>33</v>
      </c>
      <c r="S215" s="19" t="s">
        <v>33</v>
      </c>
    </row>
    <row r="216" spans="5:19" x14ac:dyDescent="0.25">
      <c r="E216" t="s">
        <v>920</v>
      </c>
      <c r="F216" t="s">
        <v>921</v>
      </c>
      <c r="G216" s="19" t="s">
        <v>33</v>
      </c>
      <c r="H216" t="s">
        <v>922</v>
      </c>
      <c r="I216" t="s">
        <v>170</v>
      </c>
      <c r="J216" t="s">
        <v>683</v>
      </c>
      <c r="K216" t="s">
        <v>923</v>
      </c>
      <c r="L216" t="s">
        <v>44</v>
      </c>
      <c r="M216" t="s">
        <v>103</v>
      </c>
      <c r="N216" s="19" t="s">
        <v>33</v>
      </c>
      <c r="S216" s="19" t="s">
        <v>33</v>
      </c>
    </row>
    <row r="217" spans="5:19" x14ac:dyDescent="0.25">
      <c r="E217" t="s">
        <v>924</v>
      </c>
      <c r="F217" t="s">
        <v>925</v>
      </c>
      <c r="G217" s="19" t="s">
        <v>33</v>
      </c>
      <c r="H217" t="s">
        <v>926</v>
      </c>
      <c r="I217" t="s">
        <v>91</v>
      </c>
      <c r="J217" t="s">
        <v>640</v>
      </c>
      <c r="K217" t="s">
        <v>927</v>
      </c>
      <c r="L217" t="s">
        <v>44</v>
      </c>
      <c r="M217" t="s">
        <v>103</v>
      </c>
      <c r="N217" s="19" t="s">
        <v>33</v>
      </c>
      <c r="S217" s="19" t="s">
        <v>33</v>
      </c>
    </row>
    <row r="218" spans="5:19" x14ac:dyDescent="0.25">
      <c r="E218" t="s">
        <v>928</v>
      </c>
      <c r="F218" t="s">
        <v>929</v>
      </c>
      <c r="G218" s="19" t="s">
        <v>33</v>
      </c>
      <c r="H218" t="s">
        <v>930</v>
      </c>
      <c r="I218" t="s">
        <v>82</v>
      </c>
      <c r="J218" t="s">
        <v>711</v>
      </c>
      <c r="K218" t="s">
        <v>931</v>
      </c>
      <c r="L218" t="s">
        <v>82</v>
      </c>
      <c r="M218" t="s">
        <v>711</v>
      </c>
      <c r="N218" s="19" t="s">
        <v>33</v>
      </c>
      <c r="S218" s="19" t="s">
        <v>33</v>
      </c>
    </row>
    <row r="219" spans="5:19" x14ac:dyDescent="0.25">
      <c r="E219" t="s">
        <v>932</v>
      </c>
      <c r="F219" t="s">
        <v>933</v>
      </c>
      <c r="G219" s="19" t="s">
        <v>33</v>
      </c>
      <c r="H219" t="s">
        <v>934</v>
      </c>
      <c r="I219" t="s">
        <v>52</v>
      </c>
      <c r="J219" t="s">
        <v>881</v>
      </c>
      <c r="K219" t="s">
        <v>935</v>
      </c>
      <c r="L219" t="s">
        <v>44</v>
      </c>
      <c r="M219" t="s">
        <v>227</v>
      </c>
      <c r="N219" s="19" t="s">
        <v>33</v>
      </c>
      <c r="S219" s="19" t="s">
        <v>33</v>
      </c>
    </row>
    <row r="220" spans="5:19" x14ac:dyDescent="0.25">
      <c r="E220" t="s">
        <v>936</v>
      </c>
      <c r="F220" t="s">
        <v>937</v>
      </c>
      <c r="G220" s="19" t="s">
        <v>33</v>
      </c>
      <c r="H220" t="s">
        <v>938</v>
      </c>
      <c r="I220" t="s">
        <v>96</v>
      </c>
      <c r="J220" t="s">
        <v>209</v>
      </c>
      <c r="K220" t="s">
        <v>939</v>
      </c>
      <c r="L220" t="s">
        <v>110</v>
      </c>
      <c r="M220" t="s">
        <v>322</v>
      </c>
      <c r="N220" s="19" t="s">
        <v>33</v>
      </c>
      <c r="S220" s="19" t="s">
        <v>33</v>
      </c>
    </row>
    <row r="221" spans="5:19" x14ac:dyDescent="0.25">
      <c r="E221" t="s">
        <v>940</v>
      </c>
      <c r="F221" t="s">
        <v>941</v>
      </c>
      <c r="G221" s="19" t="s">
        <v>33</v>
      </c>
      <c r="H221" t="s">
        <v>942</v>
      </c>
      <c r="I221" t="s">
        <v>356</v>
      </c>
      <c r="J221" t="s">
        <v>943</v>
      </c>
      <c r="K221" t="s">
        <v>944</v>
      </c>
      <c r="L221" t="s">
        <v>356</v>
      </c>
      <c r="M221" t="s">
        <v>945</v>
      </c>
      <c r="N221" s="19" t="s">
        <v>33</v>
      </c>
      <c r="S221" s="19" t="s">
        <v>33</v>
      </c>
    </row>
    <row r="222" spans="5:19" x14ac:dyDescent="0.25">
      <c r="E222" t="s">
        <v>946</v>
      </c>
      <c r="F222" t="s">
        <v>947</v>
      </c>
      <c r="G222" s="19" t="s">
        <v>33</v>
      </c>
      <c r="H222" t="s">
        <v>948</v>
      </c>
      <c r="I222" t="s">
        <v>89</v>
      </c>
      <c r="J222" t="s">
        <v>89</v>
      </c>
      <c r="K222" t="s">
        <v>913</v>
      </c>
      <c r="L222" t="s">
        <v>38</v>
      </c>
      <c r="M222" t="s">
        <v>39</v>
      </c>
      <c r="N222" s="19" t="s">
        <v>33</v>
      </c>
      <c r="S222" s="19" t="s">
        <v>33</v>
      </c>
    </row>
    <row r="223" spans="5:19" x14ac:dyDescent="0.25">
      <c r="E223" t="s">
        <v>949</v>
      </c>
      <c r="F223" t="s">
        <v>950</v>
      </c>
      <c r="G223" s="19" t="s">
        <v>33</v>
      </c>
      <c r="H223" t="s">
        <v>951</v>
      </c>
      <c r="I223" t="s">
        <v>52</v>
      </c>
      <c r="J223" t="s">
        <v>137</v>
      </c>
      <c r="K223" t="s">
        <v>913</v>
      </c>
      <c r="L223" t="s">
        <v>38</v>
      </c>
      <c r="M223" t="s">
        <v>39</v>
      </c>
      <c r="N223" s="19" t="s">
        <v>33</v>
      </c>
      <c r="S223" s="19" t="s">
        <v>33</v>
      </c>
    </row>
    <row r="224" spans="5:19" x14ac:dyDescent="0.25">
      <c r="E224" t="s">
        <v>952</v>
      </c>
      <c r="F224" t="s">
        <v>953</v>
      </c>
      <c r="G224" s="19" t="s">
        <v>33</v>
      </c>
      <c r="H224" t="s">
        <v>954</v>
      </c>
      <c r="I224" t="s">
        <v>89</v>
      </c>
      <c r="J224" t="s">
        <v>89</v>
      </c>
      <c r="K224" t="s">
        <v>913</v>
      </c>
      <c r="L224" t="s">
        <v>38</v>
      </c>
      <c r="M224" t="s">
        <v>39</v>
      </c>
      <c r="N224" s="19" t="s">
        <v>33</v>
      </c>
      <c r="S224" s="19" t="s">
        <v>33</v>
      </c>
    </row>
    <row r="225" spans="5:19" x14ac:dyDescent="0.25">
      <c r="E225" t="s">
        <v>955</v>
      </c>
      <c r="F225" t="s">
        <v>956</v>
      </c>
      <c r="G225" s="19" t="s">
        <v>33</v>
      </c>
      <c r="H225" t="s">
        <v>957</v>
      </c>
      <c r="I225" t="s">
        <v>38</v>
      </c>
      <c r="J225" t="s">
        <v>283</v>
      </c>
      <c r="K225" t="s">
        <v>958</v>
      </c>
      <c r="L225" t="s">
        <v>91</v>
      </c>
      <c r="M225" t="s">
        <v>640</v>
      </c>
      <c r="N225" s="19" t="s">
        <v>33</v>
      </c>
      <c r="S225" s="19" t="s">
        <v>33</v>
      </c>
    </row>
    <row r="226" spans="5:19" x14ac:dyDescent="0.25">
      <c r="E226" t="s">
        <v>959</v>
      </c>
      <c r="F226" t="s">
        <v>960</v>
      </c>
      <c r="G226" s="19" t="s">
        <v>33</v>
      </c>
      <c r="H226" t="s">
        <v>957</v>
      </c>
      <c r="I226" t="s">
        <v>89</v>
      </c>
      <c r="J226" t="s">
        <v>89</v>
      </c>
      <c r="K226" t="s">
        <v>961</v>
      </c>
      <c r="L226" t="s">
        <v>170</v>
      </c>
      <c r="M226" t="s">
        <v>962</v>
      </c>
      <c r="N226" s="19" t="s">
        <v>33</v>
      </c>
      <c r="S226" s="19" t="s">
        <v>33</v>
      </c>
    </row>
    <row r="227" spans="5:19" x14ac:dyDescent="0.25">
      <c r="E227" t="s">
        <v>963</v>
      </c>
      <c r="F227" t="s">
        <v>964</v>
      </c>
      <c r="G227" s="19" t="s">
        <v>33</v>
      </c>
      <c r="H227" t="s">
        <v>965</v>
      </c>
      <c r="I227" t="s">
        <v>110</v>
      </c>
      <c r="J227" t="s">
        <v>567</v>
      </c>
      <c r="K227" t="s">
        <v>966</v>
      </c>
      <c r="L227" t="s">
        <v>89</v>
      </c>
      <c r="M227" t="s">
        <v>89</v>
      </c>
      <c r="N227" s="19" t="s">
        <v>33</v>
      </c>
      <c r="S227" s="19" t="s">
        <v>33</v>
      </c>
    </row>
    <row r="228" spans="5:19" x14ac:dyDescent="0.25">
      <c r="E228" t="s">
        <v>967</v>
      </c>
      <c r="F228" t="s">
        <v>968</v>
      </c>
      <c r="G228" s="19" t="s">
        <v>33</v>
      </c>
      <c r="H228" t="s">
        <v>969</v>
      </c>
      <c r="I228" t="s">
        <v>35</v>
      </c>
      <c r="J228" t="s">
        <v>72</v>
      </c>
      <c r="K228" t="s">
        <v>970</v>
      </c>
      <c r="L228" t="s">
        <v>44</v>
      </c>
      <c r="M228" t="s">
        <v>103</v>
      </c>
      <c r="N228" s="19" t="s">
        <v>33</v>
      </c>
      <c r="S228" s="19" t="s">
        <v>33</v>
      </c>
    </row>
    <row r="229" spans="5:19" x14ac:dyDescent="0.25">
      <c r="E229" t="s">
        <v>971</v>
      </c>
      <c r="F229" t="s">
        <v>972</v>
      </c>
      <c r="G229" s="19" t="s">
        <v>33</v>
      </c>
      <c r="H229" t="s">
        <v>973</v>
      </c>
      <c r="I229" t="s">
        <v>38</v>
      </c>
      <c r="J229" t="s">
        <v>47</v>
      </c>
      <c r="K229" t="s">
        <v>974</v>
      </c>
      <c r="L229" t="s">
        <v>44</v>
      </c>
      <c r="M229" t="s">
        <v>103</v>
      </c>
      <c r="N229" s="19" t="s">
        <v>33</v>
      </c>
      <c r="S229" s="19" t="s">
        <v>33</v>
      </c>
    </row>
    <row r="230" spans="5:19" x14ac:dyDescent="0.25">
      <c r="E230" t="s">
        <v>975</v>
      </c>
      <c r="F230" t="s">
        <v>976</v>
      </c>
      <c r="G230" s="19" t="s">
        <v>33</v>
      </c>
      <c r="H230" t="s">
        <v>973</v>
      </c>
      <c r="I230" t="s">
        <v>89</v>
      </c>
      <c r="J230" t="s">
        <v>89</v>
      </c>
      <c r="K230" t="s">
        <v>948</v>
      </c>
      <c r="L230" t="s">
        <v>89</v>
      </c>
      <c r="M230" t="s">
        <v>89</v>
      </c>
      <c r="N230" s="19" t="s">
        <v>33</v>
      </c>
      <c r="S230" s="19" t="s">
        <v>33</v>
      </c>
    </row>
    <row r="231" spans="5:19" x14ac:dyDescent="0.25">
      <c r="E231" t="s">
        <v>977</v>
      </c>
      <c r="F231" t="s">
        <v>978</v>
      </c>
      <c r="G231" s="19" t="s">
        <v>33</v>
      </c>
      <c r="H231" t="s">
        <v>973</v>
      </c>
      <c r="I231" t="s">
        <v>38</v>
      </c>
      <c r="J231" t="s">
        <v>47</v>
      </c>
      <c r="K231" t="s">
        <v>979</v>
      </c>
      <c r="L231" t="s">
        <v>44</v>
      </c>
      <c r="M231" t="s">
        <v>144</v>
      </c>
      <c r="N231" s="19" t="s">
        <v>33</v>
      </c>
      <c r="S231" s="19" t="s">
        <v>33</v>
      </c>
    </row>
    <row r="232" spans="5:19" x14ac:dyDescent="0.25">
      <c r="E232" t="s">
        <v>980</v>
      </c>
      <c r="F232" t="s">
        <v>981</v>
      </c>
      <c r="G232" s="19" t="s">
        <v>33</v>
      </c>
      <c r="H232" t="s">
        <v>973</v>
      </c>
      <c r="I232" t="s">
        <v>38</v>
      </c>
      <c r="J232" t="s">
        <v>47</v>
      </c>
      <c r="K232" t="s">
        <v>982</v>
      </c>
      <c r="L232" t="s">
        <v>38</v>
      </c>
      <c r="M232" t="s">
        <v>815</v>
      </c>
      <c r="N232" s="19" t="s">
        <v>33</v>
      </c>
      <c r="S232" s="19" t="s">
        <v>33</v>
      </c>
    </row>
    <row r="233" spans="5:19" x14ac:dyDescent="0.25">
      <c r="E233" t="s">
        <v>983</v>
      </c>
      <c r="F233" t="s">
        <v>984</v>
      </c>
      <c r="G233" s="19" t="s">
        <v>33</v>
      </c>
      <c r="H233" t="s">
        <v>985</v>
      </c>
      <c r="I233" t="s">
        <v>38</v>
      </c>
      <c r="J233" t="s">
        <v>376</v>
      </c>
      <c r="K233" t="s">
        <v>982</v>
      </c>
      <c r="L233" t="s">
        <v>38</v>
      </c>
      <c r="M233" t="s">
        <v>815</v>
      </c>
      <c r="N233" s="19" t="s">
        <v>33</v>
      </c>
      <c r="S233" s="19" t="s">
        <v>33</v>
      </c>
    </row>
    <row r="234" spans="5:19" x14ac:dyDescent="0.25">
      <c r="E234" t="s">
        <v>986</v>
      </c>
      <c r="F234" t="s">
        <v>987</v>
      </c>
      <c r="G234" s="19" t="s">
        <v>33</v>
      </c>
      <c r="H234" t="s">
        <v>988</v>
      </c>
      <c r="I234" t="s">
        <v>52</v>
      </c>
      <c r="J234" t="s">
        <v>137</v>
      </c>
      <c r="K234" t="s">
        <v>989</v>
      </c>
      <c r="L234" t="s">
        <v>44</v>
      </c>
      <c r="M234" t="s">
        <v>103</v>
      </c>
      <c r="N234" s="19" t="s">
        <v>33</v>
      </c>
      <c r="S234" s="19" t="s">
        <v>33</v>
      </c>
    </row>
    <row r="235" spans="5:19" x14ac:dyDescent="0.25">
      <c r="E235" t="s">
        <v>990</v>
      </c>
      <c r="F235" t="s">
        <v>991</v>
      </c>
      <c r="G235" s="19" t="s">
        <v>33</v>
      </c>
      <c r="H235" t="s">
        <v>988</v>
      </c>
      <c r="I235" t="s">
        <v>89</v>
      </c>
      <c r="J235" t="s">
        <v>89</v>
      </c>
      <c r="K235" t="s">
        <v>992</v>
      </c>
      <c r="L235" t="s">
        <v>52</v>
      </c>
      <c r="M235" t="s">
        <v>881</v>
      </c>
      <c r="N235" s="19" t="s">
        <v>33</v>
      </c>
      <c r="S235" s="19" t="s">
        <v>33</v>
      </c>
    </row>
    <row r="236" spans="5:19" x14ac:dyDescent="0.25">
      <c r="E236" t="s">
        <v>993</v>
      </c>
      <c r="F236" t="s">
        <v>994</v>
      </c>
      <c r="G236" s="19" t="s">
        <v>33</v>
      </c>
      <c r="H236" t="s">
        <v>988</v>
      </c>
      <c r="I236" t="s">
        <v>89</v>
      </c>
      <c r="J236" t="s">
        <v>89</v>
      </c>
      <c r="K236" t="s">
        <v>995</v>
      </c>
      <c r="L236" t="s">
        <v>142</v>
      </c>
      <c r="M236" t="s">
        <v>117</v>
      </c>
      <c r="N236" s="19" t="s">
        <v>33</v>
      </c>
      <c r="S236" s="19" t="s">
        <v>33</v>
      </c>
    </row>
    <row r="237" spans="5:19" x14ac:dyDescent="0.25">
      <c r="E237" t="s">
        <v>996</v>
      </c>
      <c r="F237" t="s">
        <v>997</v>
      </c>
      <c r="G237" s="19" t="s">
        <v>33</v>
      </c>
      <c r="H237" t="s">
        <v>998</v>
      </c>
      <c r="I237" t="s">
        <v>170</v>
      </c>
      <c r="J237" t="s">
        <v>865</v>
      </c>
      <c r="K237" t="s">
        <v>999</v>
      </c>
      <c r="L237" t="s">
        <v>44</v>
      </c>
      <c r="M237" t="s">
        <v>103</v>
      </c>
      <c r="N237" s="19" t="s">
        <v>33</v>
      </c>
      <c r="S237" s="19" t="s">
        <v>33</v>
      </c>
    </row>
    <row r="238" spans="5:19" x14ac:dyDescent="0.25">
      <c r="E238" t="s">
        <v>1000</v>
      </c>
      <c r="F238" t="s">
        <v>1001</v>
      </c>
      <c r="G238" s="19" t="s">
        <v>33</v>
      </c>
      <c r="H238" t="s">
        <v>1002</v>
      </c>
      <c r="I238" t="s">
        <v>170</v>
      </c>
      <c r="J238" t="s">
        <v>865</v>
      </c>
      <c r="K238" t="s">
        <v>1003</v>
      </c>
      <c r="L238" t="s">
        <v>44</v>
      </c>
      <c r="M238" t="s">
        <v>103</v>
      </c>
      <c r="N238" s="19" t="s">
        <v>33</v>
      </c>
      <c r="S238" s="19" t="s">
        <v>33</v>
      </c>
    </row>
    <row r="239" spans="5:19" x14ac:dyDescent="0.25">
      <c r="E239" t="s">
        <v>1004</v>
      </c>
      <c r="F239" t="s">
        <v>1005</v>
      </c>
      <c r="G239" s="19" t="s">
        <v>33</v>
      </c>
      <c r="H239" t="s">
        <v>1006</v>
      </c>
      <c r="I239" t="s">
        <v>170</v>
      </c>
      <c r="J239" t="s">
        <v>1007</v>
      </c>
      <c r="K239" t="s">
        <v>1008</v>
      </c>
      <c r="L239" t="s">
        <v>35</v>
      </c>
      <c r="M239" t="s">
        <v>442</v>
      </c>
      <c r="N239" s="19" t="s">
        <v>33</v>
      </c>
      <c r="S239" s="19" t="s">
        <v>33</v>
      </c>
    </row>
    <row r="240" spans="5:19" x14ac:dyDescent="0.25">
      <c r="E240" t="s">
        <v>1009</v>
      </c>
      <c r="F240" t="s">
        <v>1010</v>
      </c>
      <c r="G240" s="19" t="s">
        <v>33</v>
      </c>
      <c r="H240" t="s">
        <v>1011</v>
      </c>
      <c r="I240" t="s">
        <v>38</v>
      </c>
      <c r="J240" t="s">
        <v>815</v>
      </c>
      <c r="K240" t="s">
        <v>1012</v>
      </c>
      <c r="L240" t="s">
        <v>89</v>
      </c>
      <c r="M240" t="s">
        <v>89</v>
      </c>
      <c r="N240" s="19" t="s">
        <v>33</v>
      </c>
      <c r="S240" s="19" t="s">
        <v>33</v>
      </c>
    </row>
    <row r="241" spans="5:19" x14ac:dyDescent="0.25">
      <c r="E241" t="s">
        <v>1013</v>
      </c>
      <c r="F241" t="s">
        <v>1014</v>
      </c>
      <c r="G241" s="19" t="s">
        <v>33</v>
      </c>
      <c r="H241" t="s">
        <v>1015</v>
      </c>
      <c r="I241" t="s">
        <v>38</v>
      </c>
      <c r="J241" t="s">
        <v>283</v>
      </c>
      <c r="K241" t="s">
        <v>1016</v>
      </c>
      <c r="L241" t="s">
        <v>38</v>
      </c>
      <c r="M241" t="s">
        <v>68</v>
      </c>
      <c r="N241" s="19" t="s">
        <v>33</v>
      </c>
      <c r="S241" s="19" t="s">
        <v>33</v>
      </c>
    </row>
    <row r="242" spans="5:19" x14ac:dyDescent="0.25">
      <c r="E242" t="s">
        <v>1017</v>
      </c>
      <c r="F242" t="s">
        <v>1018</v>
      </c>
      <c r="G242" s="19" t="s">
        <v>33</v>
      </c>
      <c r="H242" t="s">
        <v>1019</v>
      </c>
      <c r="I242" t="s">
        <v>89</v>
      </c>
      <c r="J242" t="s">
        <v>89</v>
      </c>
      <c r="K242" t="s">
        <v>1020</v>
      </c>
      <c r="L242" t="s">
        <v>44</v>
      </c>
      <c r="M242" t="s">
        <v>103</v>
      </c>
      <c r="N242" s="19" t="s">
        <v>33</v>
      </c>
      <c r="S242" s="19" t="s">
        <v>33</v>
      </c>
    </row>
    <row r="243" spans="5:19" x14ac:dyDescent="0.25">
      <c r="E243" t="s">
        <v>1021</v>
      </c>
      <c r="F243" t="s">
        <v>1022</v>
      </c>
      <c r="G243" s="19" t="s">
        <v>33</v>
      </c>
      <c r="H243" t="s">
        <v>1023</v>
      </c>
      <c r="I243" t="s">
        <v>96</v>
      </c>
      <c r="J243" t="s">
        <v>1024</v>
      </c>
      <c r="K243" t="s">
        <v>1025</v>
      </c>
      <c r="L243" t="s">
        <v>44</v>
      </c>
      <c r="M243" t="s">
        <v>144</v>
      </c>
      <c r="N243" s="19" t="s">
        <v>33</v>
      </c>
      <c r="S243" s="19" t="s">
        <v>33</v>
      </c>
    </row>
    <row r="244" spans="5:19" x14ac:dyDescent="0.25">
      <c r="E244" t="s">
        <v>1026</v>
      </c>
      <c r="F244" t="s">
        <v>1027</v>
      </c>
      <c r="G244" s="19" t="s">
        <v>33</v>
      </c>
      <c r="H244" t="s">
        <v>1028</v>
      </c>
      <c r="I244" t="s">
        <v>52</v>
      </c>
      <c r="J244" t="s">
        <v>137</v>
      </c>
      <c r="K244" t="s">
        <v>1029</v>
      </c>
      <c r="L244" t="s">
        <v>91</v>
      </c>
      <c r="M244" t="s">
        <v>348</v>
      </c>
      <c r="N244" s="19" t="s">
        <v>33</v>
      </c>
      <c r="S244" s="19" t="s">
        <v>33</v>
      </c>
    </row>
    <row r="245" spans="5:19" x14ac:dyDescent="0.25">
      <c r="E245" t="s">
        <v>1030</v>
      </c>
      <c r="F245" t="s">
        <v>1031</v>
      </c>
      <c r="G245" s="19" t="s">
        <v>33</v>
      </c>
      <c r="H245" t="s">
        <v>1028</v>
      </c>
      <c r="I245" t="s">
        <v>89</v>
      </c>
      <c r="J245" t="s">
        <v>89</v>
      </c>
      <c r="K245" t="s">
        <v>1032</v>
      </c>
      <c r="N245" s="19" t="s">
        <v>33</v>
      </c>
      <c r="S245" s="19" t="s">
        <v>33</v>
      </c>
    </row>
    <row r="246" spans="5:19" x14ac:dyDescent="0.25">
      <c r="E246" t="s">
        <v>1033</v>
      </c>
      <c r="F246" t="s">
        <v>1034</v>
      </c>
      <c r="G246" s="19" t="s">
        <v>33</v>
      </c>
      <c r="H246" t="s">
        <v>1035</v>
      </c>
      <c r="I246" t="s">
        <v>52</v>
      </c>
      <c r="J246" t="s">
        <v>137</v>
      </c>
      <c r="K246" t="s">
        <v>1036</v>
      </c>
      <c r="L246" t="s">
        <v>52</v>
      </c>
      <c r="M246" t="s">
        <v>115</v>
      </c>
      <c r="N246" s="19" t="s">
        <v>33</v>
      </c>
      <c r="S246" s="19" t="s">
        <v>33</v>
      </c>
    </row>
    <row r="247" spans="5:19" x14ac:dyDescent="0.25">
      <c r="E247" t="s">
        <v>1037</v>
      </c>
      <c r="F247" t="s">
        <v>1038</v>
      </c>
      <c r="G247" s="19" t="s">
        <v>33</v>
      </c>
      <c r="H247" t="s">
        <v>1035</v>
      </c>
      <c r="I247" t="s">
        <v>89</v>
      </c>
      <c r="J247" t="s">
        <v>89</v>
      </c>
      <c r="K247" t="s">
        <v>1039</v>
      </c>
      <c r="L247" t="s">
        <v>44</v>
      </c>
      <c r="M247" t="s">
        <v>103</v>
      </c>
      <c r="N247" s="19" t="s">
        <v>33</v>
      </c>
      <c r="S247" s="19" t="s">
        <v>33</v>
      </c>
    </row>
    <row r="248" spans="5:19" x14ac:dyDescent="0.25">
      <c r="E248" t="s">
        <v>1040</v>
      </c>
      <c r="F248" t="s">
        <v>1041</v>
      </c>
      <c r="G248" s="19" t="s">
        <v>33</v>
      </c>
      <c r="H248" t="s">
        <v>1035</v>
      </c>
      <c r="I248" t="s">
        <v>89</v>
      </c>
      <c r="J248" t="s">
        <v>89</v>
      </c>
      <c r="K248" t="s">
        <v>1042</v>
      </c>
      <c r="L248" t="s">
        <v>52</v>
      </c>
      <c r="M248" t="s">
        <v>195</v>
      </c>
      <c r="N248" s="19" t="s">
        <v>33</v>
      </c>
      <c r="S248" s="19" t="s">
        <v>33</v>
      </c>
    </row>
    <row r="249" spans="5:19" x14ac:dyDescent="0.25">
      <c r="E249" t="s">
        <v>1043</v>
      </c>
      <c r="F249" t="s">
        <v>1044</v>
      </c>
      <c r="G249" s="19" t="s">
        <v>33</v>
      </c>
      <c r="H249" t="s">
        <v>1035</v>
      </c>
      <c r="I249" t="s">
        <v>89</v>
      </c>
      <c r="J249" t="s">
        <v>89</v>
      </c>
      <c r="K249" t="s">
        <v>1045</v>
      </c>
      <c r="L249" t="s">
        <v>110</v>
      </c>
      <c r="M249" t="s">
        <v>99</v>
      </c>
      <c r="N249" s="19" t="s">
        <v>33</v>
      </c>
      <c r="S249" s="19" t="s">
        <v>33</v>
      </c>
    </row>
    <row r="250" spans="5:19" x14ac:dyDescent="0.25">
      <c r="E250" t="s">
        <v>1046</v>
      </c>
      <c r="F250" t="s">
        <v>1047</v>
      </c>
      <c r="G250" s="19" t="s">
        <v>33</v>
      </c>
      <c r="H250" t="s">
        <v>1035</v>
      </c>
      <c r="I250" t="s">
        <v>89</v>
      </c>
      <c r="J250" t="s">
        <v>89</v>
      </c>
      <c r="K250" t="s">
        <v>1048</v>
      </c>
      <c r="L250" t="s">
        <v>35</v>
      </c>
      <c r="M250" t="s">
        <v>117</v>
      </c>
      <c r="N250" s="19" t="s">
        <v>33</v>
      </c>
      <c r="S250" s="19" t="s">
        <v>33</v>
      </c>
    </row>
    <row r="251" spans="5:19" x14ac:dyDescent="0.25">
      <c r="E251" t="s">
        <v>1049</v>
      </c>
      <c r="F251" t="s">
        <v>1050</v>
      </c>
      <c r="G251" s="19" t="s">
        <v>33</v>
      </c>
      <c r="H251" t="s">
        <v>1035</v>
      </c>
      <c r="I251" t="s">
        <v>89</v>
      </c>
      <c r="J251" t="s">
        <v>89</v>
      </c>
      <c r="K251" t="s">
        <v>1051</v>
      </c>
      <c r="L251" t="s">
        <v>52</v>
      </c>
      <c r="M251" t="s">
        <v>195</v>
      </c>
      <c r="N251" s="19" t="s">
        <v>33</v>
      </c>
      <c r="S251" s="19" t="s">
        <v>33</v>
      </c>
    </row>
    <row r="252" spans="5:19" x14ac:dyDescent="0.25">
      <c r="E252" t="s">
        <v>1052</v>
      </c>
      <c r="F252" t="s">
        <v>1053</v>
      </c>
      <c r="G252" s="19" t="s">
        <v>33</v>
      </c>
      <c r="H252" t="s">
        <v>1054</v>
      </c>
      <c r="I252" t="s">
        <v>96</v>
      </c>
      <c r="J252" t="s">
        <v>1055</v>
      </c>
      <c r="K252" t="s">
        <v>1056</v>
      </c>
      <c r="L252" t="s">
        <v>35</v>
      </c>
      <c r="M252" t="s">
        <v>263</v>
      </c>
      <c r="N252" s="19" t="s">
        <v>33</v>
      </c>
      <c r="S252" s="19" t="s">
        <v>33</v>
      </c>
    </row>
    <row r="253" spans="5:19" x14ac:dyDescent="0.25">
      <c r="E253" t="s">
        <v>1057</v>
      </c>
      <c r="F253" t="s">
        <v>1058</v>
      </c>
      <c r="G253" s="19" t="s">
        <v>33</v>
      </c>
      <c r="H253" t="s">
        <v>1059</v>
      </c>
      <c r="I253" t="s">
        <v>89</v>
      </c>
      <c r="J253" t="s">
        <v>89</v>
      </c>
      <c r="K253" t="s">
        <v>1060</v>
      </c>
      <c r="L253" t="s">
        <v>44</v>
      </c>
      <c r="M253" t="s">
        <v>103</v>
      </c>
      <c r="N253" s="19" t="s">
        <v>33</v>
      </c>
      <c r="S253" s="19" t="s">
        <v>33</v>
      </c>
    </row>
    <row r="254" spans="5:19" x14ac:dyDescent="0.25">
      <c r="E254" t="s">
        <v>1061</v>
      </c>
      <c r="F254" t="s">
        <v>1062</v>
      </c>
      <c r="G254" s="19" t="s">
        <v>33</v>
      </c>
      <c r="H254" t="s">
        <v>1063</v>
      </c>
      <c r="I254" t="s">
        <v>89</v>
      </c>
      <c r="J254" t="s">
        <v>89</v>
      </c>
      <c r="K254" t="s">
        <v>1064</v>
      </c>
      <c r="L254" t="s">
        <v>38</v>
      </c>
      <c r="M254" t="s">
        <v>1065</v>
      </c>
      <c r="N254" s="19" t="s">
        <v>33</v>
      </c>
      <c r="S254" s="19" t="s">
        <v>33</v>
      </c>
    </row>
    <row r="255" spans="5:19" x14ac:dyDescent="0.25">
      <c r="E255" t="s">
        <v>1066</v>
      </c>
      <c r="F255" t="s">
        <v>1067</v>
      </c>
      <c r="G255" s="19" t="s">
        <v>33</v>
      </c>
      <c r="H255" t="s">
        <v>1068</v>
      </c>
      <c r="I255" t="s">
        <v>52</v>
      </c>
      <c r="J255" t="s">
        <v>1069</v>
      </c>
      <c r="K255" t="s">
        <v>1070</v>
      </c>
      <c r="L255" t="s">
        <v>82</v>
      </c>
      <c r="M255" t="s">
        <v>1071</v>
      </c>
      <c r="N255" s="19" t="s">
        <v>33</v>
      </c>
      <c r="S255" s="19" t="s">
        <v>33</v>
      </c>
    </row>
    <row r="256" spans="5:19" x14ac:dyDescent="0.25">
      <c r="E256" t="s">
        <v>1072</v>
      </c>
      <c r="F256" t="s">
        <v>1073</v>
      </c>
      <c r="G256" s="19" t="s">
        <v>33</v>
      </c>
      <c r="H256" t="s">
        <v>1074</v>
      </c>
      <c r="I256" t="s">
        <v>38</v>
      </c>
      <c r="J256" t="s">
        <v>39</v>
      </c>
      <c r="K256" t="s">
        <v>1075</v>
      </c>
      <c r="L256" t="s">
        <v>82</v>
      </c>
      <c r="M256" t="s">
        <v>239</v>
      </c>
      <c r="N256" s="19" t="s">
        <v>33</v>
      </c>
      <c r="S256" s="19" t="s">
        <v>33</v>
      </c>
    </row>
    <row r="257" spans="5:19" x14ac:dyDescent="0.25">
      <c r="E257" t="s">
        <v>1076</v>
      </c>
      <c r="F257" t="s">
        <v>1077</v>
      </c>
      <c r="G257" s="19" t="s">
        <v>33</v>
      </c>
      <c r="H257" t="s">
        <v>1074</v>
      </c>
      <c r="I257" t="s">
        <v>89</v>
      </c>
      <c r="J257" t="s">
        <v>89</v>
      </c>
      <c r="K257" t="s">
        <v>1078</v>
      </c>
      <c r="L257" t="s">
        <v>35</v>
      </c>
      <c r="M257" t="s">
        <v>1079</v>
      </c>
      <c r="N257" s="19" t="s">
        <v>33</v>
      </c>
      <c r="S257" s="19" t="s">
        <v>33</v>
      </c>
    </row>
    <row r="258" spans="5:19" x14ac:dyDescent="0.25">
      <c r="E258" t="s">
        <v>1080</v>
      </c>
      <c r="F258" t="s">
        <v>1081</v>
      </c>
      <c r="G258" s="19" t="s">
        <v>33</v>
      </c>
      <c r="H258" t="s">
        <v>1074</v>
      </c>
      <c r="I258" t="s">
        <v>89</v>
      </c>
      <c r="J258" t="s">
        <v>89</v>
      </c>
      <c r="K258" t="s">
        <v>1082</v>
      </c>
      <c r="L258" t="s">
        <v>82</v>
      </c>
      <c r="M258" t="s">
        <v>239</v>
      </c>
      <c r="N258" s="19" t="s">
        <v>33</v>
      </c>
      <c r="S258" s="19" t="s">
        <v>33</v>
      </c>
    </row>
    <row r="259" spans="5:19" x14ac:dyDescent="0.25">
      <c r="E259" t="s">
        <v>1083</v>
      </c>
      <c r="F259" t="s">
        <v>1084</v>
      </c>
      <c r="G259" s="19" t="s">
        <v>33</v>
      </c>
      <c r="H259" t="s">
        <v>1085</v>
      </c>
      <c r="I259" t="s">
        <v>38</v>
      </c>
      <c r="J259" t="s">
        <v>68</v>
      </c>
      <c r="K259" t="s">
        <v>1086</v>
      </c>
      <c r="L259" t="s">
        <v>35</v>
      </c>
      <c r="M259" t="s">
        <v>263</v>
      </c>
      <c r="N259" s="19" t="s">
        <v>33</v>
      </c>
      <c r="S259" s="19" t="s">
        <v>33</v>
      </c>
    </row>
    <row r="260" spans="5:19" x14ac:dyDescent="0.25">
      <c r="E260" t="s">
        <v>1087</v>
      </c>
      <c r="F260" t="s">
        <v>1088</v>
      </c>
      <c r="G260" s="19" t="s">
        <v>33</v>
      </c>
      <c r="H260" t="s">
        <v>1085</v>
      </c>
      <c r="I260" t="s">
        <v>89</v>
      </c>
      <c r="J260" t="s">
        <v>89</v>
      </c>
      <c r="K260" t="s">
        <v>1089</v>
      </c>
      <c r="L260" t="s">
        <v>82</v>
      </c>
      <c r="M260" t="s">
        <v>1071</v>
      </c>
      <c r="N260" s="19" t="s">
        <v>33</v>
      </c>
      <c r="S260" s="19" t="s">
        <v>33</v>
      </c>
    </row>
    <row r="261" spans="5:19" x14ac:dyDescent="0.25">
      <c r="E261" t="s">
        <v>1090</v>
      </c>
      <c r="F261" t="s">
        <v>1091</v>
      </c>
      <c r="G261" s="19" t="s">
        <v>33</v>
      </c>
      <c r="H261" t="s">
        <v>1085</v>
      </c>
      <c r="I261" t="s">
        <v>89</v>
      </c>
      <c r="J261" t="s">
        <v>89</v>
      </c>
      <c r="K261" t="s">
        <v>1092</v>
      </c>
      <c r="L261" t="s">
        <v>52</v>
      </c>
      <c r="M261" t="s">
        <v>195</v>
      </c>
      <c r="N261" s="19" t="s">
        <v>33</v>
      </c>
      <c r="S261" s="19" t="s">
        <v>33</v>
      </c>
    </row>
    <row r="262" spans="5:19" x14ac:dyDescent="0.25">
      <c r="E262" t="s">
        <v>1093</v>
      </c>
      <c r="F262" t="s">
        <v>1094</v>
      </c>
      <c r="G262" s="19" t="s">
        <v>33</v>
      </c>
      <c r="H262" t="s">
        <v>1095</v>
      </c>
      <c r="I262" t="s">
        <v>38</v>
      </c>
      <c r="J262" t="s">
        <v>1096</v>
      </c>
      <c r="K262" t="s">
        <v>1097</v>
      </c>
      <c r="L262" t="s">
        <v>44</v>
      </c>
      <c r="M262" t="s">
        <v>144</v>
      </c>
      <c r="N262" s="19" t="s">
        <v>33</v>
      </c>
      <c r="S262" s="19" t="s">
        <v>33</v>
      </c>
    </row>
    <row r="263" spans="5:19" x14ac:dyDescent="0.25">
      <c r="E263" t="s">
        <v>1098</v>
      </c>
      <c r="F263" t="s">
        <v>1099</v>
      </c>
      <c r="G263" s="19" t="s">
        <v>33</v>
      </c>
      <c r="H263" t="s">
        <v>1100</v>
      </c>
      <c r="I263" t="s">
        <v>38</v>
      </c>
      <c r="J263" t="s">
        <v>289</v>
      </c>
      <c r="K263" t="s">
        <v>1101</v>
      </c>
      <c r="L263" t="s">
        <v>142</v>
      </c>
      <c r="M263" t="s">
        <v>133</v>
      </c>
      <c r="N263" s="19" t="s">
        <v>33</v>
      </c>
      <c r="S263" s="19" t="s">
        <v>33</v>
      </c>
    </row>
    <row r="264" spans="5:19" x14ac:dyDescent="0.25">
      <c r="E264" t="s">
        <v>1102</v>
      </c>
      <c r="F264" t="s">
        <v>1103</v>
      </c>
      <c r="G264" s="19" t="s">
        <v>33</v>
      </c>
      <c r="H264" t="s">
        <v>1104</v>
      </c>
      <c r="I264" t="s">
        <v>38</v>
      </c>
      <c r="J264" t="s">
        <v>39</v>
      </c>
      <c r="K264" t="s">
        <v>1105</v>
      </c>
      <c r="L264" t="s">
        <v>44</v>
      </c>
      <c r="M264" t="s">
        <v>103</v>
      </c>
      <c r="N264" s="19" t="s">
        <v>33</v>
      </c>
      <c r="S264" s="19" t="s">
        <v>33</v>
      </c>
    </row>
    <row r="265" spans="5:19" x14ac:dyDescent="0.25">
      <c r="E265" t="s">
        <v>1106</v>
      </c>
      <c r="F265" t="s">
        <v>1107</v>
      </c>
      <c r="G265" s="19" t="s">
        <v>33</v>
      </c>
      <c r="H265" t="s">
        <v>1104</v>
      </c>
      <c r="I265" t="s">
        <v>89</v>
      </c>
      <c r="J265" t="s">
        <v>89</v>
      </c>
      <c r="K265" t="s">
        <v>1108</v>
      </c>
      <c r="L265" t="s">
        <v>44</v>
      </c>
      <c r="M265" t="s">
        <v>103</v>
      </c>
      <c r="N265" s="19" t="s">
        <v>33</v>
      </c>
      <c r="S265" s="19" t="s">
        <v>33</v>
      </c>
    </row>
    <row r="266" spans="5:19" x14ac:dyDescent="0.25">
      <c r="E266" t="s">
        <v>1109</v>
      </c>
      <c r="F266" t="s">
        <v>1110</v>
      </c>
      <c r="G266" s="19" t="s">
        <v>33</v>
      </c>
      <c r="H266" t="s">
        <v>1104</v>
      </c>
      <c r="I266" t="s">
        <v>89</v>
      </c>
      <c r="J266" t="s">
        <v>89</v>
      </c>
      <c r="K266" t="s">
        <v>1111</v>
      </c>
      <c r="L266" t="s">
        <v>38</v>
      </c>
      <c r="M266" t="s">
        <v>133</v>
      </c>
      <c r="N266" s="19" t="s">
        <v>33</v>
      </c>
      <c r="S266" s="19" t="s">
        <v>33</v>
      </c>
    </row>
    <row r="267" spans="5:19" x14ac:dyDescent="0.25">
      <c r="E267" t="s">
        <v>1112</v>
      </c>
      <c r="F267" t="s">
        <v>1113</v>
      </c>
      <c r="G267" s="19" t="s">
        <v>33</v>
      </c>
      <c r="H267" t="s">
        <v>1104</v>
      </c>
      <c r="I267" t="s">
        <v>89</v>
      </c>
      <c r="J267" t="s">
        <v>89</v>
      </c>
      <c r="K267" t="s">
        <v>1111</v>
      </c>
      <c r="L267" t="s">
        <v>38</v>
      </c>
      <c r="M267" t="s">
        <v>133</v>
      </c>
      <c r="N267" s="19" t="s">
        <v>33</v>
      </c>
      <c r="S267" s="19" t="s">
        <v>33</v>
      </c>
    </row>
    <row r="268" spans="5:19" x14ac:dyDescent="0.25">
      <c r="E268" t="s">
        <v>1114</v>
      </c>
      <c r="F268" t="s">
        <v>1115</v>
      </c>
      <c r="G268" s="19" t="s">
        <v>33</v>
      </c>
      <c r="H268" t="s">
        <v>1116</v>
      </c>
      <c r="I268" t="s">
        <v>44</v>
      </c>
      <c r="J268" t="s">
        <v>103</v>
      </c>
      <c r="K268" t="s">
        <v>1111</v>
      </c>
      <c r="L268" t="s">
        <v>38</v>
      </c>
      <c r="M268" t="s">
        <v>133</v>
      </c>
      <c r="N268" s="19" t="s">
        <v>33</v>
      </c>
      <c r="S268" s="19" t="s">
        <v>33</v>
      </c>
    </row>
    <row r="269" spans="5:19" x14ac:dyDescent="0.25">
      <c r="E269" t="s">
        <v>1117</v>
      </c>
      <c r="F269" t="s">
        <v>1118</v>
      </c>
      <c r="G269" s="19" t="s">
        <v>33</v>
      </c>
      <c r="H269" t="s">
        <v>1119</v>
      </c>
      <c r="I269" t="s">
        <v>52</v>
      </c>
      <c r="J269" t="s">
        <v>861</v>
      </c>
      <c r="K269" t="s">
        <v>1120</v>
      </c>
      <c r="L269" t="s">
        <v>38</v>
      </c>
      <c r="M269" t="s">
        <v>249</v>
      </c>
      <c r="N269" s="19" t="s">
        <v>33</v>
      </c>
      <c r="S269" s="19" t="s">
        <v>33</v>
      </c>
    </row>
    <row r="270" spans="5:19" x14ac:dyDescent="0.25">
      <c r="E270" t="s">
        <v>1121</v>
      </c>
      <c r="F270" t="s">
        <v>1122</v>
      </c>
      <c r="G270" s="19" t="s">
        <v>33</v>
      </c>
      <c r="H270" t="s">
        <v>1123</v>
      </c>
      <c r="I270" t="s">
        <v>91</v>
      </c>
      <c r="J270" t="s">
        <v>99</v>
      </c>
      <c r="K270" t="s">
        <v>1124</v>
      </c>
      <c r="L270" t="s">
        <v>38</v>
      </c>
      <c r="M270" t="s">
        <v>68</v>
      </c>
      <c r="N270" s="19" t="s">
        <v>33</v>
      </c>
      <c r="S270" s="19" t="s">
        <v>33</v>
      </c>
    </row>
    <row r="271" spans="5:19" x14ac:dyDescent="0.25">
      <c r="E271" t="s">
        <v>1125</v>
      </c>
      <c r="F271" t="s">
        <v>1126</v>
      </c>
      <c r="G271" s="19" t="s">
        <v>33</v>
      </c>
      <c r="H271" t="s">
        <v>1123</v>
      </c>
      <c r="I271" t="s">
        <v>91</v>
      </c>
      <c r="J271" t="s">
        <v>99</v>
      </c>
      <c r="K271" t="s">
        <v>1127</v>
      </c>
      <c r="L271" t="s">
        <v>38</v>
      </c>
      <c r="M271" t="s">
        <v>62</v>
      </c>
      <c r="N271" s="19" t="s">
        <v>33</v>
      </c>
      <c r="S271" s="19" t="s">
        <v>33</v>
      </c>
    </row>
    <row r="272" spans="5:19" x14ac:dyDescent="0.25">
      <c r="E272" t="s">
        <v>1128</v>
      </c>
      <c r="F272" t="s">
        <v>1129</v>
      </c>
      <c r="G272" s="19" t="s">
        <v>33</v>
      </c>
      <c r="H272" t="s">
        <v>1130</v>
      </c>
      <c r="I272" t="s">
        <v>91</v>
      </c>
      <c r="J272" t="s">
        <v>99</v>
      </c>
      <c r="K272" t="s">
        <v>1131</v>
      </c>
      <c r="L272" t="s">
        <v>91</v>
      </c>
      <c r="M272" t="s">
        <v>92</v>
      </c>
      <c r="N272" s="19" t="s">
        <v>33</v>
      </c>
      <c r="S272" s="19" t="s">
        <v>33</v>
      </c>
    </row>
    <row r="273" spans="5:19" x14ac:dyDescent="0.25">
      <c r="E273" t="s">
        <v>1132</v>
      </c>
      <c r="F273" t="s">
        <v>1133</v>
      </c>
      <c r="G273" s="19" t="s">
        <v>33</v>
      </c>
      <c r="H273" t="s">
        <v>1134</v>
      </c>
      <c r="I273" t="s">
        <v>38</v>
      </c>
      <c r="J273" t="s">
        <v>249</v>
      </c>
      <c r="K273" t="s">
        <v>1135</v>
      </c>
      <c r="L273" t="s">
        <v>38</v>
      </c>
      <c r="M273" t="s">
        <v>471</v>
      </c>
      <c r="N273" s="19" t="s">
        <v>33</v>
      </c>
      <c r="S273" s="19" t="s">
        <v>33</v>
      </c>
    </row>
    <row r="274" spans="5:19" x14ac:dyDescent="0.25">
      <c r="E274" t="s">
        <v>1136</v>
      </c>
      <c r="F274" t="s">
        <v>1137</v>
      </c>
      <c r="G274" s="19" t="s">
        <v>33</v>
      </c>
      <c r="H274" t="s">
        <v>1138</v>
      </c>
      <c r="I274" t="s">
        <v>142</v>
      </c>
      <c r="J274" t="s">
        <v>117</v>
      </c>
      <c r="K274" t="s">
        <v>1139</v>
      </c>
      <c r="L274" t="s">
        <v>356</v>
      </c>
      <c r="M274" t="s">
        <v>1140</v>
      </c>
      <c r="N274" s="19" t="s">
        <v>33</v>
      </c>
      <c r="S274" s="19" t="s">
        <v>33</v>
      </c>
    </row>
    <row r="275" spans="5:19" x14ac:dyDescent="0.25">
      <c r="E275" t="s">
        <v>1141</v>
      </c>
      <c r="F275" t="s">
        <v>1142</v>
      </c>
      <c r="G275" s="19" t="s">
        <v>33</v>
      </c>
      <c r="H275" t="s">
        <v>1143</v>
      </c>
      <c r="I275" t="s">
        <v>150</v>
      </c>
      <c r="J275" t="s">
        <v>92</v>
      </c>
      <c r="K275" t="s">
        <v>1144</v>
      </c>
      <c r="L275" t="s">
        <v>38</v>
      </c>
      <c r="M275" t="s">
        <v>39</v>
      </c>
      <c r="N275" s="19" t="s">
        <v>33</v>
      </c>
      <c r="S275" s="19" t="s">
        <v>33</v>
      </c>
    </row>
    <row r="276" spans="5:19" x14ac:dyDescent="0.25">
      <c r="E276" t="s">
        <v>1145</v>
      </c>
      <c r="F276" t="s">
        <v>1146</v>
      </c>
      <c r="G276" s="19" t="s">
        <v>33</v>
      </c>
      <c r="H276" t="s">
        <v>1147</v>
      </c>
      <c r="I276" t="s">
        <v>91</v>
      </c>
      <c r="J276" t="s">
        <v>1148</v>
      </c>
      <c r="K276" t="s">
        <v>1144</v>
      </c>
      <c r="L276" t="s">
        <v>38</v>
      </c>
      <c r="M276" t="s">
        <v>39</v>
      </c>
      <c r="N276" s="19" t="s">
        <v>33</v>
      </c>
      <c r="S276" s="19" t="s">
        <v>33</v>
      </c>
    </row>
    <row r="277" spans="5:19" x14ac:dyDescent="0.25">
      <c r="E277" t="s">
        <v>1149</v>
      </c>
      <c r="F277" t="s">
        <v>1150</v>
      </c>
      <c r="G277" s="19" t="s">
        <v>33</v>
      </c>
      <c r="H277" t="s">
        <v>1151</v>
      </c>
      <c r="I277" t="s">
        <v>35</v>
      </c>
      <c r="J277" t="s">
        <v>160</v>
      </c>
      <c r="K277" t="s">
        <v>1152</v>
      </c>
      <c r="L277" t="s">
        <v>35</v>
      </c>
      <c r="M277" t="s">
        <v>36</v>
      </c>
      <c r="N277" s="19" t="s">
        <v>33</v>
      </c>
      <c r="S277" s="19" t="s">
        <v>33</v>
      </c>
    </row>
    <row r="278" spans="5:19" x14ac:dyDescent="0.25">
      <c r="E278" t="s">
        <v>1153</v>
      </c>
      <c r="F278" t="s">
        <v>1154</v>
      </c>
      <c r="G278" s="19" t="s">
        <v>33</v>
      </c>
      <c r="H278" t="s">
        <v>1155</v>
      </c>
      <c r="I278" t="s">
        <v>35</v>
      </c>
      <c r="J278" t="s">
        <v>263</v>
      </c>
      <c r="K278" t="s">
        <v>1156</v>
      </c>
      <c r="L278" t="s">
        <v>91</v>
      </c>
      <c r="M278" t="s">
        <v>99</v>
      </c>
      <c r="N278" s="19" t="s">
        <v>33</v>
      </c>
      <c r="S278" s="19" t="s">
        <v>33</v>
      </c>
    </row>
    <row r="279" spans="5:19" x14ac:dyDescent="0.25">
      <c r="E279" t="s">
        <v>1157</v>
      </c>
      <c r="F279" t="s">
        <v>1158</v>
      </c>
      <c r="G279" s="19" t="s">
        <v>33</v>
      </c>
      <c r="H279" t="s">
        <v>1159</v>
      </c>
      <c r="I279" t="s">
        <v>82</v>
      </c>
      <c r="J279" t="s">
        <v>190</v>
      </c>
      <c r="K279" t="s">
        <v>1160</v>
      </c>
      <c r="L279" t="s">
        <v>35</v>
      </c>
      <c r="M279" t="s">
        <v>160</v>
      </c>
      <c r="N279" s="19" t="s">
        <v>33</v>
      </c>
      <c r="S279" s="19" t="s">
        <v>33</v>
      </c>
    </row>
    <row r="280" spans="5:19" x14ac:dyDescent="0.25">
      <c r="E280" t="s">
        <v>1161</v>
      </c>
      <c r="F280" t="s">
        <v>1162</v>
      </c>
      <c r="G280" s="19" t="s">
        <v>33</v>
      </c>
      <c r="H280" t="s">
        <v>1163</v>
      </c>
      <c r="I280" t="s">
        <v>96</v>
      </c>
      <c r="J280" t="s">
        <v>1024</v>
      </c>
      <c r="K280" t="s">
        <v>1164</v>
      </c>
      <c r="L280" t="s">
        <v>44</v>
      </c>
      <c r="M280" t="s">
        <v>103</v>
      </c>
      <c r="N280" s="19" t="s">
        <v>33</v>
      </c>
      <c r="S280" s="19" t="s">
        <v>33</v>
      </c>
    </row>
    <row r="281" spans="5:19" x14ac:dyDescent="0.25">
      <c r="E281" t="s">
        <v>1165</v>
      </c>
      <c r="F281" t="s">
        <v>1166</v>
      </c>
      <c r="G281" s="19" t="s">
        <v>33</v>
      </c>
      <c r="H281" t="s">
        <v>1167</v>
      </c>
      <c r="I281" t="s">
        <v>52</v>
      </c>
      <c r="J281" t="s">
        <v>55</v>
      </c>
      <c r="K281" t="s">
        <v>1168</v>
      </c>
      <c r="L281" t="s">
        <v>44</v>
      </c>
      <c r="M281" t="s">
        <v>45</v>
      </c>
      <c r="N281" s="19" t="s">
        <v>33</v>
      </c>
      <c r="S281" s="19" t="s">
        <v>33</v>
      </c>
    </row>
    <row r="282" spans="5:19" x14ac:dyDescent="0.25">
      <c r="E282" t="s">
        <v>1169</v>
      </c>
      <c r="F282" t="s">
        <v>1170</v>
      </c>
      <c r="G282" s="19" t="s">
        <v>33</v>
      </c>
      <c r="H282" t="s">
        <v>1171</v>
      </c>
      <c r="I282" t="s">
        <v>52</v>
      </c>
      <c r="J282" t="s">
        <v>137</v>
      </c>
      <c r="K282" t="s">
        <v>1172</v>
      </c>
      <c r="L282" t="s">
        <v>44</v>
      </c>
      <c r="M282" t="s">
        <v>45</v>
      </c>
      <c r="N282" s="19" t="s">
        <v>33</v>
      </c>
      <c r="S282" s="19" t="s">
        <v>33</v>
      </c>
    </row>
    <row r="283" spans="5:19" x14ac:dyDescent="0.25">
      <c r="E283" t="s">
        <v>1173</v>
      </c>
      <c r="F283" t="s">
        <v>1174</v>
      </c>
      <c r="G283" s="19" t="s">
        <v>33</v>
      </c>
      <c r="H283" t="s">
        <v>1175</v>
      </c>
      <c r="I283" t="s">
        <v>91</v>
      </c>
      <c r="J283" t="s">
        <v>92</v>
      </c>
      <c r="K283" t="s">
        <v>1176</v>
      </c>
      <c r="L283" t="s">
        <v>35</v>
      </c>
      <c r="M283" t="s">
        <v>36</v>
      </c>
      <c r="N283" s="19" t="s">
        <v>33</v>
      </c>
      <c r="S283" s="19" t="s">
        <v>33</v>
      </c>
    </row>
    <row r="284" spans="5:19" x14ac:dyDescent="0.25">
      <c r="E284" t="s">
        <v>1177</v>
      </c>
      <c r="F284" t="s">
        <v>1178</v>
      </c>
      <c r="G284" s="19" t="s">
        <v>33</v>
      </c>
      <c r="H284" t="s">
        <v>1179</v>
      </c>
      <c r="I284" t="s">
        <v>89</v>
      </c>
      <c r="J284" t="s">
        <v>89</v>
      </c>
      <c r="K284" t="s">
        <v>1180</v>
      </c>
      <c r="L284" t="s">
        <v>44</v>
      </c>
      <c r="M284" t="s">
        <v>144</v>
      </c>
      <c r="N284" s="19" t="s">
        <v>33</v>
      </c>
      <c r="S284" s="19" t="s">
        <v>33</v>
      </c>
    </row>
    <row r="285" spans="5:19" x14ac:dyDescent="0.25">
      <c r="E285" t="s">
        <v>1181</v>
      </c>
      <c r="F285" t="s">
        <v>1182</v>
      </c>
      <c r="G285" s="19" t="s">
        <v>33</v>
      </c>
      <c r="H285" t="s">
        <v>1183</v>
      </c>
      <c r="I285" t="s">
        <v>96</v>
      </c>
      <c r="J285" t="s">
        <v>209</v>
      </c>
      <c r="K285" t="s">
        <v>1184</v>
      </c>
      <c r="L285" t="s">
        <v>38</v>
      </c>
      <c r="M285" t="s">
        <v>68</v>
      </c>
      <c r="N285" s="19" t="s">
        <v>33</v>
      </c>
      <c r="S285" s="19" t="s">
        <v>33</v>
      </c>
    </row>
    <row r="286" spans="5:19" x14ac:dyDescent="0.25">
      <c r="E286" t="s">
        <v>1185</v>
      </c>
      <c r="F286" t="s">
        <v>1186</v>
      </c>
      <c r="G286" s="19" t="s">
        <v>33</v>
      </c>
      <c r="H286" t="s">
        <v>1187</v>
      </c>
      <c r="I286" t="s">
        <v>356</v>
      </c>
      <c r="J286" t="s">
        <v>357</v>
      </c>
      <c r="K286" t="s">
        <v>1188</v>
      </c>
      <c r="L286" t="s">
        <v>44</v>
      </c>
      <c r="M286" t="s">
        <v>144</v>
      </c>
      <c r="N286" s="19" t="s">
        <v>33</v>
      </c>
      <c r="S286" s="19" t="s">
        <v>33</v>
      </c>
    </row>
    <row r="287" spans="5:19" x14ac:dyDescent="0.25">
      <c r="E287" t="s">
        <v>1189</v>
      </c>
      <c r="F287" t="s">
        <v>1190</v>
      </c>
      <c r="G287" s="19" t="s">
        <v>33</v>
      </c>
      <c r="H287" t="s">
        <v>1191</v>
      </c>
      <c r="I287" t="s">
        <v>91</v>
      </c>
      <c r="J287" t="s">
        <v>417</v>
      </c>
      <c r="K287" t="s">
        <v>1192</v>
      </c>
      <c r="L287" t="s">
        <v>91</v>
      </c>
      <c r="M287" t="s">
        <v>99</v>
      </c>
      <c r="N287" s="19" t="s">
        <v>33</v>
      </c>
      <c r="S287" s="19" t="s">
        <v>33</v>
      </c>
    </row>
    <row r="288" spans="5:19" x14ac:dyDescent="0.25">
      <c r="E288" t="s">
        <v>1193</v>
      </c>
      <c r="F288" t="s">
        <v>1194</v>
      </c>
      <c r="G288" s="19" t="s">
        <v>33</v>
      </c>
      <c r="H288" t="s">
        <v>1195</v>
      </c>
      <c r="I288" t="s">
        <v>170</v>
      </c>
      <c r="J288" t="s">
        <v>1007</v>
      </c>
      <c r="K288" t="s">
        <v>1196</v>
      </c>
      <c r="L288" t="s">
        <v>44</v>
      </c>
      <c r="M288" t="s">
        <v>103</v>
      </c>
      <c r="N288" s="19" t="s">
        <v>33</v>
      </c>
      <c r="S288" s="19" t="s">
        <v>33</v>
      </c>
    </row>
    <row r="289" spans="5:19" x14ac:dyDescent="0.25">
      <c r="E289" t="s">
        <v>1197</v>
      </c>
      <c r="F289" t="s">
        <v>1198</v>
      </c>
      <c r="G289" s="19" t="s">
        <v>33</v>
      </c>
      <c r="H289" t="s">
        <v>1199</v>
      </c>
      <c r="I289" t="s">
        <v>170</v>
      </c>
      <c r="J289" t="s">
        <v>1200</v>
      </c>
      <c r="K289" t="s">
        <v>1201</v>
      </c>
      <c r="L289" t="s">
        <v>44</v>
      </c>
      <c r="M289" t="s">
        <v>103</v>
      </c>
      <c r="N289" s="19" t="s">
        <v>33</v>
      </c>
      <c r="S289" s="19" t="s">
        <v>33</v>
      </c>
    </row>
    <row r="290" spans="5:19" x14ac:dyDescent="0.25">
      <c r="E290" t="s">
        <v>1202</v>
      </c>
      <c r="F290" t="s">
        <v>1203</v>
      </c>
      <c r="G290" s="19" t="s">
        <v>33</v>
      </c>
      <c r="H290" t="s">
        <v>1204</v>
      </c>
      <c r="I290" t="s">
        <v>82</v>
      </c>
      <c r="J290" t="s">
        <v>97</v>
      </c>
      <c r="K290" t="s">
        <v>1205</v>
      </c>
      <c r="L290" t="s">
        <v>35</v>
      </c>
      <c r="M290" t="s">
        <v>36</v>
      </c>
      <c r="N290" s="19" t="s">
        <v>33</v>
      </c>
      <c r="S290" s="19" t="s">
        <v>33</v>
      </c>
    </row>
    <row r="291" spans="5:19" x14ac:dyDescent="0.25">
      <c r="E291" t="s">
        <v>1206</v>
      </c>
      <c r="F291" t="s">
        <v>1207</v>
      </c>
      <c r="G291" s="19" t="s">
        <v>33</v>
      </c>
      <c r="H291" t="s">
        <v>1208</v>
      </c>
      <c r="I291" t="s">
        <v>110</v>
      </c>
      <c r="J291" t="s">
        <v>1209</v>
      </c>
      <c r="K291" t="s">
        <v>1210</v>
      </c>
      <c r="L291" t="s">
        <v>35</v>
      </c>
      <c r="M291" t="s">
        <v>263</v>
      </c>
      <c r="N291" s="19" t="s">
        <v>33</v>
      </c>
      <c r="S291" s="19" t="s">
        <v>33</v>
      </c>
    </row>
    <row r="292" spans="5:19" x14ac:dyDescent="0.25">
      <c r="E292" t="s">
        <v>1211</v>
      </c>
      <c r="F292" t="s">
        <v>1212</v>
      </c>
      <c r="G292" s="19" t="s">
        <v>33</v>
      </c>
      <c r="H292" t="s">
        <v>1213</v>
      </c>
      <c r="I292" t="s">
        <v>38</v>
      </c>
      <c r="J292" t="s">
        <v>39</v>
      </c>
      <c r="K292" t="s">
        <v>1214</v>
      </c>
      <c r="L292" t="s">
        <v>35</v>
      </c>
      <c r="M292" t="s">
        <v>60</v>
      </c>
      <c r="N292" s="19" t="s">
        <v>33</v>
      </c>
      <c r="S292" s="19" t="s">
        <v>33</v>
      </c>
    </row>
    <row r="293" spans="5:19" x14ac:dyDescent="0.25">
      <c r="E293" t="s">
        <v>1215</v>
      </c>
      <c r="F293" t="s">
        <v>1216</v>
      </c>
      <c r="G293" s="19" t="s">
        <v>33</v>
      </c>
      <c r="H293" t="s">
        <v>1213</v>
      </c>
      <c r="I293" t="s">
        <v>89</v>
      </c>
      <c r="J293" t="s">
        <v>89</v>
      </c>
      <c r="K293" t="s">
        <v>1217</v>
      </c>
      <c r="L293" t="s">
        <v>44</v>
      </c>
      <c r="M293" t="s">
        <v>103</v>
      </c>
      <c r="N293" s="19" t="s">
        <v>33</v>
      </c>
      <c r="S293" s="19" t="s">
        <v>33</v>
      </c>
    </row>
    <row r="294" spans="5:19" x14ac:dyDescent="0.25">
      <c r="E294" t="s">
        <v>1218</v>
      </c>
      <c r="F294" t="s">
        <v>1219</v>
      </c>
      <c r="G294" s="19" t="s">
        <v>33</v>
      </c>
      <c r="H294" t="s">
        <v>1213</v>
      </c>
      <c r="I294" t="s">
        <v>89</v>
      </c>
      <c r="J294" t="s">
        <v>89</v>
      </c>
      <c r="K294" t="s">
        <v>1220</v>
      </c>
      <c r="L294" t="s">
        <v>44</v>
      </c>
      <c r="M294" t="s">
        <v>103</v>
      </c>
      <c r="N294" s="19" t="s">
        <v>33</v>
      </c>
      <c r="S294" s="19" t="s">
        <v>33</v>
      </c>
    </row>
    <row r="295" spans="5:19" x14ac:dyDescent="0.25">
      <c r="E295" t="s">
        <v>1221</v>
      </c>
      <c r="F295" t="s">
        <v>1222</v>
      </c>
      <c r="G295" s="19" t="s">
        <v>33</v>
      </c>
      <c r="H295" t="s">
        <v>1223</v>
      </c>
      <c r="I295" t="s">
        <v>356</v>
      </c>
      <c r="J295" t="s">
        <v>357</v>
      </c>
      <c r="K295" t="s">
        <v>1224</v>
      </c>
      <c r="L295" t="s">
        <v>44</v>
      </c>
      <c r="M295" t="s">
        <v>103</v>
      </c>
      <c r="N295" s="19" t="s">
        <v>33</v>
      </c>
      <c r="S295" s="19" t="s">
        <v>33</v>
      </c>
    </row>
    <row r="296" spans="5:19" x14ac:dyDescent="0.25">
      <c r="E296" t="s">
        <v>1225</v>
      </c>
      <c r="F296" t="s">
        <v>1226</v>
      </c>
      <c r="G296" s="19" t="s">
        <v>33</v>
      </c>
      <c r="H296" t="s">
        <v>1227</v>
      </c>
      <c r="I296" t="s">
        <v>91</v>
      </c>
      <c r="J296" t="s">
        <v>92</v>
      </c>
      <c r="K296" t="s">
        <v>1228</v>
      </c>
      <c r="L296" t="s">
        <v>44</v>
      </c>
      <c r="M296" t="s">
        <v>144</v>
      </c>
      <c r="N296" s="19" t="s">
        <v>33</v>
      </c>
      <c r="S296" s="19" t="s">
        <v>33</v>
      </c>
    </row>
    <row r="297" spans="5:19" x14ac:dyDescent="0.25">
      <c r="E297" t="s">
        <v>1229</v>
      </c>
      <c r="F297" t="s">
        <v>1230</v>
      </c>
      <c r="G297" s="19" t="s">
        <v>33</v>
      </c>
      <c r="H297" t="s">
        <v>1231</v>
      </c>
      <c r="I297" t="s">
        <v>96</v>
      </c>
      <c r="J297" t="s">
        <v>164</v>
      </c>
      <c r="K297" t="s">
        <v>1232</v>
      </c>
      <c r="L297" t="s">
        <v>35</v>
      </c>
      <c r="M297" t="s">
        <v>442</v>
      </c>
      <c r="N297" s="19" t="s">
        <v>33</v>
      </c>
      <c r="S297" s="19" t="s">
        <v>33</v>
      </c>
    </row>
    <row r="298" spans="5:19" x14ac:dyDescent="0.25">
      <c r="E298" t="s">
        <v>1233</v>
      </c>
      <c r="F298" t="s">
        <v>1234</v>
      </c>
      <c r="G298" s="19" t="s">
        <v>33</v>
      </c>
      <c r="H298" t="s">
        <v>1235</v>
      </c>
      <c r="I298" t="s">
        <v>170</v>
      </c>
      <c r="J298" t="s">
        <v>683</v>
      </c>
      <c r="K298" t="s">
        <v>1236</v>
      </c>
      <c r="L298" t="s">
        <v>35</v>
      </c>
      <c r="M298" t="s">
        <v>36</v>
      </c>
      <c r="N298" s="19" t="s">
        <v>33</v>
      </c>
      <c r="S298" s="19" t="s">
        <v>33</v>
      </c>
    </row>
    <row r="299" spans="5:19" x14ac:dyDescent="0.25">
      <c r="E299" t="s">
        <v>1237</v>
      </c>
      <c r="F299" t="s">
        <v>1238</v>
      </c>
      <c r="G299" s="19" t="s">
        <v>33</v>
      </c>
      <c r="H299" t="s">
        <v>1239</v>
      </c>
      <c r="I299" t="s">
        <v>82</v>
      </c>
      <c r="J299" t="s">
        <v>164</v>
      </c>
      <c r="K299" t="s">
        <v>1240</v>
      </c>
      <c r="L299" t="s">
        <v>44</v>
      </c>
      <c r="M299" t="s">
        <v>45</v>
      </c>
      <c r="N299" s="19" t="s">
        <v>33</v>
      </c>
      <c r="S299" s="19" t="s">
        <v>33</v>
      </c>
    </row>
    <row r="300" spans="5:19" x14ac:dyDescent="0.25">
      <c r="E300" t="s">
        <v>1241</v>
      </c>
      <c r="F300" t="s">
        <v>1242</v>
      </c>
      <c r="G300" s="19" t="s">
        <v>33</v>
      </c>
      <c r="H300" t="s">
        <v>1243</v>
      </c>
      <c r="I300" t="s">
        <v>89</v>
      </c>
      <c r="J300" t="s">
        <v>89</v>
      </c>
      <c r="K300" t="s">
        <v>1244</v>
      </c>
      <c r="L300" t="s">
        <v>44</v>
      </c>
      <c r="M300" t="s">
        <v>144</v>
      </c>
      <c r="N300" s="19" t="s">
        <v>33</v>
      </c>
      <c r="S300" s="19" t="s">
        <v>33</v>
      </c>
    </row>
    <row r="301" spans="5:19" x14ac:dyDescent="0.25">
      <c r="E301" t="s">
        <v>1245</v>
      </c>
      <c r="F301" t="s">
        <v>1246</v>
      </c>
      <c r="G301" s="19" t="s">
        <v>33</v>
      </c>
      <c r="H301" t="s">
        <v>1247</v>
      </c>
      <c r="I301" t="s">
        <v>82</v>
      </c>
      <c r="J301" t="s">
        <v>117</v>
      </c>
      <c r="K301" t="s">
        <v>1248</v>
      </c>
      <c r="L301" t="s">
        <v>52</v>
      </c>
      <c r="M301" t="s">
        <v>662</v>
      </c>
      <c r="N301" s="19" t="s">
        <v>33</v>
      </c>
      <c r="S301" s="19" t="s">
        <v>33</v>
      </c>
    </row>
    <row r="302" spans="5:19" x14ac:dyDescent="0.25">
      <c r="E302" t="s">
        <v>1249</v>
      </c>
      <c r="F302" t="s">
        <v>1250</v>
      </c>
      <c r="G302" s="19" t="s">
        <v>33</v>
      </c>
      <c r="H302" t="s">
        <v>1251</v>
      </c>
      <c r="I302" t="s">
        <v>150</v>
      </c>
      <c r="J302" t="s">
        <v>711</v>
      </c>
      <c r="K302" t="s">
        <v>1252</v>
      </c>
      <c r="L302" t="s">
        <v>38</v>
      </c>
      <c r="M302" t="s">
        <v>133</v>
      </c>
      <c r="N302" s="19" t="s">
        <v>33</v>
      </c>
      <c r="S302" s="19" t="s">
        <v>33</v>
      </c>
    </row>
    <row r="303" spans="5:19" x14ac:dyDescent="0.25">
      <c r="E303" t="s">
        <v>1253</v>
      </c>
      <c r="F303" t="s">
        <v>1254</v>
      </c>
      <c r="G303" s="19" t="s">
        <v>33</v>
      </c>
      <c r="H303" t="s">
        <v>1255</v>
      </c>
      <c r="I303" t="s">
        <v>89</v>
      </c>
      <c r="J303" t="s">
        <v>89</v>
      </c>
      <c r="K303" t="s">
        <v>1252</v>
      </c>
      <c r="L303" t="s">
        <v>38</v>
      </c>
      <c r="M303" t="s">
        <v>133</v>
      </c>
      <c r="N303" s="19" t="s">
        <v>33</v>
      </c>
      <c r="S303" s="19" t="s">
        <v>33</v>
      </c>
    </row>
    <row r="304" spans="5:19" x14ac:dyDescent="0.25">
      <c r="E304" t="s">
        <v>1256</v>
      </c>
      <c r="F304" t="s">
        <v>1257</v>
      </c>
      <c r="G304" s="19" t="s">
        <v>33</v>
      </c>
      <c r="H304" t="s">
        <v>1258</v>
      </c>
      <c r="I304" t="s">
        <v>96</v>
      </c>
      <c r="J304" t="s">
        <v>209</v>
      </c>
      <c r="K304" t="s">
        <v>1252</v>
      </c>
      <c r="L304" t="s">
        <v>38</v>
      </c>
      <c r="M304" t="s">
        <v>133</v>
      </c>
      <c r="N304" s="19" t="s">
        <v>33</v>
      </c>
      <c r="S304" s="19" t="s">
        <v>33</v>
      </c>
    </row>
    <row r="305" spans="5:19" x14ac:dyDescent="0.25">
      <c r="E305" t="s">
        <v>1259</v>
      </c>
      <c r="F305" t="s">
        <v>1260</v>
      </c>
      <c r="G305" s="19" t="s">
        <v>33</v>
      </c>
      <c r="H305" t="s">
        <v>1261</v>
      </c>
      <c r="I305" t="s">
        <v>38</v>
      </c>
      <c r="J305" t="s">
        <v>68</v>
      </c>
      <c r="K305" t="s">
        <v>1262</v>
      </c>
      <c r="L305" t="s">
        <v>35</v>
      </c>
      <c r="M305" t="s">
        <v>36</v>
      </c>
      <c r="N305" s="19" t="s">
        <v>33</v>
      </c>
      <c r="S305" s="19" t="s">
        <v>33</v>
      </c>
    </row>
    <row r="306" spans="5:19" x14ac:dyDescent="0.25">
      <c r="E306" t="s">
        <v>1263</v>
      </c>
      <c r="F306" t="s">
        <v>1264</v>
      </c>
      <c r="G306" s="19" t="s">
        <v>33</v>
      </c>
      <c r="H306" t="s">
        <v>1261</v>
      </c>
      <c r="I306" t="s">
        <v>89</v>
      </c>
      <c r="J306" t="s">
        <v>89</v>
      </c>
      <c r="K306" t="s">
        <v>1265</v>
      </c>
      <c r="L306" t="s">
        <v>35</v>
      </c>
      <c r="M306" t="s">
        <v>117</v>
      </c>
      <c r="N306" s="19" t="s">
        <v>33</v>
      </c>
      <c r="S306" s="19" t="s">
        <v>33</v>
      </c>
    </row>
    <row r="307" spans="5:19" x14ac:dyDescent="0.25">
      <c r="E307" t="s">
        <v>1266</v>
      </c>
      <c r="F307" t="s">
        <v>1267</v>
      </c>
      <c r="G307" s="19" t="s">
        <v>33</v>
      </c>
      <c r="H307" t="s">
        <v>1261</v>
      </c>
      <c r="I307" t="s">
        <v>89</v>
      </c>
      <c r="J307" t="s">
        <v>89</v>
      </c>
      <c r="K307" t="s">
        <v>1268</v>
      </c>
      <c r="L307" t="s">
        <v>44</v>
      </c>
      <c r="M307" t="s">
        <v>915</v>
      </c>
      <c r="N307" s="19" t="s">
        <v>33</v>
      </c>
      <c r="S307" s="19" t="s">
        <v>33</v>
      </c>
    </row>
    <row r="308" spans="5:19" x14ac:dyDescent="0.25">
      <c r="E308" t="s">
        <v>1269</v>
      </c>
      <c r="F308" t="s">
        <v>1270</v>
      </c>
      <c r="G308" s="19" t="s">
        <v>33</v>
      </c>
      <c r="H308" t="s">
        <v>1261</v>
      </c>
      <c r="I308" t="s">
        <v>89</v>
      </c>
      <c r="J308" t="s">
        <v>89</v>
      </c>
      <c r="K308" t="s">
        <v>1271</v>
      </c>
      <c r="L308" t="s">
        <v>82</v>
      </c>
      <c r="M308" t="s">
        <v>703</v>
      </c>
      <c r="N308" s="19" t="s">
        <v>33</v>
      </c>
      <c r="S308" s="19" t="s">
        <v>33</v>
      </c>
    </row>
    <row r="309" spans="5:19" x14ac:dyDescent="0.25">
      <c r="E309" t="s">
        <v>1272</v>
      </c>
      <c r="F309" t="s">
        <v>1273</v>
      </c>
      <c r="G309" s="19" t="s">
        <v>33</v>
      </c>
      <c r="H309" t="s">
        <v>1274</v>
      </c>
      <c r="I309" t="s">
        <v>38</v>
      </c>
      <c r="J309" t="s">
        <v>1275</v>
      </c>
      <c r="K309" t="s">
        <v>1276</v>
      </c>
      <c r="L309" t="s">
        <v>44</v>
      </c>
      <c r="M309" t="s">
        <v>103</v>
      </c>
      <c r="N309" s="19" t="s">
        <v>33</v>
      </c>
      <c r="S309" s="19" t="s">
        <v>33</v>
      </c>
    </row>
    <row r="310" spans="5:19" x14ac:dyDescent="0.25">
      <c r="E310" t="s">
        <v>1277</v>
      </c>
      <c r="F310" t="s">
        <v>1278</v>
      </c>
      <c r="G310" s="19" t="s">
        <v>33</v>
      </c>
      <c r="H310" t="s">
        <v>1279</v>
      </c>
      <c r="I310" t="s">
        <v>38</v>
      </c>
      <c r="J310" t="s">
        <v>68</v>
      </c>
      <c r="K310" t="s">
        <v>1280</v>
      </c>
      <c r="L310" t="s">
        <v>44</v>
      </c>
      <c r="M310" t="s">
        <v>103</v>
      </c>
      <c r="N310" s="19" t="s">
        <v>33</v>
      </c>
      <c r="S310" s="19" t="s">
        <v>33</v>
      </c>
    </row>
    <row r="311" spans="5:19" x14ac:dyDescent="0.25">
      <c r="E311" t="s">
        <v>1281</v>
      </c>
      <c r="F311" t="s">
        <v>1282</v>
      </c>
      <c r="G311" s="19" t="s">
        <v>33</v>
      </c>
      <c r="H311" t="s">
        <v>1279</v>
      </c>
      <c r="I311" t="s">
        <v>38</v>
      </c>
      <c r="J311" t="s">
        <v>68</v>
      </c>
      <c r="K311" t="s">
        <v>1283</v>
      </c>
      <c r="L311" t="s">
        <v>35</v>
      </c>
      <c r="M311" t="s">
        <v>160</v>
      </c>
      <c r="N311" s="19" t="s">
        <v>33</v>
      </c>
      <c r="S311" s="19" t="s">
        <v>33</v>
      </c>
    </row>
    <row r="312" spans="5:19" x14ac:dyDescent="0.25">
      <c r="E312" t="s">
        <v>1284</v>
      </c>
      <c r="F312" t="s">
        <v>1285</v>
      </c>
      <c r="G312" s="19" t="s">
        <v>33</v>
      </c>
      <c r="H312" t="s">
        <v>1286</v>
      </c>
      <c r="I312" t="s">
        <v>38</v>
      </c>
      <c r="J312" t="s">
        <v>1275</v>
      </c>
      <c r="K312" t="s">
        <v>1287</v>
      </c>
      <c r="L312" t="s">
        <v>44</v>
      </c>
      <c r="M312" t="s">
        <v>103</v>
      </c>
      <c r="N312" s="19" t="s">
        <v>33</v>
      </c>
      <c r="S312" s="19" t="s">
        <v>33</v>
      </c>
    </row>
    <row r="313" spans="5:19" x14ac:dyDescent="0.25">
      <c r="E313" t="s">
        <v>1288</v>
      </c>
      <c r="F313" t="s">
        <v>1289</v>
      </c>
      <c r="G313" s="19" t="s">
        <v>33</v>
      </c>
      <c r="H313" t="s">
        <v>1290</v>
      </c>
      <c r="I313" t="s">
        <v>38</v>
      </c>
      <c r="J313" t="s">
        <v>1275</v>
      </c>
      <c r="K313" t="s">
        <v>1291</v>
      </c>
      <c r="L313" t="s">
        <v>44</v>
      </c>
      <c r="M313" t="s">
        <v>103</v>
      </c>
      <c r="N313" s="19" t="s">
        <v>33</v>
      </c>
      <c r="S313" s="19" t="s">
        <v>33</v>
      </c>
    </row>
    <row r="314" spans="5:19" x14ac:dyDescent="0.25">
      <c r="E314" t="s">
        <v>1292</v>
      </c>
      <c r="F314" t="s">
        <v>1293</v>
      </c>
      <c r="G314" s="19" t="s">
        <v>33</v>
      </c>
      <c r="H314" t="s">
        <v>1294</v>
      </c>
      <c r="I314" t="s">
        <v>38</v>
      </c>
      <c r="J314" t="s">
        <v>1275</v>
      </c>
      <c r="K314" t="s">
        <v>1295</v>
      </c>
      <c r="L314" t="s">
        <v>52</v>
      </c>
      <c r="M314" t="s">
        <v>99</v>
      </c>
      <c r="N314" s="19" t="s">
        <v>33</v>
      </c>
      <c r="S314" s="19" t="s">
        <v>33</v>
      </c>
    </row>
    <row r="315" spans="5:19" x14ac:dyDescent="0.25">
      <c r="E315" t="s">
        <v>1296</v>
      </c>
      <c r="F315" t="s">
        <v>1297</v>
      </c>
      <c r="G315" s="19" t="s">
        <v>33</v>
      </c>
      <c r="H315" t="s">
        <v>1298</v>
      </c>
      <c r="I315" t="s">
        <v>38</v>
      </c>
      <c r="J315" t="s">
        <v>1275</v>
      </c>
      <c r="K315" t="s">
        <v>1299</v>
      </c>
      <c r="L315" t="s">
        <v>142</v>
      </c>
      <c r="M315" t="s">
        <v>133</v>
      </c>
      <c r="N315" s="19" t="s">
        <v>33</v>
      </c>
      <c r="S315" s="19" t="s">
        <v>33</v>
      </c>
    </row>
    <row r="316" spans="5:19" x14ac:dyDescent="0.25">
      <c r="E316" t="s">
        <v>1300</v>
      </c>
      <c r="F316" t="s">
        <v>1301</v>
      </c>
      <c r="G316" s="19" t="s">
        <v>33</v>
      </c>
      <c r="H316" t="s">
        <v>1302</v>
      </c>
      <c r="I316" t="s">
        <v>38</v>
      </c>
      <c r="J316" t="s">
        <v>1275</v>
      </c>
      <c r="K316" t="s">
        <v>1299</v>
      </c>
      <c r="L316" t="s">
        <v>142</v>
      </c>
      <c r="M316" t="s">
        <v>133</v>
      </c>
      <c r="N316" s="19" t="s">
        <v>33</v>
      </c>
      <c r="S316" s="19" t="s">
        <v>33</v>
      </c>
    </row>
    <row r="317" spans="5:19" x14ac:dyDescent="0.25">
      <c r="E317" t="s">
        <v>1303</v>
      </c>
      <c r="F317" t="s">
        <v>1304</v>
      </c>
      <c r="G317" s="19" t="s">
        <v>33</v>
      </c>
      <c r="H317" t="s">
        <v>1302</v>
      </c>
      <c r="I317" t="s">
        <v>89</v>
      </c>
      <c r="J317" t="s">
        <v>89</v>
      </c>
      <c r="K317" t="s">
        <v>1299</v>
      </c>
      <c r="L317" t="s">
        <v>142</v>
      </c>
      <c r="M317" t="s">
        <v>133</v>
      </c>
      <c r="N317" s="19" t="s">
        <v>33</v>
      </c>
      <c r="S317" s="19" t="s">
        <v>33</v>
      </c>
    </row>
    <row r="318" spans="5:19" x14ac:dyDescent="0.25">
      <c r="E318" t="s">
        <v>1305</v>
      </c>
      <c r="F318" t="s">
        <v>1306</v>
      </c>
      <c r="G318" s="19" t="s">
        <v>33</v>
      </c>
      <c r="H318" t="s">
        <v>1302</v>
      </c>
      <c r="I318" t="s">
        <v>89</v>
      </c>
      <c r="J318" t="s">
        <v>89</v>
      </c>
      <c r="K318" t="s">
        <v>1307</v>
      </c>
      <c r="L318" t="s">
        <v>35</v>
      </c>
      <c r="M318" t="s">
        <v>72</v>
      </c>
      <c r="N318" s="19" t="s">
        <v>33</v>
      </c>
      <c r="S318" s="19" t="s">
        <v>33</v>
      </c>
    </row>
    <row r="319" spans="5:19" x14ac:dyDescent="0.25">
      <c r="E319" t="s">
        <v>1308</v>
      </c>
      <c r="F319" t="s">
        <v>14</v>
      </c>
      <c r="G319" s="19" t="s">
        <v>33</v>
      </c>
      <c r="H319" t="s">
        <v>1302</v>
      </c>
      <c r="I319" t="s">
        <v>89</v>
      </c>
      <c r="J319" t="s">
        <v>89</v>
      </c>
      <c r="K319" t="s">
        <v>1309</v>
      </c>
      <c r="L319" t="s">
        <v>35</v>
      </c>
      <c r="M319" t="s">
        <v>60</v>
      </c>
      <c r="N319" s="19" t="s">
        <v>33</v>
      </c>
      <c r="S319" s="19" t="s">
        <v>33</v>
      </c>
    </row>
    <row r="320" spans="5:19" x14ac:dyDescent="0.25">
      <c r="E320" t="s">
        <v>1310</v>
      </c>
      <c r="F320" t="s">
        <v>1311</v>
      </c>
      <c r="G320" s="19" t="s">
        <v>33</v>
      </c>
      <c r="H320" t="s">
        <v>1302</v>
      </c>
      <c r="I320" t="s">
        <v>89</v>
      </c>
      <c r="J320" t="s">
        <v>89</v>
      </c>
      <c r="K320" t="s">
        <v>1312</v>
      </c>
      <c r="L320" t="s">
        <v>110</v>
      </c>
      <c r="M320" t="s">
        <v>111</v>
      </c>
      <c r="N320" s="19" t="s">
        <v>33</v>
      </c>
      <c r="S320" s="19" t="s">
        <v>33</v>
      </c>
    </row>
    <row r="321" spans="5:19" x14ac:dyDescent="0.25">
      <c r="E321" t="s">
        <v>1313</v>
      </c>
      <c r="F321" t="s">
        <v>1314</v>
      </c>
      <c r="G321" s="19" t="s">
        <v>33</v>
      </c>
      <c r="H321" t="s">
        <v>1315</v>
      </c>
      <c r="I321" t="s">
        <v>38</v>
      </c>
      <c r="J321" t="s">
        <v>1275</v>
      </c>
      <c r="K321" t="s">
        <v>1316</v>
      </c>
      <c r="L321" t="s">
        <v>38</v>
      </c>
      <c r="M321" t="s">
        <v>39</v>
      </c>
      <c r="N321" s="19" t="s">
        <v>33</v>
      </c>
      <c r="S321" s="19" t="s">
        <v>33</v>
      </c>
    </row>
    <row r="322" spans="5:19" x14ac:dyDescent="0.25">
      <c r="E322" t="s">
        <v>1317</v>
      </c>
      <c r="F322" t="s">
        <v>1318</v>
      </c>
      <c r="G322" s="19" t="s">
        <v>33</v>
      </c>
      <c r="H322" t="s">
        <v>1319</v>
      </c>
      <c r="I322" t="s">
        <v>38</v>
      </c>
      <c r="J322" t="s">
        <v>68</v>
      </c>
      <c r="K322" t="s">
        <v>1316</v>
      </c>
      <c r="L322" t="s">
        <v>38</v>
      </c>
      <c r="M322" t="s">
        <v>39</v>
      </c>
      <c r="N322" s="19" t="s">
        <v>33</v>
      </c>
      <c r="S322" s="19" t="s">
        <v>33</v>
      </c>
    </row>
    <row r="323" spans="5:19" x14ac:dyDescent="0.25">
      <c r="E323" t="s">
        <v>1320</v>
      </c>
      <c r="F323" t="s">
        <v>1321</v>
      </c>
      <c r="G323" s="19" t="s">
        <v>33</v>
      </c>
      <c r="H323" t="s">
        <v>1322</v>
      </c>
      <c r="I323" t="s">
        <v>38</v>
      </c>
      <c r="J323" t="s">
        <v>68</v>
      </c>
      <c r="K323" t="s">
        <v>1323</v>
      </c>
      <c r="L323" t="s">
        <v>150</v>
      </c>
      <c r="M323" t="s">
        <v>117</v>
      </c>
      <c r="N323" s="19" t="s">
        <v>33</v>
      </c>
      <c r="S323" s="19" t="s">
        <v>33</v>
      </c>
    </row>
    <row r="324" spans="5:19" x14ac:dyDescent="0.25">
      <c r="E324" t="s">
        <v>1324</v>
      </c>
      <c r="F324" t="s">
        <v>1325</v>
      </c>
      <c r="G324" s="19" t="s">
        <v>33</v>
      </c>
      <c r="H324" t="s">
        <v>1322</v>
      </c>
      <c r="I324" t="s">
        <v>89</v>
      </c>
      <c r="J324" t="s">
        <v>89</v>
      </c>
      <c r="K324" t="s">
        <v>1326</v>
      </c>
      <c r="L324" t="s">
        <v>38</v>
      </c>
      <c r="M324" t="s">
        <v>68</v>
      </c>
      <c r="N324" s="19" t="s">
        <v>33</v>
      </c>
      <c r="S324" s="19" t="s">
        <v>33</v>
      </c>
    </row>
    <row r="325" spans="5:19" x14ac:dyDescent="0.25">
      <c r="E325" t="s">
        <v>1327</v>
      </c>
      <c r="F325" t="s">
        <v>1328</v>
      </c>
      <c r="G325" s="19" t="s">
        <v>33</v>
      </c>
      <c r="H325" t="s">
        <v>1322</v>
      </c>
      <c r="I325" t="s">
        <v>89</v>
      </c>
      <c r="J325" t="s">
        <v>89</v>
      </c>
      <c r="K325" t="s">
        <v>1326</v>
      </c>
      <c r="L325" t="s">
        <v>38</v>
      </c>
      <c r="M325" t="s">
        <v>68</v>
      </c>
      <c r="N325" s="19" t="s">
        <v>33</v>
      </c>
      <c r="S325" s="19" t="s">
        <v>33</v>
      </c>
    </row>
    <row r="326" spans="5:19" x14ac:dyDescent="0.25">
      <c r="E326" t="s">
        <v>1329</v>
      </c>
      <c r="F326" t="s">
        <v>1330</v>
      </c>
      <c r="G326" s="19" t="s">
        <v>33</v>
      </c>
      <c r="H326" t="s">
        <v>1322</v>
      </c>
      <c r="I326" t="s">
        <v>89</v>
      </c>
      <c r="J326" t="s">
        <v>89</v>
      </c>
      <c r="K326" t="s">
        <v>1331</v>
      </c>
      <c r="L326" t="s">
        <v>38</v>
      </c>
      <c r="M326" t="s">
        <v>62</v>
      </c>
      <c r="N326" s="19" t="s">
        <v>33</v>
      </c>
      <c r="S326" s="19" t="s">
        <v>33</v>
      </c>
    </row>
    <row r="327" spans="5:19" x14ac:dyDescent="0.25">
      <c r="E327" t="s">
        <v>1332</v>
      </c>
      <c r="F327" t="s">
        <v>1333</v>
      </c>
      <c r="G327" s="19" t="s">
        <v>33</v>
      </c>
      <c r="H327" t="s">
        <v>1322</v>
      </c>
      <c r="I327" t="s">
        <v>89</v>
      </c>
      <c r="J327" t="s">
        <v>89</v>
      </c>
      <c r="K327" t="s">
        <v>1334</v>
      </c>
      <c r="L327" t="s">
        <v>35</v>
      </c>
      <c r="M327" t="s">
        <v>36</v>
      </c>
      <c r="N327" s="19" t="s">
        <v>33</v>
      </c>
      <c r="S327" s="19" t="s">
        <v>33</v>
      </c>
    </row>
    <row r="328" spans="5:19" x14ac:dyDescent="0.25">
      <c r="E328" t="s">
        <v>1335</v>
      </c>
      <c r="F328" t="s">
        <v>1336</v>
      </c>
      <c r="G328" s="19" t="s">
        <v>33</v>
      </c>
      <c r="H328" t="s">
        <v>1322</v>
      </c>
      <c r="I328" t="s">
        <v>89</v>
      </c>
      <c r="J328" t="s">
        <v>89</v>
      </c>
      <c r="K328" t="s">
        <v>1337</v>
      </c>
      <c r="L328" t="s">
        <v>38</v>
      </c>
      <c r="M328" t="s">
        <v>62</v>
      </c>
      <c r="N328" s="19" t="s">
        <v>33</v>
      </c>
      <c r="S328" s="19" t="s">
        <v>33</v>
      </c>
    </row>
    <row r="329" spans="5:19" x14ac:dyDescent="0.25">
      <c r="E329" t="s">
        <v>1338</v>
      </c>
      <c r="F329" t="s">
        <v>1339</v>
      </c>
      <c r="G329" s="19" t="s">
        <v>33</v>
      </c>
      <c r="H329" t="s">
        <v>1322</v>
      </c>
      <c r="I329" t="s">
        <v>89</v>
      </c>
      <c r="J329" t="s">
        <v>89</v>
      </c>
      <c r="K329" t="s">
        <v>1340</v>
      </c>
      <c r="L329" t="s">
        <v>38</v>
      </c>
      <c r="M329" t="s">
        <v>68</v>
      </c>
      <c r="N329" s="19" t="s">
        <v>33</v>
      </c>
      <c r="S329" s="19" t="s">
        <v>33</v>
      </c>
    </row>
    <row r="330" spans="5:19" x14ac:dyDescent="0.25">
      <c r="E330" t="s">
        <v>1341</v>
      </c>
      <c r="F330" t="s">
        <v>1342</v>
      </c>
      <c r="G330" s="19" t="s">
        <v>33</v>
      </c>
      <c r="H330" t="s">
        <v>1322</v>
      </c>
      <c r="I330" t="s">
        <v>89</v>
      </c>
      <c r="J330" t="s">
        <v>89</v>
      </c>
      <c r="K330" t="s">
        <v>1343</v>
      </c>
      <c r="L330" t="s">
        <v>38</v>
      </c>
      <c r="M330" t="s">
        <v>68</v>
      </c>
      <c r="N330" s="19" t="s">
        <v>33</v>
      </c>
      <c r="S330" s="19" t="s">
        <v>33</v>
      </c>
    </row>
    <row r="331" spans="5:19" x14ac:dyDescent="0.25">
      <c r="E331" t="s">
        <v>1344</v>
      </c>
      <c r="F331" t="s">
        <v>1345</v>
      </c>
      <c r="G331" s="19" t="s">
        <v>33</v>
      </c>
      <c r="H331" t="s">
        <v>1322</v>
      </c>
      <c r="I331" t="s">
        <v>89</v>
      </c>
      <c r="J331" t="s">
        <v>89</v>
      </c>
      <c r="K331" t="s">
        <v>1346</v>
      </c>
      <c r="L331" t="s">
        <v>38</v>
      </c>
      <c r="M331" t="s">
        <v>1275</v>
      </c>
      <c r="N331" s="19" t="s">
        <v>33</v>
      </c>
      <c r="S331" s="19" t="s">
        <v>33</v>
      </c>
    </row>
    <row r="332" spans="5:19" x14ac:dyDescent="0.25">
      <c r="E332" t="s">
        <v>1347</v>
      </c>
      <c r="F332" t="s">
        <v>1348</v>
      </c>
      <c r="G332" s="19" t="s">
        <v>33</v>
      </c>
      <c r="H332" t="s">
        <v>1322</v>
      </c>
      <c r="I332" t="s">
        <v>38</v>
      </c>
      <c r="J332" t="s">
        <v>68</v>
      </c>
      <c r="K332" t="s">
        <v>1349</v>
      </c>
      <c r="L332" t="s">
        <v>38</v>
      </c>
      <c r="M332" t="s">
        <v>68</v>
      </c>
      <c r="N332" s="19" t="s">
        <v>33</v>
      </c>
      <c r="S332" s="19" t="s">
        <v>33</v>
      </c>
    </row>
    <row r="333" spans="5:19" x14ac:dyDescent="0.25">
      <c r="E333" t="s">
        <v>1350</v>
      </c>
      <c r="F333" t="s">
        <v>1351</v>
      </c>
      <c r="G333" s="19" t="s">
        <v>33</v>
      </c>
      <c r="H333" t="s">
        <v>1322</v>
      </c>
      <c r="I333" t="s">
        <v>38</v>
      </c>
      <c r="J333" t="s">
        <v>68</v>
      </c>
      <c r="K333" t="s">
        <v>1352</v>
      </c>
      <c r="L333" t="s">
        <v>38</v>
      </c>
      <c r="M333" t="s">
        <v>68</v>
      </c>
      <c r="N333" s="19" t="s">
        <v>33</v>
      </c>
      <c r="S333" s="19" t="s">
        <v>33</v>
      </c>
    </row>
    <row r="334" spans="5:19" x14ac:dyDescent="0.25">
      <c r="E334" t="s">
        <v>1353</v>
      </c>
      <c r="F334" t="s">
        <v>1354</v>
      </c>
      <c r="G334" s="19" t="s">
        <v>33</v>
      </c>
      <c r="H334" t="s">
        <v>1322</v>
      </c>
      <c r="I334" t="s">
        <v>89</v>
      </c>
      <c r="J334" t="s">
        <v>89</v>
      </c>
      <c r="K334" t="s">
        <v>1355</v>
      </c>
      <c r="L334" t="s">
        <v>38</v>
      </c>
      <c r="M334" t="s">
        <v>68</v>
      </c>
      <c r="N334" s="19" t="s">
        <v>33</v>
      </c>
      <c r="S334" s="19" t="s">
        <v>33</v>
      </c>
    </row>
    <row r="335" spans="5:19" x14ac:dyDescent="0.25">
      <c r="E335" t="s">
        <v>1356</v>
      </c>
      <c r="F335" t="s">
        <v>1357</v>
      </c>
      <c r="G335" s="19" t="s">
        <v>33</v>
      </c>
      <c r="H335" t="s">
        <v>1322</v>
      </c>
      <c r="I335" t="s">
        <v>89</v>
      </c>
      <c r="J335" t="s">
        <v>89</v>
      </c>
      <c r="K335" t="s">
        <v>1358</v>
      </c>
      <c r="L335" t="s">
        <v>38</v>
      </c>
      <c r="M335" t="s">
        <v>62</v>
      </c>
      <c r="N335" s="19" t="s">
        <v>33</v>
      </c>
      <c r="S335" s="19" t="s">
        <v>33</v>
      </c>
    </row>
    <row r="336" spans="5:19" x14ac:dyDescent="0.25">
      <c r="E336" t="s">
        <v>1359</v>
      </c>
      <c r="F336" t="s">
        <v>1360</v>
      </c>
      <c r="G336" s="19" t="s">
        <v>33</v>
      </c>
      <c r="H336" t="s">
        <v>1322</v>
      </c>
      <c r="I336" t="s">
        <v>89</v>
      </c>
      <c r="J336" t="s">
        <v>89</v>
      </c>
      <c r="K336" t="s">
        <v>1361</v>
      </c>
      <c r="L336" t="s">
        <v>38</v>
      </c>
      <c r="M336" t="s">
        <v>68</v>
      </c>
      <c r="N336" s="19" t="s">
        <v>33</v>
      </c>
      <c r="S336" s="19" t="s">
        <v>33</v>
      </c>
    </row>
    <row r="337" spans="5:19" x14ac:dyDescent="0.25">
      <c r="E337" t="s">
        <v>1362</v>
      </c>
      <c r="F337" t="s">
        <v>1363</v>
      </c>
      <c r="G337" s="19" t="s">
        <v>33</v>
      </c>
      <c r="H337" t="s">
        <v>1322</v>
      </c>
      <c r="I337" t="s">
        <v>89</v>
      </c>
      <c r="J337" t="s">
        <v>89</v>
      </c>
      <c r="K337" t="s">
        <v>1364</v>
      </c>
      <c r="L337" t="s">
        <v>38</v>
      </c>
      <c r="M337" t="s">
        <v>68</v>
      </c>
      <c r="N337" s="19" t="s">
        <v>33</v>
      </c>
      <c r="S337" s="19" t="s">
        <v>33</v>
      </c>
    </row>
    <row r="338" spans="5:19" x14ac:dyDescent="0.25">
      <c r="E338" t="s">
        <v>1365</v>
      </c>
      <c r="F338" t="s">
        <v>1366</v>
      </c>
      <c r="G338" s="19" t="s">
        <v>33</v>
      </c>
      <c r="H338" t="s">
        <v>1322</v>
      </c>
      <c r="I338" t="s">
        <v>89</v>
      </c>
      <c r="J338" t="s">
        <v>89</v>
      </c>
      <c r="K338" t="s">
        <v>1367</v>
      </c>
      <c r="L338" t="s">
        <v>52</v>
      </c>
      <c r="M338" t="s">
        <v>630</v>
      </c>
      <c r="N338" s="19" t="s">
        <v>33</v>
      </c>
      <c r="S338" s="19" t="s">
        <v>33</v>
      </c>
    </row>
    <row r="339" spans="5:19" x14ac:dyDescent="0.25">
      <c r="E339" t="s">
        <v>1368</v>
      </c>
      <c r="F339" t="s">
        <v>1369</v>
      </c>
      <c r="G339" s="19" t="s">
        <v>33</v>
      </c>
      <c r="H339" t="s">
        <v>1370</v>
      </c>
      <c r="I339" t="s">
        <v>38</v>
      </c>
      <c r="J339" t="s">
        <v>68</v>
      </c>
      <c r="K339" t="s">
        <v>1371</v>
      </c>
      <c r="L339" t="s">
        <v>38</v>
      </c>
      <c r="M339" t="s">
        <v>1275</v>
      </c>
      <c r="N339" s="19" t="s">
        <v>33</v>
      </c>
      <c r="S339" s="19" t="s">
        <v>33</v>
      </c>
    </row>
    <row r="340" spans="5:19" x14ac:dyDescent="0.25">
      <c r="E340" t="s">
        <v>1372</v>
      </c>
      <c r="F340" t="s">
        <v>1373</v>
      </c>
      <c r="G340" s="19" t="s">
        <v>33</v>
      </c>
      <c r="H340" t="s">
        <v>1346</v>
      </c>
      <c r="I340" t="s">
        <v>38</v>
      </c>
      <c r="J340" t="s">
        <v>1275</v>
      </c>
      <c r="K340" t="s">
        <v>1374</v>
      </c>
      <c r="L340" t="s">
        <v>38</v>
      </c>
      <c r="M340" t="s">
        <v>1275</v>
      </c>
      <c r="N340" s="19" t="s">
        <v>33</v>
      </c>
      <c r="S340" s="19" t="s">
        <v>33</v>
      </c>
    </row>
    <row r="341" spans="5:19" x14ac:dyDescent="0.25">
      <c r="E341" t="s">
        <v>1375</v>
      </c>
      <c r="F341" t="s">
        <v>1376</v>
      </c>
      <c r="G341" s="19" t="s">
        <v>33</v>
      </c>
      <c r="H341" t="s">
        <v>1377</v>
      </c>
      <c r="I341" t="s">
        <v>38</v>
      </c>
      <c r="J341" t="s">
        <v>1275</v>
      </c>
      <c r="K341" t="s">
        <v>1374</v>
      </c>
      <c r="L341" t="s">
        <v>38</v>
      </c>
      <c r="M341" t="s">
        <v>1275</v>
      </c>
      <c r="N341" s="19" t="s">
        <v>33</v>
      </c>
      <c r="S341" s="19" t="s">
        <v>33</v>
      </c>
    </row>
    <row r="342" spans="5:19" x14ac:dyDescent="0.25">
      <c r="E342" t="s">
        <v>1378</v>
      </c>
      <c r="F342" t="s">
        <v>1379</v>
      </c>
      <c r="G342" s="19" t="s">
        <v>33</v>
      </c>
      <c r="H342" t="s">
        <v>1380</v>
      </c>
      <c r="I342" t="s">
        <v>38</v>
      </c>
      <c r="J342" t="s">
        <v>68</v>
      </c>
      <c r="K342" t="s">
        <v>1381</v>
      </c>
      <c r="L342" t="s">
        <v>38</v>
      </c>
      <c r="M342" t="s">
        <v>133</v>
      </c>
      <c r="N342" s="19" t="s">
        <v>33</v>
      </c>
      <c r="S342" s="19" t="s">
        <v>33</v>
      </c>
    </row>
    <row r="343" spans="5:19" x14ac:dyDescent="0.25">
      <c r="E343" t="s">
        <v>1382</v>
      </c>
      <c r="F343" t="s">
        <v>1383</v>
      </c>
      <c r="G343" s="19" t="s">
        <v>33</v>
      </c>
      <c r="H343" t="s">
        <v>1380</v>
      </c>
      <c r="I343" t="s">
        <v>89</v>
      </c>
      <c r="J343" t="s">
        <v>89</v>
      </c>
      <c r="K343" t="s">
        <v>1381</v>
      </c>
      <c r="L343" t="s">
        <v>38</v>
      </c>
      <c r="M343" t="s">
        <v>133</v>
      </c>
      <c r="N343" s="19" t="s">
        <v>33</v>
      </c>
      <c r="S343" s="19" t="s">
        <v>33</v>
      </c>
    </row>
    <row r="344" spans="5:19" x14ac:dyDescent="0.25">
      <c r="E344" t="s">
        <v>1384</v>
      </c>
      <c r="F344" t="s">
        <v>1385</v>
      </c>
      <c r="G344" s="19" t="s">
        <v>33</v>
      </c>
      <c r="H344" t="s">
        <v>1386</v>
      </c>
      <c r="I344" t="s">
        <v>38</v>
      </c>
      <c r="J344" t="s">
        <v>68</v>
      </c>
      <c r="K344" t="s">
        <v>1381</v>
      </c>
      <c r="L344" t="s">
        <v>38</v>
      </c>
      <c r="M344" t="s">
        <v>133</v>
      </c>
      <c r="N344" s="19" t="s">
        <v>33</v>
      </c>
      <c r="S344" s="19" t="s">
        <v>33</v>
      </c>
    </row>
    <row r="345" spans="5:19" x14ac:dyDescent="0.25">
      <c r="E345" t="s">
        <v>1387</v>
      </c>
      <c r="F345" t="s">
        <v>1388</v>
      </c>
      <c r="G345" s="19" t="s">
        <v>33</v>
      </c>
      <c r="H345" t="s">
        <v>1389</v>
      </c>
      <c r="I345" t="s">
        <v>38</v>
      </c>
      <c r="J345" t="s">
        <v>62</v>
      </c>
      <c r="K345" t="s">
        <v>1381</v>
      </c>
      <c r="L345" t="s">
        <v>38</v>
      </c>
      <c r="M345" t="s">
        <v>133</v>
      </c>
      <c r="N345" s="19" t="s">
        <v>33</v>
      </c>
      <c r="S345" s="19" t="s">
        <v>33</v>
      </c>
    </row>
    <row r="346" spans="5:19" x14ac:dyDescent="0.25">
      <c r="E346" t="s">
        <v>1390</v>
      </c>
      <c r="F346" t="s">
        <v>1391</v>
      </c>
      <c r="G346" s="19" t="s">
        <v>33</v>
      </c>
      <c r="H346" t="s">
        <v>1374</v>
      </c>
      <c r="I346" t="s">
        <v>38</v>
      </c>
      <c r="J346" t="s">
        <v>1275</v>
      </c>
      <c r="K346" t="s">
        <v>1392</v>
      </c>
      <c r="L346" t="s">
        <v>35</v>
      </c>
      <c r="M346" t="s">
        <v>688</v>
      </c>
      <c r="N346" s="19" t="s">
        <v>33</v>
      </c>
      <c r="S346" s="19" t="s">
        <v>33</v>
      </c>
    </row>
    <row r="347" spans="5:19" x14ac:dyDescent="0.25">
      <c r="E347" t="s">
        <v>1393</v>
      </c>
      <c r="F347" t="s">
        <v>1394</v>
      </c>
      <c r="G347" s="19" t="s">
        <v>33</v>
      </c>
      <c r="H347" t="s">
        <v>1374</v>
      </c>
      <c r="I347" t="s">
        <v>89</v>
      </c>
      <c r="J347" t="s">
        <v>89</v>
      </c>
      <c r="K347" t="s">
        <v>1395</v>
      </c>
      <c r="L347" t="s">
        <v>96</v>
      </c>
      <c r="M347" t="s">
        <v>861</v>
      </c>
      <c r="N347" s="19" t="s">
        <v>33</v>
      </c>
      <c r="S347" s="19" t="s">
        <v>33</v>
      </c>
    </row>
    <row r="348" spans="5:19" x14ac:dyDescent="0.25">
      <c r="E348" t="s">
        <v>1396</v>
      </c>
      <c r="F348" t="s">
        <v>1397</v>
      </c>
      <c r="G348" s="19" t="s">
        <v>33</v>
      </c>
      <c r="H348" t="s">
        <v>1398</v>
      </c>
      <c r="I348" t="s">
        <v>89</v>
      </c>
      <c r="J348" t="s">
        <v>89</v>
      </c>
      <c r="K348" t="s">
        <v>1399</v>
      </c>
      <c r="L348" t="s">
        <v>38</v>
      </c>
      <c r="M348" t="s">
        <v>68</v>
      </c>
      <c r="N348" s="19" t="s">
        <v>33</v>
      </c>
      <c r="S348" s="19" t="s">
        <v>33</v>
      </c>
    </row>
    <row r="349" spans="5:19" x14ac:dyDescent="0.25">
      <c r="E349" t="s">
        <v>1400</v>
      </c>
      <c r="F349" t="s">
        <v>1401</v>
      </c>
      <c r="G349" s="19" t="s">
        <v>33</v>
      </c>
      <c r="H349" t="s">
        <v>1402</v>
      </c>
      <c r="I349" t="s">
        <v>52</v>
      </c>
      <c r="J349" t="s">
        <v>142</v>
      </c>
      <c r="K349" t="s">
        <v>1403</v>
      </c>
      <c r="L349" t="s">
        <v>35</v>
      </c>
      <c r="M349" t="s">
        <v>36</v>
      </c>
      <c r="N349" s="19" t="s">
        <v>33</v>
      </c>
      <c r="S349" s="19" t="s">
        <v>33</v>
      </c>
    </row>
    <row r="350" spans="5:19" x14ac:dyDescent="0.25">
      <c r="E350" t="s">
        <v>1404</v>
      </c>
      <c r="F350" t="s">
        <v>1405</v>
      </c>
      <c r="G350" s="19" t="s">
        <v>33</v>
      </c>
      <c r="H350" t="s">
        <v>1406</v>
      </c>
      <c r="I350" t="s">
        <v>52</v>
      </c>
      <c r="J350" t="s">
        <v>55</v>
      </c>
      <c r="K350" t="s">
        <v>1407</v>
      </c>
      <c r="L350" t="s">
        <v>38</v>
      </c>
      <c r="M350" t="s">
        <v>62</v>
      </c>
      <c r="N350" s="19" t="s">
        <v>33</v>
      </c>
      <c r="S350" s="19" t="s">
        <v>33</v>
      </c>
    </row>
    <row r="351" spans="5:19" x14ac:dyDescent="0.25">
      <c r="E351" t="s">
        <v>1408</v>
      </c>
      <c r="F351" t="s">
        <v>1409</v>
      </c>
      <c r="G351" s="19" t="s">
        <v>33</v>
      </c>
      <c r="H351" t="s">
        <v>1410</v>
      </c>
      <c r="I351" t="s">
        <v>52</v>
      </c>
      <c r="J351" t="s">
        <v>55</v>
      </c>
      <c r="K351" t="s">
        <v>1411</v>
      </c>
      <c r="L351" t="s">
        <v>52</v>
      </c>
      <c r="M351" t="s">
        <v>1069</v>
      </c>
      <c r="N351" s="19" t="s">
        <v>33</v>
      </c>
      <c r="S351" s="19" t="s">
        <v>33</v>
      </c>
    </row>
    <row r="352" spans="5:19" x14ac:dyDescent="0.25">
      <c r="E352" t="s">
        <v>1412</v>
      </c>
      <c r="F352" t="s">
        <v>1413</v>
      </c>
      <c r="G352" s="19" t="s">
        <v>33</v>
      </c>
      <c r="H352" t="s">
        <v>1414</v>
      </c>
      <c r="I352" t="s">
        <v>82</v>
      </c>
      <c r="J352" t="s">
        <v>711</v>
      </c>
      <c r="K352" t="s">
        <v>1415</v>
      </c>
      <c r="L352" t="s">
        <v>38</v>
      </c>
      <c r="M352" t="s">
        <v>68</v>
      </c>
      <c r="N352" s="19" t="s">
        <v>33</v>
      </c>
      <c r="S352" s="19" t="s">
        <v>33</v>
      </c>
    </row>
    <row r="353" spans="5:19" x14ac:dyDescent="0.25">
      <c r="E353" t="s">
        <v>1416</v>
      </c>
      <c r="F353" t="s">
        <v>1417</v>
      </c>
      <c r="G353" s="19" t="s">
        <v>33</v>
      </c>
      <c r="H353" t="s">
        <v>1418</v>
      </c>
      <c r="I353" t="s">
        <v>35</v>
      </c>
      <c r="J353" t="s">
        <v>1079</v>
      </c>
      <c r="K353" t="s">
        <v>1419</v>
      </c>
      <c r="L353" t="s">
        <v>52</v>
      </c>
      <c r="M353" t="s">
        <v>1420</v>
      </c>
      <c r="N353" s="19" t="s">
        <v>33</v>
      </c>
      <c r="S353" s="19" t="s">
        <v>33</v>
      </c>
    </row>
    <row r="354" spans="5:19" x14ac:dyDescent="0.25">
      <c r="E354" t="s">
        <v>1421</v>
      </c>
      <c r="F354" t="s">
        <v>1422</v>
      </c>
      <c r="G354" s="19" t="s">
        <v>33</v>
      </c>
      <c r="H354" t="s">
        <v>1423</v>
      </c>
      <c r="I354" t="s">
        <v>110</v>
      </c>
      <c r="J354" t="s">
        <v>313</v>
      </c>
      <c r="K354" t="s">
        <v>1424</v>
      </c>
      <c r="L354" t="s">
        <v>170</v>
      </c>
      <c r="M354" t="s">
        <v>1425</v>
      </c>
      <c r="N354" s="19" t="s">
        <v>33</v>
      </c>
      <c r="S354" s="19" t="s">
        <v>33</v>
      </c>
    </row>
    <row r="355" spans="5:19" x14ac:dyDescent="0.25">
      <c r="E355" t="s">
        <v>1426</v>
      </c>
      <c r="F355" t="s">
        <v>1427</v>
      </c>
      <c r="G355" s="19" t="s">
        <v>33</v>
      </c>
      <c r="H355" t="s">
        <v>1428</v>
      </c>
      <c r="I355" t="s">
        <v>150</v>
      </c>
      <c r="J355" t="s">
        <v>1429</v>
      </c>
      <c r="K355" t="s">
        <v>1430</v>
      </c>
      <c r="L355" t="s">
        <v>52</v>
      </c>
      <c r="M355" t="s">
        <v>861</v>
      </c>
      <c r="N355" s="19" t="s">
        <v>33</v>
      </c>
      <c r="S355" s="19" t="s">
        <v>33</v>
      </c>
    </row>
    <row r="356" spans="5:19" x14ac:dyDescent="0.25">
      <c r="E356" t="s">
        <v>1431</v>
      </c>
      <c r="F356" t="s">
        <v>1432</v>
      </c>
      <c r="G356" s="19" t="s">
        <v>33</v>
      </c>
      <c r="H356" t="s">
        <v>1433</v>
      </c>
      <c r="I356" t="s">
        <v>44</v>
      </c>
      <c r="J356" t="s">
        <v>45</v>
      </c>
      <c r="K356" t="s">
        <v>1434</v>
      </c>
      <c r="L356" t="s">
        <v>44</v>
      </c>
      <c r="M356" t="s">
        <v>103</v>
      </c>
      <c r="N356" s="19" t="s">
        <v>33</v>
      </c>
      <c r="S356" s="19" t="s">
        <v>33</v>
      </c>
    </row>
    <row r="357" spans="5:19" x14ac:dyDescent="0.25">
      <c r="E357" t="s">
        <v>1435</v>
      </c>
      <c r="F357" t="s">
        <v>1436</v>
      </c>
      <c r="G357" s="19" t="s">
        <v>33</v>
      </c>
      <c r="H357" t="s">
        <v>1437</v>
      </c>
      <c r="I357" t="s">
        <v>150</v>
      </c>
      <c r="J357" t="s">
        <v>151</v>
      </c>
      <c r="K357" t="s">
        <v>1438</v>
      </c>
      <c r="L357" t="s">
        <v>82</v>
      </c>
      <c r="M357" t="s">
        <v>97</v>
      </c>
      <c r="N357" s="19" t="s">
        <v>33</v>
      </c>
      <c r="S357" s="19" t="s">
        <v>33</v>
      </c>
    </row>
    <row r="358" spans="5:19" x14ac:dyDescent="0.25">
      <c r="E358" t="s">
        <v>1439</v>
      </c>
      <c r="F358" t="s">
        <v>1440</v>
      </c>
      <c r="G358" s="19" t="s">
        <v>33</v>
      </c>
      <c r="H358" t="s">
        <v>1441</v>
      </c>
      <c r="I358" t="s">
        <v>38</v>
      </c>
      <c r="J358" t="s">
        <v>68</v>
      </c>
      <c r="K358" t="s">
        <v>1438</v>
      </c>
      <c r="L358" t="s">
        <v>82</v>
      </c>
      <c r="M358" t="s">
        <v>97</v>
      </c>
      <c r="N358" s="19" t="s">
        <v>33</v>
      </c>
      <c r="S358" s="19" t="s">
        <v>33</v>
      </c>
    </row>
    <row r="359" spans="5:19" x14ac:dyDescent="0.25">
      <c r="E359" t="s">
        <v>1442</v>
      </c>
      <c r="F359" t="s">
        <v>1443</v>
      </c>
      <c r="G359" s="19" t="s">
        <v>33</v>
      </c>
      <c r="H359" t="s">
        <v>1441</v>
      </c>
      <c r="I359" t="s">
        <v>89</v>
      </c>
      <c r="J359" t="s">
        <v>89</v>
      </c>
      <c r="K359" t="s">
        <v>1444</v>
      </c>
      <c r="L359" t="s">
        <v>44</v>
      </c>
      <c r="M359" t="s">
        <v>103</v>
      </c>
      <c r="N359" s="19" t="s">
        <v>33</v>
      </c>
      <c r="S359" s="19" t="s">
        <v>33</v>
      </c>
    </row>
    <row r="360" spans="5:19" x14ac:dyDescent="0.25">
      <c r="E360" t="s">
        <v>1445</v>
      </c>
      <c r="F360" t="s">
        <v>1446</v>
      </c>
      <c r="G360" s="19" t="s">
        <v>33</v>
      </c>
      <c r="H360" t="s">
        <v>1441</v>
      </c>
      <c r="I360" t="s">
        <v>89</v>
      </c>
      <c r="J360" t="s">
        <v>89</v>
      </c>
      <c r="K360" t="s">
        <v>1447</v>
      </c>
      <c r="L360" t="s">
        <v>44</v>
      </c>
      <c r="M360" t="s">
        <v>103</v>
      </c>
      <c r="N360" s="19" t="s">
        <v>33</v>
      </c>
      <c r="S360" s="19" t="s">
        <v>33</v>
      </c>
    </row>
    <row r="361" spans="5:19" x14ac:dyDescent="0.25">
      <c r="E361" t="s">
        <v>1448</v>
      </c>
      <c r="F361" t="s">
        <v>1449</v>
      </c>
      <c r="G361" s="19" t="s">
        <v>33</v>
      </c>
      <c r="H361" t="s">
        <v>1441</v>
      </c>
      <c r="I361" t="s">
        <v>89</v>
      </c>
      <c r="J361" t="s">
        <v>89</v>
      </c>
      <c r="K361" t="s">
        <v>1450</v>
      </c>
      <c r="L361" t="s">
        <v>38</v>
      </c>
      <c r="M361" t="s">
        <v>62</v>
      </c>
      <c r="N361" s="19" t="s">
        <v>33</v>
      </c>
      <c r="S361" s="19" t="s">
        <v>33</v>
      </c>
    </row>
    <row r="362" spans="5:19" x14ac:dyDescent="0.25">
      <c r="E362" t="s">
        <v>1451</v>
      </c>
      <c r="F362" t="s">
        <v>1452</v>
      </c>
      <c r="G362" s="19" t="s">
        <v>33</v>
      </c>
      <c r="H362" t="s">
        <v>1441</v>
      </c>
      <c r="I362" t="s">
        <v>89</v>
      </c>
      <c r="J362" t="s">
        <v>89</v>
      </c>
      <c r="K362" t="s">
        <v>1453</v>
      </c>
      <c r="L362" t="s">
        <v>35</v>
      </c>
      <c r="M362" t="s">
        <v>36</v>
      </c>
      <c r="N362" s="19" t="s">
        <v>33</v>
      </c>
      <c r="S362" s="19" t="s">
        <v>33</v>
      </c>
    </row>
    <row r="363" spans="5:19" x14ac:dyDescent="0.25">
      <c r="E363" t="s">
        <v>1454</v>
      </c>
      <c r="F363" t="s">
        <v>1455</v>
      </c>
      <c r="G363" s="19" t="s">
        <v>33</v>
      </c>
      <c r="H363" t="s">
        <v>1441</v>
      </c>
      <c r="I363" t="s">
        <v>89</v>
      </c>
      <c r="J363" t="s">
        <v>89</v>
      </c>
      <c r="K363" t="s">
        <v>1456</v>
      </c>
      <c r="L363" t="s">
        <v>44</v>
      </c>
      <c r="M363" t="s">
        <v>103</v>
      </c>
      <c r="N363" s="19" t="s">
        <v>33</v>
      </c>
      <c r="S363" s="19" t="s">
        <v>33</v>
      </c>
    </row>
    <row r="364" spans="5:19" x14ac:dyDescent="0.25">
      <c r="E364" t="s">
        <v>1457</v>
      </c>
      <c r="F364" t="s">
        <v>1458</v>
      </c>
      <c r="G364" s="19" t="s">
        <v>33</v>
      </c>
      <c r="H364" t="s">
        <v>1459</v>
      </c>
      <c r="I364" t="s">
        <v>38</v>
      </c>
      <c r="J364" t="s">
        <v>1275</v>
      </c>
      <c r="K364" t="s">
        <v>1456</v>
      </c>
      <c r="L364" t="s">
        <v>44</v>
      </c>
      <c r="M364" t="s">
        <v>103</v>
      </c>
      <c r="N364" s="19" t="s">
        <v>33</v>
      </c>
      <c r="S364" s="19" t="s">
        <v>33</v>
      </c>
    </row>
    <row r="365" spans="5:19" x14ac:dyDescent="0.25">
      <c r="E365" t="s">
        <v>1460</v>
      </c>
      <c r="F365" t="s">
        <v>1461</v>
      </c>
      <c r="G365" s="19" t="s">
        <v>33</v>
      </c>
      <c r="H365" t="s">
        <v>1462</v>
      </c>
      <c r="I365" t="s">
        <v>38</v>
      </c>
      <c r="J365" t="s">
        <v>376</v>
      </c>
      <c r="K365" t="s">
        <v>1463</v>
      </c>
      <c r="L365" t="s">
        <v>44</v>
      </c>
      <c r="M365" t="s">
        <v>103</v>
      </c>
      <c r="N365" s="19" t="s">
        <v>33</v>
      </c>
      <c r="S365" s="19" t="s">
        <v>33</v>
      </c>
    </row>
    <row r="366" spans="5:19" x14ac:dyDescent="0.25">
      <c r="E366" t="s">
        <v>1464</v>
      </c>
      <c r="F366" t="s">
        <v>1465</v>
      </c>
      <c r="G366" s="19" t="s">
        <v>33</v>
      </c>
      <c r="H366" t="s">
        <v>1466</v>
      </c>
      <c r="I366" t="s">
        <v>91</v>
      </c>
      <c r="J366" t="s">
        <v>99</v>
      </c>
      <c r="K366" t="s">
        <v>1467</v>
      </c>
      <c r="L366" t="s">
        <v>38</v>
      </c>
      <c r="M366" t="s">
        <v>1096</v>
      </c>
      <c r="N366" s="19" t="s">
        <v>33</v>
      </c>
      <c r="S366" s="19" t="s">
        <v>33</v>
      </c>
    </row>
    <row r="367" spans="5:19" x14ac:dyDescent="0.25">
      <c r="E367" t="s">
        <v>1468</v>
      </c>
      <c r="F367" t="s">
        <v>1469</v>
      </c>
      <c r="G367" s="19" t="s">
        <v>33</v>
      </c>
      <c r="H367" t="s">
        <v>1470</v>
      </c>
      <c r="I367" t="s">
        <v>82</v>
      </c>
      <c r="J367" t="s">
        <v>105</v>
      </c>
      <c r="K367" t="s">
        <v>1471</v>
      </c>
      <c r="L367" t="s">
        <v>52</v>
      </c>
      <c r="M367" t="s">
        <v>55</v>
      </c>
      <c r="N367" s="19" t="s">
        <v>33</v>
      </c>
      <c r="S367" s="19" t="s">
        <v>33</v>
      </c>
    </row>
    <row r="368" spans="5:19" x14ac:dyDescent="0.25">
      <c r="E368" t="s">
        <v>1472</v>
      </c>
      <c r="F368" t="s">
        <v>1473</v>
      </c>
      <c r="G368" s="19" t="s">
        <v>33</v>
      </c>
      <c r="H368" t="s">
        <v>1474</v>
      </c>
      <c r="I368" t="s">
        <v>44</v>
      </c>
      <c r="J368" t="s">
        <v>45</v>
      </c>
      <c r="K368" t="s">
        <v>1475</v>
      </c>
      <c r="L368" t="s">
        <v>38</v>
      </c>
      <c r="M368" t="s">
        <v>133</v>
      </c>
      <c r="N368" s="19" t="s">
        <v>33</v>
      </c>
      <c r="S368" s="19" t="s">
        <v>33</v>
      </c>
    </row>
    <row r="369" spans="5:19" x14ac:dyDescent="0.25">
      <c r="E369" t="s">
        <v>1476</v>
      </c>
      <c r="F369" t="s">
        <v>1477</v>
      </c>
      <c r="G369" s="19" t="s">
        <v>33</v>
      </c>
      <c r="H369" t="s">
        <v>1474</v>
      </c>
      <c r="I369" t="s">
        <v>44</v>
      </c>
      <c r="J369" t="s">
        <v>45</v>
      </c>
      <c r="K369" t="s">
        <v>1478</v>
      </c>
      <c r="L369" t="s">
        <v>44</v>
      </c>
      <c r="M369" t="s">
        <v>789</v>
      </c>
      <c r="N369" s="19" t="s">
        <v>33</v>
      </c>
      <c r="S369" s="19" t="s">
        <v>33</v>
      </c>
    </row>
    <row r="370" spans="5:19" x14ac:dyDescent="0.25">
      <c r="E370" t="s">
        <v>1479</v>
      </c>
      <c r="F370" t="s">
        <v>1480</v>
      </c>
      <c r="G370" s="19" t="s">
        <v>33</v>
      </c>
      <c r="H370" t="s">
        <v>1481</v>
      </c>
      <c r="I370" t="s">
        <v>110</v>
      </c>
      <c r="J370" t="s">
        <v>99</v>
      </c>
      <c r="K370" t="s">
        <v>1482</v>
      </c>
      <c r="L370" t="s">
        <v>44</v>
      </c>
      <c r="M370" t="s">
        <v>103</v>
      </c>
      <c r="N370" s="19" t="s">
        <v>33</v>
      </c>
      <c r="S370" s="19" t="s">
        <v>33</v>
      </c>
    </row>
    <row r="371" spans="5:19" x14ac:dyDescent="0.25">
      <c r="E371" t="s">
        <v>1483</v>
      </c>
      <c r="F371" t="s">
        <v>1484</v>
      </c>
      <c r="G371" s="19" t="s">
        <v>33</v>
      </c>
      <c r="H371" t="s">
        <v>1481</v>
      </c>
      <c r="I371" t="s">
        <v>89</v>
      </c>
      <c r="J371" t="s">
        <v>89</v>
      </c>
      <c r="K371" t="s">
        <v>1485</v>
      </c>
      <c r="L371" t="s">
        <v>44</v>
      </c>
      <c r="M371" t="s">
        <v>77</v>
      </c>
      <c r="N371" s="19" t="s">
        <v>33</v>
      </c>
      <c r="S371" s="19" t="s">
        <v>33</v>
      </c>
    </row>
    <row r="372" spans="5:19" x14ac:dyDescent="0.25">
      <c r="E372" t="s">
        <v>1486</v>
      </c>
      <c r="F372" t="s">
        <v>1487</v>
      </c>
      <c r="G372" s="19" t="s">
        <v>33</v>
      </c>
      <c r="H372" t="s">
        <v>1488</v>
      </c>
      <c r="I372" t="s">
        <v>150</v>
      </c>
      <c r="J372" t="s">
        <v>151</v>
      </c>
      <c r="K372" t="s">
        <v>1489</v>
      </c>
      <c r="L372" t="s">
        <v>44</v>
      </c>
      <c r="M372" t="s">
        <v>144</v>
      </c>
      <c r="N372" s="19" t="s">
        <v>33</v>
      </c>
      <c r="S372" s="19" t="s">
        <v>33</v>
      </c>
    </row>
    <row r="373" spans="5:19" x14ac:dyDescent="0.25">
      <c r="E373" t="s">
        <v>1490</v>
      </c>
      <c r="F373" t="s">
        <v>1491</v>
      </c>
      <c r="G373" s="19" t="s">
        <v>33</v>
      </c>
      <c r="H373" t="s">
        <v>1492</v>
      </c>
      <c r="I373" t="s">
        <v>52</v>
      </c>
      <c r="J373" t="s">
        <v>1493</v>
      </c>
      <c r="K373" t="s">
        <v>1494</v>
      </c>
      <c r="L373" t="s">
        <v>44</v>
      </c>
      <c r="M373" t="s">
        <v>103</v>
      </c>
      <c r="N373" s="19" t="s">
        <v>33</v>
      </c>
      <c r="S373" s="19" t="s">
        <v>33</v>
      </c>
    </row>
    <row r="374" spans="5:19" x14ac:dyDescent="0.25">
      <c r="E374" t="s">
        <v>1495</v>
      </c>
      <c r="F374" t="s">
        <v>1496</v>
      </c>
      <c r="G374" s="19" t="s">
        <v>33</v>
      </c>
      <c r="H374" t="s">
        <v>1497</v>
      </c>
      <c r="I374" t="s">
        <v>96</v>
      </c>
      <c r="J374" t="s">
        <v>209</v>
      </c>
      <c r="K374" t="s">
        <v>1498</v>
      </c>
      <c r="L374" t="s">
        <v>44</v>
      </c>
      <c r="M374" t="s">
        <v>144</v>
      </c>
      <c r="N374" s="19" t="s">
        <v>33</v>
      </c>
      <c r="S374" s="19" t="s">
        <v>33</v>
      </c>
    </row>
    <row r="375" spans="5:19" x14ac:dyDescent="0.25">
      <c r="E375" t="s">
        <v>1499</v>
      </c>
      <c r="F375" t="s">
        <v>1500</v>
      </c>
      <c r="G375" s="19" t="s">
        <v>33</v>
      </c>
      <c r="H375" t="s">
        <v>1501</v>
      </c>
      <c r="I375" t="s">
        <v>35</v>
      </c>
      <c r="J375" t="s">
        <v>97</v>
      </c>
      <c r="K375" t="s">
        <v>1502</v>
      </c>
      <c r="L375" t="s">
        <v>35</v>
      </c>
      <c r="M375" t="s">
        <v>72</v>
      </c>
      <c r="N375" s="19" t="s">
        <v>33</v>
      </c>
      <c r="S375" s="19" t="s">
        <v>33</v>
      </c>
    </row>
    <row r="376" spans="5:19" x14ac:dyDescent="0.25">
      <c r="E376" t="s">
        <v>1503</v>
      </c>
      <c r="F376" t="s">
        <v>1504</v>
      </c>
      <c r="G376" s="19" t="s">
        <v>33</v>
      </c>
      <c r="H376" t="s">
        <v>1505</v>
      </c>
      <c r="I376" t="s">
        <v>89</v>
      </c>
      <c r="J376" t="s">
        <v>89</v>
      </c>
      <c r="K376" t="s">
        <v>1506</v>
      </c>
      <c r="L376" t="s">
        <v>44</v>
      </c>
      <c r="M376" t="s">
        <v>45</v>
      </c>
      <c r="N376" s="19" t="s">
        <v>33</v>
      </c>
      <c r="S376" s="19" t="s">
        <v>33</v>
      </c>
    </row>
    <row r="377" spans="5:19" x14ac:dyDescent="0.25">
      <c r="E377" t="s">
        <v>1507</v>
      </c>
      <c r="F377" t="s">
        <v>1508</v>
      </c>
      <c r="G377" s="19" t="s">
        <v>33</v>
      </c>
      <c r="H377" t="s">
        <v>1505</v>
      </c>
      <c r="I377" t="s">
        <v>89</v>
      </c>
      <c r="J377" t="s">
        <v>89</v>
      </c>
      <c r="K377" t="s">
        <v>1509</v>
      </c>
      <c r="L377" t="s">
        <v>44</v>
      </c>
      <c r="M377" t="s">
        <v>915</v>
      </c>
      <c r="N377" s="19" t="s">
        <v>33</v>
      </c>
      <c r="S377" s="19" t="s">
        <v>33</v>
      </c>
    </row>
    <row r="378" spans="5:19" x14ac:dyDescent="0.25">
      <c r="E378" t="s">
        <v>1510</v>
      </c>
      <c r="F378" t="s">
        <v>1511</v>
      </c>
      <c r="G378" s="19" t="s">
        <v>33</v>
      </c>
      <c r="H378" t="s">
        <v>1512</v>
      </c>
      <c r="I378" t="s">
        <v>38</v>
      </c>
      <c r="J378" t="s">
        <v>794</v>
      </c>
      <c r="K378" t="s">
        <v>1513</v>
      </c>
      <c r="L378" t="s">
        <v>44</v>
      </c>
      <c r="M378" t="s">
        <v>103</v>
      </c>
      <c r="N378" s="19" t="s">
        <v>33</v>
      </c>
      <c r="S378" s="19" t="s">
        <v>33</v>
      </c>
    </row>
    <row r="379" spans="5:19" x14ac:dyDescent="0.25">
      <c r="E379" t="s">
        <v>1514</v>
      </c>
      <c r="F379" t="s">
        <v>1515</v>
      </c>
      <c r="G379" s="19" t="s">
        <v>33</v>
      </c>
      <c r="H379" t="s">
        <v>1516</v>
      </c>
      <c r="I379" t="s">
        <v>170</v>
      </c>
      <c r="J379" t="s">
        <v>865</v>
      </c>
      <c r="K379" t="s">
        <v>1517</v>
      </c>
      <c r="L379" t="s">
        <v>44</v>
      </c>
      <c r="M379" t="s">
        <v>103</v>
      </c>
      <c r="N379" s="19" t="s">
        <v>33</v>
      </c>
      <c r="S379" s="19" t="s">
        <v>33</v>
      </c>
    </row>
    <row r="380" spans="5:19" x14ac:dyDescent="0.25">
      <c r="E380" t="s">
        <v>1518</v>
      </c>
      <c r="F380" t="s">
        <v>1519</v>
      </c>
      <c r="G380" s="19" t="s">
        <v>33</v>
      </c>
      <c r="H380" t="s">
        <v>1520</v>
      </c>
      <c r="I380" t="s">
        <v>52</v>
      </c>
      <c r="J380" t="s">
        <v>1521</v>
      </c>
      <c r="K380" t="s">
        <v>1522</v>
      </c>
      <c r="L380" t="s">
        <v>44</v>
      </c>
      <c r="M380" t="s">
        <v>45</v>
      </c>
      <c r="N380" s="19" t="s">
        <v>33</v>
      </c>
      <c r="S380" s="19" t="s">
        <v>33</v>
      </c>
    </row>
    <row r="381" spans="5:19" x14ac:dyDescent="0.25">
      <c r="E381" t="s">
        <v>1523</v>
      </c>
      <c r="F381" t="s">
        <v>1524</v>
      </c>
      <c r="G381" s="19" t="s">
        <v>33</v>
      </c>
      <c r="H381" t="s">
        <v>1525</v>
      </c>
      <c r="I381" t="s">
        <v>356</v>
      </c>
      <c r="J381" t="s">
        <v>945</v>
      </c>
      <c r="K381" t="s">
        <v>1526</v>
      </c>
      <c r="L381" t="s">
        <v>44</v>
      </c>
      <c r="M381" t="s">
        <v>144</v>
      </c>
      <c r="N381" s="19" t="s">
        <v>33</v>
      </c>
      <c r="S381" s="19" t="s">
        <v>33</v>
      </c>
    </row>
    <row r="382" spans="5:19" x14ac:dyDescent="0.25">
      <c r="E382" t="s">
        <v>1527</v>
      </c>
      <c r="F382" t="s">
        <v>1528</v>
      </c>
      <c r="G382" s="19" t="s">
        <v>33</v>
      </c>
      <c r="H382" t="s">
        <v>1467</v>
      </c>
      <c r="I382" t="s">
        <v>38</v>
      </c>
      <c r="J382" t="s">
        <v>1096</v>
      </c>
      <c r="K382" t="s">
        <v>1526</v>
      </c>
      <c r="L382" t="s">
        <v>44</v>
      </c>
      <c r="M382" t="s">
        <v>144</v>
      </c>
      <c r="N382" s="19" t="s">
        <v>33</v>
      </c>
      <c r="S382" s="19" t="s">
        <v>33</v>
      </c>
    </row>
    <row r="383" spans="5:19" x14ac:dyDescent="0.25">
      <c r="E383" t="s">
        <v>1529</v>
      </c>
      <c r="F383" t="s">
        <v>1530</v>
      </c>
      <c r="G383" s="19" t="s">
        <v>33</v>
      </c>
      <c r="H383" t="s">
        <v>1531</v>
      </c>
      <c r="I383" t="s">
        <v>110</v>
      </c>
      <c r="J383" t="s">
        <v>313</v>
      </c>
      <c r="K383" t="s">
        <v>1532</v>
      </c>
      <c r="L383" t="s">
        <v>44</v>
      </c>
      <c r="M383" t="s">
        <v>103</v>
      </c>
      <c r="N383" s="19" t="s">
        <v>33</v>
      </c>
      <c r="S383" s="19" t="s">
        <v>33</v>
      </c>
    </row>
    <row r="384" spans="5:19" x14ac:dyDescent="0.25">
      <c r="E384" t="s">
        <v>1533</v>
      </c>
      <c r="F384" t="s">
        <v>1534</v>
      </c>
      <c r="G384" s="19" t="s">
        <v>33</v>
      </c>
      <c r="H384" t="s">
        <v>1535</v>
      </c>
      <c r="I384" t="s">
        <v>150</v>
      </c>
      <c r="J384" t="s">
        <v>537</v>
      </c>
      <c r="K384" t="s">
        <v>1536</v>
      </c>
      <c r="L384" t="s">
        <v>44</v>
      </c>
      <c r="M384" t="s">
        <v>285</v>
      </c>
      <c r="N384" s="19" t="s">
        <v>33</v>
      </c>
      <c r="S384" s="19" t="s">
        <v>33</v>
      </c>
    </row>
    <row r="385" spans="5:19" x14ac:dyDescent="0.25">
      <c r="E385" t="s">
        <v>1537</v>
      </c>
      <c r="F385" t="s">
        <v>1538</v>
      </c>
      <c r="G385" s="19" t="s">
        <v>33</v>
      </c>
      <c r="H385" t="s">
        <v>1539</v>
      </c>
      <c r="I385" t="s">
        <v>52</v>
      </c>
      <c r="J385" t="s">
        <v>1540</v>
      </c>
      <c r="K385" t="s">
        <v>1541</v>
      </c>
      <c r="L385" t="s">
        <v>44</v>
      </c>
      <c r="M385" t="s">
        <v>103</v>
      </c>
      <c r="N385" s="19" t="s">
        <v>33</v>
      </c>
      <c r="S385" s="19" t="s">
        <v>33</v>
      </c>
    </row>
    <row r="386" spans="5:19" x14ac:dyDescent="0.25">
      <c r="E386" t="s">
        <v>1542</v>
      </c>
      <c r="F386" t="s">
        <v>1543</v>
      </c>
      <c r="G386" s="19" t="s">
        <v>33</v>
      </c>
      <c r="H386" t="s">
        <v>1544</v>
      </c>
      <c r="I386" t="s">
        <v>52</v>
      </c>
      <c r="J386" t="s">
        <v>881</v>
      </c>
      <c r="K386" t="s">
        <v>1545</v>
      </c>
      <c r="L386" t="s">
        <v>44</v>
      </c>
      <c r="M386" t="s">
        <v>103</v>
      </c>
      <c r="N386" s="19" t="s">
        <v>33</v>
      </c>
      <c r="S386" s="19" t="s">
        <v>33</v>
      </c>
    </row>
    <row r="387" spans="5:19" x14ac:dyDescent="0.25">
      <c r="E387" t="s">
        <v>1546</v>
      </c>
      <c r="F387" t="s">
        <v>1547</v>
      </c>
      <c r="G387" s="19" t="s">
        <v>33</v>
      </c>
      <c r="H387" t="s">
        <v>1548</v>
      </c>
      <c r="I387" t="s">
        <v>150</v>
      </c>
      <c r="J387" t="s">
        <v>151</v>
      </c>
      <c r="K387" t="s">
        <v>1549</v>
      </c>
      <c r="L387" t="s">
        <v>44</v>
      </c>
      <c r="M387" t="s">
        <v>144</v>
      </c>
      <c r="N387" s="19" t="s">
        <v>33</v>
      </c>
      <c r="S387" s="19" t="s">
        <v>33</v>
      </c>
    </row>
    <row r="388" spans="5:19" x14ac:dyDescent="0.25">
      <c r="E388" t="s">
        <v>1550</v>
      </c>
      <c r="F388" t="s">
        <v>1551</v>
      </c>
      <c r="G388" s="19" t="s">
        <v>33</v>
      </c>
      <c r="H388" t="s">
        <v>1552</v>
      </c>
      <c r="I388" t="s">
        <v>110</v>
      </c>
      <c r="J388" t="s">
        <v>111</v>
      </c>
      <c r="K388" t="s">
        <v>1553</v>
      </c>
      <c r="L388" t="s">
        <v>44</v>
      </c>
      <c r="M388" t="s">
        <v>77</v>
      </c>
      <c r="N388" s="19" t="s">
        <v>33</v>
      </c>
      <c r="S388" s="19" t="s">
        <v>33</v>
      </c>
    </row>
    <row r="389" spans="5:19" x14ac:dyDescent="0.25">
      <c r="E389" t="s">
        <v>1554</v>
      </c>
      <c r="F389" t="s">
        <v>1555</v>
      </c>
      <c r="G389" s="19" t="s">
        <v>33</v>
      </c>
      <c r="H389" t="s">
        <v>1556</v>
      </c>
      <c r="I389" t="s">
        <v>44</v>
      </c>
      <c r="J389" t="s">
        <v>103</v>
      </c>
      <c r="K389" t="s">
        <v>1557</v>
      </c>
      <c r="L389" t="s">
        <v>44</v>
      </c>
      <c r="M389" t="s">
        <v>103</v>
      </c>
      <c r="N389" s="19" t="s">
        <v>33</v>
      </c>
      <c r="S389" s="19" t="s">
        <v>33</v>
      </c>
    </row>
    <row r="390" spans="5:19" x14ac:dyDescent="0.25">
      <c r="E390" t="s">
        <v>1558</v>
      </c>
      <c r="F390" t="s">
        <v>1559</v>
      </c>
      <c r="G390" s="19" t="s">
        <v>33</v>
      </c>
      <c r="H390" t="s">
        <v>1560</v>
      </c>
      <c r="I390" t="s">
        <v>82</v>
      </c>
      <c r="J390" t="s">
        <v>186</v>
      </c>
      <c r="K390" t="s">
        <v>1561</v>
      </c>
      <c r="L390" t="s">
        <v>38</v>
      </c>
      <c r="M390" t="s">
        <v>133</v>
      </c>
      <c r="N390" s="19" t="s">
        <v>33</v>
      </c>
      <c r="S390" s="19" t="s">
        <v>33</v>
      </c>
    </row>
    <row r="391" spans="5:19" x14ac:dyDescent="0.25">
      <c r="E391" t="s">
        <v>1562</v>
      </c>
      <c r="F391" t="s">
        <v>1563</v>
      </c>
      <c r="G391" s="19" t="s">
        <v>33</v>
      </c>
      <c r="H391" t="s">
        <v>1560</v>
      </c>
      <c r="I391" t="s">
        <v>89</v>
      </c>
      <c r="J391" t="s">
        <v>89</v>
      </c>
      <c r="K391" t="s">
        <v>1561</v>
      </c>
      <c r="L391" t="s">
        <v>38</v>
      </c>
      <c r="M391" t="s">
        <v>133</v>
      </c>
      <c r="N391" s="19" t="s">
        <v>33</v>
      </c>
      <c r="S391" s="19" t="s">
        <v>33</v>
      </c>
    </row>
    <row r="392" spans="5:19" x14ac:dyDescent="0.25">
      <c r="E392" t="s">
        <v>1564</v>
      </c>
      <c r="F392" t="s">
        <v>1565</v>
      </c>
      <c r="G392" s="19" t="s">
        <v>33</v>
      </c>
      <c r="H392" t="s">
        <v>1566</v>
      </c>
      <c r="I392" t="s">
        <v>35</v>
      </c>
      <c r="J392" t="s">
        <v>263</v>
      </c>
      <c r="K392" t="s">
        <v>1561</v>
      </c>
      <c r="L392" t="s">
        <v>38</v>
      </c>
      <c r="M392" t="s">
        <v>133</v>
      </c>
      <c r="N392" s="19" t="s">
        <v>33</v>
      </c>
      <c r="S392" s="19" t="s">
        <v>33</v>
      </c>
    </row>
    <row r="393" spans="5:19" x14ac:dyDescent="0.25">
      <c r="E393" t="s">
        <v>1567</v>
      </c>
      <c r="F393" t="s">
        <v>1568</v>
      </c>
      <c r="G393" s="19" t="s">
        <v>33</v>
      </c>
      <c r="H393" t="s">
        <v>1569</v>
      </c>
      <c r="I393" t="s">
        <v>91</v>
      </c>
      <c r="J393" t="s">
        <v>92</v>
      </c>
      <c r="K393" t="s">
        <v>1561</v>
      </c>
      <c r="L393" t="s">
        <v>38</v>
      </c>
      <c r="M393" t="s">
        <v>133</v>
      </c>
      <c r="N393" s="19" t="s">
        <v>33</v>
      </c>
      <c r="S393" s="19" t="s">
        <v>33</v>
      </c>
    </row>
    <row r="394" spans="5:19" x14ac:dyDescent="0.25">
      <c r="E394" t="s">
        <v>1570</v>
      </c>
      <c r="F394" t="s">
        <v>1571</v>
      </c>
      <c r="G394" s="19" t="s">
        <v>33</v>
      </c>
      <c r="H394" t="s">
        <v>1569</v>
      </c>
      <c r="I394" t="s">
        <v>91</v>
      </c>
      <c r="J394" t="s">
        <v>92</v>
      </c>
      <c r="K394" t="s">
        <v>1572</v>
      </c>
      <c r="N394" s="19" t="s">
        <v>33</v>
      </c>
      <c r="S394" s="19" t="s">
        <v>33</v>
      </c>
    </row>
    <row r="395" spans="5:19" x14ac:dyDescent="0.25">
      <c r="E395" t="s">
        <v>1573</v>
      </c>
      <c r="F395" t="s">
        <v>1574</v>
      </c>
      <c r="G395" s="19" t="s">
        <v>33</v>
      </c>
      <c r="H395" t="s">
        <v>1575</v>
      </c>
      <c r="I395" t="s">
        <v>35</v>
      </c>
      <c r="J395" t="s">
        <v>36</v>
      </c>
      <c r="K395" t="s">
        <v>1576</v>
      </c>
      <c r="L395" t="s">
        <v>35</v>
      </c>
      <c r="M395" t="s">
        <v>72</v>
      </c>
      <c r="N395" s="19" t="s">
        <v>33</v>
      </c>
      <c r="S395" s="19" t="s">
        <v>33</v>
      </c>
    </row>
    <row r="396" spans="5:19" x14ac:dyDescent="0.25">
      <c r="E396" t="s">
        <v>1577</v>
      </c>
      <c r="F396" t="s">
        <v>1578</v>
      </c>
      <c r="G396" s="19" t="s">
        <v>33</v>
      </c>
      <c r="H396" t="s">
        <v>1579</v>
      </c>
      <c r="I396" t="s">
        <v>150</v>
      </c>
      <c r="J396" t="s">
        <v>151</v>
      </c>
      <c r="K396" t="s">
        <v>1580</v>
      </c>
      <c r="L396" t="s">
        <v>38</v>
      </c>
      <c r="M396" t="s">
        <v>133</v>
      </c>
      <c r="N396" s="19" t="s">
        <v>33</v>
      </c>
      <c r="S396" s="19" t="s">
        <v>33</v>
      </c>
    </row>
    <row r="397" spans="5:19" x14ac:dyDescent="0.25">
      <c r="E397" t="s">
        <v>1581</v>
      </c>
      <c r="F397" t="s">
        <v>1582</v>
      </c>
      <c r="G397" s="19" t="s">
        <v>33</v>
      </c>
      <c r="H397" t="s">
        <v>1583</v>
      </c>
      <c r="I397" t="s">
        <v>35</v>
      </c>
      <c r="J397" t="s">
        <v>36</v>
      </c>
      <c r="K397" t="s">
        <v>1580</v>
      </c>
      <c r="L397" t="s">
        <v>38</v>
      </c>
      <c r="M397" t="s">
        <v>133</v>
      </c>
      <c r="N397" s="19" t="s">
        <v>33</v>
      </c>
      <c r="S397" s="19" t="s">
        <v>33</v>
      </c>
    </row>
    <row r="398" spans="5:19" x14ac:dyDescent="0.25">
      <c r="E398" t="s">
        <v>1584</v>
      </c>
      <c r="F398" t="s">
        <v>1585</v>
      </c>
      <c r="G398" s="19" t="s">
        <v>33</v>
      </c>
      <c r="H398" t="s">
        <v>1586</v>
      </c>
      <c r="I398" t="s">
        <v>89</v>
      </c>
      <c r="J398" t="s">
        <v>89</v>
      </c>
      <c r="K398" t="s">
        <v>1580</v>
      </c>
      <c r="L398" t="s">
        <v>38</v>
      </c>
      <c r="M398" t="s">
        <v>133</v>
      </c>
      <c r="N398" s="19" t="s">
        <v>33</v>
      </c>
      <c r="S398" s="19" t="s">
        <v>33</v>
      </c>
    </row>
    <row r="399" spans="5:19" x14ac:dyDescent="0.25">
      <c r="E399" t="s">
        <v>1587</v>
      </c>
      <c r="F399" t="s">
        <v>1588</v>
      </c>
      <c r="G399" s="19" t="s">
        <v>33</v>
      </c>
      <c r="H399" t="s">
        <v>1589</v>
      </c>
      <c r="I399" t="s">
        <v>89</v>
      </c>
      <c r="J399" t="s">
        <v>89</v>
      </c>
      <c r="K399" t="s">
        <v>1580</v>
      </c>
      <c r="L399" t="s">
        <v>38</v>
      </c>
      <c r="M399" t="s">
        <v>133</v>
      </c>
      <c r="N399" s="19" t="s">
        <v>33</v>
      </c>
      <c r="S399" s="19" t="s">
        <v>33</v>
      </c>
    </row>
    <row r="400" spans="5:19" x14ac:dyDescent="0.25">
      <c r="E400" t="s">
        <v>1590</v>
      </c>
      <c r="F400" t="s">
        <v>1591</v>
      </c>
      <c r="G400" s="19" t="s">
        <v>33</v>
      </c>
      <c r="H400" t="s">
        <v>1592</v>
      </c>
      <c r="I400" t="s">
        <v>89</v>
      </c>
      <c r="J400" t="s">
        <v>89</v>
      </c>
      <c r="K400" t="s">
        <v>1593</v>
      </c>
      <c r="L400" t="s">
        <v>35</v>
      </c>
      <c r="M400" t="s">
        <v>36</v>
      </c>
      <c r="N400" s="19" t="s">
        <v>33</v>
      </c>
      <c r="S400" s="19" t="s">
        <v>33</v>
      </c>
    </row>
    <row r="401" spans="5:19" x14ac:dyDescent="0.25">
      <c r="E401" t="s">
        <v>1594</v>
      </c>
      <c r="F401" t="s">
        <v>1595</v>
      </c>
      <c r="G401" s="19" t="s">
        <v>33</v>
      </c>
      <c r="H401" t="s">
        <v>1596</v>
      </c>
      <c r="I401" t="s">
        <v>89</v>
      </c>
      <c r="J401" t="s">
        <v>89</v>
      </c>
      <c r="K401" t="s">
        <v>1597</v>
      </c>
      <c r="L401" t="s">
        <v>38</v>
      </c>
      <c r="M401" t="s">
        <v>471</v>
      </c>
      <c r="N401" s="19" t="s">
        <v>33</v>
      </c>
      <c r="S401" s="19" t="s">
        <v>33</v>
      </c>
    </row>
    <row r="402" spans="5:19" x14ac:dyDescent="0.25">
      <c r="E402" t="s">
        <v>1598</v>
      </c>
      <c r="F402" t="s">
        <v>1599</v>
      </c>
      <c r="G402" s="19" t="s">
        <v>33</v>
      </c>
      <c r="H402" t="s">
        <v>1600</v>
      </c>
      <c r="I402" t="s">
        <v>89</v>
      </c>
      <c r="J402" t="s">
        <v>89</v>
      </c>
      <c r="K402" t="s">
        <v>1601</v>
      </c>
      <c r="L402" t="s">
        <v>35</v>
      </c>
      <c r="M402" t="s">
        <v>36</v>
      </c>
      <c r="N402" s="19" t="s">
        <v>33</v>
      </c>
      <c r="S402" s="19" t="s">
        <v>33</v>
      </c>
    </row>
    <row r="403" spans="5:19" x14ac:dyDescent="0.25">
      <c r="E403" t="s">
        <v>1602</v>
      </c>
      <c r="F403" t="s">
        <v>1603</v>
      </c>
      <c r="G403" s="19" t="s">
        <v>33</v>
      </c>
      <c r="H403" t="s">
        <v>1604</v>
      </c>
      <c r="I403" t="s">
        <v>89</v>
      </c>
      <c r="J403" t="s">
        <v>89</v>
      </c>
      <c r="K403" t="s">
        <v>1605</v>
      </c>
      <c r="L403" t="s">
        <v>89</v>
      </c>
      <c r="M403" t="s">
        <v>89</v>
      </c>
      <c r="N403" s="19" t="s">
        <v>33</v>
      </c>
      <c r="S403" s="19" t="s">
        <v>33</v>
      </c>
    </row>
    <row r="404" spans="5:19" x14ac:dyDescent="0.25">
      <c r="E404" t="s">
        <v>1606</v>
      </c>
      <c r="F404" t="s">
        <v>1607</v>
      </c>
      <c r="G404" s="19" t="s">
        <v>33</v>
      </c>
      <c r="H404" t="s">
        <v>1608</v>
      </c>
      <c r="I404" t="s">
        <v>89</v>
      </c>
      <c r="J404" t="s">
        <v>89</v>
      </c>
      <c r="K404" t="s">
        <v>1609</v>
      </c>
      <c r="L404" t="s">
        <v>89</v>
      </c>
      <c r="M404" t="s">
        <v>89</v>
      </c>
      <c r="N404" s="19" t="s">
        <v>33</v>
      </c>
      <c r="S404" s="19" t="s">
        <v>33</v>
      </c>
    </row>
    <row r="405" spans="5:19" x14ac:dyDescent="0.25">
      <c r="E405" t="s">
        <v>1610</v>
      </c>
      <c r="F405" t="s">
        <v>1611</v>
      </c>
      <c r="G405" s="19" t="s">
        <v>33</v>
      </c>
      <c r="H405" t="s">
        <v>1612</v>
      </c>
      <c r="I405" t="s">
        <v>89</v>
      </c>
      <c r="J405" t="s">
        <v>89</v>
      </c>
      <c r="K405" t="s">
        <v>1613</v>
      </c>
      <c r="L405" t="s">
        <v>89</v>
      </c>
      <c r="M405" t="s">
        <v>89</v>
      </c>
      <c r="N405" s="19" t="s">
        <v>33</v>
      </c>
      <c r="S405" s="19" t="s">
        <v>33</v>
      </c>
    </row>
    <row r="406" spans="5:19" x14ac:dyDescent="0.25">
      <c r="E406" t="s">
        <v>1614</v>
      </c>
      <c r="F406" t="s">
        <v>1615</v>
      </c>
      <c r="G406" s="19" t="s">
        <v>33</v>
      </c>
      <c r="H406" t="s">
        <v>1616</v>
      </c>
      <c r="I406" t="s">
        <v>89</v>
      </c>
      <c r="J406" t="s">
        <v>89</v>
      </c>
      <c r="K406" t="s">
        <v>1617</v>
      </c>
      <c r="L406" t="s">
        <v>89</v>
      </c>
      <c r="M406" t="s">
        <v>89</v>
      </c>
      <c r="N406" s="19" t="s">
        <v>33</v>
      </c>
      <c r="S406" s="19" t="s">
        <v>33</v>
      </c>
    </row>
    <row r="407" spans="5:19" x14ac:dyDescent="0.25">
      <c r="E407" t="s">
        <v>1618</v>
      </c>
      <c r="F407" t="s">
        <v>1619</v>
      </c>
      <c r="G407" s="19" t="s">
        <v>33</v>
      </c>
      <c r="H407" t="s">
        <v>1620</v>
      </c>
      <c r="I407" t="s">
        <v>89</v>
      </c>
      <c r="J407" t="s">
        <v>89</v>
      </c>
      <c r="K407" t="s">
        <v>1621</v>
      </c>
      <c r="L407" t="s">
        <v>89</v>
      </c>
      <c r="M407" t="s">
        <v>89</v>
      </c>
      <c r="N407" s="19" t="s">
        <v>33</v>
      </c>
      <c r="S407" s="19" t="s">
        <v>33</v>
      </c>
    </row>
    <row r="408" spans="5:19" x14ac:dyDescent="0.25">
      <c r="E408" t="s">
        <v>1622</v>
      </c>
      <c r="F408" t="s">
        <v>1623</v>
      </c>
      <c r="G408" s="19" t="s">
        <v>33</v>
      </c>
      <c r="H408" t="s">
        <v>1624</v>
      </c>
      <c r="I408" t="s">
        <v>89</v>
      </c>
      <c r="J408" t="s">
        <v>89</v>
      </c>
      <c r="K408" t="s">
        <v>1625</v>
      </c>
      <c r="N408" s="19" t="s">
        <v>33</v>
      </c>
      <c r="S408" s="19" t="s">
        <v>33</v>
      </c>
    </row>
    <row r="409" spans="5:19" x14ac:dyDescent="0.25">
      <c r="E409" t="s">
        <v>1626</v>
      </c>
      <c r="F409" t="s">
        <v>1627</v>
      </c>
      <c r="G409" s="19" t="s">
        <v>33</v>
      </c>
      <c r="H409" t="s">
        <v>1628</v>
      </c>
      <c r="I409" t="s">
        <v>89</v>
      </c>
      <c r="J409" t="s">
        <v>89</v>
      </c>
      <c r="K409" t="s">
        <v>1629</v>
      </c>
      <c r="L409" t="s">
        <v>38</v>
      </c>
      <c r="M409" t="s">
        <v>471</v>
      </c>
      <c r="N409" s="19" t="s">
        <v>33</v>
      </c>
      <c r="S409" s="19" t="s">
        <v>33</v>
      </c>
    </row>
    <row r="410" spans="5:19" x14ac:dyDescent="0.25">
      <c r="E410" t="s">
        <v>1630</v>
      </c>
      <c r="F410" t="s">
        <v>1631</v>
      </c>
      <c r="G410" s="19" t="s">
        <v>33</v>
      </c>
      <c r="H410" t="s">
        <v>1632</v>
      </c>
      <c r="I410" t="s">
        <v>89</v>
      </c>
      <c r="J410" t="s">
        <v>89</v>
      </c>
      <c r="K410" t="s">
        <v>1633</v>
      </c>
      <c r="L410" t="s">
        <v>82</v>
      </c>
      <c r="M410" t="s">
        <v>1071</v>
      </c>
      <c r="N410" s="19" t="s">
        <v>33</v>
      </c>
      <c r="S410" s="19" t="s">
        <v>33</v>
      </c>
    </row>
    <row r="411" spans="5:19" x14ac:dyDescent="0.25">
      <c r="E411" t="s">
        <v>1634</v>
      </c>
      <c r="F411" t="s">
        <v>1635</v>
      </c>
      <c r="G411" s="19" t="s">
        <v>33</v>
      </c>
      <c r="H411" t="s">
        <v>1636</v>
      </c>
      <c r="I411" t="s">
        <v>89</v>
      </c>
      <c r="J411" t="s">
        <v>89</v>
      </c>
      <c r="K411" t="s">
        <v>1637</v>
      </c>
      <c r="L411" t="s">
        <v>170</v>
      </c>
      <c r="M411" t="s">
        <v>683</v>
      </c>
      <c r="N411" s="19" t="s">
        <v>33</v>
      </c>
      <c r="S411" s="19" t="s">
        <v>33</v>
      </c>
    </row>
    <row r="412" spans="5:19" x14ac:dyDescent="0.25">
      <c r="E412" t="s">
        <v>1638</v>
      </c>
      <c r="F412" t="s">
        <v>1639</v>
      </c>
      <c r="G412" s="19" t="s">
        <v>33</v>
      </c>
      <c r="H412" t="s">
        <v>1636</v>
      </c>
      <c r="I412" t="s">
        <v>89</v>
      </c>
      <c r="J412" t="s">
        <v>89</v>
      </c>
      <c r="K412" t="s">
        <v>1640</v>
      </c>
      <c r="L412" t="s">
        <v>38</v>
      </c>
      <c r="M412" t="s">
        <v>68</v>
      </c>
      <c r="N412" s="19" t="s">
        <v>33</v>
      </c>
      <c r="S412" s="19" t="s">
        <v>33</v>
      </c>
    </row>
    <row r="413" spans="5:19" x14ac:dyDescent="0.25">
      <c r="E413" t="s">
        <v>1641</v>
      </c>
      <c r="F413" t="s">
        <v>1642</v>
      </c>
      <c r="G413" s="19" t="s">
        <v>33</v>
      </c>
      <c r="H413" t="s">
        <v>1643</v>
      </c>
      <c r="I413" t="s">
        <v>89</v>
      </c>
      <c r="J413" t="s">
        <v>89</v>
      </c>
      <c r="K413" t="s">
        <v>1644</v>
      </c>
      <c r="L413" t="s">
        <v>44</v>
      </c>
      <c r="M413" t="s">
        <v>144</v>
      </c>
      <c r="N413" s="19" t="s">
        <v>33</v>
      </c>
      <c r="S413" s="19" t="s">
        <v>33</v>
      </c>
    </row>
    <row r="414" spans="5:19" x14ac:dyDescent="0.25">
      <c r="E414" t="s">
        <v>1645</v>
      </c>
      <c r="F414" t="s">
        <v>1646</v>
      </c>
      <c r="G414" s="19" t="s">
        <v>33</v>
      </c>
      <c r="H414" t="s">
        <v>1647</v>
      </c>
      <c r="I414" t="s">
        <v>89</v>
      </c>
      <c r="J414" t="s">
        <v>89</v>
      </c>
      <c r="K414" t="s">
        <v>1648</v>
      </c>
      <c r="L414" t="s">
        <v>150</v>
      </c>
      <c r="M414" t="s">
        <v>640</v>
      </c>
      <c r="N414" s="19" t="s">
        <v>33</v>
      </c>
      <c r="S414" s="19" t="s">
        <v>33</v>
      </c>
    </row>
    <row r="415" spans="5:19" x14ac:dyDescent="0.25">
      <c r="E415" t="s">
        <v>1649</v>
      </c>
      <c r="F415" t="s">
        <v>1650</v>
      </c>
      <c r="G415" s="19" t="s">
        <v>33</v>
      </c>
      <c r="H415" t="s">
        <v>1651</v>
      </c>
      <c r="I415" t="s">
        <v>89</v>
      </c>
      <c r="J415" t="s">
        <v>89</v>
      </c>
      <c r="K415" t="s">
        <v>1648</v>
      </c>
      <c r="L415" t="s">
        <v>150</v>
      </c>
      <c r="M415" t="s">
        <v>640</v>
      </c>
      <c r="N415" s="19" t="s">
        <v>33</v>
      </c>
      <c r="S415" s="19" t="s">
        <v>33</v>
      </c>
    </row>
    <row r="416" spans="5:19" x14ac:dyDescent="0.25">
      <c r="E416" t="s">
        <v>1652</v>
      </c>
      <c r="F416" t="s">
        <v>1653</v>
      </c>
      <c r="G416" s="19" t="s">
        <v>33</v>
      </c>
      <c r="H416" t="s">
        <v>1654</v>
      </c>
      <c r="I416" t="s">
        <v>89</v>
      </c>
      <c r="J416" t="s">
        <v>89</v>
      </c>
      <c r="K416" t="s">
        <v>1655</v>
      </c>
      <c r="L416" t="s">
        <v>44</v>
      </c>
      <c r="M416" t="s">
        <v>103</v>
      </c>
      <c r="N416" s="19" t="s">
        <v>33</v>
      </c>
      <c r="S416" s="19" t="s">
        <v>33</v>
      </c>
    </row>
    <row r="417" spans="5:19" x14ac:dyDescent="0.25">
      <c r="E417" t="s">
        <v>1656</v>
      </c>
      <c r="F417" t="s">
        <v>1657</v>
      </c>
      <c r="G417" s="19" t="s">
        <v>33</v>
      </c>
      <c r="H417" t="s">
        <v>1658</v>
      </c>
      <c r="I417" t="s">
        <v>89</v>
      </c>
      <c r="J417" t="s">
        <v>89</v>
      </c>
      <c r="K417" t="s">
        <v>1659</v>
      </c>
      <c r="L417" t="s">
        <v>52</v>
      </c>
      <c r="M417" t="s">
        <v>1069</v>
      </c>
      <c r="N417" s="19" t="s">
        <v>33</v>
      </c>
      <c r="S417" s="19" t="s">
        <v>33</v>
      </c>
    </row>
    <row r="418" spans="5:19" x14ac:dyDescent="0.25">
      <c r="E418" t="s">
        <v>1660</v>
      </c>
      <c r="F418" t="s">
        <v>1661</v>
      </c>
      <c r="G418" s="19" t="s">
        <v>33</v>
      </c>
      <c r="H418" t="s">
        <v>1662</v>
      </c>
      <c r="I418" t="s">
        <v>89</v>
      </c>
      <c r="J418" t="s">
        <v>89</v>
      </c>
      <c r="K418" t="s">
        <v>1663</v>
      </c>
      <c r="L418" t="s">
        <v>52</v>
      </c>
      <c r="M418" t="s">
        <v>881</v>
      </c>
      <c r="N418" s="19" t="s">
        <v>33</v>
      </c>
      <c r="S418" s="19" t="s">
        <v>33</v>
      </c>
    </row>
    <row r="419" spans="5:19" x14ac:dyDescent="0.25">
      <c r="E419" t="s">
        <v>1664</v>
      </c>
      <c r="F419" t="s">
        <v>1665</v>
      </c>
      <c r="G419" s="19" t="s">
        <v>33</v>
      </c>
      <c r="H419" t="s">
        <v>1666</v>
      </c>
      <c r="I419" t="s">
        <v>89</v>
      </c>
      <c r="J419" t="s">
        <v>89</v>
      </c>
      <c r="K419" t="s">
        <v>1667</v>
      </c>
      <c r="L419" t="s">
        <v>38</v>
      </c>
      <c r="M419" t="s">
        <v>62</v>
      </c>
      <c r="N419" s="19" t="s">
        <v>33</v>
      </c>
      <c r="S419" s="19" t="s">
        <v>33</v>
      </c>
    </row>
    <row r="420" spans="5:19" x14ac:dyDescent="0.25">
      <c r="E420" t="s">
        <v>1668</v>
      </c>
      <c r="F420" t="s">
        <v>1669</v>
      </c>
      <c r="G420" s="19" t="s">
        <v>33</v>
      </c>
      <c r="H420" t="s">
        <v>1670</v>
      </c>
      <c r="I420" t="s">
        <v>89</v>
      </c>
      <c r="J420" t="s">
        <v>89</v>
      </c>
      <c r="K420" t="s">
        <v>1667</v>
      </c>
      <c r="L420" t="s">
        <v>38</v>
      </c>
      <c r="M420" t="s">
        <v>62</v>
      </c>
      <c r="N420" s="19" t="s">
        <v>33</v>
      </c>
      <c r="S420" s="19" t="s">
        <v>33</v>
      </c>
    </row>
    <row r="421" spans="5:19" x14ac:dyDescent="0.25">
      <c r="E421" t="s">
        <v>1671</v>
      </c>
      <c r="F421" t="s">
        <v>1672</v>
      </c>
      <c r="G421" s="19" t="s">
        <v>33</v>
      </c>
      <c r="H421" t="s">
        <v>1673</v>
      </c>
      <c r="I421" t="s">
        <v>89</v>
      </c>
      <c r="J421" t="s">
        <v>89</v>
      </c>
      <c r="K421" t="s">
        <v>1674</v>
      </c>
      <c r="L421" t="s">
        <v>52</v>
      </c>
      <c r="M421" t="s">
        <v>99</v>
      </c>
      <c r="N421" s="19" t="s">
        <v>33</v>
      </c>
      <c r="S421" s="19" t="s">
        <v>33</v>
      </c>
    </row>
    <row r="422" spans="5:19" x14ac:dyDescent="0.25">
      <c r="E422" t="s">
        <v>1675</v>
      </c>
      <c r="F422" t="s">
        <v>1676</v>
      </c>
      <c r="G422" s="19" t="s">
        <v>33</v>
      </c>
      <c r="H422" t="s">
        <v>1677</v>
      </c>
      <c r="I422" t="s">
        <v>89</v>
      </c>
      <c r="J422" t="s">
        <v>89</v>
      </c>
      <c r="K422" t="s">
        <v>1678</v>
      </c>
      <c r="N422" s="19" t="s">
        <v>33</v>
      </c>
      <c r="S422" s="19" t="s">
        <v>33</v>
      </c>
    </row>
    <row r="423" spans="5:19" x14ac:dyDescent="0.25">
      <c r="E423" t="s">
        <v>1679</v>
      </c>
      <c r="F423" t="s">
        <v>1680</v>
      </c>
      <c r="G423" s="19" t="s">
        <v>33</v>
      </c>
      <c r="H423" t="s">
        <v>1681</v>
      </c>
      <c r="I423" t="s">
        <v>89</v>
      </c>
      <c r="J423" t="s">
        <v>89</v>
      </c>
      <c r="K423" t="s">
        <v>1682</v>
      </c>
      <c r="L423" t="s">
        <v>38</v>
      </c>
      <c r="M423" t="s">
        <v>68</v>
      </c>
      <c r="N423" s="19" t="s">
        <v>33</v>
      </c>
      <c r="S423" s="19" t="s">
        <v>33</v>
      </c>
    </row>
    <row r="424" spans="5:19" x14ac:dyDescent="0.25">
      <c r="E424" t="s">
        <v>1683</v>
      </c>
      <c r="F424" t="s">
        <v>1684</v>
      </c>
      <c r="G424" s="19" t="s">
        <v>33</v>
      </c>
      <c r="H424" t="s">
        <v>1685</v>
      </c>
      <c r="I424" t="s">
        <v>89</v>
      </c>
      <c r="J424" t="s">
        <v>89</v>
      </c>
      <c r="K424" t="s">
        <v>1682</v>
      </c>
      <c r="L424" t="s">
        <v>38</v>
      </c>
      <c r="M424" t="s">
        <v>68</v>
      </c>
      <c r="N424" s="19" t="s">
        <v>33</v>
      </c>
      <c r="S424" s="19" t="s">
        <v>33</v>
      </c>
    </row>
    <row r="425" spans="5:19" x14ac:dyDescent="0.25">
      <c r="E425" t="s">
        <v>1686</v>
      </c>
      <c r="F425" t="s">
        <v>1687</v>
      </c>
      <c r="G425" s="19" t="s">
        <v>33</v>
      </c>
      <c r="H425" t="s">
        <v>1688</v>
      </c>
      <c r="I425" t="s">
        <v>89</v>
      </c>
      <c r="J425" t="s">
        <v>89</v>
      </c>
      <c r="K425" t="s">
        <v>1689</v>
      </c>
      <c r="L425" t="s">
        <v>82</v>
      </c>
      <c r="M425" t="s">
        <v>117</v>
      </c>
      <c r="N425" s="19" t="s">
        <v>33</v>
      </c>
      <c r="S425" s="19" t="s">
        <v>33</v>
      </c>
    </row>
    <row r="426" spans="5:19" x14ac:dyDescent="0.25">
      <c r="E426" t="s">
        <v>1690</v>
      </c>
      <c r="F426" t="s">
        <v>1691</v>
      </c>
      <c r="G426" s="19" t="s">
        <v>33</v>
      </c>
      <c r="H426" t="s">
        <v>1692</v>
      </c>
      <c r="I426" t="s">
        <v>89</v>
      </c>
      <c r="J426" t="s">
        <v>89</v>
      </c>
      <c r="K426" t="s">
        <v>1693</v>
      </c>
      <c r="L426" t="s">
        <v>38</v>
      </c>
      <c r="M426" t="s">
        <v>133</v>
      </c>
      <c r="N426" s="19" t="s">
        <v>33</v>
      </c>
      <c r="S426" s="19" t="s">
        <v>33</v>
      </c>
    </row>
    <row r="427" spans="5:19" x14ac:dyDescent="0.25">
      <c r="E427" t="s">
        <v>1694</v>
      </c>
      <c r="F427" t="s">
        <v>1695</v>
      </c>
      <c r="G427" s="19" t="s">
        <v>33</v>
      </c>
      <c r="H427" t="s">
        <v>1696</v>
      </c>
      <c r="I427" t="s">
        <v>89</v>
      </c>
      <c r="J427" t="s">
        <v>89</v>
      </c>
      <c r="K427" t="s">
        <v>1693</v>
      </c>
      <c r="L427" t="s">
        <v>38</v>
      </c>
      <c r="M427" t="s">
        <v>133</v>
      </c>
      <c r="N427" s="19" t="s">
        <v>33</v>
      </c>
      <c r="S427" s="19" t="s">
        <v>33</v>
      </c>
    </row>
    <row r="428" spans="5:19" x14ac:dyDescent="0.25">
      <c r="E428" t="s">
        <v>1697</v>
      </c>
      <c r="F428" t="s">
        <v>1698</v>
      </c>
      <c r="G428" s="19" t="s">
        <v>33</v>
      </c>
      <c r="H428" t="s">
        <v>1699</v>
      </c>
      <c r="I428" t="s">
        <v>89</v>
      </c>
      <c r="J428" t="s">
        <v>89</v>
      </c>
      <c r="K428" t="s">
        <v>1700</v>
      </c>
      <c r="L428" t="s">
        <v>38</v>
      </c>
      <c r="M428" t="s">
        <v>376</v>
      </c>
      <c r="N428" s="19" t="s">
        <v>33</v>
      </c>
      <c r="S428" s="19" t="s">
        <v>33</v>
      </c>
    </row>
    <row r="429" spans="5:19" x14ac:dyDescent="0.25">
      <c r="E429" t="s">
        <v>1701</v>
      </c>
      <c r="F429" t="s">
        <v>1702</v>
      </c>
      <c r="G429" s="19" t="s">
        <v>33</v>
      </c>
      <c r="H429" t="s">
        <v>1703</v>
      </c>
      <c r="I429" t="s">
        <v>89</v>
      </c>
      <c r="J429" t="s">
        <v>89</v>
      </c>
      <c r="K429" t="s">
        <v>1704</v>
      </c>
      <c r="L429" t="s">
        <v>38</v>
      </c>
      <c r="M429" t="s">
        <v>68</v>
      </c>
      <c r="N429" s="19" t="s">
        <v>33</v>
      </c>
      <c r="S429" s="19" t="s">
        <v>33</v>
      </c>
    </row>
    <row r="430" spans="5:19" x14ac:dyDescent="0.25">
      <c r="E430" t="s">
        <v>1705</v>
      </c>
      <c r="F430" t="s">
        <v>1706</v>
      </c>
      <c r="G430" s="19" t="s">
        <v>33</v>
      </c>
      <c r="H430" t="s">
        <v>1707</v>
      </c>
      <c r="I430" t="s">
        <v>89</v>
      </c>
      <c r="J430" t="s">
        <v>89</v>
      </c>
      <c r="K430" t="s">
        <v>1704</v>
      </c>
      <c r="L430" t="s">
        <v>38</v>
      </c>
      <c r="M430" t="s">
        <v>68</v>
      </c>
      <c r="N430" s="19" t="s">
        <v>33</v>
      </c>
      <c r="S430" s="19" t="s">
        <v>33</v>
      </c>
    </row>
    <row r="431" spans="5:19" x14ac:dyDescent="0.25">
      <c r="E431" t="s">
        <v>1708</v>
      </c>
      <c r="F431" t="s">
        <v>1709</v>
      </c>
      <c r="G431" s="19" t="s">
        <v>33</v>
      </c>
      <c r="H431" t="s">
        <v>1710</v>
      </c>
      <c r="I431" t="s">
        <v>89</v>
      </c>
      <c r="J431" t="s">
        <v>89</v>
      </c>
      <c r="K431" t="s">
        <v>1704</v>
      </c>
      <c r="L431" t="s">
        <v>38</v>
      </c>
      <c r="M431" t="s">
        <v>68</v>
      </c>
      <c r="N431" s="19" t="s">
        <v>33</v>
      </c>
      <c r="S431" s="19" t="s">
        <v>33</v>
      </c>
    </row>
    <row r="432" spans="5:19" x14ac:dyDescent="0.25">
      <c r="E432" t="s">
        <v>1711</v>
      </c>
      <c r="F432" t="s">
        <v>1712</v>
      </c>
      <c r="G432" s="19" t="s">
        <v>33</v>
      </c>
      <c r="H432" t="s">
        <v>1713</v>
      </c>
      <c r="I432" t="s">
        <v>89</v>
      </c>
      <c r="J432" t="s">
        <v>89</v>
      </c>
      <c r="K432" t="s">
        <v>1714</v>
      </c>
      <c r="L432" t="s">
        <v>35</v>
      </c>
      <c r="M432" t="s">
        <v>36</v>
      </c>
      <c r="N432" s="19" t="s">
        <v>33</v>
      </c>
      <c r="S432" s="19" t="s">
        <v>33</v>
      </c>
    </row>
    <row r="433" spans="5:19" x14ac:dyDescent="0.25">
      <c r="E433" t="s">
        <v>1715</v>
      </c>
      <c r="F433" t="s">
        <v>1716</v>
      </c>
      <c r="G433" s="19" t="s">
        <v>33</v>
      </c>
      <c r="H433" t="s">
        <v>1717</v>
      </c>
      <c r="I433" t="s">
        <v>89</v>
      </c>
      <c r="J433" t="s">
        <v>89</v>
      </c>
      <c r="K433" t="s">
        <v>1718</v>
      </c>
      <c r="L433" t="s">
        <v>38</v>
      </c>
      <c r="M433" t="s">
        <v>133</v>
      </c>
      <c r="N433" s="19" t="s">
        <v>33</v>
      </c>
      <c r="S433" s="19" t="s">
        <v>33</v>
      </c>
    </row>
    <row r="434" spans="5:19" x14ac:dyDescent="0.25">
      <c r="E434" t="s">
        <v>1719</v>
      </c>
      <c r="F434" t="s">
        <v>1720</v>
      </c>
      <c r="G434" s="19" t="s">
        <v>33</v>
      </c>
      <c r="H434" t="s">
        <v>1721</v>
      </c>
      <c r="I434" t="s">
        <v>89</v>
      </c>
      <c r="J434" t="s">
        <v>89</v>
      </c>
      <c r="K434" t="s">
        <v>1718</v>
      </c>
      <c r="L434" t="s">
        <v>38</v>
      </c>
      <c r="M434" t="s">
        <v>133</v>
      </c>
      <c r="N434" s="19" t="s">
        <v>33</v>
      </c>
      <c r="S434" s="19" t="s">
        <v>33</v>
      </c>
    </row>
    <row r="435" spans="5:19" x14ac:dyDescent="0.25">
      <c r="E435" t="s">
        <v>1722</v>
      </c>
      <c r="F435" t="s">
        <v>1723</v>
      </c>
      <c r="G435" s="19" t="s">
        <v>33</v>
      </c>
      <c r="H435" t="s">
        <v>1724</v>
      </c>
      <c r="I435" t="s">
        <v>89</v>
      </c>
      <c r="J435" t="s">
        <v>89</v>
      </c>
      <c r="K435" t="s">
        <v>1718</v>
      </c>
      <c r="L435" t="s">
        <v>38</v>
      </c>
      <c r="M435" t="s">
        <v>133</v>
      </c>
      <c r="N435" s="19" t="s">
        <v>33</v>
      </c>
      <c r="S435" s="19" t="s">
        <v>33</v>
      </c>
    </row>
    <row r="436" spans="5:19" x14ac:dyDescent="0.25">
      <c r="E436" t="s">
        <v>1725</v>
      </c>
      <c r="F436" t="s">
        <v>1726</v>
      </c>
      <c r="G436" s="19" t="s">
        <v>33</v>
      </c>
      <c r="H436" t="s">
        <v>1727</v>
      </c>
      <c r="I436" t="s">
        <v>89</v>
      </c>
      <c r="J436" t="s">
        <v>89</v>
      </c>
      <c r="K436" t="s">
        <v>1728</v>
      </c>
      <c r="L436" t="s">
        <v>44</v>
      </c>
      <c r="M436" t="s">
        <v>144</v>
      </c>
      <c r="N436" s="19" t="s">
        <v>33</v>
      </c>
      <c r="S436" s="19" t="s">
        <v>33</v>
      </c>
    </row>
    <row r="437" spans="5:19" x14ac:dyDescent="0.25">
      <c r="E437" t="s">
        <v>1729</v>
      </c>
      <c r="F437" t="s">
        <v>1730</v>
      </c>
      <c r="G437" s="19" t="s">
        <v>33</v>
      </c>
      <c r="H437" t="s">
        <v>1731</v>
      </c>
      <c r="I437" t="s">
        <v>89</v>
      </c>
      <c r="J437" t="s">
        <v>89</v>
      </c>
      <c r="K437" t="s">
        <v>1732</v>
      </c>
      <c r="L437" t="s">
        <v>52</v>
      </c>
      <c r="M437" t="s">
        <v>881</v>
      </c>
      <c r="N437" s="19" t="s">
        <v>33</v>
      </c>
      <c r="S437" s="19" t="s">
        <v>33</v>
      </c>
    </row>
    <row r="438" spans="5:19" x14ac:dyDescent="0.25">
      <c r="E438" t="s">
        <v>1733</v>
      </c>
      <c r="F438" t="s">
        <v>1734</v>
      </c>
      <c r="G438" s="19" t="s">
        <v>33</v>
      </c>
      <c r="H438" t="s">
        <v>1735</v>
      </c>
      <c r="I438" t="s">
        <v>89</v>
      </c>
      <c r="J438" t="s">
        <v>89</v>
      </c>
      <c r="K438" t="s">
        <v>1736</v>
      </c>
      <c r="L438" t="s">
        <v>38</v>
      </c>
      <c r="M438" t="s">
        <v>68</v>
      </c>
      <c r="N438" s="19" t="s">
        <v>33</v>
      </c>
      <c r="S438" s="19" t="s">
        <v>33</v>
      </c>
    </row>
    <row r="439" spans="5:19" x14ac:dyDescent="0.25">
      <c r="E439" t="s">
        <v>1737</v>
      </c>
      <c r="F439" t="s">
        <v>1738</v>
      </c>
      <c r="G439" s="19" t="s">
        <v>33</v>
      </c>
      <c r="H439" t="s">
        <v>1739</v>
      </c>
      <c r="I439" t="s">
        <v>89</v>
      </c>
      <c r="J439" t="s">
        <v>89</v>
      </c>
      <c r="K439" t="s">
        <v>1740</v>
      </c>
      <c r="L439" t="s">
        <v>35</v>
      </c>
      <c r="M439" t="s">
        <v>36</v>
      </c>
      <c r="N439" s="19" t="s">
        <v>33</v>
      </c>
      <c r="S439" s="19" t="s">
        <v>33</v>
      </c>
    </row>
    <row r="440" spans="5:19" x14ac:dyDescent="0.25">
      <c r="E440" t="s">
        <v>1741</v>
      </c>
      <c r="F440" t="s">
        <v>1742</v>
      </c>
      <c r="G440" s="19" t="s">
        <v>33</v>
      </c>
      <c r="H440" t="s">
        <v>1743</v>
      </c>
      <c r="I440" t="s">
        <v>89</v>
      </c>
      <c r="J440" t="s">
        <v>89</v>
      </c>
      <c r="K440" t="s">
        <v>1744</v>
      </c>
      <c r="L440" t="s">
        <v>170</v>
      </c>
      <c r="M440" t="s">
        <v>1745</v>
      </c>
      <c r="N440" s="19" t="s">
        <v>33</v>
      </c>
      <c r="S440" s="19" t="s">
        <v>33</v>
      </c>
    </row>
    <row r="441" spans="5:19" x14ac:dyDescent="0.25">
      <c r="E441" t="s">
        <v>1746</v>
      </c>
      <c r="F441" t="s">
        <v>1747</v>
      </c>
      <c r="G441" s="19" t="s">
        <v>33</v>
      </c>
      <c r="H441" t="s">
        <v>1748</v>
      </c>
      <c r="I441" t="s">
        <v>89</v>
      </c>
      <c r="J441" t="s">
        <v>89</v>
      </c>
      <c r="K441" t="s">
        <v>1749</v>
      </c>
      <c r="L441" t="s">
        <v>35</v>
      </c>
      <c r="M441" t="s">
        <v>263</v>
      </c>
      <c r="N441" s="19" t="s">
        <v>33</v>
      </c>
      <c r="S441" s="19" t="s">
        <v>33</v>
      </c>
    </row>
    <row r="442" spans="5:19" x14ac:dyDescent="0.25">
      <c r="E442" t="s">
        <v>1750</v>
      </c>
      <c r="F442" t="s">
        <v>1751</v>
      </c>
      <c r="G442" s="19" t="s">
        <v>33</v>
      </c>
      <c r="H442" t="s">
        <v>1752</v>
      </c>
      <c r="I442" t="s">
        <v>89</v>
      </c>
      <c r="J442" t="s">
        <v>89</v>
      </c>
      <c r="K442" t="s">
        <v>1753</v>
      </c>
      <c r="L442" t="s">
        <v>38</v>
      </c>
      <c r="M442" t="s">
        <v>249</v>
      </c>
      <c r="N442" s="19" t="s">
        <v>33</v>
      </c>
      <c r="S442" s="19" t="s">
        <v>33</v>
      </c>
    </row>
    <row r="443" spans="5:19" x14ac:dyDescent="0.25">
      <c r="E443" t="s">
        <v>1754</v>
      </c>
      <c r="F443" t="s">
        <v>1755</v>
      </c>
      <c r="G443" s="19" t="s">
        <v>33</v>
      </c>
      <c r="H443" t="s">
        <v>1756</v>
      </c>
      <c r="I443" t="s">
        <v>89</v>
      </c>
      <c r="J443" t="s">
        <v>89</v>
      </c>
      <c r="K443" t="s">
        <v>1757</v>
      </c>
      <c r="L443" t="s">
        <v>35</v>
      </c>
      <c r="M443" t="s">
        <v>160</v>
      </c>
      <c r="N443" s="19" t="s">
        <v>33</v>
      </c>
      <c r="S443" s="19" t="s">
        <v>33</v>
      </c>
    </row>
    <row r="444" spans="5:19" x14ac:dyDescent="0.25">
      <c r="E444" t="s">
        <v>1758</v>
      </c>
      <c r="F444" t="s">
        <v>1759</v>
      </c>
      <c r="G444" s="19" t="s">
        <v>33</v>
      </c>
      <c r="H444" t="s">
        <v>1760</v>
      </c>
      <c r="I444" t="s">
        <v>89</v>
      </c>
      <c r="J444" t="s">
        <v>89</v>
      </c>
      <c r="K444" t="s">
        <v>1761</v>
      </c>
      <c r="L444" t="s">
        <v>35</v>
      </c>
      <c r="M444" t="s">
        <v>36</v>
      </c>
      <c r="N444" s="19" t="s">
        <v>33</v>
      </c>
      <c r="S444" s="19" t="s">
        <v>33</v>
      </c>
    </row>
    <row r="445" spans="5:19" x14ac:dyDescent="0.25">
      <c r="E445" t="s">
        <v>1762</v>
      </c>
      <c r="F445" t="s">
        <v>1763</v>
      </c>
      <c r="G445" s="19" t="s">
        <v>33</v>
      </c>
      <c r="H445" t="s">
        <v>1764</v>
      </c>
      <c r="I445" t="s">
        <v>89</v>
      </c>
      <c r="J445" t="s">
        <v>89</v>
      </c>
      <c r="K445" t="s">
        <v>1765</v>
      </c>
      <c r="L445" t="s">
        <v>35</v>
      </c>
      <c r="M445" t="s">
        <v>36</v>
      </c>
      <c r="N445" s="19" t="s">
        <v>33</v>
      </c>
      <c r="S445" s="19" t="s">
        <v>33</v>
      </c>
    </row>
    <row r="446" spans="5:19" x14ac:dyDescent="0.25">
      <c r="E446" t="s">
        <v>1766</v>
      </c>
      <c r="F446" t="s">
        <v>1767</v>
      </c>
      <c r="G446" s="19" t="s">
        <v>33</v>
      </c>
      <c r="H446" t="s">
        <v>1768</v>
      </c>
      <c r="I446" t="s">
        <v>89</v>
      </c>
      <c r="J446" t="s">
        <v>89</v>
      </c>
      <c r="K446" t="s">
        <v>1769</v>
      </c>
      <c r="L446" t="s">
        <v>38</v>
      </c>
      <c r="M446" t="s">
        <v>62</v>
      </c>
      <c r="N446" s="19" t="s">
        <v>33</v>
      </c>
      <c r="S446" s="19" t="s">
        <v>33</v>
      </c>
    </row>
    <row r="447" spans="5:19" x14ac:dyDescent="0.25">
      <c r="E447" t="s">
        <v>1770</v>
      </c>
      <c r="F447" t="s">
        <v>1771</v>
      </c>
      <c r="G447" s="19" t="s">
        <v>33</v>
      </c>
      <c r="H447" t="s">
        <v>1772</v>
      </c>
      <c r="I447" t="s">
        <v>89</v>
      </c>
      <c r="J447" t="s">
        <v>89</v>
      </c>
      <c r="K447" t="s">
        <v>1773</v>
      </c>
      <c r="L447" t="s">
        <v>82</v>
      </c>
      <c r="M447" t="s">
        <v>711</v>
      </c>
      <c r="N447" s="19" t="s">
        <v>33</v>
      </c>
      <c r="S447" s="19" t="s">
        <v>33</v>
      </c>
    </row>
    <row r="448" spans="5:19" x14ac:dyDescent="0.25">
      <c r="E448" t="s">
        <v>1774</v>
      </c>
      <c r="F448" t="s">
        <v>1775</v>
      </c>
      <c r="G448" s="19" t="s">
        <v>33</v>
      </c>
      <c r="H448" t="s">
        <v>1776</v>
      </c>
      <c r="I448" t="s">
        <v>89</v>
      </c>
      <c r="J448" t="s">
        <v>89</v>
      </c>
      <c r="K448" t="s">
        <v>1777</v>
      </c>
      <c r="L448" t="s">
        <v>38</v>
      </c>
      <c r="M448" t="s">
        <v>376</v>
      </c>
      <c r="N448" s="19" t="s">
        <v>33</v>
      </c>
      <c r="S448" s="19" t="s">
        <v>33</v>
      </c>
    </row>
    <row r="449" spans="5:19" x14ac:dyDescent="0.25">
      <c r="E449" t="s">
        <v>1778</v>
      </c>
      <c r="F449" t="s">
        <v>1779</v>
      </c>
      <c r="G449" s="19" t="s">
        <v>33</v>
      </c>
      <c r="H449" t="s">
        <v>1780</v>
      </c>
      <c r="I449" t="s">
        <v>89</v>
      </c>
      <c r="J449" t="s">
        <v>89</v>
      </c>
      <c r="K449" t="s">
        <v>1781</v>
      </c>
      <c r="L449" t="s">
        <v>38</v>
      </c>
      <c r="M449" t="s">
        <v>62</v>
      </c>
      <c r="N449" s="19" t="s">
        <v>33</v>
      </c>
      <c r="S449" s="19" t="s">
        <v>33</v>
      </c>
    </row>
    <row r="450" spans="5:19" x14ac:dyDescent="0.25">
      <c r="E450" t="s">
        <v>1782</v>
      </c>
      <c r="F450" t="s">
        <v>1783</v>
      </c>
      <c r="G450" s="19" t="s">
        <v>33</v>
      </c>
      <c r="H450" t="s">
        <v>1784</v>
      </c>
      <c r="I450" t="s">
        <v>89</v>
      </c>
      <c r="J450" t="s">
        <v>89</v>
      </c>
      <c r="K450" t="s">
        <v>1785</v>
      </c>
      <c r="L450" t="s">
        <v>35</v>
      </c>
      <c r="M450" t="s">
        <v>117</v>
      </c>
      <c r="N450" s="19" t="s">
        <v>33</v>
      </c>
      <c r="S450" s="19" t="s">
        <v>33</v>
      </c>
    </row>
    <row r="451" spans="5:19" x14ac:dyDescent="0.25">
      <c r="E451" t="s">
        <v>1786</v>
      </c>
      <c r="F451" t="s">
        <v>1787</v>
      </c>
      <c r="G451" s="19" t="s">
        <v>33</v>
      </c>
      <c r="H451" t="s">
        <v>1788</v>
      </c>
      <c r="I451" t="s">
        <v>89</v>
      </c>
      <c r="J451" t="s">
        <v>89</v>
      </c>
      <c r="K451" t="s">
        <v>1789</v>
      </c>
      <c r="L451" t="s">
        <v>82</v>
      </c>
      <c r="M451" t="s">
        <v>186</v>
      </c>
      <c r="N451" s="19" t="s">
        <v>33</v>
      </c>
      <c r="S451" s="19" t="s">
        <v>33</v>
      </c>
    </row>
    <row r="452" spans="5:19" x14ac:dyDescent="0.25">
      <c r="E452" t="s">
        <v>1790</v>
      </c>
      <c r="F452" t="s">
        <v>1791</v>
      </c>
      <c r="G452" s="19" t="s">
        <v>33</v>
      </c>
      <c r="H452" t="s">
        <v>1792</v>
      </c>
      <c r="I452" t="s">
        <v>89</v>
      </c>
      <c r="J452" t="s">
        <v>89</v>
      </c>
      <c r="K452" t="s">
        <v>1793</v>
      </c>
      <c r="L452" t="s">
        <v>38</v>
      </c>
      <c r="M452" t="s">
        <v>68</v>
      </c>
      <c r="N452" s="19" t="s">
        <v>33</v>
      </c>
      <c r="S452" s="19" t="s">
        <v>33</v>
      </c>
    </row>
    <row r="453" spans="5:19" x14ac:dyDescent="0.25">
      <c r="E453" t="s">
        <v>1794</v>
      </c>
      <c r="F453" t="s">
        <v>1795</v>
      </c>
      <c r="G453" s="19" t="s">
        <v>33</v>
      </c>
      <c r="H453" t="s">
        <v>1796</v>
      </c>
      <c r="I453" t="s">
        <v>89</v>
      </c>
      <c r="J453" t="s">
        <v>89</v>
      </c>
      <c r="K453" t="s">
        <v>1797</v>
      </c>
      <c r="L453" t="s">
        <v>38</v>
      </c>
      <c r="M453" t="s">
        <v>68</v>
      </c>
      <c r="N453" s="19" t="s">
        <v>33</v>
      </c>
      <c r="S453" s="19" t="s">
        <v>33</v>
      </c>
    </row>
    <row r="454" spans="5:19" x14ac:dyDescent="0.25">
      <c r="E454" t="s">
        <v>1798</v>
      </c>
      <c r="F454" t="s">
        <v>1799</v>
      </c>
      <c r="G454" s="19" t="s">
        <v>33</v>
      </c>
      <c r="H454" t="s">
        <v>1800</v>
      </c>
      <c r="I454" t="s">
        <v>89</v>
      </c>
      <c r="J454" t="s">
        <v>89</v>
      </c>
      <c r="K454" t="s">
        <v>1801</v>
      </c>
      <c r="L454" t="s">
        <v>142</v>
      </c>
      <c r="M454" t="s">
        <v>133</v>
      </c>
      <c r="N454" s="19" t="s">
        <v>33</v>
      </c>
      <c r="S454" s="19" t="s">
        <v>33</v>
      </c>
    </row>
    <row r="455" spans="5:19" x14ac:dyDescent="0.25">
      <c r="E455" t="s">
        <v>1802</v>
      </c>
      <c r="F455" t="s">
        <v>1803</v>
      </c>
      <c r="G455" s="19" t="s">
        <v>33</v>
      </c>
      <c r="H455" t="s">
        <v>1804</v>
      </c>
      <c r="I455" t="s">
        <v>89</v>
      </c>
      <c r="J455" t="s">
        <v>89</v>
      </c>
      <c r="K455" t="s">
        <v>1805</v>
      </c>
      <c r="L455" t="s">
        <v>52</v>
      </c>
      <c r="M455" t="s">
        <v>881</v>
      </c>
      <c r="N455" s="19" t="s">
        <v>33</v>
      </c>
      <c r="S455" s="19" t="s">
        <v>33</v>
      </c>
    </row>
    <row r="456" spans="5:19" x14ac:dyDescent="0.25">
      <c r="E456" t="s">
        <v>1806</v>
      </c>
      <c r="F456" t="s">
        <v>1807</v>
      </c>
      <c r="G456" s="19" t="s">
        <v>33</v>
      </c>
      <c r="H456" t="s">
        <v>1808</v>
      </c>
      <c r="I456" t="s">
        <v>89</v>
      </c>
      <c r="J456" t="s">
        <v>89</v>
      </c>
      <c r="K456" t="s">
        <v>1809</v>
      </c>
      <c r="L456" t="s">
        <v>52</v>
      </c>
      <c r="M456" t="s">
        <v>1069</v>
      </c>
      <c r="N456" s="19" t="s">
        <v>33</v>
      </c>
      <c r="S456" s="19" t="s">
        <v>33</v>
      </c>
    </row>
    <row r="457" spans="5:19" x14ac:dyDescent="0.25">
      <c r="E457" t="s">
        <v>1810</v>
      </c>
      <c r="F457" t="s">
        <v>1811</v>
      </c>
      <c r="G457" s="19" t="s">
        <v>33</v>
      </c>
      <c r="H457" t="s">
        <v>1812</v>
      </c>
      <c r="I457" t="s">
        <v>89</v>
      </c>
      <c r="J457" t="s">
        <v>89</v>
      </c>
      <c r="K457" t="s">
        <v>1813</v>
      </c>
      <c r="L457" t="s">
        <v>170</v>
      </c>
      <c r="M457" t="s">
        <v>683</v>
      </c>
      <c r="N457" s="19" t="s">
        <v>33</v>
      </c>
      <c r="S457" s="19" t="s">
        <v>33</v>
      </c>
    </row>
    <row r="458" spans="5:19" x14ac:dyDescent="0.25">
      <c r="E458" t="s">
        <v>1814</v>
      </c>
      <c r="F458" t="s">
        <v>1815</v>
      </c>
      <c r="G458" s="19" t="s">
        <v>33</v>
      </c>
      <c r="H458" t="s">
        <v>1816</v>
      </c>
      <c r="I458" t="s">
        <v>89</v>
      </c>
      <c r="J458" t="s">
        <v>89</v>
      </c>
      <c r="K458" t="s">
        <v>1817</v>
      </c>
      <c r="L458" t="s">
        <v>38</v>
      </c>
      <c r="M458" t="s">
        <v>68</v>
      </c>
      <c r="N458" s="19" t="s">
        <v>33</v>
      </c>
      <c r="S458" s="19" t="s">
        <v>33</v>
      </c>
    </row>
    <row r="459" spans="5:19" x14ac:dyDescent="0.25">
      <c r="E459" t="s">
        <v>1818</v>
      </c>
      <c r="F459" t="s">
        <v>1819</v>
      </c>
      <c r="G459" s="19" t="s">
        <v>33</v>
      </c>
      <c r="H459" t="s">
        <v>1820</v>
      </c>
      <c r="I459" t="s">
        <v>89</v>
      </c>
      <c r="J459" t="s">
        <v>89</v>
      </c>
      <c r="K459" t="s">
        <v>1821</v>
      </c>
      <c r="L459" t="s">
        <v>356</v>
      </c>
      <c r="M459" t="s">
        <v>244</v>
      </c>
      <c r="N459" s="19" t="s">
        <v>33</v>
      </c>
      <c r="S459" s="19" t="s">
        <v>33</v>
      </c>
    </row>
    <row r="460" spans="5:19" x14ac:dyDescent="0.25">
      <c r="E460" t="s">
        <v>1822</v>
      </c>
      <c r="F460" t="s">
        <v>1823</v>
      </c>
      <c r="G460" s="19" t="s">
        <v>33</v>
      </c>
      <c r="H460" t="s">
        <v>1824</v>
      </c>
      <c r="I460" t="s">
        <v>89</v>
      </c>
      <c r="J460" t="s">
        <v>89</v>
      </c>
      <c r="K460" t="s">
        <v>1825</v>
      </c>
      <c r="L460" t="s">
        <v>35</v>
      </c>
      <c r="M460" t="s">
        <v>36</v>
      </c>
      <c r="N460" s="19" t="s">
        <v>33</v>
      </c>
      <c r="S460" s="19" t="s">
        <v>33</v>
      </c>
    </row>
    <row r="461" spans="5:19" x14ac:dyDescent="0.25">
      <c r="E461" t="s">
        <v>1826</v>
      </c>
      <c r="F461" t="s">
        <v>1827</v>
      </c>
      <c r="G461" s="19" t="s">
        <v>33</v>
      </c>
      <c r="H461" t="s">
        <v>1828</v>
      </c>
      <c r="I461" t="s">
        <v>38</v>
      </c>
      <c r="J461" t="s">
        <v>1096</v>
      </c>
      <c r="K461" t="s">
        <v>1829</v>
      </c>
      <c r="L461" t="s">
        <v>35</v>
      </c>
      <c r="M461" t="s">
        <v>160</v>
      </c>
      <c r="N461" s="19" t="s">
        <v>33</v>
      </c>
      <c r="S461" s="19" t="s">
        <v>33</v>
      </c>
    </row>
    <row r="462" spans="5:19" x14ac:dyDescent="0.25">
      <c r="E462" t="s">
        <v>1830</v>
      </c>
      <c r="F462" t="s">
        <v>1831</v>
      </c>
      <c r="G462" s="19" t="s">
        <v>33</v>
      </c>
      <c r="H462" t="s">
        <v>1832</v>
      </c>
      <c r="I462" t="s">
        <v>89</v>
      </c>
      <c r="J462" t="s">
        <v>89</v>
      </c>
      <c r="K462" t="s">
        <v>1833</v>
      </c>
      <c r="L462" t="s">
        <v>35</v>
      </c>
      <c r="M462" t="s">
        <v>36</v>
      </c>
      <c r="N462" s="19" t="s">
        <v>33</v>
      </c>
      <c r="S462" s="19" t="s">
        <v>33</v>
      </c>
    </row>
    <row r="463" spans="5:19" x14ac:dyDescent="0.25">
      <c r="E463" t="s">
        <v>1834</v>
      </c>
      <c r="F463" t="s">
        <v>1835</v>
      </c>
      <c r="G463" s="19" t="s">
        <v>33</v>
      </c>
      <c r="H463" t="s">
        <v>1836</v>
      </c>
      <c r="I463" t="s">
        <v>89</v>
      </c>
      <c r="J463" t="s">
        <v>89</v>
      </c>
      <c r="K463" t="s">
        <v>1837</v>
      </c>
      <c r="L463" t="s">
        <v>91</v>
      </c>
      <c r="M463" t="s">
        <v>348</v>
      </c>
      <c r="N463" s="19" t="s">
        <v>33</v>
      </c>
      <c r="S463" s="19" t="s">
        <v>33</v>
      </c>
    </row>
    <row r="464" spans="5:19" x14ac:dyDescent="0.25">
      <c r="E464" t="s">
        <v>1838</v>
      </c>
      <c r="F464" t="s">
        <v>1839</v>
      </c>
      <c r="G464" s="19" t="s">
        <v>33</v>
      </c>
      <c r="H464" t="s">
        <v>1840</v>
      </c>
      <c r="I464" t="s">
        <v>89</v>
      </c>
      <c r="J464" t="s">
        <v>89</v>
      </c>
      <c r="K464" t="s">
        <v>1841</v>
      </c>
      <c r="L464" t="s">
        <v>52</v>
      </c>
      <c r="M464" t="s">
        <v>1493</v>
      </c>
      <c r="N464" s="19" t="s">
        <v>33</v>
      </c>
      <c r="S464" s="19" t="s">
        <v>33</v>
      </c>
    </row>
    <row r="465" spans="5:19" x14ac:dyDescent="0.25">
      <c r="E465" t="s">
        <v>1842</v>
      </c>
      <c r="F465" t="s">
        <v>1843</v>
      </c>
      <c r="G465" s="19" t="s">
        <v>33</v>
      </c>
      <c r="H465" t="s">
        <v>1844</v>
      </c>
      <c r="I465" t="s">
        <v>52</v>
      </c>
      <c r="J465" t="s">
        <v>630</v>
      </c>
      <c r="K465" t="s">
        <v>1845</v>
      </c>
      <c r="L465" t="s">
        <v>82</v>
      </c>
      <c r="M465" t="s">
        <v>1846</v>
      </c>
      <c r="N465" s="19" t="s">
        <v>33</v>
      </c>
      <c r="S465" s="19" t="s">
        <v>33</v>
      </c>
    </row>
    <row r="466" spans="5:19" x14ac:dyDescent="0.25">
      <c r="E466" t="s">
        <v>1847</v>
      </c>
      <c r="F466" t="s">
        <v>1848</v>
      </c>
      <c r="G466" s="19" t="s">
        <v>33</v>
      </c>
      <c r="H466" t="s">
        <v>1849</v>
      </c>
      <c r="I466" t="s">
        <v>38</v>
      </c>
      <c r="J466" t="s">
        <v>39</v>
      </c>
      <c r="K466" t="s">
        <v>1850</v>
      </c>
      <c r="L466" t="s">
        <v>52</v>
      </c>
      <c r="M466" t="s">
        <v>55</v>
      </c>
      <c r="N466" s="19" t="s">
        <v>33</v>
      </c>
      <c r="S466" s="19" t="s">
        <v>33</v>
      </c>
    </row>
    <row r="467" spans="5:19" x14ac:dyDescent="0.25">
      <c r="E467" t="s">
        <v>1851</v>
      </c>
      <c r="F467" t="s">
        <v>1852</v>
      </c>
      <c r="G467" s="19" t="s">
        <v>33</v>
      </c>
      <c r="H467" t="s">
        <v>1853</v>
      </c>
      <c r="I467" t="s">
        <v>38</v>
      </c>
      <c r="J467" t="s">
        <v>376</v>
      </c>
      <c r="K467" t="s">
        <v>1854</v>
      </c>
      <c r="L467" t="s">
        <v>44</v>
      </c>
      <c r="M467" t="s">
        <v>649</v>
      </c>
      <c r="N467" s="19" t="s">
        <v>33</v>
      </c>
      <c r="S467" s="19" t="s">
        <v>33</v>
      </c>
    </row>
    <row r="468" spans="5:19" x14ac:dyDescent="0.25">
      <c r="E468" t="s">
        <v>1855</v>
      </c>
      <c r="F468" t="s">
        <v>1856</v>
      </c>
      <c r="G468" s="19" t="s">
        <v>33</v>
      </c>
      <c r="H468" t="s">
        <v>1857</v>
      </c>
      <c r="I468" t="s">
        <v>82</v>
      </c>
      <c r="J468" t="s">
        <v>1858</v>
      </c>
      <c r="K468" t="s">
        <v>1859</v>
      </c>
      <c r="L468" t="s">
        <v>89</v>
      </c>
      <c r="M468" t="s">
        <v>89</v>
      </c>
      <c r="N468" s="19" t="s">
        <v>33</v>
      </c>
      <c r="S468" s="19" t="s">
        <v>33</v>
      </c>
    </row>
    <row r="469" spans="5:19" x14ac:dyDescent="0.25">
      <c r="E469" t="s">
        <v>1860</v>
      </c>
      <c r="F469" t="s">
        <v>1861</v>
      </c>
      <c r="G469" s="19" t="s">
        <v>33</v>
      </c>
      <c r="H469" t="s">
        <v>1862</v>
      </c>
      <c r="I469" t="s">
        <v>91</v>
      </c>
      <c r="J469" t="s">
        <v>640</v>
      </c>
      <c r="K469" t="s">
        <v>1863</v>
      </c>
      <c r="L469" t="s">
        <v>89</v>
      </c>
      <c r="M469" t="s">
        <v>89</v>
      </c>
      <c r="N469" s="19" t="s">
        <v>33</v>
      </c>
      <c r="S469" s="19" t="s">
        <v>33</v>
      </c>
    </row>
    <row r="470" spans="5:19" x14ac:dyDescent="0.25">
      <c r="E470" t="s">
        <v>1864</v>
      </c>
      <c r="F470" t="s">
        <v>1865</v>
      </c>
      <c r="G470" s="19" t="s">
        <v>33</v>
      </c>
      <c r="H470" t="s">
        <v>1866</v>
      </c>
      <c r="I470" t="s">
        <v>82</v>
      </c>
      <c r="J470" t="s">
        <v>83</v>
      </c>
      <c r="K470" t="s">
        <v>1867</v>
      </c>
      <c r="L470" t="s">
        <v>89</v>
      </c>
      <c r="M470" t="s">
        <v>89</v>
      </c>
      <c r="N470" s="19" t="s">
        <v>33</v>
      </c>
      <c r="S470" s="19" t="s">
        <v>33</v>
      </c>
    </row>
    <row r="471" spans="5:19" x14ac:dyDescent="0.25">
      <c r="E471" t="s">
        <v>1868</v>
      </c>
      <c r="F471" t="s">
        <v>1869</v>
      </c>
      <c r="G471" s="19" t="s">
        <v>33</v>
      </c>
      <c r="H471" t="s">
        <v>1870</v>
      </c>
      <c r="I471" t="s">
        <v>52</v>
      </c>
      <c r="J471" t="s">
        <v>1069</v>
      </c>
      <c r="K471" t="s">
        <v>1871</v>
      </c>
      <c r="L471" t="s">
        <v>89</v>
      </c>
      <c r="M471" t="s">
        <v>89</v>
      </c>
      <c r="N471" s="19" t="s">
        <v>33</v>
      </c>
      <c r="S471" s="19" t="s">
        <v>33</v>
      </c>
    </row>
    <row r="472" spans="5:19" x14ac:dyDescent="0.25">
      <c r="E472" t="s">
        <v>1872</v>
      </c>
      <c r="F472" t="s">
        <v>1873</v>
      </c>
      <c r="G472" s="19" t="s">
        <v>33</v>
      </c>
      <c r="H472" t="s">
        <v>1874</v>
      </c>
      <c r="I472" t="s">
        <v>150</v>
      </c>
      <c r="J472" t="s">
        <v>151</v>
      </c>
      <c r="K472" t="s">
        <v>1875</v>
      </c>
      <c r="L472" t="s">
        <v>89</v>
      </c>
      <c r="M472" t="s">
        <v>89</v>
      </c>
      <c r="N472" s="19" t="s">
        <v>33</v>
      </c>
      <c r="S472" s="19" t="s">
        <v>33</v>
      </c>
    </row>
    <row r="473" spans="5:19" x14ac:dyDescent="0.25">
      <c r="E473" t="s">
        <v>1876</v>
      </c>
      <c r="F473" t="s">
        <v>1877</v>
      </c>
      <c r="G473" s="19" t="s">
        <v>33</v>
      </c>
      <c r="H473" t="s">
        <v>1878</v>
      </c>
      <c r="I473" t="s">
        <v>52</v>
      </c>
      <c r="J473" t="s">
        <v>115</v>
      </c>
      <c r="K473" t="s">
        <v>1879</v>
      </c>
      <c r="L473" t="s">
        <v>89</v>
      </c>
      <c r="M473" t="s">
        <v>89</v>
      </c>
      <c r="N473" s="19" t="s">
        <v>33</v>
      </c>
      <c r="S473" s="19" t="s">
        <v>33</v>
      </c>
    </row>
    <row r="474" spans="5:19" x14ac:dyDescent="0.25">
      <c r="E474" t="s">
        <v>1880</v>
      </c>
      <c r="F474" t="s">
        <v>1881</v>
      </c>
      <c r="G474" s="19" t="s">
        <v>33</v>
      </c>
      <c r="H474" t="s">
        <v>1882</v>
      </c>
      <c r="I474" t="s">
        <v>52</v>
      </c>
      <c r="J474" t="s">
        <v>688</v>
      </c>
      <c r="K474" t="s">
        <v>1883</v>
      </c>
      <c r="L474" t="s">
        <v>35</v>
      </c>
      <c r="M474" t="s">
        <v>442</v>
      </c>
      <c r="N474" s="19" t="s">
        <v>33</v>
      </c>
      <c r="S474" s="19" t="s">
        <v>33</v>
      </c>
    </row>
    <row r="475" spans="5:19" x14ac:dyDescent="0.25">
      <c r="E475" t="s">
        <v>1884</v>
      </c>
      <c r="F475" t="s">
        <v>1885</v>
      </c>
      <c r="G475" s="19" t="s">
        <v>33</v>
      </c>
      <c r="H475" t="s">
        <v>1886</v>
      </c>
      <c r="I475" t="s">
        <v>82</v>
      </c>
      <c r="J475" t="s">
        <v>190</v>
      </c>
      <c r="K475" t="s">
        <v>1887</v>
      </c>
      <c r="L475" t="s">
        <v>170</v>
      </c>
      <c r="M475" t="s">
        <v>184</v>
      </c>
      <c r="N475" s="19" t="s">
        <v>33</v>
      </c>
      <c r="S475" s="19" t="s">
        <v>33</v>
      </c>
    </row>
    <row r="476" spans="5:19" x14ac:dyDescent="0.25">
      <c r="E476" t="s">
        <v>1888</v>
      </c>
      <c r="F476" t="s">
        <v>1889</v>
      </c>
      <c r="G476" s="19" t="s">
        <v>33</v>
      </c>
      <c r="H476" t="s">
        <v>1890</v>
      </c>
      <c r="I476" t="s">
        <v>170</v>
      </c>
      <c r="J476" t="s">
        <v>553</v>
      </c>
      <c r="K476" t="s">
        <v>1891</v>
      </c>
      <c r="L476" t="s">
        <v>44</v>
      </c>
      <c r="M476" t="s">
        <v>103</v>
      </c>
      <c r="N476" s="19" t="s">
        <v>33</v>
      </c>
      <c r="S476" s="19" t="s">
        <v>33</v>
      </c>
    </row>
    <row r="477" spans="5:19" x14ac:dyDescent="0.25">
      <c r="E477" t="s">
        <v>1892</v>
      </c>
      <c r="F477" t="s">
        <v>1893</v>
      </c>
      <c r="G477" s="19" t="s">
        <v>33</v>
      </c>
      <c r="H477" t="s">
        <v>1894</v>
      </c>
      <c r="I477" t="s">
        <v>52</v>
      </c>
      <c r="J477" t="s">
        <v>137</v>
      </c>
      <c r="K477" t="s">
        <v>1895</v>
      </c>
      <c r="L477" t="s">
        <v>35</v>
      </c>
      <c r="M477" t="s">
        <v>263</v>
      </c>
      <c r="N477" s="19" t="s">
        <v>33</v>
      </c>
      <c r="S477" s="19" t="s">
        <v>33</v>
      </c>
    </row>
    <row r="478" spans="5:19" x14ac:dyDescent="0.25">
      <c r="E478" t="s">
        <v>1896</v>
      </c>
      <c r="F478" t="s">
        <v>1897</v>
      </c>
      <c r="G478" s="19" t="s">
        <v>33</v>
      </c>
      <c r="H478" t="s">
        <v>1894</v>
      </c>
      <c r="I478" t="s">
        <v>89</v>
      </c>
      <c r="J478" t="s">
        <v>89</v>
      </c>
      <c r="K478" t="s">
        <v>1898</v>
      </c>
      <c r="L478" t="s">
        <v>170</v>
      </c>
      <c r="M478" t="s">
        <v>184</v>
      </c>
      <c r="N478" s="19" t="s">
        <v>33</v>
      </c>
      <c r="S478" s="19" t="s">
        <v>33</v>
      </c>
    </row>
    <row r="479" spans="5:19" x14ac:dyDescent="0.25">
      <c r="E479" t="s">
        <v>1899</v>
      </c>
      <c r="F479" t="s">
        <v>1900</v>
      </c>
      <c r="G479" s="19" t="s">
        <v>33</v>
      </c>
      <c r="H479" t="s">
        <v>1901</v>
      </c>
      <c r="I479" t="s">
        <v>44</v>
      </c>
      <c r="J479" t="s">
        <v>45</v>
      </c>
      <c r="K479" t="s">
        <v>1902</v>
      </c>
      <c r="L479" t="s">
        <v>150</v>
      </c>
      <c r="M479" t="s">
        <v>510</v>
      </c>
      <c r="N479" s="19" t="s">
        <v>33</v>
      </c>
      <c r="S479" s="19" t="s">
        <v>33</v>
      </c>
    </row>
    <row r="480" spans="5:19" x14ac:dyDescent="0.25">
      <c r="E480" t="s">
        <v>1903</v>
      </c>
      <c r="F480" t="s">
        <v>1904</v>
      </c>
      <c r="G480" s="19" t="s">
        <v>33</v>
      </c>
      <c r="H480" t="s">
        <v>1905</v>
      </c>
      <c r="I480" t="s">
        <v>35</v>
      </c>
      <c r="J480" t="s">
        <v>36</v>
      </c>
      <c r="K480" t="s">
        <v>1906</v>
      </c>
      <c r="L480" t="s">
        <v>110</v>
      </c>
      <c r="M480" t="s">
        <v>322</v>
      </c>
      <c r="N480" s="19" t="s">
        <v>33</v>
      </c>
      <c r="S480" s="19" t="s">
        <v>33</v>
      </c>
    </row>
    <row r="481" spans="5:19" x14ac:dyDescent="0.25">
      <c r="E481" t="s">
        <v>1907</v>
      </c>
      <c r="F481" t="s">
        <v>1908</v>
      </c>
      <c r="G481" s="19" t="s">
        <v>33</v>
      </c>
      <c r="H481" t="s">
        <v>1909</v>
      </c>
      <c r="I481" t="s">
        <v>52</v>
      </c>
      <c r="J481" t="s">
        <v>1493</v>
      </c>
      <c r="K481" t="s">
        <v>1910</v>
      </c>
      <c r="L481" t="s">
        <v>52</v>
      </c>
      <c r="M481" t="s">
        <v>148</v>
      </c>
      <c r="N481" s="19" t="s">
        <v>33</v>
      </c>
      <c r="S481" s="19" t="s">
        <v>33</v>
      </c>
    </row>
    <row r="482" spans="5:19" x14ac:dyDescent="0.25">
      <c r="E482" t="s">
        <v>1911</v>
      </c>
      <c r="F482" t="s">
        <v>1912</v>
      </c>
      <c r="G482" s="19" t="s">
        <v>33</v>
      </c>
      <c r="H482" t="s">
        <v>1913</v>
      </c>
      <c r="I482" t="s">
        <v>150</v>
      </c>
      <c r="J482" t="s">
        <v>640</v>
      </c>
      <c r="K482" t="s">
        <v>1914</v>
      </c>
      <c r="L482" t="s">
        <v>38</v>
      </c>
      <c r="M482" t="s">
        <v>68</v>
      </c>
      <c r="N482" s="19" t="s">
        <v>33</v>
      </c>
      <c r="S482" s="19" t="s">
        <v>33</v>
      </c>
    </row>
    <row r="483" spans="5:19" x14ac:dyDescent="0.25">
      <c r="E483" t="s">
        <v>1915</v>
      </c>
      <c r="F483" t="s">
        <v>1916</v>
      </c>
      <c r="G483" s="19" t="s">
        <v>33</v>
      </c>
      <c r="H483" t="s">
        <v>1917</v>
      </c>
      <c r="I483" t="s">
        <v>150</v>
      </c>
      <c r="J483" t="s">
        <v>510</v>
      </c>
      <c r="K483" t="s">
        <v>1918</v>
      </c>
      <c r="L483" t="s">
        <v>38</v>
      </c>
      <c r="M483" t="s">
        <v>68</v>
      </c>
      <c r="N483" s="19" t="s">
        <v>33</v>
      </c>
      <c r="S483" s="19" t="s">
        <v>33</v>
      </c>
    </row>
    <row r="484" spans="5:19" x14ac:dyDescent="0.25">
      <c r="E484" t="s">
        <v>1919</v>
      </c>
      <c r="F484" t="s">
        <v>1920</v>
      </c>
      <c r="G484" s="19" t="s">
        <v>33</v>
      </c>
      <c r="H484" t="s">
        <v>1921</v>
      </c>
      <c r="I484" t="s">
        <v>150</v>
      </c>
      <c r="J484" t="s">
        <v>510</v>
      </c>
      <c r="K484" t="s">
        <v>1922</v>
      </c>
      <c r="L484" t="s">
        <v>82</v>
      </c>
      <c r="M484" t="s">
        <v>1007</v>
      </c>
      <c r="N484" s="19" t="s">
        <v>33</v>
      </c>
      <c r="S484" s="19" t="s">
        <v>33</v>
      </c>
    </row>
    <row r="485" spans="5:19" x14ac:dyDescent="0.25">
      <c r="E485" t="s">
        <v>1923</v>
      </c>
      <c r="F485" t="s">
        <v>1924</v>
      </c>
      <c r="G485" s="19" t="s">
        <v>33</v>
      </c>
      <c r="H485" t="s">
        <v>1925</v>
      </c>
      <c r="I485" t="s">
        <v>96</v>
      </c>
      <c r="J485" t="s">
        <v>1926</v>
      </c>
      <c r="K485" t="s">
        <v>1927</v>
      </c>
      <c r="L485" t="s">
        <v>35</v>
      </c>
      <c r="M485" t="s">
        <v>160</v>
      </c>
      <c r="N485" s="19" t="s">
        <v>33</v>
      </c>
      <c r="S485" s="19" t="s">
        <v>33</v>
      </c>
    </row>
    <row r="486" spans="5:19" x14ac:dyDescent="0.25">
      <c r="E486" t="s">
        <v>1928</v>
      </c>
      <c r="F486" t="s">
        <v>1929</v>
      </c>
      <c r="G486" s="19" t="s">
        <v>33</v>
      </c>
      <c r="H486" t="s">
        <v>1930</v>
      </c>
      <c r="I486" t="s">
        <v>52</v>
      </c>
      <c r="J486" t="s">
        <v>137</v>
      </c>
      <c r="K486" t="s">
        <v>1931</v>
      </c>
      <c r="L486" t="s">
        <v>44</v>
      </c>
      <c r="M486" t="s">
        <v>77</v>
      </c>
      <c r="N486" s="19" t="s">
        <v>33</v>
      </c>
      <c r="S486" s="19" t="s">
        <v>33</v>
      </c>
    </row>
    <row r="487" spans="5:19" x14ac:dyDescent="0.25">
      <c r="E487" t="s">
        <v>1932</v>
      </c>
      <c r="F487" t="s">
        <v>1933</v>
      </c>
      <c r="G487" s="19" t="s">
        <v>33</v>
      </c>
      <c r="H487" t="s">
        <v>1934</v>
      </c>
      <c r="I487" t="s">
        <v>170</v>
      </c>
      <c r="J487" t="s">
        <v>184</v>
      </c>
      <c r="K487" t="s">
        <v>1935</v>
      </c>
      <c r="L487" t="s">
        <v>52</v>
      </c>
      <c r="M487" t="s">
        <v>53</v>
      </c>
      <c r="N487" s="19" t="s">
        <v>33</v>
      </c>
      <c r="S487" s="19" t="s">
        <v>33</v>
      </c>
    </row>
    <row r="488" spans="5:19" x14ac:dyDescent="0.25">
      <c r="E488" t="s">
        <v>1936</v>
      </c>
      <c r="F488" t="s">
        <v>1937</v>
      </c>
      <c r="G488" s="19" t="s">
        <v>33</v>
      </c>
      <c r="H488" t="s">
        <v>1938</v>
      </c>
      <c r="I488" t="s">
        <v>110</v>
      </c>
      <c r="J488" t="s">
        <v>111</v>
      </c>
      <c r="K488" t="s">
        <v>1939</v>
      </c>
      <c r="L488" t="s">
        <v>52</v>
      </c>
      <c r="M488" t="s">
        <v>195</v>
      </c>
      <c r="N488" s="19" t="s">
        <v>33</v>
      </c>
      <c r="S488" s="19" t="s">
        <v>33</v>
      </c>
    </row>
    <row r="489" spans="5:19" x14ac:dyDescent="0.25">
      <c r="E489" t="s">
        <v>1940</v>
      </c>
      <c r="F489" t="s">
        <v>1941</v>
      </c>
      <c r="G489" s="19" t="s">
        <v>33</v>
      </c>
      <c r="H489" t="s">
        <v>1942</v>
      </c>
      <c r="I489" t="s">
        <v>170</v>
      </c>
      <c r="J489" t="s">
        <v>1943</v>
      </c>
      <c r="K489" t="s">
        <v>1944</v>
      </c>
      <c r="L489" t="s">
        <v>38</v>
      </c>
      <c r="M489" t="s">
        <v>68</v>
      </c>
      <c r="N489" s="19" t="s">
        <v>33</v>
      </c>
      <c r="S489" s="19" t="s">
        <v>33</v>
      </c>
    </row>
    <row r="490" spans="5:19" x14ac:dyDescent="0.25">
      <c r="E490" t="s">
        <v>1945</v>
      </c>
      <c r="F490" t="s">
        <v>1946</v>
      </c>
      <c r="G490" s="19" t="s">
        <v>33</v>
      </c>
      <c r="H490" t="s">
        <v>1947</v>
      </c>
      <c r="I490" t="s">
        <v>52</v>
      </c>
      <c r="J490" t="s">
        <v>195</v>
      </c>
      <c r="K490" t="s">
        <v>1948</v>
      </c>
      <c r="L490" t="s">
        <v>38</v>
      </c>
      <c r="M490" t="s">
        <v>68</v>
      </c>
      <c r="N490" s="19" t="s">
        <v>33</v>
      </c>
      <c r="S490" s="19" t="s">
        <v>33</v>
      </c>
    </row>
    <row r="491" spans="5:19" x14ac:dyDescent="0.25">
      <c r="E491" t="s">
        <v>1949</v>
      </c>
      <c r="F491" t="s">
        <v>1950</v>
      </c>
      <c r="G491" s="19" t="s">
        <v>33</v>
      </c>
      <c r="H491" t="s">
        <v>1951</v>
      </c>
      <c r="I491" t="s">
        <v>150</v>
      </c>
      <c r="J491" t="s">
        <v>117</v>
      </c>
      <c r="K491" t="s">
        <v>1952</v>
      </c>
      <c r="L491" t="s">
        <v>356</v>
      </c>
      <c r="M491" t="s">
        <v>943</v>
      </c>
      <c r="N491" s="19" t="s">
        <v>33</v>
      </c>
      <c r="S491" s="19" t="s">
        <v>33</v>
      </c>
    </row>
    <row r="492" spans="5:19" x14ac:dyDescent="0.25">
      <c r="E492" t="s">
        <v>1953</v>
      </c>
      <c r="F492" t="s">
        <v>1954</v>
      </c>
      <c r="G492" s="19" t="s">
        <v>33</v>
      </c>
      <c r="H492" t="s">
        <v>1955</v>
      </c>
      <c r="I492" t="s">
        <v>142</v>
      </c>
      <c r="J492" t="s">
        <v>195</v>
      </c>
      <c r="K492" t="s">
        <v>1956</v>
      </c>
      <c r="L492" t="s">
        <v>170</v>
      </c>
      <c r="M492" t="s">
        <v>362</v>
      </c>
      <c r="N492" s="19" t="s">
        <v>33</v>
      </c>
      <c r="S492" s="19" t="s">
        <v>33</v>
      </c>
    </row>
    <row r="493" spans="5:19" x14ac:dyDescent="0.25">
      <c r="E493" t="s">
        <v>1957</v>
      </c>
      <c r="F493" t="s">
        <v>1958</v>
      </c>
      <c r="G493" s="19" t="s">
        <v>33</v>
      </c>
      <c r="H493" t="s">
        <v>1959</v>
      </c>
      <c r="I493" t="s">
        <v>52</v>
      </c>
      <c r="J493" t="s">
        <v>195</v>
      </c>
      <c r="K493" t="s">
        <v>1960</v>
      </c>
      <c r="L493" t="s">
        <v>89</v>
      </c>
      <c r="M493" t="s">
        <v>89</v>
      </c>
      <c r="N493" s="19" t="s">
        <v>33</v>
      </c>
      <c r="S493" s="19" t="s">
        <v>33</v>
      </c>
    </row>
    <row r="494" spans="5:19" x14ac:dyDescent="0.25">
      <c r="E494" t="s">
        <v>1961</v>
      </c>
      <c r="F494" t="s">
        <v>1962</v>
      </c>
      <c r="G494" s="19" t="s">
        <v>33</v>
      </c>
      <c r="H494" t="s">
        <v>1963</v>
      </c>
      <c r="I494" t="s">
        <v>52</v>
      </c>
      <c r="J494" t="s">
        <v>881</v>
      </c>
      <c r="K494" t="s">
        <v>1960</v>
      </c>
      <c r="L494" t="s">
        <v>89</v>
      </c>
      <c r="M494" t="s">
        <v>89</v>
      </c>
      <c r="N494" s="19" t="s">
        <v>33</v>
      </c>
      <c r="S494" s="19" t="s">
        <v>33</v>
      </c>
    </row>
    <row r="495" spans="5:19" x14ac:dyDescent="0.25">
      <c r="E495" t="s">
        <v>1964</v>
      </c>
      <c r="F495" t="s">
        <v>1965</v>
      </c>
      <c r="G495" s="19" t="s">
        <v>33</v>
      </c>
      <c r="H495" t="s">
        <v>1966</v>
      </c>
      <c r="K495" t="s">
        <v>1960</v>
      </c>
      <c r="L495" t="s">
        <v>89</v>
      </c>
      <c r="M495" t="s">
        <v>89</v>
      </c>
      <c r="N495" s="19" t="s">
        <v>33</v>
      </c>
      <c r="S495" s="19" t="s">
        <v>33</v>
      </c>
    </row>
    <row r="496" spans="5:19" x14ac:dyDescent="0.25">
      <c r="E496" t="s">
        <v>1967</v>
      </c>
      <c r="F496" t="s">
        <v>1968</v>
      </c>
      <c r="G496" s="19" t="s">
        <v>33</v>
      </c>
      <c r="H496" t="s">
        <v>1969</v>
      </c>
      <c r="I496" t="s">
        <v>44</v>
      </c>
      <c r="J496" t="s">
        <v>103</v>
      </c>
      <c r="K496" t="s">
        <v>1970</v>
      </c>
      <c r="L496" t="s">
        <v>38</v>
      </c>
      <c r="M496" t="s">
        <v>62</v>
      </c>
      <c r="N496" s="19" t="s">
        <v>33</v>
      </c>
      <c r="S496" s="19" t="s">
        <v>33</v>
      </c>
    </row>
    <row r="497" spans="5:19" x14ac:dyDescent="0.25">
      <c r="E497" t="s">
        <v>1971</v>
      </c>
      <c r="F497" t="s">
        <v>1972</v>
      </c>
      <c r="G497" s="19" t="s">
        <v>33</v>
      </c>
      <c r="H497" t="s">
        <v>1973</v>
      </c>
      <c r="I497" t="s">
        <v>356</v>
      </c>
      <c r="J497" t="s">
        <v>1140</v>
      </c>
      <c r="K497" t="s">
        <v>1974</v>
      </c>
      <c r="L497" t="s">
        <v>44</v>
      </c>
      <c r="M497" t="s">
        <v>103</v>
      </c>
      <c r="N497" s="19" t="s">
        <v>33</v>
      </c>
      <c r="S497" s="19" t="s">
        <v>33</v>
      </c>
    </row>
    <row r="498" spans="5:19" x14ac:dyDescent="0.25">
      <c r="E498" t="s">
        <v>1975</v>
      </c>
      <c r="F498" t="s">
        <v>1976</v>
      </c>
      <c r="G498" s="19" t="s">
        <v>33</v>
      </c>
      <c r="H498" t="s">
        <v>1977</v>
      </c>
      <c r="I498" t="s">
        <v>170</v>
      </c>
      <c r="J498" t="s">
        <v>184</v>
      </c>
      <c r="K498" t="s">
        <v>1978</v>
      </c>
      <c r="L498" t="s">
        <v>38</v>
      </c>
      <c r="M498" t="s">
        <v>68</v>
      </c>
      <c r="N498" s="19" t="s">
        <v>33</v>
      </c>
      <c r="S498" s="19" t="s">
        <v>33</v>
      </c>
    </row>
    <row r="499" spans="5:19" x14ac:dyDescent="0.25">
      <c r="E499" t="s">
        <v>1979</v>
      </c>
      <c r="F499" t="s">
        <v>1980</v>
      </c>
      <c r="G499" s="19" t="s">
        <v>33</v>
      </c>
      <c r="H499" t="s">
        <v>1981</v>
      </c>
      <c r="I499" t="s">
        <v>52</v>
      </c>
      <c r="J499" t="s">
        <v>137</v>
      </c>
      <c r="K499" t="s">
        <v>1982</v>
      </c>
      <c r="L499" t="s">
        <v>150</v>
      </c>
      <c r="M499" t="s">
        <v>117</v>
      </c>
      <c r="N499" s="19" t="s">
        <v>33</v>
      </c>
      <c r="S499" s="19" t="s">
        <v>33</v>
      </c>
    </row>
    <row r="500" spans="5:19" x14ac:dyDescent="0.25">
      <c r="E500" t="s">
        <v>1983</v>
      </c>
      <c r="F500" t="s">
        <v>1984</v>
      </c>
      <c r="G500" s="19" t="s">
        <v>33</v>
      </c>
      <c r="H500" t="s">
        <v>1985</v>
      </c>
      <c r="I500" t="s">
        <v>142</v>
      </c>
      <c r="J500" t="s">
        <v>133</v>
      </c>
      <c r="K500" t="s">
        <v>1986</v>
      </c>
      <c r="L500" t="s">
        <v>44</v>
      </c>
      <c r="M500" t="s">
        <v>103</v>
      </c>
      <c r="N500" s="19" t="s">
        <v>33</v>
      </c>
      <c r="S500" s="19" t="s">
        <v>33</v>
      </c>
    </row>
    <row r="501" spans="5:19" x14ac:dyDescent="0.25">
      <c r="E501" t="s">
        <v>1987</v>
      </c>
      <c r="F501" t="s">
        <v>1988</v>
      </c>
      <c r="G501" s="19" t="s">
        <v>33</v>
      </c>
      <c r="H501" t="s">
        <v>1989</v>
      </c>
      <c r="I501" t="s">
        <v>44</v>
      </c>
      <c r="J501" t="s">
        <v>649</v>
      </c>
      <c r="K501" t="s">
        <v>1990</v>
      </c>
      <c r="L501" t="s">
        <v>35</v>
      </c>
      <c r="M501" t="s">
        <v>263</v>
      </c>
      <c r="N501" s="19" t="s">
        <v>33</v>
      </c>
      <c r="S501" s="19" t="s">
        <v>33</v>
      </c>
    </row>
    <row r="502" spans="5:19" x14ac:dyDescent="0.25">
      <c r="E502" t="s">
        <v>1991</v>
      </c>
      <c r="F502" t="s">
        <v>1992</v>
      </c>
      <c r="G502" s="19" t="s">
        <v>33</v>
      </c>
      <c r="H502" t="s">
        <v>1993</v>
      </c>
      <c r="I502" t="s">
        <v>52</v>
      </c>
      <c r="J502" t="s">
        <v>1994</v>
      </c>
      <c r="K502" t="s">
        <v>1995</v>
      </c>
      <c r="L502" t="s">
        <v>44</v>
      </c>
      <c r="M502" t="s">
        <v>103</v>
      </c>
      <c r="N502" s="19" t="s">
        <v>33</v>
      </c>
      <c r="S502" s="19" t="s">
        <v>33</v>
      </c>
    </row>
    <row r="503" spans="5:19" x14ac:dyDescent="0.25">
      <c r="E503" t="s">
        <v>1996</v>
      </c>
      <c r="F503" t="s">
        <v>1997</v>
      </c>
      <c r="G503" s="19" t="s">
        <v>33</v>
      </c>
      <c r="H503" t="s">
        <v>1998</v>
      </c>
      <c r="I503" t="s">
        <v>110</v>
      </c>
      <c r="J503" t="s">
        <v>567</v>
      </c>
      <c r="K503" t="s">
        <v>1999</v>
      </c>
      <c r="L503" t="s">
        <v>44</v>
      </c>
      <c r="M503" t="s">
        <v>45</v>
      </c>
      <c r="N503" s="19" t="s">
        <v>33</v>
      </c>
      <c r="S503" s="19" t="s">
        <v>33</v>
      </c>
    </row>
    <row r="504" spans="5:19" x14ac:dyDescent="0.25">
      <c r="E504" t="s">
        <v>2000</v>
      </c>
      <c r="F504" t="s">
        <v>2001</v>
      </c>
      <c r="G504" s="19" t="s">
        <v>33</v>
      </c>
      <c r="H504" t="s">
        <v>2002</v>
      </c>
      <c r="I504" t="s">
        <v>89</v>
      </c>
      <c r="J504" t="s">
        <v>89</v>
      </c>
      <c r="K504" t="s">
        <v>2003</v>
      </c>
      <c r="L504" t="s">
        <v>142</v>
      </c>
      <c r="M504" t="s">
        <v>133</v>
      </c>
      <c r="N504" s="19" t="s">
        <v>33</v>
      </c>
      <c r="S504" s="19" t="s">
        <v>33</v>
      </c>
    </row>
    <row r="505" spans="5:19" x14ac:dyDescent="0.25">
      <c r="E505" t="s">
        <v>2004</v>
      </c>
      <c r="F505" t="s">
        <v>2005</v>
      </c>
      <c r="G505" s="19" t="s">
        <v>33</v>
      </c>
      <c r="H505" t="s">
        <v>2006</v>
      </c>
      <c r="I505" t="s">
        <v>89</v>
      </c>
      <c r="J505" t="s">
        <v>89</v>
      </c>
      <c r="K505" t="s">
        <v>2007</v>
      </c>
      <c r="L505" t="s">
        <v>44</v>
      </c>
      <c r="M505" t="s">
        <v>77</v>
      </c>
      <c r="N505" s="19" t="s">
        <v>33</v>
      </c>
      <c r="S505" s="19" t="s">
        <v>33</v>
      </c>
    </row>
    <row r="506" spans="5:19" x14ac:dyDescent="0.25">
      <c r="E506" t="s">
        <v>2008</v>
      </c>
      <c r="F506" t="s">
        <v>2009</v>
      </c>
      <c r="G506" s="19" t="s">
        <v>33</v>
      </c>
      <c r="H506" t="s">
        <v>2010</v>
      </c>
      <c r="I506" t="s">
        <v>52</v>
      </c>
      <c r="J506" t="s">
        <v>943</v>
      </c>
      <c r="K506" t="s">
        <v>2011</v>
      </c>
      <c r="L506" t="s">
        <v>52</v>
      </c>
      <c r="M506" t="s">
        <v>195</v>
      </c>
      <c r="N506" s="19" t="s">
        <v>33</v>
      </c>
      <c r="S506" s="19" t="s">
        <v>33</v>
      </c>
    </row>
    <row r="507" spans="5:19" x14ac:dyDescent="0.25">
      <c r="E507" t="s">
        <v>2012</v>
      </c>
      <c r="F507" t="s">
        <v>2013</v>
      </c>
      <c r="G507" s="19" t="s">
        <v>33</v>
      </c>
      <c r="H507" t="s">
        <v>2014</v>
      </c>
      <c r="I507" t="s">
        <v>89</v>
      </c>
      <c r="J507" t="s">
        <v>89</v>
      </c>
      <c r="K507" t="s">
        <v>2015</v>
      </c>
      <c r="L507" t="s">
        <v>52</v>
      </c>
      <c r="M507" t="s">
        <v>137</v>
      </c>
      <c r="N507" s="19" t="s">
        <v>33</v>
      </c>
      <c r="S507" s="19" t="s">
        <v>33</v>
      </c>
    </row>
    <row r="508" spans="5:19" x14ac:dyDescent="0.25">
      <c r="E508" t="s">
        <v>2016</v>
      </c>
      <c r="F508" t="s">
        <v>2017</v>
      </c>
      <c r="G508" s="19" t="s">
        <v>33</v>
      </c>
      <c r="H508" t="s">
        <v>2018</v>
      </c>
      <c r="I508" t="s">
        <v>91</v>
      </c>
      <c r="J508" t="s">
        <v>92</v>
      </c>
      <c r="K508" t="s">
        <v>2019</v>
      </c>
      <c r="L508" t="s">
        <v>35</v>
      </c>
      <c r="M508" t="s">
        <v>263</v>
      </c>
      <c r="N508" s="19" t="s">
        <v>33</v>
      </c>
      <c r="S508" s="19" t="s">
        <v>33</v>
      </c>
    </row>
    <row r="509" spans="5:19" x14ac:dyDescent="0.25">
      <c r="E509" t="s">
        <v>2020</v>
      </c>
      <c r="F509" t="s">
        <v>2021</v>
      </c>
      <c r="G509" s="19" t="s">
        <v>33</v>
      </c>
      <c r="H509" t="s">
        <v>2022</v>
      </c>
      <c r="I509" t="s">
        <v>38</v>
      </c>
      <c r="J509" t="s">
        <v>815</v>
      </c>
      <c r="K509" t="s">
        <v>2023</v>
      </c>
      <c r="L509" t="s">
        <v>38</v>
      </c>
      <c r="M509" t="s">
        <v>68</v>
      </c>
      <c r="N509" s="19" t="s">
        <v>33</v>
      </c>
      <c r="S509" s="19" t="s">
        <v>33</v>
      </c>
    </row>
    <row r="510" spans="5:19" x14ac:dyDescent="0.25">
      <c r="E510" t="s">
        <v>2024</v>
      </c>
      <c r="F510" t="s">
        <v>2025</v>
      </c>
      <c r="G510" s="19" t="s">
        <v>33</v>
      </c>
      <c r="H510" t="s">
        <v>2026</v>
      </c>
      <c r="I510" t="s">
        <v>89</v>
      </c>
      <c r="J510" t="s">
        <v>89</v>
      </c>
      <c r="K510" t="s">
        <v>2027</v>
      </c>
      <c r="L510" t="s">
        <v>38</v>
      </c>
      <c r="M510" t="s">
        <v>68</v>
      </c>
      <c r="N510" s="19" t="s">
        <v>33</v>
      </c>
      <c r="S510" s="19" t="s">
        <v>33</v>
      </c>
    </row>
    <row r="511" spans="5:19" x14ac:dyDescent="0.25">
      <c r="E511" t="s">
        <v>2028</v>
      </c>
      <c r="F511" t="s">
        <v>2029</v>
      </c>
      <c r="G511" s="19" t="s">
        <v>33</v>
      </c>
      <c r="H511" t="s">
        <v>2026</v>
      </c>
      <c r="I511" t="s">
        <v>89</v>
      </c>
      <c r="J511" t="s">
        <v>89</v>
      </c>
      <c r="K511" t="s">
        <v>2030</v>
      </c>
      <c r="L511" t="s">
        <v>150</v>
      </c>
      <c r="M511" t="s">
        <v>151</v>
      </c>
      <c r="N511" s="19" t="s">
        <v>33</v>
      </c>
      <c r="S511" s="19" t="s">
        <v>33</v>
      </c>
    </row>
    <row r="512" spans="5:19" x14ac:dyDescent="0.25">
      <c r="E512" t="s">
        <v>2031</v>
      </c>
      <c r="F512" t="s">
        <v>2032</v>
      </c>
      <c r="G512" s="19" t="s">
        <v>33</v>
      </c>
      <c r="H512" t="s">
        <v>2033</v>
      </c>
      <c r="I512" t="s">
        <v>52</v>
      </c>
      <c r="J512" t="s">
        <v>137</v>
      </c>
      <c r="K512" t="s">
        <v>2034</v>
      </c>
      <c r="L512" t="s">
        <v>52</v>
      </c>
      <c r="M512" t="s">
        <v>881</v>
      </c>
      <c r="N512" s="19" t="s">
        <v>33</v>
      </c>
      <c r="S512" s="19" t="s">
        <v>33</v>
      </c>
    </row>
    <row r="513" spans="5:19" x14ac:dyDescent="0.25">
      <c r="E513" t="s">
        <v>2035</v>
      </c>
      <c r="F513" t="s">
        <v>2036</v>
      </c>
      <c r="G513" s="19" t="s">
        <v>33</v>
      </c>
      <c r="H513" t="s">
        <v>2037</v>
      </c>
      <c r="I513" t="s">
        <v>150</v>
      </c>
      <c r="J513" t="s">
        <v>117</v>
      </c>
      <c r="K513" t="s">
        <v>2038</v>
      </c>
      <c r="L513" t="s">
        <v>38</v>
      </c>
      <c r="M513" t="s">
        <v>62</v>
      </c>
      <c r="N513" s="19" t="s">
        <v>33</v>
      </c>
      <c r="S513" s="19" t="s">
        <v>33</v>
      </c>
    </row>
    <row r="514" spans="5:19" x14ac:dyDescent="0.25">
      <c r="E514" t="s">
        <v>2039</v>
      </c>
      <c r="F514" t="s">
        <v>2040</v>
      </c>
      <c r="G514" s="19" t="s">
        <v>33</v>
      </c>
      <c r="H514" t="s">
        <v>2041</v>
      </c>
      <c r="I514" t="s">
        <v>91</v>
      </c>
      <c r="J514" t="s">
        <v>99</v>
      </c>
      <c r="K514" t="s">
        <v>2042</v>
      </c>
      <c r="L514" t="s">
        <v>44</v>
      </c>
      <c r="M514" t="s">
        <v>45</v>
      </c>
      <c r="N514" s="19" t="s">
        <v>33</v>
      </c>
      <c r="S514" s="19" t="s">
        <v>33</v>
      </c>
    </row>
    <row r="515" spans="5:19" x14ac:dyDescent="0.25">
      <c r="E515" t="s">
        <v>2043</v>
      </c>
      <c r="F515" t="s">
        <v>2044</v>
      </c>
      <c r="G515" s="19" t="s">
        <v>33</v>
      </c>
      <c r="H515" t="s">
        <v>2045</v>
      </c>
      <c r="I515" t="s">
        <v>150</v>
      </c>
      <c r="J515" t="s">
        <v>640</v>
      </c>
      <c r="K515" t="s">
        <v>2046</v>
      </c>
      <c r="L515" t="s">
        <v>44</v>
      </c>
      <c r="M515" t="s">
        <v>789</v>
      </c>
      <c r="N515" s="19" t="s">
        <v>33</v>
      </c>
      <c r="S515" s="19" t="s">
        <v>33</v>
      </c>
    </row>
    <row r="516" spans="5:19" x14ac:dyDescent="0.25">
      <c r="E516" t="s">
        <v>2047</v>
      </c>
      <c r="F516" t="s">
        <v>2048</v>
      </c>
      <c r="G516" s="19" t="s">
        <v>33</v>
      </c>
      <c r="H516" t="s">
        <v>2049</v>
      </c>
      <c r="I516" t="s">
        <v>52</v>
      </c>
      <c r="J516" t="s">
        <v>115</v>
      </c>
      <c r="K516" t="s">
        <v>2050</v>
      </c>
      <c r="L516" t="s">
        <v>91</v>
      </c>
      <c r="M516" t="s">
        <v>204</v>
      </c>
      <c r="N516" s="19" t="s">
        <v>33</v>
      </c>
      <c r="S516" s="19" t="s">
        <v>33</v>
      </c>
    </row>
    <row r="517" spans="5:19" x14ac:dyDescent="0.25">
      <c r="E517" t="s">
        <v>2051</v>
      </c>
      <c r="F517" t="s">
        <v>2052</v>
      </c>
      <c r="G517" s="19" t="s">
        <v>33</v>
      </c>
      <c r="H517" t="s">
        <v>2053</v>
      </c>
      <c r="I517" t="s">
        <v>110</v>
      </c>
      <c r="J517" t="s">
        <v>313</v>
      </c>
      <c r="K517" t="s">
        <v>2054</v>
      </c>
      <c r="L517" t="s">
        <v>96</v>
      </c>
      <c r="M517" t="s">
        <v>1024</v>
      </c>
      <c r="N517" s="19" t="s">
        <v>33</v>
      </c>
      <c r="S517" s="19" t="s">
        <v>33</v>
      </c>
    </row>
    <row r="518" spans="5:19" x14ac:dyDescent="0.25">
      <c r="E518" t="s">
        <v>2055</v>
      </c>
      <c r="F518" t="s">
        <v>2056</v>
      </c>
      <c r="G518" s="19" t="s">
        <v>33</v>
      </c>
      <c r="H518" t="s">
        <v>2057</v>
      </c>
      <c r="I518" t="s">
        <v>52</v>
      </c>
      <c r="J518" t="s">
        <v>171</v>
      </c>
      <c r="K518" t="s">
        <v>2058</v>
      </c>
      <c r="L518" t="s">
        <v>44</v>
      </c>
      <c r="M518" t="s">
        <v>144</v>
      </c>
      <c r="N518" s="19" t="s">
        <v>33</v>
      </c>
      <c r="S518" s="19" t="s">
        <v>33</v>
      </c>
    </row>
    <row r="519" spans="5:19" x14ac:dyDescent="0.25">
      <c r="E519" t="s">
        <v>2059</v>
      </c>
      <c r="F519" t="s">
        <v>2060</v>
      </c>
      <c r="G519" s="19" t="s">
        <v>33</v>
      </c>
      <c r="H519" t="s">
        <v>2061</v>
      </c>
      <c r="I519" t="s">
        <v>170</v>
      </c>
      <c r="J519" t="s">
        <v>683</v>
      </c>
      <c r="K519" t="s">
        <v>2062</v>
      </c>
      <c r="L519" t="s">
        <v>142</v>
      </c>
      <c r="M519" t="s">
        <v>133</v>
      </c>
      <c r="N519" s="19" t="s">
        <v>33</v>
      </c>
      <c r="S519" s="19" t="s">
        <v>33</v>
      </c>
    </row>
    <row r="520" spans="5:19" x14ac:dyDescent="0.25">
      <c r="E520" t="s">
        <v>2063</v>
      </c>
      <c r="F520" t="s">
        <v>2064</v>
      </c>
      <c r="G520" s="19" t="s">
        <v>33</v>
      </c>
      <c r="H520" t="s">
        <v>2065</v>
      </c>
      <c r="I520" t="s">
        <v>52</v>
      </c>
      <c r="J520" t="s">
        <v>1540</v>
      </c>
      <c r="K520" t="s">
        <v>2066</v>
      </c>
      <c r="L520" t="s">
        <v>44</v>
      </c>
      <c r="M520" t="s">
        <v>103</v>
      </c>
      <c r="N520" s="19" t="s">
        <v>33</v>
      </c>
      <c r="S520" s="19" t="s">
        <v>33</v>
      </c>
    </row>
    <row r="521" spans="5:19" x14ac:dyDescent="0.25">
      <c r="E521" t="s">
        <v>2067</v>
      </c>
      <c r="F521" t="s">
        <v>2068</v>
      </c>
      <c r="G521" s="19" t="s">
        <v>33</v>
      </c>
      <c r="H521" t="s">
        <v>2069</v>
      </c>
      <c r="I521" t="s">
        <v>150</v>
      </c>
      <c r="J521" t="s">
        <v>117</v>
      </c>
      <c r="K521" t="s">
        <v>2070</v>
      </c>
      <c r="L521" t="s">
        <v>44</v>
      </c>
      <c r="M521" t="s">
        <v>103</v>
      </c>
      <c r="N521" s="19" t="s">
        <v>33</v>
      </c>
      <c r="S521" s="19" t="s">
        <v>33</v>
      </c>
    </row>
    <row r="522" spans="5:19" x14ac:dyDescent="0.25">
      <c r="E522" t="s">
        <v>2071</v>
      </c>
      <c r="F522" t="s">
        <v>2072</v>
      </c>
      <c r="G522" s="19" t="s">
        <v>33</v>
      </c>
      <c r="H522" t="s">
        <v>2073</v>
      </c>
      <c r="I522" t="s">
        <v>38</v>
      </c>
      <c r="J522" t="s">
        <v>68</v>
      </c>
      <c r="K522" t="s">
        <v>2074</v>
      </c>
      <c r="L522" t="s">
        <v>44</v>
      </c>
      <c r="M522" t="s">
        <v>103</v>
      </c>
      <c r="N522" s="19" t="s">
        <v>33</v>
      </c>
      <c r="S522" s="19" t="s">
        <v>33</v>
      </c>
    </row>
    <row r="523" spans="5:19" x14ac:dyDescent="0.25">
      <c r="E523" t="s">
        <v>2075</v>
      </c>
      <c r="F523" t="s">
        <v>2076</v>
      </c>
      <c r="G523" s="19" t="s">
        <v>33</v>
      </c>
      <c r="H523" t="s">
        <v>2077</v>
      </c>
      <c r="I523" t="s">
        <v>150</v>
      </c>
      <c r="J523" t="s">
        <v>1429</v>
      </c>
      <c r="K523" t="s">
        <v>2078</v>
      </c>
      <c r="L523" t="s">
        <v>44</v>
      </c>
      <c r="M523" t="s">
        <v>649</v>
      </c>
      <c r="N523" s="19" t="s">
        <v>33</v>
      </c>
      <c r="S523" s="19" t="s">
        <v>33</v>
      </c>
    </row>
    <row r="524" spans="5:19" x14ac:dyDescent="0.25">
      <c r="E524" t="s">
        <v>2079</v>
      </c>
      <c r="F524" t="s">
        <v>2080</v>
      </c>
      <c r="G524" s="19" t="s">
        <v>33</v>
      </c>
      <c r="H524" t="s">
        <v>2081</v>
      </c>
      <c r="I524" t="s">
        <v>44</v>
      </c>
      <c r="J524" t="s">
        <v>45</v>
      </c>
      <c r="K524" t="s">
        <v>2082</v>
      </c>
      <c r="L524" t="s">
        <v>38</v>
      </c>
      <c r="M524" t="s">
        <v>68</v>
      </c>
      <c r="N524" s="19" t="s">
        <v>33</v>
      </c>
      <c r="S524" s="19" t="s">
        <v>33</v>
      </c>
    </row>
    <row r="525" spans="5:19" x14ac:dyDescent="0.25">
      <c r="E525" t="s">
        <v>2083</v>
      </c>
      <c r="F525" t="s">
        <v>2084</v>
      </c>
      <c r="G525" s="19" t="s">
        <v>33</v>
      </c>
      <c r="H525" t="s">
        <v>2085</v>
      </c>
      <c r="I525" t="s">
        <v>38</v>
      </c>
      <c r="J525" t="s">
        <v>471</v>
      </c>
      <c r="K525" t="s">
        <v>2082</v>
      </c>
      <c r="L525" t="s">
        <v>38</v>
      </c>
      <c r="M525" t="s">
        <v>68</v>
      </c>
      <c r="N525" s="19" t="s">
        <v>33</v>
      </c>
      <c r="S525" s="19" t="s">
        <v>33</v>
      </c>
    </row>
    <row r="526" spans="5:19" x14ac:dyDescent="0.25">
      <c r="E526" t="s">
        <v>2086</v>
      </c>
      <c r="F526" t="s">
        <v>2087</v>
      </c>
      <c r="G526" s="19" t="s">
        <v>33</v>
      </c>
      <c r="H526" t="s">
        <v>2085</v>
      </c>
      <c r="I526" t="s">
        <v>38</v>
      </c>
      <c r="J526" t="s">
        <v>471</v>
      </c>
      <c r="K526" t="s">
        <v>2088</v>
      </c>
      <c r="L526" t="s">
        <v>110</v>
      </c>
      <c r="M526" t="s">
        <v>105</v>
      </c>
      <c r="N526" s="19" t="s">
        <v>33</v>
      </c>
      <c r="S526" s="19" t="s">
        <v>33</v>
      </c>
    </row>
    <row r="527" spans="5:19" x14ac:dyDescent="0.25">
      <c r="E527" t="s">
        <v>2089</v>
      </c>
      <c r="F527" t="s">
        <v>2090</v>
      </c>
      <c r="G527" s="19" t="s">
        <v>33</v>
      </c>
      <c r="H527" t="s">
        <v>2091</v>
      </c>
      <c r="I527" t="s">
        <v>52</v>
      </c>
      <c r="J527" t="s">
        <v>531</v>
      </c>
      <c r="K527" t="s">
        <v>2092</v>
      </c>
      <c r="L527" t="s">
        <v>35</v>
      </c>
      <c r="M527" t="s">
        <v>160</v>
      </c>
      <c r="N527" s="19" t="s">
        <v>33</v>
      </c>
      <c r="S527" s="19" t="s">
        <v>33</v>
      </c>
    </row>
    <row r="528" spans="5:19" x14ac:dyDescent="0.25">
      <c r="E528" t="s">
        <v>2093</v>
      </c>
      <c r="F528" t="s">
        <v>2094</v>
      </c>
      <c r="G528" s="19" t="s">
        <v>33</v>
      </c>
      <c r="H528" t="s">
        <v>2095</v>
      </c>
      <c r="I528" t="s">
        <v>110</v>
      </c>
      <c r="J528" t="s">
        <v>111</v>
      </c>
      <c r="K528" t="s">
        <v>2096</v>
      </c>
      <c r="L528" t="s">
        <v>38</v>
      </c>
      <c r="M528" t="s">
        <v>68</v>
      </c>
      <c r="N528" s="19" t="s">
        <v>33</v>
      </c>
      <c r="S528" s="19" t="s">
        <v>33</v>
      </c>
    </row>
    <row r="529" spans="5:19" x14ac:dyDescent="0.25">
      <c r="E529" t="s">
        <v>2097</v>
      </c>
      <c r="F529" t="s">
        <v>2098</v>
      </c>
      <c r="G529" s="19" t="s">
        <v>33</v>
      </c>
      <c r="H529" t="s">
        <v>2099</v>
      </c>
      <c r="I529" t="s">
        <v>150</v>
      </c>
      <c r="J529" t="s">
        <v>151</v>
      </c>
      <c r="K529" t="s">
        <v>2100</v>
      </c>
      <c r="L529" t="s">
        <v>142</v>
      </c>
      <c r="M529" t="s">
        <v>117</v>
      </c>
      <c r="N529" s="19" t="s">
        <v>33</v>
      </c>
      <c r="S529" s="19" t="s">
        <v>33</v>
      </c>
    </row>
    <row r="530" spans="5:19" x14ac:dyDescent="0.25">
      <c r="E530" t="s">
        <v>2101</v>
      </c>
      <c r="F530" t="s">
        <v>2102</v>
      </c>
      <c r="G530" s="19" t="s">
        <v>33</v>
      </c>
      <c r="H530" t="s">
        <v>2103</v>
      </c>
      <c r="I530" t="s">
        <v>35</v>
      </c>
      <c r="J530" t="s">
        <v>263</v>
      </c>
      <c r="K530" t="s">
        <v>2104</v>
      </c>
      <c r="L530" t="s">
        <v>38</v>
      </c>
      <c r="M530" t="s">
        <v>1096</v>
      </c>
      <c r="N530" s="19" t="s">
        <v>33</v>
      </c>
      <c r="S530" s="19" t="s">
        <v>33</v>
      </c>
    </row>
    <row r="531" spans="5:19" x14ac:dyDescent="0.25">
      <c r="E531" t="s">
        <v>2105</v>
      </c>
      <c r="F531" t="s">
        <v>2106</v>
      </c>
      <c r="G531" s="19" t="s">
        <v>33</v>
      </c>
      <c r="H531" t="s">
        <v>2107</v>
      </c>
      <c r="I531" t="s">
        <v>38</v>
      </c>
      <c r="J531" t="s">
        <v>68</v>
      </c>
      <c r="K531" t="s">
        <v>2108</v>
      </c>
      <c r="L531" t="s">
        <v>38</v>
      </c>
      <c r="M531" t="s">
        <v>68</v>
      </c>
      <c r="N531" s="19" t="s">
        <v>33</v>
      </c>
      <c r="S531" s="19" t="s">
        <v>33</v>
      </c>
    </row>
    <row r="532" spans="5:19" x14ac:dyDescent="0.25">
      <c r="E532" t="s">
        <v>2109</v>
      </c>
      <c r="F532" t="s">
        <v>2110</v>
      </c>
      <c r="G532" s="19" t="s">
        <v>33</v>
      </c>
      <c r="H532" t="s">
        <v>2111</v>
      </c>
      <c r="I532" t="s">
        <v>142</v>
      </c>
      <c r="J532" t="s">
        <v>117</v>
      </c>
      <c r="K532" t="s">
        <v>2112</v>
      </c>
      <c r="L532" t="s">
        <v>142</v>
      </c>
      <c r="M532" t="s">
        <v>133</v>
      </c>
      <c r="N532" s="19" t="s">
        <v>33</v>
      </c>
      <c r="S532" s="19" t="s">
        <v>33</v>
      </c>
    </row>
    <row r="533" spans="5:19" x14ac:dyDescent="0.25">
      <c r="E533" t="s">
        <v>2113</v>
      </c>
      <c r="F533" t="s">
        <v>2114</v>
      </c>
      <c r="G533" s="19" t="s">
        <v>33</v>
      </c>
      <c r="H533" t="s">
        <v>2115</v>
      </c>
      <c r="I533" t="s">
        <v>35</v>
      </c>
      <c r="J533" t="s">
        <v>85</v>
      </c>
      <c r="K533" t="s">
        <v>2116</v>
      </c>
      <c r="L533" t="s">
        <v>52</v>
      </c>
      <c r="M533" t="s">
        <v>630</v>
      </c>
      <c r="N533" s="19" t="s">
        <v>33</v>
      </c>
      <c r="S533" s="19" t="s">
        <v>33</v>
      </c>
    </row>
    <row r="534" spans="5:19" x14ac:dyDescent="0.25">
      <c r="E534" t="s">
        <v>2117</v>
      </c>
      <c r="F534" t="s">
        <v>2118</v>
      </c>
      <c r="G534" s="19" t="s">
        <v>33</v>
      </c>
      <c r="H534" t="s">
        <v>2119</v>
      </c>
      <c r="I534" t="s">
        <v>82</v>
      </c>
      <c r="J534" t="s">
        <v>105</v>
      </c>
      <c r="K534" t="s">
        <v>2120</v>
      </c>
      <c r="L534" t="s">
        <v>82</v>
      </c>
      <c r="M534" t="s">
        <v>2121</v>
      </c>
      <c r="N534" s="19" t="s">
        <v>33</v>
      </c>
      <c r="S534" s="19" t="s">
        <v>33</v>
      </c>
    </row>
    <row r="535" spans="5:19" x14ac:dyDescent="0.25">
      <c r="E535" t="s">
        <v>2122</v>
      </c>
      <c r="F535" t="s">
        <v>2123</v>
      </c>
      <c r="G535" s="19" t="s">
        <v>33</v>
      </c>
      <c r="H535" t="s">
        <v>2124</v>
      </c>
      <c r="I535" t="s">
        <v>170</v>
      </c>
      <c r="J535" t="s">
        <v>2125</v>
      </c>
      <c r="K535" t="s">
        <v>2126</v>
      </c>
      <c r="L535" t="s">
        <v>44</v>
      </c>
      <c r="M535" t="s">
        <v>77</v>
      </c>
      <c r="N535" s="19" t="s">
        <v>33</v>
      </c>
      <c r="S535" s="19" t="s">
        <v>33</v>
      </c>
    </row>
    <row r="536" spans="5:19" x14ac:dyDescent="0.25">
      <c r="E536" t="s">
        <v>2127</v>
      </c>
      <c r="F536" t="s">
        <v>2128</v>
      </c>
      <c r="G536" s="19" t="s">
        <v>33</v>
      </c>
      <c r="H536" t="s">
        <v>2129</v>
      </c>
      <c r="I536" t="s">
        <v>110</v>
      </c>
      <c r="J536" t="s">
        <v>111</v>
      </c>
      <c r="K536" t="s">
        <v>2130</v>
      </c>
      <c r="L536" t="s">
        <v>44</v>
      </c>
      <c r="M536" t="s">
        <v>103</v>
      </c>
      <c r="N536" s="19" t="s">
        <v>33</v>
      </c>
      <c r="S536" s="19" t="s">
        <v>33</v>
      </c>
    </row>
    <row r="537" spans="5:19" x14ac:dyDescent="0.25">
      <c r="E537" t="s">
        <v>2131</v>
      </c>
      <c r="F537" t="s">
        <v>2132</v>
      </c>
      <c r="G537" s="19" t="s">
        <v>33</v>
      </c>
      <c r="H537" t="s">
        <v>2133</v>
      </c>
      <c r="I537" t="s">
        <v>150</v>
      </c>
      <c r="J537" t="s">
        <v>151</v>
      </c>
      <c r="K537" t="s">
        <v>2130</v>
      </c>
      <c r="L537" t="s">
        <v>44</v>
      </c>
      <c r="M537" t="s">
        <v>103</v>
      </c>
      <c r="N537" s="19" t="s">
        <v>33</v>
      </c>
      <c r="S537" s="19" t="s">
        <v>33</v>
      </c>
    </row>
    <row r="538" spans="5:19" x14ac:dyDescent="0.25">
      <c r="E538" t="s">
        <v>2134</v>
      </c>
      <c r="F538" t="s">
        <v>2135</v>
      </c>
      <c r="G538" s="19" t="s">
        <v>33</v>
      </c>
      <c r="H538" t="s">
        <v>2136</v>
      </c>
      <c r="I538" t="s">
        <v>91</v>
      </c>
      <c r="J538" t="s">
        <v>348</v>
      </c>
      <c r="K538" t="s">
        <v>2137</v>
      </c>
      <c r="L538" t="s">
        <v>44</v>
      </c>
      <c r="M538" t="s">
        <v>227</v>
      </c>
      <c r="N538" s="19" t="s">
        <v>33</v>
      </c>
      <c r="S538" s="19" t="s">
        <v>33</v>
      </c>
    </row>
    <row r="539" spans="5:19" x14ac:dyDescent="0.25">
      <c r="E539" t="s">
        <v>2138</v>
      </c>
      <c r="F539" t="s">
        <v>2139</v>
      </c>
      <c r="G539" s="19" t="s">
        <v>33</v>
      </c>
      <c r="H539" t="s">
        <v>2140</v>
      </c>
      <c r="I539" t="s">
        <v>52</v>
      </c>
      <c r="J539" t="s">
        <v>99</v>
      </c>
      <c r="K539" t="s">
        <v>2141</v>
      </c>
      <c r="L539" t="s">
        <v>89</v>
      </c>
      <c r="M539" t="s">
        <v>89</v>
      </c>
      <c r="N539" s="19" t="s">
        <v>33</v>
      </c>
      <c r="S539" s="19" t="s">
        <v>33</v>
      </c>
    </row>
    <row r="540" spans="5:19" x14ac:dyDescent="0.25">
      <c r="E540" t="s">
        <v>2142</v>
      </c>
      <c r="F540" t="s">
        <v>2143</v>
      </c>
      <c r="G540" s="19" t="s">
        <v>33</v>
      </c>
      <c r="H540" t="s">
        <v>2144</v>
      </c>
      <c r="I540" t="s">
        <v>170</v>
      </c>
      <c r="J540" t="s">
        <v>171</v>
      </c>
      <c r="K540" t="s">
        <v>2141</v>
      </c>
      <c r="L540" t="s">
        <v>89</v>
      </c>
      <c r="M540" t="s">
        <v>89</v>
      </c>
      <c r="N540" s="19" t="s">
        <v>33</v>
      </c>
      <c r="S540" s="19" t="s">
        <v>33</v>
      </c>
    </row>
    <row r="541" spans="5:19" x14ac:dyDescent="0.25">
      <c r="E541" t="s">
        <v>2145</v>
      </c>
      <c r="F541" t="s">
        <v>2146</v>
      </c>
      <c r="G541" s="19" t="s">
        <v>33</v>
      </c>
      <c r="H541" t="s">
        <v>2147</v>
      </c>
      <c r="I541" t="s">
        <v>150</v>
      </c>
      <c r="J541" t="s">
        <v>151</v>
      </c>
      <c r="K541" t="s">
        <v>2148</v>
      </c>
      <c r="L541" t="s">
        <v>44</v>
      </c>
      <c r="M541" t="s">
        <v>103</v>
      </c>
      <c r="N541" s="19" t="s">
        <v>33</v>
      </c>
      <c r="S541" s="19" t="s">
        <v>33</v>
      </c>
    </row>
    <row r="542" spans="5:19" x14ac:dyDescent="0.25">
      <c r="E542" t="s">
        <v>2149</v>
      </c>
      <c r="F542" t="s">
        <v>2150</v>
      </c>
      <c r="G542" s="19" t="s">
        <v>33</v>
      </c>
      <c r="H542" t="s">
        <v>2147</v>
      </c>
      <c r="I542" t="s">
        <v>150</v>
      </c>
      <c r="J542" t="s">
        <v>151</v>
      </c>
      <c r="K542" t="s">
        <v>2148</v>
      </c>
      <c r="L542" t="s">
        <v>44</v>
      </c>
      <c r="M542" t="s">
        <v>103</v>
      </c>
      <c r="N542" s="19" t="s">
        <v>33</v>
      </c>
      <c r="S542" s="19" t="s">
        <v>33</v>
      </c>
    </row>
    <row r="543" spans="5:19" x14ac:dyDescent="0.25">
      <c r="E543" t="s">
        <v>2151</v>
      </c>
      <c r="F543" t="s">
        <v>2152</v>
      </c>
      <c r="G543" s="19" t="s">
        <v>33</v>
      </c>
      <c r="H543" t="s">
        <v>2153</v>
      </c>
      <c r="I543" t="s">
        <v>91</v>
      </c>
      <c r="J543" t="s">
        <v>92</v>
      </c>
      <c r="K543" t="s">
        <v>2148</v>
      </c>
      <c r="L543" t="s">
        <v>44</v>
      </c>
      <c r="M543" t="s">
        <v>103</v>
      </c>
      <c r="N543" s="19" t="s">
        <v>33</v>
      </c>
      <c r="S543" s="19" t="s">
        <v>33</v>
      </c>
    </row>
    <row r="544" spans="5:19" x14ac:dyDescent="0.25">
      <c r="E544" t="s">
        <v>2154</v>
      </c>
      <c r="F544" t="s">
        <v>2155</v>
      </c>
      <c r="G544" s="19" t="s">
        <v>33</v>
      </c>
      <c r="H544" t="s">
        <v>2156</v>
      </c>
      <c r="I544" t="s">
        <v>44</v>
      </c>
      <c r="J544" t="s">
        <v>103</v>
      </c>
      <c r="K544" t="s">
        <v>2157</v>
      </c>
      <c r="L544" t="s">
        <v>44</v>
      </c>
      <c r="M544" t="s">
        <v>144</v>
      </c>
      <c r="N544" s="19" t="s">
        <v>33</v>
      </c>
      <c r="S544" s="19" t="s">
        <v>33</v>
      </c>
    </row>
    <row r="545" spans="5:19" x14ac:dyDescent="0.25">
      <c r="E545" t="s">
        <v>2158</v>
      </c>
      <c r="F545" t="s">
        <v>2159</v>
      </c>
      <c r="G545" s="19" t="s">
        <v>33</v>
      </c>
      <c r="H545" t="s">
        <v>2160</v>
      </c>
      <c r="I545" t="s">
        <v>52</v>
      </c>
      <c r="J545" t="s">
        <v>137</v>
      </c>
      <c r="K545" t="s">
        <v>2161</v>
      </c>
      <c r="L545" t="s">
        <v>44</v>
      </c>
      <c r="M545" t="s">
        <v>144</v>
      </c>
      <c r="N545" s="19" t="s">
        <v>33</v>
      </c>
      <c r="S545" s="19" t="s">
        <v>33</v>
      </c>
    </row>
    <row r="546" spans="5:19" x14ac:dyDescent="0.25">
      <c r="E546" t="s">
        <v>2162</v>
      </c>
      <c r="F546" t="s">
        <v>2163</v>
      </c>
      <c r="G546" s="19" t="s">
        <v>33</v>
      </c>
      <c r="H546" t="s">
        <v>2164</v>
      </c>
      <c r="I546" t="s">
        <v>110</v>
      </c>
      <c r="J546" t="s">
        <v>313</v>
      </c>
      <c r="K546" t="s">
        <v>2165</v>
      </c>
      <c r="L546" t="s">
        <v>44</v>
      </c>
      <c r="M546" t="s">
        <v>103</v>
      </c>
      <c r="N546" s="19" t="s">
        <v>33</v>
      </c>
      <c r="S546" s="19" t="s">
        <v>33</v>
      </c>
    </row>
    <row r="547" spans="5:19" x14ac:dyDescent="0.25">
      <c r="E547" t="s">
        <v>2166</v>
      </c>
      <c r="F547" t="s">
        <v>2167</v>
      </c>
      <c r="G547" s="19" t="s">
        <v>33</v>
      </c>
      <c r="H547" t="s">
        <v>2168</v>
      </c>
      <c r="I547" t="s">
        <v>170</v>
      </c>
      <c r="J547" t="s">
        <v>683</v>
      </c>
      <c r="K547" t="s">
        <v>2169</v>
      </c>
      <c r="L547" t="s">
        <v>170</v>
      </c>
      <c r="M547" t="s">
        <v>553</v>
      </c>
      <c r="N547" s="19" t="s">
        <v>33</v>
      </c>
      <c r="S547" s="19" t="s">
        <v>33</v>
      </c>
    </row>
    <row r="548" spans="5:19" x14ac:dyDescent="0.25">
      <c r="E548" t="s">
        <v>2170</v>
      </c>
      <c r="F548" t="s">
        <v>2171</v>
      </c>
      <c r="G548" s="19" t="s">
        <v>33</v>
      </c>
      <c r="H548" t="s">
        <v>2172</v>
      </c>
      <c r="I548" t="s">
        <v>96</v>
      </c>
      <c r="J548" t="s">
        <v>1024</v>
      </c>
      <c r="K548" t="s">
        <v>2173</v>
      </c>
      <c r="L548" t="s">
        <v>44</v>
      </c>
      <c r="M548" t="s">
        <v>103</v>
      </c>
      <c r="N548" s="19" t="s">
        <v>33</v>
      </c>
      <c r="S548" s="19" t="s">
        <v>33</v>
      </c>
    </row>
    <row r="549" spans="5:19" x14ac:dyDescent="0.25">
      <c r="E549" t="s">
        <v>2174</v>
      </c>
      <c r="F549" t="s">
        <v>2175</v>
      </c>
      <c r="G549" s="19" t="s">
        <v>33</v>
      </c>
      <c r="H549" t="s">
        <v>2176</v>
      </c>
      <c r="I549" t="s">
        <v>170</v>
      </c>
      <c r="J549" t="s">
        <v>1425</v>
      </c>
      <c r="K549" t="s">
        <v>2177</v>
      </c>
      <c r="L549" t="s">
        <v>82</v>
      </c>
      <c r="M549" t="s">
        <v>117</v>
      </c>
      <c r="N549" s="19" t="s">
        <v>33</v>
      </c>
      <c r="S549" s="19" t="s">
        <v>33</v>
      </c>
    </row>
    <row r="550" spans="5:19" x14ac:dyDescent="0.25">
      <c r="E550" t="s">
        <v>2178</v>
      </c>
      <c r="F550" t="s">
        <v>2179</v>
      </c>
      <c r="G550" s="19" t="s">
        <v>33</v>
      </c>
      <c r="H550" t="s">
        <v>2180</v>
      </c>
      <c r="I550" t="s">
        <v>38</v>
      </c>
      <c r="J550" t="s">
        <v>1275</v>
      </c>
      <c r="K550" t="s">
        <v>2177</v>
      </c>
      <c r="L550" t="s">
        <v>82</v>
      </c>
      <c r="M550" t="s">
        <v>117</v>
      </c>
      <c r="N550" s="19" t="s">
        <v>33</v>
      </c>
      <c r="S550" s="19" t="s">
        <v>33</v>
      </c>
    </row>
    <row r="551" spans="5:19" x14ac:dyDescent="0.25">
      <c r="E551" t="s">
        <v>2181</v>
      </c>
      <c r="F551" t="s">
        <v>2182</v>
      </c>
      <c r="G551" s="19" t="s">
        <v>33</v>
      </c>
      <c r="H551" t="s">
        <v>2183</v>
      </c>
      <c r="I551" t="s">
        <v>356</v>
      </c>
      <c r="J551" t="s">
        <v>713</v>
      </c>
      <c r="K551" t="s">
        <v>2177</v>
      </c>
      <c r="L551" t="s">
        <v>82</v>
      </c>
      <c r="M551" t="s">
        <v>117</v>
      </c>
      <c r="N551" s="19" t="s">
        <v>33</v>
      </c>
      <c r="S551" s="19" t="s">
        <v>33</v>
      </c>
    </row>
    <row r="552" spans="5:19" x14ac:dyDescent="0.25">
      <c r="E552" t="s">
        <v>2184</v>
      </c>
      <c r="F552" t="s">
        <v>2185</v>
      </c>
      <c r="G552" s="19" t="s">
        <v>33</v>
      </c>
      <c r="H552" t="s">
        <v>2186</v>
      </c>
      <c r="I552" t="s">
        <v>150</v>
      </c>
      <c r="J552" t="s">
        <v>151</v>
      </c>
      <c r="K552" t="s">
        <v>2187</v>
      </c>
      <c r="L552" t="s">
        <v>150</v>
      </c>
      <c r="M552" t="s">
        <v>151</v>
      </c>
      <c r="N552" s="19" t="s">
        <v>33</v>
      </c>
      <c r="S552" s="19" t="s">
        <v>33</v>
      </c>
    </row>
    <row r="553" spans="5:19" x14ac:dyDescent="0.25">
      <c r="E553" t="s">
        <v>2188</v>
      </c>
      <c r="F553" t="s">
        <v>2189</v>
      </c>
      <c r="G553" s="19" t="s">
        <v>33</v>
      </c>
      <c r="H553" t="s">
        <v>2190</v>
      </c>
      <c r="I553" t="s">
        <v>356</v>
      </c>
      <c r="J553" t="s">
        <v>713</v>
      </c>
      <c r="K553" t="s">
        <v>2191</v>
      </c>
      <c r="L553" t="s">
        <v>38</v>
      </c>
      <c r="M553" t="s">
        <v>68</v>
      </c>
      <c r="N553" s="19" t="s">
        <v>33</v>
      </c>
      <c r="S553" s="19" t="s">
        <v>33</v>
      </c>
    </row>
    <row r="554" spans="5:19" x14ac:dyDescent="0.25">
      <c r="E554" t="s">
        <v>2192</v>
      </c>
      <c r="F554" t="s">
        <v>2193</v>
      </c>
      <c r="G554" s="19" t="s">
        <v>33</v>
      </c>
      <c r="H554" t="s">
        <v>2194</v>
      </c>
      <c r="I554" t="s">
        <v>52</v>
      </c>
      <c r="J554" t="s">
        <v>881</v>
      </c>
      <c r="K554" t="s">
        <v>2195</v>
      </c>
      <c r="L554" t="s">
        <v>52</v>
      </c>
      <c r="M554" t="s">
        <v>1420</v>
      </c>
      <c r="N554" s="19" t="s">
        <v>33</v>
      </c>
      <c r="S554" s="19" t="s">
        <v>33</v>
      </c>
    </row>
    <row r="555" spans="5:19" x14ac:dyDescent="0.25">
      <c r="E555" t="s">
        <v>2196</v>
      </c>
      <c r="F555" t="s">
        <v>2197</v>
      </c>
      <c r="G555" s="19" t="s">
        <v>33</v>
      </c>
      <c r="H555" t="s">
        <v>2198</v>
      </c>
      <c r="I555" t="s">
        <v>142</v>
      </c>
      <c r="J555" t="s">
        <v>117</v>
      </c>
      <c r="K555" t="s">
        <v>2199</v>
      </c>
      <c r="L555" t="s">
        <v>38</v>
      </c>
      <c r="M555" t="s">
        <v>62</v>
      </c>
      <c r="N555" s="19" t="s">
        <v>33</v>
      </c>
      <c r="S555" s="19" t="s">
        <v>33</v>
      </c>
    </row>
    <row r="556" spans="5:19" x14ac:dyDescent="0.25">
      <c r="E556" t="s">
        <v>2200</v>
      </c>
      <c r="F556" t="s">
        <v>2201</v>
      </c>
      <c r="G556" s="19" t="s">
        <v>33</v>
      </c>
      <c r="H556" t="s">
        <v>2202</v>
      </c>
      <c r="I556" t="s">
        <v>44</v>
      </c>
      <c r="J556" t="s">
        <v>45</v>
      </c>
      <c r="K556" t="s">
        <v>2203</v>
      </c>
      <c r="L556" t="s">
        <v>96</v>
      </c>
      <c r="M556" t="s">
        <v>2204</v>
      </c>
      <c r="N556" s="19" t="s">
        <v>33</v>
      </c>
      <c r="S556" s="19" t="s">
        <v>33</v>
      </c>
    </row>
    <row r="557" spans="5:19" x14ac:dyDescent="0.25">
      <c r="E557" t="s">
        <v>2205</v>
      </c>
      <c r="F557" t="s">
        <v>2206</v>
      </c>
      <c r="G557" s="19" t="s">
        <v>33</v>
      </c>
      <c r="H557" t="s">
        <v>2207</v>
      </c>
      <c r="I557" t="s">
        <v>38</v>
      </c>
      <c r="J557" t="s">
        <v>68</v>
      </c>
      <c r="K557" t="s">
        <v>2203</v>
      </c>
      <c r="L557" t="s">
        <v>96</v>
      </c>
      <c r="M557" t="s">
        <v>2204</v>
      </c>
      <c r="N557" s="19" t="s">
        <v>33</v>
      </c>
      <c r="S557" s="19" t="s">
        <v>33</v>
      </c>
    </row>
    <row r="558" spans="5:19" x14ac:dyDescent="0.25">
      <c r="E558" t="s">
        <v>2208</v>
      </c>
      <c r="F558" t="s">
        <v>2209</v>
      </c>
      <c r="G558" s="19" t="s">
        <v>33</v>
      </c>
      <c r="H558" t="s">
        <v>2207</v>
      </c>
      <c r="I558" t="s">
        <v>89</v>
      </c>
      <c r="J558" t="s">
        <v>89</v>
      </c>
      <c r="K558" t="s">
        <v>2210</v>
      </c>
      <c r="L558" t="s">
        <v>38</v>
      </c>
      <c r="M558" t="s">
        <v>68</v>
      </c>
      <c r="N558" s="19" t="s">
        <v>33</v>
      </c>
      <c r="S558" s="19" t="s">
        <v>33</v>
      </c>
    </row>
    <row r="559" spans="5:19" x14ac:dyDescent="0.25">
      <c r="E559" t="s">
        <v>2211</v>
      </c>
      <c r="F559" t="s">
        <v>2212</v>
      </c>
      <c r="G559" s="19" t="s">
        <v>33</v>
      </c>
      <c r="H559" t="s">
        <v>2207</v>
      </c>
      <c r="I559" t="s">
        <v>38</v>
      </c>
      <c r="J559" t="s">
        <v>68</v>
      </c>
      <c r="K559" t="s">
        <v>2213</v>
      </c>
      <c r="L559" t="s">
        <v>110</v>
      </c>
      <c r="M559" t="s">
        <v>371</v>
      </c>
      <c r="N559" s="19" t="s">
        <v>33</v>
      </c>
      <c r="S559" s="19" t="s">
        <v>33</v>
      </c>
    </row>
    <row r="560" spans="5:19" x14ac:dyDescent="0.25">
      <c r="E560" t="s">
        <v>2214</v>
      </c>
      <c r="F560" t="s">
        <v>2215</v>
      </c>
      <c r="G560" s="19" t="s">
        <v>33</v>
      </c>
      <c r="H560" t="s">
        <v>2207</v>
      </c>
      <c r="I560" t="s">
        <v>89</v>
      </c>
      <c r="J560" t="s">
        <v>89</v>
      </c>
      <c r="K560" t="s">
        <v>2216</v>
      </c>
      <c r="L560" t="s">
        <v>38</v>
      </c>
      <c r="M560" t="s">
        <v>68</v>
      </c>
      <c r="N560" s="19" t="s">
        <v>33</v>
      </c>
      <c r="S560" s="19" t="s">
        <v>33</v>
      </c>
    </row>
    <row r="561" spans="5:19" x14ac:dyDescent="0.25">
      <c r="E561" t="s">
        <v>2217</v>
      </c>
      <c r="F561" t="s">
        <v>2218</v>
      </c>
      <c r="G561" s="19" t="s">
        <v>33</v>
      </c>
      <c r="H561" t="s">
        <v>2207</v>
      </c>
      <c r="I561" t="s">
        <v>89</v>
      </c>
      <c r="J561" t="s">
        <v>89</v>
      </c>
      <c r="K561" t="s">
        <v>2219</v>
      </c>
      <c r="L561" t="s">
        <v>52</v>
      </c>
      <c r="M561" t="s">
        <v>1493</v>
      </c>
      <c r="N561" s="19" t="s">
        <v>33</v>
      </c>
      <c r="S561" s="19" t="s">
        <v>33</v>
      </c>
    </row>
    <row r="562" spans="5:19" x14ac:dyDescent="0.25">
      <c r="E562" t="s">
        <v>2220</v>
      </c>
      <c r="F562" t="s">
        <v>2221</v>
      </c>
      <c r="G562" s="19" t="s">
        <v>33</v>
      </c>
      <c r="H562" t="s">
        <v>2207</v>
      </c>
      <c r="I562" t="s">
        <v>89</v>
      </c>
      <c r="J562" t="s">
        <v>89</v>
      </c>
      <c r="K562" t="s">
        <v>2222</v>
      </c>
      <c r="L562" t="s">
        <v>96</v>
      </c>
      <c r="M562" t="s">
        <v>209</v>
      </c>
      <c r="N562" s="19" t="s">
        <v>33</v>
      </c>
      <c r="S562" s="19" t="s">
        <v>33</v>
      </c>
    </row>
    <row r="563" spans="5:19" x14ac:dyDescent="0.25">
      <c r="E563" t="s">
        <v>2223</v>
      </c>
      <c r="F563" t="s">
        <v>2224</v>
      </c>
      <c r="G563" s="19" t="s">
        <v>33</v>
      </c>
      <c r="H563" t="s">
        <v>2207</v>
      </c>
      <c r="I563" t="s">
        <v>89</v>
      </c>
      <c r="J563" t="s">
        <v>89</v>
      </c>
      <c r="K563" t="s">
        <v>2225</v>
      </c>
      <c r="L563" t="s">
        <v>35</v>
      </c>
      <c r="M563" t="s">
        <v>442</v>
      </c>
      <c r="N563" s="19" t="s">
        <v>33</v>
      </c>
      <c r="S563" s="19" t="s">
        <v>33</v>
      </c>
    </row>
    <row r="564" spans="5:19" x14ac:dyDescent="0.25">
      <c r="E564" t="s">
        <v>2226</v>
      </c>
      <c r="F564" t="s">
        <v>2227</v>
      </c>
      <c r="G564" s="19" t="s">
        <v>33</v>
      </c>
      <c r="H564" t="s">
        <v>2207</v>
      </c>
      <c r="I564" t="s">
        <v>89</v>
      </c>
      <c r="J564" t="s">
        <v>89</v>
      </c>
      <c r="K564" t="s">
        <v>2228</v>
      </c>
      <c r="L564" t="s">
        <v>44</v>
      </c>
      <c r="M564" t="s">
        <v>103</v>
      </c>
      <c r="N564" s="19" t="s">
        <v>33</v>
      </c>
      <c r="S564" s="19" t="s">
        <v>33</v>
      </c>
    </row>
    <row r="565" spans="5:19" x14ac:dyDescent="0.25">
      <c r="E565" t="s">
        <v>2229</v>
      </c>
      <c r="F565" t="s">
        <v>2230</v>
      </c>
      <c r="G565" s="19" t="s">
        <v>33</v>
      </c>
      <c r="H565" t="s">
        <v>2231</v>
      </c>
      <c r="I565" t="s">
        <v>44</v>
      </c>
      <c r="J565" t="s">
        <v>649</v>
      </c>
      <c r="K565" t="s">
        <v>2228</v>
      </c>
      <c r="L565" t="s">
        <v>44</v>
      </c>
      <c r="M565" t="s">
        <v>103</v>
      </c>
      <c r="N565" s="19" t="s">
        <v>33</v>
      </c>
      <c r="S565" s="19" t="s">
        <v>33</v>
      </c>
    </row>
    <row r="566" spans="5:19" x14ac:dyDescent="0.25">
      <c r="E566" t="s">
        <v>2232</v>
      </c>
      <c r="F566" t="s">
        <v>2233</v>
      </c>
      <c r="G566" s="19" t="s">
        <v>33</v>
      </c>
      <c r="H566" t="s">
        <v>2234</v>
      </c>
      <c r="I566" t="s">
        <v>52</v>
      </c>
      <c r="J566" t="s">
        <v>137</v>
      </c>
      <c r="K566" t="s">
        <v>2235</v>
      </c>
      <c r="L566" t="s">
        <v>35</v>
      </c>
      <c r="M566" t="s">
        <v>263</v>
      </c>
      <c r="N566" s="19" t="s">
        <v>33</v>
      </c>
      <c r="S566" s="19" t="s">
        <v>33</v>
      </c>
    </row>
    <row r="567" spans="5:19" x14ac:dyDescent="0.25">
      <c r="E567" t="s">
        <v>2236</v>
      </c>
      <c r="F567" t="s">
        <v>2237</v>
      </c>
      <c r="G567" s="19" t="s">
        <v>33</v>
      </c>
      <c r="H567" t="s">
        <v>2238</v>
      </c>
      <c r="I567" t="s">
        <v>38</v>
      </c>
      <c r="J567" t="s">
        <v>133</v>
      </c>
      <c r="K567" t="s">
        <v>2239</v>
      </c>
      <c r="L567" t="s">
        <v>44</v>
      </c>
      <c r="M567" t="s">
        <v>45</v>
      </c>
      <c r="N567" s="19" t="s">
        <v>33</v>
      </c>
      <c r="S567" s="19" t="s">
        <v>33</v>
      </c>
    </row>
    <row r="568" spans="5:19" x14ac:dyDescent="0.25">
      <c r="E568" t="s">
        <v>2240</v>
      </c>
      <c r="F568" t="s">
        <v>2241</v>
      </c>
      <c r="G568" s="19" t="s">
        <v>33</v>
      </c>
      <c r="H568" t="s">
        <v>2238</v>
      </c>
      <c r="I568" t="s">
        <v>89</v>
      </c>
      <c r="J568" t="s">
        <v>89</v>
      </c>
      <c r="K568" t="s">
        <v>2242</v>
      </c>
      <c r="L568" t="s">
        <v>82</v>
      </c>
      <c r="M568" t="s">
        <v>77</v>
      </c>
      <c r="N568" s="19" t="s">
        <v>33</v>
      </c>
      <c r="S568" s="19" t="s">
        <v>33</v>
      </c>
    </row>
    <row r="569" spans="5:19" x14ac:dyDescent="0.25">
      <c r="E569" t="s">
        <v>2243</v>
      </c>
      <c r="F569" t="s">
        <v>2244</v>
      </c>
      <c r="G569" s="19" t="s">
        <v>33</v>
      </c>
      <c r="H569" t="s">
        <v>2238</v>
      </c>
      <c r="I569" t="s">
        <v>89</v>
      </c>
      <c r="J569" t="s">
        <v>89</v>
      </c>
      <c r="K569" t="s">
        <v>2245</v>
      </c>
      <c r="L569" t="s">
        <v>35</v>
      </c>
      <c r="M569" t="s">
        <v>160</v>
      </c>
      <c r="N569" s="19" t="s">
        <v>33</v>
      </c>
      <c r="S569" s="19" t="s">
        <v>33</v>
      </c>
    </row>
    <row r="570" spans="5:19" x14ac:dyDescent="0.25">
      <c r="E570" t="s">
        <v>2246</v>
      </c>
      <c r="F570" t="s">
        <v>2247</v>
      </c>
      <c r="G570" s="19" t="s">
        <v>33</v>
      </c>
      <c r="H570" t="s">
        <v>2248</v>
      </c>
      <c r="I570" t="s">
        <v>52</v>
      </c>
      <c r="J570" t="s">
        <v>137</v>
      </c>
      <c r="K570" t="s">
        <v>2249</v>
      </c>
      <c r="L570" t="s">
        <v>38</v>
      </c>
      <c r="M570" t="s">
        <v>249</v>
      </c>
      <c r="N570" s="19" t="s">
        <v>33</v>
      </c>
      <c r="S570" s="19" t="s">
        <v>33</v>
      </c>
    </row>
    <row r="571" spans="5:19" x14ac:dyDescent="0.25">
      <c r="E571" t="s">
        <v>2250</v>
      </c>
      <c r="F571" t="s">
        <v>2251</v>
      </c>
      <c r="G571" s="19" t="s">
        <v>33</v>
      </c>
      <c r="H571" t="s">
        <v>2248</v>
      </c>
      <c r="I571" t="s">
        <v>89</v>
      </c>
      <c r="J571" t="s">
        <v>89</v>
      </c>
      <c r="K571" t="s">
        <v>2249</v>
      </c>
      <c r="L571" t="s">
        <v>38</v>
      </c>
      <c r="M571" t="s">
        <v>249</v>
      </c>
      <c r="N571" s="19" t="s">
        <v>33</v>
      </c>
      <c r="S571" s="19" t="s">
        <v>33</v>
      </c>
    </row>
    <row r="572" spans="5:19" x14ac:dyDescent="0.25">
      <c r="E572" t="s">
        <v>2252</v>
      </c>
      <c r="F572" t="s">
        <v>2253</v>
      </c>
      <c r="G572" s="19" t="s">
        <v>33</v>
      </c>
      <c r="H572" t="s">
        <v>2254</v>
      </c>
      <c r="I572" t="s">
        <v>82</v>
      </c>
      <c r="J572" t="s">
        <v>117</v>
      </c>
      <c r="K572" t="s">
        <v>2249</v>
      </c>
      <c r="L572" t="s">
        <v>38</v>
      </c>
      <c r="M572" t="s">
        <v>249</v>
      </c>
      <c r="N572" s="19" t="s">
        <v>33</v>
      </c>
      <c r="S572" s="19" t="s">
        <v>33</v>
      </c>
    </row>
    <row r="573" spans="5:19" x14ac:dyDescent="0.25">
      <c r="E573" t="s">
        <v>2255</v>
      </c>
      <c r="F573" t="s">
        <v>2256</v>
      </c>
      <c r="G573" s="19" t="s">
        <v>33</v>
      </c>
      <c r="H573" t="s">
        <v>2257</v>
      </c>
      <c r="I573" t="s">
        <v>44</v>
      </c>
      <c r="J573" t="s">
        <v>218</v>
      </c>
      <c r="K573" t="s">
        <v>2258</v>
      </c>
      <c r="L573" t="s">
        <v>44</v>
      </c>
      <c r="M573" t="s">
        <v>144</v>
      </c>
      <c r="N573" s="19" t="s">
        <v>33</v>
      </c>
      <c r="S573" s="19" t="s">
        <v>33</v>
      </c>
    </row>
    <row r="574" spans="5:19" x14ac:dyDescent="0.25">
      <c r="E574" t="s">
        <v>2259</v>
      </c>
      <c r="F574" t="s">
        <v>2260</v>
      </c>
      <c r="G574" s="19" t="s">
        <v>33</v>
      </c>
      <c r="H574" t="s">
        <v>2261</v>
      </c>
      <c r="I574" t="s">
        <v>52</v>
      </c>
      <c r="J574" t="s">
        <v>195</v>
      </c>
      <c r="K574" t="s">
        <v>2262</v>
      </c>
      <c r="L574" t="s">
        <v>35</v>
      </c>
      <c r="M574" t="s">
        <v>36</v>
      </c>
      <c r="N574" s="19" t="s">
        <v>33</v>
      </c>
      <c r="S574" s="19" t="s">
        <v>33</v>
      </c>
    </row>
    <row r="575" spans="5:19" x14ac:dyDescent="0.25">
      <c r="E575" t="s">
        <v>2263</v>
      </c>
      <c r="F575" t="s">
        <v>2264</v>
      </c>
      <c r="G575" s="19" t="s">
        <v>33</v>
      </c>
      <c r="H575" t="s">
        <v>2265</v>
      </c>
      <c r="I575" t="s">
        <v>110</v>
      </c>
      <c r="J575" t="s">
        <v>1055</v>
      </c>
      <c r="K575" t="s">
        <v>2266</v>
      </c>
      <c r="L575" t="s">
        <v>52</v>
      </c>
      <c r="M575" t="s">
        <v>881</v>
      </c>
      <c r="N575" s="19" t="s">
        <v>33</v>
      </c>
      <c r="S575" s="19" t="s">
        <v>33</v>
      </c>
    </row>
    <row r="576" spans="5:19" x14ac:dyDescent="0.25">
      <c r="E576" t="s">
        <v>2267</v>
      </c>
      <c r="F576" t="s">
        <v>2268</v>
      </c>
      <c r="G576" s="19" t="s">
        <v>33</v>
      </c>
      <c r="H576" t="s">
        <v>2269</v>
      </c>
      <c r="I576" t="s">
        <v>96</v>
      </c>
      <c r="J576" t="s">
        <v>1024</v>
      </c>
      <c r="K576" t="s">
        <v>2270</v>
      </c>
      <c r="L576" t="s">
        <v>96</v>
      </c>
      <c r="M576" t="s">
        <v>2204</v>
      </c>
      <c r="N576" s="19" t="s">
        <v>33</v>
      </c>
      <c r="S576" s="19" t="s">
        <v>33</v>
      </c>
    </row>
    <row r="577" spans="5:19" x14ac:dyDescent="0.25">
      <c r="E577" t="s">
        <v>2271</v>
      </c>
      <c r="F577" t="s">
        <v>2272</v>
      </c>
      <c r="G577" s="19" t="s">
        <v>33</v>
      </c>
      <c r="H577" t="s">
        <v>2273</v>
      </c>
      <c r="I577" t="s">
        <v>52</v>
      </c>
      <c r="J577" t="s">
        <v>943</v>
      </c>
      <c r="K577" t="s">
        <v>2274</v>
      </c>
      <c r="L577" t="s">
        <v>82</v>
      </c>
      <c r="M577" t="s">
        <v>711</v>
      </c>
      <c r="N577" s="19" t="s">
        <v>33</v>
      </c>
      <c r="S577" s="19" t="s">
        <v>33</v>
      </c>
    </row>
    <row r="578" spans="5:19" x14ac:dyDescent="0.25">
      <c r="E578" t="s">
        <v>2275</v>
      </c>
      <c r="F578" t="s">
        <v>2276</v>
      </c>
      <c r="G578" s="19" t="s">
        <v>33</v>
      </c>
      <c r="H578" t="s">
        <v>2273</v>
      </c>
      <c r="I578" t="s">
        <v>52</v>
      </c>
      <c r="J578" t="s">
        <v>943</v>
      </c>
      <c r="K578" t="s">
        <v>2277</v>
      </c>
      <c r="L578" t="s">
        <v>52</v>
      </c>
      <c r="M578" t="s">
        <v>531</v>
      </c>
      <c r="N578" s="19" t="s">
        <v>33</v>
      </c>
      <c r="S578" s="19" t="s">
        <v>33</v>
      </c>
    </row>
    <row r="579" spans="5:19" x14ac:dyDescent="0.25">
      <c r="E579" t="s">
        <v>2278</v>
      </c>
      <c r="F579" t="s">
        <v>2279</v>
      </c>
      <c r="G579" s="19" t="s">
        <v>33</v>
      </c>
      <c r="H579" t="s">
        <v>2280</v>
      </c>
      <c r="I579" t="s">
        <v>110</v>
      </c>
      <c r="J579" t="s">
        <v>339</v>
      </c>
      <c r="K579" t="s">
        <v>2281</v>
      </c>
      <c r="L579" t="s">
        <v>38</v>
      </c>
      <c r="M579" t="s">
        <v>62</v>
      </c>
      <c r="N579" s="19" t="s">
        <v>33</v>
      </c>
      <c r="S579" s="19" t="s">
        <v>33</v>
      </c>
    </row>
    <row r="580" spans="5:19" x14ac:dyDescent="0.25">
      <c r="E580" t="s">
        <v>2282</v>
      </c>
      <c r="F580" t="s">
        <v>2283</v>
      </c>
      <c r="G580" s="19" t="s">
        <v>33</v>
      </c>
      <c r="H580" t="s">
        <v>2284</v>
      </c>
      <c r="I580" t="s">
        <v>52</v>
      </c>
      <c r="J580" t="s">
        <v>195</v>
      </c>
      <c r="K580" t="s">
        <v>2285</v>
      </c>
      <c r="L580" t="s">
        <v>35</v>
      </c>
      <c r="M580" t="s">
        <v>36</v>
      </c>
      <c r="N580" s="19" t="s">
        <v>33</v>
      </c>
      <c r="S580" s="19" t="s">
        <v>33</v>
      </c>
    </row>
    <row r="581" spans="5:19" x14ac:dyDescent="0.25">
      <c r="E581" t="s">
        <v>2286</v>
      </c>
      <c r="F581" t="s">
        <v>2287</v>
      </c>
      <c r="G581" s="19" t="s">
        <v>33</v>
      </c>
      <c r="H581" t="s">
        <v>2288</v>
      </c>
      <c r="I581" t="s">
        <v>35</v>
      </c>
      <c r="J581" t="s">
        <v>263</v>
      </c>
      <c r="K581" t="s">
        <v>2289</v>
      </c>
      <c r="L581" t="s">
        <v>44</v>
      </c>
      <c r="M581" t="s">
        <v>2290</v>
      </c>
      <c r="N581" s="19" t="s">
        <v>33</v>
      </c>
      <c r="S581" s="19" t="s">
        <v>33</v>
      </c>
    </row>
    <row r="582" spans="5:19" x14ac:dyDescent="0.25">
      <c r="E582" t="s">
        <v>2291</v>
      </c>
      <c r="F582" t="s">
        <v>2292</v>
      </c>
      <c r="G582" s="19" t="s">
        <v>33</v>
      </c>
      <c r="H582" t="s">
        <v>2293</v>
      </c>
      <c r="K582" t="s">
        <v>2289</v>
      </c>
      <c r="L582" t="s">
        <v>44</v>
      </c>
      <c r="M582" t="s">
        <v>2290</v>
      </c>
      <c r="N582" s="19" t="s">
        <v>33</v>
      </c>
      <c r="S582" s="19" t="s">
        <v>33</v>
      </c>
    </row>
    <row r="583" spans="5:19" x14ac:dyDescent="0.25">
      <c r="E583" t="s">
        <v>2294</v>
      </c>
      <c r="F583" t="s">
        <v>2295</v>
      </c>
      <c r="G583" s="19" t="s">
        <v>33</v>
      </c>
      <c r="H583" t="s">
        <v>2296</v>
      </c>
      <c r="I583" t="s">
        <v>96</v>
      </c>
      <c r="J583" t="s">
        <v>1024</v>
      </c>
      <c r="K583" t="s">
        <v>2297</v>
      </c>
      <c r="L583" t="s">
        <v>44</v>
      </c>
      <c r="M583" t="s">
        <v>103</v>
      </c>
      <c r="N583" s="19" t="s">
        <v>33</v>
      </c>
      <c r="S583" s="19" t="s">
        <v>33</v>
      </c>
    </row>
    <row r="584" spans="5:19" x14ac:dyDescent="0.25">
      <c r="E584" t="s">
        <v>2298</v>
      </c>
      <c r="F584" t="s">
        <v>2299</v>
      </c>
      <c r="G584" s="19" t="s">
        <v>33</v>
      </c>
      <c r="H584" t="s">
        <v>2300</v>
      </c>
      <c r="I584" t="s">
        <v>35</v>
      </c>
      <c r="J584" t="s">
        <v>263</v>
      </c>
      <c r="K584" t="s">
        <v>2301</v>
      </c>
      <c r="L584" t="s">
        <v>44</v>
      </c>
      <c r="M584" t="s">
        <v>103</v>
      </c>
      <c r="N584" s="19" t="s">
        <v>33</v>
      </c>
      <c r="S584" s="19" t="s">
        <v>33</v>
      </c>
    </row>
    <row r="585" spans="5:19" x14ac:dyDescent="0.25">
      <c r="E585" t="s">
        <v>2302</v>
      </c>
      <c r="F585" t="s">
        <v>2303</v>
      </c>
      <c r="G585" s="19" t="s">
        <v>33</v>
      </c>
      <c r="H585" t="s">
        <v>2304</v>
      </c>
      <c r="I585" t="s">
        <v>44</v>
      </c>
      <c r="J585" t="s">
        <v>103</v>
      </c>
      <c r="K585" t="s">
        <v>2305</v>
      </c>
      <c r="L585" t="s">
        <v>38</v>
      </c>
      <c r="M585" t="s">
        <v>68</v>
      </c>
      <c r="N585" s="19" t="s">
        <v>33</v>
      </c>
      <c r="S585" s="19" t="s">
        <v>33</v>
      </c>
    </row>
    <row r="586" spans="5:19" x14ac:dyDescent="0.25">
      <c r="E586" t="s">
        <v>2306</v>
      </c>
      <c r="F586" t="s">
        <v>2307</v>
      </c>
      <c r="G586" s="19" t="s">
        <v>33</v>
      </c>
      <c r="H586" t="s">
        <v>2308</v>
      </c>
      <c r="I586" t="s">
        <v>52</v>
      </c>
      <c r="J586" t="s">
        <v>137</v>
      </c>
      <c r="K586" t="s">
        <v>2309</v>
      </c>
      <c r="L586" t="s">
        <v>44</v>
      </c>
      <c r="M586" t="s">
        <v>103</v>
      </c>
      <c r="N586" s="19" t="s">
        <v>33</v>
      </c>
      <c r="S586" s="19" t="s">
        <v>33</v>
      </c>
    </row>
    <row r="587" spans="5:19" x14ac:dyDescent="0.25">
      <c r="E587" t="s">
        <v>2310</v>
      </c>
      <c r="F587" t="s">
        <v>2311</v>
      </c>
      <c r="G587" s="19" t="s">
        <v>33</v>
      </c>
      <c r="H587" t="s">
        <v>2312</v>
      </c>
      <c r="I587" t="s">
        <v>82</v>
      </c>
      <c r="J587" t="s">
        <v>1071</v>
      </c>
      <c r="K587" t="s">
        <v>2313</v>
      </c>
      <c r="L587" t="s">
        <v>38</v>
      </c>
      <c r="M587" t="s">
        <v>68</v>
      </c>
      <c r="N587" s="19" t="s">
        <v>33</v>
      </c>
      <c r="S587" s="19" t="s">
        <v>33</v>
      </c>
    </row>
    <row r="588" spans="5:19" x14ac:dyDescent="0.25">
      <c r="E588" t="s">
        <v>2314</v>
      </c>
      <c r="F588" t="s">
        <v>2315</v>
      </c>
      <c r="G588" s="19" t="s">
        <v>33</v>
      </c>
      <c r="H588" t="s">
        <v>2316</v>
      </c>
      <c r="I588" t="s">
        <v>52</v>
      </c>
      <c r="J588" t="s">
        <v>115</v>
      </c>
      <c r="K588" t="s">
        <v>2317</v>
      </c>
      <c r="L588" t="s">
        <v>170</v>
      </c>
      <c r="M588" t="s">
        <v>1425</v>
      </c>
      <c r="N588" s="19" t="s">
        <v>33</v>
      </c>
      <c r="S588" s="19" t="s">
        <v>33</v>
      </c>
    </row>
    <row r="589" spans="5:19" x14ac:dyDescent="0.25">
      <c r="E589" t="s">
        <v>2318</v>
      </c>
      <c r="F589" t="s">
        <v>2319</v>
      </c>
      <c r="G589" s="19" t="s">
        <v>33</v>
      </c>
      <c r="H589" t="s">
        <v>2320</v>
      </c>
      <c r="I589" t="s">
        <v>142</v>
      </c>
      <c r="J589" t="s">
        <v>133</v>
      </c>
      <c r="K589" t="s">
        <v>2321</v>
      </c>
      <c r="L589" t="s">
        <v>44</v>
      </c>
      <c r="M589" t="s">
        <v>915</v>
      </c>
      <c r="N589" s="19" t="s">
        <v>33</v>
      </c>
      <c r="S589" s="19" t="s">
        <v>33</v>
      </c>
    </row>
    <row r="590" spans="5:19" x14ac:dyDescent="0.25">
      <c r="E590" t="s">
        <v>2322</v>
      </c>
      <c r="F590" t="s">
        <v>2323</v>
      </c>
      <c r="G590" s="19" t="s">
        <v>33</v>
      </c>
      <c r="H590" t="s">
        <v>2324</v>
      </c>
      <c r="I590" t="s">
        <v>52</v>
      </c>
      <c r="J590" t="s">
        <v>137</v>
      </c>
      <c r="K590" t="s">
        <v>2325</v>
      </c>
      <c r="L590" t="s">
        <v>44</v>
      </c>
      <c r="M590" t="s">
        <v>103</v>
      </c>
      <c r="N590" s="19" t="s">
        <v>33</v>
      </c>
      <c r="S590" s="19" t="s">
        <v>33</v>
      </c>
    </row>
    <row r="591" spans="5:19" x14ac:dyDescent="0.25">
      <c r="E591" t="s">
        <v>2326</v>
      </c>
      <c r="F591" t="s">
        <v>2327</v>
      </c>
      <c r="G591" s="19" t="s">
        <v>33</v>
      </c>
      <c r="H591" t="s">
        <v>2324</v>
      </c>
      <c r="I591" t="s">
        <v>89</v>
      </c>
      <c r="J591" t="s">
        <v>89</v>
      </c>
      <c r="K591" t="s">
        <v>2328</v>
      </c>
      <c r="L591" t="s">
        <v>52</v>
      </c>
      <c r="M591" t="s">
        <v>558</v>
      </c>
      <c r="N591" s="19" t="s">
        <v>33</v>
      </c>
      <c r="S591" s="19" t="s">
        <v>33</v>
      </c>
    </row>
    <row r="592" spans="5:19" x14ac:dyDescent="0.25">
      <c r="E592" t="s">
        <v>2329</v>
      </c>
      <c r="F592" t="s">
        <v>2330</v>
      </c>
      <c r="G592" s="19" t="s">
        <v>33</v>
      </c>
      <c r="H592" t="s">
        <v>2324</v>
      </c>
      <c r="I592" t="s">
        <v>89</v>
      </c>
      <c r="J592" t="s">
        <v>89</v>
      </c>
      <c r="K592" t="s">
        <v>2331</v>
      </c>
      <c r="N592" s="19" t="s">
        <v>33</v>
      </c>
      <c r="S592" s="19" t="s">
        <v>33</v>
      </c>
    </row>
    <row r="593" spans="5:19" x14ac:dyDescent="0.25">
      <c r="E593" t="s">
        <v>2332</v>
      </c>
      <c r="F593" t="s">
        <v>2333</v>
      </c>
      <c r="G593" s="19" t="s">
        <v>33</v>
      </c>
      <c r="H593" t="s">
        <v>2334</v>
      </c>
      <c r="I593" t="s">
        <v>89</v>
      </c>
      <c r="J593" t="s">
        <v>89</v>
      </c>
      <c r="K593" t="s">
        <v>2335</v>
      </c>
      <c r="L593" t="s">
        <v>44</v>
      </c>
      <c r="M593" t="s">
        <v>103</v>
      </c>
      <c r="N593" s="19" t="s">
        <v>33</v>
      </c>
      <c r="S593" s="19" t="s">
        <v>33</v>
      </c>
    </row>
    <row r="594" spans="5:19" x14ac:dyDescent="0.25">
      <c r="E594" t="s">
        <v>2336</v>
      </c>
      <c r="F594" t="s">
        <v>2337</v>
      </c>
      <c r="G594" s="19" t="s">
        <v>33</v>
      </c>
      <c r="H594" t="s">
        <v>2338</v>
      </c>
      <c r="I594" t="s">
        <v>89</v>
      </c>
      <c r="J594" t="s">
        <v>89</v>
      </c>
      <c r="K594" t="s">
        <v>2339</v>
      </c>
      <c r="L594" t="s">
        <v>110</v>
      </c>
      <c r="M594" t="s">
        <v>567</v>
      </c>
      <c r="N594" s="19" t="s">
        <v>33</v>
      </c>
      <c r="S594" s="19" t="s">
        <v>33</v>
      </c>
    </row>
    <row r="595" spans="5:19" x14ac:dyDescent="0.25">
      <c r="E595" t="s">
        <v>2340</v>
      </c>
      <c r="F595" t="s">
        <v>2341</v>
      </c>
      <c r="G595" s="19" t="s">
        <v>33</v>
      </c>
      <c r="H595" t="s">
        <v>2342</v>
      </c>
      <c r="I595" t="s">
        <v>38</v>
      </c>
      <c r="J595" t="s">
        <v>376</v>
      </c>
      <c r="K595" t="s">
        <v>2343</v>
      </c>
      <c r="L595" t="s">
        <v>52</v>
      </c>
      <c r="M595" t="s">
        <v>962</v>
      </c>
      <c r="N595" s="19" t="s">
        <v>33</v>
      </c>
      <c r="S595" s="19" t="s">
        <v>33</v>
      </c>
    </row>
    <row r="596" spans="5:19" x14ac:dyDescent="0.25">
      <c r="E596" t="s">
        <v>2344</v>
      </c>
      <c r="F596" t="s">
        <v>2345</v>
      </c>
      <c r="G596" s="19" t="s">
        <v>33</v>
      </c>
      <c r="H596" t="s">
        <v>2346</v>
      </c>
      <c r="I596" t="s">
        <v>52</v>
      </c>
      <c r="J596" t="s">
        <v>1420</v>
      </c>
      <c r="K596" t="s">
        <v>2347</v>
      </c>
      <c r="L596" t="s">
        <v>82</v>
      </c>
      <c r="M596" t="s">
        <v>190</v>
      </c>
      <c r="N596" s="19" t="s">
        <v>33</v>
      </c>
      <c r="S596" s="19" t="s">
        <v>33</v>
      </c>
    </row>
    <row r="597" spans="5:19" x14ac:dyDescent="0.25">
      <c r="E597" t="s">
        <v>2348</v>
      </c>
      <c r="F597" t="s">
        <v>2349</v>
      </c>
      <c r="G597" s="19" t="s">
        <v>33</v>
      </c>
      <c r="H597" t="s">
        <v>2346</v>
      </c>
      <c r="I597" t="s">
        <v>89</v>
      </c>
      <c r="J597" t="s">
        <v>89</v>
      </c>
      <c r="K597" t="s">
        <v>2350</v>
      </c>
      <c r="L597" t="s">
        <v>44</v>
      </c>
      <c r="M597" t="s">
        <v>144</v>
      </c>
      <c r="N597" s="19" t="s">
        <v>33</v>
      </c>
      <c r="S597" s="19" t="s">
        <v>33</v>
      </c>
    </row>
    <row r="598" spans="5:19" x14ac:dyDescent="0.25">
      <c r="E598" t="s">
        <v>2351</v>
      </c>
      <c r="F598" t="s">
        <v>2352</v>
      </c>
      <c r="G598" s="19" t="s">
        <v>33</v>
      </c>
      <c r="H598" t="s">
        <v>2353</v>
      </c>
      <c r="I598" t="s">
        <v>89</v>
      </c>
      <c r="J598" t="s">
        <v>89</v>
      </c>
      <c r="K598" t="s">
        <v>2354</v>
      </c>
      <c r="L598" t="s">
        <v>82</v>
      </c>
      <c r="M598" t="s">
        <v>1846</v>
      </c>
      <c r="N598" s="19" t="s">
        <v>33</v>
      </c>
      <c r="S598" s="19" t="s">
        <v>33</v>
      </c>
    </row>
    <row r="599" spans="5:19" x14ac:dyDescent="0.25">
      <c r="E599" t="s">
        <v>2355</v>
      </c>
      <c r="F599" t="s">
        <v>2356</v>
      </c>
      <c r="G599" s="19" t="s">
        <v>33</v>
      </c>
      <c r="H599" t="s">
        <v>2357</v>
      </c>
      <c r="I599" t="s">
        <v>52</v>
      </c>
      <c r="J599" t="s">
        <v>53</v>
      </c>
      <c r="K599" t="s">
        <v>2358</v>
      </c>
      <c r="L599" t="s">
        <v>38</v>
      </c>
      <c r="M599" t="s">
        <v>68</v>
      </c>
      <c r="N599" s="19" t="s">
        <v>33</v>
      </c>
      <c r="S599" s="19" t="s">
        <v>33</v>
      </c>
    </row>
    <row r="600" spans="5:19" x14ac:dyDescent="0.25">
      <c r="E600" t="s">
        <v>2359</v>
      </c>
      <c r="F600" t="s">
        <v>2360</v>
      </c>
      <c r="G600" s="19" t="s">
        <v>33</v>
      </c>
      <c r="H600" t="s">
        <v>2361</v>
      </c>
      <c r="I600" t="s">
        <v>52</v>
      </c>
      <c r="J600" t="s">
        <v>137</v>
      </c>
      <c r="K600" t="s">
        <v>2362</v>
      </c>
      <c r="L600" t="s">
        <v>142</v>
      </c>
      <c r="M600" t="s">
        <v>133</v>
      </c>
      <c r="N600" s="19" t="s">
        <v>33</v>
      </c>
      <c r="S600" s="19" t="s">
        <v>33</v>
      </c>
    </row>
    <row r="601" spans="5:19" x14ac:dyDescent="0.25">
      <c r="E601" t="s">
        <v>2363</v>
      </c>
      <c r="F601" t="s">
        <v>2364</v>
      </c>
      <c r="G601" s="19" t="s">
        <v>33</v>
      </c>
      <c r="H601" t="s">
        <v>2361</v>
      </c>
      <c r="I601" t="s">
        <v>89</v>
      </c>
      <c r="J601" t="s">
        <v>89</v>
      </c>
      <c r="K601" t="s">
        <v>2365</v>
      </c>
      <c r="L601" t="s">
        <v>38</v>
      </c>
      <c r="M601" t="s">
        <v>1096</v>
      </c>
      <c r="N601" s="19" t="s">
        <v>33</v>
      </c>
      <c r="S601" s="19" t="s">
        <v>33</v>
      </c>
    </row>
    <row r="602" spans="5:19" x14ac:dyDescent="0.25">
      <c r="E602" t="s">
        <v>2366</v>
      </c>
      <c r="F602" t="s">
        <v>2367</v>
      </c>
      <c r="G602" s="19" t="s">
        <v>33</v>
      </c>
      <c r="H602" t="s">
        <v>2361</v>
      </c>
      <c r="I602" t="s">
        <v>89</v>
      </c>
      <c r="J602" t="s">
        <v>89</v>
      </c>
      <c r="K602" t="s">
        <v>2368</v>
      </c>
      <c r="L602" t="s">
        <v>38</v>
      </c>
      <c r="M602" t="s">
        <v>376</v>
      </c>
      <c r="N602" s="19" t="s">
        <v>33</v>
      </c>
      <c r="S602" s="19" t="s">
        <v>33</v>
      </c>
    </row>
    <row r="603" spans="5:19" x14ac:dyDescent="0.25">
      <c r="E603" t="s">
        <v>2369</v>
      </c>
      <c r="F603" t="s">
        <v>2370</v>
      </c>
      <c r="G603" s="19" t="s">
        <v>33</v>
      </c>
      <c r="H603" t="s">
        <v>2371</v>
      </c>
      <c r="I603" t="s">
        <v>356</v>
      </c>
      <c r="J603" t="s">
        <v>945</v>
      </c>
      <c r="K603" t="s">
        <v>2372</v>
      </c>
      <c r="L603" t="s">
        <v>35</v>
      </c>
      <c r="M603" t="s">
        <v>36</v>
      </c>
      <c r="N603" s="19" t="s">
        <v>33</v>
      </c>
      <c r="S603" s="19" t="s">
        <v>33</v>
      </c>
    </row>
    <row r="604" spans="5:19" x14ac:dyDescent="0.25">
      <c r="E604" t="s">
        <v>2373</v>
      </c>
      <c r="F604" t="s">
        <v>2374</v>
      </c>
      <c r="G604" s="19" t="s">
        <v>33</v>
      </c>
      <c r="H604" t="s">
        <v>2375</v>
      </c>
      <c r="I604" t="s">
        <v>110</v>
      </c>
      <c r="J604" t="s">
        <v>111</v>
      </c>
      <c r="K604" t="s">
        <v>2376</v>
      </c>
      <c r="L604" t="s">
        <v>52</v>
      </c>
      <c r="M604" t="s">
        <v>688</v>
      </c>
      <c r="N604" s="19" t="s">
        <v>33</v>
      </c>
      <c r="S604" s="19" t="s">
        <v>33</v>
      </c>
    </row>
    <row r="605" spans="5:19" x14ac:dyDescent="0.25">
      <c r="E605" t="s">
        <v>2377</v>
      </c>
      <c r="F605" t="s">
        <v>2378</v>
      </c>
      <c r="G605" s="19" t="s">
        <v>33</v>
      </c>
      <c r="H605" t="s">
        <v>2379</v>
      </c>
      <c r="I605" t="s">
        <v>35</v>
      </c>
      <c r="J605" t="s">
        <v>97</v>
      </c>
      <c r="K605" t="s">
        <v>2380</v>
      </c>
      <c r="L605" t="s">
        <v>96</v>
      </c>
      <c r="M605" t="s">
        <v>1055</v>
      </c>
      <c r="N605" s="19" t="s">
        <v>33</v>
      </c>
      <c r="S605" s="19" t="s">
        <v>33</v>
      </c>
    </row>
    <row r="606" spans="5:19" x14ac:dyDescent="0.25">
      <c r="E606" t="s">
        <v>2381</v>
      </c>
      <c r="F606" t="s">
        <v>2382</v>
      </c>
      <c r="G606" s="19" t="s">
        <v>33</v>
      </c>
      <c r="H606" t="s">
        <v>2383</v>
      </c>
      <c r="I606" t="s">
        <v>91</v>
      </c>
      <c r="J606" t="s">
        <v>99</v>
      </c>
      <c r="K606" t="s">
        <v>2384</v>
      </c>
      <c r="L606" t="s">
        <v>38</v>
      </c>
      <c r="M606" t="s">
        <v>2385</v>
      </c>
      <c r="N606" s="19" t="s">
        <v>33</v>
      </c>
      <c r="S606" s="19" t="s">
        <v>33</v>
      </c>
    </row>
    <row r="607" spans="5:19" x14ac:dyDescent="0.25">
      <c r="E607" t="s">
        <v>2386</v>
      </c>
      <c r="F607" t="s">
        <v>2387</v>
      </c>
      <c r="G607" s="19" t="s">
        <v>33</v>
      </c>
      <c r="H607" t="s">
        <v>2388</v>
      </c>
      <c r="I607" t="s">
        <v>82</v>
      </c>
      <c r="J607" t="s">
        <v>1846</v>
      </c>
      <c r="K607" t="s">
        <v>2389</v>
      </c>
      <c r="L607" t="s">
        <v>52</v>
      </c>
      <c r="M607" t="s">
        <v>1493</v>
      </c>
      <c r="N607" s="19" t="s">
        <v>33</v>
      </c>
      <c r="S607" s="19" t="s">
        <v>33</v>
      </c>
    </row>
    <row r="608" spans="5:19" x14ac:dyDescent="0.25">
      <c r="E608" t="s">
        <v>2390</v>
      </c>
      <c r="F608" t="s">
        <v>2391</v>
      </c>
      <c r="G608" s="19" t="s">
        <v>33</v>
      </c>
      <c r="H608" t="s">
        <v>2392</v>
      </c>
      <c r="I608" t="s">
        <v>82</v>
      </c>
      <c r="J608" t="s">
        <v>1846</v>
      </c>
      <c r="K608" t="s">
        <v>2393</v>
      </c>
      <c r="L608" t="s">
        <v>110</v>
      </c>
      <c r="M608" t="s">
        <v>313</v>
      </c>
      <c r="N608" s="19" t="s">
        <v>33</v>
      </c>
      <c r="S608" s="19" t="s">
        <v>33</v>
      </c>
    </row>
    <row r="609" spans="5:19" x14ac:dyDescent="0.25">
      <c r="E609" t="s">
        <v>2394</v>
      </c>
      <c r="F609" t="s">
        <v>2395</v>
      </c>
      <c r="G609" s="19" t="s">
        <v>33</v>
      </c>
      <c r="H609" t="s">
        <v>2396</v>
      </c>
      <c r="I609" t="s">
        <v>150</v>
      </c>
      <c r="J609" t="s">
        <v>151</v>
      </c>
      <c r="K609" t="s">
        <v>2397</v>
      </c>
      <c r="L609" t="s">
        <v>142</v>
      </c>
      <c r="M609" t="s">
        <v>133</v>
      </c>
      <c r="N609" s="19" t="s">
        <v>33</v>
      </c>
      <c r="S609" s="19" t="s">
        <v>33</v>
      </c>
    </row>
    <row r="610" spans="5:19" x14ac:dyDescent="0.25">
      <c r="E610" t="s">
        <v>2398</v>
      </c>
      <c r="F610" t="s">
        <v>2399</v>
      </c>
      <c r="G610" s="19" t="s">
        <v>33</v>
      </c>
      <c r="H610" t="s">
        <v>2400</v>
      </c>
      <c r="I610" t="s">
        <v>44</v>
      </c>
      <c r="J610" t="s">
        <v>77</v>
      </c>
      <c r="K610" t="s">
        <v>2401</v>
      </c>
      <c r="L610" t="s">
        <v>89</v>
      </c>
      <c r="M610" t="s">
        <v>89</v>
      </c>
      <c r="N610" s="19" t="s">
        <v>33</v>
      </c>
      <c r="S610" s="19" t="s">
        <v>33</v>
      </c>
    </row>
    <row r="611" spans="5:19" x14ac:dyDescent="0.25">
      <c r="E611" t="s">
        <v>2402</v>
      </c>
      <c r="F611" t="s">
        <v>2403</v>
      </c>
      <c r="G611" s="19" t="s">
        <v>33</v>
      </c>
      <c r="H611" t="s">
        <v>2404</v>
      </c>
      <c r="I611" t="s">
        <v>89</v>
      </c>
      <c r="J611" t="s">
        <v>89</v>
      </c>
      <c r="K611" t="s">
        <v>2405</v>
      </c>
      <c r="L611" t="s">
        <v>82</v>
      </c>
      <c r="M611" t="s">
        <v>209</v>
      </c>
      <c r="N611" s="19" t="s">
        <v>33</v>
      </c>
      <c r="S611" s="19" t="s">
        <v>33</v>
      </c>
    </row>
    <row r="612" spans="5:19" x14ac:dyDescent="0.25">
      <c r="E612" t="s">
        <v>2406</v>
      </c>
      <c r="F612" t="s">
        <v>2407</v>
      </c>
      <c r="G612" s="19" t="s">
        <v>33</v>
      </c>
      <c r="H612" t="s">
        <v>2408</v>
      </c>
      <c r="I612" t="s">
        <v>91</v>
      </c>
      <c r="J612" t="s">
        <v>92</v>
      </c>
      <c r="K612" t="s">
        <v>2409</v>
      </c>
      <c r="L612" t="s">
        <v>35</v>
      </c>
      <c r="M612" t="s">
        <v>263</v>
      </c>
      <c r="N612" s="19" t="s">
        <v>33</v>
      </c>
      <c r="S612" s="19" t="s">
        <v>33</v>
      </c>
    </row>
    <row r="613" spans="5:19" x14ac:dyDescent="0.25">
      <c r="E613" t="s">
        <v>2410</v>
      </c>
      <c r="F613" t="s">
        <v>2411</v>
      </c>
      <c r="G613" s="19" t="s">
        <v>33</v>
      </c>
      <c r="H613" t="s">
        <v>2412</v>
      </c>
      <c r="I613" t="s">
        <v>91</v>
      </c>
      <c r="J613" t="s">
        <v>92</v>
      </c>
      <c r="K613" t="s">
        <v>2413</v>
      </c>
      <c r="L613" t="s">
        <v>35</v>
      </c>
      <c r="M613" t="s">
        <v>60</v>
      </c>
      <c r="N613" s="19" t="s">
        <v>33</v>
      </c>
      <c r="S613" s="19" t="s">
        <v>33</v>
      </c>
    </row>
    <row r="614" spans="5:19" x14ac:dyDescent="0.25">
      <c r="E614" t="s">
        <v>2414</v>
      </c>
      <c r="F614" t="s">
        <v>2415</v>
      </c>
      <c r="G614" s="19" t="s">
        <v>33</v>
      </c>
      <c r="H614" t="s">
        <v>2412</v>
      </c>
      <c r="I614" t="s">
        <v>89</v>
      </c>
      <c r="J614" t="s">
        <v>89</v>
      </c>
      <c r="K614" t="s">
        <v>2416</v>
      </c>
      <c r="L614" t="s">
        <v>35</v>
      </c>
      <c r="M614" t="s">
        <v>160</v>
      </c>
      <c r="N614" s="19" t="s">
        <v>33</v>
      </c>
      <c r="S614" s="19" t="s">
        <v>33</v>
      </c>
    </row>
    <row r="615" spans="5:19" x14ac:dyDescent="0.25">
      <c r="E615" t="s">
        <v>2417</v>
      </c>
      <c r="F615" t="s">
        <v>2418</v>
      </c>
      <c r="G615" s="19" t="s">
        <v>33</v>
      </c>
      <c r="H615" t="s">
        <v>2419</v>
      </c>
      <c r="I615" t="s">
        <v>82</v>
      </c>
      <c r="J615" t="s">
        <v>105</v>
      </c>
      <c r="K615" t="s">
        <v>2420</v>
      </c>
      <c r="L615" t="s">
        <v>96</v>
      </c>
      <c r="M615" t="s">
        <v>1055</v>
      </c>
      <c r="N615" s="19" t="s">
        <v>33</v>
      </c>
      <c r="S615" s="19" t="s">
        <v>33</v>
      </c>
    </row>
    <row r="616" spans="5:19" x14ac:dyDescent="0.25">
      <c r="E616" t="s">
        <v>2421</v>
      </c>
      <c r="F616" t="s">
        <v>2422</v>
      </c>
      <c r="G616" s="19" t="s">
        <v>33</v>
      </c>
      <c r="H616" t="s">
        <v>2423</v>
      </c>
      <c r="I616" t="s">
        <v>91</v>
      </c>
      <c r="J616" t="s">
        <v>99</v>
      </c>
      <c r="K616" t="s">
        <v>2424</v>
      </c>
      <c r="L616" t="s">
        <v>52</v>
      </c>
      <c r="M616" t="s">
        <v>184</v>
      </c>
      <c r="N616" s="19" t="s">
        <v>33</v>
      </c>
      <c r="S616" s="19" t="s">
        <v>33</v>
      </c>
    </row>
    <row r="617" spans="5:19" x14ac:dyDescent="0.25">
      <c r="E617" t="s">
        <v>2425</v>
      </c>
      <c r="F617" t="s">
        <v>2426</v>
      </c>
      <c r="G617" s="19" t="s">
        <v>33</v>
      </c>
      <c r="H617" t="s">
        <v>2427</v>
      </c>
      <c r="I617" t="s">
        <v>110</v>
      </c>
      <c r="J617" t="s">
        <v>322</v>
      </c>
      <c r="K617" t="s">
        <v>2424</v>
      </c>
      <c r="L617" t="s">
        <v>52</v>
      </c>
      <c r="M617" t="s">
        <v>184</v>
      </c>
      <c r="N617" s="19" t="s">
        <v>33</v>
      </c>
      <c r="S617" s="19" t="s">
        <v>33</v>
      </c>
    </row>
    <row r="618" spans="5:19" x14ac:dyDescent="0.25">
      <c r="E618" t="s">
        <v>2428</v>
      </c>
      <c r="F618" t="s">
        <v>2429</v>
      </c>
      <c r="G618" s="19" t="s">
        <v>33</v>
      </c>
      <c r="H618" t="s">
        <v>2428</v>
      </c>
      <c r="I618" t="s">
        <v>150</v>
      </c>
      <c r="J618" t="s">
        <v>151</v>
      </c>
      <c r="K618" t="s">
        <v>2424</v>
      </c>
      <c r="L618" t="s">
        <v>52</v>
      </c>
      <c r="M618" t="s">
        <v>184</v>
      </c>
      <c r="N618" s="19" t="s">
        <v>33</v>
      </c>
      <c r="S618" s="19" t="s">
        <v>33</v>
      </c>
    </row>
    <row r="619" spans="5:19" x14ac:dyDescent="0.25">
      <c r="E619" t="s">
        <v>2430</v>
      </c>
      <c r="F619" t="s">
        <v>2431</v>
      </c>
      <c r="G619" s="19" t="s">
        <v>33</v>
      </c>
      <c r="H619" t="s">
        <v>2432</v>
      </c>
      <c r="I619" t="s">
        <v>52</v>
      </c>
      <c r="J619" t="s">
        <v>688</v>
      </c>
      <c r="K619" t="s">
        <v>2424</v>
      </c>
      <c r="L619" t="s">
        <v>52</v>
      </c>
      <c r="M619" t="s">
        <v>184</v>
      </c>
      <c r="N619" s="19" t="s">
        <v>33</v>
      </c>
      <c r="S619" s="19" t="s">
        <v>33</v>
      </c>
    </row>
    <row r="620" spans="5:19" x14ac:dyDescent="0.25">
      <c r="E620" t="s">
        <v>2433</v>
      </c>
      <c r="F620" t="s">
        <v>2434</v>
      </c>
      <c r="G620" s="19" t="s">
        <v>33</v>
      </c>
      <c r="H620" t="s">
        <v>2435</v>
      </c>
      <c r="I620" t="s">
        <v>35</v>
      </c>
      <c r="J620" t="s">
        <v>36</v>
      </c>
      <c r="K620" t="s">
        <v>2424</v>
      </c>
      <c r="L620" t="s">
        <v>52</v>
      </c>
      <c r="M620" t="s">
        <v>184</v>
      </c>
      <c r="N620" s="19" t="s">
        <v>33</v>
      </c>
      <c r="S620" s="19" t="s">
        <v>33</v>
      </c>
    </row>
    <row r="621" spans="5:19" x14ac:dyDescent="0.25">
      <c r="E621" t="s">
        <v>2436</v>
      </c>
      <c r="F621" t="s">
        <v>2437</v>
      </c>
      <c r="G621" s="19" t="s">
        <v>33</v>
      </c>
      <c r="H621" t="s">
        <v>2438</v>
      </c>
      <c r="I621" t="s">
        <v>44</v>
      </c>
      <c r="J621" t="s">
        <v>789</v>
      </c>
      <c r="K621" t="s">
        <v>2439</v>
      </c>
      <c r="L621" t="s">
        <v>52</v>
      </c>
      <c r="M621" t="s">
        <v>53</v>
      </c>
      <c r="N621" s="19" t="s">
        <v>33</v>
      </c>
      <c r="S621" s="19" t="s">
        <v>33</v>
      </c>
    </row>
    <row r="622" spans="5:19" x14ac:dyDescent="0.25">
      <c r="E622" t="s">
        <v>2440</v>
      </c>
      <c r="F622" t="s">
        <v>2441</v>
      </c>
      <c r="G622" s="19" t="s">
        <v>33</v>
      </c>
      <c r="H622" t="s">
        <v>2442</v>
      </c>
      <c r="I622" t="s">
        <v>52</v>
      </c>
      <c r="J622" t="s">
        <v>137</v>
      </c>
      <c r="K622" t="s">
        <v>2443</v>
      </c>
      <c r="N622" s="19" t="s">
        <v>33</v>
      </c>
      <c r="S622" s="19" t="s">
        <v>33</v>
      </c>
    </row>
    <row r="623" spans="5:19" x14ac:dyDescent="0.25">
      <c r="E623" t="s">
        <v>2444</v>
      </c>
      <c r="F623" t="s">
        <v>2445</v>
      </c>
      <c r="G623" s="19" t="s">
        <v>33</v>
      </c>
      <c r="H623" t="s">
        <v>2446</v>
      </c>
      <c r="I623" t="s">
        <v>35</v>
      </c>
      <c r="J623" t="s">
        <v>36</v>
      </c>
      <c r="K623" t="s">
        <v>2447</v>
      </c>
      <c r="L623" t="s">
        <v>44</v>
      </c>
      <c r="M623" t="s">
        <v>144</v>
      </c>
      <c r="N623" s="19" t="s">
        <v>33</v>
      </c>
      <c r="S623" s="19" t="s">
        <v>33</v>
      </c>
    </row>
    <row r="624" spans="5:19" x14ac:dyDescent="0.25">
      <c r="E624" t="s">
        <v>2448</v>
      </c>
      <c r="F624" t="s">
        <v>2449</v>
      </c>
      <c r="G624" s="19" t="s">
        <v>33</v>
      </c>
      <c r="H624" t="s">
        <v>2450</v>
      </c>
      <c r="I624" t="s">
        <v>52</v>
      </c>
      <c r="J624" t="s">
        <v>195</v>
      </c>
      <c r="K624" t="s">
        <v>2451</v>
      </c>
      <c r="L624" t="s">
        <v>52</v>
      </c>
      <c r="M624" t="s">
        <v>137</v>
      </c>
      <c r="N624" s="19" t="s">
        <v>33</v>
      </c>
      <c r="S624" s="19" t="s">
        <v>33</v>
      </c>
    </row>
    <row r="625" spans="5:19" x14ac:dyDescent="0.25">
      <c r="E625" t="s">
        <v>2452</v>
      </c>
      <c r="F625" t="s">
        <v>2453</v>
      </c>
      <c r="G625" s="19" t="s">
        <v>33</v>
      </c>
      <c r="H625" t="s">
        <v>2454</v>
      </c>
      <c r="I625" t="s">
        <v>44</v>
      </c>
      <c r="J625" t="s">
        <v>285</v>
      </c>
      <c r="K625" t="s">
        <v>2451</v>
      </c>
      <c r="L625" t="s">
        <v>52</v>
      </c>
      <c r="M625" t="s">
        <v>137</v>
      </c>
      <c r="N625" s="19" t="s">
        <v>33</v>
      </c>
      <c r="S625" s="19" t="s">
        <v>33</v>
      </c>
    </row>
    <row r="626" spans="5:19" x14ac:dyDescent="0.25">
      <c r="E626" t="s">
        <v>2455</v>
      </c>
      <c r="F626" t="s">
        <v>2456</v>
      </c>
      <c r="G626" s="19" t="s">
        <v>33</v>
      </c>
      <c r="H626" t="s">
        <v>2457</v>
      </c>
      <c r="I626" t="s">
        <v>110</v>
      </c>
      <c r="J626" t="s">
        <v>111</v>
      </c>
      <c r="K626" t="s">
        <v>2458</v>
      </c>
      <c r="L626" t="s">
        <v>142</v>
      </c>
      <c r="M626" t="s">
        <v>148</v>
      </c>
      <c r="N626" s="19" t="s">
        <v>33</v>
      </c>
      <c r="S626" s="19" t="s">
        <v>33</v>
      </c>
    </row>
    <row r="627" spans="5:19" x14ac:dyDescent="0.25">
      <c r="E627" t="s">
        <v>2459</v>
      </c>
      <c r="F627" t="s">
        <v>2460</v>
      </c>
      <c r="G627" s="19" t="s">
        <v>33</v>
      </c>
      <c r="H627" t="s">
        <v>2461</v>
      </c>
      <c r="I627" t="s">
        <v>52</v>
      </c>
      <c r="J627" t="s">
        <v>137</v>
      </c>
      <c r="K627" t="s">
        <v>2462</v>
      </c>
      <c r="L627" t="s">
        <v>38</v>
      </c>
      <c r="M627" t="s">
        <v>39</v>
      </c>
      <c r="N627" s="19" t="s">
        <v>33</v>
      </c>
      <c r="S627" s="19" t="s">
        <v>33</v>
      </c>
    </row>
    <row r="628" spans="5:19" x14ac:dyDescent="0.25">
      <c r="E628" t="s">
        <v>2463</v>
      </c>
      <c r="F628" t="s">
        <v>2464</v>
      </c>
      <c r="G628" s="19" t="s">
        <v>33</v>
      </c>
      <c r="H628" t="s">
        <v>2461</v>
      </c>
      <c r="I628" t="s">
        <v>89</v>
      </c>
      <c r="J628" t="s">
        <v>89</v>
      </c>
      <c r="K628" t="s">
        <v>2465</v>
      </c>
      <c r="L628" t="s">
        <v>52</v>
      </c>
      <c r="M628" t="s">
        <v>1521</v>
      </c>
      <c r="N628" s="19" t="s">
        <v>33</v>
      </c>
      <c r="S628" s="19" t="s">
        <v>33</v>
      </c>
    </row>
    <row r="629" spans="5:19" x14ac:dyDescent="0.25">
      <c r="E629" t="s">
        <v>2466</v>
      </c>
      <c r="F629" t="s">
        <v>2467</v>
      </c>
      <c r="G629" s="19" t="s">
        <v>33</v>
      </c>
      <c r="H629" t="s">
        <v>2468</v>
      </c>
      <c r="I629" t="s">
        <v>150</v>
      </c>
      <c r="J629" t="s">
        <v>151</v>
      </c>
      <c r="K629" t="s">
        <v>2469</v>
      </c>
      <c r="L629" t="s">
        <v>170</v>
      </c>
      <c r="M629" t="s">
        <v>1425</v>
      </c>
      <c r="N629" s="19" t="s">
        <v>33</v>
      </c>
      <c r="S629" s="19" t="s">
        <v>33</v>
      </c>
    </row>
    <row r="630" spans="5:19" x14ac:dyDescent="0.25">
      <c r="E630" t="s">
        <v>2470</v>
      </c>
      <c r="F630" t="s">
        <v>2471</v>
      </c>
      <c r="G630" s="19" t="s">
        <v>33</v>
      </c>
      <c r="H630" t="s">
        <v>2468</v>
      </c>
      <c r="I630" t="s">
        <v>89</v>
      </c>
      <c r="J630" t="s">
        <v>89</v>
      </c>
      <c r="K630" t="s">
        <v>2472</v>
      </c>
      <c r="L630" t="s">
        <v>35</v>
      </c>
      <c r="M630" t="s">
        <v>160</v>
      </c>
      <c r="N630" s="19" t="s">
        <v>33</v>
      </c>
      <c r="S630" s="19" t="s">
        <v>33</v>
      </c>
    </row>
    <row r="631" spans="5:19" x14ac:dyDescent="0.25">
      <c r="E631" t="s">
        <v>2473</v>
      </c>
      <c r="F631" t="s">
        <v>2474</v>
      </c>
      <c r="G631" s="19" t="s">
        <v>33</v>
      </c>
      <c r="H631" t="s">
        <v>2475</v>
      </c>
      <c r="I631" t="s">
        <v>150</v>
      </c>
      <c r="J631" t="s">
        <v>151</v>
      </c>
      <c r="K631" t="s">
        <v>2476</v>
      </c>
      <c r="L631" t="s">
        <v>35</v>
      </c>
      <c r="M631" t="s">
        <v>72</v>
      </c>
      <c r="N631" s="19" t="s">
        <v>33</v>
      </c>
      <c r="S631" s="19" t="s">
        <v>33</v>
      </c>
    </row>
    <row r="632" spans="5:19" x14ac:dyDescent="0.25">
      <c r="E632" t="s">
        <v>2477</v>
      </c>
      <c r="F632" t="s">
        <v>2478</v>
      </c>
      <c r="G632" s="19" t="s">
        <v>33</v>
      </c>
      <c r="H632" t="s">
        <v>2479</v>
      </c>
      <c r="I632" t="s">
        <v>52</v>
      </c>
      <c r="J632" t="s">
        <v>137</v>
      </c>
      <c r="K632" t="s">
        <v>2480</v>
      </c>
      <c r="L632" t="s">
        <v>52</v>
      </c>
      <c r="M632" t="s">
        <v>115</v>
      </c>
      <c r="N632" s="19" t="s">
        <v>33</v>
      </c>
      <c r="S632" s="19" t="s">
        <v>33</v>
      </c>
    </row>
    <row r="633" spans="5:19" x14ac:dyDescent="0.25">
      <c r="E633" t="s">
        <v>2481</v>
      </c>
      <c r="F633" t="s">
        <v>2482</v>
      </c>
      <c r="G633" s="19" t="s">
        <v>33</v>
      </c>
      <c r="H633" t="s">
        <v>2483</v>
      </c>
      <c r="I633" t="s">
        <v>91</v>
      </c>
      <c r="J633" t="s">
        <v>151</v>
      </c>
      <c r="K633" t="s">
        <v>2484</v>
      </c>
      <c r="L633" t="s">
        <v>44</v>
      </c>
      <c r="M633" t="s">
        <v>103</v>
      </c>
      <c r="N633" s="19" t="s">
        <v>33</v>
      </c>
      <c r="S633" s="19" t="s">
        <v>33</v>
      </c>
    </row>
    <row r="634" spans="5:19" x14ac:dyDescent="0.25">
      <c r="E634" t="s">
        <v>2485</v>
      </c>
      <c r="F634" t="s">
        <v>2486</v>
      </c>
      <c r="G634" s="19" t="s">
        <v>33</v>
      </c>
      <c r="H634" t="s">
        <v>2487</v>
      </c>
      <c r="I634" t="s">
        <v>150</v>
      </c>
      <c r="J634" t="s">
        <v>510</v>
      </c>
      <c r="K634" t="s">
        <v>2484</v>
      </c>
      <c r="L634" t="s">
        <v>44</v>
      </c>
      <c r="M634" t="s">
        <v>103</v>
      </c>
      <c r="N634" s="19" t="s">
        <v>33</v>
      </c>
      <c r="S634" s="19" t="s">
        <v>33</v>
      </c>
    </row>
    <row r="635" spans="5:19" x14ac:dyDescent="0.25">
      <c r="E635" t="s">
        <v>2488</v>
      </c>
      <c r="F635" t="s">
        <v>2489</v>
      </c>
      <c r="G635" s="19" t="s">
        <v>33</v>
      </c>
      <c r="H635" t="s">
        <v>2490</v>
      </c>
      <c r="I635" t="s">
        <v>110</v>
      </c>
      <c r="J635" t="s">
        <v>567</v>
      </c>
      <c r="K635" t="s">
        <v>2491</v>
      </c>
      <c r="L635" t="s">
        <v>38</v>
      </c>
      <c r="M635" t="s">
        <v>68</v>
      </c>
      <c r="N635" s="19" t="s">
        <v>33</v>
      </c>
      <c r="S635" s="19" t="s">
        <v>33</v>
      </c>
    </row>
    <row r="636" spans="5:19" x14ac:dyDescent="0.25">
      <c r="E636" t="s">
        <v>2492</v>
      </c>
      <c r="F636" t="s">
        <v>2493</v>
      </c>
      <c r="G636" s="19" t="s">
        <v>33</v>
      </c>
      <c r="H636" t="s">
        <v>2494</v>
      </c>
      <c r="K636" t="s">
        <v>2495</v>
      </c>
      <c r="L636" t="s">
        <v>38</v>
      </c>
      <c r="M636" t="s">
        <v>62</v>
      </c>
      <c r="N636" s="19" t="s">
        <v>33</v>
      </c>
      <c r="S636" s="19" t="s">
        <v>33</v>
      </c>
    </row>
    <row r="637" spans="5:19" x14ac:dyDescent="0.25">
      <c r="E637" t="s">
        <v>2496</v>
      </c>
      <c r="F637" t="s">
        <v>2497</v>
      </c>
      <c r="G637" s="19" t="s">
        <v>33</v>
      </c>
      <c r="H637" t="s">
        <v>2498</v>
      </c>
      <c r="I637" t="s">
        <v>52</v>
      </c>
      <c r="J637" t="s">
        <v>137</v>
      </c>
      <c r="K637" t="s">
        <v>2499</v>
      </c>
      <c r="L637" t="s">
        <v>38</v>
      </c>
      <c r="M637" t="s">
        <v>68</v>
      </c>
      <c r="N637" s="19" t="s">
        <v>33</v>
      </c>
      <c r="S637" s="19" t="s">
        <v>33</v>
      </c>
    </row>
    <row r="638" spans="5:19" x14ac:dyDescent="0.25">
      <c r="E638" t="s">
        <v>2500</v>
      </c>
      <c r="F638" t="s">
        <v>2501</v>
      </c>
      <c r="G638" s="19" t="s">
        <v>33</v>
      </c>
      <c r="H638" t="s">
        <v>2498</v>
      </c>
      <c r="I638" t="s">
        <v>89</v>
      </c>
      <c r="J638" t="s">
        <v>89</v>
      </c>
      <c r="K638" t="s">
        <v>2502</v>
      </c>
      <c r="L638" t="s">
        <v>38</v>
      </c>
      <c r="M638" t="s">
        <v>68</v>
      </c>
      <c r="N638" s="19" t="s">
        <v>33</v>
      </c>
      <c r="S638" s="19" t="s">
        <v>33</v>
      </c>
    </row>
    <row r="639" spans="5:19" x14ac:dyDescent="0.25">
      <c r="E639" t="s">
        <v>2503</v>
      </c>
      <c r="F639" t="s">
        <v>2504</v>
      </c>
      <c r="G639" s="19" t="s">
        <v>33</v>
      </c>
      <c r="H639" t="s">
        <v>2498</v>
      </c>
      <c r="I639" t="s">
        <v>89</v>
      </c>
      <c r="J639" t="s">
        <v>89</v>
      </c>
      <c r="K639" t="s">
        <v>2505</v>
      </c>
      <c r="L639" t="s">
        <v>35</v>
      </c>
      <c r="M639" t="s">
        <v>36</v>
      </c>
      <c r="N639" s="19" t="s">
        <v>33</v>
      </c>
      <c r="S639" s="19" t="s">
        <v>33</v>
      </c>
    </row>
    <row r="640" spans="5:19" x14ac:dyDescent="0.25">
      <c r="E640" t="s">
        <v>2506</v>
      </c>
      <c r="F640" t="s">
        <v>2507</v>
      </c>
      <c r="G640" s="19" t="s">
        <v>33</v>
      </c>
      <c r="H640" t="s">
        <v>2508</v>
      </c>
      <c r="I640" t="s">
        <v>38</v>
      </c>
      <c r="J640" t="s">
        <v>133</v>
      </c>
      <c r="K640" t="s">
        <v>2509</v>
      </c>
      <c r="L640" t="s">
        <v>38</v>
      </c>
      <c r="M640" t="s">
        <v>68</v>
      </c>
      <c r="N640" s="19" t="s">
        <v>33</v>
      </c>
      <c r="S640" s="19" t="s">
        <v>33</v>
      </c>
    </row>
    <row r="641" spans="5:19" x14ac:dyDescent="0.25">
      <c r="E641" t="s">
        <v>2510</v>
      </c>
      <c r="F641" t="s">
        <v>2511</v>
      </c>
      <c r="G641" s="19" t="s">
        <v>33</v>
      </c>
      <c r="H641" t="s">
        <v>2512</v>
      </c>
      <c r="I641" t="s">
        <v>52</v>
      </c>
      <c r="J641" t="s">
        <v>195</v>
      </c>
      <c r="K641" t="s">
        <v>2513</v>
      </c>
      <c r="L641" t="s">
        <v>38</v>
      </c>
      <c r="M641" t="s">
        <v>68</v>
      </c>
      <c r="N641" s="19" t="s">
        <v>33</v>
      </c>
      <c r="S641" s="19" t="s">
        <v>33</v>
      </c>
    </row>
    <row r="642" spans="5:19" x14ac:dyDescent="0.25">
      <c r="E642" t="s">
        <v>2514</v>
      </c>
      <c r="F642" t="s">
        <v>2515</v>
      </c>
      <c r="G642" s="19" t="s">
        <v>33</v>
      </c>
      <c r="H642" t="s">
        <v>2516</v>
      </c>
      <c r="I642" t="s">
        <v>356</v>
      </c>
      <c r="J642" t="s">
        <v>357</v>
      </c>
      <c r="K642" t="s">
        <v>2513</v>
      </c>
      <c r="L642" t="s">
        <v>38</v>
      </c>
      <c r="M642" t="s">
        <v>68</v>
      </c>
      <c r="N642" s="19" t="s">
        <v>33</v>
      </c>
      <c r="S642" s="19" t="s">
        <v>33</v>
      </c>
    </row>
    <row r="643" spans="5:19" x14ac:dyDescent="0.25">
      <c r="E643" t="s">
        <v>2517</v>
      </c>
      <c r="F643" t="s">
        <v>2518</v>
      </c>
      <c r="G643" s="19" t="s">
        <v>33</v>
      </c>
      <c r="H643" t="s">
        <v>2519</v>
      </c>
      <c r="I643" t="s">
        <v>89</v>
      </c>
      <c r="J643" t="s">
        <v>89</v>
      </c>
      <c r="K643" t="s">
        <v>2520</v>
      </c>
      <c r="L643" t="s">
        <v>170</v>
      </c>
      <c r="M643" t="s">
        <v>171</v>
      </c>
      <c r="N643" s="19" t="s">
        <v>33</v>
      </c>
      <c r="S643" s="19" t="s">
        <v>33</v>
      </c>
    </row>
    <row r="644" spans="5:19" x14ac:dyDescent="0.25">
      <c r="E644" t="s">
        <v>2521</v>
      </c>
      <c r="F644" t="s">
        <v>2522</v>
      </c>
      <c r="G644" s="19" t="s">
        <v>33</v>
      </c>
      <c r="H644" t="s">
        <v>2523</v>
      </c>
      <c r="I644" t="s">
        <v>110</v>
      </c>
      <c r="J644" t="s">
        <v>322</v>
      </c>
      <c r="K644" t="s">
        <v>2524</v>
      </c>
      <c r="L644" t="s">
        <v>82</v>
      </c>
      <c r="M644" t="s">
        <v>2121</v>
      </c>
      <c r="N644" s="19" t="s">
        <v>33</v>
      </c>
      <c r="S644" s="19" t="s">
        <v>33</v>
      </c>
    </row>
    <row r="645" spans="5:19" x14ac:dyDescent="0.25">
      <c r="E645" t="s">
        <v>2525</v>
      </c>
      <c r="F645" t="s">
        <v>2526</v>
      </c>
      <c r="G645" s="19" t="s">
        <v>33</v>
      </c>
      <c r="H645" t="s">
        <v>2527</v>
      </c>
      <c r="I645" t="s">
        <v>38</v>
      </c>
      <c r="J645" t="s">
        <v>249</v>
      </c>
      <c r="K645" t="s">
        <v>2528</v>
      </c>
      <c r="L645" t="s">
        <v>91</v>
      </c>
      <c r="M645" t="s">
        <v>640</v>
      </c>
      <c r="N645" s="19" t="s">
        <v>33</v>
      </c>
      <c r="S645" s="19" t="s">
        <v>33</v>
      </c>
    </row>
    <row r="646" spans="5:19" x14ac:dyDescent="0.25">
      <c r="E646" t="s">
        <v>2529</v>
      </c>
      <c r="F646" t="s">
        <v>2530</v>
      </c>
      <c r="G646" s="19" t="s">
        <v>33</v>
      </c>
      <c r="H646" t="s">
        <v>2531</v>
      </c>
      <c r="I646" t="s">
        <v>91</v>
      </c>
      <c r="J646" t="s">
        <v>99</v>
      </c>
      <c r="K646" t="s">
        <v>2532</v>
      </c>
      <c r="L646" t="s">
        <v>35</v>
      </c>
      <c r="M646" t="s">
        <v>117</v>
      </c>
      <c r="N646" s="19" t="s">
        <v>33</v>
      </c>
      <c r="S646" s="19" t="s">
        <v>33</v>
      </c>
    </row>
    <row r="647" spans="5:19" x14ac:dyDescent="0.25">
      <c r="E647" t="s">
        <v>2533</v>
      </c>
      <c r="F647" t="s">
        <v>2534</v>
      </c>
      <c r="G647" s="19" t="s">
        <v>33</v>
      </c>
      <c r="H647" t="s">
        <v>2535</v>
      </c>
      <c r="I647" t="s">
        <v>170</v>
      </c>
      <c r="J647" t="s">
        <v>553</v>
      </c>
      <c r="K647" t="s">
        <v>2536</v>
      </c>
      <c r="L647" t="s">
        <v>89</v>
      </c>
      <c r="M647" t="s">
        <v>89</v>
      </c>
      <c r="N647" s="19" t="s">
        <v>33</v>
      </c>
      <c r="S647" s="19" t="s">
        <v>33</v>
      </c>
    </row>
    <row r="648" spans="5:19" x14ac:dyDescent="0.25">
      <c r="E648" t="s">
        <v>2537</v>
      </c>
      <c r="F648" t="s">
        <v>2538</v>
      </c>
      <c r="G648" s="19" t="s">
        <v>33</v>
      </c>
      <c r="H648" t="s">
        <v>2539</v>
      </c>
      <c r="I648" t="s">
        <v>52</v>
      </c>
      <c r="J648" t="s">
        <v>195</v>
      </c>
      <c r="K648" t="s">
        <v>2540</v>
      </c>
      <c r="L648" t="s">
        <v>89</v>
      </c>
      <c r="M648" t="s">
        <v>89</v>
      </c>
      <c r="N648" s="19" t="s">
        <v>33</v>
      </c>
      <c r="S648" s="19" t="s">
        <v>33</v>
      </c>
    </row>
    <row r="649" spans="5:19" x14ac:dyDescent="0.25">
      <c r="E649" t="s">
        <v>2541</v>
      </c>
      <c r="F649" t="s">
        <v>2542</v>
      </c>
      <c r="G649" s="19" t="s">
        <v>33</v>
      </c>
      <c r="H649" t="s">
        <v>2543</v>
      </c>
      <c r="I649" t="s">
        <v>150</v>
      </c>
      <c r="J649" t="s">
        <v>510</v>
      </c>
      <c r="K649" t="s">
        <v>2544</v>
      </c>
      <c r="L649" t="s">
        <v>89</v>
      </c>
      <c r="M649" t="s">
        <v>89</v>
      </c>
      <c r="N649" s="19" t="s">
        <v>33</v>
      </c>
      <c r="S649" s="19" t="s">
        <v>33</v>
      </c>
    </row>
    <row r="650" spans="5:19" x14ac:dyDescent="0.25">
      <c r="E650" t="s">
        <v>2545</v>
      </c>
      <c r="F650" t="s">
        <v>2546</v>
      </c>
      <c r="G650" s="19" t="s">
        <v>33</v>
      </c>
      <c r="H650" t="s">
        <v>2547</v>
      </c>
      <c r="I650" t="s">
        <v>38</v>
      </c>
      <c r="J650" t="s">
        <v>471</v>
      </c>
      <c r="K650" t="s">
        <v>2548</v>
      </c>
      <c r="L650" t="s">
        <v>91</v>
      </c>
      <c r="M650" t="s">
        <v>99</v>
      </c>
      <c r="N650" s="19" t="s">
        <v>33</v>
      </c>
      <c r="S650" s="19" t="s">
        <v>33</v>
      </c>
    </row>
    <row r="651" spans="5:19" x14ac:dyDescent="0.25">
      <c r="E651" t="s">
        <v>2549</v>
      </c>
      <c r="F651" t="s">
        <v>2550</v>
      </c>
      <c r="G651" s="19" t="s">
        <v>33</v>
      </c>
      <c r="H651" t="s">
        <v>2551</v>
      </c>
      <c r="I651" t="s">
        <v>356</v>
      </c>
      <c r="J651" t="s">
        <v>357</v>
      </c>
      <c r="K651" t="s">
        <v>2552</v>
      </c>
      <c r="L651" t="s">
        <v>91</v>
      </c>
      <c r="M651" t="s">
        <v>99</v>
      </c>
      <c r="N651" s="19" t="s">
        <v>33</v>
      </c>
      <c r="S651" s="19" t="s">
        <v>33</v>
      </c>
    </row>
    <row r="652" spans="5:19" x14ac:dyDescent="0.25">
      <c r="E652" t="s">
        <v>2553</v>
      </c>
      <c r="F652" t="s">
        <v>2554</v>
      </c>
      <c r="G652" s="19" t="s">
        <v>33</v>
      </c>
      <c r="H652" t="s">
        <v>2555</v>
      </c>
      <c r="I652" t="s">
        <v>91</v>
      </c>
      <c r="J652" t="s">
        <v>99</v>
      </c>
      <c r="K652" t="s">
        <v>2556</v>
      </c>
      <c r="L652" t="s">
        <v>44</v>
      </c>
      <c r="M652" t="s">
        <v>103</v>
      </c>
      <c r="N652" s="19" t="s">
        <v>33</v>
      </c>
      <c r="S652" s="19" t="s">
        <v>33</v>
      </c>
    </row>
    <row r="653" spans="5:19" x14ac:dyDescent="0.25">
      <c r="E653" t="s">
        <v>2557</v>
      </c>
      <c r="F653" t="s">
        <v>2558</v>
      </c>
      <c r="G653" s="19" t="s">
        <v>33</v>
      </c>
      <c r="H653" t="s">
        <v>2559</v>
      </c>
      <c r="I653" t="s">
        <v>91</v>
      </c>
      <c r="J653" t="s">
        <v>99</v>
      </c>
      <c r="K653" t="s">
        <v>2560</v>
      </c>
      <c r="L653" t="s">
        <v>82</v>
      </c>
      <c r="M653" t="s">
        <v>117</v>
      </c>
      <c r="N653" s="19" t="s">
        <v>33</v>
      </c>
      <c r="S653" s="19" t="s">
        <v>33</v>
      </c>
    </row>
    <row r="654" spans="5:19" x14ac:dyDescent="0.25">
      <c r="E654" t="s">
        <v>2561</v>
      </c>
      <c r="F654" t="s">
        <v>2562</v>
      </c>
      <c r="G654" s="19" t="s">
        <v>33</v>
      </c>
      <c r="H654" t="s">
        <v>2563</v>
      </c>
      <c r="I654" t="s">
        <v>170</v>
      </c>
      <c r="J654" t="s">
        <v>1425</v>
      </c>
      <c r="K654" t="s">
        <v>2560</v>
      </c>
      <c r="L654" t="s">
        <v>82</v>
      </c>
      <c r="M654" t="s">
        <v>117</v>
      </c>
      <c r="N654" s="19" t="s">
        <v>33</v>
      </c>
      <c r="S654" s="19" t="s">
        <v>33</v>
      </c>
    </row>
    <row r="655" spans="5:19" x14ac:dyDescent="0.25">
      <c r="E655" t="s">
        <v>2564</v>
      </c>
      <c r="F655" t="s">
        <v>2565</v>
      </c>
      <c r="G655" s="19" t="s">
        <v>33</v>
      </c>
      <c r="H655" t="s">
        <v>2566</v>
      </c>
      <c r="I655" t="s">
        <v>150</v>
      </c>
      <c r="J655" t="s">
        <v>117</v>
      </c>
      <c r="K655" t="s">
        <v>2567</v>
      </c>
      <c r="L655" t="s">
        <v>44</v>
      </c>
      <c r="M655" t="s">
        <v>103</v>
      </c>
      <c r="N655" s="19" t="s">
        <v>33</v>
      </c>
      <c r="S655" s="19" t="s">
        <v>33</v>
      </c>
    </row>
    <row r="656" spans="5:19" x14ac:dyDescent="0.25">
      <c r="E656" t="s">
        <v>2568</v>
      </c>
      <c r="F656" t="s">
        <v>2569</v>
      </c>
      <c r="G656" s="19" t="s">
        <v>33</v>
      </c>
      <c r="H656" t="s">
        <v>2570</v>
      </c>
      <c r="I656" t="s">
        <v>82</v>
      </c>
      <c r="J656" t="s">
        <v>190</v>
      </c>
      <c r="K656" t="s">
        <v>2571</v>
      </c>
      <c r="L656" t="s">
        <v>44</v>
      </c>
      <c r="M656" t="s">
        <v>789</v>
      </c>
      <c r="N656" s="19" t="s">
        <v>33</v>
      </c>
      <c r="S656" s="19" t="s">
        <v>33</v>
      </c>
    </row>
    <row r="657" spans="5:19" x14ac:dyDescent="0.25">
      <c r="E657" t="s">
        <v>2572</v>
      </c>
      <c r="F657" t="s">
        <v>2573</v>
      </c>
      <c r="G657" s="19" t="s">
        <v>33</v>
      </c>
      <c r="H657" t="s">
        <v>2574</v>
      </c>
      <c r="I657" t="s">
        <v>52</v>
      </c>
      <c r="J657" t="s">
        <v>881</v>
      </c>
      <c r="K657" t="s">
        <v>2575</v>
      </c>
      <c r="L657" t="s">
        <v>38</v>
      </c>
      <c r="M657" t="s">
        <v>62</v>
      </c>
      <c r="N657" s="19" t="s">
        <v>33</v>
      </c>
      <c r="S657" s="19" t="s">
        <v>33</v>
      </c>
    </row>
    <row r="658" spans="5:19" x14ac:dyDescent="0.25">
      <c r="E658" t="s">
        <v>2576</v>
      </c>
      <c r="F658" t="s">
        <v>2577</v>
      </c>
      <c r="G658" s="19" t="s">
        <v>33</v>
      </c>
      <c r="H658" t="s">
        <v>2578</v>
      </c>
      <c r="I658" t="s">
        <v>52</v>
      </c>
      <c r="J658" t="s">
        <v>1493</v>
      </c>
      <c r="K658" t="s">
        <v>2579</v>
      </c>
      <c r="L658" t="s">
        <v>44</v>
      </c>
      <c r="M658" t="s">
        <v>103</v>
      </c>
      <c r="N658" s="19" t="s">
        <v>33</v>
      </c>
      <c r="S658" s="19" t="s">
        <v>33</v>
      </c>
    </row>
    <row r="659" spans="5:19" x14ac:dyDescent="0.25">
      <c r="E659" t="s">
        <v>2580</v>
      </c>
      <c r="F659" t="s">
        <v>2581</v>
      </c>
      <c r="G659" s="19" t="s">
        <v>33</v>
      </c>
      <c r="H659" t="s">
        <v>2582</v>
      </c>
      <c r="I659" t="s">
        <v>52</v>
      </c>
      <c r="J659" t="s">
        <v>115</v>
      </c>
      <c r="K659" t="s">
        <v>2583</v>
      </c>
      <c r="L659" t="s">
        <v>89</v>
      </c>
      <c r="M659" t="s">
        <v>89</v>
      </c>
      <c r="N659" s="19" t="s">
        <v>33</v>
      </c>
      <c r="S659" s="19" t="s">
        <v>33</v>
      </c>
    </row>
    <row r="660" spans="5:19" x14ac:dyDescent="0.25">
      <c r="E660" t="s">
        <v>2584</v>
      </c>
      <c r="F660" t="s">
        <v>2585</v>
      </c>
      <c r="G660" s="19" t="s">
        <v>33</v>
      </c>
      <c r="H660" t="s">
        <v>2586</v>
      </c>
      <c r="I660" t="s">
        <v>38</v>
      </c>
      <c r="J660" t="s">
        <v>39</v>
      </c>
      <c r="K660" t="s">
        <v>2587</v>
      </c>
      <c r="L660" t="s">
        <v>38</v>
      </c>
      <c r="M660" t="s">
        <v>133</v>
      </c>
      <c r="N660" s="19" t="s">
        <v>33</v>
      </c>
      <c r="S660" s="19" t="s">
        <v>33</v>
      </c>
    </row>
    <row r="661" spans="5:19" x14ac:dyDescent="0.25">
      <c r="E661" t="s">
        <v>2588</v>
      </c>
      <c r="F661" t="s">
        <v>2589</v>
      </c>
      <c r="G661" s="19" t="s">
        <v>33</v>
      </c>
      <c r="H661" t="s">
        <v>2590</v>
      </c>
      <c r="I661" t="s">
        <v>91</v>
      </c>
      <c r="J661" t="s">
        <v>99</v>
      </c>
      <c r="K661" t="s">
        <v>2587</v>
      </c>
      <c r="L661" t="s">
        <v>38</v>
      </c>
      <c r="M661" t="s">
        <v>133</v>
      </c>
      <c r="N661" s="19" t="s">
        <v>33</v>
      </c>
      <c r="S661" s="19" t="s">
        <v>33</v>
      </c>
    </row>
    <row r="662" spans="5:19" x14ac:dyDescent="0.25">
      <c r="E662" t="s">
        <v>2591</v>
      </c>
      <c r="F662" t="s">
        <v>2592</v>
      </c>
      <c r="G662" s="19" t="s">
        <v>33</v>
      </c>
      <c r="H662" t="s">
        <v>2593</v>
      </c>
      <c r="I662" t="s">
        <v>110</v>
      </c>
      <c r="J662" t="s">
        <v>1200</v>
      </c>
      <c r="K662" t="s">
        <v>2587</v>
      </c>
      <c r="L662" t="s">
        <v>38</v>
      </c>
      <c r="M662" t="s">
        <v>133</v>
      </c>
      <c r="N662" s="19" t="s">
        <v>33</v>
      </c>
      <c r="S662" s="19" t="s">
        <v>33</v>
      </c>
    </row>
    <row r="663" spans="5:19" x14ac:dyDescent="0.25">
      <c r="E663" t="s">
        <v>2594</v>
      </c>
      <c r="F663" t="s">
        <v>2595</v>
      </c>
      <c r="G663" s="19" t="s">
        <v>33</v>
      </c>
      <c r="H663" t="s">
        <v>2596</v>
      </c>
      <c r="I663" t="s">
        <v>91</v>
      </c>
      <c r="J663" t="s">
        <v>99</v>
      </c>
      <c r="K663" t="s">
        <v>2587</v>
      </c>
      <c r="L663" t="s">
        <v>38</v>
      </c>
      <c r="M663" t="s">
        <v>133</v>
      </c>
      <c r="N663" s="19" t="s">
        <v>33</v>
      </c>
      <c r="S663" s="19" t="s">
        <v>33</v>
      </c>
    </row>
    <row r="664" spans="5:19" x14ac:dyDescent="0.25">
      <c r="E664" t="s">
        <v>2597</v>
      </c>
      <c r="F664" t="s">
        <v>2598</v>
      </c>
      <c r="G664" s="19" t="s">
        <v>33</v>
      </c>
      <c r="H664" t="s">
        <v>2599</v>
      </c>
      <c r="I664" t="s">
        <v>44</v>
      </c>
      <c r="J664" t="s">
        <v>77</v>
      </c>
      <c r="K664" t="s">
        <v>2600</v>
      </c>
      <c r="L664" t="s">
        <v>38</v>
      </c>
      <c r="M664" t="s">
        <v>1096</v>
      </c>
      <c r="N664" s="19" t="s">
        <v>33</v>
      </c>
      <c r="S664" s="19" t="s">
        <v>33</v>
      </c>
    </row>
    <row r="665" spans="5:19" x14ac:dyDescent="0.25">
      <c r="E665" t="s">
        <v>2601</v>
      </c>
      <c r="F665" t="s">
        <v>2602</v>
      </c>
      <c r="G665" s="19" t="s">
        <v>33</v>
      </c>
      <c r="H665" t="s">
        <v>2603</v>
      </c>
      <c r="I665" t="s">
        <v>150</v>
      </c>
      <c r="J665" t="s">
        <v>151</v>
      </c>
      <c r="K665" t="s">
        <v>2604</v>
      </c>
      <c r="L665" t="s">
        <v>38</v>
      </c>
      <c r="M665" t="s">
        <v>68</v>
      </c>
      <c r="N665" s="19" t="s">
        <v>33</v>
      </c>
      <c r="S665" s="19" t="s">
        <v>33</v>
      </c>
    </row>
    <row r="666" spans="5:19" x14ac:dyDescent="0.25">
      <c r="E666" t="s">
        <v>2605</v>
      </c>
      <c r="F666" t="s">
        <v>2606</v>
      </c>
      <c r="G666" s="19" t="s">
        <v>33</v>
      </c>
      <c r="H666" t="s">
        <v>2607</v>
      </c>
      <c r="I666" t="s">
        <v>91</v>
      </c>
      <c r="J666" t="s">
        <v>99</v>
      </c>
      <c r="K666" t="s">
        <v>2608</v>
      </c>
      <c r="L666" t="s">
        <v>38</v>
      </c>
      <c r="M666" t="s">
        <v>62</v>
      </c>
      <c r="N666" s="19" t="s">
        <v>33</v>
      </c>
      <c r="S666" s="19" t="s">
        <v>33</v>
      </c>
    </row>
    <row r="667" spans="5:19" x14ac:dyDescent="0.25">
      <c r="E667" t="s">
        <v>2609</v>
      </c>
      <c r="F667" t="s">
        <v>2610</v>
      </c>
      <c r="G667" s="19" t="s">
        <v>33</v>
      </c>
      <c r="H667" t="s">
        <v>2607</v>
      </c>
      <c r="I667" t="s">
        <v>89</v>
      </c>
      <c r="J667" t="s">
        <v>89</v>
      </c>
      <c r="K667" t="s">
        <v>2611</v>
      </c>
      <c r="L667" t="s">
        <v>38</v>
      </c>
      <c r="M667" t="s">
        <v>68</v>
      </c>
      <c r="N667" s="19" t="s">
        <v>33</v>
      </c>
      <c r="S667" s="19" t="s">
        <v>33</v>
      </c>
    </row>
    <row r="668" spans="5:19" x14ac:dyDescent="0.25">
      <c r="E668" t="s">
        <v>2612</v>
      </c>
      <c r="F668" t="s">
        <v>2613</v>
      </c>
      <c r="G668" s="19" t="s">
        <v>33</v>
      </c>
      <c r="H668" t="s">
        <v>2614</v>
      </c>
      <c r="I668" t="s">
        <v>52</v>
      </c>
      <c r="J668" t="s">
        <v>558</v>
      </c>
      <c r="K668" t="s">
        <v>2615</v>
      </c>
      <c r="L668" t="s">
        <v>170</v>
      </c>
      <c r="M668" t="s">
        <v>553</v>
      </c>
      <c r="N668" s="19" t="s">
        <v>33</v>
      </c>
      <c r="S668" s="19" t="s">
        <v>33</v>
      </c>
    </row>
    <row r="669" spans="5:19" x14ac:dyDescent="0.25">
      <c r="E669" t="s">
        <v>2616</v>
      </c>
      <c r="F669" t="s">
        <v>2617</v>
      </c>
      <c r="G669" s="19" t="s">
        <v>33</v>
      </c>
      <c r="H669" t="s">
        <v>2618</v>
      </c>
      <c r="I669" t="s">
        <v>110</v>
      </c>
      <c r="J669" t="s">
        <v>2619</v>
      </c>
      <c r="K669" t="s">
        <v>2620</v>
      </c>
      <c r="L669" t="s">
        <v>82</v>
      </c>
      <c r="M669" t="s">
        <v>117</v>
      </c>
      <c r="N669" s="19" t="s">
        <v>33</v>
      </c>
      <c r="S669" s="19" t="s">
        <v>33</v>
      </c>
    </row>
    <row r="670" spans="5:19" x14ac:dyDescent="0.25">
      <c r="E670" t="s">
        <v>2621</v>
      </c>
      <c r="F670" t="s">
        <v>2622</v>
      </c>
      <c r="G670" s="19" t="s">
        <v>33</v>
      </c>
      <c r="H670" t="s">
        <v>2623</v>
      </c>
      <c r="I670" t="s">
        <v>82</v>
      </c>
      <c r="J670" t="s">
        <v>711</v>
      </c>
      <c r="K670" t="s">
        <v>2624</v>
      </c>
      <c r="L670" t="s">
        <v>110</v>
      </c>
      <c r="M670" t="s">
        <v>111</v>
      </c>
      <c r="N670" s="19" t="s">
        <v>33</v>
      </c>
      <c r="S670" s="19" t="s">
        <v>33</v>
      </c>
    </row>
    <row r="671" spans="5:19" x14ac:dyDescent="0.25">
      <c r="E671" t="s">
        <v>2625</v>
      </c>
      <c r="F671" t="s">
        <v>2626</v>
      </c>
      <c r="G671" s="19" t="s">
        <v>33</v>
      </c>
      <c r="H671" t="s">
        <v>2627</v>
      </c>
      <c r="I671" t="s">
        <v>35</v>
      </c>
      <c r="J671" t="s">
        <v>36</v>
      </c>
      <c r="K671" t="s">
        <v>2628</v>
      </c>
      <c r="L671" t="s">
        <v>44</v>
      </c>
      <c r="M671" t="s">
        <v>45</v>
      </c>
      <c r="N671" s="19" t="s">
        <v>33</v>
      </c>
      <c r="S671" s="19" t="s">
        <v>33</v>
      </c>
    </row>
    <row r="672" spans="5:19" x14ac:dyDescent="0.25">
      <c r="E672" t="s">
        <v>2629</v>
      </c>
      <c r="F672" t="s">
        <v>2630</v>
      </c>
      <c r="G672" s="19" t="s">
        <v>33</v>
      </c>
      <c r="H672" t="s">
        <v>2631</v>
      </c>
      <c r="I672" t="s">
        <v>38</v>
      </c>
      <c r="J672" t="s">
        <v>68</v>
      </c>
      <c r="K672" t="s">
        <v>2632</v>
      </c>
      <c r="L672" t="s">
        <v>38</v>
      </c>
      <c r="M672" t="s">
        <v>62</v>
      </c>
      <c r="N672" s="19" t="s">
        <v>33</v>
      </c>
      <c r="S672" s="19" t="s">
        <v>33</v>
      </c>
    </row>
    <row r="673" spans="5:19" x14ac:dyDescent="0.25">
      <c r="E673" t="s">
        <v>2633</v>
      </c>
      <c r="F673" t="s">
        <v>2634</v>
      </c>
      <c r="G673" s="19" t="s">
        <v>33</v>
      </c>
      <c r="H673" t="s">
        <v>2635</v>
      </c>
      <c r="I673" t="s">
        <v>38</v>
      </c>
      <c r="J673" t="s">
        <v>68</v>
      </c>
      <c r="K673" t="s">
        <v>2636</v>
      </c>
      <c r="L673" t="s">
        <v>170</v>
      </c>
      <c r="M673" t="s">
        <v>2637</v>
      </c>
      <c r="N673" s="19" t="s">
        <v>33</v>
      </c>
      <c r="S673" s="19" t="s">
        <v>33</v>
      </c>
    </row>
    <row r="674" spans="5:19" x14ac:dyDescent="0.25">
      <c r="E674" t="s">
        <v>2638</v>
      </c>
      <c r="F674" t="s">
        <v>2639</v>
      </c>
      <c r="G674" s="19" t="s">
        <v>33</v>
      </c>
      <c r="H674" t="s">
        <v>2635</v>
      </c>
      <c r="I674" t="s">
        <v>38</v>
      </c>
      <c r="J674" t="s">
        <v>68</v>
      </c>
      <c r="K674" t="s">
        <v>2640</v>
      </c>
      <c r="L674" t="s">
        <v>52</v>
      </c>
      <c r="M674" t="s">
        <v>99</v>
      </c>
      <c r="N674" s="19" t="s">
        <v>33</v>
      </c>
      <c r="S674" s="19" t="s">
        <v>33</v>
      </c>
    </row>
    <row r="675" spans="5:19" x14ac:dyDescent="0.25">
      <c r="E675" t="s">
        <v>2641</v>
      </c>
      <c r="F675" t="s">
        <v>2642</v>
      </c>
      <c r="G675" s="19" t="s">
        <v>33</v>
      </c>
      <c r="H675" t="s">
        <v>2635</v>
      </c>
      <c r="I675" t="s">
        <v>89</v>
      </c>
      <c r="J675" t="s">
        <v>89</v>
      </c>
      <c r="K675" t="s">
        <v>2643</v>
      </c>
      <c r="L675" t="s">
        <v>44</v>
      </c>
      <c r="M675" t="s">
        <v>915</v>
      </c>
      <c r="N675" s="19" t="s">
        <v>33</v>
      </c>
      <c r="S675" s="19" t="s">
        <v>33</v>
      </c>
    </row>
    <row r="676" spans="5:19" x14ac:dyDescent="0.25">
      <c r="E676" t="s">
        <v>2644</v>
      </c>
      <c r="F676" t="s">
        <v>2645</v>
      </c>
      <c r="G676" s="19" t="s">
        <v>33</v>
      </c>
      <c r="H676" t="s">
        <v>2635</v>
      </c>
      <c r="I676" t="s">
        <v>89</v>
      </c>
      <c r="J676" t="s">
        <v>89</v>
      </c>
      <c r="K676" t="s">
        <v>2646</v>
      </c>
      <c r="L676" t="s">
        <v>52</v>
      </c>
      <c r="M676" t="s">
        <v>447</v>
      </c>
      <c r="N676" s="19" t="s">
        <v>33</v>
      </c>
      <c r="S676" s="19" t="s">
        <v>33</v>
      </c>
    </row>
    <row r="677" spans="5:19" x14ac:dyDescent="0.25">
      <c r="E677" t="s">
        <v>2647</v>
      </c>
      <c r="F677" t="s">
        <v>2648</v>
      </c>
      <c r="G677" s="19" t="s">
        <v>33</v>
      </c>
      <c r="H677" t="s">
        <v>2635</v>
      </c>
      <c r="I677" t="s">
        <v>89</v>
      </c>
      <c r="J677" t="s">
        <v>89</v>
      </c>
      <c r="K677" t="s">
        <v>2649</v>
      </c>
      <c r="L677" t="s">
        <v>82</v>
      </c>
      <c r="M677" t="s">
        <v>117</v>
      </c>
      <c r="N677" s="19" t="s">
        <v>33</v>
      </c>
      <c r="S677" s="19" t="s">
        <v>33</v>
      </c>
    </row>
    <row r="678" spans="5:19" x14ac:dyDescent="0.25">
      <c r="E678" t="s">
        <v>2650</v>
      </c>
      <c r="F678" t="s">
        <v>2651</v>
      </c>
      <c r="G678" s="19" t="s">
        <v>33</v>
      </c>
      <c r="H678" t="s">
        <v>2635</v>
      </c>
      <c r="I678" t="s">
        <v>38</v>
      </c>
      <c r="J678" t="s">
        <v>68</v>
      </c>
      <c r="K678" t="s">
        <v>2652</v>
      </c>
      <c r="L678" t="s">
        <v>35</v>
      </c>
      <c r="M678" t="s">
        <v>263</v>
      </c>
      <c r="N678" s="19" t="s">
        <v>33</v>
      </c>
      <c r="S678" s="19" t="s">
        <v>33</v>
      </c>
    </row>
    <row r="679" spans="5:19" x14ac:dyDescent="0.25">
      <c r="E679" t="s">
        <v>2653</v>
      </c>
      <c r="F679" t="s">
        <v>2654</v>
      </c>
      <c r="G679" s="19" t="s">
        <v>33</v>
      </c>
      <c r="H679" t="s">
        <v>2635</v>
      </c>
      <c r="I679" t="s">
        <v>89</v>
      </c>
      <c r="J679" t="s">
        <v>89</v>
      </c>
      <c r="K679" t="s">
        <v>2655</v>
      </c>
      <c r="L679" t="s">
        <v>82</v>
      </c>
      <c r="M679" t="s">
        <v>186</v>
      </c>
      <c r="N679" s="19" t="s">
        <v>33</v>
      </c>
      <c r="S679" s="19" t="s">
        <v>33</v>
      </c>
    </row>
    <row r="680" spans="5:19" x14ac:dyDescent="0.25">
      <c r="E680" t="s">
        <v>2656</v>
      </c>
      <c r="F680" t="s">
        <v>2657</v>
      </c>
      <c r="G680" s="19" t="s">
        <v>33</v>
      </c>
      <c r="H680" t="s">
        <v>2635</v>
      </c>
      <c r="I680" t="s">
        <v>38</v>
      </c>
      <c r="J680" t="s">
        <v>68</v>
      </c>
      <c r="K680" t="s">
        <v>2658</v>
      </c>
      <c r="L680" t="s">
        <v>44</v>
      </c>
      <c r="M680" t="s">
        <v>144</v>
      </c>
      <c r="N680" s="19" t="s">
        <v>33</v>
      </c>
      <c r="S680" s="19" t="s">
        <v>33</v>
      </c>
    </row>
    <row r="681" spans="5:19" x14ac:dyDescent="0.25">
      <c r="E681" t="s">
        <v>2659</v>
      </c>
      <c r="F681" t="s">
        <v>2660</v>
      </c>
      <c r="G681" s="19" t="s">
        <v>33</v>
      </c>
      <c r="H681" t="s">
        <v>2635</v>
      </c>
      <c r="I681" t="s">
        <v>89</v>
      </c>
      <c r="J681" t="s">
        <v>89</v>
      </c>
      <c r="K681" t="s">
        <v>2661</v>
      </c>
      <c r="L681" t="s">
        <v>82</v>
      </c>
      <c r="M681" t="s">
        <v>97</v>
      </c>
      <c r="N681" s="19" t="s">
        <v>33</v>
      </c>
      <c r="S681" s="19" t="s">
        <v>33</v>
      </c>
    </row>
    <row r="682" spans="5:19" x14ac:dyDescent="0.25">
      <c r="E682" t="s">
        <v>2662</v>
      </c>
      <c r="F682" t="s">
        <v>2663</v>
      </c>
      <c r="G682" s="19" t="s">
        <v>33</v>
      </c>
      <c r="H682" t="s">
        <v>2635</v>
      </c>
      <c r="I682" t="s">
        <v>89</v>
      </c>
      <c r="J682" t="s">
        <v>89</v>
      </c>
      <c r="K682" t="s">
        <v>2664</v>
      </c>
      <c r="L682" t="s">
        <v>142</v>
      </c>
      <c r="M682" t="s">
        <v>133</v>
      </c>
      <c r="N682" s="19" t="s">
        <v>33</v>
      </c>
      <c r="S682" s="19" t="s">
        <v>33</v>
      </c>
    </row>
    <row r="683" spans="5:19" x14ac:dyDescent="0.25">
      <c r="E683" t="s">
        <v>2665</v>
      </c>
      <c r="F683" t="s">
        <v>2666</v>
      </c>
      <c r="G683" s="19" t="s">
        <v>33</v>
      </c>
      <c r="H683" t="s">
        <v>2667</v>
      </c>
      <c r="I683" t="s">
        <v>38</v>
      </c>
      <c r="J683" t="s">
        <v>68</v>
      </c>
      <c r="K683" t="s">
        <v>2668</v>
      </c>
      <c r="L683" t="s">
        <v>44</v>
      </c>
      <c r="M683" t="s">
        <v>103</v>
      </c>
      <c r="N683" s="19" t="s">
        <v>33</v>
      </c>
      <c r="S683" s="19" t="s">
        <v>33</v>
      </c>
    </row>
    <row r="684" spans="5:19" x14ac:dyDescent="0.25">
      <c r="E684" t="s">
        <v>2669</v>
      </c>
      <c r="F684" t="s">
        <v>2670</v>
      </c>
      <c r="G684" s="19" t="s">
        <v>33</v>
      </c>
      <c r="H684" t="s">
        <v>2671</v>
      </c>
      <c r="I684" t="s">
        <v>38</v>
      </c>
      <c r="J684" t="s">
        <v>249</v>
      </c>
      <c r="K684" t="s">
        <v>2672</v>
      </c>
      <c r="L684" t="s">
        <v>38</v>
      </c>
      <c r="M684" t="s">
        <v>376</v>
      </c>
      <c r="N684" s="19" t="s">
        <v>33</v>
      </c>
      <c r="S684" s="19" t="s">
        <v>33</v>
      </c>
    </row>
    <row r="685" spans="5:19" x14ac:dyDescent="0.25">
      <c r="E685" t="s">
        <v>2673</v>
      </c>
      <c r="F685" t="s">
        <v>2674</v>
      </c>
      <c r="G685" s="19" t="s">
        <v>33</v>
      </c>
      <c r="H685" t="s">
        <v>2675</v>
      </c>
      <c r="I685" t="s">
        <v>52</v>
      </c>
      <c r="J685" t="s">
        <v>137</v>
      </c>
      <c r="K685" t="s">
        <v>2676</v>
      </c>
      <c r="L685" t="s">
        <v>38</v>
      </c>
      <c r="M685" t="s">
        <v>68</v>
      </c>
      <c r="N685" s="19" t="s">
        <v>33</v>
      </c>
      <c r="S685" s="19" t="s">
        <v>33</v>
      </c>
    </row>
    <row r="686" spans="5:19" x14ac:dyDescent="0.25">
      <c r="E686" t="s">
        <v>2677</v>
      </c>
      <c r="F686" t="s">
        <v>2678</v>
      </c>
      <c r="G686" s="19" t="s">
        <v>33</v>
      </c>
      <c r="H686" t="s">
        <v>2675</v>
      </c>
      <c r="I686" t="s">
        <v>89</v>
      </c>
      <c r="J686" t="s">
        <v>89</v>
      </c>
      <c r="K686" t="s">
        <v>2679</v>
      </c>
      <c r="L686" t="s">
        <v>38</v>
      </c>
      <c r="M686" t="s">
        <v>68</v>
      </c>
      <c r="N686" s="19" t="s">
        <v>33</v>
      </c>
      <c r="S686" s="19" t="s">
        <v>33</v>
      </c>
    </row>
    <row r="687" spans="5:19" x14ac:dyDescent="0.25">
      <c r="E687" t="s">
        <v>2680</v>
      </c>
      <c r="F687" t="s">
        <v>2681</v>
      </c>
      <c r="G687" s="19" t="s">
        <v>33</v>
      </c>
      <c r="H687" t="s">
        <v>2682</v>
      </c>
      <c r="I687" t="s">
        <v>52</v>
      </c>
      <c r="J687" t="s">
        <v>1493</v>
      </c>
      <c r="K687" t="s">
        <v>2683</v>
      </c>
      <c r="L687" t="s">
        <v>170</v>
      </c>
      <c r="M687" t="s">
        <v>1425</v>
      </c>
      <c r="N687" s="19" t="s">
        <v>33</v>
      </c>
      <c r="S687" s="19" t="s">
        <v>33</v>
      </c>
    </row>
    <row r="688" spans="5:19" x14ac:dyDescent="0.25">
      <c r="E688" t="s">
        <v>2684</v>
      </c>
      <c r="F688" t="s">
        <v>2685</v>
      </c>
      <c r="G688" s="19" t="s">
        <v>33</v>
      </c>
      <c r="H688" t="s">
        <v>2686</v>
      </c>
      <c r="I688" t="s">
        <v>44</v>
      </c>
      <c r="J688" t="s">
        <v>285</v>
      </c>
      <c r="K688" t="s">
        <v>2687</v>
      </c>
      <c r="L688" t="s">
        <v>82</v>
      </c>
      <c r="M688" t="s">
        <v>1071</v>
      </c>
      <c r="N688" s="19" t="s">
        <v>33</v>
      </c>
      <c r="S688" s="19" t="s">
        <v>33</v>
      </c>
    </row>
    <row r="689" spans="5:19" x14ac:dyDescent="0.25">
      <c r="E689" t="s">
        <v>2688</v>
      </c>
      <c r="F689" t="s">
        <v>2689</v>
      </c>
      <c r="G689" s="19" t="s">
        <v>33</v>
      </c>
      <c r="H689" t="s">
        <v>2690</v>
      </c>
      <c r="I689" t="s">
        <v>110</v>
      </c>
      <c r="J689" t="s">
        <v>204</v>
      </c>
      <c r="K689" t="s">
        <v>2691</v>
      </c>
      <c r="L689" t="s">
        <v>52</v>
      </c>
      <c r="M689" t="s">
        <v>531</v>
      </c>
      <c r="N689" s="19" t="s">
        <v>33</v>
      </c>
      <c r="S689" s="19" t="s">
        <v>33</v>
      </c>
    </row>
    <row r="690" spans="5:19" x14ac:dyDescent="0.25">
      <c r="E690" t="s">
        <v>2692</v>
      </c>
      <c r="F690" t="s">
        <v>2693</v>
      </c>
      <c r="G690" s="19" t="s">
        <v>33</v>
      </c>
      <c r="H690" t="s">
        <v>2694</v>
      </c>
      <c r="I690" t="s">
        <v>52</v>
      </c>
      <c r="J690" t="s">
        <v>447</v>
      </c>
      <c r="K690" t="s">
        <v>2695</v>
      </c>
      <c r="L690" t="s">
        <v>38</v>
      </c>
      <c r="M690" t="s">
        <v>68</v>
      </c>
      <c r="N690" s="19" t="s">
        <v>33</v>
      </c>
      <c r="S690" s="19" t="s">
        <v>33</v>
      </c>
    </row>
    <row r="691" spans="5:19" x14ac:dyDescent="0.25">
      <c r="E691" t="s">
        <v>2696</v>
      </c>
      <c r="F691" t="s">
        <v>2697</v>
      </c>
      <c r="G691" s="19" t="s">
        <v>33</v>
      </c>
      <c r="H691" t="s">
        <v>2698</v>
      </c>
      <c r="I691" t="s">
        <v>89</v>
      </c>
      <c r="J691" t="s">
        <v>89</v>
      </c>
      <c r="K691" t="s">
        <v>2695</v>
      </c>
      <c r="L691" t="s">
        <v>38</v>
      </c>
      <c r="M691" t="s">
        <v>68</v>
      </c>
      <c r="N691" s="19" t="s">
        <v>33</v>
      </c>
      <c r="S691" s="19" t="s">
        <v>33</v>
      </c>
    </row>
    <row r="692" spans="5:19" x14ac:dyDescent="0.25">
      <c r="E692" t="s">
        <v>2699</v>
      </c>
      <c r="F692" t="s">
        <v>2700</v>
      </c>
      <c r="G692" s="19" t="s">
        <v>33</v>
      </c>
      <c r="H692" t="s">
        <v>2701</v>
      </c>
      <c r="I692" t="s">
        <v>89</v>
      </c>
      <c r="J692" t="s">
        <v>89</v>
      </c>
      <c r="K692" t="s">
        <v>2702</v>
      </c>
      <c r="L692" t="s">
        <v>38</v>
      </c>
      <c r="M692" t="s">
        <v>68</v>
      </c>
      <c r="N692" s="19" t="s">
        <v>33</v>
      </c>
      <c r="S692" s="19" t="s">
        <v>33</v>
      </c>
    </row>
    <row r="693" spans="5:19" x14ac:dyDescent="0.25">
      <c r="E693" t="s">
        <v>2703</v>
      </c>
      <c r="F693" t="s">
        <v>2704</v>
      </c>
      <c r="G693" s="19" t="s">
        <v>33</v>
      </c>
      <c r="H693" t="s">
        <v>2705</v>
      </c>
      <c r="I693" t="s">
        <v>89</v>
      </c>
      <c r="J693" t="s">
        <v>89</v>
      </c>
      <c r="K693" t="s">
        <v>2706</v>
      </c>
      <c r="L693" t="s">
        <v>35</v>
      </c>
      <c r="M693" t="s">
        <v>36</v>
      </c>
      <c r="N693" s="19" t="s">
        <v>33</v>
      </c>
      <c r="S693" s="19" t="s">
        <v>33</v>
      </c>
    </row>
    <row r="694" spans="5:19" x14ac:dyDescent="0.25">
      <c r="E694" t="s">
        <v>2707</v>
      </c>
      <c r="F694" t="s">
        <v>2708</v>
      </c>
      <c r="G694" s="19" t="s">
        <v>33</v>
      </c>
      <c r="H694" t="s">
        <v>2709</v>
      </c>
      <c r="I694" t="s">
        <v>89</v>
      </c>
      <c r="J694" t="s">
        <v>89</v>
      </c>
      <c r="K694" t="s">
        <v>2706</v>
      </c>
      <c r="L694" t="s">
        <v>35</v>
      </c>
      <c r="M694" t="s">
        <v>36</v>
      </c>
      <c r="N694" s="19" t="s">
        <v>33</v>
      </c>
      <c r="S694" s="19" t="s">
        <v>33</v>
      </c>
    </row>
    <row r="695" spans="5:19" x14ac:dyDescent="0.25">
      <c r="E695" t="s">
        <v>2710</v>
      </c>
      <c r="F695" t="s">
        <v>2711</v>
      </c>
      <c r="G695" s="19" t="s">
        <v>33</v>
      </c>
      <c r="H695" t="s">
        <v>2712</v>
      </c>
      <c r="I695" t="s">
        <v>110</v>
      </c>
      <c r="J695" t="s">
        <v>2713</v>
      </c>
      <c r="K695" t="s">
        <v>2714</v>
      </c>
      <c r="L695" t="s">
        <v>82</v>
      </c>
      <c r="M695" t="s">
        <v>190</v>
      </c>
      <c r="N695" s="19" t="s">
        <v>33</v>
      </c>
      <c r="S695" s="19" t="s">
        <v>33</v>
      </c>
    </row>
    <row r="696" spans="5:19" x14ac:dyDescent="0.25">
      <c r="E696" t="s">
        <v>2715</v>
      </c>
      <c r="F696" t="s">
        <v>2716</v>
      </c>
      <c r="G696" s="19" t="s">
        <v>33</v>
      </c>
      <c r="H696" t="s">
        <v>2717</v>
      </c>
      <c r="I696" t="s">
        <v>110</v>
      </c>
      <c r="J696" t="s">
        <v>313</v>
      </c>
      <c r="K696" t="s">
        <v>2718</v>
      </c>
      <c r="L696" t="s">
        <v>35</v>
      </c>
      <c r="M696" t="s">
        <v>442</v>
      </c>
      <c r="N696" s="19" t="s">
        <v>33</v>
      </c>
      <c r="S696" s="19" t="s">
        <v>33</v>
      </c>
    </row>
    <row r="697" spans="5:19" x14ac:dyDescent="0.25">
      <c r="E697" t="s">
        <v>2719</v>
      </c>
      <c r="F697" t="s">
        <v>2720</v>
      </c>
      <c r="G697" s="19" t="s">
        <v>33</v>
      </c>
      <c r="H697" t="s">
        <v>2721</v>
      </c>
      <c r="I697" t="s">
        <v>52</v>
      </c>
      <c r="J697" t="s">
        <v>137</v>
      </c>
      <c r="K697" t="s">
        <v>2722</v>
      </c>
      <c r="L697" t="s">
        <v>91</v>
      </c>
      <c r="M697" t="s">
        <v>99</v>
      </c>
      <c r="N697" s="19" t="s">
        <v>33</v>
      </c>
      <c r="S697" s="19" t="s">
        <v>33</v>
      </c>
    </row>
    <row r="698" spans="5:19" x14ac:dyDescent="0.25">
      <c r="E698" t="s">
        <v>2723</v>
      </c>
      <c r="F698" t="s">
        <v>2724</v>
      </c>
      <c r="G698" s="19" t="s">
        <v>33</v>
      </c>
      <c r="H698" t="s">
        <v>2725</v>
      </c>
      <c r="I698" t="s">
        <v>96</v>
      </c>
      <c r="J698" t="s">
        <v>1055</v>
      </c>
      <c r="K698" t="s">
        <v>2726</v>
      </c>
      <c r="L698" t="s">
        <v>38</v>
      </c>
      <c r="M698" t="s">
        <v>68</v>
      </c>
      <c r="N698" s="19" t="s">
        <v>33</v>
      </c>
      <c r="S698" s="19" t="s">
        <v>33</v>
      </c>
    </row>
    <row r="699" spans="5:19" x14ac:dyDescent="0.25">
      <c r="E699" t="s">
        <v>2727</v>
      </c>
      <c r="F699" t="s">
        <v>2728</v>
      </c>
      <c r="G699" s="19" t="s">
        <v>33</v>
      </c>
      <c r="H699" t="s">
        <v>2729</v>
      </c>
      <c r="I699" t="s">
        <v>150</v>
      </c>
      <c r="J699" t="s">
        <v>537</v>
      </c>
      <c r="K699" t="s">
        <v>2730</v>
      </c>
      <c r="L699" t="s">
        <v>38</v>
      </c>
      <c r="M699" t="s">
        <v>62</v>
      </c>
      <c r="N699" s="19" t="s">
        <v>33</v>
      </c>
      <c r="S699" s="19" t="s">
        <v>33</v>
      </c>
    </row>
    <row r="700" spans="5:19" x14ac:dyDescent="0.25">
      <c r="E700" t="s">
        <v>2731</v>
      </c>
      <c r="F700" t="s">
        <v>2732</v>
      </c>
      <c r="G700" s="19" t="s">
        <v>33</v>
      </c>
      <c r="H700" t="s">
        <v>2733</v>
      </c>
      <c r="I700" t="s">
        <v>35</v>
      </c>
      <c r="J700" t="s">
        <v>36</v>
      </c>
      <c r="K700" t="s">
        <v>2734</v>
      </c>
      <c r="L700" t="s">
        <v>44</v>
      </c>
      <c r="M700" t="s">
        <v>649</v>
      </c>
      <c r="N700" s="19" t="s">
        <v>33</v>
      </c>
      <c r="S700" s="19" t="s">
        <v>33</v>
      </c>
    </row>
    <row r="701" spans="5:19" x14ac:dyDescent="0.25">
      <c r="E701" t="s">
        <v>2735</v>
      </c>
      <c r="F701" t="s">
        <v>2736</v>
      </c>
      <c r="G701" s="19" t="s">
        <v>33</v>
      </c>
      <c r="H701" t="s">
        <v>2737</v>
      </c>
      <c r="I701" t="s">
        <v>91</v>
      </c>
      <c r="J701" t="s">
        <v>417</v>
      </c>
      <c r="K701" t="s">
        <v>2738</v>
      </c>
      <c r="L701" t="s">
        <v>38</v>
      </c>
      <c r="M701" t="s">
        <v>68</v>
      </c>
      <c r="N701" s="19" t="s">
        <v>33</v>
      </c>
      <c r="S701" s="19" t="s">
        <v>33</v>
      </c>
    </row>
    <row r="702" spans="5:19" x14ac:dyDescent="0.25">
      <c r="E702" t="s">
        <v>2739</v>
      </c>
      <c r="F702" t="s">
        <v>2740</v>
      </c>
      <c r="G702" s="19" t="s">
        <v>33</v>
      </c>
      <c r="H702" t="s">
        <v>2737</v>
      </c>
      <c r="I702" t="s">
        <v>91</v>
      </c>
      <c r="J702" t="s">
        <v>417</v>
      </c>
      <c r="K702" t="s">
        <v>2741</v>
      </c>
      <c r="L702" t="s">
        <v>38</v>
      </c>
      <c r="M702" t="s">
        <v>68</v>
      </c>
      <c r="N702" s="19" t="s">
        <v>33</v>
      </c>
      <c r="S702" s="19" t="s">
        <v>33</v>
      </c>
    </row>
    <row r="703" spans="5:19" x14ac:dyDescent="0.25">
      <c r="E703" t="s">
        <v>2742</v>
      </c>
      <c r="F703" t="s">
        <v>2743</v>
      </c>
      <c r="G703" s="19" t="s">
        <v>33</v>
      </c>
      <c r="H703" t="s">
        <v>2744</v>
      </c>
      <c r="I703" t="s">
        <v>38</v>
      </c>
      <c r="J703" t="s">
        <v>39</v>
      </c>
      <c r="K703" t="s">
        <v>2745</v>
      </c>
      <c r="L703" t="s">
        <v>35</v>
      </c>
      <c r="M703" t="s">
        <v>36</v>
      </c>
      <c r="N703" s="19" t="s">
        <v>33</v>
      </c>
      <c r="S703" s="19" t="s">
        <v>33</v>
      </c>
    </row>
    <row r="704" spans="5:19" x14ac:dyDescent="0.25">
      <c r="E704" t="s">
        <v>2746</v>
      </c>
      <c r="F704" t="s">
        <v>2747</v>
      </c>
      <c r="G704" s="19" t="s">
        <v>33</v>
      </c>
      <c r="H704" t="s">
        <v>2748</v>
      </c>
      <c r="I704" t="s">
        <v>82</v>
      </c>
      <c r="J704" t="s">
        <v>1071</v>
      </c>
      <c r="K704" t="s">
        <v>2749</v>
      </c>
      <c r="L704" t="s">
        <v>44</v>
      </c>
      <c r="M704" t="s">
        <v>144</v>
      </c>
      <c r="N704" s="19" t="s">
        <v>33</v>
      </c>
      <c r="S704" s="19" t="s">
        <v>33</v>
      </c>
    </row>
    <row r="705" spans="5:19" x14ac:dyDescent="0.25">
      <c r="E705" t="s">
        <v>2750</v>
      </c>
      <c r="F705" t="s">
        <v>2751</v>
      </c>
      <c r="G705" s="19" t="s">
        <v>33</v>
      </c>
      <c r="H705" t="s">
        <v>2752</v>
      </c>
      <c r="I705" t="s">
        <v>38</v>
      </c>
      <c r="J705" t="s">
        <v>289</v>
      </c>
      <c r="K705" t="s">
        <v>2753</v>
      </c>
      <c r="L705" t="s">
        <v>35</v>
      </c>
      <c r="M705" t="s">
        <v>263</v>
      </c>
      <c r="N705" s="19" t="s">
        <v>33</v>
      </c>
      <c r="S705" s="19" t="s">
        <v>33</v>
      </c>
    </row>
    <row r="706" spans="5:19" x14ac:dyDescent="0.25">
      <c r="E706" t="s">
        <v>2754</v>
      </c>
      <c r="F706" t="s">
        <v>2755</v>
      </c>
      <c r="G706" s="19" t="s">
        <v>33</v>
      </c>
      <c r="H706" t="s">
        <v>2756</v>
      </c>
      <c r="I706" t="s">
        <v>150</v>
      </c>
      <c r="J706" t="s">
        <v>151</v>
      </c>
      <c r="K706" t="s">
        <v>2757</v>
      </c>
      <c r="L706" t="s">
        <v>35</v>
      </c>
      <c r="M706" t="s">
        <v>263</v>
      </c>
      <c r="N706" s="19" t="s">
        <v>33</v>
      </c>
      <c r="S706" s="19" t="s">
        <v>33</v>
      </c>
    </row>
    <row r="707" spans="5:19" x14ac:dyDescent="0.25">
      <c r="E707" t="s">
        <v>2758</v>
      </c>
      <c r="F707" t="s">
        <v>2759</v>
      </c>
      <c r="G707" s="19" t="s">
        <v>33</v>
      </c>
      <c r="H707" t="s">
        <v>2760</v>
      </c>
      <c r="I707" t="s">
        <v>150</v>
      </c>
      <c r="J707" t="s">
        <v>537</v>
      </c>
      <c r="K707" t="s">
        <v>2761</v>
      </c>
      <c r="L707" t="s">
        <v>82</v>
      </c>
      <c r="M707" t="s">
        <v>105</v>
      </c>
      <c r="N707" s="19" t="s">
        <v>33</v>
      </c>
      <c r="S707" s="19" t="s">
        <v>33</v>
      </c>
    </row>
    <row r="708" spans="5:19" x14ac:dyDescent="0.25">
      <c r="E708" t="s">
        <v>2762</v>
      </c>
      <c r="F708" t="s">
        <v>2763</v>
      </c>
      <c r="G708" s="19" t="s">
        <v>33</v>
      </c>
      <c r="H708" t="s">
        <v>2764</v>
      </c>
      <c r="I708" t="s">
        <v>150</v>
      </c>
      <c r="J708" t="s">
        <v>151</v>
      </c>
      <c r="K708" t="s">
        <v>2765</v>
      </c>
      <c r="L708" t="s">
        <v>35</v>
      </c>
      <c r="M708" t="s">
        <v>442</v>
      </c>
      <c r="N708" s="19" t="s">
        <v>33</v>
      </c>
      <c r="S708" s="19" t="s">
        <v>33</v>
      </c>
    </row>
    <row r="709" spans="5:19" x14ac:dyDescent="0.25">
      <c r="E709" t="s">
        <v>2766</v>
      </c>
      <c r="F709" t="s">
        <v>2767</v>
      </c>
      <c r="G709" s="19" t="s">
        <v>33</v>
      </c>
      <c r="H709" t="s">
        <v>2768</v>
      </c>
      <c r="I709" t="s">
        <v>170</v>
      </c>
      <c r="J709" t="s">
        <v>553</v>
      </c>
      <c r="K709" t="s">
        <v>2769</v>
      </c>
      <c r="L709" t="s">
        <v>44</v>
      </c>
      <c r="M709" t="s">
        <v>103</v>
      </c>
      <c r="N709" s="19" t="s">
        <v>33</v>
      </c>
      <c r="S709" s="19" t="s">
        <v>33</v>
      </c>
    </row>
    <row r="710" spans="5:19" x14ac:dyDescent="0.25">
      <c r="E710" t="s">
        <v>2770</v>
      </c>
      <c r="F710" t="s">
        <v>2771</v>
      </c>
      <c r="G710" s="19" t="s">
        <v>33</v>
      </c>
      <c r="H710" t="s">
        <v>2772</v>
      </c>
      <c r="I710" t="s">
        <v>170</v>
      </c>
      <c r="J710" t="s">
        <v>553</v>
      </c>
      <c r="K710" t="s">
        <v>2773</v>
      </c>
      <c r="L710" t="s">
        <v>44</v>
      </c>
      <c r="M710" t="s">
        <v>103</v>
      </c>
      <c r="N710" s="19" t="s">
        <v>33</v>
      </c>
      <c r="S710" s="19" t="s">
        <v>33</v>
      </c>
    </row>
    <row r="711" spans="5:19" x14ac:dyDescent="0.25">
      <c r="E711" t="s">
        <v>2774</v>
      </c>
      <c r="F711" t="s">
        <v>2775</v>
      </c>
      <c r="G711" s="19" t="s">
        <v>33</v>
      </c>
      <c r="H711" t="s">
        <v>2776</v>
      </c>
      <c r="I711" t="s">
        <v>170</v>
      </c>
      <c r="J711" t="s">
        <v>553</v>
      </c>
      <c r="K711" t="s">
        <v>2777</v>
      </c>
      <c r="L711" t="s">
        <v>44</v>
      </c>
      <c r="M711" t="s">
        <v>103</v>
      </c>
      <c r="N711" s="19" t="s">
        <v>33</v>
      </c>
      <c r="S711" s="19" t="s">
        <v>33</v>
      </c>
    </row>
    <row r="712" spans="5:19" x14ac:dyDescent="0.25">
      <c r="E712" t="s">
        <v>2778</v>
      </c>
      <c r="F712" t="s">
        <v>2779</v>
      </c>
      <c r="G712" s="19" t="s">
        <v>33</v>
      </c>
      <c r="H712" t="s">
        <v>2780</v>
      </c>
      <c r="I712" t="s">
        <v>110</v>
      </c>
      <c r="J712" t="s">
        <v>313</v>
      </c>
      <c r="K712" t="s">
        <v>2781</v>
      </c>
      <c r="L712" t="s">
        <v>35</v>
      </c>
      <c r="M712" t="s">
        <v>856</v>
      </c>
      <c r="N712" s="19" t="s">
        <v>33</v>
      </c>
      <c r="S712" s="19" t="s">
        <v>33</v>
      </c>
    </row>
    <row r="713" spans="5:19" x14ac:dyDescent="0.25">
      <c r="E713" t="s">
        <v>2782</v>
      </c>
      <c r="F713" t="s">
        <v>2783</v>
      </c>
      <c r="G713" s="19" t="s">
        <v>33</v>
      </c>
      <c r="H713" t="s">
        <v>2784</v>
      </c>
      <c r="I713" t="s">
        <v>89</v>
      </c>
      <c r="J713" t="s">
        <v>89</v>
      </c>
      <c r="K713" t="s">
        <v>2785</v>
      </c>
      <c r="L713" t="s">
        <v>52</v>
      </c>
      <c r="M713" t="s">
        <v>137</v>
      </c>
      <c r="N713" s="19" t="s">
        <v>33</v>
      </c>
      <c r="S713" s="19" t="s">
        <v>33</v>
      </c>
    </row>
    <row r="714" spans="5:19" x14ac:dyDescent="0.25">
      <c r="E714" t="s">
        <v>2786</v>
      </c>
      <c r="F714" t="s">
        <v>2787</v>
      </c>
      <c r="G714" s="19" t="s">
        <v>33</v>
      </c>
      <c r="H714" t="s">
        <v>2788</v>
      </c>
      <c r="I714" t="s">
        <v>89</v>
      </c>
      <c r="J714" t="s">
        <v>89</v>
      </c>
      <c r="K714" t="s">
        <v>2789</v>
      </c>
      <c r="L714" t="s">
        <v>44</v>
      </c>
      <c r="M714" t="s">
        <v>506</v>
      </c>
      <c r="N714" s="19" t="s">
        <v>33</v>
      </c>
      <c r="S714" s="19" t="s">
        <v>33</v>
      </c>
    </row>
    <row r="715" spans="5:19" x14ac:dyDescent="0.25">
      <c r="E715" t="s">
        <v>2790</v>
      </c>
      <c r="F715" t="s">
        <v>2791</v>
      </c>
      <c r="G715" s="19" t="s">
        <v>33</v>
      </c>
      <c r="H715" t="s">
        <v>2792</v>
      </c>
      <c r="I715" t="s">
        <v>38</v>
      </c>
      <c r="J715" t="s">
        <v>283</v>
      </c>
      <c r="K715" t="s">
        <v>2793</v>
      </c>
      <c r="L715" t="s">
        <v>38</v>
      </c>
      <c r="M715" t="s">
        <v>39</v>
      </c>
      <c r="N715" s="19" t="s">
        <v>33</v>
      </c>
      <c r="S715" s="19" t="s">
        <v>33</v>
      </c>
    </row>
    <row r="716" spans="5:19" x14ac:dyDescent="0.25">
      <c r="E716" t="s">
        <v>2794</v>
      </c>
      <c r="F716" t="s">
        <v>2795</v>
      </c>
      <c r="G716" s="19" t="s">
        <v>33</v>
      </c>
      <c r="H716" t="s">
        <v>2796</v>
      </c>
      <c r="I716" t="s">
        <v>89</v>
      </c>
      <c r="J716" t="s">
        <v>89</v>
      </c>
      <c r="K716" t="s">
        <v>2797</v>
      </c>
      <c r="L716" t="s">
        <v>44</v>
      </c>
      <c r="M716" t="s">
        <v>915</v>
      </c>
      <c r="N716" s="19" t="s">
        <v>33</v>
      </c>
      <c r="S716" s="19" t="s">
        <v>33</v>
      </c>
    </row>
    <row r="717" spans="5:19" x14ac:dyDescent="0.25">
      <c r="E717" t="s">
        <v>2798</v>
      </c>
      <c r="F717" t="s">
        <v>2799</v>
      </c>
      <c r="G717" s="19" t="s">
        <v>33</v>
      </c>
      <c r="H717" t="s">
        <v>2800</v>
      </c>
      <c r="I717" t="s">
        <v>89</v>
      </c>
      <c r="J717" t="s">
        <v>89</v>
      </c>
      <c r="K717" t="s">
        <v>2801</v>
      </c>
      <c r="L717" t="s">
        <v>91</v>
      </c>
      <c r="M717" t="s">
        <v>348</v>
      </c>
      <c r="N717" s="19" t="s">
        <v>33</v>
      </c>
      <c r="S717" s="19" t="s">
        <v>33</v>
      </c>
    </row>
    <row r="718" spans="5:19" x14ac:dyDescent="0.25">
      <c r="E718" t="s">
        <v>2802</v>
      </c>
      <c r="F718" t="s">
        <v>2803</v>
      </c>
      <c r="G718" s="19" t="s">
        <v>33</v>
      </c>
      <c r="H718" t="s">
        <v>2804</v>
      </c>
      <c r="I718" t="s">
        <v>89</v>
      </c>
      <c r="J718" t="s">
        <v>89</v>
      </c>
      <c r="K718" t="s">
        <v>2805</v>
      </c>
      <c r="L718" t="s">
        <v>38</v>
      </c>
      <c r="M718" t="s">
        <v>68</v>
      </c>
      <c r="N718" s="19" t="s">
        <v>33</v>
      </c>
      <c r="S718" s="19" t="s">
        <v>33</v>
      </c>
    </row>
    <row r="719" spans="5:19" x14ac:dyDescent="0.25">
      <c r="E719" t="s">
        <v>2806</v>
      </c>
      <c r="F719" t="s">
        <v>2807</v>
      </c>
      <c r="G719" s="19" t="s">
        <v>33</v>
      </c>
      <c r="H719" t="s">
        <v>2808</v>
      </c>
      <c r="I719" t="s">
        <v>89</v>
      </c>
      <c r="J719" t="s">
        <v>89</v>
      </c>
      <c r="K719" t="s">
        <v>2809</v>
      </c>
      <c r="N719" s="19" t="s">
        <v>33</v>
      </c>
      <c r="S719" s="19" t="s">
        <v>33</v>
      </c>
    </row>
    <row r="720" spans="5:19" x14ac:dyDescent="0.25">
      <c r="E720" t="s">
        <v>2810</v>
      </c>
      <c r="F720" t="s">
        <v>2811</v>
      </c>
      <c r="G720" s="19" t="s">
        <v>33</v>
      </c>
      <c r="H720" t="s">
        <v>2812</v>
      </c>
      <c r="I720" t="s">
        <v>89</v>
      </c>
      <c r="J720" t="s">
        <v>89</v>
      </c>
      <c r="K720" t="s">
        <v>2813</v>
      </c>
      <c r="L720" t="s">
        <v>91</v>
      </c>
      <c r="M720" t="s">
        <v>99</v>
      </c>
      <c r="N720" s="19" t="s">
        <v>33</v>
      </c>
      <c r="S720" s="19" t="s">
        <v>33</v>
      </c>
    </row>
    <row r="721" spans="5:19" x14ac:dyDescent="0.25">
      <c r="E721" t="s">
        <v>2814</v>
      </c>
      <c r="F721" t="s">
        <v>2815</v>
      </c>
      <c r="G721" s="19" t="s">
        <v>33</v>
      </c>
      <c r="H721" t="s">
        <v>2816</v>
      </c>
      <c r="I721" t="s">
        <v>89</v>
      </c>
      <c r="J721" t="s">
        <v>89</v>
      </c>
      <c r="K721" t="s">
        <v>2817</v>
      </c>
      <c r="L721" t="s">
        <v>91</v>
      </c>
      <c r="M721" t="s">
        <v>348</v>
      </c>
      <c r="N721" s="19" t="s">
        <v>33</v>
      </c>
      <c r="S721" s="19" t="s">
        <v>33</v>
      </c>
    </row>
    <row r="722" spans="5:19" x14ac:dyDescent="0.25">
      <c r="E722" t="s">
        <v>2818</v>
      </c>
      <c r="F722" t="s">
        <v>2819</v>
      </c>
      <c r="G722" s="19" t="s">
        <v>33</v>
      </c>
      <c r="H722" t="s">
        <v>2820</v>
      </c>
      <c r="I722" t="s">
        <v>89</v>
      </c>
      <c r="J722" t="s">
        <v>89</v>
      </c>
      <c r="K722" t="s">
        <v>2821</v>
      </c>
      <c r="L722" t="s">
        <v>38</v>
      </c>
      <c r="M722" t="s">
        <v>133</v>
      </c>
      <c r="N722" s="19" t="s">
        <v>33</v>
      </c>
      <c r="S722" s="19" t="s">
        <v>33</v>
      </c>
    </row>
    <row r="723" spans="5:19" x14ac:dyDescent="0.25">
      <c r="E723" t="s">
        <v>2822</v>
      </c>
      <c r="F723" t="s">
        <v>2823</v>
      </c>
      <c r="G723" s="19" t="s">
        <v>33</v>
      </c>
      <c r="H723" t="s">
        <v>2824</v>
      </c>
      <c r="I723" t="s">
        <v>82</v>
      </c>
      <c r="J723" t="s">
        <v>693</v>
      </c>
      <c r="K723" t="s">
        <v>2821</v>
      </c>
      <c r="L723" t="s">
        <v>38</v>
      </c>
      <c r="M723" t="s">
        <v>133</v>
      </c>
      <c r="N723" s="19" t="s">
        <v>33</v>
      </c>
      <c r="S723" s="19" t="s">
        <v>33</v>
      </c>
    </row>
    <row r="724" spans="5:19" x14ac:dyDescent="0.25">
      <c r="E724" t="s">
        <v>2825</v>
      </c>
      <c r="F724" t="s">
        <v>2826</v>
      </c>
      <c r="G724" s="19" t="s">
        <v>33</v>
      </c>
      <c r="H724" t="s">
        <v>2827</v>
      </c>
      <c r="I724" t="s">
        <v>170</v>
      </c>
      <c r="J724" t="s">
        <v>1200</v>
      </c>
      <c r="K724" t="s">
        <v>2821</v>
      </c>
      <c r="L724" t="s">
        <v>38</v>
      </c>
      <c r="M724" t="s">
        <v>133</v>
      </c>
      <c r="N724" s="19" t="s">
        <v>33</v>
      </c>
      <c r="S724" s="19" t="s">
        <v>33</v>
      </c>
    </row>
    <row r="725" spans="5:19" x14ac:dyDescent="0.25">
      <c r="E725" t="s">
        <v>2828</v>
      </c>
      <c r="F725" t="s">
        <v>2829</v>
      </c>
      <c r="G725" s="19" t="s">
        <v>33</v>
      </c>
      <c r="H725" t="s">
        <v>2830</v>
      </c>
      <c r="I725" t="s">
        <v>89</v>
      </c>
      <c r="J725" t="s">
        <v>89</v>
      </c>
      <c r="K725" t="s">
        <v>2821</v>
      </c>
      <c r="L725" t="s">
        <v>38</v>
      </c>
      <c r="M725" t="s">
        <v>133</v>
      </c>
      <c r="N725" s="19" t="s">
        <v>33</v>
      </c>
      <c r="S725" s="19" t="s">
        <v>33</v>
      </c>
    </row>
    <row r="726" spans="5:19" x14ac:dyDescent="0.25">
      <c r="E726" t="s">
        <v>2831</v>
      </c>
      <c r="F726" t="s">
        <v>2832</v>
      </c>
      <c r="G726" s="19" t="s">
        <v>33</v>
      </c>
      <c r="H726" t="s">
        <v>2833</v>
      </c>
      <c r="I726" t="s">
        <v>89</v>
      </c>
      <c r="J726" t="s">
        <v>89</v>
      </c>
      <c r="K726" t="s">
        <v>2834</v>
      </c>
      <c r="L726" t="s">
        <v>38</v>
      </c>
      <c r="M726" t="s">
        <v>471</v>
      </c>
      <c r="N726" s="19" t="s">
        <v>33</v>
      </c>
      <c r="S726" s="19" t="s">
        <v>33</v>
      </c>
    </row>
    <row r="727" spans="5:19" x14ac:dyDescent="0.25">
      <c r="E727" t="s">
        <v>2835</v>
      </c>
      <c r="F727" t="s">
        <v>2836</v>
      </c>
      <c r="G727" s="19" t="s">
        <v>33</v>
      </c>
      <c r="H727" t="s">
        <v>2837</v>
      </c>
      <c r="I727" t="s">
        <v>89</v>
      </c>
      <c r="J727" t="s">
        <v>89</v>
      </c>
      <c r="K727" t="s">
        <v>2838</v>
      </c>
      <c r="L727" t="s">
        <v>44</v>
      </c>
      <c r="M727" t="s">
        <v>103</v>
      </c>
      <c r="N727" s="19" t="s">
        <v>33</v>
      </c>
      <c r="S727" s="19" t="s">
        <v>33</v>
      </c>
    </row>
    <row r="728" spans="5:19" x14ac:dyDescent="0.25">
      <c r="E728" t="s">
        <v>2839</v>
      </c>
      <c r="F728" t="s">
        <v>2840</v>
      </c>
      <c r="G728" s="19" t="s">
        <v>33</v>
      </c>
      <c r="H728" t="s">
        <v>2841</v>
      </c>
      <c r="I728" t="s">
        <v>89</v>
      </c>
      <c r="J728" t="s">
        <v>89</v>
      </c>
      <c r="K728" t="s">
        <v>2842</v>
      </c>
      <c r="L728" t="s">
        <v>44</v>
      </c>
      <c r="M728" t="s">
        <v>103</v>
      </c>
      <c r="N728" s="19" t="s">
        <v>33</v>
      </c>
      <c r="S728" s="19" t="s">
        <v>33</v>
      </c>
    </row>
    <row r="729" spans="5:19" x14ac:dyDescent="0.25">
      <c r="E729" t="s">
        <v>2843</v>
      </c>
      <c r="F729" t="s">
        <v>2844</v>
      </c>
      <c r="G729" s="19" t="s">
        <v>33</v>
      </c>
      <c r="H729" t="s">
        <v>2845</v>
      </c>
      <c r="I729" t="s">
        <v>52</v>
      </c>
      <c r="J729" t="s">
        <v>137</v>
      </c>
      <c r="K729" t="s">
        <v>2846</v>
      </c>
      <c r="L729" t="s">
        <v>82</v>
      </c>
      <c r="M729" t="s">
        <v>97</v>
      </c>
      <c r="N729" s="19" t="s">
        <v>33</v>
      </c>
      <c r="S729" s="19" t="s">
        <v>33</v>
      </c>
    </row>
    <row r="730" spans="5:19" x14ac:dyDescent="0.25">
      <c r="E730" t="s">
        <v>2847</v>
      </c>
      <c r="F730" t="s">
        <v>2848</v>
      </c>
      <c r="G730" s="19" t="s">
        <v>33</v>
      </c>
      <c r="H730" t="s">
        <v>2845</v>
      </c>
      <c r="I730" t="s">
        <v>89</v>
      </c>
      <c r="J730" t="s">
        <v>89</v>
      </c>
      <c r="K730" t="s">
        <v>2849</v>
      </c>
      <c r="L730" t="s">
        <v>96</v>
      </c>
      <c r="M730" t="s">
        <v>1024</v>
      </c>
      <c r="N730" s="19" t="s">
        <v>33</v>
      </c>
      <c r="S730" s="19" t="s">
        <v>33</v>
      </c>
    </row>
    <row r="731" spans="5:19" x14ac:dyDescent="0.25">
      <c r="E731" t="s">
        <v>2850</v>
      </c>
      <c r="F731" t="s">
        <v>2851</v>
      </c>
      <c r="G731" s="19" t="s">
        <v>33</v>
      </c>
      <c r="H731" t="s">
        <v>2845</v>
      </c>
      <c r="I731" t="s">
        <v>89</v>
      </c>
      <c r="J731" t="s">
        <v>89</v>
      </c>
      <c r="K731" t="s">
        <v>2852</v>
      </c>
      <c r="L731" t="s">
        <v>44</v>
      </c>
      <c r="M731" t="s">
        <v>103</v>
      </c>
      <c r="N731" s="19" t="s">
        <v>33</v>
      </c>
      <c r="S731" s="19" t="s">
        <v>33</v>
      </c>
    </row>
    <row r="732" spans="5:19" x14ac:dyDescent="0.25">
      <c r="E732" t="s">
        <v>2853</v>
      </c>
      <c r="F732" t="s">
        <v>2854</v>
      </c>
      <c r="G732" s="19" t="s">
        <v>33</v>
      </c>
      <c r="H732" t="s">
        <v>2845</v>
      </c>
      <c r="I732" t="s">
        <v>89</v>
      </c>
      <c r="J732" t="s">
        <v>89</v>
      </c>
      <c r="K732" t="s">
        <v>2855</v>
      </c>
      <c r="L732" t="s">
        <v>44</v>
      </c>
      <c r="M732" t="s">
        <v>103</v>
      </c>
      <c r="N732" s="19" t="s">
        <v>33</v>
      </c>
      <c r="S732" s="19" t="s">
        <v>33</v>
      </c>
    </row>
    <row r="733" spans="5:19" x14ac:dyDescent="0.25">
      <c r="E733" t="s">
        <v>2856</v>
      </c>
      <c r="F733" t="s">
        <v>2857</v>
      </c>
      <c r="G733" s="19" t="s">
        <v>33</v>
      </c>
      <c r="H733" t="s">
        <v>2845</v>
      </c>
      <c r="I733" t="s">
        <v>89</v>
      </c>
      <c r="J733" t="s">
        <v>89</v>
      </c>
      <c r="K733" t="s">
        <v>2858</v>
      </c>
      <c r="L733" t="s">
        <v>170</v>
      </c>
      <c r="M733" t="s">
        <v>2637</v>
      </c>
      <c r="N733" s="19" t="s">
        <v>33</v>
      </c>
      <c r="S733" s="19" t="s">
        <v>33</v>
      </c>
    </row>
    <row r="734" spans="5:19" x14ac:dyDescent="0.25">
      <c r="E734" t="s">
        <v>2859</v>
      </c>
      <c r="F734" t="s">
        <v>2860</v>
      </c>
      <c r="G734" s="19" t="s">
        <v>33</v>
      </c>
      <c r="H734" t="s">
        <v>2845</v>
      </c>
      <c r="I734" t="s">
        <v>89</v>
      </c>
      <c r="J734" t="s">
        <v>89</v>
      </c>
      <c r="K734" t="s">
        <v>2861</v>
      </c>
      <c r="L734" t="s">
        <v>44</v>
      </c>
      <c r="M734" t="s">
        <v>103</v>
      </c>
      <c r="N734" s="19" t="s">
        <v>33</v>
      </c>
      <c r="S734" s="19" t="s">
        <v>33</v>
      </c>
    </row>
    <row r="735" spans="5:19" x14ac:dyDescent="0.25">
      <c r="E735" t="s">
        <v>2862</v>
      </c>
      <c r="F735" t="s">
        <v>2863</v>
      </c>
      <c r="G735" s="19" t="s">
        <v>33</v>
      </c>
      <c r="H735" t="s">
        <v>2845</v>
      </c>
      <c r="I735" t="s">
        <v>89</v>
      </c>
      <c r="J735" t="s">
        <v>89</v>
      </c>
      <c r="K735" t="s">
        <v>2864</v>
      </c>
      <c r="L735" t="s">
        <v>35</v>
      </c>
      <c r="M735" t="s">
        <v>36</v>
      </c>
      <c r="N735" s="19" t="s">
        <v>33</v>
      </c>
      <c r="S735" s="19" t="s">
        <v>33</v>
      </c>
    </row>
    <row r="736" spans="5:19" x14ac:dyDescent="0.25">
      <c r="E736" t="s">
        <v>2865</v>
      </c>
      <c r="F736" t="s">
        <v>2866</v>
      </c>
      <c r="G736" s="19" t="s">
        <v>33</v>
      </c>
      <c r="H736" t="s">
        <v>2845</v>
      </c>
      <c r="I736" t="s">
        <v>89</v>
      </c>
      <c r="J736" t="s">
        <v>89</v>
      </c>
      <c r="K736" t="s">
        <v>2867</v>
      </c>
      <c r="L736" t="s">
        <v>38</v>
      </c>
      <c r="M736" t="s">
        <v>815</v>
      </c>
      <c r="N736" s="19" t="s">
        <v>33</v>
      </c>
      <c r="S736" s="19" t="s">
        <v>33</v>
      </c>
    </row>
    <row r="737" spans="5:19" x14ac:dyDescent="0.25">
      <c r="E737" t="s">
        <v>2868</v>
      </c>
      <c r="F737" t="s">
        <v>2869</v>
      </c>
      <c r="G737" s="19" t="s">
        <v>33</v>
      </c>
      <c r="H737" t="s">
        <v>2870</v>
      </c>
      <c r="I737" t="s">
        <v>52</v>
      </c>
      <c r="J737" t="s">
        <v>137</v>
      </c>
      <c r="K737" t="s">
        <v>2871</v>
      </c>
      <c r="L737" t="s">
        <v>44</v>
      </c>
      <c r="M737" t="s">
        <v>103</v>
      </c>
      <c r="N737" s="19" t="s">
        <v>33</v>
      </c>
      <c r="S737" s="19" t="s">
        <v>33</v>
      </c>
    </row>
    <row r="738" spans="5:19" x14ac:dyDescent="0.25">
      <c r="E738" t="s">
        <v>2872</v>
      </c>
      <c r="F738" t="s">
        <v>2873</v>
      </c>
      <c r="G738" s="19" t="s">
        <v>33</v>
      </c>
      <c r="H738" t="s">
        <v>2874</v>
      </c>
      <c r="I738" t="s">
        <v>89</v>
      </c>
      <c r="J738" t="s">
        <v>89</v>
      </c>
      <c r="K738" t="s">
        <v>2875</v>
      </c>
      <c r="L738" t="s">
        <v>142</v>
      </c>
      <c r="M738" t="s">
        <v>133</v>
      </c>
      <c r="N738" s="19" t="s">
        <v>33</v>
      </c>
      <c r="S738" s="19" t="s">
        <v>33</v>
      </c>
    </row>
    <row r="739" spans="5:19" x14ac:dyDescent="0.25">
      <c r="E739" t="s">
        <v>2876</v>
      </c>
      <c r="F739" t="s">
        <v>2877</v>
      </c>
      <c r="G739" s="19" t="s">
        <v>33</v>
      </c>
      <c r="H739" t="s">
        <v>2691</v>
      </c>
      <c r="I739" t="s">
        <v>89</v>
      </c>
      <c r="J739" t="s">
        <v>89</v>
      </c>
      <c r="K739" t="s">
        <v>2878</v>
      </c>
      <c r="L739" t="s">
        <v>52</v>
      </c>
      <c r="M739" t="s">
        <v>1540</v>
      </c>
      <c r="N739" s="19" t="s">
        <v>33</v>
      </c>
      <c r="S739" s="19" t="s">
        <v>33</v>
      </c>
    </row>
    <row r="740" spans="5:19" x14ac:dyDescent="0.25">
      <c r="E740" t="s">
        <v>2879</v>
      </c>
      <c r="F740" t="s">
        <v>2880</v>
      </c>
      <c r="G740" s="19" t="s">
        <v>33</v>
      </c>
      <c r="H740" t="s">
        <v>2691</v>
      </c>
      <c r="I740" t="s">
        <v>52</v>
      </c>
      <c r="J740" t="s">
        <v>531</v>
      </c>
      <c r="K740" t="s">
        <v>2881</v>
      </c>
      <c r="L740" t="s">
        <v>35</v>
      </c>
      <c r="M740" t="s">
        <v>36</v>
      </c>
      <c r="N740" s="19" t="s">
        <v>33</v>
      </c>
      <c r="S740" s="19" t="s">
        <v>33</v>
      </c>
    </row>
    <row r="741" spans="5:19" x14ac:dyDescent="0.25">
      <c r="E741" t="s">
        <v>2882</v>
      </c>
      <c r="F741" t="s">
        <v>2883</v>
      </c>
      <c r="G741" s="19" t="s">
        <v>33</v>
      </c>
      <c r="H741" t="s">
        <v>2884</v>
      </c>
      <c r="I741" t="s">
        <v>38</v>
      </c>
      <c r="J741" t="s">
        <v>68</v>
      </c>
      <c r="K741" t="s">
        <v>2885</v>
      </c>
      <c r="L741" t="s">
        <v>38</v>
      </c>
      <c r="M741" t="s">
        <v>68</v>
      </c>
      <c r="N741" s="19" t="s">
        <v>33</v>
      </c>
      <c r="S741" s="19" t="s">
        <v>33</v>
      </c>
    </row>
    <row r="742" spans="5:19" x14ac:dyDescent="0.25">
      <c r="E742" t="s">
        <v>2886</v>
      </c>
      <c r="F742" t="s">
        <v>2887</v>
      </c>
      <c r="G742" s="19" t="s">
        <v>33</v>
      </c>
      <c r="H742" t="s">
        <v>2884</v>
      </c>
      <c r="I742" t="s">
        <v>89</v>
      </c>
      <c r="J742" t="s">
        <v>89</v>
      </c>
      <c r="K742" t="s">
        <v>2888</v>
      </c>
      <c r="L742" t="s">
        <v>35</v>
      </c>
      <c r="M742" t="s">
        <v>36</v>
      </c>
      <c r="N742" s="19" t="s">
        <v>33</v>
      </c>
      <c r="S742" s="19" t="s">
        <v>33</v>
      </c>
    </row>
    <row r="743" spans="5:19" x14ac:dyDescent="0.25">
      <c r="E743" t="s">
        <v>2889</v>
      </c>
      <c r="F743" t="s">
        <v>2890</v>
      </c>
      <c r="G743" s="19" t="s">
        <v>33</v>
      </c>
      <c r="H743" t="s">
        <v>2891</v>
      </c>
      <c r="I743" t="s">
        <v>82</v>
      </c>
      <c r="J743" t="s">
        <v>567</v>
      </c>
      <c r="K743" t="s">
        <v>2892</v>
      </c>
      <c r="L743" t="s">
        <v>356</v>
      </c>
      <c r="M743" t="s">
        <v>945</v>
      </c>
      <c r="N743" s="19" t="s">
        <v>33</v>
      </c>
      <c r="S743" s="19" t="s">
        <v>33</v>
      </c>
    </row>
    <row r="744" spans="5:19" x14ac:dyDescent="0.25">
      <c r="E744" t="s">
        <v>2893</v>
      </c>
      <c r="F744" t="s">
        <v>2894</v>
      </c>
      <c r="G744" s="19" t="s">
        <v>33</v>
      </c>
      <c r="H744" t="s">
        <v>2895</v>
      </c>
      <c r="I744" t="s">
        <v>110</v>
      </c>
      <c r="J744" t="s">
        <v>339</v>
      </c>
      <c r="K744" t="s">
        <v>2896</v>
      </c>
      <c r="L744" t="s">
        <v>38</v>
      </c>
      <c r="M744" t="s">
        <v>1096</v>
      </c>
      <c r="N744" s="19" t="s">
        <v>33</v>
      </c>
      <c r="S744" s="19" t="s">
        <v>33</v>
      </c>
    </row>
    <row r="745" spans="5:19" x14ac:dyDescent="0.25">
      <c r="E745" t="s">
        <v>2897</v>
      </c>
      <c r="F745" t="s">
        <v>2898</v>
      </c>
      <c r="G745" s="19" t="s">
        <v>33</v>
      </c>
      <c r="H745" t="s">
        <v>2899</v>
      </c>
      <c r="I745" t="s">
        <v>38</v>
      </c>
      <c r="J745" t="s">
        <v>68</v>
      </c>
      <c r="K745" t="s">
        <v>2896</v>
      </c>
      <c r="L745" t="s">
        <v>38</v>
      </c>
      <c r="M745" t="s">
        <v>1096</v>
      </c>
      <c r="N745" s="19" t="s">
        <v>33</v>
      </c>
      <c r="S745" s="19" t="s">
        <v>33</v>
      </c>
    </row>
    <row r="746" spans="5:19" x14ac:dyDescent="0.25">
      <c r="E746" t="s">
        <v>2900</v>
      </c>
      <c r="F746" t="s">
        <v>2901</v>
      </c>
      <c r="G746" s="19" t="s">
        <v>33</v>
      </c>
      <c r="H746" t="s">
        <v>2734</v>
      </c>
      <c r="I746" t="s">
        <v>44</v>
      </c>
      <c r="J746" t="s">
        <v>649</v>
      </c>
      <c r="K746" t="s">
        <v>2902</v>
      </c>
      <c r="L746" t="s">
        <v>38</v>
      </c>
      <c r="M746" t="s">
        <v>1065</v>
      </c>
      <c r="N746" s="19" t="s">
        <v>33</v>
      </c>
      <c r="S746" s="19" t="s">
        <v>33</v>
      </c>
    </row>
    <row r="747" spans="5:19" x14ac:dyDescent="0.25">
      <c r="E747" t="s">
        <v>2903</v>
      </c>
      <c r="F747" t="s">
        <v>2904</v>
      </c>
      <c r="G747" s="19" t="s">
        <v>33</v>
      </c>
      <c r="H747" t="s">
        <v>2905</v>
      </c>
      <c r="I747" t="s">
        <v>52</v>
      </c>
      <c r="J747" t="s">
        <v>137</v>
      </c>
      <c r="K747" t="s">
        <v>2906</v>
      </c>
      <c r="L747" t="s">
        <v>82</v>
      </c>
      <c r="M747" t="s">
        <v>1846</v>
      </c>
      <c r="N747" s="19" t="s">
        <v>33</v>
      </c>
      <c r="S747" s="19" t="s">
        <v>33</v>
      </c>
    </row>
    <row r="748" spans="5:19" x14ac:dyDescent="0.25">
      <c r="E748" t="s">
        <v>2907</v>
      </c>
      <c r="F748" t="s">
        <v>2908</v>
      </c>
      <c r="G748" s="19" t="s">
        <v>33</v>
      </c>
      <c r="H748" t="s">
        <v>2909</v>
      </c>
      <c r="I748" t="s">
        <v>91</v>
      </c>
      <c r="J748" t="s">
        <v>92</v>
      </c>
      <c r="K748" t="s">
        <v>2910</v>
      </c>
      <c r="L748" t="s">
        <v>142</v>
      </c>
      <c r="M748" t="s">
        <v>195</v>
      </c>
      <c r="N748" s="19" t="s">
        <v>33</v>
      </c>
      <c r="S748" s="19" t="s">
        <v>33</v>
      </c>
    </row>
    <row r="749" spans="5:19" x14ac:dyDescent="0.25">
      <c r="E749" t="s">
        <v>2911</v>
      </c>
      <c r="F749" t="s">
        <v>2912</v>
      </c>
      <c r="G749" s="19" t="s">
        <v>33</v>
      </c>
      <c r="H749" t="s">
        <v>2909</v>
      </c>
      <c r="I749" t="s">
        <v>89</v>
      </c>
      <c r="J749" t="s">
        <v>89</v>
      </c>
      <c r="K749" t="s">
        <v>2913</v>
      </c>
      <c r="L749" t="s">
        <v>52</v>
      </c>
      <c r="M749" t="s">
        <v>881</v>
      </c>
      <c r="N749" s="19" t="s">
        <v>33</v>
      </c>
      <c r="S749" s="19" t="s">
        <v>33</v>
      </c>
    </row>
    <row r="750" spans="5:19" x14ac:dyDescent="0.25">
      <c r="E750" t="s">
        <v>2914</v>
      </c>
      <c r="F750" t="s">
        <v>2915</v>
      </c>
      <c r="G750" s="19" t="s">
        <v>33</v>
      </c>
      <c r="H750" t="s">
        <v>2916</v>
      </c>
      <c r="I750" t="s">
        <v>52</v>
      </c>
      <c r="J750" t="s">
        <v>2917</v>
      </c>
      <c r="K750" t="s">
        <v>2918</v>
      </c>
      <c r="L750" t="s">
        <v>170</v>
      </c>
      <c r="M750" t="s">
        <v>553</v>
      </c>
      <c r="N750" s="19" t="s">
        <v>33</v>
      </c>
      <c r="S750" s="19" t="s">
        <v>33</v>
      </c>
    </row>
    <row r="751" spans="5:19" x14ac:dyDescent="0.25">
      <c r="E751" t="s">
        <v>2919</v>
      </c>
      <c r="F751" t="s">
        <v>2920</v>
      </c>
      <c r="G751" s="19" t="s">
        <v>33</v>
      </c>
      <c r="H751" t="s">
        <v>2921</v>
      </c>
      <c r="I751" t="s">
        <v>91</v>
      </c>
      <c r="J751" t="s">
        <v>348</v>
      </c>
      <c r="K751" t="s">
        <v>2922</v>
      </c>
      <c r="L751" t="s">
        <v>35</v>
      </c>
      <c r="M751" t="s">
        <v>856</v>
      </c>
      <c r="N751" s="19" t="s">
        <v>33</v>
      </c>
      <c r="S751" s="19" t="s">
        <v>33</v>
      </c>
    </row>
    <row r="752" spans="5:19" x14ac:dyDescent="0.25">
      <c r="E752" t="s">
        <v>2923</v>
      </c>
      <c r="F752" t="s">
        <v>2924</v>
      </c>
      <c r="G752" s="19" t="s">
        <v>33</v>
      </c>
      <c r="H752" t="s">
        <v>2925</v>
      </c>
      <c r="I752" t="s">
        <v>91</v>
      </c>
      <c r="J752" t="s">
        <v>92</v>
      </c>
      <c r="K752" t="s">
        <v>2926</v>
      </c>
      <c r="L752" t="s">
        <v>38</v>
      </c>
      <c r="M752" t="s">
        <v>471</v>
      </c>
      <c r="N752" s="19" t="s">
        <v>33</v>
      </c>
      <c r="S752" s="19" t="s">
        <v>33</v>
      </c>
    </row>
    <row r="753" spans="5:19" x14ac:dyDescent="0.25">
      <c r="E753" t="s">
        <v>2927</v>
      </c>
      <c r="F753" t="s">
        <v>2928</v>
      </c>
      <c r="G753" s="19" t="s">
        <v>33</v>
      </c>
      <c r="H753" t="s">
        <v>2929</v>
      </c>
      <c r="I753" t="s">
        <v>170</v>
      </c>
      <c r="J753" t="s">
        <v>553</v>
      </c>
      <c r="K753" t="s">
        <v>2930</v>
      </c>
      <c r="L753" t="s">
        <v>38</v>
      </c>
      <c r="M753" t="s">
        <v>1096</v>
      </c>
      <c r="N753" s="19" t="s">
        <v>33</v>
      </c>
      <c r="S753" s="19" t="s">
        <v>33</v>
      </c>
    </row>
    <row r="754" spans="5:19" x14ac:dyDescent="0.25">
      <c r="E754" t="s">
        <v>2931</v>
      </c>
      <c r="F754" t="s">
        <v>2932</v>
      </c>
      <c r="G754" s="19" t="s">
        <v>33</v>
      </c>
      <c r="H754" t="s">
        <v>2933</v>
      </c>
      <c r="I754" t="s">
        <v>96</v>
      </c>
      <c r="J754" t="s">
        <v>861</v>
      </c>
      <c r="K754" t="s">
        <v>2934</v>
      </c>
      <c r="L754" t="s">
        <v>35</v>
      </c>
      <c r="M754" t="s">
        <v>160</v>
      </c>
      <c r="N754" s="19" t="s">
        <v>33</v>
      </c>
      <c r="S754" s="19" t="s">
        <v>33</v>
      </c>
    </row>
    <row r="755" spans="5:19" x14ac:dyDescent="0.25">
      <c r="E755" t="s">
        <v>2935</v>
      </c>
      <c r="F755" t="s">
        <v>2936</v>
      </c>
      <c r="G755" s="19" t="s">
        <v>33</v>
      </c>
      <c r="H755" t="s">
        <v>2933</v>
      </c>
      <c r="I755" t="s">
        <v>89</v>
      </c>
      <c r="J755" t="s">
        <v>89</v>
      </c>
      <c r="K755" t="s">
        <v>2937</v>
      </c>
      <c r="L755" t="s">
        <v>38</v>
      </c>
      <c r="M755" t="s">
        <v>376</v>
      </c>
      <c r="N755" s="19" t="s">
        <v>33</v>
      </c>
      <c r="S755" s="19" t="s">
        <v>33</v>
      </c>
    </row>
    <row r="756" spans="5:19" x14ac:dyDescent="0.25">
      <c r="E756" t="s">
        <v>2938</v>
      </c>
      <c r="F756" t="s">
        <v>2939</v>
      </c>
      <c r="G756" s="19" t="s">
        <v>33</v>
      </c>
      <c r="H756" t="s">
        <v>2940</v>
      </c>
      <c r="I756" t="s">
        <v>110</v>
      </c>
      <c r="J756" t="s">
        <v>2619</v>
      </c>
      <c r="K756" t="s">
        <v>2941</v>
      </c>
      <c r="L756" t="s">
        <v>44</v>
      </c>
      <c r="M756" t="s">
        <v>144</v>
      </c>
      <c r="N756" s="19" t="s">
        <v>33</v>
      </c>
      <c r="S756" s="19" t="s">
        <v>33</v>
      </c>
    </row>
    <row r="757" spans="5:19" x14ac:dyDescent="0.25">
      <c r="E757" t="s">
        <v>2942</v>
      </c>
      <c r="F757" t="s">
        <v>2943</v>
      </c>
      <c r="G757" s="19" t="s">
        <v>33</v>
      </c>
      <c r="H757" t="s">
        <v>2944</v>
      </c>
      <c r="I757" t="s">
        <v>150</v>
      </c>
      <c r="J757" t="s">
        <v>151</v>
      </c>
      <c r="K757" t="s">
        <v>2945</v>
      </c>
      <c r="L757" t="s">
        <v>35</v>
      </c>
      <c r="M757" t="s">
        <v>447</v>
      </c>
      <c r="N757" s="19" t="s">
        <v>33</v>
      </c>
      <c r="S757" s="19" t="s">
        <v>33</v>
      </c>
    </row>
    <row r="758" spans="5:19" x14ac:dyDescent="0.25">
      <c r="E758" t="s">
        <v>2946</v>
      </c>
      <c r="F758" t="s">
        <v>2947</v>
      </c>
      <c r="G758" s="19" t="s">
        <v>33</v>
      </c>
      <c r="H758" t="s">
        <v>2948</v>
      </c>
      <c r="I758" t="s">
        <v>170</v>
      </c>
      <c r="J758" t="s">
        <v>683</v>
      </c>
      <c r="K758" t="s">
        <v>2949</v>
      </c>
      <c r="L758" t="s">
        <v>170</v>
      </c>
      <c r="M758" t="s">
        <v>2125</v>
      </c>
      <c r="N758" s="19" t="s">
        <v>33</v>
      </c>
      <c r="S758" s="19" t="s">
        <v>33</v>
      </c>
    </row>
    <row r="759" spans="5:19" x14ac:dyDescent="0.25">
      <c r="E759" t="s">
        <v>2950</v>
      </c>
      <c r="F759" t="s">
        <v>2951</v>
      </c>
      <c r="G759" s="19" t="s">
        <v>33</v>
      </c>
      <c r="H759" t="s">
        <v>2952</v>
      </c>
      <c r="I759" t="s">
        <v>150</v>
      </c>
      <c r="J759" t="s">
        <v>151</v>
      </c>
      <c r="K759" t="s">
        <v>2953</v>
      </c>
      <c r="L759" t="s">
        <v>35</v>
      </c>
      <c r="M759" t="s">
        <v>688</v>
      </c>
      <c r="N759" s="19" t="s">
        <v>33</v>
      </c>
      <c r="S759" s="19" t="s">
        <v>33</v>
      </c>
    </row>
    <row r="760" spans="5:19" x14ac:dyDescent="0.25">
      <c r="E760" t="s">
        <v>2954</v>
      </c>
      <c r="F760" t="s">
        <v>2955</v>
      </c>
      <c r="G760" s="19" t="s">
        <v>33</v>
      </c>
      <c r="H760" t="s">
        <v>2956</v>
      </c>
      <c r="I760" t="s">
        <v>44</v>
      </c>
      <c r="J760" t="s">
        <v>285</v>
      </c>
      <c r="K760" t="s">
        <v>2957</v>
      </c>
      <c r="L760" t="s">
        <v>110</v>
      </c>
      <c r="M760" t="s">
        <v>362</v>
      </c>
      <c r="N760" s="19" t="s">
        <v>33</v>
      </c>
      <c r="S760" s="19" t="s">
        <v>33</v>
      </c>
    </row>
    <row r="761" spans="5:19" x14ac:dyDescent="0.25">
      <c r="E761" t="s">
        <v>2958</v>
      </c>
      <c r="F761" t="s">
        <v>2959</v>
      </c>
      <c r="G761" s="19" t="s">
        <v>33</v>
      </c>
      <c r="H761" t="s">
        <v>2960</v>
      </c>
      <c r="I761" t="s">
        <v>142</v>
      </c>
      <c r="J761" t="s">
        <v>133</v>
      </c>
      <c r="K761" t="s">
        <v>2961</v>
      </c>
      <c r="L761" t="s">
        <v>356</v>
      </c>
      <c r="M761" t="s">
        <v>244</v>
      </c>
      <c r="N761" s="19" t="s">
        <v>33</v>
      </c>
      <c r="S761" s="19" t="s">
        <v>33</v>
      </c>
    </row>
    <row r="762" spans="5:19" x14ac:dyDescent="0.25">
      <c r="E762" t="s">
        <v>2962</v>
      </c>
      <c r="F762" t="s">
        <v>2963</v>
      </c>
      <c r="G762" s="19" t="s">
        <v>33</v>
      </c>
      <c r="H762" t="s">
        <v>2964</v>
      </c>
      <c r="I762" t="s">
        <v>91</v>
      </c>
      <c r="J762" t="s">
        <v>640</v>
      </c>
      <c r="K762" t="s">
        <v>2961</v>
      </c>
      <c r="L762" t="s">
        <v>356</v>
      </c>
      <c r="M762" t="s">
        <v>244</v>
      </c>
      <c r="N762" s="19" t="s">
        <v>33</v>
      </c>
      <c r="S762" s="19" t="s">
        <v>33</v>
      </c>
    </row>
    <row r="763" spans="5:19" x14ac:dyDescent="0.25">
      <c r="E763" t="s">
        <v>2965</v>
      </c>
      <c r="F763" t="s">
        <v>2966</v>
      </c>
      <c r="G763" s="19" t="s">
        <v>33</v>
      </c>
      <c r="H763" t="s">
        <v>2967</v>
      </c>
      <c r="I763" t="s">
        <v>150</v>
      </c>
      <c r="J763" t="s">
        <v>510</v>
      </c>
      <c r="K763" t="s">
        <v>2968</v>
      </c>
      <c r="L763" t="s">
        <v>35</v>
      </c>
      <c r="M763" t="s">
        <v>263</v>
      </c>
      <c r="N763" s="19" t="s">
        <v>33</v>
      </c>
      <c r="S763" s="19" t="s">
        <v>33</v>
      </c>
    </row>
    <row r="764" spans="5:19" x14ac:dyDescent="0.25">
      <c r="E764" t="s">
        <v>2969</v>
      </c>
      <c r="F764" t="s">
        <v>2970</v>
      </c>
      <c r="G764" s="19" t="s">
        <v>33</v>
      </c>
      <c r="H764" t="s">
        <v>2971</v>
      </c>
      <c r="I764" t="s">
        <v>89</v>
      </c>
      <c r="J764" t="s">
        <v>89</v>
      </c>
      <c r="K764" t="s">
        <v>2972</v>
      </c>
      <c r="L764" t="s">
        <v>150</v>
      </c>
      <c r="M764" t="s">
        <v>1429</v>
      </c>
      <c r="N764" s="19" t="s">
        <v>33</v>
      </c>
      <c r="S764" s="19" t="s">
        <v>33</v>
      </c>
    </row>
    <row r="765" spans="5:19" x14ac:dyDescent="0.25">
      <c r="E765" t="s">
        <v>2973</v>
      </c>
      <c r="F765" t="s">
        <v>2974</v>
      </c>
      <c r="G765" s="19" t="s">
        <v>33</v>
      </c>
      <c r="H765" t="s">
        <v>2971</v>
      </c>
      <c r="I765" t="s">
        <v>150</v>
      </c>
      <c r="J765" t="s">
        <v>537</v>
      </c>
      <c r="K765" t="s">
        <v>2975</v>
      </c>
      <c r="L765" t="s">
        <v>35</v>
      </c>
      <c r="M765" t="s">
        <v>263</v>
      </c>
      <c r="N765" s="19" t="s">
        <v>33</v>
      </c>
      <c r="S765" s="19" t="s">
        <v>33</v>
      </c>
    </row>
    <row r="766" spans="5:19" x14ac:dyDescent="0.25">
      <c r="E766" t="s">
        <v>2976</v>
      </c>
      <c r="F766" t="s">
        <v>2977</v>
      </c>
      <c r="G766" s="19" t="s">
        <v>33</v>
      </c>
      <c r="H766" t="s">
        <v>2971</v>
      </c>
      <c r="I766" t="s">
        <v>89</v>
      </c>
      <c r="J766" t="s">
        <v>89</v>
      </c>
      <c r="K766" t="s">
        <v>2978</v>
      </c>
      <c r="L766" t="s">
        <v>110</v>
      </c>
      <c r="M766" t="s">
        <v>861</v>
      </c>
      <c r="N766" s="19" t="s">
        <v>33</v>
      </c>
      <c r="S766" s="19" t="s">
        <v>33</v>
      </c>
    </row>
    <row r="767" spans="5:19" x14ac:dyDescent="0.25">
      <c r="E767" t="s">
        <v>2979</v>
      </c>
      <c r="F767" t="s">
        <v>2980</v>
      </c>
      <c r="G767" s="19" t="s">
        <v>33</v>
      </c>
      <c r="H767" t="s">
        <v>2981</v>
      </c>
      <c r="I767" t="s">
        <v>91</v>
      </c>
      <c r="J767" t="s">
        <v>417</v>
      </c>
      <c r="K767" t="s">
        <v>2982</v>
      </c>
      <c r="L767" t="s">
        <v>356</v>
      </c>
      <c r="M767" t="s">
        <v>713</v>
      </c>
      <c r="N767" s="19" t="s">
        <v>33</v>
      </c>
      <c r="S767" s="19" t="s">
        <v>33</v>
      </c>
    </row>
    <row r="768" spans="5:19" x14ac:dyDescent="0.25">
      <c r="E768" t="s">
        <v>2983</v>
      </c>
      <c r="F768" t="s">
        <v>2984</v>
      </c>
      <c r="G768" s="19" t="s">
        <v>33</v>
      </c>
      <c r="H768" t="s">
        <v>2985</v>
      </c>
      <c r="I768" t="s">
        <v>170</v>
      </c>
      <c r="J768" t="s">
        <v>553</v>
      </c>
      <c r="K768" t="s">
        <v>2986</v>
      </c>
      <c r="L768" t="s">
        <v>44</v>
      </c>
      <c r="M768" t="s">
        <v>103</v>
      </c>
      <c r="N768" s="19" t="s">
        <v>33</v>
      </c>
      <c r="S768" s="19" t="s">
        <v>33</v>
      </c>
    </row>
    <row r="769" spans="5:19" x14ac:dyDescent="0.25">
      <c r="E769" t="s">
        <v>2987</v>
      </c>
      <c r="F769" t="s">
        <v>2988</v>
      </c>
      <c r="G769" s="19" t="s">
        <v>33</v>
      </c>
      <c r="H769" t="s">
        <v>2985</v>
      </c>
      <c r="I769" t="s">
        <v>89</v>
      </c>
      <c r="J769" t="s">
        <v>89</v>
      </c>
      <c r="K769" t="s">
        <v>2989</v>
      </c>
      <c r="L769" t="s">
        <v>110</v>
      </c>
      <c r="M769" t="s">
        <v>1055</v>
      </c>
      <c r="N769" s="19" t="s">
        <v>33</v>
      </c>
      <c r="S769" s="19" t="s">
        <v>33</v>
      </c>
    </row>
    <row r="770" spans="5:19" x14ac:dyDescent="0.25">
      <c r="E770" t="s">
        <v>2990</v>
      </c>
      <c r="F770" t="s">
        <v>2991</v>
      </c>
      <c r="G770" s="19" t="s">
        <v>33</v>
      </c>
      <c r="H770" t="s">
        <v>2992</v>
      </c>
      <c r="I770" t="s">
        <v>110</v>
      </c>
      <c r="J770" t="s">
        <v>711</v>
      </c>
      <c r="K770" t="s">
        <v>2993</v>
      </c>
      <c r="L770" t="s">
        <v>142</v>
      </c>
      <c r="M770" t="s">
        <v>133</v>
      </c>
      <c r="N770" s="19" t="s">
        <v>33</v>
      </c>
      <c r="S770" s="19" t="s">
        <v>33</v>
      </c>
    </row>
    <row r="771" spans="5:19" x14ac:dyDescent="0.25">
      <c r="E771" t="s">
        <v>2994</v>
      </c>
      <c r="F771" t="s">
        <v>2995</v>
      </c>
      <c r="G771" s="19" t="s">
        <v>33</v>
      </c>
      <c r="H771" t="s">
        <v>2996</v>
      </c>
      <c r="I771" t="s">
        <v>52</v>
      </c>
      <c r="J771" t="s">
        <v>861</v>
      </c>
      <c r="K771" t="s">
        <v>2997</v>
      </c>
      <c r="L771" t="s">
        <v>170</v>
      </c>
      <c r="M771" t="s">
        <v>1007</v>
      </c>
      <c r="N771" s="19" t="s">
        <v>33</v>
      </c>
      <c r="S771" s="19" t="s">
        <v>33</v>
      </c>
    </row>
    <row r="772" spans="5:19" x14ac:dyDescent="0.25">
      <c r="E772" t="s">
        <v>2998</v>
      </c>
      <c r="F772" t="s">
        <v>2999</v>
      </c>
      <c r="G772" s="19" t="s">
        <v>33</v>
      </c>
      <c r="H772" t="s">
        <v>3000</v>
      </c>
      <c r="I772" t="s">
        <v>82</v>
      </c>
      <c r="J772" t="s">
        <v>1846</v>
      </c>
      <c r="K772" t="s">
        <v>3001</v>
      </c>
      <c r="L772" t="s">
        <v>44</v>
      </c>
      <c r="M772" t="s">
        <v>103</v>
      </c>
      <c r="N772" s="19" t="s">
        <v>33</v>
      </c>
      <c r="S772" s="19" t="s">
        <v>33</v>
      </c>
    </row>
    <row r="773" spans="5:19" x14ac:dyDescent="0.25">
      <c r="E773" t="s">
        <v>3002</v>
      </c>
      <c r="F773" t="s">
        <v>3003</v>
      </c>
      <c r="G773" s="19" t="s">
        <v>33</v>
      </c>
      <c r="H773" t="s">
        <v>3004</v>
      </c>
      <c r="I773" t="s">
        <v>150</v>
      </c>
      <c r="J773" t="s">
        <v>151</v>
      </c>
      <c r="K773" t="s">
        <v>3005</v>
      </c>
      <c r="L773" t="s">
        <v>44</v>
      </c>
      <c r="M773" t="s">
        <v>144</v>
      </c>
      <c r="N773" s="19" t="s">
        <v>33</v>
      </c>
      <c r="S773" s="19" t="s">
        <v>33</v>
      </c>
    </row>
    <row r="774" spans="5:19" x14ac:dyDescent="0.25">
      <c r="E774" t="s">
        <v>3006</v>
      </c>
      <c r="F774" t="s">
        <v>3007</v>
      </c>
      <c r="G774" s="19" t="s">
        <v>33</v>
      </c>
      <c r="H774" t="s">
        <v>3008</v>
      </c>
      <c r="I774" t="s">
        <v>356</v>
      </c>
      <c r="J774" t="s">
        <v>357</v>
      </c>
      <c r="K774" t="s">
        <v>3009</v>
      </c>
      <c r="L774" t="s">
        <v>44</v>
      </c>
      <c r="M774" t="s">
        <v>915</v>
      </c>
      <c r="N774" s="19" t="s">
        <v>33</v>
      </c>
      <c r="S774" s="19" t="s">
        <v>33</v>
      </c>
    </row>
    <row r="775" spans="5:19" x14ac:dyDescent="0.25">
      <c r="E775" t="s">
        <v>3010</v>
      </c>
      <c r="F775" t="s">
        <v>3011</v>
      </c>
      <c r="G775" s="19" t="s">
        <v>33</v>
      </c>
      <c r="H775" t="s">
        <v>3012</v>
      </c>
      <c r="I775" t="s">
        <v>35</v>
      </c>
      <c r="J775" t="s">
        <v>263</v>
      </c>
      <c r="K775" t="s">
        <v>3013</v>
      </c>
      <c r="L775" t="s">
        <v>38</v>
      </c>
      <c r="M775" t="s">
        <v>68</v>
      </c>
      <c r="N775" s="19" t="s">
        <v>33</v>
      </c>
      <c r="S775" s="19" t="s">
        <v>33</v>
      </c>
    </row>
    <row r="776" spans="5:19" x14ac:dyDescent="0.25">
      <c r="E776" t="s">
        <v>3014</v>
      </c>
      <c r="F776" t="s">
        <v>3015</v>
      </c>
      <c r="G776" s="19" t="s">
        <v>33</v>
      </c>
      <c r="H776" t="s">
        <v>3016</v>
      </c>
      <c r="I776" t="s">
        <v>44</v>
      </c>
      <c r="J776" t="s">
        <v>3017</v>
      </c>
      <c r="K776" t="s">
        <v>3018</v>
      </c>
      <c r="L776" t="s">
        <v>35</v>
      </c>
      <c r="M776" t="s">
        <v>117</v>
      </c>
      <c r="N776" s="19" t="s">
        <v>33</v>
      </c>
      <c r="S776" s="19" t="s">
        <v>33</v>
      </c>
    </row>
    <row r="777" spans="5:19" x14ac:dyDescent="0.25">
      <c r="E777" t="s">
        <v>3019</v>
      </c>
      <c r="F777" t="s">
        <v>3020</v>
      </c>
      <c r="G777" s="19" t="s">
        <v>33</v>
      </c>
      <c r="H777" t="s">
        <v>3021</v>
      </c>
      <c r="I777" t="s">
        <v>96</v>
      </c>
      <c r="J777" t="s">
        <v>1024</v>
      </c>
      <c r="K777" t="s">
        <v>3022</v>
      </c>
      <c r="L777" t="s">
        <v>96</v>
      </c>
      <c r="M777" t="s">
        <v>1055</v>
      </c>
      <c r="N777" s="19" t="s">
        <v>33</v>
      </c>
      <c r="S777" s="19" t="s">
        <v>33</v>
      </c>
    </row>
    <row r="778" spans="5:19" x14ac:dyDescent="0.25">
      <c r="E778" t="s">
        <v>3023</v>
      </c>
      <c r="F778" t="s">
        <v>3024</v>
      </c>
      <c r="G778" s="19" t="s">
        <v>33</v>
      </c>
      <c r="H778" t="s">
        <v>3025</v>
      </c>
      <c r="I778" t="s">
        <v>82</v>
      </c>
      <c r="J778" t="s">
        <v>190</v>
      </c>
      <c r="K778" t="s">
        <v>3026</v>
      </c>
      <c r="L778" t="s">
        <v>35</v>
      </c>
      <c r="M778" t="s">
        <v>36</v>
      </c>
      <c r="N778" s="19" t="s">
        <v>33</v>
      </c>
      <c r="S778" s="19" t="s">
        <v>33</v>
      </c>
    </row>
    <row r="779" spans="5:19" x14ac:dyDescent="0.25">
      <c r="E779" t="s">
        <v>3027</v>
      </c>
      <c r="F779" t="s">
        <v>3028</v>
      </c>
      <c r="G779" s="19" t="s">
        <v>33</v>
      </c>
      <c r="H779" t="s">
        <v>3029</v>
      </c>
      <c r="I779" t="s">
        <v>356</v>
      </c>
      <c r="J779" t="s">
        <v>357</v>
      </c>
      <c r="K779" t="s">
        <v>3030</v>
      </c>
      <c r="L779" t="s">
        <v>82</v>
      </c>
      <c r="M779" t="s">
        <v>1007</v>
      </c>
      <c r="N779" s="19" t="s">
        <v>33</v>
      </c>
      <c r="S779" s="19" t="s">
        <v>33</v>
      </c>
    </row>
    <row r="780" spans="5:19" x14ac:dyDescent="0.25">
      <c r="E780" t="s">
        <v>3031</v>
      </c>
      <c r="F780" t="s">
        <v>3032</v>
      </c>
      <c r="G780" s="19" t="s">
        <v>33</v>
      </c>
      <c r="H780" t="s">
        <v>3033</v>
      </c>
      <c r="I780" t="s">
        <v>150</v>
      </c>
      <c r="J780" t="s">
        <v>1429</v>
      </c>
      <c r="K780" t="s">
        <v>3034</v>
      </c>
      <c r="L780" t="s">
        <v>44</v>
      </c>
      <c r="M780" t="s">
        <v>103</v>
      </c>
      <c r="N780" s="19" t="s">
        <v>33</v>
      </c>
      <c r="S780" s="19" t="s">
        <v>33</v>
      </c>
    </row>
    <row r="781" spans="5:19" x14ac:dyDescent="0.25">
      <c r="E781" t="s">
        <v>3035</v>
      </c>
      <c r="F781" t="s">
        <v>3036</v>
      </c>
      <c r="G781" s="19" t="s">
        <v>33</v>
      </c>
      <c r="H781" t="s">
        <v>3037</v>
      </c>
      <c r="I781" t="s">
        <v>52</v>
      </c>
      <c r="J781" t="s">
        <v>137</v>
      </c>
      <c r="K781" t="s">
        <v>3034</v>
      </c>
      <c r="L781" t="s">
        <v>44</v>
      </c>
      <c r="M781" t="s">
        <v>103</v>
      </c>
      <c r="N781" s="19" t="s">
        <v>33</v>
      </c>
      <c r="S781" s="19" t="s">
        <v>33</v>
      </c>
    </row>
    <row r="782" spans="5:19" x14ac:dyDescent="0.25">
      <c r="E782" t="s">
        <v>3038</v>
      </c>
      <c r="F782" t="s">
        <v>3039</v>
      </c>
      <c r="G782" s="19" t="s">
        <v>33</v>
      </c>
      <c r="H782" t="s">
        <v>3040</v>
      </c>
      <c r="I782" t="s">
        <v>35</v>
      </c>
      <c r="J782" t="s">
        <v>263</v>
      </c>
      <c r="K782" t="s">
        <v>3041</v>
      </c>
      <c r="L782" t="s">
        <v>44</v>
      </c>
      <c r="M782" t="s">
        <v>103</v>
      </c>
      <c r="N782" s="19" t="s">
        <v>33</v>
      </c>
      <c r="S782" s="19" t="s">
        <v>33</v>
      </c>
    </row>
    <row r="783" spans="5:19" x14ac:dyDescent="0.25">
      <c r="E783" t="s">
        <v>3042</v>
      </c>
      <c r="F783" t="s">
        <v>3043</v>
      </c>
      <c r="G783" s="19" t="s">
        <v>33</v>
      </c>
      <c r="H783" t="s">
        <v>3044</v>
      </c>
      <c r="I783" t="s">
        <v>52</v>
      </c>
      <c r="J783" t="s">
        <v>137</v>
      </c>
      <c r="K783" t="s">
        <v>3045</v>
      </c>
      <c r="L783" t="s">
        <v>35</v>
      </c>
      <c r="M783" t="s">
        <v>160</v>
      </c>
      <c r="N783" s="19" t="s">
        <v>33</v>
      </c>
      <c r="S783" s="19" t="s">
        <v>33</v>
      </c>
    </row>
    <row r="784" spans="5:19" x14ac:dyDescent="0.25">
      <c r="E784" t="s">
        <v>3046</v>
      </c>
      <c r="F784" t="s">
        <v>3047</v>
      </c>
      <c r="G784" s="19" t="s">
        <v>33</v>
      </c>
      <c r="H784" t="s">
        <v>3044</v>
      </c>
      <c r="I784" t="s">
        <v>89</v>
      </c>
      <c r="J784" t="s">
        <v>89</v>
      </c>
      <c r="K784" t="s">
        <v>3048</v>
      </c>
      <c r="L784" t="s">
        <v>35</v>
      </c>
      <c r="M784" t="s">
        <v>36</v>
      </c>
      <c r="N784" s="19" t="s">
        <v>33</v>
      </c>
      <c r="S784" s="19" t="s">
        <v>33</v>
      </c>
    </row>
    <row r="785" spans="5:19" x14ac:dyDescent="0.25">
      <c r="E785" t="s">
        <v>3049</v>
      </c>
      <c r="F785" t="s">
        <v>3050</v>
      </c>
      <c r="G785" s="19" t="s">
        <v>33</v>
      </c>
      <c r="H785" t="s">
        <v>3051</v>
      </c>
      <c r="I785" t="s">
        <v>52</v>
      </c>
      <c r="J785" t="s">
        <v>137</v>
      </c>
      <c r="K785" t="s">
        <v>3052</v>
      </c>
      <c r="L785" t="s">
        <v>52</v>
      </c>
      <c r="M785" t="s">
        <v>137</v>
      </c>
      <c r="N785" s="19" t="s">
        <v>33</v>
      </c>
      <c r="S785" s="19" t="s">
        <v>33</v>
      </c>
    </row>
    <row r="786" spans="5:19" x14ac:dyDescent="0.25">
      <c r="E786" t="s">
        <v>3053</v>
      </c>
      <c r="F786" t="s">
        <v>3054</v>
      </c>
      <c r="G786" s="19" t="s">
        <v>33</v>
      </c>
      <c r="H786" t="s">
        <v>3051</v>
      </c>
      <c r="I786" t="s">
        <v>89</v>
      </c>
      <c r="J786" t="s">
        <v>89</v>
      </c>
      <c r="K786" t="s">
        <v>3055</v>
      </c>
      <c r="L786" t="s">
        <v>44</v>
      </c>
      <c r="M786" t="s">
        <v>103</v>
      </c>
      <c r="N786" s="19" t="s">
        <v>33</v>
      </c>
      <c r="S786" s="19" t="s">
        <v>33</v>
      </c>
    </row>
    <row r="787" spans="5:19" x14ac:dyDescent="0.25">
      <c r="E787" t="s">
        <v>3056</v>
      </c>
      <c r="F787" t="s">
        <v>3057</v>
      </c>
      <c r="G787" s="19" t="s">
        <v>33</v>
      </c>
      <c r="H787" t="s">
        <v>3058</v>
      </c>
      <c r="I787" t="s">
        <v>110</v>
      </c>
      <c r="J787" t="s">
        <v>99</v>
      </c>
      <c r="K787" t="s">
        <v>3059</v>
      </c>
      <c r="L787" t="s">
        <v>44</v>
      </c>
      <c r="M787" t="s">
        <v>103</v>
      </c>
      <c r="N787" s="19" t="s">
        <v>33</v>
      </c>
      <c r="S787" s="19" t="s">
        <v>33</v>
      </c>
    </row>
    <row r="788" spans="5:19" x14ac:dyDescent="0.25">
      <c r="E788" t="s">
        <v>3060</v>
      </c>
      <c r="F788" t="s">
        <v>3061</v>
      </c>
      <c r="G788" s="19" t="s">
        <v>33</v>
      </c>
      <c r="H788" t="s">
        <v>3062</v>
      </c>
      <c r="I788" t="s">
        <v>38</v>
      </c>
      <c r="J788" t="s">
        <v>471</v>
      </c>
      <c r="K788" t="s">
        <v>3063</v>
      </c>
      <c r="L788" t="s">
        <v>44</v>
      </c>
      <c r="M788" t="s">
        <v>45</v>
      </c>
      <c r="N788" s="19" t="s">
        <v>33</v>
      </c>
      <c r="S788" s="19" t="s">
        <v>33</v>
      </c>
    </row>
    <row r="789" spans="5:19" x14ac:dyDescent="0.25">
      <c r="E789" t="s">
        <v>3064</v>
      </c>
      <c r="F789" t="s">
        <v>3065</v>
      </c>
      <c r="G789" s="19" t="s">
        <v>33</v>
      </c>
      <c r="H789" t="s">
        <v>3066</v>
      </c>
      <c r="I789" t="s">
        <v>89</v>
      </c>
      <c r="J789" t="s">
        <v>89</v>
      </c>
      <c r="K789" t="s">
        <v>3063</v>
      </c>
      <c r="L789" t="s">
        <v>44</v>
      </c>
      <c r="M789" t="s">
        <v>45</v>
      </c>
      <c r="N789" s="19" t="s">
        <v>33</v>
      </c>
      <c r="S789" s="19" t="s">
        <v>33</v>
      </c>
    </row>
    <row r="790" spans="5:19" x14ac:dyDescent="0.25">
      <c r="E790" t="s">
        <v>3067</v>
      </c>
      <c r="F790" t="s">
        <v>3068</v>
      </c>
      <c r="G790" s="19" t="s">
        <v>33</v>
      </c>
      <c r="H790" t="s">
        <v>3069</v>
      </c>
      <c r="I790" t="s">
        <v>52</v>
      </c>
      <c r="J790" t="s">
        <v>137</v>
      </c>
      <c r="K790" t="s">
        <v>3070</v>
      </c>
      <c r="L790" t="s">
        <v>44</v>
      </c>
      <c r="M790" t="s">
        <v>45</v>
      </c>
      <c r="N790" s="19" t="s">
        <v>33</v>
      </c>
      <c r="S790" s="19" t="s">
        <v>33</v>
      </c>
    </row>
    <row r="791" spans="5:19" x14ac:dyDescent="0.25">
      <c r="E791" t="s">
        <v>3071</v>
      </c>
      <c r="F791" t="s">
        <v>3072</v>
      </c>
      <c r="G791" s="19" t="s">
        <v>33</v>
      </c>
      <c r="H791" t="s">
        <v>3073</v>
      </c>
      <c r="I791" t="s">
        <v>170</v>
      </c>
      <c r="J791" t="s">
        <v>1745</v>
      </c>
      <c r="K791" t="s">
        <v>3074</v>
      </c>
      <c r="L791" t="s">
        <v>44</v>
      </c>
      <c r="M791" t="s">
        <v>144</v>
      </c>
      <c r="N791" s="19" t="s">
        <v>33</v>
      </c>
      <c r="S791" s="19" t="s">
        <v>33</v>
      </c>
    </row>
    <row r="792" spans="5:19" x14ac:dyDescent="0.25">
      <c r="E792" t="s">
        <v>3075</v>
      </c>
      <c r="F792" t="s">
        <v>3076</v>
      </c>
      <c r="G792" s="19" t="s">
        <v>33</v>
      </c>
      <c r="H792" t="s">
        <v>3077</v>
      </c>
      <c r="I792" t="s">
        <v>356</v>
      </c>
      <c r="J792" t="s">
        <v>943</v>
      </c>
      <c r="K792" t="s">
        <v>3078</v>
      </c>
      <c r="L792" t="s">
        <v>52</v>
      </c>
      <c r="M792" t="s">
        <v>66</v>
      </c>
      <c r="N792" s="19" t="s">
        <v>33</v>
      </c>
      <c r="S792" s="19" t="s">
        <v>33</v>
      </c>
    </row>
    <row r="793" spans="5:19" x14ac:dyDescent="0.25">
      <c r="E793" t="s">
        <v>3079</v>
      </c>
      <c r="F793" t="s">
        <v>3080</v>
      </c>
      <c r="G793" s="19" t="s">
        <v>33</v>
      </c>
      <c r="H793" t="s">
        <v>3077</v>
      </c>
      <c r="I793" t="s">
        <v>89</v>
      </c>
      <c r="J793" t="s">
        <v>89</v>
      </c>
      <c r="K793" t="s">
        <v>3081</v>
      </c>
      <c r="L793" t="s">
        <v>96</v>
      </c>
      <c r="M793" t="s">
        <v>1926</v>
      </c>
      <c r="N793" s="19" t="s">
        <v>33</v>
      </c>
      <c r="S793" s="19" t="s">
        <v>33</v>
      </c>
    </row>
    <row r="794" spans="5:19" x14ac:dyDescent="0.25">
      <c r="E794" t="s">
        <v>3082</v>
      </c>
      <c r="F794" t="s">
        <v>3083</v>
      </c>
      <c r="G794" s="19" t="s">
        <v>33</v>
      </c>
      <c r="H794" t="s">
        <v>3077</v>
      </c>
      <c r="I794" t="s">
        <v>89</v>
      </c>
      <c r="J794" t="s">
        <v>89</v>
      </c>
      <c r="K794" t="s">
        <v>3084</v>
      </c>
      <c r="L794" t="s">
        <v>44</v>
      </c>
      <c r="M794" t="s">
        <v>103</v>
      </c>
      <c r="N794" s="19" t="s">
        <v>33</v>
      </c>
      <c r="S794" s="19" t="s">
        <v>33</v>
      </c>
    </row>
    <row r="795" spans="5:19" x14ac:dyDescent="0.25">
      <c r="E795" t="s">
        <v>3085</v>
      </c>
      <c r="F795" t="s">
        <v>3086</v>
      </c>
      <c r="G795" s="19" t="s">
        <v>33</v>
      </c>
      <c r="H795" t="s">
        <v>3077</v>
      </c>
      <c r="I795" t="s">
        <v>89</v>
      </c>
      <c r="J795" t="s">
        <v>89</v>
      </c>
      <c r="K795" t="s">
        <v>3087</v>
      </c>
      <c r="L795" t="s">
        <v>44</v>
      </c>
      <c r="M795" t="s">
        <v>45</v>
      </c>
      <c r="N795" s="19" t="s">
        <v>33</v>
      </c>
      <c r="S795" s="19" t="s">
        <v>33</v>
      </c>
    </row>
    <row r="796" spans="5:19" x14ac:dyDescent="0.25">
      <c r="E796" t="s">
        <v>3088</v>
      </c>
      <c r="F796" t="s">
        <v>3089</v>
      </c>
      <c r="G796" s="19" t="s">
        <v>33</v>
      </c>
      <c r="H796" t="s">
        <v>3090</v>
      </c>
      <c r="I796" t="s">
        <v>142</v>
      </c>
      <c r="J796" t="s">
        <v>133</v>
      </c>
      <c r="K796" t="s">
        <v>3087</v>
      </c>
      <c r="L796" t="s">
        <v>44</v>
      </c>
      <c r="M796" t="s">
        <v>45</v>
      </c>
      <c r="N796" s="19" t="s">
        <v>33</v>
      </c>
      <c r="S796" s="19" t="s">
        <v>33</v>
      </c>
    </row>
    <row r="797" spans="5:19" x14ac:dyDescent="0.25">
      <c r="E797" t="s">
        <v>3091</v>
      </c>
      <c r="F797" t="s">
        <v>3092</v>
      </c>
      <c r="G797" s="19" t="s">
        <v>33</v>
      </c>
      <c r="H797" t="s">
        <v>3093</v>
      </c>
      <c r="I797" t="s">
        <v>170</v>
      </c>
      <c r="J797" t="s">
        <v>553</v>
      </c>
      <c r="K797" t="s">
        <v>3094</v>
      </c>
      <c r="L797" t="s">
        <v>91</v>
      </c>
      <c r="M797" t="s">
        <v>99</v>
      </c>
      <c r="N797" s="19" t="s">
        <v>33</v>
      </c>
      <c r="S797" s="19" t="s">
        <v>33</v>
      </c>
    </row>
    <row r="798" spans="5:19" x14ac:dyDescent="0.25">
      <c r="E798" t="s">
        <v>3095</v>
      </c>
      <c r="F798" t="s">
        <v>3096</v>
      </c>
      <c r="G798" s="19" t="s">
        <v>33</v>
      </c>
      <c r="H798" t="s">
        <v>3097</v>
      </c>
      <c r="I798" t="s">
        <v>170</v>
      </c>
      <c r="J798" t="s">
        <v>1200</v>
      </c>
      <c r="K798" t="s">
        <v>3098</v>
      </c>
      <c r="L798" t="s">
        <v>52</v>
      </c>
      <c r="M798" t="s">
        <v>1140</v>
      </c>
      <c r="N798" s="19" t="s">
        <v>33</v>
      </c>
      <c r="S798" s="19" t="s">
        <v>33</v>
      </c>
    </row>
    <row r="799" spans="5:19" x14ac:dyDescent="0.25">
      <c r="E799" t="s">
        <v>3099</v>
      </c>
      <c r="F799" t="s">
        <v>3100</v>
      </c>
      <c r="G799" s="19" t="s">
        <v>33</v>
      </c>
      <c r="H799" t="s">
        <v>3101</v>
      </c>
      <c r="I799" t="s">
        <v>89</v>
      </c>
      <c r="J799" t="s">
        <v>89</v>
      </c>
      <c r="K799" t="s">
        <v>3098</v>
      </c>
      <c r="L799" t="s">
        <v>52</v>
      </c>
      <c r="M799" t="s">
        <v>1140</v>
      </c>
      <c r="N799" s="19" t="s">
        <v>33</v>
      </c>
      <c r="S799" s="19" t="s">
        <v>33</v>
      </c>
    </row>
    <row r="800" spans="5:19" x14ac:dyDescent="0.25">
      <c r="E800" t="s">
        <v>3102</v>
      </c>
      <c r="F800" t="s">
        <v>3103</v>
      </c>
      <c r="G800" s="19" t="s">
        <v>33</v>
      </c>
      <c r="H800" t="s">
        <v>3104</v>
      </c>
      <c r="I800" t="s">
        <v>52</v>
      </c>
      <c r="J800" t="s">
        <v>137</v>
      </c>
      <c r="K800" t="s">
        <v>3105</v>
      </c>
      <c r="L800" t="s">
        <v>82</v>
      </c>
      <c r="M800" t="s">
        <v>97</v>
      </c>
      <c r="N800" s="19" t="s">
        <v>33</v>
      </c>
      <c r="S800" s="19" t="s">
        <v>33</v>
      </c>
    </row>
    <row r="801" spans="5:19" x14ac:dyDescent="0.25">
      <c r="E801" t="s">
        <v>3106</v>
      </c>
      <c r="F801" t="s">
        <v>3107</v>
      </c>
      <c r="G801" s="19" t="s">
        <v>33</v>
      </c>
      <c r="H801" t="s">
        <v>3108</v>
      </c>
      <c r="I801" t="s">
        <v>110</v>
      </c>
      <c r="J801" t="s">
        <v>92</v>
      </c>
      <c r="K801" t="s">
        <v>3109</v>
      </c>
      <c r="L801" t="s">
        <v>35</v>
      </c>
      <c r="M801" t="s">
        <v>36</v>
      </c>
      <c r="N801" s="19" t="s">
        <v>33</v>
      </c>
      <c r="S801" s="19" t="s">
        <v>33</v>
      </c>
    </row>
    <row r="802" spans="5:19" x14ac:dyDescent="0.25">
      <c r="E802" t="s">
        <v>3110</v>
      </c>
      <c r="F802" t="s">
        <v>3111</v>
      </c>
      <c r="G802" s="19" t="s">
        <v>33</v>
      </c>
      <c r="H802" t="s">
        <v>3112</v>
      </c>
      <c r="I802" t="s">
        <v>38</v>
      </c>
      <c r="J802" t="s">
        <v>68</v>
      </c>
      <c r="K802" t="s">
        <v>3113</v>
      </c>
      <c r="N802" s="19" t="s">
        <v>33</v>
      </c>
      <c r="S802" s="19" t="s">
        <v>33</v>
      </c>
    </row>
    <row r="803" spans="5:19" x14ac:dyDescent="0.25">
      <c r="E803" t="s">
        <v>3114</v>
      </c>
      <c r="F803" t="s">
        <v>3115</v>
      </c>
      <c r="G803" s="19" t="s">
        <v>33</v>
      </c>
      <c r="H803" t="s">
        <v>3116</v>
      </c>
      <c r="I803" t="s">
        <v>91</v>
      </c>
      <c r="J803" t="s">
        <v>92</v>
      </c>
      <c r="K803" t="s">
        <v>3117</v>
      </c>
      <c r="L803" t="s">
        <v>170</v>
      </c>
      <c r="M803" t="s">
        <v>2917</v>
      </c>
      <c r="N803" s="19" t="s">
        <v>33</v>
      </c>
      <c r="S803" s="19" t="s">
        <v>33</v>
      </c>
    </row>
    <row r="804" spans="5:19" x14ac:dyDescent="0.25">
      <c r="E804" t="s">
        <v>3118</v>
      </c>
      <c r="F804" t="s">
        <v>3119</v>
      </c>
      <c r="G804" s="19" t="s">
        <v>33</v>
      </c>
      <c r="H804" t="s">
        <v>3120</v>
      </c>
      <c r="I804" t="s">
        <v>82</v>
      </c>
      <c r="J804" t="s">
        <v>711</v>
      </c>
      <c r="K804" t="s">
        <v>3121</v>
      </c>
      <c r="L804" t="s">
        <v>89</v>
      </c>
      <c r="M804" t="s">
        <v>89</v>
      </c>
      <c r="N804" s="19" t="s">
        <v>33</v>
      </c>
      <c r="S804" s="19" t="s">
        <v>33</v>
      </c>
    </row>
    <row r="805" spans="5:19" x14ac:dyDescent="0.25">
      <c r="E805" t="s">
        <v>3122</v>
      </c>
      <c r="F805" t="s">
        <v>3123</v>
      </c>
      <c r="G805" s="19" t="s">
        <v>33</v>
      </c>
      <c r="H805" t="s">
        <v>3124</v>
      </c>
      <c r="I805" t="s">
        <v>89</v>
      </c>
      <c r="J805" t="s">
        <v>89</v>
      </c>
      <c r="K805" t="s">
        <v>3125</v>
      </c>
      <c r="L805" t="s">
        <v>89</v>
      </c>
      <c r="M805" t="s">
        <v>89</v>
      </c>
      <c r="N805" s="19" t="s">
        <v>33</v>
      </c>
      <c r="S805" s="19" t="s">
        <v>33</v>
      </c>
    </row>
    <row r="806" spans="5:19" x14ac:dyDescent="0.25">
      <c r="E806" t="s">
        <v>3126</v>
      </c>
      <c r="F806" t="s">
        <v>3127</v>
      </c>
      <c r="G806" s="19" t="s">
        <v>33</v>
      </c>
      <c r="H806" t="s">
        <v>3124</v>
      </c>
      <c r="I806" t="s">
        <v>89</v>
      </c>
      <c r="J806" t="s">
        <v>89</v>
      </c>
      <c r="K806" t="s">
        <v>3128</v>
      </c>
      <c r="L806" t="s">
        <v>89</v>
      </c>
      <c r="M806" t="s">
        <v>89</v>
      </c>
      <c r="N806" s="19" t="s">
        <v>33</v>
      </c>
      <c r="S806" s="19" t="s">
        <v>33</v>
      </c>
    </row>
    <row r="807" spans="5:19" x14ac:dyDescent="0.25">
      <c r="E807" t="s">
        <v>3129</v>
      </c>
      <c r="F807" t="s">
        <v>3130</v>
      </c>
      <c r="G807" s="19" t="s">
        <v>33</v>
      </c>
      <c r="H807" t="s">
        <v>3131</v>
      </c>
      <c r="I807" t="s">
        <v>38</v>
      </c>
      <c r="J807" t="s">
        <v>1275</v>
      </c>
      <c r="K807" t="s">
        <v>3132</v>
      </c>
      <c r="L807" t="s">
        <v>150</v>
      </c>
      <c r="M807" t="s">
        <v>151</v>
      </c>
      <c r="N807" s="19" t="s">
        <v>33</v>
      </c>
      <c r="S807" s="19" t="s">
        <v>33</v>
      </c>
    </row>
    <row r="808" spans="5:19" x14ac:dyDescent="0.25">
      <c r="E808" t="s">
        <v>3133</v>
      </c>
      <c r="F808" t="s">
        <v>3134</v>
      </c>
      <c r="G808" s="19" t="s">
        <v>33</v>
      </c>
      <c r="H808" t="s">
        <v>3135</v>
      </c>
      <c r="I808" t="s">
        <v>38</v>
      </c>
      <c r="J808" t="s">
        <v>1096</v>
      </c>
      <c r="K808" t="s">
        <v>3136</v>
      </c>
      <c r="L808" t="s">
        <v>44</v>
      </c>
      <c r="M808" t="s">
        <v>144</v>
      </c>
      <c r="N808" s="19" t="s">
        <v>33</v>
      </c>
      <c r="S808" s="19" t="s">
        <v>33</v>
      </c>
    </row>
    <row r="809" spans="5:19" x14ac:dyDescent="0.25">
      <c r="E809" t="s">
        <v>3137</v>
      </c>
      <c r="F809" t="s">
        <v>3138</v>
      </c>
      <c r="G809" s="19" t="s">
        <v>33</v>
      </c>
      <c r="H809" t="s">
        <v>3139</v>
      </c>
      <c r="I809" t="s">
        <v>150</v>
      </c>
      <c r="J809" t="s">
        <v>151</v>
      </c>
      <c r="K809" t="s">
        <v>3140</v>
      </c>
      <c r="L809" t="s">
        <v>44</v>
      </c>
      <c r="M809" t="s">
        <v>103</v>
      </c>
      <c r="N809" s="19" t="s">
        <v>33</v>
      </c>
      <c r="S809" s="19" t="s">
        <v>33</v>
      </c>
    </row>
    <row r="810" spans="5:19" x14ac:dyDescent="0.25">
      <c r="E810" t="s">
        <v>3141</v>
      </c>
      <c r="F810" t="s">
        <v>3142</v>
      </c>
      <c r="G810" s="19" t="s">
        <v>33</v>
      </c>
      <c r="H810" t="s">
        <v>3143</v>
      </c>
      <c r="I810" t="s">
        <v>52</v>
      </c>
      <c r="J810" t="s">
        <v>195</v>
      </c>
      <c r="K810" t="s">
        <v>3144</v>
      </c>
      <c r="N810" s="19" t="s">
        <v>33</v>
      </c>
      <c r="S810" s="19" t="s">
        <v>33</v>
      </c>
    </row>
    <row r="811" spans="5:19" x14ac:dyDescent="0.25">
      <c r="E811" t="s">
        <v>3145</v>
      </c>
      <c r="F811" t="s">
        <v>3146</v>
      </c>
      <c r="G811" s="19" t="s">
        <v>33</v>
      </c>
      <c r="H811" t="s">
        <v>3147</v>
      </c>
      <c r="I811" t="s">
        <v>82</v>
      </c>
      <c r="J811" t="s">
        <v>1846</v>
      </c>
      <c r="K811" t="s">
        <v>3148</v>
      </c>
      <c r="L811" t="s">
        <v>52</v>
      </c>
      <c r="M811" t="s">
        <v>881</v>
      </c>
      <c r="N811" s="19" t="s">
        <v>33</v>
      </c>
      <c r="S811" s="19" t="s">
        <v>33</v>
      </c>
    </row>
    <row r="812" spans="5:19" x14ac:dyDescent="0.25">
      <c r="E812" t="s">
        <v>3149</v>
      </c>
      <c r="F812" t="s">
        <v>3150</v>
      </c>
      <c r="G812" s="19" t="s">
        <v>33</v>
      </c>
      <c r="H812" t="s">
        <v>3151</v>
      </c>
      <c r="I812" t="s">
        <v>150</v>
      </c>
      <c r="J812" t="s">
        <v>151</v>
      </c>
      <c r="K812" t="s">
        <v>3148</v>
      </c>
      <c r="L812" t="s">
        <v>52</v>
      </c>
      <c r="M812" t="s">
        <v>881</v>
      </c>
      <c r="N812" s="19" t="s">
        <v>33</v>
      </c>
      <c r="S812" s="19" t="s">
        <v>33</v>
      </c>
    </row>
    <row r="813" spans="5:19" x14ac:dyDescent="0.25">
      <c r="E813" t="s">
        <v>3152</v>
      </c>
      <c r="F813" t="s">
        <v>3153</v>
      </c>
      <c r="G813" s="19" t="s">
        <v>33</v>
      </c>
      <c r="H813" t="s">
        <v>3154</v>
      </c>
      <c r="I813" t="s">
        <v>150</v>
      </c>
      <c r="J813" t="s">
        <v>244</v>
      </c>
      <c r="K813" t="s">
        <v>3155</v>
      </c>
      <c r="L813" t="s">
        <v>44</v>
      </c>
      <c r="M813" t="s">
        <v>103</v>
      </c>
      <c r="N813" s="19" t="s">
        <v>33</v>
      </c>
      <c r="S813" s="19" t="s">
        <v>33</v>
      </c>
    </row>
    <row r="814" spans="5:19" x14ac:dyDescent="0.25">
      <c r="E814" t="s">
        <v>3156</v>
      </c>
      <c r="F814" t="s">
        <v>3157</v>
      </c>
      <c r="G814" s="19" t="s">
        <v>33</v>
      </c>
      <c r="H814" t="s">
        <v>3158</v>
      </c>
      <c r="I814" t="s">
        <v>52</v>
      </c>
      <c r="J814" t="s">
        <v>137</v>
      </c>
      <c r="K814" t="s">
        <v>3159</v>
      </c>
      <c r="L814" t="s">
        <v>110</v>
      </c>
      <c r="M814" t="s">
        <v>111</v>
      </c>
      <c r="N814" s="19" t="s">
        <v>33</v>
      </c>
      <c r="S814" s="19" t="s">
        <v>33</v>
      </c>
    </row>
    <row r="815" spans="5:19" x14ac:dyDescent="0.25">
      <c r="E815" t="s">
        <v>3160</v>
      </c>
      <c r="F815" t="s">
        <v>3161</v>
      </c>
      <c r="G815" s="19" t="s">
        <v>33</v>
      </c>
      <c r="H815" t="s">
        <v>3158</v>
      </c>
      <c r="I815" t="s">
        <v>89</v>
      </c>
      <c r="J815" t="s">
        <v>89</v>
      </c>
      <c r="K815" t="s">
        <v>3159</v>
      </c>
      <c r="L815" t="s">
        <v>110</v>
      </c>
      <c r="M815" t="s">
        <v>111</v>
      </c>
      <c r="N815" s="19" t="s">
        <v>33</v>
      </c>
      <c r="S815" s="19" t="s">
        <v>33</v>
      </c>
    </row>
    <row r="816" spans="5:19" x14ac:dyDescent="0.25">
      <c r="E816" t="s">
        <v>3162</v>
      </c>
      <c r="F816" t="s">
        <v>3163</v>
      </c>
      <c r="G816" s="19" t="s">
        <v>33</v>
      </c>
      <c r="H816" t="s">
        <v>3164</v>
      </c>
      <c r="I816" t="s">
        <v>96</v>
      </c>
      <c r="J816" t="s">
        <v>209</v>
      </c>
      <c r="K816" t="s">
        <v>3165</v>
      </c>
      <c r="N816" s="19" t="s">
        <v>33</v>
      </c>
      <c r="S816" s="19" t="s">
        <v>33</v>
      </c>
    </row>
    <row r="817" spans="5:19" x14ac:dyDescent="0.25">
      <c r="E817" t="s">
        <v>3166</v>
      </c>
      <c r="F817" t="s">
        <v>3167</v>
      </c>
      <c r="G817" s="19" t="s">
        <v>33</v>
      </c>
      <c r="H817" t="s">
        <v>3168</v>
      </c>
      <c r="I817" t="s">
        <v>44</v>
      </c>
      <c r="J817" t="s">
        <v>45</v>
      </c>
      <c r="K817" t="s">
        <v>3169</v>
      </c>
      <c r="L817" t="s">
        <v>44</v>
      </c>
      <c r="M817" t="s">
        <v>45</v>
      </c>
      <c r="N817" s="19" t="s">
        <v>33</v>
      </c>
      <c r="S817" s="19" t="s">
        <v>33</v>
      </c>
    </row>
    <row r="818" spans="5:19" x14ac:dyDescent="0.25">
      <c r="E818" t="s">
        <v>3170</v>
      </c>
      <c r="F818" t="s">
        <v>3171</v>
      </c>
      <c r="G818" s="19" t="s">
        <v>33</v>
      </c>
      <c r="H818" t="s">
        <v>3172</v>
      </c>
      <c r="I818" t="s">
        <v>35</v>
      </c>
      <c r="J818" t="s">
        <v>263</v>
      </c>
      <c r="K818" t="s">
        <v>3173</v>
      </c>
      <c r="L818" t="s">
        <v>44</v>
      </c>
      <c r="M818" t="s">
        <v>103</v>
      </c>
      <c r="N818" s="19" t="s">
        <v>33</v>
      </c>
      <c r="S818" s="19" t="s">
        <v>33</v>
      </c>
    </row>
    <row r="819" spans="5:19" x14ac:dyDescent="0.25">
      <c r="E819" t="s">
        <v>3174</v>
      </c>
      <c r="F819" t="s">
        <v>3175</v>
      </c>
      <c r="G819" s="19" t="s">
        <v>33</v>
      </c>
      <c r="H819" t="s">
        <v>3176</v>
      </c>
      <c r="I819" t="s">
        <v>52</v>
      </c>
      <c r="J819" t="s">
        <v>3177</v>
      </c>
      <c r="K819" t="s">
        <v>3178</v>
      </c>
      <c r="L819" t="s">
        <v>44</v>
      </c>
      <c r="M819" t="s">
        <v>103</v>
      </c>
      <c r="N819" s="19" t="s">
        <v>33</v>
      </c>
      <c r="S819" s="19" t="s">
        <v>33</v>
      </c>
    </row>
    <row r="820" spans="5:19" x14ac:dyDescent="0.25">
      <c r="E820" t="s">
        <v>3179</v>
      </c>
      <c r="F820" t="s">
        <v>3180</v>
      </c>
      <c r="G820" s="19" t="s">
        <v>33</v>
      </c>
      <c r="H820" t="s">
        <v>3181</v>
      </c>
      <c r="I820" t="s">
        <v>35</v>
      </c>
      <c r="J820" t="s">
        <v>97</v>
      </c>
      <c r="K820" t="s">
        <v>3182</v>
      </c>
      <c r="L820" t="s">
        <v>52</v>
      </c>
      <c r="M820" t="s">
        <v>115</v>
      </c>
      <c r="N820" s="19" t="s">
        <v>33</v>
      </c>
      <c r="S820" s="19" t="s">
        <v>33</v>
      </c>
    </row>
    <row r="821" spans="5:19" x14ac:dyDescent="0.25">
      <c r="E821" t="s">
        <v>3183</v>
      </c>
      <c r="F821" t="s">
        <v>3184</v>
      </c>
      <c r="G821" s="19" t="s">
        <v>33</v>
      </c>
      <c r="H821" t="s">
        <v>3185</v>
      </c>
      <c r="I821" t="s">
        <v>52</v>
      </c>
      <c r="J821" t="s">
        <v>137</v>
      </c>
      <c r="K821" t="s">
        <v>3186</v>
      </c>
      <c r="L821" t="s">
        <v>52</v>
      </c>
      <c r="M821" t="s">
        <v>115</v>
      </c>
      <c r="N821" s="19" t="s">
        <v>33</v>
      </c>
      <c r="S821" s="19" t="s">
        <v>33</v>
      </c>
    </row>
    <row r="822" spans="5:19" x14ac:dyDescent="0.25">
      <c r="E822" t="s">
        <v>3187</v>
      </c>
      <c r="F822" t="s">
        <v>3188</v>
      </c>
      <c r="G822" s="19" t="s">
        <v>33</v>
      </c>
      <c r="H822" t="s">
        <v>3189</v>
      </c>
      <c r="I822" t="s">
        <v>82</v>
      </c>
      <c r="J822" t="s">
        <v>117</v>
      </c>
      <c r="K822" t="s">
        <v>3190</v>
      </c>
      <c r="L822" t="s">
        <v>170</v>
      </c>
      <c r="M822" t="s">
        <v>865</v>
      </c>
      <c r="N822" s="19" t="s">
        <v>33</v>
      </c>
      <c r="S822" s="19" t="s">
        <v>33</v>
      </c>
    </row>
    <row r="823" spans="5:19" x14ac:dyDescent="0.25">
      <c r="E823" t="s">
        <v>3191</v>
      </c>
      <c r="F823" t="s">
        <v>3192</v>
      </c>
      <c r="G823" s="19" t="s">
        <v>33</v>
      </c>
      <c r="H823" t="s">
        <v>3193</v>
      </c>
      <c r="I823" t="s">
        <v>38</v>
      </c>
      <c r="J823" t="s">
        <v>68</v>
      </c>
      <c r="K823" t="s">
        <v>3194</v>
      </c>
      <c r="L823" t="s">
        <v>35</v>
      </c>
      <c r="M823" t="s">
        <v>36</v>
      </c>
      <c r="N823" s="19" t="s">
        <v>33</v>
      </c>
      <c r="S823" s="19" t="s">
        <v>33</v>
      </c>
    </row>
    <row r="824" spans="5:19" x14ac:dyDescent="0.25">
      <c r="E824" t="s">
        <v>3195</v>
      </c>
      <c r="F824" t="s">
        <v>3196</v>
      </c>
      <c r="G824" s="19" t="s">
        <v>33</v>
      </c>
      <c r="H824" t="s">
        <v>3193</v>
      </c>
      <c r="I824" t="s">
        <v>89</v>
      </c>
      <c r="J824" t="s">
        <v>89</v>
      </c>
      <c r="K824" t="s">
        <v>3197</v>
      </c>
      <c r="L824" t="s">
        <v>89</v>
      </c>
      <c r="M824" t="s">
        <v>89</v>
      </c>
      <c r="N824" s="19" t="s">
        <v>33</v>
      </c>
      <c r="S824" s="19" t="s">
        <v>33</v>
      </c>
    </row>
    <row r="825" spans="5:19" x14ac:dyDescent="0.25">
      <c r="E825" t="s">
        <v>3198</v>
      </c>
      <c r="F825" t="s">
        <v>3199</v>
      </c>
      <c r="G825" s="19" t="s">
        <v>33</v>
      </c>
      <c r="H825" t="s">
        <v>3200</v>
      </c>
      <c r="I825" t="s">
        <v>110</v>
      </c>
      <c r="J825" t="s">
        <v>362</v>
      </c>
      <c r="K825" t="s">
        <v>3201</v>
      </c>
      <c r="L825" t="s">
        <v>44</v>
      </c>
      <c r="M825" t="s">
        <v>45</v>
      </c>
      <c r="N825" s="19" t="s">
        <v>33</v>
      </c>
      <c r="S825" s="19" t="s">
        <v>33</v>
      </c>
    </row>
    <row r="826" spans="5:19" x14ac:dyDescent="0.25">
      <c r="E826" t="s">
        <v>3202</v>
      </c>
      <c r="F826" t="s">
        <v>3203</v>
      </c>
      <c r="G826" s="19" t="s">
        <v>33</v>
      </c>
      <c r="H826" t="s">
        <v>3204</v>
      </c>
      <c r="I826" t="s">
        <v>150</v>
      </c>
      <c r="J826" t="s">
        <v>117</v>
      </c>
      <c r="K826" t="s">
        <v>3205</v>
      </c>
      <c r="L826" t="s">
        <v>44</v>
      </c>
      <c r="M826" t="s">
        <v>45</v>
      </c>
      <c r="N826" s="19" t="s">
        <v>33</v>
      </c>
      <c r="S826" s="19" t="s">
        <v>33</v>
      </c>
    </row>
    <row r="827" spans="5:19" x14ac:dyDescent="0.25">
      <c r="E827" t="s">
        <v>3206</v>
      </c>
      <c r="F827" t="s">
        <v>3207</v>
      </c>
      <c r="G827" s="19" t="s">
        <v>33</v>
      </c>
      <c r="H827" t="s">
        <v>3208</v>
      </c>
      <c r="I827" t="s">
        <v>35</v>
      </c>
      <c r="J827" t="s">
        <v>117</v>
      </c>
      <c r="K827" t="s">
        <v>3209</v>
      </c>
      <c r="L827" t="s">
        <v>89</v>
      </c>
      <c r="M827" t="s">
        <v>89</v>
      </c>
      <c r="N827" s="19" t="s">
        <v>33</v>
      </c>
      <c r="S827" s="19" t="s">
        <v>33</v>
      </c>
    </row>
    <row r="828" spans="5:19" x14ac:dyDescent="0.25">
      <c r="E828" t="s">
        <v>3210</v>
      </c>
      <c r="F828" t="s">
        <v>3211</v>
      </c>
      <c r="G828" s="19" t="s">
        <v>33</v>
      </c>
      <c r="H828" t="s">
        <v>3212</v>
      </c>
      <c r="I828" t="s">
        <v>89</v>
      </c>
      <c r="J828" t="s">
        <v>89</v>
      </c>
      <c r="K828" t="s">
        <v>3213</v>
      </c>
      <c r="L828" t="s">
        <v>38</v>
      </c>
      <c r="M828" t="s">
        <v>283</v>
      </c>
      <c r="N828" s="19" t="s">
        <v>33</v>
      </c>
      <c r="S828" s="19" t="s">
        <v>33</v>
      </c>
    </row>
    <row r="829" spans="5:19" x14ac:dyDescent="0.25">
      <c r="E829" t="s">
        <v>3214</v>
      </c>
      <c r="F829" t="s">
        <v>3215</v>
      </c>
      <c r="G829" s="19" t="s">
        <v>33</v>
      </c>
      <c r="H829" t="s">
        <v>3216</v>
      </c>
      <c r="I829" t="s">
        <v>89</v>
      </c>
      <c r="J829" t="s">
        <v>89</v>
      </c>
      <c r="K829" t="s">
        <v>3217</v>
      </c>
      <c r="L829" t="s">
        <v>150</v>
      </c>
      <c r="M829" t="s">
        <v>151</v>
      </c>
      <c r="N829" s="19" t="s">
        <v>33</v>
      </c>
      <c r="S829" s="19" t="s">
        <v>33</v>
      </c>
    </row>
    <row r="830" spans="5:19" x14ac:dyDescent="0.25">
      <c r="E830" t="s">
        <v>3218</v>
      </c>
      <c r="F830" t="s">
        <v>3219</v>
      </c>
      <c r="G830" s="19" t="s">
        <v>33</v>
      </c>
      <c r="H830" t="s">
        <v>3220</v>
      </c>
      <c r="I830" t="s">
        <v>38</v>
      </c>
      <c r="J830" t="s">
        <v>68</v>
      </c>
      <c r="K830" t="s">
        <v>3221</v>
      </c>
      <c r="L830" t="s">
        <v>356</v>
      </c>
      <c r="M830" t="s">
        <v>943</v>
      </c>
      <c r="N830" s="19" t="s">
        <v>33</v>
      </c>
      <c r="S830" s="19" t="s">
        <v>33</v>
      </c>
    </row>
    <row r="831" spans="5:19" x14ac:dyDescent="0.25">
      <c r="E831" t="s">
        <v>3222</v>
      </c>
      <c r="F831" t="s">
        <v>3223</v>
      </c>
      <c r="G831" s="19" t="s">
        <v>33</v>
      </c>
      <c r="H831" t="s">
        <v>3220</v>
      </c>
      <c r="I831" t="s">
        <v>89</v>
      </c>
      <c r="J831" t="s">
        <v>89</v>
      </c>
      <c r="K831" t="s">
        <v>3224</v>
      </c>
      <c r="L831" t="s">
        <v>44</v>
      </c>
      <c r="M831" t="s">
        <v>103</v>
      </c>
      <c r="N831" s="19" t="s">
        <v>33</v>
      </c>
      <c r="S831" s="19" t="s">
        <v>33</v>
      </c>
    </row>
    <row r="832" spans="5:19" x14ac:dyDescent="0.25">
      <c r="E832" t="s">
        <v>3225</v>
      </c>
      <c r="F832" t="s">
        <v>3226</v>
      </c>
      <c r="G832" s="19" t="s">
        <v>33</v>
      </c>
      <c r="H832" t="s">
        <v>3220</v>
      </c>
      <c r="I832" t="s">
        <v>89</v>
      </c>
      <c r="J832" t="s">
        <v>89</v>
      </c>
      <c r="K832" t="s">
        <v>3227</v>
      </c>
      <c r="L832" t="s">
        <v>170</v>
      </c>
      <c r="M832" t="s">
        <v>1425</v>
      </c>
      <c r="N832" s="19" t="s">
        <v>33</v>
      </c>
      <c r="S832" s="19" t="s">
        <v>33</v>
      </c>
    </row>
    <row r="833" spans="5:19" x14ac:dyDescent="0.25">
      <c r="E833" t="s">
        <v>3228</v>
      </c>
      <c r="F833" t="s">
        <v>3229</v>
      </c>
      <c r="G833" s="19" t="s">
        <v>33</v>
      </c>
      <c r="H833" t="s">
        <v>3220</v>
      </c>
      <c r="I833" t="s">
        <v>89</v>
      </c>
      <c r="J833" t="s">
        <v>89</v>
      </c>
      <c r="K833" t="s">
        <v>3230</v>
      </c>
      <c r="L833" t="s">
        <v>44</v>
      </c>
      <c r="M833" t="s">
        <v>103</v>
      </c>
      <c r="N833" s="19" t="s">
        <v>33</v>
      </c>
      <c r="S833" s="19" t="s">
        <v>33</v>
      </c>
    </row>
    <row r="834" spans="5:19" x14ac:dyDescent="0.25">
      <c r="E834" t="s">
        <v>3231</v>
      </c>
      <c r="F834" t="s">
        <v>3232</v>
      </c>
      <c r="G834" s="19" t="s">
        <v>33</v>
      </c>
      <c r="H834" t="s">
        <v>3220</v>
      </c>
      <c r="I834" t="s">
        <v>89</v>
      </c>
      <c r="J834" t="s">
        <v>89</v>
      </c>
      <c r="K834" t="s">
        <v>3233</v>
      </c>
      <c r="L834" t="s">
        <v>35</v>
      </c>
      <c r="M834" t="s">
        <v>72</v>
      </c>
      <c r="N834" s="19" t="s">
        <v>33</v>
      </c>
      <c r="S834" s="19" t="s">
        <v>33</v>
      </c>
    </row>
    <row r="835" spans="5:19" x14ac:dyDescent="0.25">
      <c r="E835" t="s">
        <v>3234</v>
      </c>
      <c r="F835" t="s">
        <v>3235</v>
      </c>
      <c r="G835" s="19" t="s">
        <v>33</v>
      </c>
      <c r="H835" t="s">
        <v>3220</v>
      </c>
      <c r="I835" t="s">
        <v>38</v>
      </c>
      <c r="J835" t="s">
        <v>68</v>
      </c>
      <c r="K835" t="s">
        <v>3236</v>
      </c>
      <c r="L835" t="s">
        <v>35</v>
      </c>
      <c r="M835" t="s">
        <v>263</v>
      </c>
      <c r="N835" s="19" t="s">
        <v>33</v>
      </c>
      <c r="S835" s="19" t="s">
        <v>33</v>
      </c>
    </row>
    <row r="836" spans="5:19" x14ac:dyDescent="0.25">
      <c r="E836" t="s">
        <v>3237</v>
      </c>
      <c r="F836" t="s">
        <v>3238</v>
      </c>
      <c r="G836" s="19" t="s">
        <v>33</v>
      </c>
      <c r="H836" t="s">
        <v>3239</v>
      </c>
      <c r="I836" t="s">
        <v>150</v>
      </c>
      <c r="J836" t="s">
        <v>510</v>
      </c>
      <c r="K836" t="s">
        <v>3240</v>
      </c>
      <c r="L836" t="s">
        <v>44</v>
      </c>
      <c r="M836" t="s">
        <v>915</v>
      </c>
      <c r="N836" s="19" t="s">
        <v>33</v>
      </c>
      <c r="S836" s="19" t="s">
        <v>33</v>
      </c>
    </row>
    <row r="837" spans="5:19" x14ac:dyDescent="0.25">
      <c r="E837" t="s">
        <v>3241</v>
      </c>
      <c r="F837" t="s">
        <v>3242</v>
      </c>
      <c r="G837" s="19" t="s">
        <v>33</v>
      </c>
      <c r="H837" t="s">
        <v>3243</v>
      </c>
      <c r="I837" t="s">
        <v>110</v>
      </c>
      <c r="J837" t="s">
        <v>322</v>
      </c>
      <c r="K837" t="s">
        <v>3244</v>
      </c>
      <c r="L837" t="s">
        <v>35</v>
      </c>
      <c r="M837" t="s">
        <v>442</v>
      </c>
      <c r="N837" s="19" t="s">
        <v>33</v>
      </c>
      <c r="S837" s="19" t="s">
        <v>33</v>
      </c>
    </row>
    <row r="838" spans="5:19" x14ac:dyDescent="0.25">
      <c r="E838" t="s">
        <v>3245</v>
      </c>
      <c r="F838" t="s">
        <v>3246</v>
      </c>
      <c r="G838" s="19" t="s">
        <v>33</v>
      </c>
      <c r="H838" t="s">
        <v>3247</v>
      </c>
      <c r="I838" t="s">
        <v>150</v>
      </c>
      <c r="J838" t="s">
        <v>510</v>
      </c>
      <c r="K838" t="s">
        <v>3248</v>
      </c>
      <c r="L838" t="s">
        <v>142</v>
      </c>
      <c r="M838" t="s">
        <v>166</v>
      </c>
      <c r="N838" s="19" t="s">
        <v>33</v>
      </c>
      <c r="S838" s="19" t="s">
        <v>33</v>
      </c>
    </row>
    <row r="839" spans="5:19" x14ac:dyDescent="0.25">
      <c r="E839" t="s">
        <v>3249</v>
      </c>
      <c r="F839" t="s">
        <v>3250</v>
      </c>
      <c r="G839" s="19" t="s">
        <v>33</v>
      </c>
      <c r="H839" t="s">
        <v>3251</v>
      </c>
      <c r="I839" t="s">
        <v>44</v>
      </c>
      <c r="J839" t="s">
        <v>285</v>
      </c>
      <c r="K839" t="s">
        <v>3252</v>
      </c>
      <c r="L839" t="s">
        <v>38</v>
      </c>
      <c r="M839" t="s">
        <v>62</v>
      </c>
      <c r="N839" s="19" t="s">
        <v>33</v>
      </c>
      <c r="S839" s="19" t="s">
        <v>33</v>
      </c>
    </row>
    <row r="840" spans="5:19" x14ac:dyDescent="0.25">
      <c r="E840" t="s">
        <v>3253</v>
      </c>
      <c r="F840" t="s">
        <v>3254</v>
      </c>
      <c r="G840" s="19" t="s">
        <v>33</v>
      </c>
      <c r="H840" t="s">
        <v>3255</v>
      </c>
      <c r="I840" t="s">
        <v>150</v>
      </c>
      <c r="J840" t="s">
        <v>1429</v>
      </c>
      <c r="K840" t="s">
        <v>3256</v>
      </c>
      <c r="L840" t="s">
        <v>35</v>
      </c>
      <c r="M840" t="s">
        <v>160</v>
      </c>
      <c r="N840" s="19" t="s">
        <v>33</v>
      </c>
      <c r="S840" s="19" t="s">
        <v>33</v>
      </c>
    </row>
    <row r="841" spans="5:19" x14ac:dyDescent="0.25">
      <c r="E841" t="s">
        <v>3257</v>
      </c>
      <c r="F841" t="s">
        <v>3258</v>
      </c>
      <c r="G841" s="19" t="s">
        <v>33</v>
      </c>
      <c r="H841" t="s">
        <v>3259</v>
      </c>
      <c r="I841" t="s">
        <v>52</v>
      </c>
      <c r="J841" t="s">
        <v>137</v>
      </c>
      <c r="K841" t="s">
        <v>3260</v>
      </c>
      <c r="L841" t="s">
        <v>52</v>
      </c>
      <c r="M841" t="s">
        <v>531</v>
      </c>
      <c r="N841" s="19" t="s">
        <v>33</v>
      </c>
      <c r="S841" s="19" t="s">
        <v>33</v>
      </c>
    </row>
    <row r="842" spans="5:19" x14ac:dyDescent="0.25">
      <c r="E842" t="s">
        <v>3261</v>
      </c>
      <c r="F842" t="s">
        <v>3262</v>
      </c>
      <c r="G842" s="19" t="s">
        <v>33</v>
      </c>
      <c r="H842" t="s">
        <v>3259</v>
      </c>
      <c r="I842" t="s">
        <v>89</v>
      </c>
      <c r="J842" t="s">
        <v>89</v>
      </c>
      <c r="K842" t="s">
        <v>3260</v>
      </c>
      <c r="L842" t="s">
        <v>52</v>
      </c>
      <c r="M842" t="s">
        <v>531</v>
      </c>
      <c r="N842" s="19" t="s">
        <v>33</v>
      </c>
      <c r="S842" s="19" t="s">
        <v>33</v>
      </c>
    </row>
    <row r="843" spans="5:19" x14ac:dyDescent="0.25">
      <c r="E843" t="s">
        <v>3263</v>
      </c>
      <c r="F843" t="s">
        <v>3264</v>
      </c>
      <c r="G843" s="19" t="s">
        <v>33</v>
      </c>
      <c r="H843" t="s">
        <v>3259</v>
      </c>
      <c r="I843" t="s">
        <v>89</v>
      </c>
      <c r="J843" t="s">
        <v>89</v>
      </c>
      <c r="K843" t="s">
        <v>3260</v>
      </c>
      <c r="L843" t="s">
        <v>52</v>
      </c>
      <c r="M843" t="s">
        <v>531</v>
      </c>
      <c r="N843" s="19" t="s">
        <v>33</v>
      </c>
      <c r="S843" s="19" t="s">
        <v>33</v>
      </c>
    </row>
    <row r="844" spans="5:19" x14ac:dyDescent="0.25">
      <c r="E844" t="s">
        <v>3265</v>
      </c>
      <c r="F844" t="s">
        <v>3266</v>
      </c>
      <c r="G844" s="19" t="s">
        <v>33</v>
      </c>
      <c r="H844" t="s">
        <v>3267</v>
      </c>
      <c r="I844" t="s">
        <v>82</v>
      </c>
      <c r="J844" t="s">
        <v>105</v>
      </c>
      <c r="K844" t="s">
        <v>3268</v>
      </c>
      <c r="L844" t="s">
        <v>52</v>
      </c>
      <c r="M844" t="s">
        <v>531</v>
      </c>
      <c r="N844" s="19" t="s">
        <v>33</v>
      </c>
      <c r="S844" s="19" t="s">
        <v>33</v>
      </c>
    </row>
    <row r="845" spans="5:19" x14ac:dyDescent="0.25">
      <c r="E845" t="s">
        <v>3269</v>
      </c>
      <c r="F845" t="s">
        <v>3270</v>
      </c>
      <c r="G845" s="19" t="s">
        <v>33</v>
      </c>
      <c r="H845" t="s">
        <v>3271</v>
      </c>
      <c r="I845" t="s">
        <v>82</v>
      </c>
      <c r="J845" t="s">
        <v>190</v>
      </c>
      <c r="K845" t="s">
        <v>3272</v>
      </c>
      <c r="L845" t="s">
        <v>44</v>
      </c>
      <c r="M845" t="s">
        <v>649</v>
      </c>
      <c r="N845" s="19" t="s">
        <v>33</v>
      </c>
      <c r="S845" s="19" t="s">
        <v>33</v>
      </c>
    </row>
    <row r="846" spans="5:19" x14ac:dyDescent="0.25">
      <c r="E846" t="s">
        <v>3273</v>
      </c>
      <c r="F846" t="s">
        <v>3274</v>
      </c>
      <c r="G846" s="19" t="s">
        <v>33</v>
      </c>
      <c r="H846" t="s">
        <v>3275</v>
      </c>
      <c r="I846" t="s">
        <v>82</v>
      </c>
      <c r="J846" t="s">
        <v>117</v>
      </c>
      <c r="K846" t="s">
        <v>3276</v>
      </c>
      <c r="L846" t="s">
        <v>52</v>
      </c>
      <c r="M846" t="s">
        <v>881</v>
      </c>
      <c r="N846" s="19" t="s">
        <v>33</v>
      </c>
      <c r="S846" s="19" t="s">
        <v>33</v>
      </c>
    </row>
    <row r="847" spans="5:19" x14ac:dyDescent="0.25">
      <c r="E847" t="s">
        <v>3277</v>
      </c>
      <c r="F847" t="s">
        <v>3278</v>
      </c>
      <c r="G847" s="19" t="s">
        <v>33</v>
      </c>
      <c r="H847" t="s">
        <v>3279</v>
      </c>
      <c r="I847" t="s">
        <v>356</v>
      </c>
      <c r="J847" t="s">
        <v>943</v>
      </c>
      <c r="K847" t="s">
        <v>3280</v>
      </c>
      <c r="L847" t="s">
        <v>35</v>
      </c>
      <c r="M847" t="s">
        <v>688</v>
      </c>
      <c r="N847" s="19" t="s">
        <v>33</v>
      </c>
      <c r="S847" s="19" t="s">
        <v>33</v>
      </c>
    </row>
    <row r="848" spans="5:19" x14ac:dyDescent="0.25">
      <c r="E848" t="s">
        <v>3281</v>
      </c>
      <c r="F848" t="s">
        <v>3282</v>
      </c>
      <c r="G848" s="19" t="s">
        <v>33</v>
      </c>
      <c r="H848" t="s">
        <v>3283</v>
      </c>
      <c r="I848" t="s">
        <v>35</v>
      </c>
      <c r="J848" t="s">
        <v>160</v>
      </c>
      <c r="K848" t="s">
        <v>3284</v>
      </c>
      <c r="L848" t="s">
        <v>82</v>
      </c>
      <c r="M848" t="s">
        <v>506</v>
      </c>
      <c r="N848" s="19" t="s">
        <v>33</v>
      </c>
      <c r="S848" s="19" t="s">
        <v>33</v>
      </c>
    </row>
    <row r="849" spans="5:19" x14ac:dyDescent="0.25">
      <c r="E849" t="s">
        <v>3285</v>
      </c>
      <c r="F849" t="s">
        <v>3286</v>
      </c>
      <c r="G849" s="19" t="s">
        <v>33</v>
      </c>
      <c r="H849" t="s">
        <v>3287</v>
      </c>
      <c r="I849" t="s">
        <v>52</v>
      </c>
      <c r="J849" t="s">
        <v>881</v>
      </c>
      <c r="K849" t="s">
        <v>3288</v>
      </c>
      <c r="L849" t="s">
        <v>38</v>
      </c>
      <c r="M849" t="s">
        <v>68</v>
      </c>
      <c r="N849" s="19" t="s">
        <v>33</v>
      </c>
      <c r="S849" s="19" t="s">
        <v>33</v>
      </c>
    </row>
    <row r="850" spans="5:19" x14ac:dyDescent="0.25">
      <c r="E850" t="s">
        <v>3289</v>
      </c>
      <c r="F850" t="s">
        <v>3290</v>
      </c>
      <c r="G850" s="19" t="s">
        <v>33</v>
      </c>
      <c r="H850" t="s">
        <v>3291</v>
      </c>
      <c r="I850" t="s">
        <v>170</v>
      </c>
      <c r="J850" t="s">
        <v>683</v>
      </c>
      <c r="K850" t="s">
        <v>3292</v>
      </c>
      <c r="L850" t="s">
        <v>52</v>
      </c>
      <c r="M850" t="s">
        <v>1540</v>
      </c>
      <c r="N850" s="19" t="s">
        <v>33</v>
      </c>
      <c r="S850" s="19" t="s">
        <v>33</v>
      </c>
    </row>
    <row r="851" spans="5:19" x14ac:dyDescent="0.25">
      <c r="E851" t="s">
        <v>3293</v>
      </c>
      <c r="F851" t="s">
        <v>3294</v>
      </c>
      <c r="G851" s="19" t="s">
        <v>33</v>
      </c>
      <c r="H851" t="s">
        <v>3295</v>
      </c>
      <c r="I851" t="s">
        <v>44</v>
      </c>
      <c r="J851" t="s">
        <v>649</v>
      </c>
      <c r="K851" t="s">
        <v>3296</v>
      </c>
      <c r="L851" t="s">
        <v>38</v>
      </c>
      <c r="M851" t="s">
        <v>39</v>
      </c>
      <c r="N851" s="19" t="s">
        <v>33</v>
      </c>
      <c r="S851" s="19" t="s">
        <v>33</v>
      </c>
    </row>
    <row r="852" spans="5:19" x14ac:dyDescent="0.25">
      <c r="E852" t="s">
        <v>3297</v>
      </c>
      <c r="F852" t="s">
        <v>3298</v>
      </c>
      <c r="G852" s="19" t="s">
        <v>33</v>
      </c>
      <c r="H852" t="s">
        <v>3299</v>
      </c>
      <c r="I852" t="s">
        <v>91</v>
      </c>
      <c r="J852" t="s">
        <v>640</v>
      </c>
      <c r="K852" t="s">
        <v>3296</v>
      </c>
      <c r="L852" t="s">
        <v>38</v>
      </c>
      <c r="M852" t="s">
        <v>39</v>
      </c>
      <c r="N852" s="19" t="s">
        <v>33</v>
      </c>
      <c r="S852" s="19" t="s">
        <v>33</v>
      </c>
    </row>
    <row r="853" spans="5:19" x14ac:dyDescent="0.25">
      <c r="E853" t="s">
        <v>3300</v>
      </c>
      <c r="F853" t="s">
        <v>3301</v>
      </c>
      <c r="G853" s="19" t="s">
        <v>33</v>
      </c>
      <c r="H853" t="s">
        <v>3302</v>
      </c>
      <c r="I853" t="s">
        <v>52</v>
      </c>
      <c r="J853" t="s">
        <v>137</v>
      </c>
      <c r="K853" t="s">
        <v>3303</v>
      </c>
      <c r="L853" t="s">
        <v>150</v>
      </c>
      <c r="M853" t="s">
        <v>151</v>
      </c>
      <c r="N853" s="19" t="s">
        <v>33</v>
      </c>
      <c r="S853" s="19" t="s">
        <v>33</v>
      </c>
    </row>
    <row r="854" spans="5:19" x14ac:dyDescent="0.25">
      <c r="E854" t="s">
        <v>3304</v>
      </c>
      <c r="F854" t="s">
        <v>3305</v>
      </c>
      <c r="G854" s="19" t="s">
        <v>33</v>
      </c>
      <c r="H854" t="s">
        <v>3306</v>
      </c>
      <c r="I854" t="s">
        <v>52</v>
      </c>
      <c r="J854" t="s">
        <v>137</v>
      </c>
      <c r="K854" t="s">
        <v>3307</v>
      </c>
      <c r="L854" t="s">
        <v>82</v>
      </c>
      <c r="M854" t="s">
        <v>190</v>
      </c>
      <c r="N854" s="19" t="s">
        <v>33</v>
      </c>
      <c r="S854" s="19" t="s">
        <v>33</v>
      </c>
    </row>
    <row r="855" spans="5:19" x14ac:dyDescent="0.25">
      <c r="E855" t="s">
        <v>3308</v>
      </c>
      <c r="F855" t="s">
        <v>3309</v>
      </c>
      <c r="G855" s="19" t="s">
        <v>33</v>
      </c>
      <c r="H855" t="s">
        <v>3306</v>
      </c>
      <c r="I855" t="s">
        <v>89</v>
      </c>
      <c r="J855" t="s">
        <v>89</v>
      </c>
      <c r="K855" t="s">
        <v>3310</v>
      </c>
      <c r="L855" t="s">
        <v>38</v>
      </c>
      <c r="M855" t="s">
        <v>133</v>
      </c>
      <c r="N855" s="19" t="s">
        <v>33</v>
      </c>
      <c r="S855" s="19" t="s">
        <v>33</v>
      </c>
    </row>
    <row r="856" spans="5:19" x14ac:dyDescent="0.25">
      <c r="E856" t="s">
        <v>3311</v>
      </c>
      <c r="F856" t="s">
        <v>3312</v>
      </c>
      <c r="G856" s="19" t="s">
        <v>33</v>
      </c>
      <c r="H856" t="s">
        <v>3306</v>
      </c>
      <c r="I856" t="s">
        <v>89</v>
      </c>
      <c r="J856" t="s">
        <v>89</v>
      </c>
      <c r="K856" t="s">
        <v>3310</v>
      </c>
      <c r="L856" t="s">
        <v>38</v>
      </c>
      <c r="M856" t="s">
        <v>133</v>
      </c>
      <c r="N856" s="19" t="s">
        <v>33</v>
      </c>
      <c r="S856" s="19" t="s">
        <v>33</v>
      </c>
    </row>
    <row r="857" spans="5:19" x14ac:dyDescent="0.25">
      <c r="E857" t="s">
        <v>3313</v>
      </c>
      <c r="F857" t="s">
        <v>3314</v>
      </c>
      <c r="G857" s="19" t="s">
        <v>33</v>
      </c>
      <c r="H857" t="s">
        <v>3306</v>
      </c>
      <c r="I857" t="s">
        <v>89</v>
      </c>
      <c r="J857" t="s">
        <v>89</v>
      </c>
      <c r="K857" t="s">
        <v>3310</v>
      </c>
      <c r="L857" t="s">
        <v>38</v>
      </c>
      <c r="M857" t="s">
        <v>133</v>
      </c>
      <c r="N857" s="19" t="s">
        <v>33</v>
      </c>
      <c r="S857" s="19" t="s">
        <v>33</v>
      </c>
    </row>
    <row r="858" spans="5:19" x14ac:dyDescent="0.25">
      <c r="E858" t="s">
        <v>3315</v>
      </c>
      <c r="F858" t="s">
        <v>3316</v>
      </c>
      <c r="G858" s="19" t="s">
        <v>33</v>
      </c>
      <c r="H858" t="s">
        <v>3317</v>
      </c>
      <c r="I858" t="s">
        <v>170</v>
      </c>
      <c r="J858" t="s">
        <v>683</v>
      </c>
      <c r="K858" t="s">
        <v>3318</v>
      </c>
      <c r="L858" t="s">
        <v>44</v>
      </c>
      <c r="M858" t="s">
        <v>103</v>
      </c>
      <c r="N858" s="19" t="s">
        <v>33</v>
      </c>
      <c r="S858" s="19" t="s">
        <v>33</v>
      </c>
    </row>
    <row r="859" spans="5:19" x14ac:dyDescent="0.25">
      <c r="E859" t="s">
        <v>3319</v>
      </c>
      <c r="F859" t="s">
        <v>3320</v>
      </c>
      <c r="G859" s="19" t="s">
        <v>33</v>
      </c>
      <c r="H859" t="s">
        <v>3321</v>
      </c>
      <c r="I859" t="s">
        <v>170</v>
      </c>
      <c r="J859" t="s">
        <v>2125</v>
      </c>
      <c r="K859" t="s">
        <v>3322</v>
      </c>
      <c r="L859" t="s">
        <v>38</v>
      </c>
      <c r="M859" t="s">
        <v>47</v>
      </c>
      <c r="N859" s="19" t="s">
        <v>33</v>
      </c>
      <c r="S859" s="19" t="s">
        <v>33</v>
      </c>
    </row>
    <row r="860" spans="5:19" x14ac:dyDescent="0.25">
      <c r="E860" t="s">
        <v>3323</v>
      </c>
      <c r="F860" t="s">
        <v>3324</v>
      </c>
      <c r="G860" s="19" t="s">
        <v>33</v>
      </c>
      <c r="H860" t="s">
        <v>3325</v>
      </c>
      <c r="I860" t="s">
        <v>82</v>
      </c>
      <c r="J860" t="s">
        <v>117</v>
      </c>
      <c r="K860" t="s">
        <v>3326</v>
      </c>
      <c r="L860" t="s">
        <v>38</v>
      </c>
      <c r="M860" t="s">
        <v>133</v>
      </c>
      <c r="N860" s="19" t="s">
        <v>33</v>
      </c>
      <c r="S860" s="19" t="s">
        <v>33</v>
      </c>
    </row>
    <row r="861" spans="5:19" x14ac:dyDescent="0.25">
      <c r="E861" t="s">
        <v>3327</v>
      </c>
      <c r="F861" t="s">
        <v>3328</v>
      </c>
      <c r="G861" s="19" t="s">
        <v>33</v>
      </c>
      <c r="H861" t="s">
        <v>3329</v>
      </c>
      <c r="I861" t="s">
        <v>89</v>
      </c>
      <c r="J861" t="s">
        <v>89</v>
      </c>
      <c r="K861" t="s">
        <v>3326</v>
      </c>
      <c r="L861" t="s">
        <v>38</v>
      </c>
      <c r="M861" t="s">
        <v>133</v>
      </c>
      <c r="N861" s="19" t="s">
        <v>33</v>
      </c>
      <c r="S861" s="19" t="s">
        <v>33</v>
      </c>
    </row>
    <row r="862" spans="5:19" x14ac:dyDescent="0.25">
      <c r="E862" t="s">
        <v>3330</v>
      </c>
      <c r="F862" t="s">
        <v>3331</v>
      </c>
      <c r="G862" s="19" t="s">
        <v>33</v>
      </c>
      <c r="H862" t="s">
        <v>3332</v>
      </c>
      <c r="I862" t="s">
        <v>89</v>
      </c>
      <c r="J862" t="s">
        <v>89</v>
      </c>
      <c r="K862" t="s">
        <v>3326</v>
      </c>
      <c r="L862" t="s">
        <v>38</v>
      </c>
      <c r="M862" t="s">
        <v>133</v>
      </c>
      <c r="N862" s="19" t="s">
        <v>33</v>
      </c>
      <c r="S862" s="19" t="s">
        <v>33</v>
      </c>
    </row>
    <row r="863" spans="5:19" x14ac:dyDescent="0.25">
      <c r="E863" t="s">
        <v>3333</v>
      </c>
      <c r="F863" t="s">
        <v>3334</v>
      </c>
      <c r="G863" s="19" t="s">
        <v>33</v>
      </c>
      <c r="H863" t="s">
        <v>3335</v>
      </c>
      <c r="I863" t="s">
        <v>150</v>
      </c>
      <c r="J863" t="s">
        <v>640</v>
      </c>
      <c r="K863" t="s">
        <v>3326</v>
      </c>
      <c r="L863" t="s">
        <v>38</v>
      </c>
      <c r="M863" t="s">
        <v>133</v>
      </c>
      <c r="N863" s="19" t="s">
        <v>33</v>
      </c>
      <c r="S863" s="19" t="s">
        <v>33</v>
      </c>
    </row>
    <row r="864" spans="5:19" x14ac:dyDescent="0.25">
      <c r="E864" t="s">
        <v>3336</v>
      </c>
      <c r="F864" t="s">
        <v>3337</v>
      </c>
      <c r="G864" s="19" t="s">
        <v>33</v>
      </c>
      <c r="H864" t="s">
        <v>3338</v>
      </c>
      <c r="I864" t="s">
        <v>150</v>
      </c>
      <c r="J864" t="s">
        <v>510</v>
      </c>
      <c r="K864" t="s">
        <v>3339</v>
      </c>
      <c r="L864" t="s">
        <v>356</v>
      </c>
      <c r="M864" t="s">
        <v>943</v>
      </c>
      <c r="N864" s="19" t="s">
        <v>33</v>
      </c>
      <c r="S864" s="19" t="s">
        <v>33</v>
      </c>
    </row>
    <row r="865" spans="5:19" x14ac:dyDescent="0.25">
      <c r="E865" t="s">
        <v>3340</v>
      </c>
      <c r="F865" t="s">
        <v>3341</v>
      </c>
      <c r="G865" s="19" t="s">
        <v>33</v>
      </c>
      <c r="H865" t="s">
        <v>3342</v>
      </c>
      <c r="I865" t="s">
        <v>35</v>
      </c>
      <c r="J865" t="s">
        <v>856</v>
      </c>
      <c r="K865" t="s">
        <v>3343</v>
      </c>
      <c r="L865" t="s">
        <v>35</v>
      </c>
      <c r="M865" t="s">
        <v>160</v>
      </c>
      <c r="N865" s="19" t="s">
        <v>33</v>
      </c>
      <c r="S865" s="19" t="s">
        <v>33</v>
      </c>
    </row>
    <row r="866" spans="5:19" x14ac:dyDescent="0.25">
      <c r="E866" t="s">
        <v>3344</v>
      </c>
      <c r="F866" t="s">
        <v>3345</v>
      </c>
      <c r="G866" s="19" t="s">
        <v>33</v>
      </c>
      <c r="H866" t="s">
        <v>3346</v>
      </c>
      <c r="I866" t="s">
        <v>89</v>
      </c>
      <c r="J866" t="s">
        <v>89</v>
      </c>
      <c r="K866" t="s">
        <v>3347</v>
      </c>
      <c r="L866" t="s">
        <v>52</v>
      </c>
      <c r="M866" t="s">
        <v>115</v>
      </c>
      <c r="N866" s="19" t="s">
        <v>33</v>
      </c>
      <c r="S866" s="19" t="s">
        <v>33</v>
      </c>
    </row>
    <row r="867" spans="5:19" x14ac:dyDescent="0.25">
      <c r="E867" t="s">
        <v>3348</v>
      </c>
      <c r="F867" t="s">
        <v>3349</v>
      </c>
      <c r="G867" s="19" t="s">
        <v>33</v>
      </c>
      <c r="H867" t="s">
        <v>3346</v>
      </c>
      <c r="I867" t="s">
        <v>82</v>
      </c>
      <c r="J867" t="s">
        <v>190</v>
      </c>
      <c r="K867" t="s">
        <v>3350</v>
      </c>
      <c r="N867" s="19" t="s">
        <v>33</v>
      </c>
      <c r="S867" s="19" t="s">
        <v>33</v>
      </c>
    </row>
    <row r="868" spans="5:19" x14ac:dyDescent="0.25">
      <c r="E868" t="s">
        <v>3351</v>
      </c>
      <c r="F868" t="s">
        <v>3352</v>
      </c>
      <c r="G868" s="19" t="s">
        <v>33</v>
      </c>
      <c r="H868" t="s">
        <v>3353</v>
      </c>
      <c r="I868" t="s">
        <v>89</v>
      </c>
      <c r="J868" t="s">
        <v>89</v>
      </c>
      <c r="K868" t="s">
        <v>3354</v>
      </c>
      <c r="L868" t="s">
        <v>44</v>
      </c>
      <c r="M868" t="s">
        <v>103</v>
      </c>
      <c r="N868" s="19" t="s">
        <v>33</v>
      </c>
      <c r="S868" s="19" t="s">
        <v>33</v>
      </c>
    </row>
    <row r="869" spans="5:19" x14ac:dyDescent="0.25">
      <c r="E869" t="s">
        <v>3355</v>
      </c>
      <c r="F869" t="s">
        <v>3356</v>
      </c>
      <c r="G869" s="19" t="s">
        <v>33</v>
      </c>
      <c r="H869" t="s">
        <v>3357</v>
      </c>
      <c r="I869" t="s">
        <v>356</v>
      </c>
      <c r="J869" t="s">
        <v>357</v>
      </c>
      <c r="K869" t="s">
        <v>3358</v>
      </c>
      <c r="L869" t="s">
        <v>82</v>
      </c>
      <c r="M869" t="s">
        <v>117</v>
      </c>
      <c r="N869" s="19" t="s">
        <v>33</v>
      </c>
      <c r="S869" s="19" t="s">
        <v>33</v>
      </c>
    </row>
    <row r="870" spans="5:19" x14ac:dyDescent="0.25">
      <c r="E870" t="s">
        <v>3359</v>
      </c>
      <c r="F870" t="s">
        <v>3360</v>
      </c>
      <c r="G870" s="19" t="s">
        <v>33</v>
      </c>
      <c r="H870" t="s">
        <v>3361</v>
      </c>
      <c r="I870" t="s">
        <v>110</v>
      </c>
      <c r="J870" t="s">
        <v>727</v>
      </c>
      <c r="K870" t="s">
        <v>3362</v>
      </c>
      <c r="L870" t="s">
        <v>82</v>
      </c>
      <c r="M870" t="s">
        <v>117</v>
      </c>
      <c r="N870" s="19" t="s">
        <v>33</v>
      </c>
      <c r="S870" s="19" t="s">
        <v>33</v>
      </c>
    </row>
    <row r="871" spans="5:19" x14ac:dyDescent="0.25">
      <c r="E871" t="s">
        <v>3363</v>
      </c>
      <c r="F871" t="s">
        <v>3364</v>
      </c>
      <c r="G871" s="19" t="s">
        <v>33</v>
      </c>
      <c r="H871" t="s">
        <v>3365</v>
      </c>
      <c r="I871" t="s">
        <v>96</v>
      </c>
      <c r="J871" t="s">
        <v>148</v>
      </c>
      <c r="K871" t="s">
        <v>3366</v>
      </c>
      <c r="L871" t="s">
        <v>44</v>
      </c>
      <c r="M871" t="s">
        <v>915</v>
      </c>
      <c r="N871" s="19" t="s">
        <v>33</v>
      </c>
      <c r="S871" s="19" t="s">
        <v>33</v>
      </c>
    </row>
    <row r="872" spans="5:19" x14ac:dyDescent="0.25">
      <c r="E872" t="s">
        <v>3367</v>
      </c>
      <c r="F872" t="s">
        <v>3368</v>
      </c>
      <c r="G872" s="19" t="s">
        <v>33</v>
      </c>
      <c r="H872" t="s">
        <v>3369</v>
      </c>
      <c r="I872" t="s">
        <v>150</v>
      </c>
      <c r="J872" t="s">
        <v>151</v>
      </c>
      <c r="K872" t="s">
        <v>3370</v>
      </c>
      <c r="L872" t="s">
        <v>44</v>
      </c>
      <c r="M872" t="s">
        <v>103</v>
      </c>
      <c r="N872" s="19" t="s">
        <v>33</v>
      </c>
      <c r="S872" s="19" t="s">
        <v>33</v>
      </c>
    </row>
    <row r="873" spans="5:19" x14ac:dyDescent="0.25">
      <c r="E873" t="s">
        <v>3371</v>
      </c>
      <c r="F873" t="s">
        <v>3372</v>
      </c>
      <c r="G873" s="19" t="s">
        <v>33</v>
      </c>
      <c r="H873" t="s">
        <v>3373</v>
      </c>
      <c r="I873" t="s">
        <v>52</v>
      </c>
      <c r="J873" t="s">
        <v>1140</v>
      </c>
      <c r="K873" t="s">
        <v>3374</v>
      </c>
      <c r="L873" t="s">
        <v>38</v>
      </c>
      <c r="M873" t="s">
        <v>62</v>
      </c>
      <c r="N873" s="19" t="s">
        <v>33</v>
      </c>
      <c r="S873" s="19" t="s">
        <v>33</v>
      </c>
    </row>
    <row r="874" spans="5:19" x14ac:dyDescent="0.25">
      <c r="E874" t="s">
        <v>3375</v>
      </c>
      <c r="F874" t="s">
        <v>3376</v>
      </c>
      <c r="G874" s="19" t="s">
        <v>33</v>
      </c>
      <c r="H874" t="s">
        <v>3377</v>
      </c>
      <c r="I874" t="s">
        <v>38</v>
      </c>
      <c r="J874" t="s">
        <v>68</v>
      </c>
      <c r="K874" t="s">
        <v>3378</v>
      </c>
      <c r="L874" t="s">
        <v>38</v>
      </c>
      <c r="M874" t="s">
        <v>68</v>
      </c>
      <c r="N874" s="19" t="s">
        <v>33</v>
      </c>
      <c r="S874" s="19" t="s">
        <v>33</v>
      </c>
    </row>
    <row r="875" spans="5:19" x14ac:dyDescent="0.25">
      <c r="E875" t="s">
        <v>3379</v>
      </c>
      <c r="F875" t="s">
        <v>3380</v>
      </c>
      <c r="G875" s="19" t="s">
        <v>33</v>
      </c>
      <c r="H875" t="s">
        <v>3381</v>
      </c>
      <c r="I875" t="s">
        <v>38</v>
      </c>
      <c r="J875" t="s">
        <v>68</v>
      </c>
      <c r="K875" t="s">
        <v>3382</v>
      </c>
      <c r="L875" t="s">
        <v>38</v>
      </c>
      <c r="M875" t="s">
        <v>68</v>
      </c>
      <c r="N875" s="19" t="s">
        <v>33</v>
      </c>
      <c r="S875" s="19" t="s">
        <v>33</v>
      </c>
    </row>
    <row r="876" spans="5:19" x14ac:dyDescent="0.25">
      <c r="E876" t="s">
        <v>3383</v>
      </c>
      <c r="F876" t="s">
        <v>3384</v>
      </c>
      <c r="G876" s="19" t="s">
        <v>33</v>
      </c>
      <c r="H876" t="s">
        <v>3381</v>
      </c>
      <c r="I876" t="s">
        <v>38</v>
      </c>
      <c r="J876" t="s">
        <v>68</v>
      </c>
      <c r="K876" t="s">
        <v>3385</v>
      </c>
      <c r="L876" t="s">
        <v>356</v>
      </c>
      <c r="M876" t="s">
        <v>943</v>
      </c>
      <c r="N876" s="19" t="s">
        <v>33</v>
      </c>
      <c r="S876" s="19" t="s">
        <v>33</v>
      </c>
    </row>
    <row r="877" spans="5:19" x14ac:dyDescent="0.25">
      <c r="E877" t="s">
        <v>3386</v>
      </c>
      <c r="F877" t="s">
        <v>3387</v>
      </c>
      <c r="G877" s="19" t="s">
        <v>33</v>
      </c>
      <c r="H877" t="s">
        <v>3381</v>
      </c>
      <c r="I877" t="s">
        <v>38</v>
      </c>
      <c r="J877" t="s">
        <v>68</v>
      </c>
      <c r="K877" t="s">
        <v>3388</v>
      </c>
      <c r="L877" t="s">
        <v>38</v>
      </c>
      <c r="M877" t="s">
        <v>62</v>
      </c>
      <c r="N877" s="19" t="s">
        <v>33</v>
      </c>
      <c r="S877" s="19" t="s">
        <v>33</v>
      </c>
    </row>
    <row r="878" spans="5:19" x14ac:dyDescent="0.25">
      <c r="E878" t="s">
        <v>3389</v>
      </c>
      <c r="F878" t="s">
        <v>3390</v>
      </c>
      <c r="G878" s="19" t="s">
        <v>33</v>
      </c>
      <c r="H878" t="s">
        <v>3391</v>
      </c>
      <c r="I878" t="s">
        <v>150</v>
      </c>
      <c r="J878" t="s">
        <v>151</v>
      </c>
      <c r="K878" t="s">
        <v>3392</v>
      </c>
      <c r="L878" t="s">
        <v>44</v>
      </c>
      <c r="M878" t="s">
        <v>103</v>
      </c>
      <c r="N878" s="19" t="s">
        <v>33</v>
      </c>
      <c r="S878" s="19" t="s">
        <v>33</v>
      </c>
    </row>
    <row r="879" spans="5:19" x14ac:dyDescent="0.25">
      <c r="E879" t="s">
        <v>3393</v>
      </c>
      <c r="F879" t="s">
        <v>3394</v>
      </c>
      <c r="G879" s="19" t="s">
        <v>33</v>
      </c>
      <c r="H879" t="s">
        <v>3395</v>
      </c>
      <c r="I879" t="s">
        <v>142</v>
      </c>
      <c r="J879" t="s">
        <v>133</v>
      </c>
      <c r="K879" t="s">
        <v>3396</v>
      </c>
      <c r="L879" t="s">
        <v>38</v>
      </c>
      <c r="M879" t="s">
        <v>68</v>
      </c>
      <c r="N879" s="19" t="s">
        <v>33</v>
      </c>
      <c r="S879" s="19" t="s">
        <v>33</v>
      </c>
    </row>
    <row r="880" spans="5:19" x14ac:dyDescent="0.25">
      <c r="E880" t="s">
        <v>3397</v>
      </c>
      <c r="F880" t="s">
        <v>3398</v>
      </c>
      <c r="G880" s="19" t="s">
        <v>33</v>
      </c>
      <c r="H880" t="s">
        <v>3399</v>
      </c>
      <c r="I880" t="s">
        <v>356</v>
      </c>
      <c r="J880" t="s">
        <v>943</v>
      </c>
      <c r="K880" t="s">
        <v>3400</v>
      </c>
      <c r="L880" t="s">
        <v>82</v>
      </c>
      <c r="M880" t="s">
        <v>164</v>
      </c>
      <c r="N880" s="19" t="s">
        <v>33</v>
      </c>
      <c r="S880" s="19" t="s">
        <v>33</v>
      </c>
    </row>
    <row r="881" spans="5:19" x14ac:dyDescent="0.25">
      <c r="E881" t="s">
        <v>3401</v>
      </c>
      <c r="F881" t="s">
        <v>3402</v>
      </c>
      <c r="G881" s="19" t="s">
        <v>33</v>
      </c>
      <c r="H881" t="s">
        <v>3403</v>
      </c>
      <c r="I881" t="s">
        <v>170</v>
      </c>
      <c r="J881" t="s">
        <v>553</v>
      </c>
      <c r="K881" t="s">
        <v>3400</v>
      </c>
      <c r="L881" t="s">
        <v>82</v>
      </c>
      <c r="M881" t="s">
        <v>164</v>
      </c>
      <c r="N881" s="19" t="s">
        <v>33</v>
      </c>
      <c r="S881" s="19" t="s">
        <v>33</v>
      </c>
    </row>
    <row r="882" spans="5:19" x14ac:dyDescent="0.25">
      <c r="E882" t="s">
        <v>3404</v>
      </c>
      <c r="F882" t="s">
        <v>3405</v>
      </c>
      <c r="G882" s="19" t="s">
        <v>33</v>
      </c>
      <c r="H882" t="s">
        <v>3406</v>
      </c>
      <c r="I882" t="s">
        <v>150</v>
      </c>
      <c r="J882" t="s">
        <v>151</v>
      </c>
      <c r="K882" t="s">
        <v>3400</v>
      </c>
      <c r="L882" t="s">
        <v>82</v>
      </c>
      <c r="M882" t="s">
        <v>164</v>
      </c>
      <c r="N882" s="19" t="s">
        <v>33</v>
      </c>
      <c r="S882" s="19" t="s">
        <v>33</v>
      </c>
    </row>
    <row r="883" spans="5:19" x14ac:dyDescent="0.25">
      <c r="E883" t="s">
        <v>3407</v>
      </c>
      <c r="F883" t="s">
        <v>3408</v>
      </c>
      <c r="G883" s="19" t="s">
        <v>33</v>
      </c>
      <c r="H883" t="s">
        <v>3409</v>
      </c>
      <c r="I883" t="s">
        <v>52</v>
      </c>
      <c r="J883" t="s">
        <v>137</v>
      </c>
      <c r="K883" t="s">
        <v>3410</v>
      </c>
      <c r="L883" t="s">
        <v>82</v>
      </c>
      <c r="M883" t="s">
        <v>117</v>
      </c>
      <c r="N883" s="19" t="s">
        <v>33</v>
      </c>
      <c r="S883" s="19" t="s">
        <v>33</v>
      </c>
    </row>
    <row r="884" spans="5:19" x14ac:dyDescent="0.25">
      <c r="E884" t="s">
        <v>3411</v>
      </c>
      <c r="F884" t="s">
        <v>3412</v>
      </c>
      <c r="G884" s="19" t="s">
        <v>33</v>
      </c>
      <c r="H884" t="s">
        <v>3413</v>
      </c>
      <c r="I884" t="s">
        <v>356</v>
      </c>
      <c r="J884" t="s">
        <v>943</v>
      </c>
      <c r="K884" t="s">
        <v>3414</v>
      </c>
      <c r="L884" t="s">
        <v>170</v>
      </c>
      <c r="M884" t="s">
        <v>553</v>
      </c>
      <c r="N884" s="19" t="s">
        <v>33</v>
      </c>
      <c r="S884" s="19" t="s">
        <v>33</v>
      </c>
    </row>
    <row r="885" spans="5:19" x14ac:dyDescent="0.25">
      <c r="E885" t="s">
        <v>3415</v>
      </c>
      <c r="F885" t="s">
        <v>3416</v>
      </c>
      <c r="G885" s="19" t="s">
        <v>33</v>
      </c>
      <c r="H885" t="s">
        <v>3413</v>
      </c>
      <c r="I885" t="s">
        <v>89</v>
      </c>
      <c r="J885" t="s">
        <v>89</v>
      </c>
      <c r="K885" t="s">
        <v>3414</v>
      </c>
      <c r="L885" t="s">
        <v>170</v>
      </c>
      <c r="M885" t="s">
        <v>553</v>
      </c>
      <c r="N885" s="19" t="s">
        <v>33</v>
      </c>
      <c r="S885" s="19" t="s">
        <v>33</v>
      </c>
    </row>
    <row r="886" spans="5:19" x14ac:dyDescent="0.25">
      <c r="E886" t="s">
        <v>3417</v>
      </c>
      <c r="F886" t="s">
        <v>3418</v>
      </c>
      <c r="G886" s="19" t="s">
        <v>33</v>
      </c>
      <c r="H886" t="s">
        <v>3413</v>
      </c>
      <c r="I886" t="s">
        <v>356</v>
      </c>
      <c r="J886" t="s">
        <v>943</v>
      </c>
      <c r="K886" t="s">
        <v>3419</v>
      </c>
      <c r="L886" t="s">
        <v>89</v>
      </c>
      <c r="M886" t="s">
        <v>89</v>
      </c>
      <c r="N886" s="19" t="s">
        <v>33</v>
      </c>
      <c r="S886" s="19" t="s">
        <v>33</v>
      </c>
    </row>
    <row r="887" spans="5:19" x14ac:dyDescent="0.25">
      <c r="E887" t="s">
        <v>3420</v>
      </c>
      <c r="F887" t="s">
        <v>3421</v>
      </c>
      <c r="G887" s="19" t="s">
        <v>33</v>
      </c>
      <c r="H887" t="s">
        <v>3422</v>
      </c>
      <c r="K887" t="s">
        <v>3419</v>
      </c>
      <c r="L887" t="s">
        <v>89</v>
      </c>
      <c r="M887" t="s">
        <v>89</v>
      </c>
      <c r="N887" s="19" t="s">
        <v>33</v>
      </c>
      <c r="S887" s="19" t="s">
        <v>33</v>
      </c>
    </row>
    <row r="888" spans="5:19" x14ac:dyDescent="0.25">
      <c r="E888" t="s">
        <v>3423</v>
      </c>
      <c r="F888" t="s">
        <v>3424</v>
      </c>
      <c r="G888" s="19" t="s">
        <v>33</v>
      </c>
      <c r="H888" t="s">
        <v>3425</v>
      </c>
      <c r="I888" t="s">
        <v>142</v>
      </c>
      <c r="J888" t="s">
        <v>291</v>
      </c>
      <c r="K888" t="s">
        <v>3426</v>
      </c>
      <c r="L888" t="s">
        <v>89</v>
      </c>
      <c r="M888" t="s">
        <v>89</v>
      </c>
      <c r="N888" s="19" t="s">
        <v>33</v>
      </c>
      <c r="S888" s="19" t="s">
        <v>33</v>
      </c>
    </row>
    <row r="889" spans="5:19" x14ac:dyDescent="0.25">
      <c r="E889" t="s">
        <v>3427</v>
      </c>
      <c r="F889" t="s">
        <v>3428</v>
      </c>
      <c r="G889" s="19" t="s">
        <v>33</v>
      </c>
      <c r="H889" t="s">
        <v>3429</v>
      </c>
      <c r="I889" t="s">
        <v>52</v>
      </c>
      <c r="J889" t="s">
        <v>137</v>
      </c>
      <c r="K889" t="s">
        <v>3426</v>
      </c>
      <c r="L889" t="s">
        <v>89</v>
      </c>
      <c r="M889" t="s">
        <v>89</v>
      </c>
      <c r="N889" s="19" t="s">
        <v>33</v>
      </c>
      <c r="S889" s="19" t="s">
        <v>33</v>
      </c>
    </row>
    <row r="890" spans="5:19" x14ac:dyDescent="0.25">
      <c r="E890" t="s">
        <v>3430</v>
      </c>
      <c r="F890" t="s">
        <v>3431</v>
      </c>
      <c r="G890" s="19" t="s">
        <v>33</v>
      </c>
      <c r="H890" t="s">
        <v>3429</v>
      </c>
      <c r="I890" t="s">
        <v>89</v>
      </c>
      <c r="J890" t="s">
        <v>89</v>
      </c>
      <c r="K890" t="s">
        <v>3432</v>
      </c>
      <c r="L890" t="s">
        <v>142</v>
      </c>
      <c r="M890" t="s">
        <v>133</v>
      </c>
      <c r="N890" s="19" t="s">
        <v>33</v>
      </c>
      <c r="S890" s="19" t="s">
        <v>33</v>
      </c>
    </row>
    <row r="891" spans="5:19" x14ac:dyDescent="0.25">
      <c r="E891" t="s">
        <v>3433</v>
      </c>
      <c r="F891" t="s">
        <v>3434</v>
      </c>
      <c r="G891" s="19" t="s">
        <v>33</v>
      </c>
      <c r="H891" t="s">
        <v>3429</v>
      </c>
      <c r="I891" t="s">
        <v>89</v>
      </c>
      <c r="J891" t="s">
        <v>89</v>
      </c>
      <c r="K891" t="s">
        <v>3432</v>
      </c>
      <c r="L891" t="s">
        <v>142</v>
      </c>
      <c r="M891" t="s">
        <v>133</v>
      </c>
      <c r="N891" s="19" t="s">
        <v>33</v>
      </c>
      <c r="S891" s="19" t="s">
        <v>33</v>
      </c>
    </row>
    <row r="892" spans="5:19" x14ac:dyDescent="0.25">
      <c r="E892" t="s">
        <v>3435</v>
      </c>
      <c r="F892" t="s">
        <v>3436</v>
      </c>
      <c r="G892" s="19" t="s">
        <v>33</v>
      </c>
      <c r="H892" t="s">
        <v>3429</v>
      </c>
      <c r="I892" t="s">
        <v>89</v>
      </c>
      <c r="J892" t="s">
        <v>89</v>
      </c>
      <c r="K892" t="s">
        <v>3437</v>
      </c>
      <c r="L892" t="s">
        <v>35</v>
      </c>
      <c r="M892" t="s">
        <v>263</v>
      </c>
      <c r="N892" s="19" t="s">
        <v>33</v>
      </c>
      <c r="S892" s="19" t="s">
        <v>33</v>
      </c>
    </row>
    <row r="893" spans="5:19" x14ac:dyDescent="0.25">
      <c r="E893" t="s">
        <v>3438</v>
      </c>
      <c r="F893" t="s">
        <v>3439</v>
      </c>
      <c r="G893" s="19" t="s">
        <v>33</v>
      </c>
      <c r="H893" t="s">
        <v>3429</v>
      </c>
      <c r="I893" t="s">
        <v>89</v>
      </c>
      <c r="J893" t="s">
        <v>89</v>
      </c>
      <c r="K893" t="s">
        <v>3440</v>
      </c>
      <c r="L893" t="s">
        <v>35</v>
      </c>
      <c r="M893" t="s">
        <v>72</v>
      </c>
      <c r="N893" s="19" t="s">
        <v>33</v>
      </c>
      <c r="S893" s="19" t="s">
        <v>33</v>
      </c>
    </row>
    <row r="894" spans="5:19" x14ac:dyDescent="0.25">
      <c r="E894" t="s">
        <v>3441</v>
      </c>
      <c r="F894" t="s">
        <v>3442</v>
      </c>
      <c r="G894" s="19" t="s">
        <v>33</v>
      </c>
      <c r="H894" t="s">
        <v>3429</v>
      </c>
      <c r="I894" t="s">
        <v>89</v>
      </c>
      <c r="J894" t="s">
        <v>89</v>
      </c>
      <c r="K894" t="s">
        <v>3443</v>
      </c>
      <c r="L894" t="s">
        <v>356</v>
      </c>
      <c r="M894" t="s">
        <v>244</v>
      </c>
      <c r="N894" s="19" t="s">
        <v>33</v>
      </c>
      <c r="S894" s="19" t="s">
        <v>33</v>
      </c>
    </row>
    <row r="895" spans="5:19" x14ac:dyDescent="0.25">
      <c r="E895" t="s">
        <v>3444</v>
      </c>
      <c r="F895" t="s">
        <v>3445</v>
      </c>
      <c r="G895" s="19" t="s">
        <v>33</v>
      </c>
      <c r="H895" t="s">
        <v>3446</v>
      </c>
      <c r="K895" t="s">
        <v>3447</v>
      </c>
      <c r="L895" t="s">
        <v>35</v>
      </c>
      <c r="M895" t="s">
        <v>442</v>
      </c>
      <c r="N895" s="19" t="s">
        <v>33</v>
      </c>
      <c r="S895" s="19" t="s">
        <v>33</v>
      </c>
    </row>
    <row r="896" spans="5:19" x14ac:dyDescent="0.25">
      <c r="E896" t="s">
        <v>3448</v>
      </c>
      <c r="F896" t="s">
        <v>3449</v>
      </c>
      <c r="G896" s="19" t="s">
        <v>33</v>
      </c>
      <c r="H896" t="s">
        <v>3446</v>
      </c>
      <c r="K896" t="s">
        <v>3450</v>
      </c>
      <c r="L896" t="s">
        <v>52</v>
      </c>
      <c r="M896" t="s">
        <v>239</v>
      </c>
      <c r="N896" s="19" t="s">
        <v>33</v>
      </c>
      <c r="S896" s="19" t="s">
        <v>33</v>
      </c>
    </row>
    <row r="897" spans="5:19" x14ac:dyDescent="0.25">
      <c r="E897" t="s">
        <v>3451</v>
      </c>
      <c r="F897" t="s">
        <v>3452</v>
      </c>
      <c r="G897" s="19" t="s">
        <v>33</v>
      </c>
      <c r="H897" t="s">
        <v>3453</v>
      </c>
      <c r="I897" t="s">
        <v>52</v>
      </c>
      <c r="J897" t="s">
        <v>881</v>
      </c>
      <c r="K897" t="s">
        <v>3454</v>
      </c>
      <c r="L897" t="s">
        <v>150</v>
      </c>
      <c r="M897" t="s">
        <v>1429</v>
      </c>
      <c r="N897" s="19" t="s">
        <v>33</v>
      </c>
      <c r="S897" s="19" t="s">
        <v>33</v>
      </c>
    </row>
    <row r="898" spans="5:19" x14ac:dyDescent="0.25">
      <c r="E898" t="s">
        <v>3455</v>
      </c>
      <c r="F898" t="s">
        <v>3456</v>
      </c>
      <c r="G898" s="19" t="s">
        <v>33</v>
      </c>
      <c r="H898" t="s">
        <v>3457</v>
      </c>
      <c r="I898" t="s">
        <v>44</v>
      </c>
      <c r="J898" t="s">
        <v>285</v>
      </c>
      <c r="K898" t="s">
        <v>3458</v>
      </c>
      <c r="L898" t="s">
        <v>44</v>
      </c>
      <c r="M898" t="s">
        <v>915</v>
      </c>
      <c r="N898" s="19" t="s">
        <v>33</v>
      </c>
      <c r="S898" s="19" t="s">
        <v>33</v>
      </c>
    </row>
    <row r="899" spans="5:19" x14ac:dyDescent="0.25">
      <c r="E899" t="s">
        <v>3459</v>
      </c>
      <c r="F899" t="s">
        <v>3460</v>
      </c>
      <c r="G899" s="19" t="s">
        <v>33</v>
      </c>
      <c r="H899" t="s">
        <v>3461</v>
      </c>
      <c r="I899" t="s">
        <v>38</v>
      </c>
      <c r="J899" t="s">
        <v>471</v>
      </c>
      <c r="K899" t="s">
        <v>3462</v>
      </c>
      <c r="L899" t="s">
        <v>44</v>
      </c>
      <c r="M899" t="s">
        <v>103</v>
      </c>
      <c r="N899" s="19" t="s">
        <v>33</v>
      </c>
      <c r="S899" s="19" t="s">
        <v>33</v>
      </c>
    </row>
    <row r="900" spans="5:19" x14ac:dyDescent="0.25">
      <c r="E900" t="s">
        <v>3463</v>
      </c>
      <c r="F900" t="s">
        <v>3464</v>
      </c>
      <c r="G900" s="19" t="s">
        <v>33</v>
      </c>
      <c r="H900" t="s">
        <v>3461</v>
      </c>
      <c r="I900" t="s">
        <v>89</v>
      </c>
      <c r="J900" t="s">
        <v>89</v>
      </c>
      <c r="K900" t="s">
        <v>3465</v>
      </c>
      <c r="L900" t="s">
        <v>35</v>
      </c>
      <c r="M900" t="s">
        <v>60</v>
      </c>
      <c r="N900" s="19" t="s">
        <v>33</v>
      </c>
      <c r="S900" s="19" t="s">
        <v>33</v>
      </c>
    </row>
    <row r="901" spans="5:19" x14ac:dyDescent="0.25">
      <c r="E901" t="s">
        <v>3466</v>
      </c>
      <c r="F901" t="s">
        <v>3467</v>
      </c>
      <c r="G901" s="19" t="s">
        <v>33</v>
      </c>
      <c r="H901" t="s">
        <v>3468</v>
      </c>
      <c r="I901" t="s">
        <v>89</v>
      </c>
      <c r="J901" t="s">
        <v>89</v>
      </c>
      <c r="K901" t="s">
        <v>3469</v>
      </c>
      <c r="L901" t="s">
        <v>44</v>
      </c>
      <c r="M901" t="s">
        <v>144</v>
      </c>
      <c r="N901" s="19" t="s">
        <v>33</v>
      </c>
      <c r="S901" s="19" t="s">
        <v>33</v>
      </c>
    </row>
    <row r="902" spans="5:19" x14ac:dyDescent="0.25">
      <c r="E902" t="s">
        <v>3470</v>
      </c>
      <c r="F902" t="s">
        <v>3471</v>
      </c>
      <c r="G902" s="19" t="s">
        <v>33</v>
      </c>
      <c r="H902" t="s">
        <v>3472</v>
      </c>
      <c r="I902" t="s">
        <v>142</v>
      </c>
      <c r="J902" t="s">
        <v>166</v>
      </c>
      <c r="K902" t="s">
        <v>3473</v>
      </c>
      <c r="L902" t="s">
        <v>96</v>
      </c>
      <c r="M902" t="s">
        <v>2204</v>
      </c>
      <c r="N902" s="19" t="s">
        <v>33</v>
      </c>
      <c r="S902" s="19" t="s">
        <v>33</v>
      </c>
    </row>
    <row r="903" spans="5:19" x14ac:dyDescent="0.25">
      <c r="E903" t="s">
        <v>3474</v>
      </c>
      <c r="F903" t="s">
        <v>3475</v>
      </c>
      <c r="G903" s="19" t="s">
        <v>33</v>
      </c>
      <c r="H903" t="s">
        <v>3476</v>
      </c>
      <c r="I903" t="s">
        <v>52</v>
      </c>
      <c r="J903" t="s">
        <v>1540</v>
      </c>
      <c r="K903" t="s">
        <v>3477</v>
      </c>
      <c r="L903" t="s">
        <v>35</v>
      </c>
      <c r="M903" t="s">
        <v>36</v>
      </c>
      <c r="N903" s="19" t="s">
        <v>33</v>
      </c>
      <c r="S903" s="19" t="s">
        <v>33</v>
      </c>
    </row>
    <row r="904" spans="5:19" x14ac:dyDescent="0.25">
      <c r="E904" t="s">
        <v>3478</v>
      </c>
      <c r="F904" t="s">
        <v>3479</v>
      </c>
      <c r="G904" s="19" t="s">
        <v>33</v>
      </c>
      <c r="H904" t="s">
        <v>3480</v>
      </c>
      <c r="I904" t="s">
        <v>91</v>
      </c>
      <c r="J904" t="s">
        <v>640</v>
      </c>
      <c r="K904" t="s">
        <v>3481</v>
      </c>
      <c r="L904" t="s">
        <v>44</v>
      </c>
      <c r="M904" t="s">
        <v>103</v>
      </c>
      <c r="N904" s="19" t="s">
        <v>33</v>
      </c>
      <c r="S904" s="19" t="s">
        <v>33</v>
      </c>
    </row>
    <row r="905" spans="5:19" x14ac:dyDescent="0.25">
      <c r="E905" t="s">
        <v>3482</v>
      </c>
      <c r="F905" t="s">
        <v>3483</v>
      </c>
      <c r="G905" s="19" t="s">
        <v>33</v>
      </c>
      <c r="H905" t="s">
        <v>3484</v>
      </c>
      <c r="I905" t="s">
        <v>91</v>
      </c>
      <c r="J905" t="s">
        <v>92</v>
      </c>
      <c r="K905" t="s">
        <v>3485</v>
      </c>
      <c r="L905" t="s">
        <v>38</v>
      </c>
      <c r="M905" t="s">
        <v>815</v>
      </c>
      <c r="N905" s="19" t="s">
        <v>33</v>
      </c>
      <c r="S905" s="19" t="s">
        <v>33</v>
      </c>
    </row>
    <row r="906" spans="5:19" x14ac:dyDescent="0.25">
      <c r="E906" t="s">
        <v>3486</v>
      </c>
      <c r="F906" t="s">
        <v>3487</v>
      </c>
      <c r="G906" s="19" t="s">
        <v>33</v>
      </c>
      <c r="H906" t="s">
        <v>3484</v>
      </c>
      <c r="I906" t="s">
        <v>91</v>
      </c>
      <c r="J906" t="s">
        <v>92</v>
      </c>
      <c r="K906" t="s">
        <v>3488</v>
      </c>
      <c r="L906" t="s">
        <v>44</v>
      </c>
      <c r="M906" t="s">
        <v>144</v>
      </c>
      <c r="N906" s="19" t="s">
        <v>33</v>
      </c>
      <c r="S906" s="19" t="s">
        <v>33</v>
      </c>
    </row>
    <row r="907" spans="5:19" x14ac:dyDescent="0.25">
      <c r="E907" t="s">
        <v>3489</v>
      </c>
      <c r="F907" t="s">
        <v>3490</v>
      </c>
      <c r="G907" s="19" t="s">
        <v>33</v>
      </c>
      <c r="H907" t="s">
        <v>3484</v>
      </c>
      <c r="I907" t="s">
        <v>91</v>
      </c>
      <c r="J907" t="s">
        <v>92</v>
      </c>
      <c r="K907" t="s">
        <v>3491</v>
      </c>
      <c r="L907" t="s">
        <v>82</v>
      </c>
      <c r="M907" t="s">
        <v>117</v>
      </c>
      <c r="N907" s="19" t="s">
        <v>33</v>
      </c>
      <c r="S907" s="19" t="s">
        <v>33</v>
      </c>
    </row>
    <row r="908" spans="5:19" x14ac:dyDescent="0.25">
      <c r="E908" t="s">
        <v>3492</v>
      </c>
      <c r="F908" t="s">
        <v>3493</v>
      </c>
      <c r="G908" s="19" t="s">
        <v>33</v>
      </c>
      <c r="H908" t="s">
        <v>3494</v>
      </c>
      <c r="K908" t="s">
        <v>3495</v>
      </c>
      <c r="L908" t="s">
        <v>52</v>
      </c>
      <c r="M908" t="s">
        <v>881</v>
      </c>
      <c r="N908" s="19" t="s">
        <v>33</v>
      </c>
      <c r="S908" s="19" t="s">
        <v>33</v>
      </c>
    </row>
    <row r="909" spans="5:19" x14ac:dyDescent="0.25">
      <c r="E909" t="s">
        <v>3496</v>
      </c>
      <c r="F909" t="s">
        <v>3497</v>
      </c>
      <c r="G909" s="19" t="s">
        <v>33</v>
      </c>
      <c r="H909" t="s">
        <v>3498</v>
      </c>
      <c r="I909" t="s">
        <v>110</v>
      </c>
      <c r="J909" t="s">
        <v>2713</v>
      </c>
      <c r="K909" t="s">
        <v>3499</v>
      </c>
      <c r="L909" t="s">
        <v>52</v>
      </c>
      <c r="M909" t="s">
        <v>1994</v>
      </c>
      <c r="N909" s="19" t="s">
        <v>33</v>
      </c>
      <c r="S909" s="19" t="s">
        <v>33</v>
      </c>
    </row>
    <row r="910" spans="5:19" x14ac:dyDescent="0.25">
      <c r="E910" t="s">
        <v>3500</v>
      </c>
      <c r="F910" t="s">
        <v>3501</v>
      </c>
      <c r="G910" s="19" t="s">
        <v>33</v>
      </c>
      <c r="H910" t="s">
        <v>3502</v>
      </c>
      <c r="I910" t="s">
        <v>82</v>
      </c>
      <c r="J910" t="s">
        <v>2121</v>
      </c>
      <c r="K910" t="s">
        <v>3503</v>
      </c>
      <c r="L910" t="s">
        <v>82</v>
      </c>
      <c r="M910" t="s">
        <v>239</v>
      </c>
      <c r="N910" s="19" t="s">
        <v>33</v>
      </c>
      <c r="S910" s="19" t="s">
        <v>33</v>
      </c>
    </row>
    <row r="911" spans="5:19" x14ac:dyDescent="0.25">
      <c r="E911" t="s">
        <v>3504</v>
      </c>
      <c r="F911" t="s">
        <v>3505</v>
      </c>
      <c r="G911" s="19" t="s">
        <v>33</v>
      </c>
      <c r="H911" t="s">
        <v>3506</v>
      </c>
      <c r="I911" t="s">
        <v>52</v>
      </c>
      <c r="J911" t="s">
        <v>195</v>
      </c>
      <c r="K911" t="s">
        <v>3507</v>
      </c>
      <c r="L911" t="s">
        <v>52</v>
      </c>
      <c r="M911" t="s">
        <v>1493</v>
      </c>
      <c r="N911" s="19" t="s">
        <v>33</v>
      </c>
      <c r="S911" s="19" t="s">
        <v>33</v>
      </c>
    </row>
    <row r="912" spans="5:19" x14ac:dyDescent="0.25">
      <c r="E912" t="s">
        <v>3508</v>
      </c>
      <c r="F912" t="s">
        <v>3509</v>
      </c>
      <c r="G912" s="19" t="s">
        <v>33</v>
      </c>
      <c r="H912" t="s">
        <v>3510</v>
      </c>
      <c r="I912" t="s">
        <v>356</v>
      </c>
      <c r="J912" t="s">
        <v>943</v>
      </c>
      <c r="K912" t="s">
        <v>3511</v>
      </c>
      <c r="L912" t="s">
        <v>142</v>
      </c>
      <c r="M912" t="s">
        <v>117</v>
      </c>
      <c r="N912" s="19" t="s">
        <v>33</v>
      </c>
      <c r="S912" s="19" t="s">
        <v>33</v>
      </c>
    </row>
    <row r="913" spans="5:19" x14ac:dyDescent="0.25">
      <c r="E913" t="s">
        <v>3512</v>
      </c>
      <c r="F913" t="s">
        <v>3513</v>
      </c>
      <c r="G913" s="19" t="s">
        <v>33</v>
      </c>
      <c r="H913" t="s">
        <v>3514</v>
      </c>
      <c r="I913" t="s">
        <v>89</v>
      </c>
      <c r="J913" t="s">
        <v>89</v>
      </c>
      <c r="K913" t="s">
        <v>3515</v>
      </c>
      <c r="L913" t="s">
        <v>35</v>
      </c>
      <c r="M913" t="s">
        <v>36</v>
      </c>
      <c r="N913" s="19" t="s">
        <v>33</v>
      </c>
      <c r="S913" s="19" t="s">
        <v>33</v>
      </c>
    </row>
    <row r="914" spans="5:19" x14ac:dyDescent="0.25">
      <c r="E914" t="s">
        <v>3516</v>
      </c>
      <c r="F914" t="s">
        <v>3517</v>
      </c>
      <c r="G914" s="19" t="s">
        <v>33</v>
      </c>
      <c r="H914" t="s">
        <v>3518</v>
      </c>
      <c r="I914" t="s">
        <v>89</v>
      </c>
      <c r="J914" t="s">
        <v>89</v>
      </c>
      <c r="K914" t="s">
        <v>3519</v>
      </c>
      <c r="L914" t="s">
        <v>35</v>
      </c>
      <c r="M914" t="s">
        <v>72</v>
      </c>
      <c r="N914" s="19" t="s">
        <v>33</v>
      </c>
      <c r="S914" s="19" t="s">
        <v>33</v>
      </c>
    </row>
    <row r="915" spans="5:19" x14ac:dyDescent="0.25">
      <c r="E915" t="s">
        <v>3520</v>
      </c>
      <c r="F915" t="s">
        <v>3521</v>
      </c>
      <c r="G915" s="19" t="s">
        <v>33</v>
      </c>
      <c r="H915" t="s">
        <v>3522</v>
      </c>
      <c r="I915" t="s">
        <v>82</v>
      </c>
      <c r="J915" t="s">
        <v>1071</v>
      </c>
      <c r="K915" t="s">
        <v>3523</v>
      </c>
      <c r="L915" t="s">
        <v>82</v>
      </c>
      <c r="M915" t="s">
        <v>117</v>
      </c>
      <c r="N915" s="19" t="s">
        <v>33</v>
      </c>
      <c r="S915" s="19" t="s">
        <v>33</v>
      </c>
    </row>
    <row r="916" spans="5:19" x14ac:dyDescent="0.25">
      <c r="E916" t="s">
        <v>3524</v>
      </c>
      <c r="F916" t="s">
        <v>3525</v>
      </c>
      <c r="G916" s="19" t="s">
        <v>33</v>
      </c>
      <c r="H916" t="s">
        <v>3526</v>
      </c>
      <c r="I916" t="s">
        <v>52</v>
      </c>
      <c r="J916" t="s">
        <v>137</v>
      </c>
      <c r="K916" t="s">
        <v>3527</v>
      </c>
      <c r="L916" t="s">
        <v>38</v>
      </c>
      <c r="M916" t="s">
        <v>133</v>
      </c>
      <c r="N916" s="19" t="s">
        <v>33</v>
      </c>
      <c r="S916" s="19" t="s">
        <v>33</v>
      </c>
    </row>
    <row r="917" spans="5:19" x14ac:dyDescent="0.25">
      <c r="E917" t="s">
        <v>3528</v>
      </c>
      <c r="F917" t="s">
        <v>3529</v>
      </c>
      <c r="G917" s="19" t="s">
        <v>33</v>
      </c>
      <c r="H917" t="s">
        <v>3530</v>
      </c>
      <c r="I917" t="s">
        <v>35</v>
      </c>
      <c r="J917" t="s">
        <v>117</v>
      </c>
      <c r="K917" t="s">
        <v>3527</v>
      </c>
      <c r="L917" t="s">
        <v>38</v>
      </c>
      <c r="M917" t="s">
        <v>133</v>
      </c>
      <c r="N917" s="19" t="s">
        <v>33</v>
      </c>
      <c r="S917" s="19" t="s">
        <v>33</v>
      </c>
    </row>
    <row r="918" spans="5:19" x14ac:dyDescent="0.25">
      <c r="E918" t="s">
        <v>3531</v>
      </c>
      <c r="F918" t="s">
        <v>3532</v>
      </c>
      <c r="G918" s="19" t="s">
        <v>33</v>
      </c>
      <c r="H918" t="s">
        <v>3533</v>
      </c>
      <c r="I918" t="s">
        <v>52</v>
      </c>
      <c r="J918" t="s">
        <v>53</v>
      </c>
      <c r="K918" t="s">
        <v>3527</v>
      </c>
      <c r="L918" t="s">
        <v>38</v>
      </c>
      <c r="M918" t="s">
        <v>133</v>
      </c>
      <c r="N918" s="19" t="s">
        <v>33</v>
      </c>
      <c r="S918" s="19" t="s">
        <v>33</v>
      </c>
    </row>
    <row r="919" spans="5:19" x14ac:dyDescent="0.25">
      <c r="E919" t="s">
        <v>3534</v>
      </c>
      <c r="F919" t="s">
        <v>3535</v>
      </c>
      <c r="G919" s="19" t="s">
        <v>33</v>
      </c>
      <c r="H919" t="s">
        <v>3536</v>
      </c>
      <c r="I919" t="s">
        <v>52</v>
      </c>
      <c r="J919" t="s">
        <v>53</v>
      </c>
      <c r="K919" t="s">
        <v>3537</v>
      </c>
      <c r="L919" t="s">
        <v>44</v>
      </c>
      <c r="M919" t="s">
        <v>103</v>
      </c>
      <c r="N919" s="19" t="s">
        <v>33</v>
      </c>
      <c r="S919" s="19" t="s">
        <v>33</v>
      </c>
    </row>
    <row r="920" spans="5:19" x14ac:dyDescent="0.25">
      <c r="E920" t="s">
        <v>3538</v>
      </c>
      <c r="F920" t="s">
        <v>3539</v>
      </c>
      <c r="G920" s="19" t="s">
        <v>33</v>
      </c>
      <c r="H920" t="s">
        <v>3540</v>
      </c>
      <c r="I920" t="s">
        <v>110</v>
      </c>
      <c r="J920" t="s">
        <v>111</v>
      </c>
      <c r="K920" t="s">
        <v>3541</v>
      </c>
      <c r="L920" t="s">
        <v>89</v>
      </c>
      <c r="M920" t="s">
        <v>89</v>
      </c>
      <c r="N920" s="19" t="s">
        <v>33</v>
      </c>
      <c r="S920" s="19" t="s">
        <v>33</v>
      </c>
    </row>
    <row r="921" spans="5:19" x14ac:dyDescent="0.25">
      <c r="E921" t="s">
        <v>3542</v>
      </c>
      <c r="F921" t="s">
        <v>3543</v>
      </c>
      <c r="G921" s="19" t="s">
        <v>33</v>
      </c>
      <c r="H921" t="s">
        <v>3544</v>
      </c>
      <c r="I921" t="s">
        <v>170</v>
      </c>
      <c r="J921" t="s">
        <v>553</v>
      </c>
      <c r="K921" t="s">
        <v>3545</v>
      </c>
      <c r="L921" t="s">
        <v>38</v>
      </c>
      <c r="M921" t="s">
        <v>68</v>
      </c>
      <c r="N921" s="19" t="s">
        <v>33</v>
      </c>
      <c r="S921" s="19" t="s">
        <v>33</v>
      </c>
    </row>
    <row r="922" spans="5:19" x14ac:dyDescent="0.25">
      <c r="E922" t="s">
        <v>3546</v>
      </c>
      <c r="F922" t="s">
        <v>3547</v>
      </c>
      <c r="G922" s="19" t="s">
        <v>33</v>
      </c>
      <c r="H922" t="s">
        <v>3548</v>
      </c>
      <c r="K922" t="s">
        <v>3549</v>
      </c>
      <c r="L922" t="s">
        <v>35</v>
      </c>
      <c r="M922" t="s">
        <v>97</v>
      </c>
      <c r="N922" s="19" t="s">
        <v>33</v>
      </c>
      <c r="S922" s="19" t="s">
        <v>33</v>
      </c>
    </row>
    <row r="923" spans="5:19" x14ac:dyDescent="0.25">
      <c r="E923" t="s">
        <v>3550</v>
      </c>
      <c r="F923" t="s">
        <v>3551</v>
      </c>
      <c r="G923" s="19" t="s">
        <v>33</v>
      </c>
      <c r="H923" t="s">
        <v>3552</v>
      </c>
      <c r="I923" t="s">
        <v>110</v>
      </c>
      <c r="J923" t="s">
        <v>313</v>
      </c>
      <c r="K923" t="s">
        <v>3553</v>
      </c>
      <c r="L923" t="s">
        <v>38</v>
      </c>
      <c r="M923" t="s">
        <v>39</v>
      </c>
      <c r="N923" s="19" t="s">
        <v>33</v>
      </c>
      <c r="S923" s="19" t="s">
        <v>33</v>
      </c>
    </row>
    <row r="924" spans="5:19" x14ac:dyDescent="0.25">
      <c r="E924" t="s">
        <v>3554</v>
      </c>
      <c r="F924" t="s">
        <v>3555</v>
      </c>
      <c r="G924" s="19" t="s">
        <v>33</v>
      </c>
      <c r="H924" t="s">
        <v>3556</v>
      </c>
      <c r="I924" t="s">
        <v>89</v>
      </c>
      <c r="J924" t="s">
        <v>89</v>
      </c>
      <c r="K924" t="s">
        <v>3557</v>
      </c>
      <c r="L924" t="s">
        <v>38</v>
      </c>
      <c r="M924" t="s">
        <v>68</v>
      </c>
      <c r="N924" s="19" t="s">
        <v>33</v>
      </c>
      <c r="S924" s="19" t="s">
        <v>33</v>
      </c>
    </row>
    <row r="925" spans="5:19" x14ac:dyDescent="0.25">
      <c r="E925" t="s">
        <v>3558</v>
      </c>
      <c r="F925" t="s">
        <v>3559</v>
      </c>
      <c r="G925" s="19" t="s">
        <v>33</v>
      </c>
      <c r="H925" t="s">
        <v>3560</v>
      </c>
      <c r="I925" t="s">
        <v>89</v>
      </c>
      <c r="J925" t="s">
        <v>89</v>
      </c>
      <c r="K925" t="s">
        <v>3561</v>
      </c>
      <c r="L925" t="s">
        <v>35</v>
      </c>
      <c r="M925" t="s">
        <v>160</v>
      </c>
      <c r="N925" s="19" t="s">
        <v>33</v>
      </c>
      <c r="S925" s="19" t="s">
        <v>33</v>
      </c>
    </row>
    <row r="926" spans="5:19" x14ac:dyDescent="0.25">
      <c r="E926" t="s">
        <v>3562</v>
      </c>
      <c r="F926" t="s">
        <v>3563</v>
      </c>
      <c r="G926" s="19" t="s">
        <v>33</v>
      </c>
      <c r="H926" t="s">
        <v>3564</v>
      </c>
      <c r="I926" t="s">
        <v>89</v>
      </c>
      <c r="J926" t="s">
        <v>89</v>
      </c>
      <c r="K926" t="s">
        <v>3565</v>
      </c>
      <c r="L926" t="s">
        <v>89</v>
      </c>
      <c r="M926" t="s">
        <v>89</v>
      </c>
      <c r="N926" s="19" t="s">
        <v>33</v>
      </c>
      <c r="S926" s="19" t="s">
        <v>33</v>
      </c>
    </row>
    <row r="927" spans="5:19" x14ac:dyDescent="0.25">
      <c r="E927" t="s">
        <v>3566</v>
      </c>
      <c r="F927" t="s">
        <v>3567</v>
      </c>
      <c r="G927" s="19" t="s">
        <v>33</v>
      </c>
      <c r="H927" t="s">
        <v>3568</v>
      </c>
      <c r="I927" t="s">
        <v>89</v>
      </c>
      <c r="J927" t="s">
        <v>89</v>
      </c>
      <c r="K927" t="s">
        <v>3569</v>
      </c>
      <c r="L927" t="s">
        <v>52</v>
      </c>
      <c r="M927" t="s">
        <v>1420</v>
      </c>
      <c r="N927" s="19" t="s">
        <v>33</v>
      </c>
      <c r="S927" s="19" t="s">
        <v>33</v>
      </c>
    </row>
    <row r="928" spans="5:19" x14ac:dyDescent="0.25">
      <c r="E928" t="s">
        <v>3570</v>
      </c>
      <c r="F928" t="s">
        <v>3571</v>
      </c>
      <c r="G928" s="19" t="s">
        <v>33</v>
      </c>
      <c r="H928" t="s">
        <v>3572</v>
      </c>
      <c r="I928" t="s">
        <v>89</v>
      </c>
      <c r="J928" t="s">
        <v>89</v>
      </c>
      <c r="K928" t="s">
        <v>3573</v>
      </c>
      <c r="L928" t="s">
        <v>52</v>
      </c>
      <c r="M928" t="s">
        <v>881</v>
      </c>
      <c r="N928" s="19" t="s">
        <v>33</v>
      </c>
      <c r="S928" s="19" t="s">
        <v>33</v>
      </c>
    </row>
    <row r="929" spans="5:19" x14ac:dyDescent="0.25">
      <c r="E929" t="s">
        <v>3574</v>
      </c>
      <c r="F929" t="s">
        <v>3575</v>
      </c>
      <c r="G929" s="19" t="s">
        <v>33</v>
      </c>
      <c r="H929" t="s">
        <v>3576</v>
      </c>
      <c r="I929" t="s">
        <v>150</v>
      </c>
      <c r="J929" t="s">
        <v>711</v>
      </c>
      <c r="K929" t="s">
        <v>3577</v>
      </c>
      <c r="L929" t="s">
        <v>44</v>
      </c>
      <c r="M929" t="s">
        <v>103</v>
      </c>
      <c r="N929" s="19" t="s">
        <v>33</v>
      </c>
      <c r="S929" s="19" t="s">
        <v>33</v>
      </c>
    </row>
    <row r="930" spans="5:19" x14ac:dyDescent="0.25">
      <c r="E930" t="s">
        <v>3578</v>
      </c>
      <c r="F930" t="s">
        <v>3579</v>
      </c>
      <c r="G930" s="19" t="s">
        <v>33</v>
      </c>
      <c r="H930" t="s">
        <v>3580</v>
      </c>
      <c r="I930" t="s">
        <v>52</v>
      </c>
      <c r="J930" t="s">
        <v>137</v>
      </c>
      <c r="K930" t="s">
        <v>3581</v>
      </c>
      <c r="L930" t="s">
        <v>38</v>
      </c>
      <c r="M930" t="s">
        <v>1065</v>
      </c>
      <c r="N930" s="19" t="s">
        <v>33</v>
      </c>
      <c r="S930" s="19" t="s">
        <v>33</v>
      </c>
    </row>
    <row r="931" spans="5:19" x14ac:dyDescent="0.25">
      <c r="E931" t="s">
        <v>3582</v>
      </c>
      <c r="F931" t="s">
        <v>3583</v>
      </c>
      <c r="G931" s="19" t="s">
        <v>33</v>
      </c>
      <c r="H931" t="s">
        <v>3580</v>
      </c>
      <c r="I931" t="s">
        <v>89</v>
      </c>
      <c r="J931" t="s">
        <v>89</v>
      </c>
      <c r="K931" t="s">
        <v>3584</v>
      </c>
      <c r="L931" t="s">
        <v>82</v>
      </c>
      <c r="M931" t="s">
        <v>711</v>
      </c>
      <c r="N931" s="19" t="s">
        <v>33</v>
      </c>
      <c r="S931" s="19" t="s">
        <v>33</v>
      </c>
    </row>
    <row r="932" spans="5:19" x14ac:dyDescent="0.25">
      <c r="E932" t="s">
        <v>3585</v>
      </c>
      <c r="F932" t="s">
        <v>3586</v>
      </c>
      <c r="G932" s="19" t="s">
        <v>33</v>
      </c>
      <c r="H932" t="s">
        <v>3580</v>
      </c>
      <c r="I932" t="s">
        <v>89</v>
      </c>
      <c r="J932" t="s">
        <v>89</v>
      </c>
      <c r="K932" t="s">
        <v>3587</v>
      </c>
      <c r="L932" t="s">
        <v>44</v>
      </c>
      <c r="M932" t="s">
        <v>103</v>
      </c>
      <c r="N932" s="19" t="s">
        <v>33</v>
      </c>
      <c r="S932" s="19" t="s">
        <v>33</v>
      </c>
    </row>
    <row r="933" spans="5:19" x14ac:dyDescent="0.25">
      <c r="E933" t="s">
        <v>3588</v>
      </c>
      <c r="F933" t="s">
        <v>3589</v>
      </c>
      <c r="G933" s="19" t="s">
        <v>33</v>
      </c>
      <c r="H933" t="s">
        <v>3580</v>
      </c>
      <c r="I933" t="s">
        <v>89</v>
      </c>
      <c r="J933" t="s">
        <v>89</v>
      </c>
      <c r="K933" t="s">
        <v>3590</v>
      </c>
      <c r="L933" t="s">
        <v>44</v>
      </c>
      <c r="M933" t="s">
        <v>103</v>
      </c>
      <c r="N933" s="19" t="s">
        <v>33</v>
      </c>
      <c r="S933" s="19" t="s">
        <v>33</v>
      </c>
    </row>
    <row r="934" spans="5:19" x14ac:dyDescent="0.25">
      <c r="E934" t="s">
        <v>3591</v>
      </c>
      <c r="F934" t="s">
        <v>3592</v>
      </c>
      <c r="G934" s="19" t="s">
        <v>33</v>
      </c>
      <c r="H934" t="s">
        <v>3593</v>
      </c>
      <c r="I934" t="s">
        <v>35</v>
      </c>
      <c r="J934" t="s">
        <v>263</v>
      </c>
      <c r="K934" t="s">
        <v>3594</v>
      </c>
      <c r="L934" t="s">
        <v>44</v>
      </c>
      <c r="M934" t="s">
        <v>45</v>
      </c>
      <c r="N934" s="19" t="s">
        <v>33</v>
      </c>
      <c r="S934" s="19" t="s">
        <v>33</v>
      </c>
    </row>
    <row r="935" spans="5:19" x14ac:dyDescent="0.25">
      <c r="E935" t="s">
        <v>3595</v>
      </c>
      <c r="F935" t="s">
        <v>3596</v>
      </c>
      <c r="G935" s="19" t="s">
        <v>33</v>
      </c>
      <c r="H935" t="s">
        <v>3597</v>
      </c>
      <c r="I935" t="s">
        <v>52</v>
      </c>
      <c r="J935" t="s">
        <v>115</v>
      </c>
      <c r="K935" t="s">
        <v>3598</v>
      </c>
      <c r="L935" t="s">
        <v>44</v>
      </c>
      <c r="M935" t="s">
        <v>915</v>
      </c>
      <c r="N935" s="19" t="s">
        <v>33</v>
      </c>
      <c r="S935" s="19" t="s">
        <v>33</v>
      </c>
    </row>
    <row r="936" spans="5:19" x14ac:dyDescent="0.25">
      <c r="E936" t="s">
        <v>3599</v>
      </c>
      <c r="F936" t="s">
        <v>3600</v>
      </c>
      <c r="G936" s="19" t="s">
        <v>33</v>
      </c>
      <c r="H936" t="s">
        <v>3601</v>
      </c>
      <c r="I936" t="s">
        <v>91</v>
      </c>
      <c r="J936" t="s">
        <v>92</v>
      </c>
      <c r="K936" t="s">
        <v>3598</v>
      </c>
      <c r="L936" t="s">
        <v>44</v>
      </c>
      <c r="M936" t="s">
        <v>915</v>
      </c>
      <c r="N936" s="19" t="s">
        <v>33</v>
      </c>
      <c r="S936" s="19" t="s">
        <v>33</v>
      </c>
    </row>
    <row r="937" spans="5:19" x14ac:dyDescent="0.25">
      <c r="E937" t="s">
        <v>3602</v>
      </c>
      <c r="F937" t="s">
        <v>3603</v>
      </c>
      <c r="G937" s="19" t="s">
        <v>33</v>
      </c>
      <c r="H937" t="s">
        <v>3601</v>
      </c>
      <c r="I937" t="s">
        <v>91</v>
      </c>
      <c r="J937" t="s">
        <v>92</v>
      </c>
      <c r="K937" t="s">
        <v>3604</v>
      </c>
      <c r="L937" t="s">
        <v>35</v>
      </c>
      <c r="M937" t="s">
        <v>36</v>
      </c>
      <c r="N937" s="19" t="s">
        <v>33</v>
      </c>
      <c r="S937" s="19" t="s">
        <v>33</v>
      </c>
    </row>
    <row r="938" spans="5:19" x14ac:dyDescent="0.25">
      <c r="E938" t="s">
        <v>3605</v>
      </c>
      <c r="F938" t="s">
        <v>3606</v>
      </c>
      <c r="G938" s="19" t="s">
        <v>33</v>
      </c>
      <c r="H938" t="s">
        <v>3601</v>
      </c>
      <c r="I938" t="s">
        <v>91</v>
      </c>
      <c r="J938" t="s">
        <v>92</v>
      </c>
      <c r="K938" t="s">
        <v>3607</v>
      </c>
      <c r="L938" t="s">
        <v>35</v>
      </c>
      <c r="M938" t="s">
        <v>442</v>
      </c>
      <c r="N938" s="19" t="s">
        <v>33</v>
      </c>
      <c r="S938" s="19" t="s">
        <v>33</v>
      </c>
    </row>
    <row r="939" spans="5:19" x14ac:dyDescent="0.25">
      <c r="E939" t="s">
        <v>3608</v>
      </c>
      <c r="F939" t="s">
        <v>3609</v>
      </c>
      <c r="G939" s="19" t="s">
        <v>33</v>
      </c>
      <c r="H939" t="s">
        <v>3601</v>
      </c>
      <c r="I939" t="s">
        <v>91</v>
      </c>
      <c r="J939" t="s">
        <v>92</v>
      </c>
      <c r="K939" t="s">
        <v>3610</v>
      </c>
      <c r="L939" t="s">
        <v>96</v>
      </c>
      <c r="M939" t="s">
        <v>164</v>
      </c>
      <c r="N939" s="19" t="s">
        <v>33</v>
      </c>
      <c r="S939" s="19" t="s">
        <v>33</v>
      </c>
    </row>
    <row r="940" spans="5:19" x14ac:dyDescent="0.25">
      <c r="E940" t="s">
        <v>3611</v>
      </c>
      <c r="F940" t="s">
        <v>3612</v>
      </c>
      <c r="G940" s="19" t="s">
        <v>33</v>
      </c>
      <c r="H940" t="s">
        <v>3601</v>
      </c>
      <c r="I940" t="s">
        <v>91</v>
      </c>
      <c r="J940" t="s">
        <v>92</v>
      </c>
      <c r="K940" t="s">
        <v>3613</v>
      </c>
      <c r="L940" t="s">
        <v>35</v>
      </c>
      <c r="M940" t="s">
        <v>117</v>
      </c>
      <c r="N940" s="19" t="s">
        <v>33</v>
      </c>
      <c r="S940" s="19" t="s">
        <v>33</v>
      </c>
    </row>
    <row r="941" spans="5:19" x14ac:dyDescent="0.25">
      <c r="E941" t="s">
        <v>3614</v>
      </c>
      <c r="F941" t="s">
        <v>3615</v>
      </c>
      <c r="G941" s="19" t="s">
        <v>33</v>
      </c>
      <c r="H941" t="s">
        <v>3601</v>
      </c>
      <c r="I941" t="s">
        <v>91</v>
      </c>
      <c r="J941" t="s">
        <v>92</v>
      </c>
      <c r="K941" t="s">
        <v>3616</v>
      </c>
      <c r="L941" t="s">
        <v>150</v>
      </c>
      <c r="M941" t="s">
        <v>151</v>
      </c>
      <c r="N941" s="19" t="s">
        <v>33</v>
      </c>
      <c r="S941" s="19" t="s">
        <v>33</v>
      </c>
    </row>
    <row r="942" spans="5:19" x14ac:dyDescent="0.25">
      <c r="E942" t="s">
        <v>3617</v>
      </c>
      <c r="F942" t="s">
        <v>3618</v>
      </c>
      <c r="G942" s="19" t="s">
        <v>33</v>
      </c>
      <c r="H942" t="s">
        <v>3619</v>
      </c>
      <c r="I942" t="s">
        <v>82</v>
      </c>
      <c r="J942" t="s">
        <v>239</v>
      </c>
      <c r="K942" t="s">
        <v>3620</v>
      </c>
      <c r="L942" t="s">
        <v>52</v>
      </c>
      <c r="M942" t="s">
        <v>239</v>
      </c>
      <c r="N942" s="19" t="s">
        <v>33</v>
      </c>
      <c r="S942" s="19" t="s">
        <v>33</v>
      </c>
    </row>
    <row r="943" spans="5:19" x14ac:dyDescent="0.25">
      <c r="E943" t="s">
        <v>3621</v>
      </c>
      <c r="F943" t="s">
        <v>3622</v>
      </c>
      <c r="G943" s="19" t="s">
        <v>33</v>
      </c>
      <c r="H943" t="s">
        <v>3623</v>
      </c>
      <c r="I943" t="s">
        <v>89</v>
      </c>
      <c r="J943" t="s">
        <v>89</v>
      </c>
      <c r="K943" t="s">
        <v>3624</v>
      </c>
      <c r="L943" t="s">
        <v>35</v>
      </c>
      <c r="M943" t="s">
        <v>160</v>
      </c>
      <c r="N943" s="19" t="s">
        <v>33</v>
      </c>
      <c r="S943" s="19" t="s">
        <v>33</v>
      </c>
    </row>
    <row r="944" spans="5:19" x14ac:dyDescent="0.25">
      <c r="E944" t="s">
        <v>3625</v>
      </c>
      <c r="F944" t="s">
        <v>3626</v>
      </c>
      <c r="G944" s="19" t="s">
        <v>33</v>
      </c>
      <c r="H944" t="s">
        <v>3627</v>
      </c>
      <c r="I944" t="s">
        <v>89</v>
      </c>
      <c r="J944" t="s">
        <v>89</v>
      </c>
      <c r="K944" t="s">
        <v>3628</v>
      </c>
      <c r="L944" t="s">
        <v>38</v>
      </c>
      <c r="M944" t="s">
        <v>39</v>
      </c>
      <c r="N944" s="19" t="s">
        <v>33</v>
      </c>
      <c r="S944" s="19" t="s">
        <v>33</v>
      </c>
    </row>
    <row r="945" spans="5:19" x14ac:dyDescent="0.25">
      <c r="E945" t="s">
        <v>3629</v>
      </c>
      <c r="F945" t="s">
        <v>3630</v>
      </c>
      <c r="G945" s="19" t="s">
        <v>33</v>
      </c>
      <c r="H945" t="s">
        <v>3631</v>
      </c>
      <c r="I945" t="s">
        <v>89</v>
      </c>
      <c r="J945" t="s">
        <v>89</v>
      </c>
      <c r="K945" t="s">
        <v>3632</v>
      </c>
      <c r="L945" t="s">
        <v>38</v>
      </c>
      <c r="M945" t="s">
        <v>794</v>
      </c>
      <c r="N945" s="19" t="s">
        <v>33</v>
      </c>
      <c r="S945" s="19" t="s">
        <v>33</v>
      </c>
    </row>
    <row r="946" spans="5:19" x14ac:dyDescent="0.25">
      <c r="E946" t="s">
        <v>3633</v>
      </c>
      <c r="F946" t="s">
        <v>3634</v>
      </c>
      <c r="G946" s="19" t="s">
        <v>33</v>
      </c>
      <c r="H946" t="s">
        <v>3635</v>
      </c>
      <c r="I946" t="s">
        <v>89</v>
      </c>
      <c r="J946" t="s">
        <v>89</v>
      </c>
      <c r="K946" t="s">
        <v>3636</v>
      </c>
      <c r="L946" t="s">
        <v>170</v>
      </c>
      <c r="M946" t="s">
        <v>865</v>
      </c>
      <c r="N946" s="19" t="s">
        <v>33</v>
      </c>
      <c r="S946" s="19" t="s">
        <v>33</v>
      </c>
    </row>
    <row r="947" spans="5:19" x14ac:dyDescent="0.25">
      <c r="E947" t="s">
        <v>3637</v>
      </c>
      <c r="F947" t="s">
        <v>3638</v>
      </c>
      <c r="G947" s="19" t="s">
        <v>33</v>
      </c>
      <c r="H947" t="s">
        <v>3639</v>
      </c>
      <c r="I947" t="s">
        <v>89</v>
      </c>
      <c r="J947" t="s">
        <v>89</v>
      </c>
      <c r="K947" t="s">
        <v>3640</v>
      </c>
      <c r="L947" t="s">
        <v>44</v>
      </c>
      <c r="M947" t="s">
        <v>45</v>
      </c>
      <c r="N947" s="19" t="s">
        <v>33</v>
      </c>
      <c r="S947" s="19" t="s">
        <v>33</v>
      </c>
    </row>
    <row r="948" spans="5:19" x14ac:dyDescent="0.25">
      <c r="E948" t="s">
        <v>3641</v>
      </c>
      <c r="F948" t="s">
        <v>3642</v>
      </c>
      <c r="G948" s="19" t="s">
        <v>33</v>
      </c>
      <c r="H948" t="s">
        <v>3643</v>
      </c>
      <c r="I948" t="s">
        <v>91</v>
      </c>
      <c r="J948" t="s">
        <v>417</v>
      </c>
      <c r="K948" t="s">
        <v>3644</v>
      </c>
      <c r="L948" t="s">
        <v>38</v>
      </c>
      <c r="M948" t="s">
        <v>68</v>
      </c>
      <c r="N948" s="19" t="s">
        <v>33</v>
      </c>
      <c r="S948" s="19" t="s">
        <v>33</v>
      </c>
    </row>
    <row r="949" spans="5:19" x14ac:dyDescent="0.25">
      <c r="E949" t="s">
        <v>3645</v>
      </c>
      <c r="F949" t="s">
        <v>3646</v>
      </c>
      <c r="G949" s="19" t="s">
        <v>33</v>
      </c>
      <c r="H949" t="s">
        <v>3643</v>
      </c>
      <c r="I949" t="s">
        <v>91</v>
      </c>
      <c r="J949" t="s">
        <v>417</v>
      </c>
      <c r="K949" t="s">
        <v>3647</v>
      </c>
      <c r="L949" t="s">
        <v>38</v>
      </c>
      <c r="M949" t="s">
        <v>68</v>
      </c>
      <c r="N949" s="19" t="s">
        <v>33</v>
      </c>
      <c r="S949" s="19" t="s">
        <v>33</v>
      </c>
    </row>
    <row r="950" spans="5:19" x14ac:dyDescent="0.25">
      <c r="E950" t="s">
        <v>3648</v>
      </c>
      <c r="F950" t="s">
        <v>3649</v>
      </c>
      <c r="G950" s="19" t="s">
        <v>33</v>
      </c>
      <c r="H950" t="s">
        <v>3650</v>
      </c>
      <c r="I950" t="s">
        <v>52</v>
      </c>
      <c r="J950" t="s">
        <v>137</v>
      </c>
      <c r="K950" t="s">
        <v>3651</v>
      </c>
      <c r="L950" t="s">
        <v>96</v>
      </c>
      <c r="M950" t="s">
        <v>1055</v>
      </c>
      <c r="N950" s="19" t="s">
        <v>33</v>
      </c>
      <c r="S950" s="19" t="s">
        <v>33</v>
      </c>
    </row>
    <row r="951" spans="5:19" x14ac:dyDescent="0.25">
      <c r="E951" t="s">
        <v>3652</v>
      </c>
      <c r="F951" t="s">
        <v>3653</v>
      </c>
      <c r="G951" s="19" t="s">
        <v>33</v>
      </c>
      <c r="H951" t="s">
        <v>3654</v>
      </c>
      <c r="I951" t="s">
        <v>38</v>
      </c>
      <c r="J951" t="s">
        <v>471</v>
      </c>
      <c r="K951" t="s">
        <v>3655</v>
      </c>
      <c r="L951" t="s">
        <v>44</v>
      </c>
      <c r="M951" t="s">
        <v>103</v>
      </c>
      <c r="N951" s="19" t="s">
        <v>33</v>
      </c>
      <c r="S951" s="19" t="s">
        <v>33</v>
      </c>
    </row>
    <row r="952" spans="5:19" x14ac:dyDescent="0.25">
      <c r="E952" t="s">
        <v>3656</v>
      </c>
      <c r="F952" t="s">
        <v>3657</v>
      </c>
      <c r="G952" s="19" t="s">
        <v>33</v>
      </c>
      <c r="H952" t="s">
        <v>3658</v>
      </c>
      <c r="I952" t="s">
        <v>89</v>
      </c>
      <c r="J952" t="s">
        <v>89</v>
      </c>
      <c r="K952" t="s">
        <v>3659</v>
      </c>
      <c r="L952" t="s">
        <v>35</v>
      </c>
      <c r="M952" t="s">
        <v>3660</v>
      </c>
      <c r="N952" s="19" t="s">
        <v>33</v>
      </c>
      <c r="S952" s="19" t="s">
        <v>33</v>
      </c>
    </row>
    <row r="953" spans="5:19" x14ac:dyDescent="0.25">
      <c r="E953" t="s">
        <v>3661</v>
      </c>
      <c r="F953" t="s">
        <v>3662</v>
      </c>
      <c r="G953" s="19" t="s">
        <v>33</v>
      </c>
      <c r="H953" t="s">
        <v>3663</v>
      </c>
      <c r="I953" t="s">
        <v>35</v>
      </c>
      <c r="J953" t="s">
        <v>263</v>
      </c>
      <c r="K953" t="s">
        <v>3664</v>
      </c>
      <c r="L953" t="s">
        <v>52</v>
      </c>
      <c r="M953" t="s">
        <v>137</v>
      </c>
      <c r="N953" s="19" t="s">
        <v>33</v>
      </c>
      <c r="S953" s="19" t="s">
        <v>33</v>
      </c>
    </row>
    <row r="954" spans="5:19" x14ac:dyDescent="0.25">
      <c r="E954" t="s">
        <v>3665</v>
      </c>
      <c r="F954" t="s">
        <v>3666</v>
      </c>
      <c r="G954" s="19" t="s">
        <v>33</v>
      </c>
      <c r="H954" t="s">
        <v>3667</v>
      </c>
      <c r="I954" t="s">
        <v>110</v>
      </c>
      <c r="J954" t="s">
        <v>348</v>
      </c>
      <c r="K954" t="s">
        <v>3668</v>
      </c>
      <c r="L954" t="s">
        <v>38</v>
      </c>
      <c r="M954" t="s">
        <v>62</v>
      </c>
      <c r="N954" s="19" t="s">
        <v>33</v>
      </c>
      <c r="S954" s="19" t="s">
        <v>33</v>
      </c>
    </row>
    <row r="955" spans="5:19" x14ac:dyDescent="0.25">
      <c r="E955" t="s">
        <v>3669</v>
      </c>
      <c r="F955" t="s">
        <v>3670</v>
      </c>
      <c r="G955" s="19" t="s">
        <v>33</v>
      </c>
      <c r="H955" t="s">
        <v>3671</v>
      </c>
      <c r="I955" t="s">
        <v>52</v>
      </c>
      <c r="J955" t="s">
        <v>943</v>
      </c>
      <c r="K955" t="s">
        <v>3672</v>
      </c>
      <c r="L955" t="s">
        <v>38</v>
      </c>
      <c r="M955" t="s">
        <v>68</v>
      </c>
      <c r="N955" s="19" t="s">
        <v>33</v>
      </c>
      <c r="S955" s="19" t="s">
        <v>33</v>
      </c>
    </row>
    <row r="956" spans="5:19" x14ac:dyDescent="0.25">
      <c r="E956" t="s">
        <v>3673</v>
      </c>
      <c r="F956" t="s">
        <v>3674</v>
      </c>
      <c r="G956" s="19" t="s">
        <v>33</v>
      </c>
      <c r="H956" t="s">
        <v>3671</v>
      </c>
      <c r="I956" t="s">
        <v>89</v>
      </c>
      <c r="J956" t="s">
        <v>89</v>
      </c>
      <c r="K956" t="s">
        <v>3675</v>
      </c>
      <c r="L956" t="s">
        <v>35</v>
      </c>
      <c r="M956" t="s">
        <v>442</v>
      </c>
      <c r="N956" s="19" t="s">
        <v>33</v>
      </c>
      <c r="S956" s="19" t="s">
        <v>33</v>
      </c>
    </row>
    <row r="957" spans="5:19" x14ac:dyDescent="0.25">
      <c r="E957" t="s">
        <v>3676</v>
      </c>
      <c r="F957" t="s">
        <v>3677</v>
      </c>
      <c r="G957" s="19" t="s">
        <v>33</v>
      </c>
      <c r="H957" t="s">
        <v>3678</v>
      </c>
      <c r="I957" t="s">
        <v>91</v>
      </c>
      <c r="J957" t="s">
        <v>92</v>
      </c>
      <c r="K957" t="s">
        <v>3679</v>
      </c>
      <c r="L957" t="s">
        <v>38</v>
      </c>
      <c r="M957" t="s">
        <v>815</v>
      </c>
      <c r="N957" s="19" t="s">
        <v>33</v>
      </c>
      <c r="S957" s="19" t="s">
        <v>33</v>
      </c>
    </row>
    <row r="958" spans="5:19" x14ac:dyDescent="0.25">
      <c r="E958" t="s">
        <v>3680</v>
      </c>
      <c r="F958" t="s">
        <v>3681</v>
      </c>
      <c r="G958" s="19" t="s">
        <v>33</v>
      </c>
      <c r="H958" t="s">
        <v>3678</v>
      </c>
      <c r="I958" t="s">
        <v>89</v>
      </c>
      <c r="J958" t="s">
        <v>89</v>
      </c>
      <c r="K958" t="s">
        <v>3682</v>
      </c>
      <c r="L958" t="s">
        <v>44</v>
      </c>
      <c r="M958" t="s">
        <v>144</v>
      </c>
      <c r="N958" s="19" t="s">
        <v>33</v>
      </c>
      <c r="S958" s="19" t="s">
        <v>33</v>
      </c>
    </row>
    <row r="959" spans="5:19" x14ac:dyDescent="0.25">
      <c r="E959" t="s">
        <v>3683</v>
      </c>
      <c r="F959" t="s">
        <v>3684</v>
      </c>
      <c r="G959" s="19" t="s">
        <v>33</v>
      </c>
      <c r="H959" t="s">
        <v>3678</v>
      </c>
      <c r="I959" t="s">
        <v>91</v>
      </c>
      <c r="J959" t="s">
        <v>92</v>
      </c>
      <c r="K959" t="s">
        <v>3685</v>
      </c>
      <c r="L959" t="s">
        <v>170</v>
      </c>
      <c r="M959" t="s">
        <v>171</v>
      </c>
      <c r="N959" s="19" t="s">
        <v>33</v>
      </c>
      <c r="S959" s="19" t="s">
        <v>33</v>
      </c>
    </row>
    <row r="960" spans="5:19" x14ac:dyDescent="0.25">
      <c r="E960" t="s">
        <v>3686</v>
      </c>
      <c r="F960" t="s">
        <v>3687</v>
      </c>
      <c r="G960" s="19" t="s">
        <v>33</v>
      </c>
      <c r="H960" t="s">
        <v>3688</v>
      </c>
      <c r="I960" t="s">
        <v>52</v>
      </c>
      <c r="J960" t="s">
        <v>137</v>
      </c>
      <c r="K960" t="s">
        <v>3689</v>
      </c>
      <c r="L960" t="s">
        <v>44</v>
      </c>
      <c r="M960" t="s">
        <v>103</v>
      </c>
      <c r="N960" s="19" t="s">
        <v>33</v>
      </c>
      <c r="S960" s="19" t="s">
        <v>33</v>
      </c>
    </row>
    <row r="961" spans="5:19" x14ac:dyDescent="0.25">
      <c r="E961" t="s">
        <v>3690</v>
      </c>
      <c r="F961" t="s">
        <v>3691</v>
      </c>
      <c r="G961" s="19" t="s">
        <v>33</v>
      </c>
      <c r="H961" t="s">
        <v>3688</v>
      </c>
      <c r="I961" t="s">
        <v>89</v>
      </c>
      <c r="J961" t="s">
        <v>89</v>
      </c>
      <c r="K961" t="s">
        <v>3692</v>
      </c>
      <c r="L961" t="s">
        <v>38</v>
      </c>
      <c r="M961" t="s">
        <v>1275</v>
      </c>
      <c r="N961" s="19" t="s">
        <v>33</v>
      </c>
      <c r="S961" s="19" t="s">
        <v>33</v>
      </c>
    </row>
    <row r="962" spans="5:19" x14ac:dyDescent="0.25">
      <c r="E962" t="s">
        <v>3693</v>
      </c>
      <c r="F962" t="s">
        <v>3694</v>
      </c>
      <c r="G962" s="19" t="s">
        <v>33</v>
      </c>
      <c r="H962" t="s">
        <v>3688</v>
      </c>
      <c r="I962" t="s">
        <v>89</v>
      </c>
      <c r="J962" t="s">
        <v>89</v>
      </c>
      <c r="K962" t="s">
        <v>3695</v>
      </c>
      <c r="L962" t="s">
        <v>38</v>
      </c>
      <c r="M962" t="s">
        <v>794</v>
      </c>
      <c r="N962" s="19" t="s">
        <v>33</v>
      </c>
      <c r="S962" s="19" t="s">
        <v>33</v>
      </c>
    </row>
    <row r="963" spans="5:19" x14ac:dyDescent="0.25">
      <c r="E963" t="s">
        <v>3696</v>
      </c>
      <c r="F963" t="s">
        <v>3697</v>
      </c>
      <c r="G963" s="19" t="s">
        <v>33</v>
      </c>
      <c r="H963" t="s">
        <v>3698</v>
      </c>
      <c r="I963" t="s">
        <v>110</v>
      </c>
      <c r="J963" t="s">
        <v>111</v>
      </c>
      <c r="K963" t="s">
        <v>3699</v>
      </c>
      <c r="L963" t="s">
        <v>44</v>
      </c>
      <c r="M963" t="s">
        <v>103</v>
      </c>
      <c r="N963" s="19" t="s">
        <v>33</v>
      </c>
      <c r="S963" s="19" t="s">
        <v>33</v>
      </c>
    </row>
    <row r="964" spans="5:19" x14ac:dyDescent="0.25">
      <c r="E964" t="s">
        <v>3700</v>
      </c>
      <c r="F964" t="s">
        <v>3701</v>
      </c>
      <c r="G964" s="19" t="s">
        <v>33</v>
      </c>
      <c r="H964" t="s">
        <v>3698</v>
      </c>
      <c r="I964" t="s">
        <v>110</v>
      </c>
      <c r="J964" t="s">
        <v>111</v>
      </c>
      <c r="K964" t="s">
        <v>3702</v>
      </c>
      <c r="L964" t="s">
        <v>52</v>
      </c>
      <c r="M964" t="s">
        <v>2713</v>
      </c>
      <c r="N964" s="19" t="s">
        <v>33</v>
      </c>
      <c r="S964" s="19" t="s">
        <v>33</v>
      </c>
    </row>
    <row r="965" spans="5:19" x14ac:dyDescent="0.25">
      <c r="E965" t="s">
        <v>3703</v>
      </c>
      <c r="F965" t="s">
        <v>3704</v>
      </c>
      <c r="G965" s="19" t="s">
        <v>33</v>
      </c>
      <c r="H965" t="s">
        <v>3705</v>
      </c>
      <c r="I965" t="s">
        <v>170</v>
      </c>
      <c r="J965" t="s">
        <v>1200</v>
      </c>
      <c r="K965" t="s">
        <v>3706</v>
      </c>
      <c r="L965" t="s">
        <v>89</v>
      </c>
      <c r="M965" t="s">
        <v>89</v>
      </c>
      <c r="N965" s="19" t="s">
        <v>33</v>
      </c>
      <c r="S965" s="19" t="s">
        <v>33</v>
      </c>
    </row>
    <row r="966" spans="5:19" x14ac:dyDescent="0.25">
      <c r="E966" t="s">
        <v>3707</v>
      </c>
      <c r="F966" t="s">
        <v>3708</v>
      </c>
      <c r="G966" s="19" t="s">
        <v>33</v>
      </c>
      <c r="H966" t="s">
        <v>3709</v>
      </c>
      <c r="I966" t="s">
        <v>52</v>
      </c>
      <c r="J966" t="s">
        <v>1420</v>
      </c>
      <c r="K966" t="s">
        <v>3710</v>
      </c>
      <c r="L966" t="s">
        <v>142</v>
      </c>
      <c r="M966" t="s">
        <v>133</v>
      </c>
      <c r="N966" s="19" t="s">
        <v>33</v>
      </c>
      <c r="S966" s="19" t="s">
        <v>33</v>
      </c>
    </row>
    <row r="967" spans="5:19" x14ac:dyDescent="0.25">
      <c r="E967" t="s">
        <v>3711</v>
      </c>
      <c r="F967" t="s">
        <v>3712</v>
      </c>
      <c r="G967" s="19" t="s">
        <v>33</v>
      </c>
      <c r="H967" t="s">
        <v>3713</v>
      </c>
      <c r="I967" t="s">
        <v>89</v>
      </c>
      <c r="J967" t="s">
        <v>89</v>
      </c>
      <c r="K967" t="s">
        <v>3714</v>
      </c>
      <c r="L967" t="s">
        <v>96</v>
      </c>
      <c r="M967" t="s">
        <v>3715</v>
      </c>
      <c r="N967" s="19" t="s">
        <v>33</v>
      </c>
      <c r="S967" s="19" t="s">
        <v>33</v>
      </c>
    </row>
    <row r="968" spans="5:19" x14ac:dyDescent="0.25">
      <c r="E968" t="s">
        <v>3716</v>
      </c>
      <c r="F968" t="s">
        <v>3717</v>
      </c>
      <c r="G968" s="19" t="s">
        <v>33</v>
      </c>
      <c r="H968" t="s">
        <v>3718</v>
      </c>
      <c r="I968" t="s">
        <v>82</v>
      </c>
      <c r="J968" t="s">
        <v>1846</v>
      </c>
      <c r="K968" t="s">
        <v>3719</v>
      </c>
      <c r="L968" t="s">
        <v>38</v>
      </c>
      <c r="M968" t="s">
        <v>1096</v>
      </c>
      <c r="N968" s="19" t="s">
        <v>33</v>
      </c>
      <c r="S968" s="19" t="s">
        <v>33</v>
      </c>
    </row>
    <row r="969" spans="5:19" x14ac:dyDescent="0.25">
      <c r="E969" t="s">
        <v>3720</v>
      </c>
      <c r="F969" t="s">
        <v>3721</v>
      </c>
      <c r="G969" s="19" t="s">
        <v>33</v>
      </c>
      <c r="H969" t="s">
        <v>3722</v>
      </c>
      <c r="I969" t="s">
        <v>89</v>
      </c>
      <c r="J969" t="s">
        <v>89</v>
      </c>
      <c r="K969" t="s">
        <v>3723</v>
      </c>
      <c r="L969" t="s">
        <v>356</v>
      </c>
      <c r="M969" t="s">
        <v>943</v>
      </c>
      <c r="N969" s="19" t="s">
        <v>33</v>
      </c>
      <c r="S969" s="19" t="s">
        <v>33</v>
      </c>
    </row>
    <row r="970" spans="5:19" x14ac:dyDescent="0.25">
      <c r="E970" t="s">
        <v>3724</v>
      </c>
      <c r="F970" t="s">
        <v>3725</v>
      </c>
      <c r="G970" s="19" t="s">
        <v>33</v>
      </c>
      <c r="H970" t="s">
        <v>3722</v>
      </c>
      <c r="I970" t="s">
        <v>89</v>
      </c>
      <c r="J970" t="s">
        <v>89</v>
      </c>
      <c r="K970" t="s">
        <v>3726</v>
      </c>
      <c r="L970" t="s">
        <v>150</v>
      </c>
      <c r="M970" t="s">
        <v>151</v>
      </c>
      <c r="N970" s="19" t="s">
        <v>33</v>
      </c>
      <c r="S970" s="19" t="s">
        <v>33</v>
      </c>
    </row>
    <row r="971" spans="5:19" x14ac:dyDescent="0.25">
      <c r="E971" t="s">
        <v>3727</v>
      </c>
      <c r="F971" t="s">
        <v>3728</v>
      </c>
      <c r="G971" s="19" t="s">
        <v>33</v>
      </c>
      <c r="H971" t="s">
        <v>3722</v>
      </c>
      <c r="I971" t="s">
        <v>89</v>
      </c>
      <c r="J971" t="s">
        <v>89</v>
      </c>
      <c r="K971" t="s">
        <v>3729</v>
      </c>
      <c r="L971" t="s">
        <v>35</v>
      </c>
      <c r="M971" t="s">
        <v>36</v>
      </c>
      <c r="N971" s="19" t="s">
        <v>33</v>
      </c>
      <c r="S971" s="19" t="s">
        <v>33</v>
      </c>
    </row>
    <row r="972" spans="5:19" x14ac:dyDescent="0.25">
      <c r="E972" t="s">
        <v>3730</v>
      </c>
      <c r="F972" t="s">
        <v>3731</v>
      </c>
      <c r="G972" s="19" t="s">
        <v>33</v>
      </c>
      <c r="H972" t="s">
        <v>3722</v>
      </c>
      <c r="I972" t="s">
        <v>89</v>
      </c>
      <c r="J972" t="s">
        <v>89</v>
      </c>
      <c r="K972" t="s">
        <v>3732</v>
      </c>
      <c r="L972" t="s">
        <v>170</v>
      </c>
      <c r="M972" t="s">
        <v>1425</v>
      </c>
      <c r="N972" s="19" t="s">
        <v>33</v>
      </c>
      <c r="S972" s="19" t="s">
        <v>33</v>
      </c>
    </row>
    <row r="973" spans="5:19" x14ac:dyDescent="0.25">
      <c r="E973" t="s">
        <v>3733</v>
      </c>
      <c r="F973" t="s">
        <v>3734</v>
      </c>
      <c r="G973" s="19" t="s">
        <v>33</v>
      </c>
      <c r="H973" t="s">
        <v>3722</v>
      </c>
      <c r="I973" t="s">
        <v>89</v>
      </c>
      <c r="J973" t="s">
        <v>89</v>
      </c>
      <c r="K973" t="s">
        <v>3735</v>
      </c>
      <c r="L973" t="s">
        <v>35</v>
      </c>
      <c r="M973" t="s">
        <v>160</v>
      </c>
      <c r="N973" s="19" t="s">
        <v>33</v>
      </c>
      <c r="S973" s="19" t="s">
        <v>33</v>
      </c>
    </row>
    <row r="974" spans="5:19" x14ac:dyDescent="0.25">
      <c r="E974" t="s">
        <v>3736</v>
      </c>
      <c r="F974" t="s">
        <v>3737</v>
      </c>
      <c r="G974" s="19" t="s">
        <v>33</v>
      </c>
      <c r="H974" t="s">
        <v>3738</v>
      </c>
      <c r="I974" t="s">
        <v>150</v>
      </c>
      <c r="J974" t="s">
        <v>151</v>
      </c>
      <c r="K974" t="s">
        <v>3739</v>
      </c>
      <c r="L974" t="s">
        <v>52</v>
      </c>
      <c r="M974" t="s">
        <v>630</v>
      </c>
      <c r="N974" s="19" t="s">
        <v>33</v>
      </c>
      <c r="S974" s="19" t="s">
        <v>33</v>
      </c>
    </row>
    <row r="975" spans="5:19" x14ac:dyDescent="0.25">
      <c r="E975" t="s">
        <v>3740</v>
      </c>
      <c r="F975" t="s">
        <v>3741</v>
      </c>
      <c r="G975" s="19" t="s">
        <v>33</v>
      </c>
      <c r="H975" t="s">
        <v>3742</v>
      </c>
      <c r="I975" t="s">
        <v>52</v>
      </c>
      <c r="J975" t="s">
        <v>137</v>
      </c>
      <c r="K975" t="s">
        <v>3743</v>
      </c>
      <c r="L975" t="s">
        <v>110</v>
      </c>
      <c r="M975" t="s">
        <v>322</v>
      </c>
      <c r="N975" s="19" t="s">
        <v>33</v>
      </c>
      <c r="S975" s="19" t="s">
        <v>33</v>
      </c>
    </row>
    <row r="976" spans="5:19" x14ac:dyDescent="0.25">
      <c r="E976" t="s">
        <v>3744</v>
      </c>
      <c r="F976" t="s">
        <v>3745</v>
      </c>
      <c r="G976" s="19" t="s">
        <v>33</v>
      </c>
      <c r="H976" t="s">
        <v>3746</v>
      </c>
      <c r="I976" t="s">
        <v>52</v>
      </c>
      <c r="J976" t="s">
        <v>137</v>
      </c>
      <c r="K976" t="s">
        <v>3747</v>
      </c>
      <c r="L976" t="s">
        <v>44</v>
      </c>
      <c r="M976" t="s">
        <v>103</v>
      </c>
      <c r="N976" s="19" t="s">
        <v>33</v>
      </c>
      <c r="S976" s="19" t="s">
        <v>33</v>
      </c>
    </row>
    <row r="977" spans="5:19" x14ac:dyDescent="0.25">
      <c r="E977" t="s">
        <v>3748</v>
      </c>
      <c r="F977" t="s">
        <v>3749</v>
      </c>
      <c r="G977" s="19" t="s">
        <v>33</v>
      </c>
      <c r="H977" t="s">
        <v>3750</v>
      </c>
      <c r="I977" t="s">
        <v>110</v>
      </c>
      <c r="J977" t="s">
        <v>111</v>
      </c>
      <c r="K977" t="s">
        <v>3751</v>
      </c>
      <c r="L977" t="s">
        <v>35</v>
      </c>
      <c r="M977" t="s">
        <v>263</v>
      </c>
      <c r="N977" s="19" t="s">
        <v>33</v>
      </c>
      <c r="S977" s="19" t="s">
        <v>33</v>
      </c>
    </row>
    <row r="978" spans="5:19" x14ac:dyDescent="0.25">
      <c r="E978" t="s">
        <v>3752</v>
      </c>
      <c r="F978" t="s">
        <v>3753</v>
      </c>
      <c r="G978" s="19" t="s">
        <v>33</v>
      </c>
      <c r="H978" t="s">
        <v>3754</v>
      </c>
      <c r="I978" t="s">
        <v>142</v>
      </c>
      <c r="J978" t="s">
        <v>117</v>
      </c>
      <c r="K978" t="s">
        <v>3755</v>
      </c>
      <c r="L978" t="s">
        <v>44</v>
      </c>
      <c r="M978" t="s">
        <v>789</v>
      </c>
      <c r="N978" s="19" t="s">
        <v>33</v>
      </c>
      <c r="S978" s="19" t="s">
        <v>33</v>
      </c>
    </row>
    <row r="979" spans="5:19" x14ac:dyDescent="0.25">
      <c r="E979" t="s">
        <v>3756</v>
      </c>
      <c r="F979" t="s">
        <v>3757</v>
      </c>
      <c r="G979" s="19" t="s">
        <v>33</v>
      </c>
      <c r="H979" t="s">
        <v>3754</v>
      </c>
      <c r="I979" t="s">
        <v>89</v>
      </c>
      <c r="J979" t="s">
        <v>89</v>
      </c>
      <c r="K979" t="s">
        <v>3758</v>
      </c>
      <c r="L979" t="s">
        <v>44</v>
      </c>
      <c r="M979" t="s">
        <v>506</v>
      </c>
      <c r="N979" s="19" t="s">
        <v>33</v>
      </c>
      <c r="S979" s="19" t="s">
        <v>33</v>
      </c>
    </row>
    <row r="980" spans="5:19" x14ac:dyDescent="0.25">
      <c r="E980" t="s">
        <v>3759</v>
      </c>
      <c r="F980" t="s">
        <v>3760</v>
      </c>
      <c r="G980" s="19" t="s">
        <v>33</v>
      </c>
      <c r="H980" t="s">
        <v>3754</v>
      </c>
      <c r="I980" t="s">
        <v>89</v>
      </c>
      <c r="J980" t="s">
        <v>89</v>
      </c>
      <c r="K980" t="s">
        <v>3761</v>
      </c>
      <c r="L980" t="s">
        <v>142</v>
      </c>
      <c r="M980" t="s">
        <v>133</v>
      </c>
      <c r="N980" s="19" t="s">
        <v>33</v>
      </c>
      <c r="S980" s="19" t="s">
        <v>33</v>
      </c>
    </row>
    <row r="981" spans="5:19" x14ac:dyDescent="0.25">
      <c r="E981" t="s">
        <v>3762</v>
      </c>
      <c r="F981" t="s">
        <v>3763</v>
      </c>
      <c r="G981" s="19" t="s">
        <v>33</v>
      </c>
      <c r="H981" t="s">
        <v>3764</v>
      </c>
      <c r="I981" t="s">
        <v>35</v>
      </c>
      <c r="J981" t="s">
        <v>117</v>
      </c>
      <c r="K981" t="s">
        <v>3765</v>
      </c>
      <c r="L981" t="s">
        <v>44</v>
      </c>
      <c r="M981" t="s">
        <v>789</v>
      </c>
      <c r="N981" s="19" t="s">
        <v>33</v>
      </c>
      <c r="S981" s="19" t="s">
        <v>33</v>
      </c>
    </row>
    <row r="982" spans="5:19" x14ac:dyDescent="0.25">
      <c r="E982" t="s">
        <v>3766</v>
      </c>
      <c r="F982" t="s">
        <v>3767</v>
      </c>
      <c r="G982" s="19" t="s">
        <v>33</v>
      </c>
      <c r="H982" t="s">
        <v>3768</v>
      </c>
      <c r="I982" t="s">
        <v>89</v>
      </c>
      <c r="J982" t="s">
        <v>89</v>
      </c>
      <c r="K982" t="s">
        <v>3769</v>
      </c>
      <c r="L982" t="s">
        <v>82</v>
      </c>
      <c r="M982" t="s">
        <v>97</v>
      </c>
      <c r="N982" s="19" t="s">
        <v>33</v>
      </c>
      <c r="S982" s="19" t="s">
        <v>33</v>
      </c>
    </row>
    <row r="983" spans="5:19" x14ac:dyDescent="0.25">
      <c r="E983" t="s">
        <v>3770</v>
      </c>
      <c r="F983" t="s">
        <v>3771</v>
      </c>
      <c r="G983" s="19" t="s">
        <v>33</v>
      </c>
      <c r="H983" t="s">
        <v>3768</v>
      </c>
      <c r="I983" t="s">
        <v>89</v>
      </c>
      <c r="J983" t="s">
        <v>89</v>
      </c>
      <c r="K983" t="s">
        <v>3772</v>
      </c>
      <c r="L983" t="s">
        <v>142</v>
      </c>
      <c r="M983" t="s">
        <v>133</v>
      </c>
      <c r="N983" s="19" t="s">
        <v>33</v>
      </c>
      <c r="S983" s="19" t="s">
        <v>33</v>
      </c>
    </row>
    <row r="984" spans="5:19" x14ac:dyDescent="0.25">
      <c r="E984" t="s">
        <v>3773</v>
      </c>
      <c r="F984" t="s">
        <v>3774</v>
      </c>
      <c r="G984" s="19" t="s">
        <v>33</v>
      </c>
      <c r="H984" t="s">
        <v>3768</v>
      </c>
      <c r="I984" t="s">
        <v>38</v>
      </c>
      <c r="J984" t="s">
        <v>283</v>
      </c>
      <c r="K984" t="s">
        <v>3775</v>
      </c>
      <c r="L984" t="s">
        <v>52</v>
      </c>
      <c r="M984" t="s">
        <v>1140</v>
      </c>
      <c r="N984" s="19" t="s">
        <v>33</v>
      </c>
      <c r="S984" s="19" t="s">
        <v>33</v>
      </c>
    </row>
    <row r="985" spans="5:19" x14ac:dyDescent="0.25">
      <c r="E985" t="s">
        <v>3776</v>
      </c>
      <c r="F985" t="s">
        <v>3777</v>
      </c>
      <c r="G985" s="19" t="s">
        <v>33</v>
      </c>
      <c r="H985" t="s">
        <v>3778</v>
      </c>
      <c r="I985" t="s">
        <v>89</v>
      </c>
      <c r="J985" t="s">
        <v>89</v>
      </c>
      <c r="K985" t="s">
        <v>3779</v>
      </c>
      <c r="L985" t="s">
        <v>356</v>
      </c>
      <c r="M985" t="s">
        <v>244</v>
      </c>
      <c r="N985" s="19" t="s">
        <v>33</v>
      </c>
      <c r="S985" s="19" t="s">
        <v>33</v>
      </c>
    </row>
    <row r="986" spans="5:19" x14ac:dyDescent="0.25">
      <c r="E986" t="s">
        <v>3780</v>
      </c>
      <c r="F986" t="s">
        <v>3781</v>
      </c>
      <c r="G986" s="19" t="s">
        <v>33</v>
      </c>
      <c r="H986" t="s">
        <v>3782</v>
      </c>
      <c r="I986" t="s">
        <v>89</v>
      </c>
      <c r="J986" t="s">
        <v>89</v>
      </c>
      <c r="K986" t="s">
        <v>3783</v>
      </c>
      <c r="L986" t="s">
        <v>52</v>
      </c>
      <c r="M986" t="s">
        <v>688</v>
      </c>
      <c r="N986" s="19" t="s">
        <v>33</v>
      </c>
      <c r="S986" s="19" t="s">
        <v>33</v>
      </c>
    </row>
    <row r="987" spans="5:19" x14ac:dyDescent="0.25">
      <c r="E987" t="s">
        <v>3784</v>
      </c>
      <c r="F987" t="s">
        <v>3785</v>
      </c>
      <c r="G987" s="19" t="s">
        <v>33</v>
      </c>
      <c r="H987" t="s">
        <v>3786</v>
      </c>
      <c r="I987" t="s">
        <v>89</v>
      </c>
      <c r="J987" t="s">
        <v>89</v>
      </c>
      <c r="K987" t="s">
        <v>3787</v>
      </c>
      <c r="L987" t="s">
        <v>44</v>
      </c>
      <c r="M987" t="s">
        <v>285</v>
      </c>
      <c r="N987" s="19" t="s">
        <v>33</v>
      </c>
      <c r="S987" s="19" t="s">
        <v>33</v>
      </c>
    </row>
    <row r="988" spans="5:19" x14ac:dyDescent="0.25">
      <c r="E988" t="s">
        <v>3788</v>
      </c>
      <c r="F988" t="s">
        <v>3789</v>
      </c>
      <c r="G988" s="19" t="s">
        <v>33</v>
      </c>
      <c r="H988" t="s">
        <v>3790</v>
      </c>
      <c r="I988" t="s">
        <v>89</v>
      </c>
      <c r="J988" t="s">
        <v>89</v>
      </c>
      <c r="K988" t="s">
        <v>3791</v>
      </c>
      <c r="L988" t="s">
        <v>150</v>
      </c>
      <c r="M988" t="s">
        <v>151</v>
      </c>
      <c r="N988" s="19" t="s">
        <v>33</v>
      </c>
      <c r="S988" s="19" t="s">
        <v>33</v>
      </c>
    </row>
    <row r="989" spans="5:19" x14ac:dyDescent="0.25">
      <c r="E989" t="s">
        <v>3792</v>
      </c>
      <c r="F989" t="s">
        <v>3793</v>
      </c>
      <c r="G989" s="19" t="s">
        <v>33</v>
      </c>
      <c r="H989" t="s">
        <v>3794</v>
      </c>
      <c r="I989" t="s">
        <v>89</v>
      </c>
      <c r="J989" t="s">
        <v>89</v>
      </c>
      <c r="K989" t="s">
        <v>3795</v>
      </c>
      <c r="L989" t="s">
        <v>35</v>
      </c>
      <c r="M989" t="s">
        <v>72</v>
      </c>
      <c r="N989" s="19" t="s">
        <v>33</v>
      </c>
      <c r="S989" s="19" t="s">
        <v>33</v>
      </c>
    </row>
    <row r="990" spans="5:19" x14ac:dyDescent="0.25">
      <c r="E990" t="s">
        <v>3796</v>
      </c>
      <c r="F990" t="s">
        <v>3797</v>
      </c>
      <c r="G990" s="19" t="s">
        <v>33</v>
      </c>
      <c r="H990" t="s">
        <v>3798</v>
      </c>
      <c r="I990" t="s">
        <v>89</v>
      </c>
      <c r="J990" t="s">
        <v>89</v>
      </c>
      <c r="K990" t="s">
        <v>3799</v>
      </c>
      <c r="L990" t="s">
        <v>44</v>
      </c>
      <c r="M990" t="s">
        <v>103</v>
      </c>
      <c r="N990" s="19" t="s">
        <v>33</v>
      </c>
      <c r="S990" s="19" t="s">
        <v>33</v>
      </c>
    </row>
    <row r="991" spans="5:19" x14ac:dyDescent="0.25">
      <c r="E991" t="s">
        <v>3800</v>
      </c>
      <c r="F991" t="s">
        <v>3801</v>
      </c>
      <c r="G991" s="19" t="s">
        <v>33</v>
      </c>
      <c r="H991" t="s">
        <v>3802</v>
      </c>
      <c r="I991" t="s">
        <v>89</v>
      </c>
      <c r="J991" t="s">
        <v>89</v>
      </c>
      <c r="K991" t="s">
        <v>3799</v>
      </c>
      <c r="L991" t="s">
        <v>44</v>
      </c>
      <c r="M991" t="s">
        <v>103</v>
      </c>
      <c r="N991" s="19" t="s">
        <v>33</v>
      </c>
      <c r="S991" s="19" t="s">
        <v>33</v>
      </c>
    </row>
    <row r="992" spans="5:19" x14ac:dyDescent="0.25">
      <c r="E992" t="s">
        <v>3803</v>
      </c>
      <c r="F992" t="s">
        <v>3804</v>
      </c>
      <c r="G992" s="19" t="s">
        <v>33</v>
      </c>
      <c r="H992" t="s">
        <v>3805</v>
      </c>
      <c r="I992" t="s">
        <v>89</v>
      </c>
      <c r="J992" t="s">
        <v>89</v>
      </c>
      <c r="K992" t="s">
        <v>3806</v>
      </c>
      <c r="L992" t="s">
        <v>52</v>
      </c>
      <c r="M992" t="s">
        <v>55</v>
      </c>
      <c r="N992" s="19" t="s">
        <v>33</v>
      </c>
      <c r="S992" s="19" t="s">
        <v>33</v>
      </c>
    </row>
    <row r="993" spans="5:19" x14ac:dyDescent="0.25">
      <c r="E993" t="s">
        <v>3807</v>
      </c>
      <c r="F993" t="s">
        <v>3808</v>
      </c>
      <c r="G993" s="19" t="s">
        <v>33</v>
      </c>
      <c r="H993" t="s">
        <v>3805</v>
      </c>
      <c r="I993" t="s">
        <v>89</v>
      </c>
      <c r="J993" t="s">
        <v>89</v>
      </c>
      <c r="K993" t="s">
        <v>3809</v>
      </c>
      <c r="L993" t="s">
        <v>35</v>
      </c>
      <c r="M993" t="s">
        <v>72</v>
      </c>
      <c r="N993" s="19" t="s">
        <v>33</v>
      </c>
      <c r="S993" s="19" t="s">
        <v>33</v>
      </c>
    </row>
    <row r="994" spans="5:19" x14ac:dyDescent="0.25">
      <c r="E994" t="s">
        <v>3810</v>
      </c>
      <c r="F994" t="s">
        <v>2</v>
      </c>
      <c r="G994" s="19" t="s">
        <v>33</v>
      </c>
      <c r="H994" t="s">
        <v>3811</v>
      </c>
      <c r="I994" t="s">
        <v>89</v>
      </c>
      <c r="J994" t="s">
        <v>89</v>
      </c>
      <c r="K994" t="s">
        <v>3812</v>
      </c>
      <c r="L994" t="s">
        <v>35</v>
      </c>
      <c r="M994" t="s">
        <v>60</v>
      </c>
      <c r="N994" s="19" t="s">
        <v>33</v>
      </c>
      <c r="S994" s="19" t="s">
        <v>33</v>
      </c>
    </row>
    <row r="995" spans="5:19" x14ac:dyDescent="0.25">
      <c r="E995" t="s">
        <v>3813</v>
      </c>
      <c r="F995" t="s">
        <v>3814</v>
      </c>
      <c r="G995" s="19" t="s">
        <v>33</v>
      </c>
      <c r="H995" t="s">
        <v>3815</v>
      </c>
      <c r="I995" t="s">
        <v>89</v>
      </c>
      <c r="J995" t="s">
        <v>89</v>
      </c>
      <c r="K995" t="s">
        <v>3816</v>
      </c>
      <c r="N995" s="19" t="s">
        <v>33</v>
      </c>
      <c r="S995" s="19" t="s">
        <v>33</v>
      </c>
    </row>
    <row r="996" spans="5:19" x14ac:dyDescent="0.25">
      <c r="E996" t="s">
        <v>3817</v>
      </c>
      <c r="F996" t="s">
        <v>3818</v>
      </c>
      <c r="G996" s="19" t="s">
        <v>33</v>
      </c>
      <c r="H996" t="s">
        <v>3819</v>
      </c>
      <c r="I996" t="s">
        <v>89</v>
      </c>
      <c r="J996" t="s">
        <v>89</v>
      </c>
      <c r="K996" t="s">
        <v>3820</v>
      </c>
      <c r="L996" t="s">
        <v>38</v>
      </c>
      <c r="M996" t="s">
        <v>815</v>
      </c>
      <c r="N996" s="19" t="s">
        <v>33</v>
      </c>
      <c r="S996" s="19" t="s">
        <v>33</v>
      </c>
    </row>
    <row r="997" spans="5:19" x14ac:dyDescent="0.25">
      <c r="E997" t="s">
        <v>3821</v>
      </c>
      <c r="F997" t="s">
        <v>3822</v>
      </c>
      <c r="G997" s="19" t="s">
        <v>33</v>
      </c>
      <c r="H997" t="s">
        <v>3823</v>
      </c>
      <c r="I997" t="s">
        <v>89</v>
      </c>
      <c r="J997" t="s">
        <v>89</v>
      </c>
      <c r="K997" t="s">
        <v>3824</v>
      </c>
      <c r="L997" t="s">
        <v>170</v>
      </c>
      <c r="M997" t="s">
        <v>683</v>
      </c>
      <c r="N997" s="19" t="s">
        <v>33</v>
      </c>
      <c r="S997" s="19" t="s">
        <v>33</v>
      </c>
    </row>
    <row r="998" spans="5:19" x14ac:dyDescent="0.25">
      <c r="E998" t="s">
        <v>3825</v>
      </c>
      <c r="F998" t="s">
        <v>3826</v>
      </c>
      <c r="G998" s="19" t="s">
        <v>33</v>
      </c>
      <c r="H998" t="s">
        <v>3827</v>
      </c>
      <c r="I998" t="s">
        <v>89</v>
      </c>
      <c r="J998" t="s">
        <v>89</v>
      </c>
      <c r="K998" t="s">
        <v>3828</v>
      </c>
      <c r="L998" t="s">
        <v>38</v>
      </c>
      <c r="M998" t="s">
        <v>62</v>
      </c>
      <c r="N998" s="19" t="s">
        <v>33</v>
      </c>
      <c r="S998" s="19" t="s">
        <v>33</v>
      </c>
    </row>
    <row r="999" spans="5:19" x14ac:dyDescent="0.25">
      <c r="E999" t="s">
        <v>3829</v>
      </c>
      <c r="F999" t="s">
        <v>3830</v>
      </c>
      <c r="G999" s="19" t="s">
        <v>33</v>
      </c>
      <c r="H999" t="s">
        <v>3831</v>
      </c>
      <c r="I999" t="s">
        <v>89</v>
      </c>
      <c r="J999" t="s">
        <v>89</v>
      </c>
      <c r="K999" t="s">
        <v>3832</v>
      </c>
      <c r="L999" t="s">
        <v>38</v>
      </c>
      <c r="M999" t="s">
        <v>68</v>
      </c>
      <c r="N999" s="19" t="s">
        <v>33</v>
      </c>
      <c r="S999" s="19" t="s">
        <v>33</v>
      </c>
    </row>
    <row r="1000" spans="5:19" x14ac:dyDescent="0.25">
      <c r="E1000" t="s">
        <v>3833</v>
      </c>
      <c r="F1000" t="s">
        <v>3834</v>
      </c>
      <c r="G1000" s="19" t="s">
        <v>33</v>
      </c>
      <c r="H1000" t="s">
        <v>3835</v>
      </c>
      <c r="I1000" t="s">
        <v>89</v>
      </c>
      <c r="J1000" t="s">
        <v>89</v>
      </c>
      <c r="K1000" t="s">
        <v>3836</v>
      </c>
      <c r="L1000" t="s">
        <v>38</v>
      </c>
      <c r="M1000" t="s">
        <v>68</v>
      </c>
      <c r="N1000" s="19" t="s">
        <v>33</v>
      </c>
      <c r="S1000" s="19" t="s">
        <v>33</v>
      </c>
    </row>
    <row r="1001" spans="5:19" x14ac:dyDescent="0.25">
      <c r="E1001" t="s">
        <v>3837</v>
      </c>
      <c r="F1001" t="s">
        <v>3838</v>
      </c>
      <c r="G1001" s="19" t="s">
        <v>33</v>
      </c>
      <c r="H1001" t="s">
        <v>3839</v>
      </c>
      <c r="I1001" t="s">
        <v>89</v>
      </c>
      <c r="J1001" t="s">
        <v>89</v>
      </c>
      <c r="K1001" t="s">
        <v>3840</v>
      </c>
      <c r="L1001" t="s">
        <v>82</v>
      </c>
      <c r="M1001" t="s">
        <v>117</v>
      </c>
      <c r="N1001" s="19" t="s">
        <v>33</v>
      </c>
      <c r="S1001" s="19" t="s">
        <v>33</v>
      </c>
    </row>
    <row r="1002" spans="5:19" x14ac:dyDescent="0.25">
      <c r="E1002" t="s">
        <v>3841</v>
      </c>
      <c r="F1002" t="s">
        <v>3842</v>
      </c>
      <c r="G1002" s="19" t="s">
        <v>33</v>
      </c>
      <c r="H1002" t="s">
        <v>3843</v>
      </c>
      <c r="I1002" t="s">
        <v>89</v>
      </c>
      <c r="J1002" t="s">
        <v>89</v>
      </c>
      <c r="K1002" t="s">
        <v>3844</v>
      </c>
      <c r="L1002" t="s">
        <v>52</v>
      </c>
      <c r="M1002" t="s">
        <v>1069</v>
      </c>
      <c r="N1002" s="19" t="s">
        <v>33</v>
      </c>
      <c r="S1002" s="19" t="s">
        <v>33</v>
      </c>
    </row>
    <row r="1003" spans="5:19" x14ac:dyDescent="0.25">
      <c r="E1003" t="s">
        <v>3845</v>
      </c>
      <c r="F1003" t="s">
        <v>3846</v>
      </c>
      <c r="G1003" s="19" t="s">
        <v>33</v>
      </c>
      <c r="H1003" t="s">
        <v>3847</v>
      </c>
      <c r="I1003" t="s">
        <v>89</v>
      </c>
      <c r="J1003" t="s">
        <v>89</v>
      </c>
      <c r="K1003" t="s">
        <v>3848</v>
      </c>
      <c r="L1003" t="s">
        <v>52</v>
      </c>
      <c r="M1003" t="s">
        <v>881</v>
      </c>
      <c r="N1003" s="19" t="s">
        <v>33</v>
      </c>
      <c r="S1003" s="19" t="s">
        <v>33</v>
      </c>
    </row>
    <row r="1004" spans="5:19" x14ac:dyDescent="0.25">
      <c r="E1004" t="s">
        <v>3849</v>
      </c>
      <c r="F1004" t="s">
        <v>3850</v>
      </c>
      <c r="G1004" s="19" t="s">
        <v>33</v>
      </c>
      <c r="H1004" t="s">
        <v>3851</v>
      </c>
      <c r="I1004" t="s">
        <v>89</v>
      </c>
      <c r="J1004" t="s">
        <v>89</v>
      </c>
      <c r="K1004" t="s">
        <v>3852</v>
      </c>
      <c r="L1004" t="s">
        <v>44</v>
      </c>
      <c r="M1004" t="s">
        <v>144</v>
      </c>
      <c r="N1004" s="19" t="s">
        <v>33</v>
      </c>
      <c r="S1004" s="19" t="s">
        <v>33</v>
      </c>
    </row>
    <row r="1005" spans="5:19" x14ac:dyDescent="0.25">
      <c r="E1005" t="s">
        <v>3853</v>
      </c>
      <c r="F1005" t="s">
        <v>3854</v>
      </c>
      <c r="G1005" s="19" t="s">
        <v>33</v>
      </c>
      <c r="H1005" t="s">
        <v>3855</v>
      </c>
      <c r="I1005" t="s">
        <v>150</v>
      </c>
      <c r="J1005" t="s">
        <v>151</v>
      </c>
      <c r="K1005" t="s">
        <v>3856</v>
      </c>
      <c r="L1005" t="s">
        <v>38</v>
      </c>
      <c r="M1005" t="s">
        <v>68</v>
      </c>
      <c r="N1005" s="19" t="s">
        <v>33</v>
      </c>
      <c r="S1005" s="19" t="s">
        <v>33</v>
      </c>
    </row>
    <row r="1006" spans="5:19" x14ac:dyDescent="0.25">
      <c r="E1006" t="s">
        <v>3857</v>
      </c>
      <c r="F1006" t="s">
        <v>3858</v>
      </c>
      <c r="G1006" s="19" t="s">
        <v>33</v>
      </c>
      <c r="H1006" t="s">
        <v>3859</v>
      </c>
      <c r="I1006" t="s">
        <v>150</v>
      </c>
      <c r="J1006" t="s">
        <v>151</v>
      </c>
      <c r="K1006" t="s">
        <v>3860</v>
      </c>
      <c r="L1006" t="s">
        <v>44</v>
      </c>
      <c r="M1006" t="s">
        <v>915</v>
      </c>
      <c r="N1006" s="19" t="s">
        <v>33</v>
      </c>
      <c r="S1006" s="19" t="s">
        <v>33</v>
      </c>
    </row>
    <row r="1007" spans="5:19" x14ac:dyDescent="0.25">
      <c r="E1007" t="s">
        <v>3861</v>
      </c>
      <c r="F1007" t="s">
        <v>3862</v>
      </c>
      <c r="G1007" s="19" t="s">
        <v>33</v>
      </c>
      <c r="H1007" t="s">
        <v>3863</v>
      </c>
      <c r="I1007" t="s">
        <v>110</v>
      </c>
      <c r="J1007" t="s">
        <v>1200</v>
      </c>
      <c r="K1007" t="s">
        <v>3864</v>
      </c>
      <c r="L1007" t="s">
        <v>38</v>
      </c>
      <c r="M1007" t="s">
        <v>133</v>
      </c>
      <c r="N1007" s="19" t="s">
        <v>33</v>
      </c>
      <c r="S1007" s="19" t="s">
        <v>33</v>
      </c>
    </row>
    <row r="1008" spans="5:19" x14ac:dyDescent="0.25">
      <c r="E1008" t="s">
        <v>3865</v>
      </c>
      <c r="F1008" t="s">
        <v>3866</v>
      </c>
      <c r="G1008" s="19" t="s">
        <v>33</v>
      </c>
      <c r="H1008" t="s">
        <v>3867</v>
      </c>
      <c r="I1008" t="s">
        <v>150</v>
      </c>
      <c r="J1008" t="s">
        <v>151</v>
      </c>
      <c r="K1008" t="s">
        <v>3864</v>
      </c>
      <c r="L1008" t="s">
        <v>38</v>
      </c>
      <c r="M1008" t="s">
        <v>133</v>
      </c>
      <c r="N1008" s="19" t="s">
        <v>33</v>
      </c>
      <c r="S1008" s="19" t="s">
        <v>33</v>
      </c>
    </row>
    <row r="1009" spans="5:19" x14ac:dyDescent="0.25">
      <c r="E1009" t="s">
        <v>3868</v>
      </c>
      <c r="F1009" t="s">
        <v>3869</v>
      </c>
      <c r="G1009" s="19" t="s">
        <v>33</v>
      </c>
      <c r="H1009" t="s">
        <v>3870</v>
      </c>
      <c r="I1009" t="s">
        <v>91</v>
      </c>
      <c r="J1009" t="s">
        <v>92</v>
      </c>
      <c r="K1009" t="s">
        <v>3864</v>
      </c>
      <c r="L1009" t="s">
        <v>38</v>
      </c>
      <c r="M1009" t="s">
        <v>133</v>
      </c>
      <c r="N1009" s="19" t="s">
        <v>33</v>
      </c>
      <c r="S1009" s="19" t="s">
        <v>33</v>
      </c>
    </row>
    <row r="1010" spans="5:19" x14ac:dyDescent="0.25">
      <c r="E1010" t="s">
        <v>3871</v>
      </c>
      <c r="F1010" t="s">
        <v>3872</v>
      </c>
      <c r="G1010" s="19" t="s">
        <v>33</v>
      </c>
      <c r="H1010" t="s">
        <v>3873</v>
      </c>
      <c r="I1010" t="s">
        <v>52</v>
      </c>
      <c r="J1010" t="s">
        <v>137</v>
      </c>
      <c r="K1010" t="s">
        <v>3874</v>
      </c>
      <c r="L1010" t="s">
        <v>38</v>
      </c>
      <c r="M1010" t="s">
        <v>39</v>
      </c>
      <c r="N1010" s="19" t="s">
        <v>33</v>
      </c>
      <c r="S1010" s="19" t="s">
        <v>33</v>
      </c>
    </row>
    <row r="1011" spans="5:19" x14ac:dyDescent="0.25">
      <c r="E1011" t="s">
        <v>3875</v>
      </c>
      <c r="F1011" t="s">
        <v>3876</v>
      </c>
      <c r="G1011" s="19" t="s">
        <v>33</v>
      </c>
      <c r="H1011" t="s">
        <v>3877</v>
      </c>
      <c r="I1011" t="s">
        <v>44</v>
      </c>
      <c r="J1011" t="s">
        <v>506</v>
      </c>
      <c r="K1011" t="s">
        <v>3878</v>
      </c>
      <c r="L1011" t="s">
        <v>44</v>
      </c>
      <c r="M1011" t="s">
        <v>144</v>
      </c>
      <c r="N1011" s="19" t="s">
        <v>33</v>
      </c>
      <c r="S1011" s="19" t="s">
        <v>33</v>
      </c>
    </row>
    <row r="1012" spans="5:19" x14ac:dyDescent="0.25">
      <c r="E1012" t="s">
        <v>3879</v>
      </c>
      <c r="F1012" t="s">
        <v>3880</v>
      </c>
      <c r="G1012" s="19" t="s">
        <v>33</v>
      </c>
      <c r="H1012" t="s">
        <v>3881</v>
      </c>
      <c r="I1012" t="s">
        <v>52</v>
      </c>
      <c r="J1012" t="s">
        <v>662</v>
      </c>
      <c r="K1012" t="s">
        <v>3882</v>
      </c>
      <c r="L1012" t="s">
        <v>82</v>
      </c>
      <c r="M1012" t="s">
        <v>711</v>
      </c>
      <c r="N1012" s="19" t="s">
        <v>33</v>
      </c>
      <c r="S1012" s="19" t="s">
        <v>33</v>
      </c>
    </row>
    <row r="1013" spans="5:19" x14ac:dyDescent="0.25">
      <c r="E1013" t="s">
        <v>3883</v>
      </c>
      <c r="F1013" t="s">
        <v>3884</v>
      </c>
      <c r="G1013" s="19" t="s">
        <v>33</v>
      </c>
      <c r="H1013" t="s">
        <v>3885</v>
      </c>
      <c r="I1013" t="s">
        <v>91</v>
      </c>
      <c r="J1013" t="s">
        <v>640</v>
      </c>
      <c r="K1013" t="s">
        <v>3886</v>
      </c>
      <c r="L1013" t="s">
        <v>38</v>
      </c>
      <c r="M1013" t="s">
        <v>62</v>
      </c>
      <c r="N1013" s="19" t="s">
        <v>33</v>
      </c>
      <c r="S1013" s="19" t="s">
        <v>33</v>
      </c>
    </row>
    <row r="1014" spans="5:19" x14ac:dyDescent="0.25">
      <c r="E1014" t="s">
        <v>3887</v>
      </c>
      <c r="F1014" t="s">
        <v>3888</v>
      </c>
      <c r="G1014" s="19" t="s">
        <v>33</v>
      </c>
      <c r="H1014" t="s">
        <v>3889</v>
      </c>
      <c r="I1014" t="s">
        <v>91</v>
      </c>
      <c r="J1014" t="s">
        <v>92</v>
      </c>
      <c r="K1014" t="s">
        <v>3890</v>
      </c>
      <c r="L1014" t="s">
        <v>44</v>
      </c>
      <c r="M1014" t="s">
        <v>103</v>
      </c>
      <c r="N1014" s="19" t="s">
        <v>33</v>
      </c>
      <c r="S1014" s="19" t="s">
        <v>33</v>
      </c>
    </row>
    <row r="1015" spans="5:19" x14ac:dyDescent="0.25">
      <c r="E1015" t="s">
        <v>3891</v>
      </c>
      <c r="F1015" t="s">
        <v>3892</v>
      </c>
      <c r="G1015" s="19" t="s">
        <v>33</v>
      </c>
      <c r="H1015" t="s">
        <v>3893</v>
      </c>
      <c r="I1015" t="s">
        <v>110</v>
      </c>
      <c r="J1015" t="s">
        <v>313</v>
      </c>
      <c r="K1015" t="s">
        <v>3894</v>
      </c>
      <c r="L1015" t="s">
        <v>44</v>
      </c>
      <c r="M1015" t="s">
        <v>103</v>
      </c>
      <c r="N1015" s="19" t="s">
        <v>33</v>
      </c>
      <c r="S1015" s="19" t="s">
        <v>33</v>
      </c>
    </row>
    <row r="1016" spans="5:19" x14ac:dyDescent="0.25">
      <c r="E1016" t="s">
        <v>3895</v>
      </c>
      <c r="F1016" t="s">
        <v>3896</v>
      </c>
      <c r="G1016" s="19" t="s">
        <v>33</v>
      </c>
      <c r="H1016" t="s">
        <v>3897</v>
      </c>
      <c r="I1016" t="s">
        <v>38</v>
      </c>
      <c r="J1016" t="s">
        <v>471</v>
      </c>
      <c r="K1016" t="s">
        <v>3898</v>
      </c>
      <c r="L1016" t="s">
        <v>38</v>
      </c>
      <c r="M1016" t="s">
        <v>68</v>
      </c>
      <c r="N1016" s="19" t="s">
        <v>33</v>
      </c>
      <c r="S1016" s="19" t="s">
        <v>33</v>
      </c>
    </row>
    <row r="1017" spans="5:19" x14ac:dyDescent="0.25">
      <c r="E1017" t="s">
        <v>3899</v>
      </c>
      <c r="F1017" t="s">
        <v>3900</v>
      </c>
      <c r="G1017" s="19" t="s">
        <v>33</v>
      </c>
      <c r="H1017" t="s">
        <v>3901</v>
      </c>
      <c r="I1017" t="s">
        <v>44</v>
      </c>
      <c r="J1017" t="s">
        <v>103</v>
      </c>
      <c r="K1017" t="s">
        <v>3902</v>
      </c>
      <c r="L1017" t="s">
        <v>89</v>
      </c>
      <c r="M1017" t="s">
        <v>89</v>
      </c>
      <c r="N1017" s="19" t="s">
        <v>33</v>
      </c>
      <c r="S1017" s="19" t="s">
        <v>33</v>
      </c>
    </row>
    <row r="1018" spans="5:19" x14ac:dyDescent="0.25">
      <c r="E1018" t="s">
        <v>3903</v>
      </c>
      <c r="F1018" t="s">
        <v>3904</v>
      </c>
      <c r="G1018" s="19" t="s">
        <v>33</v>
      </c>
      <c r="H1018" t="s">
        <v>3905</v>
      </c>
      <c r="I1018" t="s">
        <v>35</v>
      </c>
      <c r="J1018" t="s">
        <v>36</v>
      </c>
      <c r="K1018" t="s">
        <v>3906</v>
      </c>
      <c r="L1018" t="s">
        <v>38</v>
      </c>
      <c r="M1018" t="s">
        <v>68</v>
      </c>
      <c r="N1018" s="19" t="s">
        <v>33</v>
      </c>
      <c r="S1018" s="19" t="s">
        <v>33</v>
      </c>
    </row>
    <row r="1019" spans="5:19" x14ac:dyDescent="0.25">
      <c r="E1019" t="s">
        <v>3907</v>
      </c>
      <c r="F1019" t="s">
        <v>3908</v>
      </c>
      <c r="G1019" s="19" t="s">
        <v>33</v>
      </c>
      <c r="H1019" t="s">
        <v>3909</v>
      </c>
      <c r="I1019" t="s">
        <v>38</v>
      </c>
      <c r="J1019" t="s">
        <v>376</v>
      </c>
      <c r="K1019" t="s">
        <v>3910</v>
      </c>
      <c r="L1019" t="s">
        <v>89</v>
      </c>
      <c r="M1019" t="s">
        <v>89</v>
      </c>
      <c r="N1019" s="19" t="s">
        <v>33</v>
      </c>
      <c r="S1019" s="19" t="s">
        <v>33</v>
      </c>
    </row>
    <row r="1020" spans="5:19" x14ac:dyDescent="0.25">
      <c r="E1020" t="s">
        <v>3911</v>
      </c>
      <c r="F1020" t="s">
        <v>3912</v>
      </c>
      <c r="G1020" s="19" t="s">
        <v>33</v>
      </c>
      <c r="H1020" t="s">
        <v>3913</v>
      </c>
      <c r="I1020" t="s">
        <v>52</v>
      </c>
      <c r="J1020" t="s">
        <v>137</v>
      </c>
      <c r="K1020" t="s">
        <v>3914</v>
      </c>
      <c r="L1020" t="s">
        <v>52</v>
      </c>
      <c r="M1020" t="s">
        <v>881</v>
      </c>
      <c r="N1020" s="19" t="s">
        <v>33</v>
      </c>
      <c r="S1020" s="19" t="s">
        <v>33</v>
      </c>
    </row>
    <row r="1021" spans="5:19" x14ac:dyDescent="0.25">
      <c r="E1021" t="s">
        <v>3915</v>
      </c>
      <c r="F1021" t="s">
        <v>3916</v>
      </c>
      <c r="G1021" s="19" t="s">
        <v>33</v>
      </c>
      <c r="H1021" t="s">
        <v>3917</v>
      </c>
      <c r="I1021" t="s">
        <v>89</v>
      </c>
      <c r="J1021" t="s">
        <v>89</v>
      </c>
      <c r="K1021" t="s">
        <v>3918</v>
      </c>
      <c r="L1021" t="s">
        <v>38</v>
      </c>
      <c r="M1021" t="s">
        <v>68</v>
      </c>
      <c r="N1021" s="19" t="s">
        <v>33</v>
      </c>
      <c r="S1021" s="19" t="s">
        <v>33</v>
      </c>
    </row>
    <row r="1022" spans="5:19" x14ac:dyDescent="0.25">
      <c r="E1022" t="s">
        <v>3919</v>
      </c>
      <c r="F1022" t="s">
        <v>3920</v>
      </c>
      <c r="G1022" s="19" t="s">
        <v>33</v>
      </c>
      <c r="H1022" t="s">
        <v>3917</v>
      </c>
      <c r="I1022" t="s">
        <v>89</v>
      </c>
      <c r="J1022" t="s">
        <v>89</v>
      </c>
      <c r="K1022" t="s">
        <v>3918</v>
      </c>
      <c r="L1022" t="s">
        <v>38</v>
      </c>
      <c r="M1022" t="s">
        <v>68</v>
      </c>
      <c r="N1022" s="19" t="s">
        <v>33</v>
      </c>
      <c r="S1022" s="19" t="s">
        <v>33</v>
      </c>
    </row>
    <row r="1023" spans="5:19" x14ac:dyDescent="0.25">
      <c r="E1023" t="s">
        <v>3921</v>
      </c>
      <c r="F1023" t="s">
        <v>3922</v>
      </c>
      <c r="G1023" s="19" t="s">
        <v>33</v>
      </c>
      <c r="H1023" t="s">
        <v>3923</v>
      </c>
      <c r="I1023" t="s">
        <v>82</v>
      </c>
      <c r="J1023" t="s">
        <v>83</v>
      </c>
      <c r="K1023" t="s">
        <v>3924</v>
      </c>
      <c r="L1023" t="s">
        <v>38</v>
      </c>
      <c r="M1023" t="s">
        <v>283</v>
      </c>
      <c r="N1023" s="19" t="s">
        <v>33</v>
      </c>
      <c r="S1023" s="19" t="s">
        <v>33</v>
      </c>
    </row>
    <row r="1024" spans="5:19" x14ac:dyDescent="0.25">
      <c r="E1024" t="s">
        <v>3925</v>
      </c>
      <c r="F1024" t="s">
        <v>3926</v>
      </c>
      <c r="G1024" s="19" t="s">
        <v>33</v>
      </c>
      <c r="H1024" t="s">
        <v>3927</v>
      </c>
      <c r="I1024" t="s">
        <v>82</v>
      </c>
      <c r="J1024" t="s">
        <v>567</v>
      </c>
      <c r="K1024" t="s">
        <v>3928</v>
      </c>
      <c r="L1024" t="s">
        <v>38</v>
      </c>
      <c r="M1024" t="s">
        <v>68</v>
      </c>
      <c r="N1024" s="19" t="s">
        <v>33</v>
      </c>
      <c r="S1024" s="19" t="s">
        <v>33</v>
      </c>
    </row>
    <row r="1025" spans="5:19" x14ac:dyDescent="0.25">
      <c r="E1025" t="s">
        <v>3929</v>
      </c>
      <c r="F1025" t="s">
        <v>3930</v>
      </c>
      <c r="G1025" s="19" t="s">
        <v>33</v>
      </c>
      <c r="H1025" t="s">
        <v>3931</v>
      </c>
      <c r="I1025" t="s">
        <v>142</v>
      </c>
      <c r="J1025" t="s">
        <v>133</v>
      </c>
      <c r="K1025" t="s">
        <v>3932</v>
      </c>
      <c r="L1025" t="s">
        <v>35</v>
      </c>
      <c r="M1025" t="s">
        <v>160</v>
      </c>
      <c r="N1025" s="19" t="s">
        <v>33</v>
      </c>
      <c r="S1025" s="19" t="s">
        <v>33</v>
      </c>
    </row>
    <row r="1026" spans="5:19" x14ac:dyDescent="0.25">
      <c r="E1026" t="s">
        <v>3933</v>
      </c>
      <c r="F1026" t="s">
        <v>3934</v>
      </c>
      <c r="G1026" s="19" t="s">
        <v>33</v>
      </c>
      <c r="H1026" t="s">
        <v>3935</v>
      </c>
      <c r="I1026" t="s">
        <v>110</v>
      </c>
      <c r="J1026" t="s">
        <v>2619</v>
      </c>
      <c r="K1026" t="s">
        <v>3936</v>
      </c>
      <c r="L1026" t="s">
        <v>142</v>
      </c>
      <c r="M1026" t="s">
        <v>166</v>
      </c>
      <c r="N1026" s="19" t="s">
        <v>33</v>
      </c>
      <c r="S1026" s="19" t="s">
        <v>33</v>
      </c>
    </row>
    <row r="1027" spans="5:19" x14ac:dyDescent="0.25">
      <c r="E1027" t="s">
        <v>3937</v>
      </c>
      <c r="F1027" t="s">
        <v>3938</v>
      </c>
      <c r="G1027" s="19" t="s">
        <v>33</v>
      </c>
      <c r="H1027" t="s">
        <v>3939</v>
      </c>
      <c r="I1027" t="s">
        <v>44</v>
      </c>
      <c r="J1027" t="s">
        <v>103</v>
      </c>
      <c r="K1027" t="s">
        <v>3940</v>
      </c>
      <c r="L1027" t="s">
        <v>38</v>
      </c>
      <c r="M1027" t="s">
        <v>133</v>
      </c>
      <c r="N1027" s="19" t="s">
        <v>33</v>
      </c>
      <c r="S1027" s="19" t="s">
        <v>33</v>
      </c>
    </row>
    <row r="1028" spans="5:19" x14ac:dyDescent="0.25">
      <c r="E1028" t="s">
        <v>3941</v>
      </c>
      <c r="F1028" t="s">
        <v>3942</v>
      </c>
      <c r="G1028" s="19" t="s">
        <v>33</v>
      </c>
      <c r="H1028" t="s">
        <v>3943</v>
      </c>
      <c r="I1028" t="s">
        <v>150</v>
      </c>
      <c r="J1028" t="s">
        <v>3944</v>
      </c>
      <c r="K1028" t="s">
        <v>3940</v>
      </c>
      <c r="L1028" t="s">
        <v>38</v>
      </c>
      <c r="M1028" t="s">
        <v>133</v>
      </c>
      <c r="N1028" s="19" t="s">
        <v>33</v>
      </c>
      <c r="S1028" s="19" t="s">
        <v>33</v>
      </c>
    </row>
    <row r="1029" spans="5:19" x14ac:dyDescent="0.25">
      <c r="E1029" t="s">
        <v>3945</v>
      </c>
      <c r="F1029" t="s">
        <v>3946</v>
      </c>
      <c r="G1029" s="19" t="s">
        <v>33</v>
      </c>
      <c r="H1029" t="s">
        <v>3947</v>
      </c>
      <c r="I1029" t="s">
        <v>52</v>
      </c>
      <c r="J1029" t="s">
        <v>137</v>
      </c>
      <c r="K1029" t="s">
        <v>3940</v>
      </c>
      <c r="L1029" t="s">
        <v>38</v>
      </c>
      <c r="M1029" t="s">
        <v>133</v>
      </c>
      <c r="N1029" s="19" t="s">
        <v>33</v>
      </c>
      <c r="S1029" s="19" t="s">
        <v>33</v>
      </c>
    </row>
    <row r="1030" spans="5:19" x14ac:dyDescent="0.25">
      <c r="E1030" t="s">
        <v>3948</v>
      </c>
      <c r="F1030" t="s">
        <v>3949</v>
      </c>
      <c r="G1030" s="19" t="s">
        <v>33</v>
      </c>
      <c r="H1030" t="s">
        <v>3950</v>
      </c>
      <c r="I1030" t="s">
        <v>38</v>
      </c>
      <c r="J1030" t="s">
        <v>39</v>
      </c>
      <c r="K1030" t="s">
        <v>3951</v>
      </c>
      <c r="L1030" t="s">
        <v>35</v>
      </c>
      <c r="M1030" t="s">
        <v>1079</v>
      </c>
      <c r="N1030" s="19" t="s">
        <v>33</v>
      </c>
      <c r="S1030" s="19" t="s">
        <v>33</v>
      </c>
    </row>
    <row r="1031" spans="5:19" x14ac:dyDescent="0.25">
      <c r="E1031" t="s">
        <v>3952</v>
      </c>
      <c r="F1031" t="s">
        <v>3953</v>
      </c>
      <c r="G1031" s="19" t="s">
        <v>33</v>
      </c>
      <c r="H1031" t="s">
        <v>3954</v>
      </c>
      <c r="I1031" t="s">
        <v>91</v>
      </c>
      <c r="J1031" t="s">
        <v>92</v>
      </c>
      <c r="K1031" t="s">
        <v>3955</v>
      </c>
      <c r="L1031" t="s">
        <v>38</v>
      </c>
      <c r="M1031" t="s">
        <v>68</v>
      </c>
      <c r="N1031" s="19" t="s">
        <v>33</v>
      </c>
      <c r="S1031" s="19" t="s">
        <v>33</v>
      </c>
    </row>
    <row r="1032" spans="5:19" x14ac:dyDescent="0.25">
      <c r="E1032" t="s">
        <v>3956</v>
      </c>
      <c r="F1032" t="s">
        <v>3957</v>
      </c>
      <c r="G1032" s="19" t="s">
        <v>33</v>
      </c>
      <c r="H1032" t="s">
        <v>3958</v>
      </c>
      <c r="I1032" t="s">
        <v>91</v>
      </c>
      <c r="J1032" t="s">
        <v>640</v>
      </c>
      <c r="K1032" t="s">
        <v>3959</v>
      </c>
      <c r="L1032" t="s">
        <v>38</v>
      </c>
      <c r="M1032" t="s">
        <v>68</v>
      </c>
      <c r="N1032" s="19" t="s">
        <v>33</v>
      </c>
      <c r="S1032" s="19" t="s">
        <v>33</v>
      </c>
    </row>
    <row r="1033" spans="5:19" x14ac:dyDescent="0.25">
      <c r="E1033" t="s">
        <v>3960</v>
      </c>
      <c r="F1033" t="s">
        <v>3961</v>
      </c>
      <c r="G1033" s="19" t="s">
        <v>33</v>
      </c>
      <c r="H1033" t="s">
        <v>3962</v>
      </c>
      <c r="I1033" t="s">
        <v>150</v>
      </c>
      <c r="J1033" t="s">
        <v>151</v>
      </c>
      <c r="K1033" t="s">
        <v>3963</v>
      </c>
      <c r="L1033" t="s">
        <v>89</v>
      </c>
      <c r="M1033" t="s">
        <v>89</v>
      </c>
      <c r="N1033" s="19" t="s">
        <v>33</v>
      </c>
      <c r="S1033" s="19" t="s">
        <v>33</v>
      </c>
    </row>
    <row r="1034" spans="5:19" x14ac:dyDescent="0.25">
      <c r="E1034" t="s">
        <v>3964</v>
      </c>
      <c r="F1034" t="s">
        <v>3965</v>
      </c>
      <c r="G1034" s="19" t="s">
        <v>33</v>
      </c>
      <c r="H1034" t="s">
        <v>3966</v>
      </c>
      <c r="I1034" t="s">
        <v>150</v>
      </c>
      <c r="J1034" t="s">
        <v>640</v>
      </c>
      <c r="K1034" t="s">
        <v>3967</v>
      </c>
      <c r="L1034" t="s">
        <v>38</v>
      </c>
      <c r="M1034" t="s">
        <v>68</v>
      </c>
      <c r="N1034" s="19" t="s">
        <v>33</v>
      </c>
      <c r="S1034" s="19" t="s">
        <v>33</v>
      </c>
    </row>
    <row r="1035" spans="5:19" x14ac:dyDescent="0.25">
      <c r="E1035" t="s">
        <v>3968</v>
      </c>
      <c r="F1035" t="s">
        <v>3969</v>
      </c>
      <c r="G1035" s="19" t="s">
        <v>33</v>
      </c>
      <c r="H1035" t="s">
        <v>3970</v>
      </c>
      <c r="I1035" t="s">
        <v>150</v>
      </c>
      <c r="J1035" t="s">
        <v>640</v>
      </c>
      <c r="K1035" t="s">
        <v>3971</v>
      </c>
      <c r="L1035" t="s">
        <v>38</v>
      </c>
      <c r="M1035" t="s">
        <v>68</v>
      </c>
      <c r="N1035" s="19" t="s">
        <v>33</v>
      </c>
      <c r="S1035" s="19" t="s">
        <v>33</v>
      </c>
    </row>
    <row r="1036" spans="5:19" x14ac:dyDescent="0.25">
      <c r="E1036" t="s">
        <v>3972</v>
      </c>
      <c r="F1036" t="s">
        <v>3973</v>
      </c>
      <c r="G1036" s="19" t="s">
        <v>33</v>
      </c>
      <c r="H1036" t="s">
        <v>3974</v>
      </c>
      <c r="I1036" t="s">
        <v>150</v>
      </c>
      <c r="J1036" t="s">
        <v>151</v>
      </c>
      <c r="K1036" t="s">
        <v>3975</v>
      </c>
      <c r="L1036" t="s">
        <v>38</v>
      </c>
      <c r="M1036" t="s">
        <v>62</v>
      </c>
      <c r="N1036" s="19" t="s">
        <v>33</v>
      </c>
      <c r="S1036" s="19" t="s">
        <v>33</v>
      </c>
    </row>
    <row r="1037" spans="5:19" x14ac:dyDescent="0.25">
      <c r="E1037" t="s">
        <v>3976</v>
      </c>
      <c r="F1037" t="s">
        <v>3977</v>
      </c>
      <c r="G1037" s="19" t="s">
        <v>33</v>
      </c>
      <c r="H1037" t="s">
        <v>3978</v>
      </c>
      <c r="I1037" t="s">
        <v>110</v>
      </c>
      <c r="J1037" t="s">
        <v>313</v>
      </c>
      <c r="K1037" t="s">
        <v>3979</v>
      </c>
      <c r="L1037" t="s">
        <v>52</v>
      </c>
      <c r="M1037" t="s">
        <v>55</v>
      </c>
      <c r="N1037" s="19" t="s">
        <v>33</v>
      </c>
      <c r="S1037" s="19" t="s">
        <v>33</v>
      </c>
    </row>
    <row r="1038" spans="5:19" x14ac:dyDescent="0.25">
      <c r="E1038" t="s">
        <v>3980</v>
      </c>
      <c r="F1038" t="s">
        <v>3981</v>
      </c>
      <c r="G1038" s="19" t="s">
        <v>33</v>
      </c>
      <c r="H1038" t="s">
        <v>3982</v>
      </c>
      <c r="I1038" t="s">
        <v>150</v>
      </c>
      <c r="J1038" t="s">
        <v>151</v>
      </c>
      <c r="K1038" t="s">
        <v>3983</v>
      </c>
      <c r="L1038" t="s">
        <v>38</v>
      </c>
      <c r="M1038" t="s">
        <v>68</v>
      </c>
      <c r="N1038" s="19" t="s">
        <v>33</v>
      </c>
      <c r="S1038" s="19" t="s">
        <v>33</v>
      </c>
    </row>
    <row r="1039" spans="5:19" x14ac:dyDescent="0.25">
      <c r="E1039" t="s">
        <v>3984</v>
      </c>
      <c r="F1039" t="s">
        <v>3985</v>
      </c>
      <c r="G1039" s="19" t="s">
        <v>33</v>
      </c>
      <c r="H1039" t="s">
        <v>3986</v>
      </c>
      <c r="I1039" t="s">
        <v>91</v>
      </c>
      <c r="J1039" t="s">
        <v>92</v>
      </c>
      <c r="K1039" t="s">
        <v>3987</v>
      </c>
      <c r="L1039" t="s">
        <v>38</v>
      </c>
      <c r="M1039" t="s">
        <v>68</v>
      </c>
      <c r="N1039" s="19" t="s">
        <v>33</v>
      </c>
      <c r="S1039" s="19" t="s">
        <v>33</v>
      </c>
    </row>
    <row r="1040" spans="5:19" x14ac:dyDescent="0.25">
      <c r="E1040" t="s">
        <v>3988</v>
      </c>
      <c r="F1040" t="s">
        <v>3989</v>
      </c>
      <c r="G1040" s="19" t="s">
        <v>33</v>
      </c>
      <c r="H1040" t="s">
        <v>3990</v>
      </c>
      <c r="I1040" t="s">
        <v>91</v>
      </c>
      <c r="J1040" t="s">
        <v>92</v>
      </c>
      <c r="K1040" t="s">
        <v>3991</v>
      </c>
      <c r="L1040" t="s">
        <v>38</v>
      </c>
      <c r="M1040" t="s">
        <v>68</v>
      </c>
      <c r="N1040" s="19" t="s">
        <v>33</v>
      </c>
      <c r="S1040" s="19" t="s">
        <v>33</v>
      </c>
    </row>
    <row r="1041" spans="5:19" x14ac:dyDescent="0.25">
      <c r="E1041" t="s">
        <v>3992</v>
      </c>
      <c r="F1041" t="s">
        <v>3993</v>
      </c>
      <c r="G1041" s="19" t="s">
        <v>33</v>
      </c>
      <c r="H1041" t="s">
        <v>3994</v>
      </c>
      <c r="I1041" t="s">
        <v>91</v>
      </c>
      <c r="J1041" t="s">
        <v>92</v>
      </c>
      <c r="K1041" t="s">
        <v>3995</v>
      </c>
      <c r="L1041" t="s">
        <v>38</v>
      </c>
      <c r="M1041" t="s">
        <v>794</v>
      </c>
      <c r="N1041" s="19" t="s">
        <v>33</v>
      </c>
      <c r="S1041" s="19" t="s">
        <v>33</v>
      </c>
    </row>
    <row r="1042" spans="5:19" x14ac:dyDescent="0.25">
      <c r="E1042" t="s">
        <v>3996</v>
      </c>
      <c r="F1042" t="s">
        <v>3997</v>
      </c>
      <c r="G1042" s="19" t="s">
        <v>33</v>
      </c>
      <c r="H1042" t="s">
        <v>3998</v>
      </c>
      <c r="I1042" t="s">
        <v>150</v>
      </c>
      <c r="J1042" t="s">
        <v>151</v>
      </c>
      <c r="K1042" t="s">
        <v>3999</v>
      </c>
      <c r="L1042" t="s">
        <v>38</v>
      </c>
      <c r="M1042" t="s">
        <v>62</v>
      </c>
      <c r="N1042" s="19" t="s">
        <v>33</v>
      </c>
      <c r="S1042" s="19" t="s">
        <v>33</v>
      </c>
    </row>
    <row r="1043" spans="5:19" x14ac:dyDescent="0.25">
      <c r="E1043" t="s">
        <v>4000</v>
      </c>
      <c r="F1043" t="s">
        <v>4001</v>
      </c>
      <c r="G1043" s="19" t="s">
        <v>33</v>
      </c>
      <c r="H1043" t="s">
        <v>4002</v>
      </c>
      <c r="I1043" t="s">
        <v>142</v>
      </c>
      <c r="J1043" t="s">
        <v>117</v>
      </c>
      <c r="K1043" t="s">
        <v>4003</v>
      </c>
      <c r="L1043" t="s">
        <v>38</v>
      </c>
      <c r="M1043" t="s">
        <v>68</v>
      </c>
      <c r="N1043" s="19" t="s">
        <v>33</v>
      </c>
      <c r="S1043" s="19" t="s">
        <v>33</v>
      </c>
    </row>
    <row r="1044" spans="5:19" x14ac:dyDescent="0.25">
      <c r="E1044" t="s">
        <v>4004</v>
      </c>
      <c r="F1044" t="s">
        <v>4005</v>
      </c>
      <c r="G1044" s="19" t="s">
        <v>33</v>
      </c>
      <c r="H1044" t="s">
        <v>4002</v>
      </c>
      <c r="I1044" t="s">
        <v>170</v>
      </c>
      <c r="J1044" t="s">
        <v>1200</v>
      </c>
      <c r="K1044" t="s">
        <v>4003</v>
      </c>
      <c r="L1044" t="s">
        <v>38</v>
      </c>
      <c r="M1044" t="s">
        <v>68</v>
      </c>
      <c r="N1044" s="19" t="s">
        <v>33</v>
      </c>
      <c r="S1044" s="19" t="s">
        <v>33</v>
      </c>
    </row>
    <row r="1045" spans="5:19" x14ac:dyDescent="0.25">
      <c r="E1045" t="s">
        <v>4006</v>
      </c>
      <c r="F1045" t="s">
        <v>4007</v>
      </c>
      <c r="G1045" s="19" t="s">
        <v>33</v>
      </c>
      <c r="H1045" t="s">
        <v>4008</v>
      </c>
      <c r="I1045" t="s">
        <v>91</v>
      </c>
      <c r="J1045" t="s">
        <v>640</v>
      </c>
      <c r="K1045" t="s">
        <v>4009</v>
      </c>
      <c r="L1045" t="s">
        <v>38</v>
      </c>
      <c r="M1045" t="s">
        <v>68</v>
      </c>
      <c r="N1045" s="19" t="s">
        <v>33</v>
      </c>
      <c r="S1045" s="19" t="s">
        <v>33</v>
      </c>
    </row>
    <row r="1046" spans="5:19" x14ac:dyDescent="0.25">
      <c r="E1046" t="s">
        <v>4010</v>
      </c>
      <c r="F1046" t="s">
        <v>4011</v>
      </c>
      <c r="G1046" s="19" t="s">
        <v>33</v>
      </c>
      <c r="H1046" t="s">
        <v>4012</v>
      </c>
      <c r="I1046" t="s">
        <v>150</v>
      </c>
      <c r="J1046" t="s">
        <v>640</v>
      </c>
      <c r="K1046" t="s">
        <v>4013</v>
      </c>
      <c r="L1046" t="s">
        <v>38</v>
      </c>
      <c r="M1046" t="s">
        <v>68</v>
      </c>
      <c r="N1046" s="19" t="s">
        <v>33</v>
      </c>
      <c r="S1046" s="19" t="s">
        <v>33</v>
      </c>
    </row>
    <row r="1047" spans="5:19" x14ac:dyDescent="0.25">
      <c r="E1047" t="s">
        <v>4014</v>
      </c>
      <c r="F1047" t="s">
        <v>4015</v>
      </c>
      <c r="G1047" s="19" t="s">
        <v>33</v>
      </c>
      <c r="H1047" t="s">
        <v>4016</v>
      </c>
      <c r="I1047" t="s">
        <v>150</v>
      </c>
      <c r="J1047" t="s">
        <v>151</v>
      </c>
      <c r="K1047" t="s">
        <v>4017</v>
      </c>
      <c r="L1047" t="s">
        <v>38</v>
      </c>
      <c r="M1047" t="s">
        <v>68</v>
      </c>
      <c r="N1047" s="19" t="s">
        <v>33</v>
      </c>
      <c r="S1047" s="19" t="s">
        <v>33</v>
      </c>
    </row>
    <row r="1048" spans="5:19" x14ac:dyDescent="0.25">
      <c r="E1048" t="s">
        <v>4018</v>
      </c>
      <c r="F1048" t="s">
        <v>4019</v>
      </c>
      <c r="G1048" s="19" t="s">
        <v>33</v>
      </c>
      <c r="H1048" t="s">
        <v>4020</v>
      </c>
      <c r="I1048" t="s">
        <v>170</v>
      </c>
      <c r="J1048" t="s">
        <v>99</v>
      </c>
      <c r="K1048" t="s">
        <v>4021</v>
      </c>
      <c r="L1048" t="s">
        <v>38</v>
      </c>
      <c r="M1048" t="s">
        <v>68</v>
      </c>
      <c r="N1048" s="19" t="s">
        <v>33</v>
      </c>
      <c r="S1048" s="19" t="s">
        <v>33</v>
      </c>
    </row>
    <row r="1049" spans="5:19" x14ac:dyDescent="0.25">
      <c r="E1049" t="s">
        <v>4022</v>
      </c>
      <c r="F1049" t="s">
        <v>4023</v>
      </c>
      <c r="G1049" s="19" t="s">
        <v>33</v>
      </c>
      <c r="H1049" t="s">
        <v>4024</v>
      </c>
      <c r="I1049" t="s">
        <v>52</v>
      </c>
      <c r="J1049" t="s">
        <v>239</v>
      </c>
      <c r="K1049" t="s">
        <v>4025</v>
      </c>
      <c r="L1049" t="s">
        <v>38</v>
      </c>
      <c r="M1049" t="s">
        <v>62</v>
      </c>
      <c r="N1049" s="19" t="s">
        <v>33</v>
      </c>
      <c r="S1049" s="19" t="s">
        <v>33</v>
      </c>
    </row>
    <row r="1050" spans="5:19" x14ac:dyDescent="0.25">
      <c r="E1050" t="s">
        <v>4026</v>
      </c>
      <c r="F1050" t="s">
        <v>4027</v>
      </c>
      <c r="G1050" s="19" t="s">
        <v>33</v>
      </c>
      <c r="H1050" t="s">
        <v>4028</v>
      </c>
      <c r="I1050" t="s">
        <v>150</v>
      </c>
      <c r="J1050" t="s">
        <v>151</v>
      </c>
      <c r="K1050" t="s">
        <v>4029</v>
      </c>
      <c r="L1050" t="s">
        <v>38</v>
      </c>
      <c r="M1050" t="s">
        <v>68</v>
      </c>
      <c r="N1050" s="19" t="s">
        <v>33</v>
      </c>
      <c r="S1050" s="19" t="s">
        <v>33</v>
      </c>
    </row>
    <row r="1051" spans="5:19" x14ac:dyDescent="0.25">
      <c r="E1051" t="s">
        <v>4030</v>
      </c>
      <c r="F1051" t="s">
        <v>4031</v>
      </c>
      <c r="G1051" s="19" t="s">
        <v>33</v>
      </c>
      <c r="H1051" t="s">
        <v>4032</v>
      </c>
      <c r="I1051" t="s">
        <v>91</v>
      </c>
      <c r="J1051" t="s">
        <v>640</v>
      </c>
      <c r="K1051" t="s">
        <v>4033</v>
      </c>
      <c r="L1051" t="s">
        <v>38</v>
      </c>
      <c r="M1051" t="s">
        <v>68</v>
      </c>
      <c r="N1051" s="19" t="s">
        <v>33</v>
      </c>
      <c r="S1051" s="19" t="s">
        <v>33</v>
      </c>
    </row>
    <row r="1052" spans="5:19" x14ac:dyDescent="0.25">
      <c r="E1052" t="s">
        <v>4034</v>
      </c>
      <c r="F1052" t="s">
        <v>4035</v>
      </c>
      <c r="G1052" s="19" t="s">
        <v>33</v>
      </c>
      <c r="H1052" t="s">
        <v>4036</v>
      </c>
      <c r="I1052" t="s">
        <v>91</v>
      </c>
      <c r="J1052" t="s">
        <v>640</v>
      </c>
      <c r="K1052" t="s">
        <v>4033</v>
      </c>
      <c r="L1052" t="s">
        <v>38</v>
      </c>
      <c r="M1052" t="s">
        <v>68</v>
      </c>
      <c r="N1052" s="19" t="s">
        <v>33</v>
      </c>
      <c r="S1052" s="19" t="s">
        <v>33</v>
      </c>
    </row>
    <row r="1053" spans="5:19" x14ac:dyDescent="0.25">
      <c r="E1053" t="s">
        <v>4037</v>
      </c>
      <c r="F1053" t="s">
        <v>4038</v>
      </c>
      <c r="G1053" s="19" t="s">
        <v>33</v>
      </c>
      <c r="H1053" t="s">
        <v>4039</v>
      </c>
      <c r="I1053" t="s">
        <v>52</v>
      </c>
      <c r="J1053" t="s">
        <v>291</v>
      </c>
      <c r="K1053" t="s">
        <v>4040</v>
      </c>
      <c r="L1053" t="s">
        <v>38</v>
      </c>
      <c r="M1053" t="s">
        <v>68</v>
      </c>
      <c r="N1053" s="19" t="s">
        <v>33</v>
      </c>
      <c r="S1053" s="19" t="s">
        <v>33</v>
      </c>
    </row>
    <row r="1054" spans="5:19" x14ac:dyDescent="0.25">
      <c r="E1054" t="s">
        <v>4041</v>
      </c>
      <c r="F1054" t="s">
        <v>4042</v>
      </c>
      <c r="G1054" s="19" t="s">
        <v>33</v>
      </c>
      <c r="H1054" t="s">
        <v>4043</v>
      </c>
      <c r="I1054" t="s">
        <v>38</v>
      </c>
      <c r="J1054" t="s">
        <v>471</v>
      </c>
      <c r="K1054" t="s">
        <v>4044</v>
      </c>
      <c r="L1054" t="s">
        <v>38</v>
      </c>
      <c r="M1054" t="s">
        <v>68</v>
      </c>
      <c r="N1054" s="19" t="s">
        <v>33</v>
      </c>
      <c r="S1054" s="19" t="s">
        <v>33</v>
      </c>
    </row>
    <row r="1055" spans="5:19" x14ac:dyDescent="0.25">
      <c r="E1055" t="s">
        <v>4045</v>
      </c>
      <c r="F1055" t="s">
        <v>4046</v>
      </c>
      <c r="G1055" s="19" t="s">
        <v>33</v>
      </c>
      <c r="H1055" t="s">
        <v>4047</v>
      </c>
      <c r="I1055" t="s">
        <v>110</v>
      </c>
      <c r="J1055" t="s">
        <v>711</v>
      </c>
      <c r="K1055" t="s">
        <v>4048</v>
      </c>
      <c r="L1055" t="s">
        <v>38</v>
      </c>
      <c r="M1055" t="s">
        <v>68</v>
      </c>
      <c r="N1055" s="19" t="s">
        <v>33</v>
      </c>
      <c r="S1055" s="19" t="s">
        <v>33</v>
      </c>
    </row>
    <row r="1056" spans="5:19" x14ac:dyDescent="0.25">
      <c r="E1056" t="s">
        <v>4049</v>
      </c>
      <c r="F1056" t="s">
        <v>4050</v>
      </c>
      <c r="G1056" s="19" t="s">
        <v>33</v>
      </c>
      <c r="H1056" t="s">
        <v>4051</v>
      </c>
      <c r="I1056" t="s">
        <v>150</v>
      </c>
      <c r="J1056" t="s">
        <v>151</v>
      </c>
      <c r="K1056" t="s">
        <v>4052</v>
      </c>
      <c r="L1056" t="s">
        <v>38</v>
      </c>
      <c r="M1056" t="s">
        <v>68</v>
      </c>
      <c r="N1056" s="19" t="s">
        <v>33</v>
      </c>
      <c r="S1056" s="19" t="s">
        <v>33</v>
      </c>
    </row>
    <row r="1057" spans="5:19" x14ac:dyDescent="0.25">
      <c r="E1057" t="s">
        <v>4053</v>
      </c>
      <c r="F1057" t="s">
        <v>4054</v>
      </c>
      <c r="G1057" s="19" t="s">
        <v>33</v>
      </c>
      <c r="H1057" t="s">
        <v>4055</v>
      </c>
      <c r="I1057" t="s">
        <v>52</v>
      </c>
      <c r="J1057" t="s">
        <v>1420</v>
      </c>
      <c r="K1057" t="s">
        <v>4056</v>
      </c>
      <c r="L1057" t="s">
        <v>38</v>
      </c>
      <c r="M1057" t="s">
        <v>794</v>
      </c>
      <c r="N1057" s="19" t="s">
        <v>33</v>
      </c>
      <c r="S1057" s="19" t="s">
        <v>33</v>
      </c>
    </row>
    <row r="1058" spans="5:19" x14ac:dyDescent="0.25">
      <c r="E1058" t="s">
        <v>4057</v>
      </c>
      <c r="F1058" t="s">
        <v>4058</v>
      </c>
      <c r="G1058" s="19" t="s">
        <v>33</v>
      </c>
      <c r="H1058" t="s">
        <v>4059</v>
      </c>
      <c r="I1058" t="s">
        <v>91</v>
      </c>
      <c r="J1058" t="s">
        <v>92</v>
      </c>
      <c r="K1058" t="s">
        <v>4060</v>
      </c>
      <c r="L1058" t="s">
        <v>38</v>
      </c>
      <c r="M1058" t="s">
        <v>62</v>
      </c>
      <c r="N1058" s="19" t="s">
        <v>33</v>
      </c>
      <c r="S1058" s="19" t="s">
        <v>33</v>
      </c>
    </row>
    <row r="1059" spans="5:19" x14ac:dyDescent="0.25">
      <c r="E1059" t="s">
        <v>4061</v>
      </c>
      <c r="F1059" t="s">
        <v>4062</v>
      </c>
      <c r="G1059" s="19" t="s">
        <v>33</v>
      </c>
      <c r="H1059" t="s">
        <v>4059</v>
      </c>
      <c r="I1059" t="s">
        <v>91</v>
      </c>
      <c r="J1059" t="s">
        <v>92</v>
      </c>
      <c r="K1059" t="s">
        <v>4063</v>
      </c>
      <c r="L1059" t="s">
        <v>35</v>
      </c>
      <c r="M1059" t="s">
        <v>160</v>
      </c>
      <c r="N1059" s="19" t="s">
        <v>33</v>
      </c>
      <c r="S1059" s="19" t="s">
        <v>33</v>
      </c>
    </row>
    <row r="1060" spans="5:19" x14ac:dyDescent="0.25">
      <c r="E1060" t="s">
        <v>4064</v>
      </c>
      <c r="F1060" t="s">
        <v>4065</v>
      </c>
      <c r="G1060" s="19" t="s">
        <v>33</v>
      </c>
      <c r="H1060" t="s">
        <v>4059</v>
      </c>
      <c r="I1060" t="s">
        <v>91</v>
      </c>
      <c r="J1060" t="s">
        <v>92</v>
      </c>
      <c r="K1060" t="s">
        <v>4066</v>
      </c>
      <c r="L1060" t="s">
        <v>89</v>
      </c>
      <c r="M1060" t="s">
        <v>89</v>
      </c>
      <c r="N1060" s="19" t="s">
        <v>33</v>
      </c>
      <c r="S1060" s="19" t="s">
        <v>33</v>
      </c>
    </row>
    <row r="1061" spans="5:19" x14ac:dyDescent="0.25">
      <c r="E1061" t="s">
        <v>4067</v>
      </c>
      <c r="F1061" t="s">
        <v>4068</v>
      </c>
      <c r="G1061" s="19" t="s">
        <v>33</v>
      </c>
      <c r="H1061" t="s">
        <v>4069</v>
      </c>
      <c r="I1061" t="s">
        <v>91</v>
      </c>
      <c r="J1061" t="s">
        <v>92</v>
      </c>
      <c r="K1061" t="s">
        <v>4070</v>
      </c>
      <c r="L1061" t="s">
        <v>89</v>
      </c>
      <c r="M1061" t="s">
        <v>89</v>
      </c>
      <c r="N1061" s="19" t="s">
        <v>33</v>
      </c>
      <c r="S1061" s="19" t="s">
        <v>33</v>
      </c>
    </row>
    <row r="1062" spans="5:19" x14ac:dyDescent="0.25">
      <c r="E1062" t="s">
        <v>4071</v>
      </c>
      <c r="F1062" t="s">
        <v>4072</v>
      </c>
      <c r="G1062" s="19" t="s">
        <v>33</v>
      </c>
      <c r="H1062" t="s">
        <v>4073</v>
      </c>
      <c r="I1062" t="s">
        <v>91</v>
      </c>
      <c r="J1062" t="s">
        <v>92</v>
      </c>
      <c r="K1062" t="s">
        <v>4074</v>
      </c>
      <c r="L1062" t="s">
        <v>89</v>
      </c>
      <c r="M1062" t="s">
        <v>89</v>
      </c>
      <c r="N1062" s="19" t="s">
        <v>33</v>
      </c>
      <c r="S1062" s="19" t="s">
        <v>33</v>
      </c>
    </row>
    <row r="1063" spans="5:19" x14ac:dyDescent="0.25">
      <c r="E1063" t="s">
        <v>4075</v>
      </c>
      <c r="F1063" t="s">
        <v>4076</v>
      </c>
      <c r="G1063" s="19" t="s">
        <v>33</v>
      </c>
      <c r="H1063" t="s">
        <v>4073</v>
      </c>
      <c r="I1063" t="s">
        <v>91</v>
      </c>
      <c r="J1063" t="s">
        <v>92</v>
      </c>
      <c r="K1063" t="s">
        <v>4077</v>
      </c>
      <c r="L1063" t="s">
        <v>89</v>
      </c>
      <c r="M1063" t="s">
        <v>89</v>
      </c>
      <c r="N1063" s="19" t="s">
        <v>33</v>
      </c>
      <c r="S1063" s="19" t="s">
        <v>33</v>
      </c>
    </row>
    <row r="1064" spans="5:19" x14ac:dyDescent="0.25">
      <c r="E1064" t="s">
        <v>4078</v>
      </c>
      <c r="F1064" t="s">
        <v>4079</v>
      </c>
      <c r="G1064" s="19" t="s">
        <v>33</v>
      </c>
      <c r="H1064" t="s">
        <v>4073</v>
      </c>
      <c r="I1064" t="s">
        <v>91</v>
      </c>
      <c r="J1064" t="s">
        <v>92</v>
      </c>
      <c r="K1064" t="s">
        <v>4080</v>
      </c>
      <c r="L1064" t="s">
        <v>89</v>
      </c>
      <c r="M1064" t="s">
        <v>89</v>
      </c>
      <c r="N1064" s="19" t="s">
        <v>33</v>
      </c>
      <c r="S1064" s="19" t="s">
        <v>33</v>
      </c>
    </row>
    <row r="1065" spans="5:19" x14ac:dyDescent="0.25">
      <c r="E1065" t="s">
        <v>4081</v>
      </c>
      <c r="F1065" t="s">
        <v>4082</v>
      </c>
      <c r="G1065" s="19" t="s">
        <v>33</v>
      </c>
      <c r="H1065" t="s">
        <v>4083</v>
      </c>
      <c r="I1065" t="s">
        <v>91</v>
      </c>
      <c r="J1065" t="s">
        <v>92</v>
      </c>
      <c r="K1065" t="s">
        <v>4084</v>
      </c>
      <c r="L1065" t="s">
        <v>89</v>
      </c>
      <c r="M1065" t="s">
        <v>89</v>
      </c>
      <c r="N1065" s="19" t="s">
        <v>33</v>
      </c>
      <c r="S1065" s="19" t="s">
        <v>33</v>
      </c>
    </row>
    <row r="1066" spans="5:19" x14ac:dyDescent="0.25">
      <c r="E1066" t="s">
        <v>4085</v>
      </c>
      <c r="F1066" t="s">
        <v>4086</v>
      </c>
      <c r="G1066" s="19" t="s">
        <v>33</v>
      </c>
      <c r="H1066" t="s">
        <v>4087</v>
      </c>
      <c r="I1066" t="s">
        <v>91</v>
      </c>
      <c r="J1066" t="s">
        <v>417</v>
      </c>
      <c r="K1066" t="s">
        <v>4088</v>
      </c>
      <c r="L1066" t="s">
        <v>89</v>
      </c>
      <c r="M1066" t="s">
        <v>89</v>
      </c>
      <c r="N1066" s="19" t="s">
        <v>33</v>
      </c>
      <c r="S1066" s="19" t="s">
        <v>33</v>
      </c>
    </row>
    <row r="1067" spans="5:19" x14ac:dyDescent="0.25">
      <c r="E1067" t="s">
        <v>4089</v>
      </c>
      <c r="F1067" t="s">
        <v>4090</v>
      </c>
      <c r="G1067" s="19" t="s">
        <v>33</v>
      </c>
      <c r="H1067" t="s">
        <v>4087</v>
      </c>
      <c r="I1067" t="s">
        <v>91</v>
      </c>
      <c r="J1067" t="s">
        <v>417</v>
      </c>
      <c r="K1067" t="s">
        <v>4091</v>
      </c>
      <c r="L1067" t="s">
        <v>89</v>
      </c>
      <c r="M1067" t="s">
        <v>89</v>
      </c>
      <c r="N1067" s="19" t="s">
        <v>33</v>
      </c>
      <c r="S1067" s="19" t="s">
        <v>33</v>
      </c>
    </row>
    <row r="1068" spans="5:19" x14ac:dyDescent="0.25">
      <c r="E1068" t="s">
        <v>4092</v>
      </c>
      <c r="F1068" t="s">
        <v>4093</v>
      </c>
      <c r="G1068" s="19" t="s">
        <v>33</v>
      </c>
      <c r="H1068" t="s">
        <v>4094</v>
      </c>
      <c r="I1068" t="s">
        <v>91</v>
      </c>
      <c r="J1068" t="s">
        <v>92</v>
      </c>
      <c r="K1068" t="s">
        <v>4095</v>
      </c>
      <c r="L1068" t="s">
        <v>89</v>
      </c>
      <c r="M1068" t="s">
        <v>89</v>
      </c>
      <c r="N1068" s="19" t="s">
        <v>33</v>
      </c>
      <c r="S1068" s="19" t="s">
        <v>33</v>
      </c>
    </row>
    <row r="1069" spans="5:19" x14ac:dyDescent="0.25">
      <c r="E1069" t="s">
        <v>4096</v>
      </c>
      <c r="F1069" t="s">
        <v>4097</v>
      </c>
      <c r="G1069" s="19" t="s">
        <v>33</v>
      </c>
      <c r="H1069" t="s">
        <v>4098</v>
      </c>
      <c r="I1069" t="s">
        <v>91</v>
      </c>
      <c r="J1069" t="s">
        <v>640</v>
      </c>
      <c r="K1069" t="s">
        <v>4099</v>
      </c>
      <c r="L1069" t="s">
        <v>89</v>
      </c>
      <c r="M1069" t="s">
        <v>89</v>
      </c>
      <c r="N1069" s="19" t="s">
        <v>33</v>
      </c>
      <c r="S1069" s="19" t="s">
        <v>33</v>
      </c>
    </row>
    <row r="1070" spans="5:19" x14ac:dyDescent="0.25">
      <c r="E1070" t="s">
        <v>4100</v>
      </c>
      <c r="F1070" t="s">
        <v>4101</v>
      </c>
      <c r="G1070" s="19" t="s">
        <v>33</v>
      </c>
      <c r="H1070" t="s">
        <v>4102</v>
      </c>
      <c r="I1070" t="s">
        <v>52</v>
      </c>
      <c r="J1070" t="s">
        <v>1420</v>
      </c>
      <c r="K1070" t="s">
        <v>4103</v>
      </c>
      <c r="L1070" t="s">
        <v>89</v>
      </c>
      <c r="M1070" t="s">
        <v>89</v>
      </c>
      <c r="N1070" s="19" t="s">
        <v>33</v>
      </c>
      <c r="S1070" s="19" t="s">
        <v>33</v>
      </c>
    </row>
    <row r="1071" spans="5:19" x14ac:dyDescent="0.25">
      <c r="E1071" t="s">
        <v>4104</v>
      </c>
      <c r="F1071" t="s">
        <v>4105</v>
      </c>
      <c r="G1071" s="19" t="s">
        <v>33</v>
      </c>
      <c r="H1071" t="s">
        <v>4106</v>
      </c>
      <c r="I1071" t="s">
        <v>142</v>
      </c>
      <c r="J1071" t="s">
        <v>133</v>
      </c>
      <c r="K1071" t="s">
        <v>4107</v>
      </c>
      <c r="L1071" t="s">
        <v>89</v>
      </c>
      <c r="M1071" t="s">
        <v>89</v>
      </c>
      <c r="N1071" s="19" t="s">
        <v>33</v>
      </c>
      <c r="S1071" s="19" t="s">
        <v>33</v>
      </c>
    </row>
    <row r="1072" spans="5:19" x14ac:dyDescent="0.25">
      <c r="E1072" t="s">
        <v>4108</v>
      </c>
      <c r="F1072" t="s">
        <v>4109</v>
      </c>
      <c r="G1072" s="19" t="s">
        <v>33</v>
      </c>
      <c r="H1072" t="s">
        <v>4110</v>
      </c>
      <c r="I1072" t="s">
        <v>44</v>
      </c>
      <c r="J1072" t="s">
        <v>285</v>
      </c>
      <c r="K1072" t="s">
        <v>4111</v>
      </c>
      <c r="L1072" t="s">
        <v>89</v>
      </c>
      <c r="M1072" t="s">
        <v>89</v>
      </c>
      <c r="N1072" s="19" t="s">
        <v>33</v>
      </c>
      <c r="S1072" s="19" t="s">
        <v>33</v>
      </c>
    </row>
    <row r="1073" spans="5:19" x14ac:dyDescent="0.25">
      <c r="E1073" t="s">
        <v>4112</v>
      </c>
      <c r="F1073" t="s">
        <v>4113</v>
      </c>
      <c r="G1073" s="19" t="s">
        <v>33</v>
      </c>
      <c r="H1073" t="s">
        <v>4114</v>
      </c>
      <c r="I1073" t="s">
        <v>110</v>
      </c>
      <c r="J1073" t="s">
        <v>727</v>
      </c>
      <c r="K1073" t="s">
        <v>4115</v>
      </c>
      <c r="L1073" t="s">
        <v>89</v>
      </c>
      <c r="M1073" t="s">
        <v>89</v>
      </c>
      <c r="N1073" s="19" t="s">
        <v>33</v>
      </c>
      <c r="S1073" s="19" t="s">
        <v>33</v>
      </c>
    </row>
    <row r="1074" spans="5:19" x14ac:dyDescent="0.25">
      <c r="E1074" t="s">
        <v>4116</v>
      </c>
      <c r="F1074" t="s">
        <v>4117</v>
      </c>
      <c r="G1074" s="19" t="s">
        <v>33</v>
      </c>
      <c r="H1074" t="s">
        <v>4118</v>
      </c>
      <c r="I1074" t="s">
        <v>44</v>
      </c>
      <c r="J1074" t="s">
        <v>77</v>
      </c>
      <c r="K1074" t="s">
        <v>4119</v>
      </c>
      <c r="L1074" t="s">
        <v>89</v>
      </c>
      <c r="M1074" t="s">
        <v>89</v>
      </c>
      <c r="N1074" s="19" t="s">
        <v>33</v>
      </c>
      <c r="S1074" s="19" t="s">
        <v>33</v>
      </c>
    </row>
    <row r="1075" spans="5:19" x14ac:dyDescent="0.25">
      <c r="E1075" t="s">
        <v>4120</v>
      </c>
      <c r="F1075" t="s">
        <v>4121</v>
      </c>
      <c r="G1075" s="19" t="s">
        <v>33</v>
      </c>
      <c r="H1075" t="s">
        <v>4122</v>
      </c>
      <c r="I1075" t="s">
        <v>150</v>
      </c>
      <c r="J1075" t="s">
        <v>151</v>
      </c>
      <c r="K1075" t="s">
        <v>4123</v>
      </c>
      <c r="N1075" s="19" t="s">
        <v>33</v>
      </c>
      <c r="S1075" s="19" t="s">
        <v>33</v>
      </c>
    </row>
    <row r="1076" spans="5:19" x14ac:dyDescent="0.25">
      <c r="E1076" t="s">
        <v>4124</v>
      </c>
      <c r="F1076" t="s">
        <v>4125</v>
      </c>
      <c r="G1076" s="19" t="s">
        <v>33</v>
      </c>
      <c r="H1076" t="s">
        <v>4126</v>
      </c>
      <c r="I1076" t="s">
        <v>150</v>
      </c>
      <c r="J1076" t="s">
        <v>151</v>
      </c>
      <c r="K1076" t="s">
        <v>4127</v>
      </c>
      <c r="L1076" t="s">
        <v>89</v>
      </c>
      <c r="M1076" t="s">
        <v>89</v>
      </c>
      <c r="N1076" s="19" t="s">
        <v>33</v>
      </c>
      <c r="S1076" s="19" t="s">
        <v>33</v>
      </c>
    </row>
    <row r="1077" spans="5:19" x14ac:dyDescent="0.25">
      <c r="E1077" t="s">
        <v>4128</v>
      </c>
      <c r="F1077" t="s">
        <v>4129</v>
      </c>
      <c r="G1077" s="19" t="s">
        <v>33</v>
      </c>
      <c r="H1077" t="s">
        <v>4130</v>
      </c>
      <c r="I1077" t="s">
        <v>35</v>
      </c>
      <c r="J1077" t="s">
        <v>263</v>
      </c>
      <c r="K1077" t="s">
        <v>4131</v>
      </c>
      <c r="L1077" t="s">
        <v>89</v>
      </c>
      <c r="M1077" t="s">
        <v>89</v>
      </c>
      <c r="N1077" s="19" t="s">
        <v>33</v>
      </c>
      <c r="S1077" s="19" t="s">
        <v>33</v>
      </c>
    </row>
    <row r="1078" spans="5:19" x14ac:dyDescent="0.25">
      <c r="E1078" t="s">
        <v>4132</v>
      </c>
      <c r="F1078" t="s">
        <v>4133</v>
      </c>
      <c r="G1078" s="19" t="s">
        <v>33</v>
      </c>
      <c r="H1078" t="s">
        <v>4134</v>
      </c>
      <c r="I1078" t="s">
        <v>52</v>
      </c>
      <c r="J1078" t="s">
        <v>137</v>
      </c>
      <c r="K1078" t="s">
        <v>4135</v>
      </c>
      <c r="L1078" t="s">
        <v>89</v>
      </c>
      <c r="M1078" t="s">
        <v>89</v>
      </c>
      <c r="N1078" s="19" t="s">
        <v>33</v>
      </c>
      <c r="S1078" s="19" t="s">
        <v>33</v>
      </c>
    </row>
    <row r="1079" spans="5:19" x14ac:dyDescent="0.25">
      <c r="E1079" t="s">
        <v>4136</v>
      </c>
      <c r="F1079" t="s">
        <v>4137</v>
      </c>
      <c r="G1079" s="19" t="s">
        <v>33</v>
      </c>
      <c r="H1079" t="s">
        <v>4134</v>
      </c>
      <c r="I1079" t="s">
        <v>89</v>
      </c>
      <c r="J1079" t="s">
        <v>89</v>
      </c>
      <c r="K1079" t="s">
        <v>4138</v>
      </c>
      <c r="L1079" t="s">
        <v>89</v>
      </c>
      <c r="M1079" t="s">
        <v>89</v>
      </c>
      <c r="N1079" s="19" t="s">
        <v>33</v>
      </c>
      <c r="S1079" s="19" t="s">
        <v>33</v>
      </c>
    </row>
    <row r="1080" spans="5:19" x14ac:dyDescent="0.25">
      <c r="E1080" t="s">
        <v>4139</v>
      </c>
      <c r="F1080" t="s">
        <v>4140</v>
      </c>
      <c r="G1080" s="19" t="s">
        <v>33</v>
      </c>
      <c r="H1080" t="s">
        <v>4134</v>
      </c>
      <c r="I1080" t="s">
        <v>89</v>
      </c>
      <c r="J1080" t="s">
        <v>89</v>
      </c>
      <c r="K1080" t="s">
        <v>4141</v>
      </c>
      <c r="L1080" t="s">
        <v>89</v>
      </c>
      <c r="M1080" t="s">
        <v>89</v>
      </c>
      <c r="N1080" s="19" t="s">
        <v>33</v>
      </c>
      <c r="S1080" s="19" t="s">
        <v>33</v>
      </c>
    </row>
    <row r="1081" spans="5:19" x14ac:dyDescent="0.25">
      <c r="E1081" t="s">
        <v>4142</v>
      </c>
      <c r="F1081" t="s">
        <v>4143</v>
      </c>
      <c r="G1081" s="19" t="s">
        <v>33</v>
      </c>
      <c r="H1081" t="s">
        <v>4134</v>
      </c>
      <c r="I1081" t="s">
        <v>89</v>
      </c>
      <c r="J1081" t="s">
        <v>89</v>
      </c>
      <c r="K1081" t="s">
        <v>4144</v>
      </c>
      <c r="L1081" t="s">
        <v>89</v>
      </c>
      <c r="M1081" t="s">
        <v>89</v>
      </c>
      <c r="N1081" s="19" t="s">
        <v>33</v>
      </c>
      <c r="S1081" s="19" t="s">
        <v>33</v>
      </c>
    </row>
    <row r="1082" spans="5:19" x14ac:dyDescent="0.25">
      <c r="E1082" t="s">
        <v>4145</v>
      </c>
      <c r="F1082" t="s">
        <v>4146</v>
      </c>
      <c r="G1082" s="19" t="s">
        <v>33</v>
      </c>
      <c r="H1082" t="s">
        <v>4147</v>
      </c>
      <c r="I1082" t="s">
        <v>150</v>
      </c>
      <c r="J1082" t="s">
        <v>151</v>
      </c>
      <c r="K1082" t="s">
        <v>4148</v>
      </c>
      <c r="L1082" t="s">
        <v>89</v>
      </c>
      <c r="M1082" t="s">
        <v>89</v>
      </c>
      <c r="N1082" s="19" t="s">
        <v>33</v>
      </c>
      <c r="S1082" s="19" t="s">
        <v>33</v>
      </c>
    </row>
    <row r="1083" spans="5:19" x14ac:dyDescent="0.25">
      <c r="E1083" t="s">
        <v>4149</v>
      </c>
      <c r="F1083" t="s">
        <v>4150</v>
      </c>
      <c r="G1083" s="19" t="s">
        <v>33</v>
      </c>
      <c r="H1083" t="s">
        <v>4151</v>
      </c>
      <c r="I1083" t="s">
        <v>91</v>
      </c>
      <c r="J1083" t="s">
        <v>640</v>
      </c>
      <c r="K1083" t="s">
        <v>4152</v>
      </c>
      <c r="L1083" t="s">
        <v>89</v>
      </c>
      <c r="M1083" t="s">
        <v>89</v>
      </c>
      <c r="N1083" s="19" t="s">
        <v>33</v>
      </c>
      <c r="S1083" s="19" t="s">
        <v>33</v>
      </c>
    </row>
    <row r="1084" spans="5:19" x14ac:dyDescent="0.25">
      <c r="E1084" t="s">
        <v>4153</v>
      </c>
      <c r="F1084" t="s">
        <v>4154</v>
      </c>
      <c r="G1084" s="19" t="s">
        <v>33</v>
      </c>
      <c r="H1084" t="s">
        <v>4155</v>
      </c>
      <c r="I1084" t="s">
        <v>91</v>
      </c>
      <c r="J1084" t="s">
        <v>640</v>
      </c>
      <c r="K1084" t="s">
        <v>4156</v>
      </c>
      <c r="L1084" t="s">
        <v>89</v>
      </c>
      <c r="M1084" t="s">
        <v>89</v>
      </c>
      <c r="N1084" s="19" t="s">
        <v>33</v>
      </c>
      <c r="S1084" s="19" t="s">
        <v>33</v>
      </c>
    </row>
    <row r="1085" spans="5:19" x14ac:dyDescent="0.25">
      <c r="E1085" t="s">
        <v>4157</v>
      </c>
      <c r="F1085" t="s">
        <v>4158</v>
      </c>
      <c r="G1085" s="19" t="s">
        <v>33</v>
      </c>
      <c r="H1085" t="s">
        <v>4159</v>
      </c>
      <c r="I1085" t="s">
        <v>38</v>
      </c>
      <c r="J1085" t="s">
        <v>471</v>
      </c>
      <c r="K1085" t="s">
        <v>4160</v>
      </c>
      <c r="L1085" t="s">
        <v>89</v>
      </c>
      <c r="M1085" t="s">
        <v>89</v>
      </c>
      <c r="N1085" s="19" t="s">
        <v>33</v>
      </c>
      <c r="S1085" s="19" t="s">
        <v>33</v>
      </c>
    </row>
    <row r="1086" spans="5:19" x14ac:dyDescent="0.25">
      <c r="E1086" t="s">
        <v>4161</v>
      </c>
      <c r="F1086" t="s">
        <v>4162</v>
      </c>
      <c r="G1086" s="19" t="s">
        <v>33</v>
      </c>
      <c r="H1086" t="s">
        <v>4163</v>
      </c>
      <c r="I1086" t="s">
        <v>52</v>
      </c>
      <c r="J1086" t="s">
        <v>137</v>
      </c>
      <c r="K1086" t="s">
        <v>4164</v>
      </c>
      <c r="L1086" t="s">
        <v>89</v>
      </c>
      <c r="M1086" t="s">
        <v>89</v>
      </c>
      <c r="N1086" s="19" t="s">
        <v>33</v>
      </c>
      <c r="S1086" s="19" t="s">
        <v>33</v>
      </c>
    </row>
    <row r="1087" spans="5:19" x14ac:dyDescent="0.25">
      <c r="E1087" t="s">
        <v>4165</v>
      </c>
      <c r="F1087" t="s">
        <v>4166</v>
      </c>
      <c r="G1087" s="19" t="s">
        <v>33</v>
      </c>
      <c r="H1087" t="s">
        <v>4163</v>
      </c>
      <c r="I1087" t="s">
        <v>89</v>
      </c>
      <c r="J1087" t="s">
        <v>89</v>
      </c>
      <c r="K1087" t="s">
        <v>4167</v>
      </c>
      <c r="L1087" t="s">
        <v>89</v>
      </c>
      <c r="M1087" t="s">
        <v>89</v>
      </c>
      <c r="N1087" s="19" t="s">
        <v>33</v>
      </c>
      <c r="S1087" s="19" t="s">
        <v>33</v>
      </c>
    </row>
    <row r="1088" spans="5:19" x14ac:dyDescent="0.25">
      <c r="E1088" t="s">
        <v>4168</v>
      </c>
      <c r="F1088" t="s">
        <v>4169</v>
      </c>
      <c r="G1088" s="19" t="s">
        <v>33</v>
      </c>
      <c r="H1088" t="s">
        <v>4163</v>
      </c>
      <c r="I1088" t="s">
        <v>52</v>
      </c>
      <c r="J1088" t="s">
        <v>137</v>
      </c>
      <c r="K1088" t="s">
        <v>4170</v>
      </c>
      <c r="L1088" t="s">
        <v>89</v>
      </c>
      <c r="M1088" t="s">
        <v>89</v>
      </c>
      <c r="N1088" s="19" t="s">
        <v>33</v>
      </c>
      <c r="S1088" s="19" t="s">
        <v>33</v>
      </c>
    </row>
    <row r="1089" spans="5:19" x14ac:dyDescent="0.25">
      <c r="E1089" t="s">
        <v>4171</v>
      </c>
      <c r="F1089" t="s">
        <v>4172</v>
      </c>
      <c r="G1089" s="19" t="s">
        <v>33</v>
      </c>
      <c r="H1089" t="s">
        <v>4173</v>
      </c>
      <c r="I1089" t="s">
        <v>52</v>
      </c>
      <c r="J1089" t="s">
        <v>137</v>
      </c>
      <c r="K1089" t="s">
        <v>4174</v>
      </c>
      <c r="L1089" t="s">
        <v>89</v>
      </c>
      <c r="M1089" t="s">
        <v>89</v>
      </c>
      <c r="N1089" s="19" t="s">
        <v>33</v>
      </c>
      <c r="S1089" s="19" t="s">
        <v>33</v>
      </c>
    </row>
    <row r="1090" spans="5:19" x14ac:dyDescent="0.25">
      <c r="E1090" t="s">
        <v>4175</v>
      </c>
      <c r="F1090" t="s">
        <v>4176</v>
      </c>
      <c r="G1090" s="19" t="s">
        <v>33</v>
      </c>
      <c r="H1090" t="s">
        <v>4177</v>
      </c>
      <c r="I1090" t="s">
        <v>52</v>
      </c>
      <c r="J1090" t="s">
        <v>137</v>
      </c>
      <c r="K1090" t="s">
        <v>4178</v>
      </c>
      <c r="L1090" t="s">
        <v>89</v>
      </c>
      <c r="M1090" t="s">
        <v>89</v>
      </c>
      <c r="N1090" s="19" t="s">
        <v>33</v>
      </c>
      <c r="S1090" s="19" t="s">
        <v>33</v>
      </c>
    </row>
    <row r="1091" spans="5:19" x14ac:dyDescent="0.25">
      <c r="E1091" t="s">
        <v>4179</v>
      </c>
      <c r="F1091" t="s">
        <v>4180</v>
      </c>
      <c r="G1091" s="19" t="s">
        <v>33</v>
      </c>
      <c r="H1091" t="s">
        <v>4181</v>
      </c>
      <c r="I1091" t="s">
        <v>89</v>
      </c>
      <c r="J1091" t="s">
        <v>89</v>
      </c>
      <c r="K1091" t="s">
        <v>4182</v>
      </c>
      <c r="L1091" t="s">
        <v>89</v>
      </c>
      <c r="M1091" t="s">
        <v>89</v>
      </c>
      <c r="N1091" s="19" t="s">
        <v>33</v>
      </c>
      <c r="S1091" s="19" t="s">
        <v>33</v>
      </c>
    </row>
    <row r="1092" spans="5:19" x14ac:dyDescent="0.25">
      <c r="E1092" t="s">
        <v>4183</v>
      </c>
      <c r="F1092" t="s">
        <v>4184</v>
      </c>
      <c r="G1092" s="19" t="s">
        <v>33</v>
      </c>
      <c r="H1092" t="s">
        <v>4185</v>
      </c>
      <c r="I1092" t="s">
        <v>356</v>
      </c>
      <c r="J1092" t="s">
        <v>1140</v>
      </c>
      <c r="K1092" t="s">
        <v>4186</v>
      </c>
      <c r="L1092" t="s">
        <v>89</v>
      </c>
      <c r="M1092" t="s">
        <v>89</v>
      </c>
      <c r="N1092" s="19" t="s">
        <v>33</v>
      </c>
      <c r="S1092" s="19" t="s">
        <v>33</v>
      </c>
    </row>
    <row r="1093" spans="5:19" x14ac:dyDescent="0.25">
      <c r="E1093" t="s">
        <v>4187</v>
      </c>
      <c r="F1093" t="s">
        <v>4188</v>
      </c>
      <c r="G1093" s="19" t="s">
        <v>33</v>
      </c>
      <c r="H1093" t="s">
        <v>4189</v>
      </c>
      <c r="I1093" t="s">
        <v>52</v>
      </c>
      <c r="J1093" t="s">
        <v>558</v>
      </c>
      <c r="K1093" t="s">
        <v>4190</v>
      </c>
      <c r="L1093" t="s">
        <v>89</v>
      </c>
      <c r="M1093" t="s">
        <v>89</v>
      </c>
      <c r="N1093" s="19" t="s">
        <v>33</v>
      </c>
      <c r="S1093" s="19" t="s">
        <v>33</v>
      </c>
    </row>
    <row r="1094" spans="5:19" x14ac:dyDescent="0.25">
      <c r="E1094" t="s">
        <v>4191</v>
      </c>
      <c r="F1094" t="s">
        <v>4192</v>
      </c>
      <c r="G1094" s="19" t="s">
        <v>33</v>
      </c>
      <c r="H1094" t="s">
        <v>4193</v>
      </c>
      <c r="I1094" t="s">
        <v>96</v>
      </c>
      <c r="J1094" t="s">
        <v>99</v>
      </c>
      <c r="K1094" t="s">
        <v>4194</v>
      </c>
      <c r="L1094" t="s">
        <v>89</v>
      </c>
      <c r="M1094" t="s">
        <v>89</v>
      </c>
      <c r="N1094" s="19" t="s">
        <v>33</v>
      </c>
      <c r="S1094" s="19" t="s">
        <v>33</v>
      </c>
    </row>
    <row r="1095" spans="5:19" x14ac:dyDescent="0.25">
      <c r="E1095" t="s">
        <v>4195</v>
      </c>
      <c r="F1095" t="s">
        <v>4196</v>
      </c>
      <c r="G1095" s="19" t="s">
        <v>33</v>
      </c>
      <c r="H1095" t="s">
        <v>4197</v>
      </c>
      <c r="I1095" t="s">
        <v>38</v>
      </c>
      <c r="J1095" t="s">
        <v>39</v>
      </c>
      <c r="K1095" t="s">
        <v>4198</v>
      </c>
      <c r="L1095" t="s">
        <v>89</v>
      </c>
      <c r="M1095" t="s">
        <v>89</v>
      </c>
      <c r="N1095" s="19" t="s">
        <v>33</v>
      </c>
      <c r="S1095" s="19" t="s">
        <v>33</v>
      </c>
    </row>
    <row r="1096" spans="5:19" x14ac:dyDescent="0.25">
      <c r="E1096" t="s">
        <v>4199</v>
      </c>
      <c r="F1096" t="s">
        <v>4200</v>
      </c>
      <c r="G1096" s="19" t="s">
        <v>33</v>
      </c>
      <c r="H1096" t="s">
        <v>4201</v>
      </c>
      <c r="I1096" t="s">
        <v>52</v>
      </c>
      <c r="J1096" t="s">
        <v>137</v>
      </c>
      <c r="K1096" t="s">
        <v>4202</v>
      </c>
      <c r="L1096" t="s">
        <v>89</v>
      </c>
      <c r="M1096" t="s">
        <v>89</v>
      </c>
      <c r="N1096" s="19" t="s">
        <v>33</v>
      </c>
      <c r="S1096" s="19" t="s">
        <v>33</v>
      </c>
    </row>
    <row r="1097" spans="5:19" x14ac:dyDescent="0.25">
      <c r="E1097" t="s">
        <v>4203</v>
      </c>
      <c r="F1097" t="s">
        <v>4204</v>
      </c>
      <c r="G1097" s="19" t="s">
        <v>33</v>
      </c>
      <c r="H1097" t="s">
        <v>4205</v>
      </c>
      <c r="I1097" t="s">
        <v>170</v>
      </c>
      <c r="J1097" t="s">
        <v>1200</v>
      </c>
      <c r="K1097" t="s">
        <v>4206</v>
      </c>
      <c r="L1097" t="s">
        <v>89</v>
      </c>
      <c r="M1097" t="s">
        <v>89</v>
      </c>
      <c r="N1097" s="19" t="s">
        <v>33</v>
      </c>
      <c r="S1097" s="19" t="s">
        <v>33</v>
      </c>
    </row>
    <row r="1098" spans="5:19" x14ac:dyDescent="0.25">
      <c r="E1098" t="s">
        <v>4207</v>
      </c>
      <c r="F1098" t="s">
        <v>4208</v>
      </c>
      <c r="G1098" s="19" t="s">
        <v>33</v>
      </c>
      <c r="H1098" t="s">
        <v>4209</v>
      </c>
      <c r="I1098" t="s">
        <v>82</v>
      </c>
      <c r="J1098" t="s">
        <v>117</v>
      </c>
      <c r="K1098" t="s">
        <v>4210</v>
      </c>
      <c r="L1098" t="s">
        <v>89</v>
      </c>
      <c r="M1098" t="s">
        <v>89</v>
      </c>
      <c r="N1098" s="19" t="s">
        <v>33</v>
      </c>
      <c r="S1098" s="19" t="s">
        <v>33</v>
      </c>
    </row>
    <row r="1099" spans="5:19" x14ac:dyDescent="0.25">
      <c r="E1099" t="s">
        <v>4211</v>
      </c>
      <c r="F1099" t="s">
        <v>4212</v>
      </c>
      <c r="G1099" s="19" t="s">
        <v>33</v>
      </c>
      <c r="H1099" t="s">
        <v>4213</v>
      </c>
      <c r="I1099" t="s">
        <v>96</v>
      </c>
      <c r="J1099" t="s">
        <v>861</v>
      </c>
      <c r="K1099" t="s">
        <v>4214</v>
      </c>
      <c r="L1099" t="s">
        <v>89</v>
      </c>
      <c r="M1099" t="s">
        <v>89</v>
      </c>
      <c r="N1099" s="19" t="s">
        <v>33</v>
      </c>
      <c r="S1099" s="19" t="s">
        <v>33</v>
      </c>
    </row>
    <row r="1100" spans="5:19" x14ac:dyDescent="0.25">
      <c r="E1100" t="s">
        <v>4215</v>
      </c>
      <c r="F1100" t="s">
        <v>4216</v>
      </c>
      <c r="G1100" s="19" t="s">
        <v>33</v>
      </c>
      <c r="H1100" t="s">
        <v>4217</v>
      </c>
      <c r="I1100" t="s">
        <v>356</v>
      </c>
      <c r="J1100" t="s">
        <v>943</v>
      </c>
      <c r="K1100" t="s">
        <v>4218</v>
      </c>
      <c r="L1100" t="s">
        <v>89</v>
      </c>
      <c r="M1100" t="s">
        <v>89</v>
      </c>
      <c r="N1100" s="19" t="s">
        <v>33</v>
      </c>
      <c r="S1100" s="19" t="s">
        <v>33</v>
      </c>
    </row>
    <row r="1101" spans="5:19" x14ac:dyDescent="0.25">
      <c r="E1101" t="s">
        <v>4219</v>
      </c>
      <c r="F1101" t="s">
        <v>4220</v>
      </c>
      <c r="G1101" s="19" t="s">
        <v>33</v>
      </c>
      <c r="H1101" t="s">
        <v>4221</v>
      </c>
      <c r="I1101" t="s">
        <v>89</v>
      </c>
      <c r="J1101" t="s">
        <v>89</v>
      </c>
      <c r="K1101" t="s">
        <v>4222</v>
      </c>
      <c r="L1101" t="s">
        <v>89</v>
      </c>
      <c r="M1101" t="s">
        <v>89</v>
      </c>
      <c r="N1101" s="19" t="s">
        <v>33</v>
      </c>
      <c r="S1101" s="19" t="s">
        <v>33</v>
      </c>
    </row>
    <row r="1102" spans="5:19" x14ac:dyDescent="0.25">
      <c r="E1102" t="s">
        <v>4223</v>
      </c>
      <c r="F1102" t="s">
        <v>4224</v>
      </c>
      <c r="G1102" s="19" t="s">
        <v>33</v>
      </c>
      <c r="H1102" t="s">
        <v>4225</v>
      </c>
      <c r="I1102" t="s">
        <v>38</v>
      </c>
      <c r="J1102" t="s">
        <v>283</v>
      </c>
      <c r="K1102" t="s">
        <v>4226</v>
      </c>
      <c r="L1102" t="s">
        <v>89</v>
      </c>
      <c r="M1102" t="s">
        <v>89</v>
      </c>
      <c r="N1102" s="19" t="s">
        <v>33</v>
      </c>
      <c r="S1102" s="19" t="s">
        <v>33</v>
      </c>
    </row>
    <row r="1103" spans="5:19" x14ac:dyDescent="0.25">
      <c r="E1103" t="s">
        <v>4227</v>
      </c>
      <c r="F1103" t="s">
        <v>4228</v>
      </c>
      <c r="G1103" s="19" t="s">
        <v>33</v>
      </c>
      <c r="H1103" t="s">
        <v>4229</v>
      </c>
      <c r="I1103" t="s">
        <v>38</v>
      </c>
      <c r="J1103" t="s">
        <v>39</v>
      </c>
      <c r="K1103" t="s">
        <v>4230</v>
      </c>
      <c r="L1103" t="s">
        <v>89</v>
      </c>
      <c r="M1103" t="s">
        <v>89</v>
      </c>
      <c r="N1103" s="19" t="s">
        <v>33</v>
      </c>
      <c r="S1103" s="19" t="s">
        <v>33</v>
      </c>
    </row>
    <row r="1104" spans="5:19" x14ac:dyDescent="0.25">
      <c r="E1104" t="s">
        <v>4231</v>
      </c>
      <c r="F1104" t="s">
        <v>4232</v>
      </c>
      <c r="G1104" s="19" t="s">
        <v>33</v>
      </c>
      <c r="H1104" t="s">
        <v>4233</v>
      </c>
      <c r="I1104" t="s">
        <v>38</v>
      </c>
      <c r="J1104" t="s">
        <v>471</v>
      </c>
      <c r="K1104" t="s">
        <v>4234</v>
      </c>
      <c r="L1104" t="s">
        <v>89</v>
      </c>
      <c r="M1104" t="s">
        <v>89</v>
      </c>
      <c r="N1104" s="19" t="s">
        <v>33</v>
      </c>
      <c r="S1104" s="19" t="s">
        <v>33</v>
      </c>
    </row>
    <row r="1105" spans="5:19" x14ac:dyDescent="0.25">
      <c r="E1105" t="s">
        <v>4235</v>
      </c>
      <c r="F1105" t="s">
        <v>4236</v>
      </c>
      <c r="G1105" s="19" t="s">
        <v>33</v>
      </c>
      <c r="H1105" t="s">
        <v>4237</v>
      </c>
      <c r="I1105" t="s">
        <v>91</v>
      </c>
      <c r="J1105" t="s">
        <v>92</v>
      </c>
      <c r="K1105" t="s">
        <v>4238</v>
      </c>
      <c r="L1105" t="s">
        <v>89</v>
      </c>
      <c r="M1105" t="s">
        <v>89</v>
      </c>
      <c r="N1105" s="19" t="s">
        <v>33</v>
      </c>
      <c r="S1105" s="19" t="s">
        <v>33</v>
      </c>
    </row>
    <row r="1106" spans="5:19" x14ac:dyDescent="0.25">
      <c r="E1106" t="s">
        <v>4239</v>
      </c>
      <c r="F1106" t="s">
        <v>4240</v>
      </c>
      <c r="G1106" s="19" t="s">
        <v>33</v>
      </c>
      <c r="H1106" t="s">
        <v>4241</v>
      </c>
      <c r="I1106" t="s">
        <v>35</v>
      </c>
      <c r="J1106" t="s">
        <v>263</v>
      </c>
      <c r="K1106" t="s">
        <v>4242</v>
      </c>
      <c r="L1106" t="s">
        <v>89</v>
      </c>
      <c r="M1106" t="s">
        <v>89</v>
      </c>
      <c r="N1106" s="19" t="s">
        <v>33</v>
      </c>
      <c r="S1106" s="19" t="s">
        <v>33</v>
      </c>
    </row>
    <row r="1107" spans="5:19" x14ac:dyDescent="0.25">
      <c r="E1107" t="s">
        <v>4243</v>
      </c>
      <c r="F1107" t="s">
        <v>4244</v>
      </c>
      <c r="G1107" s="19" t="s">
        <v>33</v>
      </c>
      <c r="H1107" t="s">
        <v>4245</v>
      </c>
      <c r="I1107" t="s">
        <v>52</v>
      </c>
      <c r="J1107" t="s">
        <v>195</v>
      </c>
      <c r="K1107" t="s">
        <v>4246</v>
      </c>
      <c r="L1107" t="s">
        <v>89</v>
      </c>
      <c r="M1107" t="s">
        <v>89</v>
      </c>
      <c r="N1107" s="19" t="s">
        <v>33</v>
      </c>
      <c r="S1107" s="19" t="s">
        <v>33</v>
      </c>
    </row>
    <row r="1108" spans="5:19" x14ac:dyDescent="0.25">
      <c r="E1108" t="s">
        <v>4247</v>
      </c>
      <c r="F1108" t="s">
        <v>4248</v>
      </c>
      <c r="G1108" s="19" t="s">
        <v>33</v>
      </c>
      <c r="H1108" t="s">
        <v>4249</v>
      </c>
      <c r="I1108" t="s">
        <v>35</v>
      </c>
      <c r="J1108" t="s">
        <v>117</v>
      </c>
      <c r="K1108" t="s">
        <v>4250</v>
      </c>
      <c r="L1108" t="s">
        <v>89</v>
      </c>
      <c r="M1108" t="s">
        <v>89</v>
      </c>
      <c r="N1108" s="19" t="s">
        <v>33</v>
      </c>
      <c r="S1108" s="19" t="s">
        <v>33</v>
      </c>
    </row>
    <row r="1109" spans="5:19" x14ac:dyDescent="0.25">
      <c r="E1109" t="s">
        <v>4251</v>
      </c>
      <c r="F1109" t="s">
        <v>4252</v>
      </c>
      <c r="G1109" s="19" t="s">
        <v>33</v>
      </c>
      <c r="H1109" t="s">
        <v>4253</v>
      </c>
      <c r="I1109" t="s">
        <v>150</v>
      </c>
      <c r="J1109" t="s">
        <v>151</v>
      </c>
      <c r="K1109" t="s">
        <v>4254</v>
      </c>
      <c r="L1109" t="s">
        <v>89</v>
      </c>
      <c r="M1109" t="s">
        <v>89</v>
      </c>
      <c r="N1109" s="19" t="s">
        <v>33</v>
      </c>
      <c r="S1109" s="19" t="s">
        <v>33</v>
      </c>
    </row>
    <row r="1110" spans="5:19" x14ac:dyDescent="0.25">
      <c r="E1110" t="s">
        <v>4255</v>
      </c>
      <c r="F1110" t="s">
        <v>4256</v>
      </c>
      <c r="G1110" s="19" t="s">
        <v>33</v>
      </c>
      <c r="H1110" t="s">
        <v>4257</v>
      </c>
      <c r="I1110" t="s">
        <v>91</v>
      </c>
      <c r="J1110" t="s">
        <v>417</v>
      </c>
      <c r="K1110" t="s">
        <v>4258</v>
      </c>
      <c r="L1110" t="s">
        <v>89</v>
      </c>
      <c r="M1110" t="s">
        <v>89</v>
      </c>
      <c r="N1110" s="19" t="s">
        <v>33</v>
      </c>
      <c r="S1110" s="19" t="s">
        <v>33</v>
      </c>
    </row>
    <row r="1111" spans="5:19" x14ac:dyDescent="0.25">
      <c r="E1111" t="s">
        <v>4259</v>
      </c>
      <c r="F1111" t="s">
        <v>4260</v>
      </c>
      <c r="G1111" s="19" t="s">
        <v>33</v>
      </c>
      <c r="H1111" t="s">
        <v>4261</v>
      </c>
      <c r="I1111" t="s">
        <v>52</v>
      </c>
      <c r="J1111" t="s">
        <v>115</v>
      </c>
      <c r="K1111" t="s">
        <v>4262</v>
      </c>
      <c r="L1111" t="s">
        <v>89</v>
      </c>
      <c r="M1111" t="s">
        <v>89</v>
      </c>
      <c r="N1111" s="19" t="s">
        <v>33</v>
      </c>
      <c r="S1111" s="19" t="s">
        <v>33</v>
      </c>
    </row>
    <row r="1112" spans="5:19" x14ac:dyDescent="0.25">
      <c r="E1112" t="s">
        <v>4263</v>
      </c>
      <c r="F1112" t="s">
        <v>4264</v>
      </c>
      <c r="G1112" s="19" t="s">
        <v>33</v>
      </c>
      <c r="H1112" t="s">
        <v>4265</v>
      </c>
      <c r="I1112" t="s">
        <v>52</v>
      </c>
      <c r="J1112" t="s">
        <v>1493</v>
      </c>
      <c r="K1112" t="s">
        <v>4266</v>
      </c>
      <c r="L1112" t="s">
        <v>89</v>
      </c>
      <c r="M1112" t="s">
        <v>89</v>
      </c>
      <c r="N1112" s="19" t="s">
        <v>33</v>
      </c>
      <c r="S1112" s="19" t="s">
        <v>33</v>
      </c>
    </row>
    <row r="1113" spans="5:19" x14ac:dyDescent="0.25">
      <c r="E1113" t="s">
        <v>4267</v>
      </c>
      <c r="F1113" t="s">
        <v>4268</v>
      </c>
      <c r="G1113" s="19" t="s">
        <v>33</v>
      </c>
      <c r="H1113" t="s">
        <v>4269</v>
      </c>
      <c r="I1113" t="s">
        <v>35</v>
      </c>
      <c r="J1113" t="s">
        <v>85</v>
      </c>
      <c r="K1113" t="s">
        <v>4270</v>
      </c>
      <c r="L1113" t="s">
        <v>89</v>
      </c>
      <c r="M1113" t="s">
        <v>89</v>
      </c>
      <c r="N1113" s="19" t="s">
        <v>33</v>
      </c>
      <c r="S1113" s="19" t="s">
        <v>33</v>
      </c>
    </row>
    <row r="1114" spans="5:19" x14ac:dyDescent="0.25">
      <c r="E1114" t="s">
        <v>4271</v>
      </c>
      <c r="F1114" t="s">
        <v>4272</v>
      </c>
      <c r="G1114" s="19" t="s">
        <v>33</v>
      </c>
      <c r="H1114" t="s">
        <v>4273</v>
      </c>
      <c r="I1114" t="s">
        <v>52</v>
      </c>
      <c r="J1114" t="s">
        <v>137</v>
      </c>
      <c r="K1114" t="s">
        <v>4274</v>
      </c>
      <c r="L1114" t="s">
        <v>89</v>
      </c>
      <c r="M1114" t="s">
        <v>89</v>
      </c>
      <c r="N1114" s="19" t="s">
        <v>33</v>
      </c>
      <c r="S1114" s="19" t="s">
        <v>33</v>
      </c>
    </row>
    <row r="1115" spans="5:19" x14ac:dyDescent="0.25">
      <c r="E1115" t="s">
        <v>4275</v>
      </c>
      <c r="F1115" t="s">
        <v>4276</v>
      </c>
      <c r="G1115" s="19" t="s">
        <v>33</v>
      </c>
      <c r="H1115" t="s">
        <v>4277</v>
      </c>
      <c r="I1115" t="s">
        <v>150</v>
      </c>
      <c r="J1115" t="s">
        <v>510</v>
      </c>
      <c r="K1115" t="s">
        <v>4278</v>
      </c>
      <c r="L1115" t="s">
        <v>89</v>
      </c>
      <c r="M1115" t="s">
        <v>89</v>
      </c>
      <c r="N1115" s="19" t="s">
        <v>33</v>
      </c>
      <c r="S1115" s="19" t="s">
        <v>33</v>
      </c>
    </row>
    <row r="1116" spans="5:19" x14ac:dyDescent="0.25">
      <c r="E1116" t="s">
        <v>4279</v>
      </c>
      <c r="F1116" t="s">
        <v>4280</v>
      </c>
      <c r="G1116" s="19" t="s">
        <v>33</v>
      </c>
      <c r="H1116" t="s">
        <v>4281</v>
      </c>
      <c r="I1116" t="s">
        <v>38</v>
      </c>
      <c r="J1116" t="s">
        <v>68</v>
      </c>
      <c r="K1116" t="s">
        <v>4282</v>
      </c>
      <c r="L1116" t="s">
        <v>89</v>
      </c>
      <c r="M1116" t="s">
        <v>89</v>
      </c>
      <c r="N1116" s="19" t="s">
        <v>33</v>
      </c>
      <c r="S1116" s="19" t="s">
        <v>33</v>
      </c>
    </row>
    <row r="1117" spans="5:19" x14ac:dyDescent="0.25">
      <c r="E1117" t="s">
        <v>4283</v>
      </c>
      <c r="F1117" t="s">
        <v>4284</v>
      </c>
      <c r="G1117" s="19" t="s">
        <v>33</v>
      </c>
      <c r="H1117" t="s">
        <v>4281</v>
      </c>
      <c r="I1117" t="s">
        <v>89</v>
      </c>
      <c r="J1117" t="s">
        <v>89</v>
      </c>
      <c r="K1117" t="s">
        <v>4285</v>
      </c>
      <c r="L1117" t="s">
        <v>89</v>
      </c>
      <c r="M1117" t="s">
        <v>89</v>
      </c>
      <c r="N1117" s="19" t="s">
        <v>33</v>
      </c>
      <c r="S1117" s="19" t="s">
        <v>33</v>
      </c>
    </row>
    <row r="1118" spans="5:19" x14ac:dyDescent="0.25">
      <c r="E1118" t="s">
        <v>4286</v>
      </c>
      <c r="F1118" t="s">
        <v>4287</v>
      </c>
      <c r="G1118" s="19" t="s">
        <v>33</v>
      </c>
      <c r="H1118" t="s">
        <v>4288</v>
      </c>
      <c r="I1118" t="s">
        <v>91</v>
      </c>
      <c r="J1118" t="s">
        <v>99</v>
      </c>
      <c r="K1118" t="s">
        <v>4289</v>
      </c>
      <c r="L1118" t="s">
        <v>89</v>
      </c>
      <c r="M1118" t="s">
        <v>89</v>
      </c>
      <c r="N1118" s="19" t="s">
        <v>33</v>
      </c>
      <c r="S1118" s="19" t="s">
        <v>33</v>
      </c>
    </row>
    <row r="1119" spans="5:19" x14ac:dyDescent="0.25">
      <c r="E1119" t="s">
        <v>4290</v>
      </c>
      <c r="F1119" t="s">
        <v>4291</v>
      </c>
      <c r="G1119" s="19" t="s">
        <v>33</v>
      </c>
      <c r="H1119" t="s">
        <v>4292</v>
      </c>
      <c r="I1119" t="s">
        <v>35</v>
      </c>
      <c r="J1119" t="s">
        <v>60</v>
      </c>
      <c r="K1119" t="s">
        <v>4293</v>
      </c>
      <c r="L1119" t="s">
        <v>89</v>
      </c>
      <c r="M1119" t="s">
        <v>89</v>
      </c>
      <c r="N1119" s="19" t="s">
        <v>33</v>
      </c>
      <c r="S1119" s="19" t="s">
        <v>33</v>
      </c>
    </row>
    <row r="1120" spans="5:19" x14ac:dyDescent="0.25">
      <c r="E1120" t="s">
        <v>4294</v>
      </c>
      <c r="F1120" t="s">
        <v>4295</v>
      </c>
      <c r="G1120" s="19" t="s">
        <v>33</v>
      </c>
      <c r="H1120" t="s">
        <v>4296</v>
      </c>
      <c r="I1120" t="s">
        <v>142</v>
      </c>
      <c r="J1120" t="s">
        <v>133</v>
      </c>
      <c r="K1120" t="s">
        <v>4297</v>
      </c>
      <c r="L1120" t="s">
        <v>89</v>
      </c>
      <c r="M1120" t="s">
        <v>89</v>
      </c>
      <c r="N1120" s="19" t="s">
        <v>33</v>
      </c>
      <c r="S1120" s="19" t="s">
        <v>33</v>
      </c>
    </row>
    <row r="1121" spans="5:19" x14ac:dyDescent="0.25">
      <c r="E1121" t="s">
        <v>4298</v>
      </c>
      <c r="F1121" t="s">
        <v>4299</v>
      </c>
      <c r="G1121" s="19" t="s">
        <v>33</v>
      </c>
      <c r="H1121" t="s">
        <v>4300</v>
      </c>
      <c r="I1121" t="s">
        <v>110</v>
      </c>
      <c r="J1121" t="s">
        <v>2619</v>
      </c>
      <c r="K1121" t="s">
        <v>4301</v>
      </c>
      <c r="L1121" t="s">
        <v>89</v>
      </c>
      <c r="M1121" t="s">
        <v>89</v>
      </c>
      <c r="N1121" s="19" t="s">
        <v>33</v>
      </c>
      <c r="S1121" s="19" t="s">
        <v>33</v>
      </c>
    </row>
    <row r="1122" spans="5:19" x14ac:dyDescent="0.25">
      <c r="E1122" t="s">
        <v>4302</v>
      </c>
      <c r="F1122" t="s">
        <v>4303</v>
      </c>
      <c r="G1122" s="19" t="s">
        <v>33</v>
      </c>
      <c r="H1122" t="s">
        <v>4304</v>
      </c>
      <c r="I1122" t="s">
        <v>35</v>
      </c>
      <c r="J1122" t="s">
        <v>263</v>
      </c>
      <c r="K1122" t="s">
        <v>4305</v>
      </c>
      <c r="L1122" t="s">
        <v>89</v>
      </c>
      <c r="M1122" t="s">
        <v>89</v>
      </c>
      <c r="N1122" s="19" t="s">
        <v>33</v>
      </c>
      <c r="S1122" s="19" t="s">
        <v>33</v>
      </c>
    </row>
    <row r="1123" spans="5:19" x14ac:dyDescent="0.25">
      <c r="E1123" t="s">
        <v>4306</v>
      </c>
      <c r="F1123" t="s">
        <v>4307</v>
      </c>
      <c r="G1123" s="19" t="s">
        <v>33</v>
      </c>
      <c r="H1123" t="s">
        <v>4308</v>
      </c>
      <c r="I1123" t="s">
        <v>52</v>
      </c>
      <c r="J1123" t="s">
        <v>137</v>
      </c>
      <c r="K1123" t="s">
        <v>4309</v>
      </c>
      <c r="L1123" t="s">
        <v>89</v>
      </c>
      <c r="M1123" t="s">
        <v>89</v>
      </c>
      <c r="N1123" s="19" t="s">
        <v>33</v>
      </c>
      <c r="S1123" s="19" t="s">
        <v>33</v>
      </c>
    </row>
    <row r="1124" spans="5:19" x14ac:dyDescent="0.25">
      <c r="E1124" t="s">
        <v>4310</v>
      </c>
      <c r="F1124" t="s">
        <v>4311</v>
      </c>
      <c r="G1124" s="19" t="s">
        <v>33</v>
      </c>
      <c r="H1124" t="s">
        <v>4308</v>
      </c>
      <c r="I1124" t="s">
        <v>89</v>
      </c>
      <c r="J1124" t="s">
        <v>89</v>
      </c>
      <c r="K1124" t="s">
        <v>4312</v>
      </c>
      <c r="L1124" t="s">
        <v>89</v>
      </c>
      <c r="M1124" t="s">
        <v>89</v>
      </c>
      <c r="N1124" s="19" t="s">
        <v>33</v>
      </c>
      <c r="S1124" s="19" t="s">
        <v>33</v>
      </c>
    </row>
    <row r="1125" spans="5:19" x14ac:dyDescent="0.25">
      <c r="E1125" t="s">
        <v>4313</v>
      </c>
      <c r="F1125" t="s">
        <v>4314</v>
      </c>
      <c r="G1125" s="19" t="s">
        <v>33</v>
      </c>
      <c r="H1125" t="s">
        <v>4315</v>
      </c>
      <c r="I1125" t="s">
        <v>38</v>
      </c>
      <c r="J1125" t="s">
        <v>68</v>
      </c>
      <c r="K1125" t="s">
        <v>4316</v>
      </c>
      <c r="L1125" t="s">
        <v>89</v>
      </c>
      <c r="M1125" t="s">
        <v>89</v>
      </c>
      <c r="N1125" s="19" t="s">
        <v>33</v>
      </c>
      <c r="S1125" s="19" t="s">
        <v>33</v>
      </c>
    </row>
    <row r="1126" spans="5:19" x14ac:dyDescent="0.25">
      <c r="E1126" t="s">
        <v>4317</v>
      </c>
      <c r="F1126" t="s">
        <v>4318</v>
      </c>
      <c r="G1126" s="19" t="s">
        <v>33</v>
      </c>
      <c r="H1126" t="s">
        <v>4319</v>
      </c>
      <c r="I1126" t="s">
        <v>38</v>
      </c>
      <c r="J1126" t="s">
        <v>249</v>
      </c>
      <c r="K1126" t="s">
        <v>4320</v>
      </c>
      <c r="L1126" t="s">
        <v>89</v>
      </c>
      <c r="M1126" t="s">
        <v>89</v>
      </c>
      <c r="N1126" s="19" t="s">
        <v>33</v>
      </c>
      <c r="S1126" s="19" t="s">
        <v>33</v>
      </c>
    </row>
    <row r="1127" spans="5:19" x14ac:dyDescent="0.25">
      <c r="E1127" t="s">
        <v>4321</v>
      </c>
      <c r="F1127" t="s">
        <v>4322</v>
      </c>
      <c r="G1127" s="19" t="s">
        <v>33</v>
      </c>
      <c r="H1127" t="s">
        <v>4323</v>
      </c>
      <c r="I1127" t="s">
        <v>38</v>
      </c>
      <c r="J1127" t="s">
        <v>68</v>
      </c>
      <c r="K1127" t="s">
        <v>4324</v>
      </c>
      <c r="L1127" t="s">
        <v>89</v>
      </c>
      <c r="M1127" t="s">
        <v>89</v>
      </c>
      <c r="N1127" s="19" t="s">
        <v>33</v>
      </c>
      <c r="S1127" s="19" t="s">
        <v>33</v>
      </c>
    </row>
    <row r="1128" spans="5:19" x14ac:dyDescent="0.25">
      <c r="E1128" t="s">
        <v>4325</v>
      </c>
      <c r="F1128" t="s">
        <v>4326</v>
      </c>
      <c r="G1128" s="19" t="s">
        <v>33</v>
      </c>
      <c r="H1128" t="s">
        <v>4327</v>
      </c>
      <c r="I1128" t="s">
        <v>38</v>
      </c>
      <c r="J1128" t="s">
        <v>1065</v>
      </c>
      <c r="K1128" t="s">
        <v>4328</v>
      </c>
      <c r="L1128" t="s">
        <v>89</v>
      </c>
      <c r="M1128" t="s">
        <v>89</v>
      </c>
      <c r="N1128" s="19" t="s">
        <v>33</v>
      </c>
      <c r="S1128" s="19" t="s">
        <v>33</v>
      </c>
    </row>
    <row r="1129" spans="5:19" x14ac:dyDescent="0.25">
      <c r="E1129" t="s">
        <v>4329</v>
      </c>
      <c r="F1129" t="s">
        <v>4330</v>
      </c>
      <c r="G1129" s="19" t="s">
        <v>33</v>
      </c>
      <c r="H1129" t="s">
        <v>4327</v>
      </c>
      <c r="I1129" t="s">
        <v>89</v>
      </c>
      <c r="J1129" t="s">
        <v>89</v>
      </c>
      <c r="K1129" t="s">
        <v>4331</v>
      </c>
      <c r="L1129" t="s">
        <v>89</v>
      </c>
      <c r="M1129" t="s">
        <v>89</v>
      </c>
      <c r="N1129" s="19" t="s">
        <v>33</v>
      </c>
      <c r="S1129" s="19" t="s">
        <v>33</v>
      </c>
    </row>
    <row r="1130" spans="5:19" x14ac:dyDescent="0.25">
      <c r="E1130" t="s">
        <v>4332</v>
      </c>
      <c r="F1130" t="s">
        <v>4333</v>
      </c>
      <c r="G1130" s="19" t="s">
        <v>33</v>
      </c>
      <c r="H1130" t="s">
        <v>4327</v>
      </c>
      <c r="I1130" t="s">
        <v>89</v>
      </c>
      <c r="J1130" t="s">
        <v>89</v>
      </c>
      <c r="K1130" t="s">
        <v>4334</v>
      </c>
      <c r="L1130" t="s">
        <v>89</v>
      </c>
      <c r="M1130" t="s">
        <v>89</v>
      </c>
      <c r="N1130" s="19" t="s">
        <v>33</v>
      </c>
      <c r="S1130" s="19" t="s">
        <v>33</v>
      </c>
    </row>
    <row r="1131" spans="5:19" x14ac:dyDescent="0.25">
      <c r="E1131" t="s">
        <v>4335</v>
      </c>
      <c r="F1131" t="s">
        <v>4336</v>
      </c>
      <c r="G1131" s="19" t="s">
        <v>33</v>
      </c>
      <c r="H1131" t="s">
        <v>4327</v>
      </c>
      <c r="I1131" t="s">
        <v>89</v>
      </c>
      <c r="J1131" t="s">
        <v>89</v>
      </c>
      <c r="K1131" t="s">
        <v>4337</v>
      </c>
      <c r="L1131" t="s">
        <v>89</v>
      </c>
      <c r="M1131" t="s">
        <v>89</v>
      </c>
      <c r="N1131" s="19" t="s">
        <v>33</v>
      </c>
      <c r="S1131" s="19" t="s">
        <v>33</v>
      </c>
    </row>
    <row r="1132" spans="5:19" x14ac:dyDescent="0.25">
      <c r="E1132" t="s">
        <v>4338</v>
      </c>
      <c r="F1132" t="s">
        <v>4339</v>
      </c>
      <c r="G1132" s="19" t="s">
        <v>33</v>
      </c>
      <c r="H1132" t="s">
        <v>4327</v>
      </c>
      <c r="I1132" t="s">
        <v>89</v>
      </c>
      <c r="J1132" t="s">
        <v>89</v>
      </c>
      <c r="K1132" t="s">
        <v>4340</v>
      </c>
      <c r="L1132" t="s">
        <v>89</v>
      </c>
      <c r="M1132" t="s">
        <v>89</v>
      </c>
      <c r="N1132" s="19" t="s">
        <v>33</v>
      </c>
      <c r="S1132" s="19" t="s">
        <v>33</v>
      </c>
    </row>
    <row r="1133" spans="5:19" x14ac:dyDescent="0.25">
      <c r="E1133" t="s">
        <v>4341</v>
      </c>
      <c r="F1133" t="s">
        <v>4342</v>
      </c>
      <c r="G1133" s="19" t="s">
        <v>33</v>
      </c>
      <c r="H1133" t="s">
        <v>4343</v>
      </c>
      <c r="I1133" t="s">
        <v>52</v>
      </c>
      <c r="J1133" t="s">
        <v>137</v>
      </c>
      <c r="K1133" t="s">
        <v>4344</v>
      </c>
      <c r="L1133" t="s">
        <v>89</v>
      </c>
      <c r="M1133" t="s">
        <v>89</v>
      </c>
      <c r="N1133" s="19" t="s">
        <v>33</v>
      </c>
      <c r="S1133" s="19" t="s">
        <v>33</v>
      </c>
    </row>
    <row r="1134" spans="5:19" x14ac:dyDescent="0.25">
      <c r="E1134" t="s">
        <v>4345</v>
      </c>
      <c r="F1134" t="s">
        <v>4346</v>
      </c>
      <c r="G1134" s="19" t="s">
        <v>33</v>
      </c>
      <c r="H1134" t="s">
        <v>4343</v>
      </c>
      <c r="I1134" t="s">
        <v>89</v>
      </c>
      <c r="J1134" t="s">
        <v>89</v>
      </c>
      <c r="K1134" t="s">
        <v>4347</v>
      </c>
      <c r="L1134" t="s">
        <v>89</v>
      </c>
      <c r="M1134" t="s">
        <v>89</v>
      </c>
      <c r="N1134" s="19" t="s">
        <v>33</v>
      </c>
      <c r="S1134" s="19" t="s">
        <v>33</v>
      </c>
    </row>
    <row r="1135" spans="5:19" x14ac:dyDescent="0.25">
      <c r="E1135" t="s">
        <v>4348</v>
      </c>
      <c r="F1135" t="s">
        <v>4349</v>
      </c>
      <c r="G1135" s="19" t="s">
        <v>33</v>
      </c>
      <c r="H1135" t="s">
        <v>4350</v>
      </c>
      <c r="I1135" t="s">
        <v>82</v>
      </c>
      <c r="J1135" t="s">
        <v>4351</v>
      </c>
      <c r="K1135" t="s">
        <v>4352</v>
      </c>
      <c r="L1135" t="s">
        <v>89</v>
      </c>
      <c r="M1135" t="s">
        <v>89</v>
      </c>
      <c r="N1135" s="19" t="s">
        <v>33</v>
      </c>
      <c r="S1135" s="19" t="s">
        <v>33</v>
      </c>
    </row>
    <row r="1136" spans="5:19" x14ac:dyDescent="0.25">
      <c r="E1136" t="s">
        <v>4353</v>
      </c>
      <c r="F1136" t="s">
        <v>4354</v>
      </c>
      <c r="G1136" s="19" t="s">
        <v>33</v>
      </c>
      <c r="H1136" t="s">
        <v>4355</v>
      </c>
      <c r="I1136" t="s">
        <v>38</v>
      </c>
      <c r="J1136" t="s">
        <v>283</v>
      </c>
      <c r="K1136" t="s">
        <v>4356</v>
      </c>
      <c r="L1136" t="s">
        <v>89</v>
      </c>
      <c r="M1136" t="s">
        <v>89</v>
      </c>
      <c r="N1136" s="19" t="s">
        <v>33</v>
      </c>
      <c r="S1136" s="19" t="s">
        <v>33</v>
      </c>
    </row>
    <row r="1137" spans="5:19" x14ac:dyDescent="0.25">
      <c r="E1137" t="s">
        <v>4357</v>
      </c>
      <c r="F1137" t="s">
        <v>4358</v>
      </c>
      <c r="G1137" s="19" t="s">
        <v>33</v>
      </c>
      <c r="H1137" t="s">
        <v>4359</v>
      </c>
      <c r="I1137" t="s">
        <v>89</v>
      </c>
      <c r="J1137" t="s">
        <v>89</v>
      </c>
      <c r="K1137" t="s">
        <v>4360</v>
      </c>
      <c r="L1137" t="s">
        <v>89</v>
      </c>
      <c r="M1137" t="s">
        <v>89</v>
      </c>
      <c r="N1137" s="19" t="s">
        <v>33</v>
      </c>
      <c r="S1137" s="19" t="s">
        <v>33</v>
      </c>
    </row>
    <row r="1138" spans="5:19" x14ac:dyDescent="0.25">
      <c r="E1138" t="s">
        <v>4361</v>
      </c>
      <c r="F1138" t="s">
        <v>4362</v>
      </c>
      <c r="G1138" s="19" t="s">
        <v>33</v>
      </c>
      <c r="H1138" t="s">
        <v>4363</v>
      </c>
      <c r="I1138" t="s">
        <v>356</v>
      </c>
      <c r="J1138" t="s">
        <v>357</v>
      </c>
      <c r="K1138" t="s">
        <v>4364</v>
      </c>
      <c r="L1138" t="s">
        <v>89</v>
      </c>
      <c r="M1138" t="s">
        <v>89</v>
      </c>
      <c r="N1138" s="19" t="s">
        <v>33</v>
      </c>
      <c r="S1138" s="19" t="s">
        <v>33</v>
      </c>
    </row>
    <row r="1139" spans="5:19" x14ac:dyDescent="0.25">
      <c r="E1139" t="s">
        <v>4365</v>
      </c>
      <c r="F1139" t="s">
        <v>4366</v>
      </c>
      <c r="G1139" s="19" t="s">
        <v>33</v>
      </c>
      <c r="H1139" t="s">
        <v>4367</v>
      </c>
      <c r="I1139" t="s">
        <v>82</v>
      </c>
      <c r="J1139" t="s">
        <v>4351</v>
      </c>
      <c r="K1139" t="s">
        <v>4368</v>
      </c>
      <c r="L1139" t="s">
        <v>89</v>
      </c>
      <c r="M1139" t="s">
        <v>89</v>
      </c>
      <c r="N1139" s="19" t="s">
        <v>33</v>
      </c>
      <c r="S1139" s="19" t="s">
        <v>33</v>
      </c>
    </row>
    <row r="1140" spans="5:19" x14ac:dyDescent="0.25">
      <c r="E1140" t="s">
        <v>4369</v>
      </c>
      <c r="F1140" t="s">
        <v>4370</v>
      </c>
      <c r="G1140" s="19" t="s">
        <v>33</v>
      </c>
      <c r="H1140" t="s">
        <v>4371</v>
      </c>
      <c r="I1140" t="s">
        <v>52</v>
      </c>
      <c r="J1140" t="s">
        <v>55</v>
      </c>
      <c r="K1140" t="s">
        <v>4372</v>
      </c>
      <c r="L1140" t="s">
        <v>89</v>
      </c>
      <c r="M1140" t="s">
        <v>89</v>
      </c>
      <c r="N1140" s="19" t="s">
        <v>33</v>
      </c>
      <c r="S1140" s="19" t="s">
        <v>33</v>
      </c>
    </row>
    <row r="1141" spans="5:19" x14ac:dyDescent="0.25">
      <c r="E1141" t="s">
        <v>4373</v>
      </c>
      <c r="F1141" t="s">
        <v>4374</v>
      </c>
      <c r="G1141" s="19" t="s">
        <v>33</v>
      </c>
      <c r="H1141" t="s">
        <v>4375</v>
      </c>
      <c r="I1141" t="s">
        <v>110</v>
      </c>
      <c r="J1141" t="s">
        <v>1209</v>
      </c>
      <c r="K1141" t="s">
        <v>4376</v>
      </c>
      <c r="L1141" t="s">
        <v>89</v>
      </c>
      <c r="M1141" t="s">
        <v>89</v>
      </c>
      <c r="N1141" s="19" t="s">
        <v>33</v>
      </c>
      <c r="S1141" s="19" t="s">
        <v>33</v>
      </c>
    </row>
    <row r="1142" spans="5:19" x14ac:dyDescent="0.25">
      <c r="E1142" t="s">
        <v>4377</v>
      </c>
      <c r="F1142" t="s">
        <v>4378</v>
      </c>
      <c r="G1142" s="19" t="s">
        <v>33</v>
      </c>
      <c r="H1142" t="s">
        <v>4379</v>
      </c>
      <c r="I1142" t="s">
        <v>82</v>
      </c>
      <c r="J1142" t="s">
        <v>4351</v>
      </c>
      <c r="K1142" t="s">
        <v>4380</v>
      </c>
      <c r="L1142" t="s">
        <v>89</v>
      </c>
      <c r="M1142" t="s">
        <v>89</v>
      </c>
      <c r="N1142" s="19" t="s">
        <v>33</v>
      </c>
      <c r="S1142" s="19" t="s">
        <v>33</v>
      </c>
    </row>
    <row r="1143" spans="5:19" x14ac:dyDescent="0.25">
      <c r="E1143" t="s">
        <v>4381</v>
      </c>
      <c r="F1143" t="s">
        <v>4382</v>
      </c>
      <c r="G1143" s="19" t="s">
        <v>33</v>
      </c>
      <c r="H1143" t="s">
        <v>4383</v>
      </c>
      <c r="I1143" t="s">
        <v>110</v>
      </c>
      <c r="J1143" t="s">
        <v>2713</v>
      </c>
      <c r="K1143" t="s">
        <v>4384</v>
      </c>
      <c r="L1143" t="s">
        <v>89</v>
      </c>
      <c r="M1143" t="s">
        <v>89</v>
      </c>
      <c r="N1143" s="19" t="s">
        <v>33</v>
      </c>
      <c r="S1143" s="19" t="s">
        <v>33</v>
      </c>
    </row>
    <row r="1144" spans="5:19" x14ac:dyDescent="0.25">
      <c r="E1144" t="s">
        <v>4385</v>
      </c>
      <c r="F1144" t="s">
        <v>4386</v>
      </c>
      <c r="G1144" s="19" t="s">
        <v>33</v>
      </c>
      <c r="H1144" t="s">
        <v>4387</v>
      </c>
      <c r="I1144" t="s">
        <v>38</v>
      </c>
      <c r="J1144" t="s">
        <v>249</v>
      </c>
      <c r="K1144" t="s">
        <v>4388</v>
      </c>
      <c r="L1144" t="s">
        <v>89</v>
      </c>
      <c r="M1144" t="s">
        <v>89</v>
      </c>
      <c r="N1144" s="19" t="s">
        <v>33</v>
      </c>
      <c r="S1144" s="19" t="s">
        <v>33</v>
      </c>
    </row>
    <row r="1145" spans="5:19" x14ac:dyDescent="0.25">
      <c r="E1145" t="s">
        <v>4389</v>
      </c>
      <c r="F1145" t="s">
        <v>4390</v>
      </c>
      <c r="G1145" s="19" t="s">
        <v>33</v>
      </c>
      <c r="H1145" t="s">
        <v>4391</v>
      </c>
      <c r="I1145" t="s">
        <v>38</v>
      </c>
      <c r="J1145" t="s">
        <v>815</v>
      </c>
      <c r="K1145" t="s">
        <v>4392</v>
      </c>
      <c r="L1145" t="s">
        <v>38</v>
      </c>
      <c r="M1145" t="s">
        <v>68</v>
      </c>
      <c r="N1145" s="19" t="s">
        <v>33</v>
      </c>
      <c r="S1145" s="19" t="s">
        <v>33</v>
      </c>
    </row>
    <row r="1146" spans="5:19" x14ac:dyDescent="0.25">
      <c r="E1146" t="s">
        <v>4393</v>
      </c>
      <c r="F1146" t="s">
        <v>4394</v>
      </c>
      <c r="G1146" s="19" t="s">
        <v>33</v>
      </c>
      <c r="H1146" t="s">
        <v>4395</v>
      </c>
      <c r="I1146" t="s">
        <v>142</v>
      </c>
      <c r="J1146" t="s">
        <v>133</v>
      </c>
      <c r="K1146" t="s">
        <v>4396</v>
      </c>
      <c r="L1146" t="s">
        <v>38</v>
      </c>
      <c r="M1146" t="s">
        <v>68</v>
      </c>
      <c r="N1146" s="19" t="s">
        <v>33</v>
      </c>
      <c r="S1146" s="19" t="s">
        <v>33</v>
      </c>
    </row>
    <row r="1147" spans="5:19" x14ac:dyDescent="0.25">
      <c r="E1147" t="s">
        <v>4397</v>
      </c>
      <c r="F1147" t="s">
        <v>4398</v>
      </c>
      <c r="G1147" s="19" t="s">
        <v>33</v>
      </c>
      <c r="H1147" t="s">
        <v>4399</v>
      </c>
      <c r="I1147" t="s">
        <v>89</v>
      </c>
      <c r="J1147" t="s">
        <v>89</v>
      </c>
      <c r="K1147" t="s">
        <v>4400</v>
      </c>
      <c r="L1147" t="s">
        <v>89</v>
      </c>
      <c r="M1147" t="s">
        <v>89</v>
      </c>
      <c r="N1147" s="19" t="s">
        <v>33</v>
      </c>
      <c r="S1147" s="19" t="s">
        <v>33</v>
      </c>
    </row>
    <row r="1148" spans="5:19" x14ac:dyDescent="0.25">
      <c r="E1148" t="s">
        <v>4401</v>
      </c>
      <c r="F1148" t="s">
        <v>4402</v>
      </c>
      <c r="G1148" s="19" t="s">
        <v>33</v>
      </c>
      <c r="H1148" t="s">
        <v>4403</v>
      </c>
      <c r="I1148" t="s">
        <v>38</v>
      </c>
      <c r="J1148" t="s">
        <v>39</v>
      </c>
      <c r="K1148" t="s">
        <v>4404</v>
      </c>
      <c r="L1148" t="s">
        <v>38</v>
      </c>
      <c r="M1148" t="s">
        <v>376</v>
      </c>
      <c r="N1148" s="19" t="s">
        <v>33</v>
      </c>
      <c r="S1148" s="19" t="s">
        <v>33</v>
      </c>
    </row>
    <row r="1149" spans="5:19" x14ac:dyDescent="0.25">
      <c r="E1149" t="s">
        <v>4405</v>
      </c>
      <c r="F1149" t="s">
        <v>4406</v>
      </c>
      <c r="G1149" s="19" t="s">
        <v>33</v>
      </c>
      <c r="H1149" t="s">
        <v>4407</v>
      </c>
      <c r="I1149" t="s">
        <v>38</v>
      </c>
      <c r="J1149" t="s">
        <v>815</v>
      </c>
      <c r="K1149" t="s">
        <v>4408</v>
      </c>
      <c r="L1149" t="s">
        <v>35</v>
      </c>
      <c r="M1149" t="s">
        <v>263</v>
      </c>
      <c r="N1149" s="19" t="s">
        <v>33</v>
      </c>
      <c r="S1149" s="19" t="s">
        <v>33</v>
      </c>
    </row>
    <row r="1150" spans="5:19" x14ac:dyDescent="0.25">
      <c r="E1150" t="s">
        <v>4409</v>
      </c>
      <c r="F1150" t="s">
        <v>4410</v>
      </c>
      <c r="G1150" s="19" t="s">
        <v>33</v>
      </c>
      <c r="H1150" t="s">
        <v>4411</v>
      </c>
      <c r="I1150" t="s">
        <v>38</v>
      </c>
      <c r="J1150" t="s">
        <v>68</v>
      </c>
      <c r="K1150" t="s">
        <v>4412</v>
      </c>
      <c r="L1150" t="s">
        <v>52</v>
      </c>
      <c r="M1150" t="s">
        <v>1540</v>
      </c>
      <c r="N1150" s="19" t="s">
        <v>33</v>
      </c>
      <c r="S1150" s="19" t="s">
        <v>33</v>
      </c>
    </row>
    <row r="1151" spans="5:19" x14ac:dyDescent="0.25">
      <c r="E1151" t="s">
        <v>3977</v>
      </c>
      <c r="F1151" t="s">
        <v>4413</v>
      </c>
      <c r="G1151" s="19" t="s">
        <v>33</v>
      </c>
      <c r="H1151" t="s">
        <v>3979</v>
      </c>
      <c r="I1151" t="s">
        <v>52</v>
      </c>
      <c r="J1151" t="s">
        <v>55</v>
      </c>
      <c r="K1151" t="s">
        <v>4414</v>
      </c>
      <c r="L1151" t="s">
        <v>44</v>
      </c>
      <c r="M1151" t="s">
        <v>103</v>
      </c>
      <c r="N1151" s="19" t="s">
        <v>33</v>
      </c>
      <c r="S1151" s="19" t="s">
        <v>33</v>
      </c>
    </row>
    <row r="1152" spans="5:19" x14ac:dyDescent="0.25">
      <c r="E1152" t="s">
        <v>4415</v>
      </c>
      <c r="F1152" t="s">
        <v>4416</v>
      </c>
      <c r="G1152" s="19" t="s">
        <v>33</v>
      </c>
      <c r="H1152" t="s">
        <v>4417</v>
      </c>
      <c r="I1152" t="s">
        <v>38</v>
      </c>
      <c r="J1152" t="s">
        <v>68</v>
      </c>
      <c r="K1152" t="s">
        <v>4418</v>
      </c>
      <c r="L1152" t="s">
        <v>44</v>
      </c>
      <c r="M1152" t="s">
        <v>649</v>
      </c>
      <c r="N1152" s="19" t="s">
        <v>33</v>
      </c>
      <c r="S1152" s="19" t="s">
        <v>33</v>
      </c>
    </row>
    <row r="1153" spans="5:19" x14ac:dyDescent="0.25">
      <c r="E1153" t="s">
        <v>4419</v>
      </c>
      <c r="F1153" t="s">
        <v>4420</v>
      </c>
      <c r="G1153" s="19" t="s">
        <v>33</v>
      </c>
      <c r="H1153" t="s">
        <v>4421</v>
      </c>
      <c r="I1153" t="s">
        <v>142</v>
      </c>
      <c r="J1153" t="s">
        <v>133</v>
      </c>
      <c r="K1153" t="s">
        <v>4422</v>
      </c>
      <c r="L1153" t="s">
        <v>35</v>
      </c>
      <c r="M1153" t="s">
        <v>263</v>
      </c>
      <c r="N1153" s="19" t="s">
        <v>33</v>
      </c>
      <c r="S1153" s="19" t="s">
        <v>33</v>
      </c>
    </row>
    <row r="1154" spans="5:19" x14ac:dyDescent="0.25">
      <c r="E1154" t="s">
        <v>4423</v>
      </c>
      <c r="F1154" t="s">
        <v>4424</v>
      </c>
      <c r="G1154" s="19" t="s">
        <v>33</v>
      </c>
      <c r="H1154" t="s">
        <v>4425</v>
      </c>
      <c r="I1154" t="s">
        <v>38</v>
      </c>
      <c r="J1154" t="s">
        <v>68</v>
      </c>
      <c r="K1154" t="s">
        <v>4426</v>
      </c>
      <c r="L1154" t="s">
        <v>35</v>
      </c>
      <c r="M1154" t="s">
        <v>97</v>
      </c>
      <c r="N1154" s="19" t="s">
        <v>33</v>
      </c>
      <c r="S1154" s="19" t="s">
        <v>33</v>
      </c>
    </row>
    <row r="1155" spans="5:19" x14ac:dyDescent="0.25">
      <c r="E1155" t="s">
        <v>4427</v>
      </c>
      <c r="F1155" t="s">
        <v>4428</v>
      </c>
      <c r="G1155" s="19" t="s">
        <v>33</v>
      </c>
      <c r="H1155" t="s">
        <v>4425</v>
      </c>
      <c r="I1155" t="s">
        <v>89</v>
      </c>
      <c r="J1155" t="s">
        <v>89</v>
      </c>
      <c r="K1155" t="s">
        <v>4429</v>
      </c>
      <c r="L1155" t="s">
        <v>44</v>
      </c>
      <c r="M1155" t="s">
        <v>103</v>
      </c>
      <c r="N1155" s="19" t="s">
        <v>33</v>
      </c>
      <c r="S1155" s="19" t="s">
        <v>33</v>
      </c>
    </row>
    <row r="1156" spans="5:19" x14ac:dyDescent="0.25">
      <c r="E1156" t="s">
        <v>4430</v>
      </c>
      <c r="F1156" t="s">
        <v>4431</v>
      </c>
      <c r="G1156" s="19" t="s">
        <v>33</v>
      </c>
      <c r="H1156" t="s">
        <v>4432</v>
      </c>
      <c r="I1156" t="s">
        <v>52</v>
      </c>
      <c r="J1156" t="s">
        <v>137</v>
      </c>
      <c r="K1156" t="s">
        <v>4433</v>
      </c>
      <c r="L1156" t="s">
        <v>44</v>
      </c>
      <c r="M1156" t="s">
        <v>103</v>
      </c>
      <c r="N1156" s="19" t="s">
        <v>33</v>
      </c>
      <c r="S1156" s="19" t="s">
        <v>33</v>
      </c>
    </row>
    <row r="1157" spans="5:19" x14ac:dyDescent="0.25">
      <c r="E1157" t="s">
        <v>4434</v>
      </c>
      <c r="F1157" t="s">
        <v>4435</v>
      </c>
      <c r="G1157" s="19" t="s">
        <v>33</v>
      </c>
      <c r="H1157" t="s">
        <v>4436</v>
      </c>
      <c r="I1157" t="s">
        <v>110</v>
      </c>
      <c r="J1157" t="s">
        <v>313</v>
      </c>
      <c r="K1157" t="s">
        <v>4437</v>
      </c>
      <c r="L1157" t="s">
        <v>89</v>
      </c>
      <c r="M1157" t="s">
        <v>89</v>
      </c>
      <c r="N1157" s="19" t="s">
        <v>33</v>
      </c>
      <c r="S1157" s="19" t="s">
        <v>33</v>
      </c>
    </row>
    <row r="1158" spans="5:19" x14ac:dyDescent="0.25">
      <c r="E1158" t="s">
        <v>4438</v>
      </c>
      <c r="F1158" t="s">
        <v>4439</v>
      </c>
      <c r="G1158" s="19" t="s">
        <v>33</v>
      </c>
      <c r="H1158" t="s">
        <v>4440</v>
      </c>
      <c r="I1158" t="s">
        <v>89</v>
      </c>
      <c r="J1158" t="s">
        <v>89</v>
      </c>
      <c r="K1158" t="s">
        <v>4441</v>
      </c>
      <c r="L1158" t="s">
        <v>89</v>
      </c>
      <c r="M1158" t="s">
        <v>89</v>
      </c>
      <c r="N1158" s="19" t="s">
        <v>33</v>
      </c>
      <c r="S1158" s="19" t="s">
        <v>33</v>
      </c>
    </row>
    <row r="1159" spans="5:19" x14ac:dyDescent="0.25">
      <c r="E1159" t="s">
        <v>4442</v>
      </c>
      <c r="F1159" t="s">
        <v>4443</v>
      </c>
      <c r="G1159" s="19" t="s">
        <v>33</v>
      </c>
      <c r="H1159" t="s">
        <v>4440</v>
      </c>
      <c r="I1159" t="s">
        <v>89</v>
      </c>
      <c r="J1159" t="s">
        <v>89</v>
      </c>
      <c r="K1159" t="s">
        <v>4444</v>
      </c>
      <c r="L1159" t="s">
        <v>89</v>
      </c>
      <c r="M1159" t="s">
        <v>89</v>
      </c>
      <c r="N1159" s="19" t="s">
        <v>33</v>
      </c>
      <c r="S1159" s="19" t="s">
        <v>33</v>
      </c>
    </row>
    <row r="1160" spans="5:19" x14ac:dyDescent="0.25">
      <c r="E1160" t="s">
        <v>4445</v>
      </c>
      <c r="F1160" t="s">
        <v>4446</v>
      </c>
      <c r="G1160" s="19" t="s">
        <v>33</v>
      </c>
      <c r="H1160" t="s">
        <v>4440</v>
      </c>
      <c r="I1160" t="s">
        <v>89</v>
      </c>
      <c r="J1160" t="s">
        <v>89</v>
      </c>
      <c r="K1160" t="s">
        <v>4447</v>
      </c>
      <c r="L1160" t="s">
        <v>89</v>
      </c>
      <c r="M1160" t="s">
        <v>89</v>
      </c>
      <c r="N1160" s="19" t="s">
        <v>33</v>
      </c>
      <c r="S1160" s="19" t="s">
        <v>33</v>
      </c>
    </row>
    <row r="1161" spans="5:19" x14ac:dyDescent="0.25">
      <c r="E1161" t="s">
        <v>4448</v>
      </c>
      <c r="F1161" t="s">
        <v>4449</v>
      </c>
      <c r="G1161" s="19" t="s">
        <v>33</v>
      </c>
      <c r="H1161" t="s">
        <v>4440</v>
      </c>
      <c r="I1161" t="s">
        <v>89</v>
      </c>
      <c r="J1161" t="s">
        <v>89</v>
      </c>
      <c r="K1161" t="s">
        <v>4450</v>
      </c>
      <c r="L1161" t="s">
        <v>89</v>
      </c>
      <c r="M1161" t="s">
        <v>89</v>
      </c>
      <c r="N1161" s="19" t="s">
        <v>33</v>
      </c>
      <c r="S1161" s="19" t="s">
        <v>33</v>
      </c>
    </row>
    <row r="1162" spans="5:19" x14ac:dyDescent="0.25">
      <c r="E1162" t="s">
        <v>4451</v>
      </c>
      <c r="F1162" t="s">
        <v>4452</v>
      </c>
      <c r="G1162" s="19" t="s">
        <v>33</v>
      </c>
      <c r="H1162" t="s">
        <v>4440</v>
      </c>
      <c r="I1162" t="s">
        <v>89</v>
      </c>
      <c r="J1162" t="s">
        <v>89</v>
      </c>
      <c r="K1162" t="s">
        <v>4453</v>
      </c>
      <c r="L1162" t="s">
        <v>89</v>
      </c>
      <c r="M1162" t="s">
        <v>89</v>
      </c>
      <c r="N1162" s="19" t="s">
        <v>33</v>
      </c>
      <c r="S1162" s="19" t="s">
        <v>33</v>
      </c>
    </row>
    <row r="1163" spans="5:19" x14ac:dyDescent="0.25">
      <c r="E1163" t="s">
        <v>4454</v>
      </c>
      <c r="F1163" t="s">
        <v>4455</v>
      </c>
      <c r="G1163" s="19" t="s">
        <v>33</v>
      </c>
      <c r="H1163" t="s">
        <v>4440</v>
      </c>
      <c r="I1163" t="s">
        <v>89</v>
      </c>
      <c r="J1163" t="s">
        <v>89</v>
      </c>
      <c r="K1163" t="s">
        <v>4456</v>
      </c>
      <c r="L1163" t="s">
        <v>89</v>
      </c>
      <c r="M1163" t="s">
        <v>89</v>
      </c>
      <c r="N1163" s="19" t="s">
        <v>33</v>
      </c>
      <c r="S1163" s="19" t="s">
        <v>33</v>
      </c>
    </row>
    <row r="1164" spans="5:19" x14ac:dyDescent="0.25">
      <c r="E1164" t="s">
        <v>4457</v>
      </c>
      <c r="F1164" t="s">
        <v>4458</v>
      </c>
      <c r="G1164" s="19" t="s">
        <v>33</v>
      </c>
      <c r="H1164" t="s">
        <v>4440</v>
      </c>
      <c r="I1164" t="s">
        <v>89</v>
      </c>
      <c r="J1164" t="s">
        <v>89</v>
      </c>
      <c r="K1164" t="s">
        <v>4459</v>
      </c>
      <c r="L1164" t="s">
        <v>35</v>
      </c>
      <c r="M1164" t="s">
        <v>85</v>
      </c>
      <c r="N1164" s="19" t="s">
        <v>33</v>
      </c>
      <c r="S1164" s="19" t="s">
        <v>33</v>
      </c>
    </row>
    <row r="1165" spans="5:19" x14ac:dyDescent="0.25">
      <c r="E1165" t="s">
        <v>4460</v>
      </c>
      <c r="F1165" t="s">
        <v>4461</v>
      </c>
      <c r="G1165" s="19" t="s">
        <v>33</v>
      </c>
      <c r="H1165" t="s">
        <v>4462</v>
      </c>
      <c r="I1165" t="s">
        <v>89</v>
      </c>
      <c r="J1165" t="s">
        <v>89</v>
      </c>
      <c r="K1165" t="s">
        <v>4463</v>
      </c>
      <c r="L1165" t="s">
        <v>96</v>
      </c>
      <c r="M1165" t="s">
        <v>861</v>
      </c>
      <c r="N1165" s="19" t="s">
        <v>33</v>
      </c>
      <c r="S1165" s="19" t="s">
        <v>33</v>
      </c>
    </row>
    <row r="1166" spans="5:19" x14ac:dyDescent="0.25">
      <c r="E1166" t="s">
        <v>4464</v>
      </c>
      <c r="F1166" t="s">
        <v>4465</v>
      </c>
      <c r="G1166" s="19" t="s">
        <v>33</v>
      </c>
      <c r="H1166" t="s">
        <v>4462</v>
      </c>
      <c r="I1166" t="s">
        <v>89</v>
      </c>
      <c r="J1166" t="s">
        <v>89</v>
      </c>
      <c r="K1166" t="s">
        <v>4466</v>
      </c>
      <c r="L1166" t="s">
        <v>82</v>
      </c>
      <c r="M1166" t="s">
        <v>117</v>
      </c>
      <c r="N1166" s="19" t="s">
        <v>33</v>
      </c>
      <c r="S1166" s="19" t="s">
        <v>33</v>
      </c>
    </row>
    <row r="1167" spans="5:19" x14ac:dyDescent="0.25">
      <c r="E1167" t="s">
        <v>4467</v>
      </c>
      <c r="F1167" t="s">
        <v>4468</v>
      </c>
      <c r="G1167" s="19" t="s">
        <v>33</v>
      </c>
      <c r="H1167" t="s">
        <v>4469</v>
      </c>
      <c r="I1167" t="s">
        <v>89</v>
      </c>
      <c r="J1167" t="s">
        <v>89</v>
      </c>
      <c r="K1167" t="s">
        <v>4470</v>
      </c>
      <c r="L1167" t="s">
        <v>82</v>
      </c>
      <c r="M1167" t="s">
        <v>186</v>
      </c>
      <c r="N1167" s="19" t="s">
        <v>33</v>
      </c>
      <c r="S1167" s="19" t="s">
        <v>33</v>
      </c>
    </row>
    <row r="1168" spans="5:19" x14ac:dyDescent="0.25">
      <c r="E1168" t="s">
        <v>4471</v>
      </c>
      <c r="F1168" t="s">
        <v>4472</v>
      </c>
      <c r="G1168" s="19" t="s">
        <v>33</v>
      </c>
      <c r="H1168" t="s">
        <v>4473</v>
      </c>
      <c r="I1168" t="s">
        <v>89</v>
      </c>
      <c r="J1168" t="s">
        <v>89</v>
      </c>
      <c r="K1168" t="s">
        <v>4474</v>
      </c>
      <c r="L1168" t="s">
        <v>38</v>
      </c>
      <c r="M1168" t="s">
        <v>68</v>
      </c>
      <c r="N1168" s="19" t="s">
        <v>33</v>
      </c>
      <c r="S1168" s="19" t="s">
        <v>33</v>
      </c>
    </row>
    <row r="1169" spans="5:19" x14ac:dyDescent="0.25">
      <c r="E1169" t="s">
        <v>4475</v>
      </c>
      <c r="F1169" t="s">
        <v>4476</v>
      </c>
      <c r="G1169" s="19" t="s">
        <v>33</v>
      </c>
      <c r="H1169" t="s">
        <v>4477</v>
      </c>
      <c r="I1169" t="s">
        <v>89</v>
      </c>
      <c r="J1169" t="s">
        <v>89</v>
      </c>
      <c r="K1169" t="s">
        <v>4478</v>
      </c>
      <c r="L1169" t="s">
        <v>38</v>
      </c>
      <c r="M1169" t="s">
        <v>68</v>
      </c>
      <c r="N1169" s="19" t="s">
        <v>33</v>
      </c>
      <c r="S1169" s="19" t="s">
        <v>33</v>
      </c>
    </row>
    <row r="1170" spans="5:19" x14ac:dyDescent="0.25">
      <c r="E1170" t="s">
        <v>4479</v>
      </c>
      <c r="F1170" t="s">
        <v>4480</v>
      </c>
      <c r="G1170" s="19" t="s">
        <v>33</v>
      </c>
      <c r="H1170" t="s">
        <v>4481</v>
      </c>
      <c r="I1170" t="s">
        <v>89</v>
      </c>
      <c r="J1170" t="s">
        <v>89</v>
      </c>
      <c r="K1170" t="s">
        <v>4482</v>
      </c>
      <c r="L1170" t="s">
        <v>96</v>
      </c>
      <c r="M1170" t="s">
        <v>1055</v>
      </c>
      <c r="N1170" s="19" t="s">
        <v>33</v>
      </c>
      <c r="S1170" s="19" t="s">
        <v>33</v>
      </c>
    </row>
    <row r="1171" spans="5:19" x14ac:dyDescent="0.25">
      <c r="E1171" t="s">
        <v>4483</v>
      </c>
      <c r="F1171" t="s">
        <v>4484</v>
      </c>
      <c r="G1171" s="19" t="s">
        <v>33</v>
      </c>
      <c r="H1171" t="s">
        <v>4485</v>
      </c>
      <c r="I1171" t="s">
        <v>89</v>
      </c>
      <c r="J1171" t="s">
        <v>89</v>
      </c>
      <c r="K1171" t="s">
        <v>4486</v>
      </c>
      <c r="L1171" t="s">
        <v>52</v>
      </c>
      <c r="M1171" t="s">
        <v>881</v>
      </c>
      <c r="N1171" s="19" t="s">
        <v>33</v>
      </c>
      <c r="S1171" s="19" t="s">
        <v>33</v>
      </c>
    </row>
    <row r="1172" spans="5:19" x14ac:dyDescent="0.25">
      <c r="E1172" t="s">
        <v>4487</v>
      </c>
      <c r="F1172" t="s">
        <v>4488</v>
      </c>
      <c r="G1172" s="19" t="s">
        <v>33</v>
      </c>
      <c r="H1172" t="s">
        <v>4489</v>
      </c>
      <c r="I1172" t="s">
        <v>89</v>
      </c>
      <c r="J1172" t="s">
        <v>89</v>
      </c>
      <c r="K1172" t="s">
        <v>4490</v>
      </c>
      <c r="L1172" t="s">
        <v>44</v>
      </c>
      <c r="M1172" t="s">
        <v>915</v>
      </c>
      <c r="N1172" s="19" t="s">
        <v>33</v>
      </c>
      <c r="S1172" s="19" t="s">
        <v>33</v>
      </c>
    </row>
    <row r="1173" spans="5:19" x14ac:dyDescent="0.25">
      <c r="E1173" t="s">
        <v>4491</v>
      </c>
      <c r="F1173" t="s">
        <v>4492</v>
      </c>
      <c r="G1173" s="19" t="s">
        <v>33</v>
      </c>
      <c r="H1173" t="s">
        <v>4493</v>
      </c>
      <c r="I1173" t="s">
        <v>89</v>
      </c>
      <c r="J1173" t="s">
        <v>89</v>
      </c>
      <c r="K1173" t="s">
        <v>4494</v>
      </c>
      <c r="L1173" t="s">
        <v>35</v>
      </c>
      <c r="M1173" t="s">
        <v>1079</v>
      </c>
      <c r="N1173" s="19" t="s">
        <v>33</v>
      </c>
      <c r="S1173" s="19" t="s">
        <v>33</v>
      </c>
    </row>
    <row r="1174" spans="5:19" x14ac:dyDescent="0.25">
      <c r="E1174" t="s">
        <v>4495</v>
      </c>
      <c r="F1174" t="s">
        <v>4496</v>
      </c>
      <c r="G1174" s="19" t="s">
        <v>33</v>
      </c>
      <c r="H1174" t="s">
        <v>4497</v>
      </c>
      <c r="I1174" t="s">
        <v>89</v>
      </c>
      <c r="J1174" t="s">
        <v>89</v>
      </c>
      <c r="K1174" t="s">
        <v>4498</v>
      </c>
      <c r="L1174" t="s">
        <v>35</v>
      </c>
      <c r="M1174" t="s">
        <v>36</v>
      </c>
      <c r="N1174" s="19" t="s">
        <v>33</v>
      </c>
      <c r="S1174" s="19" t="s">
        <v>33</v>
      </c>
    </row>
    <row r="1175" spans="5:19" x14ac:dyDescent="0.25">
      <c r="E1175" t="s">
        <v>4499</v>
      </c>
      <c r="F1175" t="s">
        <v>4500</v>
      </c>
      <c r="G1175" s="19" t="s">
        <v>33</v>
      </c>
      <c r="H1175" t="s">
        <v>4501</v>
      </c>
      <c r="I1175" t="s">
        <v>89</v>
      </c>
      <c r="J1175" t="s">
        <v>89</v>
      </c>
      <c r="K1175" t="s">
        <v>4502</v>
      </c>
      <c r="L1175" t="s">
        <v>52</v>
      </c>
      <c r="M1175" t="s">
        <v>195</v>
      </c>
      <c r="N1175" s="19" t="s">
        <v>33</v>
      </c>
      <c r="S1175" s="19" t="s">
        <v>33</v>
      </c>
    </row>
    <row r="1176" spans="5:19" x14ac:dyDescent="0.25">
      <c r="E1176" t="s">
        <v>4503</v>
      </c>
      <c r="F1176" t="s">
        <v>4504</v>
      </c>
      <c r="G1176" s="19" t="s">
        <v>33</v>
      </c>
      <c r="H1176" t="s">
        <v>4505</v>
      </c>
      <c r="I1176" t="s">
        <v>89</v>
      </c>
      <c r="J1176" t="s">
        <v>89</v>
      </c>
      <c r="K1176" t="s">
        <v>4506</v>
      </c>
      <c r="L1176" t="s">
        <v>35</v>
      </c>
      <c r="M1176" t="s">
        <v>160</v>
      </c>
      <c r="N1176" s="19" t="s">
        <v>33</v>
      </c>
      <c r="S1176" s="19" t="s">
        <v>33</v>
      </c>
    </row>
    <row r="1177" spans="5:19" x14ac:dyDescent="0.25">
      <c r="E1177" t="s">
        <v>4507</v>
      </c>
      <c r="F1177" t="s">
        <v>4508</v>
      </c>
      <c r="G1177" s="19" t="s">
        <v>33</v>
      </c>
      <c r="H1177" t="s">
        <v>4509</v>
      </c>
      <c r="I1177" t="s">
        <v>89</v>
      </c>
      <c r="J1177" t="s">
        <v>89</v>
      </c>
      <c r="K1177" t="s">
        <v>4510</v>
      </c>
      <c r="L1177" t="s">
        <v>35</v>
      </c>
      <c r="M1177" t="s">
        <v>263</v>
      </c>
      <c r="N1177" s="19" t="s">
        <v>33</v>
      </c>
      <c r="S1177" s="19" t="s">
        <v>33</v>
      </c>
    </row>
    <row r="1178" spans="5:19" x14ac:dyDescent="0.25">
      <c r="E1178" t="s">
        <v>4511</v>
      </c>
      <c r="F1178" t="s">
        <v>4512</v>
      </c>
      <c r="G1178" s="19" t="s">
        <v>33</v>
      </c>
      <c r="H1178" t="s">
        <v>4513</v>
      </c>
      <c r="I1178" t="s">
        <v>89</v>
      </c>
      <c r="J1178" t="s">
        <v>89</v>
      </c>
      <c r="K1178" t="s">
        <v>4514</v>
      </c>
      <c r="L1178" t="s">
        <v>52</v>
      </c>
      <c r="M1178" t="s">
        <v>85</v>
      </c>
      <c r="N1178" s="19" t="s">
        <v>33</v>
      </c>
      <c r="S1178" s="19" t="s">
        <v>33</v>
      </c>
    </row>
    <row r="1179" spans="5:19" x14ac:dyDescent="0.25">
      <c r="E1179" t="s">
        <v>4515</v>
      </c>
      <c r="F1179" t="s">
        <v>4516</v>
      </c>
      <c r="G1179" s="19" t="s">
        <v>33</v>
      </c>
      <c r="H1179" t="s">
        <v>4517</v>
      </c>
      <c r="I1179" t="s">
        <v>91</v>
      </c>
      <c r="J1179" t="s">
        <v>92</v>
      </c>
      <c r="K1179" t="s">
        <v>4518</v>
      </c>
      <c r="L1179" t="s">
        <v>82</v>
      </c>
      <c r="M1179" t="s">
        <v>1846</v>
      </c>
      <c r="N1179" s="19" t="s">
        <v>33</v>
      </c>
      <c r="S1179" s="19" t="s">
        <v>33</v>
      </c>
    </row>
    <row r="1180" spans="5:19" x14ac:dyDescent="0.25">
      <c r="E1180" t="s">
        <v>4519</v>
      </c>
      <c r="F1180" t="s">
        <v>4520</v>
      </c>
      <c r="G1180" s="19" t="s">
        <v>33</v>
      </c>
      <c r="H1180" t="s">
        <v>4521</v>
      </c>
      <c r="I1180" t="s">
        <v>35</v>
      </c>
      <c r="J1180" t="s">
        <v>856</v>
      </c>
      <c r="K1180" t="s">
        <v>4522</v>
      </c>
      <c r="L1180" t="s">
        <v>35</v>
      </c>
      <c r="M1180" t="s">
        <v>1079</v>
      </c>
      <c r="N1180" s="19" t="s">
        <v>33</v>
      </c>
      <c r="S1180" s="19" t="s">
        <v>33</v>
      </c>
    </row>
    <row r="1181" spans="5:19" x14ac:dyDescent="0.25">
      <c r="E1181" t="s">
        <v>4523</v>
      </c>
      <c r="F1181" t="s">
        <v>4524</v>
      </c>
      <c r="G1181" s="19" t="s">
        <v>33</v>
      </c>
      <c r="H1181" t="s">
        <v>4525</v>
      </c>
      <c r="I1181" t="s">
        <v>52</v>
      </c>
      <c r="J1181" t="s">
        <v>137</v>
      </c>
      <c r="K1181" t="s">
        <v>4526</v>
      </c>
      <c r="L1181" t="s">
        <v>44</v>
      </c>
      <c r="M1181" t="s">
        <v>103</v>
      </c>
      <c r="N1181" s="19" t="s">
        <v>33</v>
      </c>
      <c r="S1181" s="19" t="s">
        <v>33</v>
      </c>
    </row>
    <row r="1182" spans="5:19" x14ac:dyDescent="0.25">
      <c r="E1182" t="s">
        <v>4527</v>
      </c>
      <c r="F1182" t="s">
        <v>4528</v>
      </c>
      <c r="G1182" s="19" t="s">
        <v>33</v>
      </c>
      <c r="H1182" t="s">
        <v>4525</v>
      </c>
      <c r="I1182" t="s">
        <v>89</v>
      </c>
      <c r="J1182" t="s">
        <v>89</v>
      </c>
      <c r="K1182" t="s">
        <v>4526</v>
      </c>
      <c r="L1182" t="s">
        <v>44</v>
      </c>
      <c r="M1182" t="s">
        <v>103</v>
      </c>
      <c r="N1182" s="19" t="s">
        <v>33</v>
      </c>
      <c r="S1182" s="19" t="s">
        <v>33</v>
      </c>
    </row>
    <row r="1183" spans="5:19" x14ac:dyDescent="0.25">
      <c r="E1183" t="s">
        <v>4529</v>
      </c>
      <c r="F1183" t="s">
        <v>4530</v>
      </c>
      <c r="G1183" s="19" t="s">
        <v>33</v>
      </c>
      <c r="H1183" t="s">
        <v>4531</v>
      </c>
      <c r="I1183" t="s">
        <v>38</v>
      </c>
      <c r="J1183" t="s">
        <v>376</v>
      </c>
      <c r="K1183" t="s">
        <v>4532</v>
      </c>
      <c r="L1183" t="s">
        <v>38</v>
      </c>
      <c r="M1183" t="s">
        <v>133</v>
      </c>
      <c r="N1183" s="19" t="s">
        <v>33</v>
      </c>
      <c r="S1183" s="19" t="s">
        <v>33</v>
      </c>
    </row>
    <row r="1184" spans="5:19" x14ac:dyDescent="0.25">
      <c r="E1184" t="s">
        <v>4533</v>
      </c>
      <c r="F1184" t="s">
        <v>4534</v>
      </c>
      <c r="G1184" s="19" t="s">
        <v>33</v>
      </c>
      <c r="H1184" t="s">
        <v>4535</v>
      </c>
      <c r="I1184" t="s">
        <v>38</v>
      </c>
      <c r="J1184" t="s">
        <v>62</v>
      </c>
      <c r="K1184" t="s">
        <v>4532</v>
      </c>
      <c r="L1184" t="s">
        <v>38</v>
      </c>
      <c r="M1184" t="s">
        <v>133</v>
      </c>
      <c r="N1184" s="19" t="s">
        <v>33</v>
      </c>
      <c r="S1184" s="19" t="s">
        <v>33</v>
      </c>
    </row>
    <row r="1185" spans="5:19" x14ac:dyDescent="0.25">
      <c r="E1185" t="s">
        <v>4536</v>
      </c>
      <c r="F1185" t="s">
        <v>4537</v>
      </c>
      <c r="G1185" s="19" t="s">
        <v>33</v>
      </c>
      <c r="H1185" t="s">
        <v>4538</v>
      </c>
      <c r="I1185" t="s">
        <v>89</v>
      </c>
      <c r="J1185" t="s">
        <v>89</v>
      </c>
      <c r="K1185" t="s">
        <v>4532</v>
      </c>
      <c r="L1185" t="s">
        <v>38</v>
      </c>
      <c r="M1185" t="s">
        <v>133</v>
      </c>
      <c r="N1185" s="19" t="s">
        <v>33</v>
      </c>
      <c r="S1185" s="19" t="s">
        <v>33</v>
      </c>
    </row>
    <row r="1186" spans="5:19" x14ac:dyDescent="0.25">
      <c r="E1186" t="s">
        <v>4539</v>
      </c>
      <c r="F1186" t="s">
        <v>4540</v>
      </c>
      <c r="G1186" s="19" t="s">
        <v>33</v>
      </c>
      <c r="H1186" t="s">
        <v>4541</v>
      </c>
      <c r="I1186" t="s">
        <v>89</v>
      </c>
      <c r="J1186" t="s">
        <v>89</v>
      </c>
      <c r="K1186" t="s">
        <v>4532</v>
      </c>
      <c r="L1186" t="s">
        <v>38</v>
      </c>
      <c r="M1186" t="s">
        <v>133</v>
      </c>
      <c r="N1186" s="19" t="s">
        <v>33</v>
      </c>
      <c r="S1186" s="19" t="s">
        <v>33</v>
      </c>
    </row>
    <row r="1187" spans="5:19" x14ac:dyDescent="0.25">
      <c r="E1187" t="s">
        <v>4542</v>
      </c>
      <c r="F1187" t="s">
        <v>4543</v>
      </c>
      <c r="G1187" s="19" t="s">
        <v>33</v>
      </c>
      <c r="H1187" t="s">
        <v>4544</v>
      </c>
      <c r="I1187" t="s">
        <v>89</v>
      </c>
      <c r="J1187" t="s">
        <v>89</v>
      </c>
      <c r="K1187" t="s">
        <v>4545</v>
      </c>
      <c r="L1187" t="s">
        <v>356</v>
      </c>
      <c r="M1187" t="s">
        <v>244</v>
      </c>
      <c r="N1187" s="19" t="s">
        <v>33</v>
      </c>
      <c r="S1187" s="19" t="s">
        <v>33</v>
      </c>
    </row>
    <row r="1188" spans="5:19" x14ac:dyDescent="0.25">
      <c r="E1188" t="s">
        <v>4546</v>
      </c>
      <c r="F1188" t="s">
        <v>4547</v>
      </c>
      <c r="G1188" s="19" t="s">
        <v>33</v>
      </c>
      <c r="H1188" t="s">
        <v>4548</v>
      </c>
      <c r="I1188" t="s">
        <v>89</v>
      </c>
      <c r="J1188" t="s">
        <v>89</v>
      </c>
      <c r="K1188" t="s">
        <v>4549</v>
      </c>
      <c r="L1188" t="s">
        <v>170</v>
      </c>
      <c r="M1188" t="s">
        <v>865</v>
      </c>
      <c r="N1188" s="19" t="s">
        <v>33</v>
      </c>
      <c r="S1188" s="19" t="s">
        <v>33</v>
      </c>
    </row>
    <row r="1189" spans="5:19" x14ac:dyDescent="0.25">
      <c r="E1189" t="s">
        <v>4550</v>
      </c>
      <c r="F1189" t="s">
        <v>4551</v>
      </c>
      <c r="G1189" s="19" t="s">
        <v>33</v>
      </c>
      <c r="H1189" t="s">
        <v>4552</v>
      </c>
      <c r="I1189" t="s">
        <v>89</v>
      </c>
      <c r="J1189" t="s">
        <v>89</v>
      </c>
      <c r="K1189" t="s">
        <v>4553</v>
      </c>
      <c r="L1189" t="s">
        <v>44</v>
      </c>
      <c r="M1189" t="s">
        <v>103</v>
      </c>
      <c r="N1189" s="19" t="s">
        <v>33</v>
      </c>
      <c r="S1189" s="19" t="s">
        <v>33</v>
      </c>
    </row>
    <row r="1190" spans="5:19" x14ac:dyDescent="0.25">
      <c r="E1190" t="s">
        <v>4554</v>
      </c>
      <c r="F1190" t="s">
        <v>4555</v>
      </c>
      <c r="G1190" s="19" t="s">
        <v>33</v>
      </c>
      <c r="H1190" t="s">
        <v>4556</v>
      </c>
      <c r="I1190" t="s">
        <v>142</v>
      </c>
      <c r="J1190" t="s">
        <v>133</v>
      </c>
      <c r="K1190" t="s">
        <v>4557</v>
      </c>
      <c r="L1190" t="s">
        <v>170</v>
      </c>
      <c r="M1190" t="s">
        <v>2204</v>
      </c>
      <c r="N1190" s="19" t="s">
        <v>33</v>
      </c>
      <c r="S1190" s="19" t="s">
        <v>33</v>
      </c>
    </row>
    <row r="1191" spans="5:19" x14ac:dyDescent="0.25">
      <c r="E1191" t="s">
        <v>4558</v>
      </c>
      <c r="F1191" t="s">
        <v>4559</v>
      </c>
      <c r="G1191" s="19" t="s">
        <v>33</v>
      </c>
      <c r="H1191" t="s">
        <v>4560</v>
      </c>
      <c r="I1191" t="s">
        <v>52</v>
      </c>
      <c r="J1191" t="s">
        <v>1069</v>
      </c>
      <c r="K1191" t="s">
        <v>4561</v>
      </c>
      <c r="L1191" t="s">
        <v>44</v>
      </c>
      <c r="M1191" t="s">
        <v>77</v>
      </c>
      <c r="N1191" s="19" t="s">
        <v>33</v>
      </c>
      <c r="S1191" s="19" t="s">
        <v>33</v>
      </c>
    </row>
    <row r="1192" spans="5:19" x14ac:dyDescent="0.25">
      <c r="E1192" t="s">
        <v>4562</v>
      </c>
      <c r="F1192" t="s">
        <v>4563</v>
      </c>
      <c r="G1192" s="19" t="s">
        <v>33</v>
      </c>
      <c r="H1192" t="s">
        <v>4564</v>
      </c>
      <c r="I1192" t="s">
        <v>110</v>
      </c>
      <c r="J1192" t="s">
        <v>111</v>
      </c>
      <c r="K1192" t="s">
        <v>4565</v>
      </c>
      <c r="L1192" t="s">
        <v>170</v>
      </c>
      <c r="M1192" t="s">
        <v>962</v>
      </c>
      <c r="N1192" s="19" t="s">
        <v>33</v>
      </c>
      <c r="S1192" s="19" t="s">
        <v>33</v>
      </c>
    </row>
    <row r="1193" spans="5:19" x14ac:dyDescent="0.25">
      <c r="E1193" t="s">
        <v>4566</v>
      </c>
      <c r="F1193" t="s">
        <v>4567</v>
      </c>
      <c r="G1193" s="19" t="s">
        <v>33</v>
      </c>
      <c r="H1193" t="s">
        <v>4568</v>
      </c>
      <c r="I1193" t="s">
        <v>170</v>
      </c>
      <c r="J1193" t="s">
        <v>683</v>
      </c>
      <c r="K1193" t="s">
        <v>4569</v>
      </c>
      <c r="N1193" s="19" t="s">
        <v>33</v>
      </c>
      <c r="S1193" s="19" t="s">
        <v>33</v>
      </c>
    </row>
    <row r="1194" spans="5:19" x14ac:dyDescent="0.25">
      <c r="E1194" t="s">
        <v>4570</v>
      </c>
      <c r="F1194" t="s">
        <v>4571</v>
      </c>
      <c r="G1194" s="19" t="s">
        <v>33</v>
      </c>
      <c r="H1194" t="s">
        <v>4572</v>
      </c>
      <c r="I1194" t="s">
        <v>82</v>
      </c>
      <c r="J1194" t="s">
        <v>693</v>
      </c>
      <c r="K1194" t="s">
        <v>4573</v>
      </c>
      <c r="L1194" t="s">
        <v>96</v>
      </c>
      <c r="M1194" t="s">
        <v>711</v>
      </c>
      <c r="N1194" s="19" t="s">
        <v>33</v>
      </c>
      <c r="S1194" s="19" t="s">
        <v>33</v>
      </c>
    </row>
    <row r="1195" spans="5:19" x14ac:dyDescent="0.25">
      <c r="E1195" t="s">
        <v>4574</v>
      </c>
      <c r="F1195" t="s">
        <v>4575</v>
      </c>
      <c r="G1195" s="19" t="s">
        <v>33</v>
      </c>
      <c r="H1195" t="s">
        <v>4576</v>
      </c>
      <c r="I1195" t="s">
        <v>110</v>
      </c>
      <c r="J1195" t="s">
        <v>239</v>
      </c>
      <c r="K1195" t="s">
        <v>4577</v>
      </c>
      <c r="N1195" s="19" t="s">
        <v>33</v>
      </c>
      <c r="S1195" s="19" t="s">
        <v>33</v>
      </c>
    </row>
    <row r="1196" spans="5:19" x14ac:dyDescent="0.25">
      <c r="E1196" t="s">
        <v>4578</v>
      </c>
      <c r="F1196" t="s">
        <v>4579</v>
      </c>
      <c r="G1196" s="19" t="s">
        <v>33</v>
      </c>
      <c r="H1196" t="s">
        <v>4580</v>
      </c>
      <c r="I1196" t="s">
        <v>89</v>
      </c>
      <c r="J1196" t="s">
        <v>89</v>
      </c>
      <c r="K1196" t="s">
        <v>4581</v>
      </c>
      <c r="L1196" t="s">
        <v>82</v>
      </c>
      <c r="M1196" t="s">
        <v>713</v>
      </c>
      <c r="N1196" s="19" t="s">
        <v>33</v>
      </c>
      <c r="S1196" s="19" t="s">
        <v>33</v>
      </c>
    </row>
    <row r="1197" spans="5:19" x14ac:dyDescent="0.25">
      <c r="E1197" t="s">
        <v>4582</v>
      </c>
      <c r="F1197" t="s">
        <v>4583</v>
      </c>
      <c r="G1197" s="19" t="s">
        <v>33</v>
      </c>
      <c r="H1197" t="s">
        <v>4584</v>
      </c>
      <c r="I1197" t="s">
        <v>110</v>
      </c>
      <c r="J1197" t="s">
        <v>111</v>
      </c>
      <c r="K1197" t="s">
        <v>4585</v>
      </c>
      <c r="L1197" t="s">
        <v>82</v>
      </c>
      <c r="M1197" t="s">
        <v>97</v>
      </c>
      <c r="N1197" s="19" t="s">
        <v>33</v>
      </c>
      <c r="S1197" s="19" t="s">
        <v>33</v>
      </c>
    </row>
    <row r="1198" spans="5:19" x14ac:dyDescent="0.25">
      <c r="E1198" t="s">
        <v>4586</v>
      </c>
      <c r="F1198" t="s">
        <v>4587</v>
      </c>
      <c r="G1198" s="19" t="s">
        <v>33</v>
      </c>
      <c r="H1198" t="s">
        <v>4588</v>
      </c>
      <c r="I1198" t="s">
        <v>170</v>
      </c>
      <c r="J1198" t="s">
        <v>553</v>
      </c>
      <c r="K1198" t="s">
        <v>4589</v>
      </c>
      <c r="L1198" t="s">
        <v>170</v>
      </c>
      <c r="M1198" t="s">
        <v>683</v>
      </c>
      <c r="N1198" s="19" t="s">
        <v>33</v>
      </c>
      <c r="S1198" s="19" t="s">
        <v>33</v>
      </c>
    </row>
    <row r="1199" spans="5:19" x14ac:dyDescent="0.25">
      <c r="E1199" t="s">
        <v>4590</v>
      </c>
      <c r="F1199" t="s">
        <v>4591</v>
      </c>
      <c r="G1199" s="19" t="s">
        <v>33</v>
      </c>
      <c r="H1199" t="s">
        <v>4592</v>
      </c>
      <c r="I1199" t="s">
        <v>52</v>
      </c>
      <c r="J1199" t="s">
        <v>115</v>
      </c>
      <c r="K1199" t="s">
        <v>4593</v>
      </c>
      <c r="L1199" t="s">
        <v>89</v>
      </c>
      <c r="M1199" t="s">
        <v>89</v>
      </c>
      <c r="N1199" s="19" t="s">
        <v>33</v>
      </c>
      <c r="S1199" s="19" t="s">
        <v>33</v>
      </c>
    </row>
    <row r="1200" spans="5:19" x14ac:dyDescent="0.25">
      <c r="E1200" t="s">
        <v>4594</v>
      </c>
      <c r="F1200" t="s">
        <v>4595</v>
      </c>
      <c r="G1200" s="19" t="s">
        <v>33</v>
      </c>
      <c r="H1200" t="s">
        <v>4596</v>
      </c>
      <c r="I1200" t="s">
        <v>82</v>
      </c>
      <c r="J1200" t="s">
        <v>4351</v>
      </c>
      <c r="K1200" t="s">
        <v>4597</v>
      </c>
      <c r="L1200" t="s">
        <v>91</v>
      </c>
      <c r="M1200" t="s">
        <v>99</v>
      </c>
      <c r="N1200" s="19" t="s">
        <v>33</v>
      </c>
      <c r="S1200" s="19" t="s">
        <v>33</v>
      </c>
    </row>
    <row r="1201" spans="5:19" x14ac:dyDescent="0.25">
      <c r="E1201" t="s">
        <v>4598</v>
      </c>
      <c r="F1201" t="s">
        <v>4599</v>
      </c>
      <c r="G1201" s="19" t="s">
        <v>33</v>
      </c>
      <c r="H1201" t="s">
        <v>4600</v>
      </c>
      <c r="I1201" t="s">
        <v>150</v>
      </c>
      <c r="J1201" t="s">
        <v>537</v>
      </c>
      <c r="K1201" t="s">
        <v>4597</v>
      </c>
      <c r="L1201" t="s">
        <v>91</v>
      </c>
      <c r="M1201" t="s">
        <v>99</v>
      </c>
      <c r="N1201" s="19" t="s">
        <v>33</v>
      </c>
      <c r="S1201" s="19" t="s">
        <v>33</v>
      </c>
    </row>
    <row r="1202" spans="5:19" x14ac:dyDescent="0.25">
      <c r="E1202" t="s">
        <v>4601</v>
      </c>
      <c r="F1202" t="s">
        <v>4602</v>
      </c>
      <c r="G1202" s="19" t="s">
        <v>33</v>
      </c>
      <c r="H1202" t="s">
        <v>4603</v>
      </c>
      <c r="I1202" t="s">
        <v>89</v>
      </c>
      <c r="J1202" t="s">
        <v>89</v>
      </c>
      <c r="K1202" t="s">
        <v>4604</v>
      </c>
      <c r="L1202" t="s">
        <v>38</v>
      </c>
      <c r="M1202" t="s">
        <v>376</v>
      </c>
      <c r="N1202" s="19" t="s">
        <v>33</v>
      </c>
      <c r="S1202" s="19" t="s">
        <v>33</v>
      </c>
    </row>
    <row r="1203" spans="5:19" x14ac:dyDescent="0.25">
      <c r="E1203" t="s">
        <v>4605</v>
      </c>
      <c r="F1203" t="s">
        <v>4606</v>
      </c>
      <c r="G1203" s="19" t="s">
        <v>33</v>
      </c>
      <c r="H1203" t="s">
        <v>4607</v>
      </c>
      <c r="I1203" t="s">
        <v>38</v>
      </c>
      <c r="J1203" t="s">
        <v>376</v>
      </c>
      <c r="K1203" t="s">
        <v>4608</v>
      </c>
      <c r="L1203" t="s">
        <v>38</v>
      </c>
      <c r="M1203" t="s">
        <v>794</v>
      </c>
      <c r="N1203" s="19" t="s">
        <v>33</v>
      </c>
      <c r="S1203" s="19" t="s">
        <v>33</v>
      </c>
    </row>
    <row r="1204" spans="5:19" x14ac:dyDescent="0.25">
      <c r="E1204" t="s">
        <v>4609</v>
      </c>
      <c r="F1204" t="s">
        <v>4610</v>
      </c>
      <c r="G1204" s="19" t="s">
        <v>33</v>
      </c>
      <c r="H1204" t="s">
        <v>4611</v>
      </c>
      <c r="I1204" t="s">
        <v>91</v>
      </c>
      <c r="J1204" t="s">
        <v>92</v>
      </c>
      <c r="K1204" t="s">
        <v>4612</v>
      </c>
      <c r="L1204" t="s">
        <v>38</v>
      </c>
      <c r="M1204" t="s">
        <v>62</v>
      </c>
      <c r="N1204" s="19" t="s">
        <v>33</v>
      </c>
      <c r="S1204" s="19" t="s">
        <v>33</v>
      </c>
    </row>
    <row r="1205" spans="5:19" x14ac:dyDescent="0.25">
      <c r="E1205" t="s">
        <v>4613</v>
      </c>
      <c r="F1205" t="s">
        <v>4614</v>
      </c>
      <c r="G1205" s="19" t="s">
        <v>33</v>
      </c>
      <c r="H1205" t="s">
        <v>4615</v>
      </c>
      <c r="I1205" t="s">
        <v>82</v>
      </c>
      <c r="J1205" t="s">
        <v>117</v>
      </c>
      <c r="K1205" t="s">
        <v>4616</v>
      </c>
      <c r="L1205" t="s">
        <v>52</v>
      </c>
      <c r="M1205" t="s">
        <v>195</v>
      </c>
      <c r="N1205" s="19" t="s">
        <v>33</v>
      </c>
      <c r="S1205" s="19" t="s">
        <v>33</v>
      </c>
    </row>
    <row r="1206" spans="5:19" x14ac:dyDescent="0.25">
      <c r="E1206" t="s">
        <v>4617</v>
      </c>
      <c r="F1206" t="s">
        <v>4618</v>
      </c>
      <c r="G1206" s="19" t="s">
        <v>33</v>
      </c>
      <c r="H1206" t="s">
        <v>4619</v>
      </c>
      <c r="I1206" t="s">
        <v>38</v>
      </c>
      <c r="J1206" t="s">
        <v>283</v>
      </c>
      <c r="K1206" t="s">
        <v>4620</v>
      </c>
      <c r="L1206" t="s">
        <v>82</v>
      </c>
      <c r="M1206" t="s">
        <v>2121</v>
      </c>
      <c r="N1206" s="19" t="s">
        <v>33</v>
      </c>
      <c r="S1206" s="19" t="s">
        <v>33</v>
      </c>
    </row>
    <row r="1207" spans="5:19" x14ac:dyDescent="0.25">
      <c r="E1207" t="s">
        <v>4621</v>
      </c>
      <c r="F1207" t="s">
        <v>4622</v>
      </c>
      <c r="G1207" s="19" t="s">
        <v>33</v>
      </c>
      <c r="H1207" t="s">
        <v>4623</v>
      </c>
      <c r="I1207" t="s">
        <v>89</v>
      </c>
      <c r="J1207" t="s">
        <v>89</v>
      </c>
      <c r="K1207" t="s">
        <v>4624</v>
      </c>
      <c r="L1207" t="s">
        <v>142</v>
      </c>
      <c r="M1207" t="s">
        <v>117</v>
      </c>
      <c r="N1207" s="19" t="s">
        <v>33</v>
      </c>
      <c r="S1207" s="19" t="s">
        <v>33</v>
      </c>
    </row>
    <row r="1208" spans="5:19" x14ac:dyDescent="0.25">
      <c r="E1208" t="s">
        <v>4625</v>
      </c>
      <c r="F1208" t="s">
        <v>4626</v>
      </c>
      <c r="G1208" s="19" t="s">
        <v>33</v>
      </c>
      <c r="H1208" t="s">
        <v>4627</v>
      </c>
      <c r="I1208" t="s">
        <v>110</v>
      </c>
      <c r="J1208" t="s">
        <v>313</v>
      </c>
      <c r="K1208" t="s">
        <v>4628</v>
      </c>
      <c r="L1208" t="s">
        <v>44</v>
      </c>
      <c r="M1208" t="s">
        <v>77</v>
      </c>
      <c r="N1208" s="19" t="s">
        <v>33</v>
      </c>
      <c r="S1208" s="19" t="s">
        <v>33</v>
      </c>
    </row>
    <row r="1209" spans="5:19" x14ac:dyDescent="0.25">
      <c r="E1209" t="s">
        <v>4629</v>
      </c>
      <c r="F1209" t="s">
        <v>4630</v>
      </c>
      <c r="G1209" s="19" t="s">
        <v>33</v>
      </c>
      <c r="H1209" t="s">
        <v>4631</v>
      </c>
      <c r="I1209" t="s">
        <v>110</v>
      </c>
      <c r="J1209" t="s">
        <v>105</v>
      </c>
      <c r="K1209" t="s">
        <v>4632</v>
      </c>
      <c r="L1209" t="s">
        <v>170</v>
      </c>
      <c r="M1209" t="s">
        <v>865</v>
      </c>
      <c r="N1209" s="19" t="s">
        <v>33</v>
      </c>
      <c r="S1209" s="19" t="s">
        <v>33</v>
      </c>
    </row>
    <row r="1210" spans="5:19" x14ac:dyDescent="0.25">
      <c r="E1210" t="s">
        <v>4633</v>
      </c>
      <c r="F1210" t="s">
        <v>4634</v>
      </c>
      <c r="G1210" s="19" t="s">
        <v>33</v>
      </c>
      <c r="H1210" t="s">
        <v>4635</v>
      </c>
      <c r="I1210" t="s">
        <v>150</v>
      </c>
      <c r="J1210" t="s">
        <v>711</v>
      </c>
      <c r="K1210" t="s">
        <v>4636</v>
      </c>
      <c r="L1210" t="s">
        <v>52</v>
      </c>
      <c r="M1210" t="s">
        <v>1493</v>
      </c>
      <c r="N1210" s="19" t="s">
        <v>33</v>
      </c>
      <c r="S1210" s="19" t="s">
        <v>33</v>
      </c>
    </row>
    <row r="1211" spans="5:19" x14ac:dyDescent="0.25">
      <c r="E1211" t="s">
        <v>4637</v>
      </c>
      <c r="F1211" t="s">
        <v>4638</v>
      </c>
      <c r="G1211" s="19" t="s">
        <v>33</v>
      </c>
      <c r="H1211" t="s">
        <v>4639</v>
      </c>
      <c r="I1211" t="s">
        <v>52</v>
      </c>
      <c r="J1211" t="s">
        <v>1069</v>
      </c>
      <c r="K1211" t="s">
        <v>4640</v>
      </c>
      <c r="L1211" t="s">
        <v>38</v>
      </c>
      <c r="M1211" t="s">
        <v>68</v>
      </c>
      <c r="N1211" s="19" t="s">
        <v>33</v>
      </c>
      <c r="S1211" s="19" t="s">
        <v>33</v>
      </c>
    </row>
    <row r="1212" spans="5:19" x14ac:dyDescent="0.25">
      <c r="E1212" t="s">
        <v>4641</v>
      </c>
      <c r="F1212" t="s">
        <v>4642</v>
      </c>
      <c r="G1212" s="19" t="s">
        <v>33</v>
      </c>
      <c r="H1212" t="s">
        <v>4643</v>
      </c>
      <c r="I1212" t="s">
        <v>52</v>
      </c>
      <c r="J1212" t="s">
        <v>137</v>
      </c>
      <c r="K1212" t="s">
        <v>4644</v>
      </c>
      <c r="L1212" t="s">
        <v>170</v>
      </c>
      <c r="M1212" t="s">
        <v>171</v>
      </c>
      <c r="N1212" s="19" t="s">
        <v>33</v>
      </c>
      <c r="S1212" s="19" t="s">
        <v>33</v>
      </c>
    </row>
    <row r="1213" spans="5:19" x14ac:dyDescent="0.25">
      <c r="E1213" t="s">
        <v>4645</v>
      </c>
      <c r="F1213" t="s">
        <v>4646</v>
      </c>
      <c r="G1213" s="19" t="s">
        <v>33</v>
      </c>
      <c r="H1213" t="s">
        <v>4647</v>
      </c>
      <c r="I1213" t="s">
        <v>52</v>
      </c>
      <c r="J1213" t="s">
        <v>195</v>
      </c>
      <c r="K1213" t="s">
        <v>4648</v>
      </c>
      <c r="L1213" t="s">
        <v>35</v>
      </c>
      <c r="M1213" t="s">
        <v>36</v>
      </c>
      <c r="N1213" s="19" t="s">
        <v>33</v>
      </c>
      <c r="S1213" s="19" t="s">
        <v>33</v>
      </c>
    </row>
    <row r="1214" spans="5:19" x14ac:dyDescent="0.25">
      <c r="E1214" t="s">
        <v>4649</v>
      </c>
      <c r="F1214" t="s">
        <v>4650</v>
      </c>
      <c r="G1214" s="19" t="s">
        <v>33</v>
      </c>
      <c r="H1214" t="s">
        <v>4651</v>
      </c>
      <c r="I1214" t="s">
        <v>110</v>
      </c>
      <c r="J1214" t="s">
        <v>313</v>
      </c>
      <c r="K1214" t="s">
        <v>4652</v>
      </c>
      <c r="L1214" t="s">
        <v>170</v>
      </c>
      <c r="M1214" t="s">
        <v>683</v>
      </c>
      <c r="N1214" s="19" t="s">
        <v>33</v>
      </c>
      <c r="S1214" s="19" t="s">
        <v>33</v>
      </c>
    </row>
    <row r="1215" spans="5:19" x14ac:dyDescent="0.25">
      <c r="E1215" t="s">
        <v>4653</v>
      </c>
      <c r="F1215" t="s">
        <v>4654</v>
      </c>
      <c r="G1215" s="19" t="s">
        <v>33</v>
      </c>
      <c r="H1215" t="s">
        <v>4655</v>
      </c>
      <c r="I1215" t="s">
        <v>52</v>
      </c>
      <c r="J1215" t="s">
        <v>195</v>
      </c>
      <c r="K1215" t="s">
        <v>4656</v>
      </c>
      <c r="L1215" t="s">
        <v>82</v>
      </c>
      <c r="M1215" t="s">
        <v>1055</v>
      </c>
      <c r="N1215" s="19" t="s">
        <v>33</v>
      </c>
      <c r="S1215" s="19" t="s">
        <v>33</v>
      </c>
    </row>
    <row r="1216" spans="5:19" x14ac:dyDescent="0.25">
      <c r="E1216" t="s">
        <v>4657</v>
      </c>
      <c r="F1216" t="s">
        <v>4658</v>
      </c>
      <c r="G1216" s="19" t="s">
        <v>33</v>
      </c>
      <c r="H1216" t="s">
        <v>4659</v>
      </c>
      <c r="I1216" t="s">
        <v>38</v>
      </c>
      <c r="J1216" t="s">
        <v>68</v>
      </c>
      <c r="K1216" t="s">
        <v>4660</v>
      </c>
      <c r="L1216" t="s">
        <v>170</v>
      </c>
      <c r="M1216" t="s">
        <v>2637</v>
      </c>
      <c r="N1216" s="19" t="s">
        <v>33</v>
      </c>
      <c r="S1216" s="19" t="s">
        <v>33</v>
      </c>
    </row>
    <row r="1217" spans="5:19" x14ac:dyDescent="0.25">
      <c r="E1217" t="s">
        <v>4661</v>
      </c>
      <c r="F1217" t="s">
        <v>4662</v>
      </c>
      <c r="G1217" s="19" t="s">
        <v>33</v>
      </c>
      <c r="H1217" t="s">
        <v>4663</v>
      </c>
      <c r="I1217" t="s">
        <v>38</v>
      </c>
      <c r="J1217" t="s">
        <v>283</v>
      </c>
      <c r="K1217" t="s">
        <v>4664</v>
      </c>
      <c r="L1217" t="s">
        <v>44</v>
      </c>
      <c r="M1217" t="s">
        <v>103</v>
      </c>
      <c r="N1217" s="19" t="s">
        <v>33</v>
      </c>
      <c r="S1217" s="19" t="s">
        <v>33</v>
      </c>
    </row>
    <row r="1218" spans="5:19" x14ac:dyDescent="0.25">
      <c r="E1218" t="s">
        <v>4665</v>
      </c>
      <c r="F1218" t="s">
        <v>4666</v>
      </c>
      <c r="G1218" s="19" t="s">
        <v>33</v>
      </c>
      <c r="H1218" t="s">
        <v>4667</v>
      </c>
      <c r="I1218" t="s">
        <v>89</v>
      </c>
      <c r="J1218" t="s">
        <v>89</v>
      </c>
      <c r="K1218" t="s">
        <v>4668</v>
      </c>
      <c r="L1218" t="s">
        <v>89</v>
      </c>
      <c r="M1218" t="s">
        <v>89</v>
      </c>
      <c r="N1218" s="19" t="s">
        <v>33</v>
      </c>
      <c r="S1218" s="19" t="s">
        <v>33</v>
      </c>
    </row>
    <row r="1219" spans="5:19" x14ac:dyDescent="0.25">
      <c r="E1219" t="s">
        <v>4669</v>
      </c>
      <c r="F1219" t="s">
        <v>4670</v>
      </c>
      <c r="G1219" s="19" t="s">
        <v>33</v>
      </c>
      <c r="H1219" t="s">
        <v>4671</v>
      </c>
      <c r="K1219" t="s">
        <v>4668</v>
      </c>
      <c r="L1219" t="s">
        <v>89</v>
      </c>
      <c r="M1219" t="s">
        <v>89</v>
      </c>
      <c r="N1219" s="19" t="s">
        <v>33</v>
      </c>
      <c r="S1219" s="19" t="s">
        <v>33</v>
      </c>
    </row>
    <row r="1220" spans="5:19" x14ac:dyDescent="0.25">
      <c r="E1220" t="s">
        <v>4672</v>
      </c>
      <c r="F1220" t="s">
        <v>4673</v>
      </c>
      <c r="G1220" s="19" t="s">
        <v>33</v>
      </c>
      <c r="H1220" t="s">
        <v>4674</v>
      </c>
      <c r="I1220" t="s">
        <v>110</v>
      </c>
      <c r="J1220" t="s">
        <v>313</v>
      </c>
      <c r="K1220" t="s">
        <v>4675</v>
      </c>
      <c r="L1220" t="s">
        <v>52</v>
      </c>
      <c r="M1220" t="s">
        <v>558</v>
      </c>
      <c r="N1220" s="19" t="s">
        <v>33</v>
      </c>
      <c r="S1220" s="19" t="s">
        <v>33</v>
      </c>
    </row>
    <row r="1221" spans="5:19" x14ac:dyDescent="0.25">
      <c r="E1221" t="s">
        <v>4676</v>
      </c>
      <c r="F1221" t="s">
        <v>4677</v>
      </c>
      <c r="G1221" s="19" t="s">
        <v>33</v>
      </c>
      <c r="H1221" t="s">
        <v>4678</v>
      </c>
      <c r="I1221" t="s">
        <v>44</v>
      </c>
      <c r="J1221" t="s">
        <v>649</v>
      </c>
      <c r="K1221" t="s">
        <v>4679</v>
      </c>
      <c r="L1221" t="s">
        <v>44</v>
      </c>
      <c r="M1221" t="s">
        <v>103</v>
      </c>
      <c r="N1221" s="19" t="s">
        <v>33</v>
      </c>
      <c r="S1221" s="19" t="s">
        <v>33</v>
      </c>
    </row>
    <row r="1222" spans="5:19" x14ac:dyDescent="0.25">
      <c r="E1222" t="s">
        <v>4680</v>
      </c>
      <c r="F1222" t="s">
        <v>4681</v>
      </c>
      <c r="G1222" s="19" t="s">
        <v>33</v>
      </c>
      <c r="H1222" t="s">
        <v>4682</v>
      </c>
      <c r="I1222" t="s">
        <v>170</v>
      </c>
      <c r="J1222" t="s">
        <v>184</v>
      </c>
      <c r="K1222" t="s">
        <v>4683</v>
      </c>
      <c r="L1222" t="s">
        <v>44</v>
      </c>
      <c r="M1222" t="s">
        <v>103</v>
      </c>
      <c r="N1222" s="19" t="s">
        <v>33</v>
      </c>
      <c r="S1222" s="19" t="s">
        <v>33</v>
      </c>
    </row>
    <row r="1223" spans="5:19" x14ac:dyDescent="0.25">
      <c r="E1223" t="s">
        <v>4684</v>
      </c>
      <c r="F1223" t="s">
        <v>4685</v>
      </c>
      <c r="G1223" s="19" t="s">
        <v>33</v>
      </c>
      <c r="H1223" t="s">
        <v>4686</v>
      </c>
      <c r="I1223" t="s">
        <v>356</v>
      </c>
      <c r="J1223" t="s">
        <v>943</v>
      </c>
      <c r="K1223" t="s">
        <v>4687</v>
      </c>
      <c r="L1223" t="s">
        <v>44</v>
      </c>
      <c r="M1223" t="s">
        <v>103</v>
      </c>
      <c r="N1223" s="19" t="s">
        <v>33</v>
      </c>
      <c r="S1223" s="19" t="s">
        <v>33</v>
      </c>
    </row>
    <row r="1224" spans="5:19" x14ac:dyDescent="0.25">
      <c r="E1224" t="s">
        <v>4688</v>
      </c>
      <c r="F1224" t="s">
        <v>4689</v>
      </c>
      <c r="G1224" s="19" t="s">
        <v>33</v>
      </c>
      <c r="H1224" t="s">
        <v>4690</v>
      </c>
      <c r="I1224" t="s">
        <v>89</v>
      </c>
      <c r="J1224" t="s">
        <v>89</v>
      </c>
      <c r="K1224" t="s">
        <v>4691</v>
      </c>
      <c r="L1224" t="s">
        <v>44</v>
      </c>
      <c r="M1224" t="s">
        <v>103</v>
      </c>
      <c r="N1224" s="19" t="s">
        <v>33</v>
      </c>
      <c r="S1224" s="19" t="s">
        <v>33</v>
      </c>
    </row>
    <row r="1225" spans="5:19" x14ac:dyDescent="0.25">
      <c r="E1225" t="s">
        <v>4692</v>
      </c>
      <c r="F1225" t="s">
        <v>4693</v>
      </c>
      <c r="G1225" s="19" t="s">
        <v>33</v>
      </c>
      <c r="H1225" t="s">
        <v>4694</v>
      </c>
      <c r="I1225" t="s">
        <v>52</v>
      </c>
      <c r="J1225" t="s">
        <v>688</v>
      </c>
      <c r="K1225" t="s">
        <v>4695</v>
      </c>
      <c r="L1225" t="s">
        <v>52</v>
      </c>
      <c r="M1225" t="s">
        <v>137</v>
      </c>
      <c r="N1225" s="19" t="s">
        <v>33</v>
      </c>
      <c r="S1225" s="19" t="s">
        <v>33</v>
      </c>
    </row>
    <row r="1226" spans="5:19" x14ac:dyDescent="0.25">
      <c r="E1226" t="s">
        <v>4696</v>
      </c>
      <c r="F1226" t="s">
        <v>4697</v>
      </c>
      <c r="G1226" s="19" t="s">
        <v>33</v>
      </c>
      <c r="H1226" t="s">
        <v>4698</v>
      </c>
      <c r="I1226" t="s">
        <v>110</v>
      </c>
      <c r="J1226" t="s">
        <v>111</v>
      </c>
      <c r="K1226" t="s">
        <v>4699</v>
      </c>
      <c r="L1226" t="s">
        <v>170</v>
      </c>
      <c r="M1226" t="s">
        <v>171</v>
      </c>
      <c r="N1226" s="19" t="s">
        <v>33</v>
      </c>
      <c r="S1226" s="19" t="s">
        <v>33</v>
      </c>
    </row>
    <row r="1227" spans="5:19" x14ac:dyDescent="0.25">
      <c r="E1227" t="s">
        <v>4700</v>
      </c>
      <c r="F1227" t="s">
        <v>4701</v>
      </c>
      <c r="G1227" s="19" t="s">
        <v>33</v>
      </c>
      <c r="H1227" t="s">
        <v>4702</v>
      </c>
      <c r="I1227" t="s">
        <v>89</v>
      </c>
      <c r="J1227" t="s">
        <v>89</v>
      </c>
      <c r="K1227" t="s">
        <v>4703</v>
      </c>
      <c r="L1227" t="s">
        <v>82</v>
      </c>
      <c r="M1227" t="s">
        <v>117</v>
      </c>
      <c r="N1227" s="19" t="s">
        <v>33</v>
      </c>
      <c r="S1227" s="19" t="s">
        <v>33</v>
      </c>
    </row>
    <row r="1228" spans="5:19" x14ac:dyDescent="0.25">
      <c r="E1228" t="s">
        <v>4704</v>
      </c>
      <c r="F1228" t="s">
        <v>4705</v>
      </c>
      <c r="G1228" s="19" t="s">
        <v>33</v>
      </c>
      <c r="H1228" t="s">
        <v>4702</v>
      </c>
      <c r="I1228" t="s">
        <v>89</v>
      </c>
      <c r="J1228" t="s">
        <v>89</v>
      </c>
      <c r="K1228" t="s">
        <v>4706</v>
      </c>
      <c r="L1228" t="s">
        <v>89</v>
      </c>
      <c r="M1228" t="s">
        <v>89</v>
      </c>
      <c r="N1228" s="19" t="s">
        <v>33</v>
      </c>
      <c r="S1228" s="19" t="s">
        <v>33</v>
      </c>
    </row>
    <row r="1229" spans="5:19" x14ac:dyDescent="0.25">
      <c r="E1229" t="s">
        <v>4707</v>
      </c>
      <c r="F1229" t="s">
        <v>4708</v>
      </c>
      <c r="G1229" s="19" t="s">
        <v>33</v>
      </c>
      <c r="H1229" t="s">
        <v>4709</v>
      </c>
      <c r="I1229" t="s">
        <v>89</v>
      </c>
      <c r="J1229" t="s">
        <v>89</v>
      </c>
      <c r="K1229" t="s">
        <v>4710</v>
      </c>
      <c r="L1229" t="s">
        <v>35</v>
      </c>
      <c r="M1229" t="s">
        <v>60</v>
      </c>
      <c r="N1229" s="19" t="s">
        <v>33</v>
      </c>
      <c r="S1229" s="19" t="s">
        <v>33</v>
      </c>
    </row>
    <row r="1230" spans="5:19" x14ac:dyDescent="0.25">
      <c r="E1230" t="s">
        <v>4711</v>
      </c>
      <c r="F1230" t="s">
        <v>4712</v>
      </c>
      <c r="G1230" s="19" t="s">
        <v>33</v>
      </c>
      <c r="H1230" t="s">
        <v>4709</v>
      </c>
      <c r="I1230" t="s">
        <v>89</v>
      </c>
      <c r="J1230" t="s">
        <v>89</v>
      </c>
      <c r="K1230" t="s">
        <v>4713</v>
      </c>
      <c r="L1230" t="s">
        <v>44</v>
      </c>
      <c r="M1230" t="s">
        <v>103</v>
      </c>
      <c r="N1230" s="19" t="s">
        <v>33</v>
      </c>
      <c r="S1230" s="19" t="s">
        <v>33</v>
      </c>
    </row>
    <row r="1231" spans="5:19" x14ac:dyDescent="0.25">
      <c r="E1231" t="s">
        <v>4714</v>
      </c>
      <c r="F1231" t="s">
        <v>4715</v>
      </c>
      <c r="G1231" s="19" t="s">
        <v>33</v>
      </c>
      <c r="H1231" t="s">
        <v>4709</v>
      </c>
      <c r="I1231" t="s">
        <v>89</v>
      </c>
      <c r="J1231" t="s">
        <v>89</v>
      </c>
      <c r="K1231" t="s">
        <v>4716</v>
      </c>
      <c r="L1231" t="s">
        <v>82</v>
      </c>
      <c r="M1231" t="s">
        <v>1071</v>
      </c>
      <c r="N1231" s="19" t="s">
        <v>33</v>
      </c>
      <c r="S1231" s="19" t="s">
        <v>33</v>
      </c>
    </row>
    <row r="1232" spans="5:19" x14ac:dyDescent="0.25">
      <c r="E1232" t="s">
        <v>4717</v>
      </c>
      <c r="F1232" t="s">
        <v>4718</v>
      </c>
      <c r="G1232" s="19" t="s">
        <v>33</v>
      </c>
      <c r="H1232" t="s">
        <v>4709</v>
      </c>
      <c r="I1232" t="s">
        <v>89</v>
      </c>
      <c r="J1232" t="s">
        <v>89</v>
      </c>
      <c r="K1232" t="s">
        <v>4719</v>
      </c>
      <c r="L1232" t="s">
        <v>91</v>
      </c>
      <c r="M1232" t="s">
        <v>99</v>
      </c>
      <c r="N1232" s="19" t="s">
        <v>33</v>
      </c>
      <c r="S1232" s="19" t="s">
        <v>33</v>
      </c>
    </row>
    <row r="1233" spans="5:19" x14ac:dyDescent="0.25">
      <c r="E1233" t="s">
        <v>4720</v>
      </c>
      <c r="F1233" t="s">
        <v>4721</v>
      </c>
      <c r="G1233" s="19" t="s">
        <v>33</v>
      </c>
      <c r="H1233" t="s">
        <v>4722</v>
      </c>
      <c r="I1233" t="s">
        <v>89</v>
      </c>
      <c r="J1233" t="s">
        <v>89</v>
      </c>
      <c r="K1233" t="s">
        <v>4723</v>
      </c>
      <c r="L1233" t="s">
        <v>35</v>
      </c>
      <c r="M1233" t="s">
        <v>85</v>
      </c>
      <c r="N1233" s="19" t="s">
        <v>33</v>
      </c>
      <c r="S1233" s="19" t="s">
        <v>33</v>
      </c>
    </row>
    <row r="1234" spans="5:19" x14ac:dyDescent="0.25">
      <c r="E1234" t="s">
        <v>4724</v>
      </c>
      <c r="F1234" t="s">
        <v>4725</v>
      </c>
      <c r="G1234" s="19" t="s">
        <v>33</v>
      </c>
      <c r="H1234" t="s">
        <v>4722</v>
      </c>
      <c r="I1234" t="s">
        <v>89</v>
      </c>
      <c r="J1234" t="s">
        <v>89</v>
      </c>
      <c r="K1234" t="s">
        <v>4723</v>
      </c>
      <c r="L1234" t="s">
        <v>35</v>
      </c>
      <c r="M1234" t="s">
        <v>85</v>
      </c>
      <c r="N1234" s="19" t="s">
        <v>33</v>
      </c>
      <c r="S1234" s="19" t="s">
        <v>33</v>
      </c>
    </row>
    <row r="1235" spans="5:19" x14ac:dyDescent="0.25">
      <c r="E1235" t="s">
        <v>4726</v>
      </c>
      <c r="F1235" t="s">
        <v>4727</v>
      </c>
      <c r="G1235" s="19" t="s">
        <v>33</v>
      </c>
      <c r="H1235" t="s">
        <v>4722</v>
      </c>
      <c r="I1235" t="s">
        <v>89</v>
      </c>
      <c r="J1235" t="s">
        <v>89</v>
      </c>
      <c r="K1235" t="s">
        <v>4723</v>
      </c>
      <c r="L1235" t="s">
        <v>35</v>
      </c>
      <c r="M1235" t="s">
        <v>85</v>
      </c>
      <c r="N1235" s="19" t="s">
        <v>33</v>
      </c>
      <c r="S1235" s="19" t="s">
        <v>33</v>
      </c>
    </row>
    <row r="1236" spans="5:19" x14ac:dyDescent="0.25">
      <c r="E1236" t="s">
        <v>4728</v>
      </c>
      <c r="F1236" t="s">
        <v>4729</v>
      </c>
      <c r="G1236" s="19" t="s">
        <v>33</v>
      </c>
      <c r="H1236" t="s">
        <v>4722</v>
      </c>
      <c r="I1236" t="s">
        <v>89</v>
      </c>
      <c r="J1236" t="s">
        <v>89</v>
      </c>
      <c r="K1236" t="s">
        <v>4730</v>
      </c>
      <c r="L1236" t="s">
        <v>44</v>
      </c>
      <c r="M1236" t="s">
        <v>144</v>
      </c>
      <c r="N1236" s="19" t="s">
        <v>33</v>
      </c>
      <c r="S1236" s="19" t="s">
        <v>33</v>
      </c>
    </row>
    <row r="1237" spans="5:19" x14ac:dyDescent="0.25">
      <c r="E1237" t="s">
        <v>4731</v>
      </c>
      <c r="F1237" t="s">
        <v>4732</v>
      </c>
      <c r="G1237" s="19" t="s">
        <v>33</v>
      </c>
      <c r="H1237" t="s">
        <v>4722</v>
      </c>
      <c r="I1237" t="s">
        <v>89</v>
      </c>
      <c r="J1237" t="s">
        <v>89</v>
      </c>
      <c r="K1237" t="s">
        <v>4733</v>
      </c>
      <c r="L1237" t="s">
        <v>52</v>
      </c>
      <c r="M1237" t="s">
        <v>558</v>
      </c>
      <c r="N1237" s="19" t="s">
        <v>33</v>
      </c>
      <c r="S1237" s="19" t="s">
        <v>33</v>
      </c>
    </row>
    <row r="1238" spans="5:19" x14ac:dyDescent="0.25">
      <c r="E1238" t="s">
        <v>4734</v>
      </c>
      <c r="F1238" t="s">
        <v>4735</v>
      </c>
      <c r="G1238" s="19" t="s">
        <v>33</v>
      </c>
      <c r="H1238" t="s">
        <v>4722</v>
      </c>
      <c r="I1238" t="s">
        <v>89</v>
      </c>
      <c r="J1238" t="s">
        <v>89</v>
      </c>
      <c r="K1238" t="s">
        <v>4736</v>
      </c>
      <c r="L1238" t="s">
        <v>44</v>
      </c>
      <c r="M1238" t="s">
        <v>45</v>
      </c>
      <c r="N1238" s="19" t="s">
        <v>33</v>
      </c>
      <c r="S1238" s="19" t="s">
        <v>33</v>
      </c>
    </row>
    <row r="1239" spans="5:19" x14ac:dyDescent="0.25">
      <c r="E1239" t="s">
        <v>4737</v>
      </c>
      <c r="F1239" t="s">
        <v>4738</v>
      </c>
      <c r="G1239" s="19" t="s">
        <v>33</v>
      </c>
      <c r="H1239" t="s">
        <v>4739</v>
      </c>
      <c r="I1239" t="s">
        <v>89</v>
      </c>
      <c r="J1239" t="s">
        <v>89</v>
      </c>
      <c r="K1239" t="s">
        <v>4740</v>
      </c>
      <c r="L1239" t="s">
        <v>44</v>
      </c>
      <c r="M1239" t="s">
        <v>144</v>
      </c>
      <c r="N1239" s="19" t="s">
        <v>33</v>
      </c>
      <c r="S1239" s="19" t="s">
        <v>33</v>
      </c>
    </row>
    <row r="1240" spans="5:19" x14ac:dyDescent="0.25">
      <c r="E1240" t="s">
        <v>4741</v>
      </c>
      <c r="F1240" t="s">
        <v>4742</v>
      </c>
      <c r="G1240" s="19" t="s">
        <v>33</v>
      </c>
      <c r="H1240" t="s">
        <v>4739</v>
      </c>
      <c r="I1240" t="s">
        <v>89</v>
      </c>
      <c r="J1240" t="s">
        <v>89</v>
      </c>
      <c r="K1240" t="s">
        <v>4743</v>
      </c>
      <c r="L1240" t="s">
        <v>44</v>
      </c>
      <c r="M1240" t="s">
        <v>77</v>
      </c>
      <c r="N1240" s="19" t="s">
        <v>33</v>
      </c>
      <c r="S1240" s="19" t="s">
        <v>33</v>
      </c>
    </row>
    <row r="1241" spans="5:19" x14ac:dyDescent="0.25">
      <c r="E1241" t="s">
        <v>4744</v>
      </c>
      <c r="F1241" t="s">
        <v>4745</v>
      </c>
      <c r="G1241" s="19" t="s">
        <v>33</v>
      </c>
      <c r="H1241" t="s">
        <v>4739</v>
      </c>
      <c r="I1241" t="s">
        <v>89</v>
      </c>
      <c r="J1241" t="s">
        <v>89</v>
      </c>
      <c r="K1241" t="s">
        <v>4746</v>
      </c>
      <c r="L1241" t="s">
        <v>82</v>
      </c>
      <c r="M1241" t="s">
        <v>190</v>
      </c>
      <c r="N1241" s="19" t="s">
        <v>33</v>
      </c>
      <c r="S1241" s="19" t="s">
        <v>33</v>
      </c>
    </row>
    <row r="1242" spans="5:19" x14ac:dyDescent="0.25">
      <c r="E1242" t="s">
        <v>4747</v>
      </c>
      <c r="F1242" t="s">
        <v>4748</v>
      </c>
      <c r="G1242" s="19" t="s">
        <v>33</v>
      </c>
      <c r="H1242" t="s">
        <v>4749</v>
      </c>
      <c r="I1242" t="s">
        <v>89</v>
      </c>
      <c r="J1242" t="s">
        <v>89</v>
      </c>
      <c r="K1242" t="s">
        <v>4750</v>
      </c>
      <c r="L1242" t="s">
        <v>82</v>
      </c>
      <c r="M1242" t="s">
        <v>190</v>
      </c>
      <c r="N1242" s="19" t="s">
        <v>33</v>
      </c>
      <c r="S1242" s="19" t="s">
        <v>33</v>
      </c>
    </row>
    <row r="1243" spans="5:19" x14ac:dyDescent="0.25">
      <c r="E1243" t="s">
        <v>4751</v>
      </c>
      <c r="F1243" t="s">
        <v>4752</v>
      </c>
      <c r="G1243" s="19" t="s">
        <v>33</v>
      </c>
      <c r="H1243" t="s">
        <v>4749</v>
      </c>
      <c r="I1243" t="s">
        <v>89</v>
      </c>
      <c r="J1243" t="s">
        <v>89</v>
      </c>
      <c r="K1243" t="s">
        <v>4753</v>
      </c>
      <c r="L1243" t="s">
        <v>82</v>
      </c>
      <c r="M1243" t="s">
        <v>117</v>
      </c>
      <c r="N1243" s="19" t="s">
        <v>33</v>
      </c>
      <c r="S1243" s="19" t="s">
        <v>33</v>
      </c>
    </row>
    <row r="1244" spans="5:19" x14ac:dyDescent="0.25">
      <c r="E1244" t="s">
        <v>4754</v>
      </c>
      <c r="F1244" t="s">
        <v>4755</v>
      </c>
      <c r="G1244" s="19" t="s">
        <v>33</v>
      </c>
      <c r="H1244" t="s">
        <v>4749</v>
      </c>
      <c r="I1244" t="s">
        <v>89</v>
      </c>
      <c r="J1244" t="s">
        <v>89</v>
      </c>
      <c r="K1244" t="s">
        <v>4756</v>
      </c>
      <c r="L1244" t="s">
        <v>38</v>
      </c>
      <c r="M1244" t="s">
        <v>68</v>
      </c>
      <c r="N1244" s="19" t="s">
        <v>33</v>
      </c>
      <c r="S1244" s="19" t="s">
        <v>33</v>
      </c>
    </row>
    <row r="1245" spans="5:19" x14ac:dyDescent="0.25">
      <c r="E1245" t="s">
        <v>4757</v>
      </c>
      <c r="F1245" t="s">
        <v>4758</v>
      </c>
      <c r="G1245" s="19" t="s">
        <v>33</v>
      </c>
      <c r="H1245" t="s">
        <v>4759</v>
      </c>
      <c r="I1245" t="s">
        <v>89</v>
      </c>
      <c r="J1245" t="s">
        <v>89</v>
      </c>
      <c r="K1245" t="s">
        <v>4760</v>
      </c>
      <c r="L1245" t="s">
        <v>44</v>
      </c>
      <c r="M1245" t="s">
        <v>103</v>
      </c>
      <c r="N1245" s="19" t="s">
        <v>33</v>
      </c>
      <c r="S1245" s="19" t="s">
        <v>33</v>
      </c>
    </row>
    <row r="1246" spans="5:19" x14ac:dyDescent="0.25">
      <c r="E1246" t="s">
        <v>4761</v>
      </c>
      <c r="F1246" t="s">
        <v>4762</v>
      </c>
      <c r="G1246" s="19" t="s">
        <v>33</v>
      </c>
      <c r="H1246" t="s">
        <v>4759</v>
      </c>
      <c r="I1246" t="s">
        <v>89</v>
      </c>
      <c r="J1246" t="s">
        <v>89</v>
      </c>
      <c r="K1246" t="s">
        <v>4763</v>
      </c>
      <c r="L1246" t="s">
        <v>110</v>
      </c>
      <c r="M1246" t="s">
        <v>111</v>
      </c>
      <c r="N1246" s="19" t="s">
        <v>33</v>
      </c>
      <c r="S1246" s="19" t="s">
        <v>33</v>
      </c>
    </row>
    <row r="1247" spans="5:19" x14ac:dyDescent="0.25">
      <c r="E1247" t="s">
        <v>4764</v>
      </c>
      <c r="F1247" t="s">
        <v>4765</v>
      </c>
      <c r="G1247" s="19" t="s">
        <v>33</v>
      </c>
      <c r="H1247" t="s">
        <v>4759</v>
      </c>
      <c r="I1247" t="s">
        <v>89</v>
      </c>
      <c r="J1247" t="s">
        <v>89</v>
      </c>
      <c r="K1247" t="s">
        <v>4766</v>
      </c>
      <c r="L1247" t="s">
        <v>82</v>
      </c>
      <c r="M1247" t="s">
        <v>339</v>
      </c>
      <c r="N1247" s="19" t="s">
        <v>33</v>
      </c>
      <c r="S1247" s="19" t="s">
        <v>33</v>
      </c>
    </row>
    <row r="1248" spans="5:19" x14ac:dyDescent="0.25">
      <c r="E1248" t="s">
        <v>4767</v>
      </c>
      <c r="F1248" t="s">
        <v>4768</v>
      </c>
      <c r="G1248" s="19" t="s">
        <v>33</v>
      </c>
      <c r="H1248" t="s">
        <v>4769</v>
      </c>
      <c r="I1248" t="s">
        <v>110</v>
      </c>
      <c r="J1248" t="s">
        <v>105</v>
      </c>
      <c r="K1248" t="s">
        <v>4770</v>
      </c>
      <c r="L1248" t="s">
        <v>35</v>
      </c>
      <c r="M1248" t="s">
        <v>60</v>
      </c>
      <c r="N1248" s="19" t="s">
        <v>33</v>
      </c>
      <c r="S1248" s="19" t="s">
        <v>33</v>
      </c>
    </row>
    <row r="1249" spans="5:19" x14ac:dyDescent="0.25">
      <c r="E1249" t="s">
        <v>4771</v>
      </c>
      <c r="F1249" t="s">
        <v>4772</v>
      </c>
      <c r="G1249" s="19" t="s">
        <v>33</v>
      </c>
      <c r="H1249" t="s">
        <v>4773</v>
      </c>
      <c r="I1249" t="s">
        <v>38</v>
      </c>
      <c r="J1249" t="s">
        <v>1096</v>
      </c>
      <c r="K1249" t="s">
        <v>4774</v>
      </c>
      <c r="L1249" t="s">
        <v>170</v>
      </c>
      <c r="M1249" t="s">
        <v>1425</v>
      </c>
      <c r="N1249" s="19" t="s">
        <v>33</v>
      </c>
      <c r="S1249" s="19" t="s">
        <v>33</v>
      </c>
    </row>
    <row r="1250" spans="5:19" x14ac:dyDescent="0.25">
      <c r="E1250" t="s">
        <v>4775</v>
      </c>
      <c r="F1250" t="s">
        <v>4776</v>
      </c>
      <c r="G1250" s="19" t="s">
        <v>33</v>
      </c>
      <c r="H1250" t="s">
        <v>4777</v>
      </c>
      <c r="I1250" t="s">
        <v>38</v>
      </c>
      <c r="J1250" t="s">
        <v>1096</v>
      </c>
      <c r="K1250" t="s">
        <v>4778</v>
      </c>
      <c r="L1250" t="s">
        <v>35</v>
      </c>
      <c r="M1250" t="s">
        <v>442</v>
      </c>
      <c r="N1250" s="19" t="s">
        <v>33</v>
      </c>
      <c r="S1250" s="19" t="s">
        <v>33</v>
      </c>
    </row>
    <row r="1251" spans="5:19" x14ac:dyDescent="0.25">
      <c r="E1251" t="s">
        <v>4779</v>
      </c>
      <c r="F1251" t="s">
        <v>4780</v>
      </c>
      <c r="G1251" s="19" t="s">
        <v>33</v>
      </c>
      <c r="H1251" t="s">
        <v>4781</v>
      </c>
      <c r="I1251" t="s">
        <v>89</v>
      </c>
      <c r="J1251" t="s">
        <v>89</v>
      </c>
      <c r="K1251" t="s">
        <v>4782</v>
      </c>
      <c r="L1251" t="s">
        <v>44</v>
      </c>
      <c r="M1251" t="s">
        <v>144</v>
      </c>
      <c r="N1251" s="19" t="s">
        <v>33</v>
      </c>
      <c r="S1251" s="19" t="s">
        <v>33</v>
      </c>
    </row>
    <row r="1252" spans="5:19" x14ac:dyDescent="0.25">
      <c r="E1252" t="s">
        <v>4783</v>
      </c>
      <c r="F1252" t="s">
        <v>4784</v>
      </c>
      <c r="G1252" s="19" t="s">
        <v>33</v>
      </c>
      <c r="H1252" t="s">
        <v>4781</v>
      </c>
      <c r="I1252" t="s">
        <v>89</v>
      </c>
      <c r="J1252" t="s">
        <v>89</v>
      </c>
      <c r="K1252" t="s">
        <v>4785</v>
      </c>
      <c r="L1252" t="s">
        <v>38</v>
      </c>
      <c r="M1252" t="s">
        <v>68</v>
      </c>
      <c r="N1252" s="19" t="s">
        <v>33</v>
      </c>
      <c r="S1252" s="19" t="s">
        <v>33</v>
      </c>
    </row>
    <row r="1253" spans="5:19" x14ac:dyDescent="0.25">
      <c r="E1253" t="s">
        <v>4786</v>
      </c>
      <c r="F1253" t="s">
        <v>4787</v>
      </c>
      <c r="G1253" s="19" t="s">
        <v>33</v>
      </c>
      <c r="H1253" t="s">
        <v>4788</v>
      </c>
      <c r="I1253" t="s">
        <v>52</v>
      </c>
      <c r="J1253" t="s">
        <v>4789</v>
      </c>
      <c r="K1253" t="s">
        <v>4790</v>
      </c>
      <c r="L1253" t="s">
        <v>170</v>
      </c>
      <c r="M1253" t="s">
        <v>362</v>
      </c>
      <c r="N1253" s="19" t="s">
        <v>33</v>
      </c>
      <c r="S1253" s="19" t="s">
        <v>33</v>
      </c>
    </row>
    <row r="1254" spans="5:19" x14ac:dyDescent="0.25">
      <c r="E1254" t="s">
        <v>4791</v>
      </c>
      <c r="F1254" t="s">
        <v>4792</v>
      </c>
      <c r="G1254" s="19" t="s">
        <v>33</v>
      </c>
      <c r="H1254" t="s">
        <v>4793</v>
      </c>
      <c r="I1254" t="s">
        <v>52</v>
      </c>
      <c r="J1254" t="s">
        <v>115</v>
      </c>
      <c r="K1254" t="s">
        <v>4790</v>
      </c>
      <c r="L1254" t="s">
        <v>170</v>
      </c>
      <c r="M1254" t="s">
        <v>362</v>
      </c>
      <c r="N1254" s="19" t="s">
        <v>33</v>
      </c>
      <c r="S1254" s="19" t="s">
        <v>33</v>
      </c>
    </row>
    <row r="1255" spans="5:19" x14ac:dyDescent="0.25">
      <c r="E1255" t="s">
        <v>4794</v>
      </c>
      <c r="F1255" t="s">
        <v>4795</v>
      </c>
      <c r="G1255" s="19" t="s">
        <v>33</v>
      </c>
      <c r="H1255" t="s">
        <v>4796</v>
      </c>
      <c r="I1255" t="s">
        <v>35</v>
      </c>
      <c r="J1255" t="s">
        <v>117</v>
      </c>
      <c r="K1255" t="s">
        <v>4797</v>
      </c>
      <c r="L1255" t="s">
        <v>52</v>
      </c>
      <c r="M1255" t="s">
        <v>376</v>
      </c>
      <c r="N1255" s="19" t="s">
        <v>33</v>
      </c>
      <c r="S1255" s="19" t="s">
        <v>33</v>
      </c>
    </row>
    <row r="1256" spans="5:19" x14ac:dyDescent="0.25">
      <c r="E1256" t="s">
        <v>4798</v>
      </c>
      <c r="F1256" t="s">
        <v>4799</v>
      </c>
      <c r="G1256" s="19" t="s">
        <v>33</v>
      </c>
      <c r="H1256" t="s">
        <v>4800</v>
      </c>
      <c r="I1256" t="s">
        <v>52</v>
      </c>
      <c r="J1256" t="s">
        <v>195</v>
      </c>
      <c r="K1256" t="s">
        <v>4797</v>
      </c>
      <c r="L1256" t="s">
        <v>52</v>
      </c>
      <c r="M1256" t="s">
        <v>376</v>
      </c>
      <c r="N1256" s="19" t="s">
        <v>33</v>
      </c>
      <c r="S1256" s="19" t="s">
        <v>33</v>
      </c>
    </row>
    <row r="1257" spans="5:19" x14ac:dyDescent="0.25">
      <c r="E1257" t="s">
        <v>4801</v>
      </c>
      <c r="F1257" t="s">
        <v>4802</v>
      </c>
      <c r="G1257" s="19" t="s">
        <v>33</v>
      </c>
      <c r="H1257" t="s">
        <v>4803</v>
      </c>
      <c r="I1257" t="s">
        <v>52</v>
      </c>
      <c r="J1257" t="s">
        <v>943</v>
      </c>
      <c r="K1257" t="s">
        <v>4797</v>
      </c>
      <c r="L1257" t="s">
        <v>52</v>
      </c>
      <c r="M1257" t="s">
        <v>376</v>
      </c>
      <c r="N1257" s="19" t="s">
        <v>33</v>
      </c>
      <c r="S1257" s="19" t="s">
        <v>33</v>
      </c>
    </row>
    <row r="1258" spans="5:19" x14ac:dyDescent="0.25">
      <c r="E1258" t="s">
        <v>4804</v>
      </c>
      <c r="F1258" t="s">
        <v>4805</v>
      </c>
      <c r="G1258" s="19" t="s">
        <v>33</v>
      </c>
      <c r="H1258" t="s">
        <v>4803</v>
      </c>
      <c r="I1258" t="s">
        <v>89</v>
      </c>
      <c r="J1258" t="s">
        <v>89</v>
      </c>
      <c r="K1258" t="s">
        <v>4797</v>
      </c>
      <c r="L1258" t="s">
        <v>52</v>
      </c>
      <c r="M1258" t="s">
        <v>376</v>
      </c>
      <c r="N1258" s="19" t="s">
        <v>33</v>
      </c>
      <c r="S1258" s="19" t="s">
        <v>33</v>
      </c>
    </row>
    <row r="1259" spans="5:19" x14ac:dyDescent="0.25">
      <c r="E1259" t="s">
        <v>4806</v>
      </c>
      <c r="F1259" t="s">
        <v>4807</v>
      </c>
      <c r="G1259" s="19" t="s">
        <v>33</v>
      </c>
      <c r="H1259" t="s">
        <v>4808</v>
      </c>
      <c r="I1259" t="s">
        <v>52</v>
      </c>
      <c r="J1259" t="s">
        <v>943</v>
      </c>
      <c r="K1259" t="s">
        <v>4809</v>
      </c>
      <c r="L1259" t="s">
        <v>89</v>
      </c>
      <c r="M1259" t="s">
        <v>89</v>
      </c>
      <c r="N1259" s="19" t="s">
        <v>33</v>
      </c>
      <c r="S1259" s="19" t="s">
        <v>33</v>
      </c>
    </row>
    <row r="1260" spans="5:19" x14ac:dyDescent="0.25">
      <c r="E1260" t="s">
        <v>4810</v>
      </c>
      <c r="F1260" t="s">
        <v>4811</v>
      </c>
      <c r="G1260" s="19" t="s">
        <v>33</v>
      </c>
      <c r="H1260" t="s">
        <v>4808</v>
      </c>
      <c r="I1260" t="s">
        <v>89</v>
      </c>
      <c r="J1260" t="s">
        <v>89</v>
      </c>
      <c r="K1260" t="s">
        <v>4809</v>
      </c>
      <c r="L1260" t="s">
        <v>89</v>
      </c>
      <c r="M1260" t="s">
        <v>89</v>
      </c>
      <c r="N1260" s="19" t="s">
        <v>33</v>
      </c>
      <c r="S1260" s="19" t="s">
        <v>33</v>
      </c>
    </row>
    <row r="1261" spans="5:19" x14ac:dyDescent="0.25">
      <c r="E1261" t="s">
        <v>4812</v>
      </c>
      <c r="F1261" t="s">
        <v>4813</v>
      </c>
      <c r="G1261" s="19" t="s">
        <v>33</v>
      </c>
      <c r="H1261" t="s">
        <v>4814</v>
      </c>
      <c r="I1261" t="s">
        <v>52</v>
      </c>
      <c r="J1261" t="s">
        <v>1140</v>
      </c>
      <c r="K1261" t="s">
        <v>4809</v>
      </c>
      <c r="L1261" t="s">
        <v>89</v>
      </c>
      <c r="M1261" t="s">
        <v>89</v>
      </c>
      <c r="N1261" s="19" t="s">
        <v>33</v>
      </c>
      <c r="S1261" s="19" t="s">
        <v>33</v>
      </c>
    </row>
    <row r="1262" spans="5:19" x14ac:dyDescent="0.25">
      <c r="E1262" t="s">
        <v>4815</v>
      </c>
      <c r="F1262" t="s">
        <v>4816</v>
      </c>
      <c r="G1262" s="19" t="s">
        <v>33</v>
      </c>
      <c r="H1262" t="s">
        <v>4814</v>
      </c>
      <c r="I1262" t="s">
        <v>52</v>
      </c>
      <c r="J1262" t="s">
        <v>1140</v>
      </c>
      <c r="K1262" t="s">
        <v>4809</v>
      </c>
      <c r="L1262" t="s">
        <v>89</v>
      </c>
      <c r="M1262" t="s">
        <v>89</v>
      </c>
      <c r="N1262" s="19" t="s">
        <v>33</v>
      </c>
      <c r="S1262" s="19" t="s">
        <v>33</v>
      </c>
    </row>
    <row r="1263" spans="5:19" x14ac:dyDescent="0.25">
      <c r="E1263" t="s">
        <v>4817</v>
      </c>
      <c r="F1263" t="s">
        <v>4818</v>
      </c>
      <c r="G1263" s="19" t="s">
        <v>33</v>
      </c>
      <c r="H1263" t="s">
        <v>4819</v>
      </c>
      <c r="I1263" t="s">
        <v>38</v>
      </c>
      <c r="J1263" t="s">
        <v>376</v>
      </c>
      <c r="K1263" t="s">
        <v>4820</v>
      </c>
      <c r="L1263" t="s">
        <v>52</v>
      </c>
      <c r="M1263" t="s">
        <v>137</v>
      </c>
      <c r="N1263" s="19" t="s">
        <v>33</v>
      </c>
      <c r="S1263" s="19" t="s">
        <v>33</v>
      </c>
    </row>
    <row r="1264" spans="5:19" x14ac:dyDescent="0.25">
      <c r="E1264" t="s">
        <v>4821</v>
      </c>
      <c r="F1264" t="s">
        <v>4822</v>
      </c>
      <c r="G1264" s="19" t="s">
        <v>33</v>
      </c>
      <c r="H1264" t="s">
        <v>4823</v>
      </c>
      <c r="I1264" t="s">
        <v>110</v>
      </c>
      <c r="J1264" t="s">
        <v>111</v>
      </c>
      <c r="K1264" t="s">
        <v>4820</v>
      </c>
      <c r="L1264" t="s">
        <v>52</v>
      </c>
      <c r="M1264" t="s">
        <v>137</v>
      </c>
      <c r="N1264" s="19" t="s">
        <v>33</v>
      </c>
      <c r="S1264" s="19" t="s">
        <v>33</v>
      </c>
    </row>
    <row r="1265" spans="5:19" x14ac:dyDescent="0.25">
      <c r="E1265" t="s">
        <v>4824</v>
      </c>
      <c r="F1265" t="s">
        <v>4825</v>
      </c>
      <c r="G1265" s="19" t="s">
        <v>33</v>
      </c>
      <c r="H1265" t="s">
        <v>4826</v>
      </c>
      <c r="I1265" t="s">
        <v>356</v>
      </c>
      <c r="J1265" t="s">
        <v>943</v>
      </c>
      <c r="K1265" t="s">
        <v>4827</v>
      </c>
      <c r="L1265" t="s">
        <v>38</v>
      </c>
      <c r="M1265" t="s">
        <v>68</v>
      </c>
      <c r="N1265" s="19" t="s">
        <v>33</v>
      </c>
      <c r="S1265" s="19" t="s">
        <v>33</v>
      </c>
    </row>
    <row r="1266" spans="5:19" x14ac:dyDescent="0.25">
      <c r="E1266" t="s">
        <v>4828</v>
      </c>
      <c r="F1266" t="s">
        <v>4829</v>
      </c>
      <c r="G1266" s="19" t="s">
        <v>33</v>
      </c>
      <c r="H1266" t="s">
        <v>4830</v>
      </c>
      <c r="I1266" t="s">
        <v>356</v>
      </c>
      <c r="J1266" t="s">
        <v>943</v>
      </c>
      <c r="K1266" t="s">
        <v>4831</v>
      </c>
      <c r="L1266" t="s">
        <v>44</v>
      </c>
      <c r="M1266" t="s">
        <v>103</v>
      </c>
      <c r="N1266" s="19" t="s">
        <v>33</v>
      </c>
      <c r="S1266" s="19" t="s">
        <v>33</v>
      </c>
    </row>
    <row r="1267" spans="5:19" x14ac:dyDescent="0.25">
      <c r="E1267" t="s">
        <v>4832</v>
      </c>
      <c r="F1267" t="s">
        <v>4833</v>
      </c>
      <c r="G1267" s="19" t="s">
        <v>33</v>
      </c>
      <c r="H1267" t="s">
        <v>4834</v>
      </c>
      <c r="I1267" t="s">
        <v>96</v>
      </c>
      <c r="J1267" t="s">
        <v>711</v>
      </c>
      <c r="K1267" t="s">
        <v>4835</v>
      </c>
      <c r="L1267" t="s">
        <v>38</v>
      </c>
      <c r="M1267" t="s">
        <v>1096</v>
      </c>
      <c r="N1267" s="19" t="s">
        <v>33</v>
      </c>
      <c r="S1267" s="19" t="s">
        <v>33</v>
      </c>
    </row>
    <row r="1268" spans="5:19" x14ac:dyDescent="0.25">
      <c r="E1268" t="s">
        <v>4836</v>
      </c>
      <c r="F1268" t="s">
        <v>4837</v>
      </c>
      <c r="G1268" s="19" t="s">
        <v>33</v>
      </c>
      <c r="H1268" t="s">
        <v>4838</v>
      </c>
      <c r="I1268" t="s">
        <v>89</v>
      </c>
      <c r="J1268" t="s">
        <v>89</v>
      </c>
      <c r="K1268" t="s">
        <v>4839</v>
      </c>
      <c r="L1268" t="s">
        <v>52</v>
      </c>
      <c r="M1268" t="s">
        <v>99</v>
      </c>
      <c r="N1268" s="19" t="s">
        <v>33</v>
      </c>
      <c r="S1268" s="19" t="s">
        <v>33</v>
      </c>
    </row>
    <row r="1269" spans="5:19" x14ac:dyDescent="0.25">
      <c r="E1269" t="s">
        <v>4840</v>
      </c>
      <c r="F1269" t="s">
        <v>4841</v>
      </c>
      <c r="G1269" s="19" t="s">
        <v>33</v>
      </c>
      <c r="H1269" t="s">
        <v>4838</v>
      </c>
      <c r="I1269" t="s">
        <v>89</v>
      </c>
      <c r="J1269" t="s">
        <v>89</v>
      </c>
      <c r="K1269" t="s">
        <v>4842</v>
      </c>
      <c r="L1269" t="s">
        <v>38</v>
      </c>
      <c r="M1269" t="s">
        <v>39</v>
      </c>
      <c r="N1269" s="19" t="s">
        <v>33</v>
      </c>
      <c r="S1269" s="19" t="s">
        <v>33</v>
      </c>
    </row>
    <row r="1270" spans="5:19" x14ac:dyDescent="0.25">
      <c r="E1270" t="s">
        <v>4843</v>
      </c>
      <c r="F1270" t="s">
        <v>4844</v>
      </c>
      <c r="G1270" s="19" t="s">
        <v>33</v>
      </c>
      <c r="H1270" t="s">
        <v>4845</v>
      </c>
      <c r="I1270" t="s">
        <v>110</v>
      </c>
      <c r="J1270" t="s">
        <v>99</v>
      </c>
      <c r="K1270" t="s">
        <v>4842</v>
      </c>
      <c r="L1270" t="s">
        <v>38</v>
      </c>
      <c r="M1270" t="s">
        <v>39</v>
      </c>
      <c r="N1270" s="19" t="s">
        <v>33</v>
      </c>
      <c r="S1270" s="19" t="s">
        <v>33</v>
      </c>
    </row>
    <row r="1271" spans="5:19" x14ac:dyDescent="0.25">
      <c r="E1271" t="s">
        <v>4846</v>
      </c>
      <c r="F1271" t="s">
        <v>4847</v>
      </c>
      <c r="G1271" s="19" t="s">
        <v>33</v>
      </c>
      <c r="H1271" t="s">
        <v>4848</v>
      </c>
      <c r="I1271" t="s">
        <v>82</v>
      </c>
      <c r="J1271" t="s">
        <v>943</v>
      </c>
      <c r="K1271" t="s">
        <v>4842</v>
      </c>
      <c r="L1271" t="s">
        <v>38</v>
      </c>
      <c r="M1271" t="s">
        <v>39</v>
      </c>
      <c r="N1271" s="19" t="s">
        <v>33</v>
      </c>
      <c r="S1271" s="19" t="s">
        <v>33</v>
      </c>
    </row>
    <row r="1272" spans="5:19" x14ac:dyDescent="0.25">
      <c r="E1272" t="s">
        <v>4849</v>
      </c>
      <c r="F1272" t="s">
        <v>4850</v>
      </c>
      <c r="G1272" s="19" t="s">
        <v>33</v>
      </c>
      <c r="H1272" t="s">
        <v>4851</v>
      </c>
      <c r="I1272" t="s">
        <v>150</v>
      </c>
      <c r="J1272" t="s">
        <v>3944</v>
      </c>
      <c r="K1272" t="s">
        <v>4852</v>
      </c>
      <c r="L1272" t="s">
        <v>96</v>
      </c>
      <c r="M1272" t="s">
        <v>861</v>
      </c>
      <c r="N1272" s="19" t="s">
        <v>33</v>
      </c>
      <c r="S1272" s="19" t="s">
        <v>33</v>
      </c>
    </row>
    <row r="1273" spans="5:19" x14ac:dyDescent="0.25">
      <c r="E1273" t="s">
        <v>4853</v>
      </c>
      <c r="F1273" t="s">
        <v>4854</v>
      </c>
      <c r="G1273" s="19" t="s">
        <v>33</v>
      </c>
      <c r="H1273" t="s">
        <v>4851</v>
      </c>
      <c r="I1273" t="s">
        <v>150</v>
      </c>
      <c r="J1273" t="s">
        <v>3944</v>
      </c>
      <c r="K1273" t="s">
        <v>4852</v>
      </c>
      <c r="L1273" t="s">
        <v>96</v>
      </c>
      <c r="M1273" t="s">
        <v>861</v>
      </c>
      <c r="N1273" s="19" t="s">
        <v>33</v>
      </c>
      <c r="S1273" s="19" t="s">
        <v>33</v>
      </c>
    </row>
    <row r="1274" spans="5:19" x14ac:dyDescent="0.25">
      <c r="E1274" t="s">
        <v>4855</v>
      </c>
      <c r="F1274" t="s">
        <v>4856</v>
      </c>
      <c r="G1274" s="19" t="s">
        <v>33</v>
      </c>
      <c r="H1274" t="s">
        <v>4857</v>
      </c>
      <c r="I1274" t="s">
        <v>150</v>
      </c>
      <c r="J1274" t="s">
        <v>3944</v>
      </c>
      <c r="K1274" t="s">
        <v>4852</v>
      </c>
      <c r="L1274" t="s">
        <v>96</v>
      </c>
      <c r="M1274" t="s">
        <v>861</v>
      </c>
      <c r="N1274" s="19" t="s">
        <v>33</v>
      </c>
      <c r="S1274" s="19" t="s">
        <v>33</v>
      </c>
    </row>
    <row r="1275" spans="5:19" x14ac:dyDescent="0.25">
      <c r="E1275" t="s">
        <v>4858</v>
      </c>
      <c r="F1275" t="s">
        <v>4859</v>
      </c>
      <c r="G1275" s="19" t="s">
        <v>33</v>
      </c>
      <c r="H1275" t="s">
        <v>4857</v>
      </c>
      <c r="I1275" t="s">
        <v>150</v>
      </c>
      <c r="J1275" t="s">
        <v>3944</v>
      </c>
      <c r="K1275" t="s">
        <v>4860</v>
      </c>
      <c r="L1275" t="s">
        <v>52</v>
      </c>
      <c r="M1275" t="s">
        <v>137</v>
      </c>
      <c r="N1275" s="19" t="s">
        <v>33</v>
      </c>
      <c r="S1275" s="19" t="s">
        <v>33</v>
      </c>
    </row>
    <row r="1276" spans="5:19" x14ac:dyDescent="0.25">
      <c r="E1276" t="s">
        <v>4861</v>
      </c>
      <c r="F1276" t="s">
        <v>4862</v>
      </c>
      <c r="G1276" s="19" t="s">
        <v>33</v>
      </c>
      <c r="H1276" t="s">
        <v>4863</v>
      </c>
      <c r="I1276" t="s">
        <v>170</v>
      </c>
      <c r="J1276" t="s">
        <v>683</v>
      </c>
      <c r="K1276" t="s">
        <v>4864</v>
      </c>
      <c r="L1276" t="s">
        <v>91</v>
      </c>
      <c r="M1276" t="s">
        <v>348</v>
      </c>
      <c r="N1276" s="19" t="s">
        <v>33</v>
      </c>
      <c r="S1276" s="19" t="s">
        <v>33</v>
      </c>
    </row>
    <row r="1277" spans="5:19" x14ac:dyDescent="0.25">
      <c r="E1277" t="s">
        <v>4865</v>
      </c>
      <c r="F1277" t="s">
        <v>4866</v>
      </c>
      <c r="G1277" s="19" t="s">
        <v>33</v>
      </c>
      <c r="H1277" t="s">
        <v>4867</v>
      </c>
      <c r="I1277" t="s">
        <v>82</v>
      </c>
      <c r="J1277" t="s">
        <v>4351</v>
      </c>
      <c r="K1277" t="s">
        <v>4868</v>
      </c>
      <c r="L1277" t="s">
        <v>89</v>
      </c>
      <c r="M1277" t="s">
        <v>89</v>
      </c>
      <c r="N1277" s="19" t="s">
        <v>33</v>
      </c>
      <c r="S1277" s="19" t="s">
        <v>33</v>
      </c>
    </row>
    <row r="1278" spans="5:19" x14ac:dyDescent="0.25">
      <c r="E1278" t="s">
        <v>4869</v>
      </c>
      <c r="F1278" t="s">
        <v>4870</v>
      </c>
      <c r="G1278" s="19" t="s">
        <v>33</v>
      </c>
      <c r="H1278" t="s">
        <v>4867</v>
      </c>
      <c r="I1278" t="s">
        <v>89</v>
      </c>
      <c r="J1278" t="s">
        <v>89</v>
      </c>
      <c r="K1278" t="s">
        <v>4871</v>
      </c>
      <c r="L1278" t="s">
        <v>89</v>
      </c>
      <c r="M1278" t="s">
        <v>89</v>
      </c>
      <c r="N1278" s="19" t="s">
        <v>33</v>
      </c>
      <c r="S1278" s="19" t="s">
        <v>33</v>
      </c>
    </row>
    <row r="1279" spans="5:19" x14ac:dyDescent="0.25">
      <c r="E1279" t="s">
        <v>4872</v>
      </c>
      <c r="F1279" t="s">
        <v>4873</v>
      </c>
      <c r="G1279" s="19" t="s">
        <v>33</v>
      </c>
      <c r="H1279" t="s">
        <v>4874</v>
      </c>
      <c r="I1279" t="s">
        <v>52</v>
      </c>
      <c r="J1279" t="s">
        <v>115</v>
      </c>
      <c r="K1279" t="s">
        <v>4875</v>
      </c>
      <c r="L1279" t="s">
        <v>89</v>
      </c>
      <c r="M1279" t="s">
        <v>89</v>
      </c>
      <c r="N1279" s="19" t="s">
        <v>33</v>
      </c>
      <c r="S1279" s="19" t="s">
        <v>33</v>
      </c>
    </row>
    <row r="1280" spans="5:19" x14ac:dyDescent="0.25">
      <c r="E1280" t="s">
        <v>4876</v>
      </c>
      <c r="F1280" t="s">
        <v>4877</v>
      </c>
      <c r="G1280" s="19" t="s">
        <v>33</v>
      </c>
      <c r="H1280" t="s">
        <v>4878</v>
      </c>
      <c r="I1280" t="s">
        <v>356</v>
      </c>
      <c r="J1280" t="s">
        <v>713</v>
      </c>
      <c r="K1280" t="s">
        <v>4879</v>
      </c>
      <c r="L1280" t="s">
        <v>89</v>
      </c>
      <c r="M1280" t="s">
        <v>89</v>
      </c>
      <c r="N1280" s="19" t="s">
        <v>33</v>
      </c>
      <c r="S1280" s="19" t="s">
        <v>33</v>
      </c>
    </row>
    <row r="1281" spans="5:19" x14ac:dyDescent="0.25">
      <c r="E1281" t="s">
        <v>4880</v>
      </c>
      <c r="F1281" t="s">
        <v>4881</v>
      </c>
      <c r="G1281" s="19" t="s">
        <v>33</v>
      </c>
      <c r="H1281" t="s">
        <v>4882</v>
      </c>
      <c r="I1281" t="s">
        <v>150</v>
      </c>
      <c r="J1281" t="s">
        <v>244</v>
      </c>
      <c r="K1281" t="s">
        <v>4883</v>
      </c>
      <c r="L1281" t="s">
        <v>89</v>
      </c>
      <c r="M1281" t="s">
        <v>89</v>
      </c>
      <c r="N1281" s="19" t="s">
        <v>33</v>
      </c>
      <c r="S1281" s="19" t="s">
        <v>33</v>
      </c>
    </row>
    <row r="1282" spans="5:19" x14ac:dyDescent="0.25">
      <c r="E1282" t="s">
        <v>4884</v>
      </c>
      <c r="F1282" t="s">
        <v>4885</v>
      </c>
      <c r="G1282" s="19" t="s">
        <v>33</v>
      </c>
      <c r="H1282" t="s">
        <v>4886</v>
      </c>
      <c r="I1282" t="s">
        <v>44</v>
      </c>
      <c r="J1282" t="s">
        <v>649</v>
      </c>
      <c r="K1282" t="s">
        <v>4887</v>
      </c>
      <c r="L1282" t="s">
        <v>89</v>
      </c>
      <c r="M1282" t="s">
        <v>89</v>
      </c>
      <c r="N1282" s="19" t="s">
        <v>33</v>
      </c>
      <c r="S1282" s="19" t="s">
        <v>33</v>
      </c>
    </row>
    <row r="1283" spans="5:19" x14ac:dyDescent="0.25">
      <c r="E1283" t="s">
        <v>4888</v>
      </c>
      <c r="F1283" t="s">
        <v>4889</v>
      </c>
      <c r="G1283" s="19" t="s">
        <v>33</v>
      </c>
      <c r="H1283" t="s">
        <v>4890</v>
      </c>
      <c r="I1283" t="s">
        <v>91</v>
      </c>
      <c r="J1283" t="s">
        <v>417</v>
      </c>
      <c r="K1283" t="s">
        <v>4891</v>
      </c>
      <c r="L1283" t="s">
        <v>89</v>
      </c>
      <c r="M1283" t="s">
        <v>89</v>
      </c>
      <c r="N1283" s="19" t="s">
        <v>33</v>
      </c>
      <c r="S1283" s="19" t="s">
        <v>33</v>
      </c>
    </row>
    <row r="1284" spans="5:19" x14ac:dyDescent="0.25">
      <c r="E1284" t="s">
        <v>4892</v>
      </c>
      <c r="F1284" t="s">
        <v>4893</v>
      </c>
      <c r="G1284" s="19" t="s">
        <v>33</v>
      </c>
      <c r="H1284" t="s">
        <v>4890</v>
      </c>
      <c r="I1284" t="s">
        <v>89</v>
      </c>
      <c r="J1284" t="s">
        <v>89</v>
      </c>
      <c r="K1284" t="s">
        <v>4894</v>
      </c>
      <c r="L1284" t="s">
        <v>89</v>
      </c>
      <c r="M1284" t="s">
        <v>89</v>
      </c>
      <c r="N1284" s="19" t="s">
        <v>33</v>
      </c>
      <c r="S1284" s="19" t="s">
        <v>33</v>
      </c>
    </row>
    <row r="1285" spans="5:19" x14ac:dyDescent="0.25">
      <c r="E1285" t="s">
        <v>4895</v>
      </c>
      <c r="F1285" t="s">
        <v>4896</v>
      </c>
      <c r="G1285" s="19" t="s">
        <v>33</v>
      </c>
      <c r="H1285" t="s">
        <v>4897</v>
      </c>
      <c r="I1285" t="s">
        <v>52</v>
      </c>
      <c r="J1285" t="s">
        <v>688</v>
      </c>
      <c r="K1285" t="s">
        <v>4898</v>
      </c>
      <c r="L1285" t="s">
        <v>89</v>
      </c>
      <c r="M1285" t="s">
        <v>89</v>
      </c>
      <c r="N1285" s="19" t="s">
        <v>33</v>
      </c>
      <c r="S1285" s="19" t="s">
        <v>33</v>
      </c>
    </row>
    <row r="1286" spans="5:19" x14ac:dyDescent="0.25">
      <c r="E1286" t="s">
        <v>4899</v>
      </c>
      <c r="F1286" t="s">
        <v>4900</v>
      </c>
      <c r="G1286" s="19" t="s">
        <v>33</v>
      </c>
      <c r="H1286" t="s">
        <v>4901</v>
      </c>
      <c r="I1286" t="s">
        <v>82</v>
      </c>
      <c r="J1286" t="s">
        <v>1024</v>
      </c>
      <c r="K1286" t="s">
        <v>4902</v>
      </c>
      <c r="L1286" t="s">
        <v>89</v>
      </c>
      <c r="M1286" t="s">
        <v>89</v>
      </c>
      <c r="N1286" s="19" t="s">
        <v>33</v>
      </c>
      <c r="S1286" s="19" t="s">
        <v>33</v>
      </c>
    </row>
    <row r="1287" spans="5:19" x14ac:dyDescent="0.25">
      <c r="E1287" t="s">
        <v>4903</v>
      </c>
      <c r="F1287" t="s">
        <v>4904</v>
      </c>
      <c r="G1287" s="19" t="s">
        <v>33</v>
      </c>
      <c r="H1287" t="s">
        <v>4905</v>
      </c>
      <c r="I1287" t="s">
        <v>38</v>
      </c>
      <c r="J1287" t="s">
        <v>249</v>
      </c>
      <c r="K1287" t="s">
        <v>4906</v>
      </c>
      <c r="L1287" t="s">
        <v>89</v>
      </c>
      <c r="M1287" t="s">
        <v>89</v>
      </c>
      <c r="N1287" s="19" t="s">
        <v>33</v>
      </c>
      <c r="S1287" s="19" t="s">
        <v>33</v>
      </c>
    </row>
    <row r="1288" spans="5:19" x14ac:dyDescent="0.25">
      <c r="E1288" t="s">
        <v>4907</v>
      </c>
      <c r="F1288" t="s">
        <v>4908</v>
      </c>
      <c r="G1288" s="19" t="s">
        <v>33</v>
      </c>
      <c r="H1288" t="s">
        <v>4909</v>
      </c>
      <c r="I1288" t="s">
        <v>52</v>
      </c>
      <c r="J1288" t="s">
        <v>137</v>
      </c>
      <c r="K1288" t="s">
        <v>4910</v>
      </c>
      <c r="L1288" t="s">
        <v>89</v>
      </c>
      <c r="M1288" t="s">
        <v>89</v>
      </c>
      <c r="N1288" s="19" t="s">
        <v>33</v>
      </c>
      <c r="S1288" s="19" t="s">
        <v>33</v>
      </c>
    </row>
    <row r="1289" spans="5:19" x14ac:dyDescent="0.25">
      <c r="E1289" t="s">
        <v>4911</v>
      </c>
      <c r="F1289" t="s">
        <v>4912</v>
      </c>
      <c r="G1289" s="19" t="s">
        <v>33</v>
      </c>
      <c r="H1289" t="s">
        <v>4913</v>
      </c>
      <c r="I1289" t="s">
        <v>150</v>
      </c>
      <c r="J1289" t="s">
        <v>151</v>
      </c>
      <c r="K1289" t="s">
        <v>4914</v>
      </c>
      <c r="L1289" t="s">
        <v>89</v>
      </c>
      <c r="M1289" t="s">
        <v>89</v>
      </c>
      <c r="N1289" s="19" t="s">
        <v>33</v>
      </c>
      <c r="S1289" s="19" t="s">
        <v>33</v>
      </c>
    </row>
    <row r="1290" spans="5:19" x14ac:dyDescent="0.25">
      <c r="E1290" t="s">
        <v>4915</v>
      </c>
      <c r="F1290" t="s">
        <v>4916</v>
      </c>
      <c r="G1290" s="19" t="s">
        <v>33</v>
      </c>
      <c r="H1290" t="s">
        <v>4917</v>
      </c>
      <c r="I1290" t="s">
        <v>91</v>
      </c>
      <c r="J1290" t="s">
        <v>92</v>
      </c>
      <c r="K1290" t="s">
        <v>4918</v>
      </c>
      <c r="L1290" t="s">
        <v>89</v>
      </c>
      <c r="M1290" t="s">
        <v>89</v>
      </c>
      <c r="N1290" s="19" t="s">
        <v>33</v>
      </c>
      <c r="S1290" s="19" t="s">
        <v>33</v>
      </c>
    </row>
    <row r="1291" spans="5:19" x14ac:dyDescent="0.25">
      <c r="E1291" t="s">
        <v>4919</v>
      </c>
      <c r="F1291" t="s">
        <v>4920</v>
      </c>
      <c r="G1291" s="19" t="s">
        <v>33</v>
      </c>
      <c r="H1291" t="s">
        <v>4921</v>
      </c>
      <c r="I1291" t="s">
        <v>82</v>
      </c>
      <c r="J1291" t="s">
        <v>339</v>
      </c>
      <c r="K1291" t="s">
        <v>4922</v>
      </c>
      <c r="L1291" t="s">
        <v>356</v>
      </c>
      <c r="M1291" t="s">
        <v>943</v>
      </c>
      <c r="N1291" s="19" t="s">
        <v>33</v>
      </c>
      <c r="S1291" s="19" t="s">
        <v>33</v>
      </c>
    </row>
    <row r="1292" spans="5:19" x14ac:dyDescent="0.25">
      <c r="E1292" t="s">
        <v>4923</v>
      </c>
      <c r="F1292" t="s">
        <v>4924</v>
      </c>
      <c r="G1292" s="19" t="s">
        <v>33</v>
      </c>
      <c r="H1292" t="s">
        <v>4925</v>
      </c>
      <c r="I1292" t="s">
        <v>38</v>
      </c>
      <c r="J1292" t="s">
        <v>376</v>
      </c>
      <c r="K1292" t="s">
        <v>4926</v>
      </c>
      <c r="L1292" t="s">
        <v>35</v>
      </c>
      <c r="M1292" t="s">
        <v>263</v>
      </c>
      <c r="N1292" s="19" t="s">
        <v>33</v>
      </c>
      <c r="S1292" s="19" t="s">
        <v>33</v>
      </c>
    </row>
    <row r="1293" spans="5:19" x14ac:dyDescent="0.25">
      <c r="E1293" t="s">
        <v>4927</v>
      </c>
      <c r="F1293" t="s">
        <v>4928</v>
      </c>
      <c r="G1293" s="19" t="s">
        <v>33</v>
      </c>
      <c r="H1293" t="s">
        <v>4929</v>
      </c>
      <c r="I1293" t="s">
        <v>52</v>
      </c>
      <c r="J1293" t="s">
        <v>137</v>
      </c>
      <c r="K1293" t="s">
        <v>4930</v>
      </c>
      <c r="L1293" t="s">
        <v>44</v>
      </c>
      <c r="M1293" t="s">
        <v>103</v>
      </c>
      <c r="N1293" s="19" t="s">
        <v>33</v>
      </c>
      <c r="S1293" s="19" t="s">
        <v>33</v>
      </c>
    </row>
    <row r="1294" spans="5:19" x14ac:dyDescent="0.25">
      <c r="E1294" t="s">
        <v>4931</v>
      </c>
      <c r="F1294" t="s">
        <v>4932</v>
      </c>
      <c r="G1294" s="19" t="s">
        <v>33</v>
      </c>
      <c r="H1294" t="s">
        <v>4929</v>
      </c>
      <c r="I1294" t="s">
        <v>52</v>
      </c>
      <c r="J1294" t="s">
        <v>137</v>
      </c>
      <c r="K1294" t="s">
        <v>4933</v>
      </c>
      <c r="L1294" t="s">
        <v>52</v>
      </c>
      <c r="M1294" t="s">
        <v>99</v>
      </c>
      <c r="N1294" s="19" t="s">
        <v>33</v>
      </c>
      <c r="S1294" s="19" t="s">
        <v>33</v>
      </c>
    </row>
    <row r="1295" spans="5:19" x14ac:dyDescent="0.25">
      <c r="E1295" t="s">
        <v>4934</v>
      </c>
      <c r="F1295" t="s">
        <v>4935</v>
      </c>
      <c r="G1295" s="19" t="s">
        <v>33</v>
      </c>
      <c r="H1295" t="s">
        <v>4936</v>
      </c>
      <c r="I1295" t="s">
        <v>35</v>
      </c>
      <c r="J1295" t="s">
        <v>263</v>
      </c>
      <c r="K1295" t="s">
        <v>4937</v>
      </c>
      <c r="L1295" t="s">
        <v>52</v>
      </c>
      <c r="M1295" t="s">
        <v>943</v>
      </c>
      <c r="N1295" s="19" t="s">
        <v>33</v>
      </c>
      <c r="S1295" s="19" t="s">
        <v>33</v>
      </c>
    </row>
    <row r="1296" spans="5:19" x14ac:dyDescent="0.25">
      <c r="E1296" t="s">
        <v>4938</v>
      </c>
      <c r="F1296" t="s">
        <v>4939</v>
      </c>
      <c r="G1296" s="19" t="s">
        <v>33</v>
      </c>
      <c r="H1296" t="s">
        <v>4940</v>
      </c>
      <c r="I1296" t="s">
        <v>170</v>
      </c>
      <c r="J1296" t="s">
        <v>1425</v>
      </c>
      <c r="K1296" t="s">
        <v>4941</v>
      </c>
      <c r="L1296" t="s">
        <v>52</v>
      </c>
      <c r="M1296" t="s">
        <v>943</v>
      </c>
      <c r="N1296" s="19" t="s">
        <v>33</v>
      </c>
      <c r="S1296" s="19" t="s">
        <v>33</v>
      </c>
    </row>
    <row r="1297" spans="5:19" x14ac:dyDescent="0.25">
      <c r="E1297" t="s">
        <v>4942</v>
      </c>
      <c r="F1297" t="s">
        <v>4943</v>
      </c>
      <c r="G1297" s="19" t="s">
        <v>33</v>
      </c>
      <c r="H1297" t="s">
        <v>4944</v>
      </c>
      <c r="I1297" t="s">
        <v>110</v>
      </c>
      <c r="J1297" t="s">
        <v>2713</v>
      </c>
      <c r="K1297" t="s">
        <v>4941</v>
      </c>
      <c r="L1297" t="s">
        <v>52</v>
      </c>
      <c r="M1297" t="s">
        <v>943</v>
      </c>
      <c r="N1297" s="19" t="s">
        <v>33</v>
      </c>
      <c r="S1297" s="19" t="s">
        <v>33</v>
      </c>
    </row>
    <row r="1298" spans="5:19" x14ac:dyDescent="0.25">
      <c r="E1298" t="s">
        <v>4945</v>
      </c>
      <c r="F1298" t="s">
        <v>4946</v>
      </c>
      <c r="G1298" s="19" t="s">
        <v>33</v>
      </c>
      <c r="H1298" t="s">
        <v>4947</v>
      </c>
      <c r="I1298" t="s">
        <v>44</v>
      </c>
      <c r="J1298" t="s">
        <v>45</v>
      </c>
      <c r="K1298" t="s">
        <v>4948</v>
      </c>
      <c r="L1298" t="s">
        <v>52</v>
      </c>
      <c r="M1298" t="s">
        <v>53</v>
      </c>
      <c r="N1298" s="19" t="s">
        <v>33</v>
      </c>
      <c r="S1298" s="19" t="s">
        <v>33</v>
      </c>
    </row>
    <row r="1299" spans="5:19" x14ac:dyDescent="0.25">
      <c r="E1299" t="s">
        <v>4949</v>
      </c>
      <c r="F1299" t="s">
        <v>4950</v>
      </c>
      <c r="G1299" s="19" t="s">
        <v>33</v>
      </c>
      <c r="H1299" t="s">
        <v>4951</v>
      </c>
      <c r="I1299" t="s">
        <v>44</v>
      </c>
      <c r="J1299" t="s">
        <v>103</v>
      </c>
      <c r="K1299" t="s">
        <v>4952</v>
      </c>
      <c r="L1299" t="s">
        <v>52</v>
      </c>
      <c r="M1299" t="s">
        <v>943</v>
      </c>
      <c r="N1299" s="19" t="s">
        <v>33</v>
      </c>
      <c r="S1299" s="19" t="s">
        <v>33</v>
      </c>
    </row>
    <row r="1300" spans="5:19" x14ac:dyDescent="0.25">
      <c r="E1300" t="s">
        <v>4953</v>
      </c>
      <c r="F1300" t="s">
        <v>4954</v>
      </c>
      <c r="G1300" s="19" t="s">
        <v>33</v>
      </c>
      <c r="H1300" t="s">
        <v>4955</v>
      </c>
      <c r="I1300" t="s">
        <v>82</v>
      </c>
      <c r="J1300" t="s">
        <v>711</v>
      </c>
      <c r="K1300" t="s">
        <v>4956</v>
      </c>
      <c r="L1300" t="s">
        <v>89</v>
      </c>
      <c r="M1300" t="s">
        <v>89</v>
      </c>
      <c r="N1300" s="19" t="s">
        <v>33</v>
      </c>
      <c r="S1300" s="19" t="s">
        <v>33</v>
      </c>
    </row>
    <row r="1301" spans="5:19" x14ac:dyDescent="0.25">
      <c r="E1301" t="s">
        <v>4957</v>
      </c>
      <c r="F1301" t="s">
        <v>4958</v>
      </c>
      <c r="G1301" s="19" t="s">
        <v>33</v>
      </c>
      <c r="H1301" t="s">
        <v>4959</v>
      </c>
      <c r="I1301" t="s">
        <v>52</v>
      </c>
      <c r="J1301" t="s">
        <v>137</v>
      </c>
      <c r="K1301" t="s">
        <v>4960</v>
      </c>
      <c r="L1301" t="s">
        <v>52</v>
      </c>
      <c r="M1301" t="s">
        <v>881</v>
      </c>
      <c r="N1301" s="19" t="s">
        <v>33</v>
      </c>
      <c r="S1301" s="19" t="s">
        <v>33</v>
      </c>
    </row>
    <row r="1302" spans="5:19" x14ac:dyDescent="0.25">
      <c r="E1302" t="s">
        <v>4961</v>
      </c>
      <c r="F1302" t="s">
        <v>4962</v>
      </c>
      <c r="G1302" s="19" t="s">
        <v>33</v>
      </c>
      <c r="H1302" t="s">
        <v>4959</v>
      </c>
      <c r="I1302" t="s">
        <v>89</v>
      </c>
      <c r="J1302" t="s">
        <v>89</v>
      </c>
      <c r="K1302" t="s">
        <v>4963</v>
      </c>
      <c r="L1302" t="s">
        <v>142</v>
      </c>
      <c r="M1302" t="s">
        <v>117</v>
      </c>
      <c r="N1302" s="19" t="s">
        <v>33</v>
      </c>
      <c r="S1302" s="19" t="s">
        <v>33</v>
      </c>
    </row>
    <row r="1303" spans="5:19" x14ac:dyDescent="0.25">
      <c r="E1303" t="s">
        <v>4964</v>
      </c>
      <c r="F1303" t="s">
        <v>4965</v>
      </c>
      <c r="G1303" s="19" t="s">
        <v>33</v>
      </c>
      <c r="H1303" t="s">
        <v>4966</v>
      </c>
      <c r="I1303" t="s">
        <v>52</v>
      </c>
      <c r="J1303" t="s">
        <v>137</v>
      </c>
      <c r="K1303" t="s">
        <v>4967</v>
      </c>
      <c r="L1303" t="s">
        <v>38</v>
      </c>
      <c r="M1303" t="s">
        <v>133</v>
      </c>
      <c r="N1303" s="19" t="s">
        <v>33</v>
      </c>
      <c r="S1303" s="19" t="s">
        <v>33</v>
      </c>
    </row>
    <row r="1304" spans="5:19" x14ac:dyDescent="0.25">
      <c r="E1304" t="s">
        <v>4968</v>
      </c>
      <c r="F1304" t="s">
        <v>4969</v>
      </c>
      <c r="G1304" s="19" t="s">
        <v>33</v>
      </c>
      <c r="H1304" t="s">
        <v>4966</v>
      </c>
      <c r="I1304" t="s">
        <v>89</v>
      </c>
      <c r="J1304" t="s">
        <v>89</v>
      </c>
      <c r="K1304" t="s">
        <v>4967</v>
      </c>
      <c r="L1304" t="s">
        <v>38</v>
      </c>
      <c r="M1304" t="s">
        <v>133</v>
      </c>
      <c r="N1304" s="19" t="s">
        <v>33</v>
      </c>
      <c r="S1304" s="19" t="s">
        <v>33</v>
      </c>
    </row>
    <row r="1305" spans="5:19" x14ac:dyDescent="0.25">
      <c r="E1305" t="s">
        <v>4970</v>
      </c>
      <c r="F1305" t="s">
        <v>4971</v>
      </c>
      <c r="G1305" s="19" t="s">
        <v>33</v>
      </c>
      <c r="H1305" t="s">
        <v>4972</v>
      </c>
      <c r="I1305" t="s">
        <v>150</v>
      </c>
      <c r="J1305" t="s">
        <v>244</v>
      </c>
      <c r="K1305" t="s">
        <v>4967</v>
      </c>
      <c r="L1305" t="s">
        <v>38</v>
      </c>
      <c r="M1305" t="s">
        <v>133</v>
      </c>
      <c r="N1305" s="19" t="s">
        <v>33</v>
      </c>
      <c r="S1305" s="19" t="s">
        <v>33</v>
      </c>
    </row>
    <row r="1306" spans="5:19" x14ac:dyDescent="0.25">
      <c r="E1306" t="s">
        <v>4973</v>
      </c>
      <c r="F1306" t="s">
        <v>4974</v>
      </c>
      <c r="G1306" s="19" t="s">
        <v>33</v>
      </c>
      <c r="H1306" t="s">
        <v>4975</v>
      </c>
      <c r="I1306" t="s">
        <v>142</v>
      </c>
      <c r="J1306" t="s">
        <v>133</v>
      </c>
      <c r="K1306" t="s">
        <v>4976</v>
      </c>
      <c r="L1306" t="s">
        <v>38</v>
      </c>
      <c r="M1306" t="s">
        <v>376</v>
      </c>
      <c r="N1306" s="19" t="s">
        <v>33</v>
      </c>
      <c r="S1306" s="19" t="s">
        <v>33</v>
      </c>
    </row>
    <row r="1307" spans="5:19" x14ac:dyDescent="0.25">
      <c r="E1307" t="s">
        <v>4977</v>
      </c>
      <c r="F1307" t="s">
        <v>4978</v>
      </c>
      <c r="G1307" s="19" t="s">
        <v>33</v>
      </c>
      <c r="H1307" t="s">
        <v>4979</v>
      </c>
      <c r="I1307" t="s">
        <v>356</v>
      </c>
      <c r="J1307" t="s">
        <v>943</v>
      </c>
      <c r="K1307" t="s">
        <v>4976</v>
      </c>
      <c r="L1307" t="s">
        <v>38</v>
      </c>
      <c r="M1307" t="s">
        <v>376</v>
      </c>
      <c r="N1307" s="19" t="s">
        <v>33</v>
      </c>
      <c r="S1307" s="19" t="s">
        <v>33</v>
      </c>
    </row>
    <row r="1308" spans="5:19" x14ac:dyDescent="0.25">
      <c r="E1308" t="s">
        <v>4980</v>
      </c>
      <c r="F1308" t="s">
        <v>4981</v>
      </c>
      <c r="G1308" s="19" t="s">
        <v>33</v>
      </c>
      <c r="H1308" t="s">
        <v>4979</v>
      </c>
      <c r="I1308" t="s">
        <v>89</v>
      </c>
      <c r="J1308" t="s">
        <v>89</v>
      </c>
      <c r="K1308" t="s">
        <v>4982</v>
      </c>
      <c r="L1308" t="s">
        <v>52</v>
      </c>
      <c r="M1308" t="s">
        <v>195</v>
      </c>
      <c r="N1308" s="19" t="s">
        <v>33</v>
      </c>
      <c r="S1308" s="19" t="s">
        <v>33</v>
      </c>
    </row>
    <row r="1309" spans="5:19" x14ac:dyDescent="0.25">
      <c r="E1309" t="s">
        <v>4983</v>
      </c>
      <c r="F1309" t="s">
        <v>4984</v>
      </c>
      <c r="G1309" s="19" t="s">
        <v>33</v>
      </c>
      <c r="H1309" t="s">
        <v>4985</v>
      </c>
      <c r="I1309" t="s">
        <v>35</v>
      </c>
      <c r="J1309" t="s">
        <v>263</v>
      </c>
      <c r="K1309" t="s">
        <v>4986</v>
      </c>
      <c r="L1309" t="s">
        <v>142</v>
      </c>
      <c r="M1309" t="s">
        <v>133</v>
      </c>
      <c r="N1309" s="19" t="s">
        <v>33</v>
      </c>
      <c r="S1309" s="19" t="s">
        <v>33</v>
      </c>
    </row>
    <row r="1310" spans="5:19" x14ac:dyDescent="0.25">
      <c r="E1310" t="s">
        <v>4987</v>
      </c>
      <c r="F1310" t="s">
        <v>4988</v>
      </c>
      <c r="G1310" s="19" t="s">
        <v>33</v>
      </c>
      <c r="H1310" t="s">
        <v>4989</v>
      </c>
      <c r="I1310" t="s">
        <v>44</v>
      </c>
      <c r="J1310" t="s">
        <v>45</v>
      </c>
      <c r="K1310" t="s">
        <v>4990</v>
      </c>
      <c r="L1310" t="s">
        <v>89</v>
      </c>
      <c r="M1310" t="s">
        <v>89</v>
      </c>
      <c r="N1310" s="19" t="s">
        <v>33</v>
      </c>
      <c r="S1310" s="19" t="s">
        <v>33</v>
      </c>
    </row>
    <row r="1311" spans="5:19" x14ac:dyDescent="0.25">
      <c r="E1311" t="s">
        <v>4991</v>
      </c>
      <c r="F1311" t="s">
        <v>4992</v>
      </c>
      <c r="G1311" s="19" t="s">
        <v>33</v>
      </c>
      <c r="H1311" t="s">
        <v>4993</v>
      </c>
      <c r="I1311" t="s">
        <v>52</v>
      </c>
      <c r="J1311" t="s">
        <v>1069</v>
      </c>
      <c r="K1311" t="s">
        <v>4990</v>
      </c>
      <c r="L1311" t="s">
        <v>89</v>
      </c>
      <c r="M1311" t="s">
        <v>89</v>
      </c>
      <c r="N1311" s="19" t="s">
        <v>33</v>
      </c>
      <c r="S1311" s="19" t="s">
        <v>33</v>
      </c>
    </row>
    <row r="1312" spans="5:19" x14ac:dyDescent="0.25">
      <c r="E1312" t="s">
        <v>4994</v>
      </c>
      <c r="F1312" t="s">
        <v>4995</v>
      </c>
      <c r="G1312" s="19" t="s">
        <v>33</v>
      </c>
      <c r="H1312" t="s">
        <v>4996</v>
      </c>
      <c r="I1312" t="s">
        <v>170</v>
      </c>
      <c r="J1312" t="s">
        <v>2917</v>
      </c>
      <c r="K1312" t="s">
        <v>4997</v>
      </c>
      <c r="L1312" t="s">
        <v>35</v>
      </c>
      <c r="M1312" t="s">
        <v>36</v>
      </c>
      <c r="N1312" s="19" t="s">
        <v>33</v>
      </c>
      <c r="S1312" s="19" t="s">
        <v>33</v>
      </c>
    </row>
    <row r="1313" spans="5:19" x14ac:dyDescent="0.25">
      <c r="E1313" t="s">
        <v>4998</v>
      </c>
      <c r="F1313" t="s">
        <v>4999</v>
      </c>
      <c r="G1313" s="19" t="s">
        <v>33</v>
      </c>
      <c r="H1313" t="s">
        <v>5000</v>
      </c>
      <c r="I1313" t="s">
        <v>35</v>
      </c>
      <c r="J1313" t="s">
        <v>263</v>
      </c>
      <c r="K1313" t="s">
        <v>5001</v>
      </c>
      <c r="L1313" t="s">
        <v>110</v>
      </c>
      <c r="M1313" t="s">
        <v>239</v>
      </c>
      <c r="N1313" s="19" t="s">
        <v>33</v>
      </c>
      <c r="S1313" s="19" t="s">
        <v>33</v>
      </c>
    </row>
    <row r="1314" spans="5:19" x14ac:dyDescent="0.25">
      <c r="E1314" t="s">
        <v>5002</v>
      </c>
      <c r="F1314" t="s">
        <v>5003</v>
      </c>
      <c r="G1314" s="19" t="s">
        <v>33</v>
      </c>
      <c r="H1314" t="s">
        <v>5004</v>
      </c>
      <c r="I1314" t="s">
        <v>356</v>
      </c>
      <c r="J1314" t="s">
        <v>357</v>
      </c>
      <c r="K1314" t="s">
        <v>5005</v>
      </c>
      <c r="L1314" t="s">
        <v>38</v>
      </c>
      <c r="M1314" t="s">
        <v>68</v>
      </c>
      <c r="N1314" s="19" t="s">
        <v>33</v>
      </c>
      <c r="S1314" s="19" t="s">
        <v>33</v>
      </c>
    </row>
    <row r="1315" spans="5:19" x14ac:dyDescent="0.25">
      <c r="E1315" t="s">
        <v>5006</v>
      </c>
      <c r="F1315" t="s">
        <v>5007</v>
      </c>
      <c r="G1315" s="19" t="s">
        <v>33</v>
      </c>
      <c r="H1315" t="s">
        <v>5008</v>
      </c>
      <c r="I1315" t="s">
        <v>110</v>
      </c>
      <c r="J1315" t="s">
        <v>313</v>
      </c>
      <c r="K1315" t="s">
        <v>5009</v>
      </c>
      <c r="L1315" t="s">
        <v>38</v>
      </c>
      <c r="M1315" t="s">
        <v>68</v>
      </c>
      <c r="N1315" s="19" t="s">
        <v>33</v>
      </c>
      <c r="S1315" s="19" t="s">
        <v>33</v>
      </c>
    </row>
    <row r="1316" spans="5:19" x14ac:dyDescent="0.25">
      <c r="E1316" t="s">
        <v>5010</v>
      </c>
      <c r="F1316" t="s">
        <v>5011</v>
      </c>
      <c r="G1316" s="19" t="s">
        <v>33</v>
      </c>
      <c r="H1316" t="s">
        <v>5012</v>
      </c>
      <c r="I1316" t="s">
        <v>110</v>
      </c>
      <c r="J1316" t="s">
        <v>313</v>
      </c>
      <c r="K1316" t="s">
        <v>5013</v>
      </c>
      <c r="L1316" t="s">
        <v>82</v>
      </c>
      <c r="M1316" t="s">
        <v>105</v>
      </c>
      <c r="N1316" s="19" t="s">
        <v>33</v>
      </c>
      <c r="S1316" s="19" t="s">
        <v>33</v>
      </c>
    </row>
    <row r="1317" spans="5:19" x14ac:dyDescent="0.25">
      <c r="E1317" t="s">
        <v>5014</v>
      </c>
      <c r="F1317" t="s">
        <v>5015</v>
      </c>
      <c r="G1317" s="19" t="s">
        <v>33</v>
      </c>
      <c r="H1317" t="s">
        <v>5016</v>
      </c>
      <c r="I1317" t="s">
        <v>89</v>
      </c>
      <c r="J1317" t="s">
        <v>89</v>
      </c>
      <c r="K1317" t="s">
        <v>5017</v>
      </c>
      <c r="L1317" t="s">
        <v>110</v>
      </c>
      <c r="M1317" t="s">
        <v>111</v>
      </c>
      <c r="N1317" s="19" t="s">
        <v>33</v>
      </c>
      <c r="S1317" s="19" t="s">
        <v>33</v>
      </c>
    </row>
    <row r="1318" spans="5:19" x14ac:dyDescent="0.25">
      <c r="E1318" t="s">
        <v>5018</v>
      </c>
      <c r="F1318" t="s">
        <v>5019</v>
      </c>
      <c r="G1318" s="19" t="s">
        <v>33</v>
      </c>
      <c r="H1318" t="s">
        <v>5020</v>
      </c>
      <c r="I1318" t="s">
        <v>38</v>
      </c>
      <c r="J1318" t="s">
        <v>1096</v>
      </c>
      <c r="K1318" t="s">
        <v>5021</v>
      </c>
      <c r="L1318" t="s">
        <v>110</v>
      </c>
      <c r="M1318" t="s">
        <v>111</v>
      </c>
      <c r="N1318" s="19" t="s">
        <v>33</v>
      </c>
      <c r="S1318" s="19" t="s">
        <v>33</v>
      </c>
    </row>
    <row r="1319" spans="5:19" x14ac:dyDescent="0.25">
      <c r="E1319" t="s">
        <v>5022</v>
      </c>
      <c r="F1319" t="s">
        <v>5023</v>
      </c>
      <c r="G1319" s="19" t="s">
        <v>33</v>
      </c>
      <c r="H1319" t="s">
        <v>5020</v>
      </c>
      <c r="I1319" t="s">
        <v>89</v>
      </c>
      <c r="J1319" t="s">
        <v>89</v>
      </c>
      <c r="K1319" t="s">
        <v>5024</v>
      </c>
      <c r="L1319" t="s">
        <v>38</v>
      </c>
      <c r="M1319" t="s">
        <v>794</v>
      </c>
      <c r="N1319" s="19" t="s">
        <v>33</v>
      </c>
      <c r="S1319" s="19" t="s">
        <v>33</v>
      </c>
    </row>
    <row r="1320" spans="5:19" x14ac:dyDescent="0.25">
      <c r="E1320" t="s">
        <v>5025</v>
      </c>
      <c r="F1320" t="s">
        <v>5026</v>
      </c>
      <c r="G1320" s="19" t="s">
        <v>33</v>
      </c>
      <c r="H1320" t="s">
        <v>5020</v>
      </c>
      <c r="I1320" t="s">
        <v>89</v>
      </c>
      <c r="J1320" t="s">
        <v>89</v>
      </c>
      <c r="K1320" t="s">
        <v>5027</v>
      </c>
      <c r="L1320" t="s">
        <v>38</v>
      </c>
      <c r="M1320" t="s">
        <v>39</v>
      </c>
      <c r="N1320" s="19" t="s">
        <v>33</v>
      </c>
      <c r="S1320" s="19" t="s">
        <v>33</v>
      </c>
    </row>
    <row r="1321" spans="5:19" x14ac:dyDescent="0.25">
      <c r="E1321" t="s">
        <v>5028</v>
      </c>
      <c r="F1321" t="s">
        <v>5029</v>
      </c>
      <c r="G1321" s="19" t="s">
        <v>33</v>
      </c>
      <c r="H1321" t="s">
        <v>5020</v>
      </c>
      <c r="I1321" t="s">
        <v>89</v>
      </c>
      <c r="J1321" t="s">
        <v>89</v>
      </c>
      <c r="K1321" t="s">
        <v>5030</v>
      </c>
      <c r="L1321" t="s">
        <v>35</v>
      </c>
      <c r="M1321" t="s">
        <v>36</v>
      </c>
      <c r="N1321" s="19" t="s">
        <v>33</v>
      </c>
      <c r="S1321" s="19" t="s">
        <v>33</v>
      </c>
    </row>
    <row r="1322" spans="5:19" x14ac:dyDescent="0.25">
      <c r="E1322" t="s">
        <v>5031</v>
      </c>
      <c r="F1322" t="s">
        <v>5032</v>
      </c>
      <c r="G1322" s="19" t="s">
        <v>33</v>
      </c>
      <c r="H1322" t="s">
        <v>5020</v>
      </c>
      <c r="I1322" t="s">
        <v>89</v>
      </c>
      <c r="J1322" t="s">
        <v>89</v>
      </c>
      <c r="K1322" t="s">
        <v>5033</v>
      </c>
      <c r="L1322" t="s">
        <v>38</v>
      </c>
      <c r="M1322" t="s">
        <v>376</v>
      </c>
      <c r="N1322" s="19" t="s">
        <v>33</v>
      </c>
      <c r="S1322" s="19" t="s">
        <v>33</v>
      </c>
    </row>
    <row r="1323" spans="5:19" x14ac:dyDescent="0.25">
      <c r="E1323" t="s">
        <v>5034</v>
      </c>
      <c r="F1323" t="s">
        <v>5035</v>
      </c>
      <c r="G1323" s="19" t="s">
        <v>33</v>
      </c>
      <c r="H1323" t="s">
        <v>5020</v>
      </c>
      <c r="I1323" t="s">
        <v>89</v>
      </c>
      <c r="J1323" t="s">
        <v>89</v>
      </c>
      <c r="K1323" t="s">
        <v>5036</v>
      </c>
      <c r="L1323" t="s">
        <v>44</v>
      </c>
      <c r="M1323" t="s">
        <v>103</v>
      </c>
      <c r="N1323" s="19" t="s">
        <v>33</v>
      </c>
      <c r="S1323" s="19" t="s">
        <v>33</v>
      </c>
    </row>
    <row r="1324" spans="5:19" x14ac:dyDescent="0.25">
      <c r="E1324" t="s">
        <v>5037</v>
      </c>
      <c r="F1324" t="s">
        <v>5038</v>
      </c>
      <c r="G1324" s="19" t="s">
        <v>33</v>
      </c>
      <c r="H1324" t="s">
        <v>5020</v>
      </c>
      <c r="I1324" t="s">
        <v>89</v>
      </c>
      <c r="J1324" t="s">
        <v>89</v>
      </c>
      <c r="K1324" t="s">
        <v>5039</v>
      </c>
      <c r="L1324" t="s">
        <v>35</v>
      </c>
      <c r="M1324" t="s">
        <v>447</v>
      </c>
      <c r="N1324" s="19" t="s">
        <v>33</v>
      </c>
      <c r="S1324" s="19" t="s">
        <v>33</v>
      </c>
    </row>
    <row r="1325" spans="5:19" x14ac:dyDescent="0.25">
      <c r="E1325" t="s">
        <v>5040</v>
      </c>
      <c r="F1325" t="s">
        <v>5041</v>
      </c>
      <c r="G1325" s="19" t="s">
        <v>33</v>
      </c>
      <c r="H1325" t="s">
        <v>5020</v>
      </c>
      <c r="I1325" t="s">
        <v>89</v>
      </c>
      <c r="J1325" t="s">
        <v>89</v>
      </c>
      <c r="K1325" t="s">
        <v>5042</v>
      </c>
      <c r="L1325" t="s">
        <v>356</v>
      </c>
      <c r="M1325" t="s">
        <v>83</v>
      </c>
      <c r="N1325" s="19" t="s">
        <v>33</v>
      </c>
      <c r="S1325" s="19" t="s">
        <v>33</v>
      </c>
    </row>
    <row r="1326" spans="5:19" x14ac:dyDescent="0.25">
      <c r="E1326" t="s">
        <v>5043</v>
      </c>
      <c r="F1326" t="s">
        <v>5044</v>
      </c>
      <c r="G1326" s="19" t="s">
        <v>33</v>
      </c>
      <c r="H1326" t="s">
        <v>5045</v>
      </c>
      <c r="I1326" t="s">
        <v>89</v>
      </c>
      <c r="J1326" t="s">
        <v>89</v>
      </c>
      <c r="K1326" t="s">
        <v>5046</v>
      </c>
      <c r="L1326" t="s">
        <v>38</v>
      </c>
      <c r="M1326" t="s">
        <v>1275</v>
      </c>
      <c r="N1326" s="19" t="s">
        <v>33</v>
      </c>
      <c r="S1326" s="19" t="s">
        <v>33</v>
      </c>
    </row>
    <row r="1327" spans="5:19" x14ac:dyDescent="0.25">
      <c r="E1327" t="s">
        <v>5047</v>
      </c>
      <c r="F1327" t="s">
        <v>5048</v>
      </c>
      <c r="G1327" s="19" t="s">
        <v>33</v>
      </c>
      <c r="H1327" t="s">
        <v>5049</v>
      </c>
      <c r="I1327" t="s">
        <v>89</v>
      </c>
      <c r="J1327" t="s">
        <v>89</v>
      </c>
      <c r="K1327" t="s">
        <v>5050</v>
      </c>
      <c r="L1327" t="s">
        <v>35</v>
      </c>
      <c r="M1327" t="s">
        <v>160</v>
      </c>
      <c r="N1327" s="19" t="s">
        <v>33</v>
      </c>
      <c r="S1327" s="19" t="s">
        <v>33</v>
      </c>
    </row>
    <row r="1328" spans="5:19" x14ac:dyDescent="0.25">
      <c r="E1328" t="s">
        <v>5051</v>
      </c>
      <c r="F1328" t="s">
        <v>5052</v>
      </c>
      <c r="G1328" s="19" t="s">
        <v>33</v>
      </c>
      <c r="H1328" t="s">
        <v>5053</v>
      </c>
      <c r="I1328" t="s">
        <v>82</v>
      </c>
      <c r="J1328" t="s">
        <v>693</v>
      </c>
      <c r="K1328" t="s">
        <v>5054</v>
      </c>
      <c r="L1328" t="s">
        <v>89</v>
      </c>
      <c r="M1328" t="s">
        <v>89</v>
      </c>
      <c r="N1328" s="19" t="s">
        <v>33</v>
      </c>
      <c r="S1328" s="19" t="s">
        <v>33</v>
      </c>
    </row>
    <row r="1329" spans="5:19" x14ac:dyDescent="0.25">
      <c r="E1329" t="s">
        <v>5055</v>
      </c>
      <c r="F1329" t="s">
        <v>5056</v>
      </c>
      <c r="G1329" s="19" t="s">
        <v>33</v>
      </c>
      <c r="H1329" t="s">
        <v>5057</v>
      </c>
      <c r="I1329" t="s">
        <v>52</v>
      </c>
      <c r="J1329" t="s">
        <v>195</v>
      </c>
      <c r="K1329" t="s">
        <v>5058</v>
      </c>
      <c r="L1329" t="s">
        <v>44</v>
      </c>
      <c r="M1329" t="s">
        <v>103</v>
      </c>
      <c r="N1329" s="19" t="s">
        <v>33</v>
      </c>
      <c r="S1329" s="19" t="s">
        <v>33</v>
      </c>
    </row>
    <row r="1330" spans="5:19" x14ac:dyDescent="0.25">
      <c r="E1330" t="s">
        <v>5059</v>
      </c>
      <c r="F1330" t="s">
        <v>5060</v>
      </c>
      <c r="G1330" s="19" t="s">
        <v>33</v>
      </c>
      <c r="H1330" t="s">
        <v>5061</v>
      </c>
      <c r="I1330" t="s">
        <v>82</v>
      </c>
      <c r="J1330" t="s">
        <v>693</v>
      </c>
      <c r="K1330" t="s">
        <v>5062</v>
      </c>
      <c r="L1330" t="s">
        <v>38</v>
      </c>
      <c r="M1330" t="s">
        <v>133</v>
      </c>
      <c r="N1330" s="19" t="s">
        <v>33</v>
      </c>
      <c r="S1330" s="19" t="s">
        <v>33</v>
      </c>
    </row>
    <row r="1331" spans="5:19" x14ac:dyDescent="0.25">
      <c r="E1331" t="s">
        <v>5063</v>
      </c>
      <c r="F1331" t="s">
        <v>5064</v>
      </c>
      <c r="G1331" s="19" t="s">
        <v>33</v>
      </c>
      <c r="H1331" t="s">
        <v>5065</v>
      </c>
      <c r="I1331" t="s">
        <v>35</v>
      </c>
      <c r="J1331" t="s">
        <v>117</v>
      </c>
      <c r="K1331" t="s">
        <v>5062</v>
      </c>
      <c r="L1331" t="s">
        <v>38</v>
      </c>
      <c r="M1331" t="s">
        <v>133</v>
      </c>
      <c r="N1331" s="19" t="s">
        <v>33</v>
      </c>
      <c r="S1331" s="19" t="s">
        <v>33</v>
      </c>
    </row>
    <row r="1332" spans="5:19" x14ac:dyDescent="0.25">
      <c r="E1332" t="s">
        <v>5066</v>
      </c>
      <c r="F1332" t="s">
        <v>5067</v>
      </c>
      <c r="G1332" s="19" t="s">
        <v>33</v>
      </c>
      <c r="H1332" t="s">
        <v>5068</v>
      </c>
      <c r="I1332" t="s">
        <v>52</v>
      </c>
      <c r="J1332" t="s">
        <v>195</v>
      </c>
      <c r="K1332" t="s">
        <v>5062</v>
      </c>
      <c r="L1332" t="s">
        <v>38</v>
      </c>
      <c r="M1332" t="s">
        <v>133</v>
      </c>
      <c r="N1332" s="19" t="s">
        <v>33</v>
      </c>
      <c r="S1332" s="19" t="s">
        <v>33</v>
      </c>
    </row>
    <row r="1333" spans="5:19" x14ac:dyDescent="0.25">
      <c r="E1333" t="s">
        <v>5069</v>
      </c>
      <c r="F1333" t="s">
        <v>5070</v>
      </c>
      <c r="G1333" s="19" t="s">
        <v>33</v>
      </c>
      <c r="H1333" t="s">
        <v>5071</v>
      </c>
      <c r="I1333" t="s">
        <v>52</v>
      </c>
      <c r="J1333" t="s">
        <v>137</v>
      </c>
      <c r="K1333" t="s">
        <v>5072</v>
      </c>
      <c r="L1333" t="s">
        <v>38</v>
      </c>
      <c r="M1333" t="s">
        <v>68</v>
      </c>
      <c r="N1333" s="19" t="s">
        <v>33</v>
      </c>
      <c r="S1333" s="19" t="s">
        <v>33</v>
      </c>
    </row>
    <row r="1334" spans="5:19" x14ac:dyDescent="0.25">
      <c r="E1334" t="s">
        <v>5073</v>
      </c>
      <c r="F1334" t="s">
        <v>5074</v>
      </c>
      <c r="G1334" s="19" t="s">
        <v>33</v>
      </c>
      <c r="H1334" t="s">
        <v>5075</v>
      </c>
      <c r="I1334" t="s">
        <v>89</v>
      </c>
      <c r="J1334" t="s">
        <v>89</v>
      </c>
      <c r="K1334" t="s">
        <v>5076</v>
      </c>
      <c r="L1334" t="s">
        <v>38</v>
      </c>
      <c r="M1334" t="s">
        <v>68</v>
      </c>
      <c r="N1334" s="19" t="s">
        <v>33</v>
      </c>
      <c r="S1334" s="19" t="s">
        <v>33</v>
      </c>
    </row>
    <row r="1335" spans="5:19" x14ac:dyDescent="0.25">
      <c r="E1335" t="s">
        <v>5077</v>
      </c>
      <c r="F1335" t="s">
        <v>5078</v>
      </c>
      <c r="G1335" s="19" t="s">
        <v>33</v>
      </c>
      <c r="H1335" t="s">
        <v>5079</v>
      </c>
      <c r="I1335" t="s">
        <v>110</v>
      </c>
      <c r="J1335" t="s">
        <v>239</v>
      </c>
      <c r="K1335" t="s">
        <v>5080</v>
      </c>
      <c r="L1335" t="s">
        <v>38</v>
      </c>
      <c r="M1335" t="s">
        <v>68</v>
      </c>
      <c r="N1335" s="19" t="s">
        <v>33</v>
      </c>
      <c r="S1335" s="19" t="s">
        <v>33</v>
      </c>
    </row>
    <row r="1336" spans="5:19" x14ac:dyDescent="0.25">
      <c r="E1336" t="s">
        <v>5081</v>
      </c>
      <c r="F1336" t="s">
        <v>5082</v>
      </c>
      <c r="G1336" s="19" t="s">
        <v>33</v>
      </c>
      <c r="H1336" t="s">
        <v>5083</v>
      </c>
      <c r="I1336" t="s">
        <v>110</v>
      </c>
      <c r="J1336" t="s">
        <v>239</v>
      </c>
      <c r="K1336" t="s">
        <v>5084</v>
      </c>
      <c r="L1336" t="s">
        <v>82</v>
      </c>
      <c r="M1336" t="s">
        <v>711</v>
      </c>
      <c r="N1336" s="19" t="s">
        <v>33</v>
      </c>
      <c r="S1336" s="19" t="s">
        <v>33</v>
      </c>
    </row>
    <row r="1337" spans="5:19" x14ac:dyDescent="0.25">
      <c r="E1337" t="s">
        <v>5085</v>
      </c>
      <c r="F1337" t="s">
        <v>5086</v>
      </c>
      <c r="G1337" s="19" t="s">
        <v>33</v>
      </c>
      <c r="H1337" t="s">
        <v>5087</v>
      </c>
      <c r="I1337" t="s">
        <v>52</v>
      </c>
      <c r="J1337" t="s">
        <v>137</v>
      </c>
      <c r="K1337" t="s">
        <v>5088</v>
      </c>
      <c r="L1337" t="s">
        <v>110</v>
      </c>
      <c r="M1337" t="s">
        <v>111</v>
      </c>
      <c r="N1337" s="19" t="s">
        <v>33</v>
      </c>
      <c r="S1337" s="19" t="s">
        <v>33</v>
      </c>
    </row>
    <row r="1338" spans="5:19" x14ac:dyDescent="0.25">
      <c r="E1338" t="s">
        <v>5089</v>
      </c>
      <c r="F1338" t="s">
        <v>5090</v>
      </c>
      <c r="G1338" s="19" t="s">
        <v>33</v>
      </c>
      <c r="H1338" t="s">
        <v>5091</v>
      </c>
      <c r="I1338" t="s">
        <v>89</v>
      </c>
      <c r="J1338" t="s">
        <v>89</v>
      </c>
      <c r="K1338" t="s">
        <v>5092</v>
      </c>
      <c r="L1338" t="s">
        <v>150</v>
      </c>
      <c r="M1338" t="s">
        <v>151</v>
      </c>
      <c r="N1338" s="19" t="s">
        <v>33</v>
      </c>
      <c r="S1338" s="19" t="s">
        <v>33</v>
      </c>
    </row>
    <row r="1339" spans="5:19" x14ac:dyDescent="0.25">
      <c r="E1339" t="s">
        <v>5093</v>
      </c>
      <c r="F1339" t="s">
        <v>5094</v>
      </c>
      <c r="G1339" s="19" t="s">
        <v>33</v>
      </c>
      <c r="H1339" t="s">
        <v>5095</v>
      </c>
      <c r="I1339" t="s">
        <v>96</v>
      </c>
      <c r="J1339" t="s">
        <v>209</v>
      </c>
      <c r="K1339" t="s">
        <v>5096</v>
      </c>
      <c r="L1339" t="s">
        <v>44</v>
      </c>
      <c r="M1339" t="s">
        <v>103</v>
      </c>
      <c r="N1339" s="19" t="s">
        <v>33</v>
      </c>
      <c r="S1339" s="19" t="s">
        <v>33</v>
      </c>
    </row>
    <row r="1340" spans="5:19" x14ac:dyDescent="0.25">
      <c r="E1340" t="s">
        <v>5097</v>
      </c>
      <c r="F1340" t="s">
        <v>5098</v>
      </c>
      <c r="G1340" s="19" t="s">
        <v>33</v>
      </c>
      <c r="H1340" t="s">
        <v>5099</v>
      </c>
      <c r="I1340" t="s">
        <v>52</v>
      </c>
      <c r="J1340" t="s">
        <v>1420</v>
      </c>
      <c r="K1340" t="s">
        <v>5100</v>
      </c>
      <c r="L1340" t="s">
        <v>38</v>
      </c>
      <c r="M1340" t="s">
        <v>249</v>
      </c>
      <c r="N1340" s="19" t="s">
        <v>33</v>
      </c>
      <c r="S1340" s="19" t="s">
        <v>33</v>
      </c>
    </row>
    <row r="1341" spans="5:19" x14ac:dyDescent="0.25">
      <c r="E1341" t="s">
        <v>5101</v>
      </c>
      <c r="F1341" t="s">
        <v>5102</v>
      </c>
      <c r="G1341" s="19" t="s">
        <v>33</v>
      </c>
      <c r="H1341" t="s">
        <v>5099</v>
      </c>
      <c r="I1341" t="s">
        <v>89</v>
      </c>
      <c r="J1341" t="s">
        <v>89</v>
      </c>
      <c r="K1341" t="s">
        <v>5103</v>
      </c>
      <c r="L1341" t="s">
        <v>52</v>
      </c>
      <c r="M1341" t="s">
        <v>1994</v>
      </c>
      <c r="N1341" s="19" t="s">
        <v>33</v>
      </c>
      <c r="S1341" s="19" t="s">
        <v>33</v>
      </c>
    </row>
    <row r="1342" spans="5:19" x14ac:dyDescent="0.25">
      <c r="E1342" t="s">
        <v>5104</v>
      </c>
      <c r="F1342" t="s">
        <v>5105</v>
      </c>
      <c r="G1342" s="19" t="s">
        <v>33</v>
      </c>
      <c r="H1342" t="s">
        <v>5106</v>
      </c>
      <c r="I1342" t="s">
        <v>52</v>
      </c>
      <c r="J1342" t="s">
        <v>137</v>
      </c>
      <c r="K1342" t="s">
        <v>5107</v>
      </c>
      <c r="L1342" t="s">
        <v>89</v>
      </c>
      <c r="M1342" t="s">
        <v>89</v>
      </c>
      <c r="N1342" s="19" t="s">
        <v>33</v>
      </c>
      <c r="S1342" s="19" t="s">
        <v>33</v>
      </c>
    </row>
    <row r="1343" spans="5:19" x14ac:dyDescent="0.25">
      <c r="E1343" t="s">
        <v>5108</v>
      </c>
      <c r="F1343" t="s">
        <v>5109</v>
      </c>
      <c r="G1343" s="19" t="s">
        <v>33</v>
      </c>
      <c r="H1343" t="s">
        <v>5106</v>
      </c>
      <c r="I1343" t="s">
        <v>52</v>
      </c>
      <c r="J1343" t="s">
        <v>137</v>
      </c>
      <c r="K1343" t="s">
        <v>5110</v>
      </c>
      <c r="L1343" t="s">
        <v>52</v>
      </c>
      <c r="M1343" t="s">
        <v>195</v>
      </c>
      <c r="N1343" s="19" t="s">
        <v>33</v>
      </c>
      <c r="S1343" s="19" t="s">
        <v>33</v>
      </c>
    </row>
    <row r="1344" spans="5:19" x14ac:dyDescent="0.25">
      <c r="E1344" t="s">
        <v>5111</v>
      </c>
      <c r="F1344" t="s">
        <v>5112</v>
      </c>
      <c r="G1344" s="19" t="s">
        <v>33</v>
      </c>
      <c r="H1344" t="s">
        <v>5113</v>
      </c>
      <c r="I1344" t="s">
        <v>91</v>
      </c>
      <c r="J1344" t="s">
        <v>92</v>
      </c>
      <c r="K1344" t="s">
        <v>5114</v>
      </c>
      <c r="L1344" t="s">
        <v>150</v>
      </c>
      <c r="M1344" t="s">
        <v>537</v>
      </c>
      <c r="N1344" s="19" t="s">
        <v>33</v>
      </c>
      <c r="S1344" s="19" t="s">
        <v>33</v>
      </c>
    </row>
    <row r="1345" spans="5:19" x14ac:dyDescent="0.25">
      <c r="E1345" t="s">
        <v>5115</v>
      </c>
      <c r="F1345" t="s">
        <v>5116</v>
      </c>
      <c r="G1345" s="19" t="s">
        <v>33</v>
      </c>
      <c r="H1345" t="s">
        <v>5117</v>
      </c>
      <c r="I1345" t="s">
        <v>38</v>
      </c>
      <c r="J1345" t="s">
        <v>68</v>
      </c>
      <c r="K1345" t="s">
        <v>5118</v>
      </c>
      <c r="L1345" t="s">
        <v>38</v>
      </c>
      <c r="M1345" t="s">
        <v>39</v>
      </c>
      <c r="N1345" s="19" t="s">
        <v>33</v>
      </c>
      <c r="S1345" s="19" t="s">
        <v>33</v>
      </c>
    </row>
    <row r="1346" spans="5:19" x14ac:dyDescent="0.25">
      <c r="E1346" t="s">
        <v>5119</v>
      </c>
      <c r="F1346" t="s">
        <v>5120</v>
      </c>
      <c r="G1346" s="19" t="s">
        <v>33</v>
      </c>
      <c r="H1346" t="s">
        <v>5121</v>
      </c>
      <c r="I1346" t="s">
        <v>38</v>
      </c>
      <c r="J1346" t="s">
        <v>471</v>
      </c>
      <c r="K1346" t="s">
        <v>5122</v>
      </c>
      <c r="L1346" t="s">
        <v>44</v>
      </c>
      <c r="M1346" t="s">
        <v>144</v>
      </c>
      <c r="N1346" s="19" t="s">
        <v>33</v>
      </c>
      <c r="S1346" s="19" t="s">
        <v>33</v>
      </c>
    </row>
    <row r="1347" spans="5:19" x14ac:dyDescent="0.25">
      <c r="E1347" t="s">
        <v>5123</v>
      </c>
      <c r="F1347" t="s">
        <v>5124</v>
      </c>
      <c r="G1347" s="19" t="s">
        <v>33</v>
      </c>
      <c r="H1347" t="s">
        <v>5125</v>
      </c>
      <c r="I1347" t="s">
        <v>82</v>
      </c>
      <c r="J1347" t="s">
        <v>713</v>
      </c>
      <c r="K1347" t="s">
        <v>5126</v>
      </c>
      <c r="L1347" t="s">
        <v>38</v>
      </c>
      <c r="M1347" t="s">
        <v>62</v>
      </c>
      <c r="N1347" s="19" t="s">
        <v>33</v>
      </c>
      <c r="S1347" s="19" t="s">
        <v>33</v>
      </c>
    </row>
    <row r="1348" spans="5:19" x14ac:dyDescent="0.25">
      <c r="E1348" t="s">
        <v>5127</v>
      </c>
      <c r="F1348" t="s">
        <v>5128</v>
      </c>
      <c r="G1348" s="19" t="s">
        <v>33</v>
      </c>
      <c r="H1348" t="s">
        <v>5129</v>
      </c>
      <c r="I1348" t="s">
        <v>38</v>
      </c>
      <c r="J1348" t="s">
        <v>1096</v>
      </c>
      <c r="K1348" t="s">
        <v>5130</v>
      </c>
      <c r="L1348" t="s">
        <v>38</v>
      </c>
      <c r="M1348" t="s">
        <v>283</v>
      </c>
      <c r="N1348" s="19" t="s">
        <v>33</v>
      </c>
      <c r="S1348" s="19" t="s">
        <v>33</v>
      </c>
    </row>
    <row r="1349" spans="5:19" x14ac:dyDescent="0.25">
      <c r="E1349" t="s">
        <v>5131</v>
      </c>
      <c r="F1349" t="s">
        <v>5132</v>
      </c>
      <c r="G1349" s="19" t="s">
        <v>33</v>
      </c>
      <c r="H1349" t="s">
        <v>5133</v>
      </c>
      <c r="I1349" t="s">
        <v>89</v>
      </c>
      <c r="J1349" t="s">
        <v>89</v>
      </c>
      <c r="K1349" t="s">
        <v>5134</v>
      </c>
      <c r="L1349" t="s">
        <v>38</v>
      </c>
      <c r="M1349" t="s">
        <v>68</v>
      </c>
      <c r="N1349" s="19" t="s">
        <v>33</v>
      </c>
      <c r="S1349" s="19" t="s">
        <v>33</v>
      </c>
    </row>
    <row r="1350" spans="5:19" x14ac:dyDescent="0.25">
      <c r="E1350" t="s">
        <v>5135</v>
      </c>
      <c r="F1350" t="s">
        <v>5136</v>
      </c>
      <c r="G1350" s="19" t="s">
        <v>33</v>
      </c>
      <c r="H1350" t="s">
        <v>5133</v>
      </c>
      <c r="I1350" t="s">
        <v>89</v>
      </c>
      <c r="J1350" t="s">
        <v>89</v>
      </c>
      <c r="K1350" t="s">
        <v>5134</v>
      </c>
      <c r="L1350" t="s">
        <v>38</v>
      </c>
      <c r="M1350" t="s">
        <v>68</v>
      </c>
      <c r="N1350" s="19" t="s">
        <v>33</v>
      </c>
      <c r="S1350" s="19" t="s">
        <v>33</v>
      </c>
    </row>
    <row r="1351" spans="5:19" x14ac:dyDescent="0.25">
      <c r="E1351" t="s">
        <v>5137</v>
      </c>
      <c r="F1351" t="s">
        <v>5138</v>
      </c>
      <c r="G1351" s="19" t="s">
        <v>33</v>
      </c>
      <c r="H1351" t="s">
        <v>5139</v>
      </c>
      <c r="I1351" t="s">
        <v>82</v>
      </c>
      <c r="J1351" t="s">
        <v>164</v>
      </c>
      <c r="K1351" t="s">
        <v>5140</v>
      </c>
      <c r="L1351" t="s">
        <v>38</v>
      </c>
      <c r="M1351" t="s">
        <v>68</v>
      </c>
      <c r="N1351" s="19" t="s">
        <v>33</v>
      </c>
      <c r="S1351" s="19" t="s">
        <v>33</v>
      </c>
    </row>
    <row r="1352" spans="5:19" x14ac:dyDescent="0.25">
      <c r="E1352" t="s">
        <v>5141</v>
      </c>
      <c r="F1352" t="s">
        <v>5142</v>
      </c>
      <c r="G1352" s="19" t="s">
        <v>33</v>
      </c>
      <c r="H1352" t="s">
        <v>5143</v>
      </c>
      <c r="I1352" t="s">
        <v>96</v>
      </c>
      <c r="J1352" t="s">
        <v>1024</v>
      </c>
      <c r="K1352" t="s">
        <v>5144</v>
      </c>
      <c r="L1352" t="s">
        <v>35</v>
      </c>
      <c r="M1352" t="s">
        <v>160</v>
      </c>
      <c r="N1352" s="19" t="s">
        <v>33</v>
      </c>
      <c r="S1352" s="19" t="s">
        <v>33</v>
      </c>
    </row>
    <row r="1353" spans="5:19" x14ac:dyDescent="0.25">
      <c r="E1353" t="s">
        <v>5145</v>
      </c>
      <c r="F1353" t="s">
        <v>5146</v>
      </c>
      <c r="G1353" s="19" t="s">
        <v>33</v>
      </c>
      <c r="H1353" t="s">
        <v>5147</v>
      </c>
      <c r="I1353" t="s">
        <v>142</v>
      </c>
      <c r="J1353" t="s">
        <v>133</v>
      </c>
      <c r="K1353" t="s">
        <v>5148</v>
      </c>
      <c r="L1353" t="s">
        <v>38</v>
      </c>
      <c r="M1353" t="s">
        <v>68</v>
      </c>
      <c r="N1353" s="19" t="s">
        <v>33</v>
      </c>
      <c r="S1353" s="19" t="s">
        <v>33</v>
      </c>
    </row>
    <row r="1354" spans="5:19" x14ac:dyDescent="0.25">
      <c r="E1354" t="s">
        <v>5149</v>
      </c>
      <c r="F1354" t="s">
        <v>5150</v>
      </c>
      <c r="G1354" s="19" t="s">
        <v>33</v>
      </c>
      <c r="H1354" t="s">
        <v>5151</v>
      </c>
      <c r="I1354" t="s">
        <v>356</v>
      </c>
      <c r="J1354" t="s">
        <v>83</v>
      </c>
      <c r="K1354" t="s">
        <v>5152</v>
      </c>
      <c r="L1354" t="s">
        <v>82</v>
      </c>
      <c r="M1354" t="s">
        <v>117</v>
      </c>
      <c r="N1354" s="19" t="s">
        <v>33</v>
      </c>
      <c r="S1354" s="19" t="s">
        <v>33</v>
      </c>
    </row>
    <row r="1355" spans="5:19" x14ac:dyDescent="0.25">
      <c r="E1355" t="s">
        <v>5153</v>
      </c>
      <c r="F1355" t="s">
        <v>5154</v>
      </c>
      <c r="G1355" s="19" t="s">
        <v>33</v>
      </c>
      <c r="H1355" t="s">
        <v>5155</v>
      </c>
      <c r="I1355" t="s">
        <v>356</v>
      </c>
      <c r="J1355" t="s">
        <v>83</v>
      </c>
      <c r="K1355" t="s">
        <v>5156</v>
      </c>
      <c r="L1355" t="s">
        <v>35</v>
      </c>
      <c r="M1355" t="s">
        <v>442</v>
      </c>
      <c r="N1355" s="19" t="s">
        <v>33</v>
      </c>
      <c r="S1355" s="19" t="s">
        <v>33</v>
      </c>
    </row>
    <row r="1356" spans="5:19" x14ac:dyDescent="0.25">
      <c r="E1356" t="s">
        <v>5157</v>
      </c>
      <c r="F1356" t="s">
        <v>5158</v>
      </c>
      <c r="G1356" s="19" t="s">
        <v>33</v>
      </c>
      <c r="H1356" t="s">
        <v>5159</v>
      </c>
      <c r="I1356" t="s">
        <v>38</v>
      </c>
      <c r="J1356" t="s">
        <v>1275</v>
      </c>
      <c r="K1356" t="s">
        <v>5160</v>
      </c>
      <c r="L1356" t="s">
        <v>82</v>
      </c>
      <c r="M1356" t="s">
        <v>186</v>
      </c>
      <c r="N1356" s="19" t="s">
        <v>33</v>
      </c>
      <c r="S1356" s="19" t="s">
        <v>33</v>
      </c>
    </row>
    <row r="1357" spans="5:19" x14ac:dyDescent="0.25">
      <c r="E1357" t="s">
        <v>5161</v>
      </c>
      <c r="F1357" t="s">
        <v>5162</v>
      </c>
      <c r="G1357" s="19" t="s">
        <v>33</v>
      </c>
      <c r="H1357" t="s">
        <v>5163</v>
      </c>
      <c r="I1357" t="s">
        <v>38</v>
      </c>
      <c r="J1357" t="s">
        <v>1275</v>
      </c>
      <c r="K1357" t="s">
        <v>5164</v>
      </c>
      <c r="L1357" t="s">
        <v>89</v>
      </c>
      <c r="M1357" t="s">
        <v>89</v>
      </c>
      <c r="N1357" s="19" t="s">
        <v>33</v>
      </c>
      <c r="S1357" s="19" t="s">
        <v>33</v>
      </c>
    </row>
    <row r="1358" spans="5:19" x14ac:dyDescent="0.25">
      <c r="E1358" t="s">
        <v>5165</v>
      </c>
      <c r="F1358" t="s">
        <v>5166</v>
      </c>
      <c r="G1358" s="19" t="s">
        <v>33</v>
      </c>
      <c r="H1358" t="s">
        <v>5167</v>
      </c>
      <c r="I1358" t="s">
        <v>38</v>
      </c>
      <c r="J1358" t="s">
        <v>1275</v>
      </c>
      <c r="K1358" t="s">
        <v>5164</v>
      </c>
      <c r="L1358" t="s">
        <v>89</v>
      </c>
      <c r="M1358" t="s">
        <v>89</v>
      </c>
      <c r="N1358" s="19" t="s">
        <v>33</v>
      </c>
      <c r="S1358" s="19" t="s">
        <v>33</v>
      </c>
    </row>
    <row r="1359" spans="5:19" x14ac:dyDescent="0.25">
      <c r="E1359" t="s">
        <v>5168</v>
      </c>
      <c r="F1359" t="s">
        <v>5169</v>
      </c>
      <c r="G1359" s="19" t="s">
        <v>33</v>
      </c>
      <c r="H1359" t="s">
        <v>5170</v>
      </c>
      <c r="I1359" t="s">
        <v>52</v>
      </c>
      <c r="J1359" t="s">
        <v>1420</v>
      </c>
      <c r="K1359" t="s">
        <v>5171</v>
      </c>
      <c r="L1359" t="s">
        <v>170</v>
      </c>
      <c r="M1359" t="s">
        <v>171</v>
      </c>
      <c r="N1359" s="19" t="s">
        <v>33</v>
      </c>
      <c r="S1359" s="19" t="s">
        <v>33</v>
      </c>
    </row>
    <row r="1360" spans="5:19" x14ac:dyDescent="0.25">
      <c r="E1360" t="s">
        <v>5172</v>
      </c>
      <c r="F1360" t="s">
        <v>5173</v>
      </c>
      <c r="G1360" s="19" t="s">
        <v>33</v>
      </c>
      <c r="H1360" t="s">
        <v>5174</v>
      </c>
      <c r="I1360" t="s">
        <v>91</v>
      </c>
      <c r="J1360" t="s">
        <v>99</v>
      </c>
      <c r="K1360" t="s">
        <v>5175</v>
      </c>
      <c r="L1360" t="s">
        <v>356</v>
      </c>
      <c r="M1360" t="s">
        <v>357</v>
      </c>
      <c r="N1360" s="19" t="s">
        <v>33</v>
      </c>
      <c r="S1360" s="19" t="s">
        <v>33</v>
      </c>
    </row>
    <row r="1361" spans="5:19" x14ac:dyDescent="0.25">
      <c r="E1361" t="s">
        <v>5176</v>
      </c>
      <c r="F1361" t="s">
        <v>5177</v>
      </c>
      <c r="G1361" s="19" t="s">
        <v>33</v>
      </c>
      <c r="H1361" t="s">
        <v>5178</v>
      </c>
      <c r="I1361" t="s">
        <v>356</v>
      </c>
      <c r="J1361" t="s">
        <v>713</v>
      </c>
      <c r="K1361" t="s">
        <v>5179</v>
      </c>
      <c r="L1361" t="s">
        <v>52</v>
      </c>
      <c r="M1361" t="s">
        <v>99</v>
      </c>
      <c r="N1361" s="19" t="s">
        <v>33</v>
      </c>
      <c r="S1361" s="19" t="s">
        <v>33</v>
      </c>
    </row>
    <row r="1362" spans="5:19" x14ac:dyDescent="0.25">
      <c r="E1362" t="s">
        <v>5180</v>
      </c>
      <c r="F1362" t="s">
        <v>5181</v>
      </c>
      <c r="G1362" s="19" t="s">
        <v>33</v>
      </c>
      <c r="H1362" t="s">
        <v>5182</v>
      </c>
      <c r="I1362" t="s">
        <v>170</v>
      </c>
      <c r="J1362" t="s">
        <v>1425</v>
      </c>
      <c r="K1362" t="s">
        <v>5183</v>
      </c>
      <c r="L1362" t="s">
        <v>96</v>
      </c>
      <c r="M1362" t="s">
        <v>1055</v>
      </c>
      <c r="N1362" s="19" t="s">
        <v>33</v>
      </c>
      <c r="S1362" s="19" t="s">
        <v>33</v>
      </c>
    </row>
    <row r="1363" spans="5:19" x14ac:dyDescent="0.25">
      <c r="E1363" t="s">
        <v>5184</v>
      </c>
      <c r="F1363" t="s">
        <v>5185</v>
      </c>
      <c r="G1363" s="19" t="s">
        <v>33</v>
      </c>
      <c r="H1363" t="s">
        <v>5186</v>
      </c>
      <c r="I1363" t="s">
        <v>89</v>
      </c>
      <c r="J1363" t="s">
        <v>89</v>
      </c>
      <c r="K1363" t="s">
        <v>5187</v>
      </c>
      <c r="L1363" t="s">
        <v>38</v>
      </c>
      <c r="M1363" t="s">
        <v>68</v>
      </c>
      <c r="N1363" s="19" t="s">
        <v>33</v>
      </c>
      <c r="S1363" s="19" t="s">
        <v>33</v>
      </c>
    </row>
    <row r="1364" spans="5:19" x14ac:dyDescent="0.25">
      <c r="E1364" t="s">
        <v>5188</v>
      </c>
      <c r="F1364" t="s">
        <v>5189</v>
      </c>
      <c r="G1364" s="19" t="s">
        <v>33</v>
      </c>
      <c r="H1364" t="s">
        <v>5190</v>
      </c>
      <c r="I1364" t="s">
        <v>89</v>
      </c>
      <c r="J1364" t="s">
        <v>89</v>
      </c>
      <c r="K1364" t="s">
        <v>5191</v>
      </c>
      <c r="L1364" t="s">
        <v>38</v>
      </c>
      <c r="M1364" t="s">
        <v>133</v>
      </c>
      <c r="N1364" s="19" t="s">
        <v>33</v>
      </c>
      <c r="S1364" s="19" t="s">
        <v>33</v>
      </c>
    </row>
    <row r="1365" spans="5:19" x14ac:dyDescent="0.25">
      <c r="E1365" t="s">
        <v>5192</v>
      </c>
      <c r="F1365" t="s">
        <v>5193</v>
      </c>
      <c r="G1365" s="19" t="s">
        <v>33</v>
      </c>
      <c r="H1365" t="s">
        <v>5194</v>
      </c>
      <c r="I1365" t="s">
        <v>89</v>
      </c>
      <c r="J1365" t="s">
        <v>89</v>
      </c>
      <c r="K1365" t="s">
        <v>5191</v>
      </c>
      <c r="L1365" t="s">
        <v>38</v>
      </c>
      <c r="M1365" t="s">
        <v>133</v>
      </c>
      <c r="N1365" s="19" t="s">
        <v>33</v>
      </c>
      <c r="S1365" s="19" t="s">
        <v>33</v>
      </c>
    </row>
    <row r="1366" spans="5:19" x14ac:dyDescent="0.25">
      <c r="E1366" t="s">
        <v>5195</v>
      </c>
      <c r="F1366" t="s">
        <v>5196</v>
      </c>
      <c r="G1366" s="19" t="s">
        <v>33</v>
      </c>
      <c r="H1366" t="s">
        <v>5197</v>
      </c>
      <c r="I1366" t="s">
        <v>89</v>
      </c>
      <c r="J1366" t="s">
        <v>89</v>
      </c>
      <c r="K1366" t="s">
        <v>5191</v>
      </c>
      <c r="L1366" t="s">
        <v>38</v>
      </c>
      <c r="M1366" t="s">
        <v>133</v>
      </c>
      <c r="N1366" s="19" t="s">
        <v>33</v>
      </c>
      <c r="S1366" s="19" t="s">
        <v>33</v>
      </c>
    </row>
    <row r="1367" spans="5:19" x14ac:dyDescent="0.25">
      <c r="E1367" t="s">
        <v>5198</v>
      </c>
      <c r="F1367" t="s">
        <v>5199</v>
      </c>
      <c r="G1367" s="19" t="s">
        <v>33</v>
      </c>
      <c r="H1367" t="s">
        <v>5200</v>
      </c>
      <c r="I1367" t="s">
        <v>35</v>
      </c>
      <c r="J1367" t="s">
        <v>36</v>
      </c>
      <c r="K1367" t="s">
        <v>5201</v>
      </c>
      <c r="L1367" t="s">
        <v>82</v>
      </c>
      <c r="M1367" t="s">
        <v>339</v>
      </c>
      <c r="N1367" s="19" t="s">
        <v>33</v>
      </c>
      <c r="S1367" s="19" t="s">
        <v>33</v>
      </c>
    </row>
    <row r="1368" spans="5:19" x14ac:dyDescent="0.25">
      <c r="E1368" t="s">
        <v>5202</v>
      </c>
      <c r="F1368" t="s">
        <v>5203</v>
      </c>
      <c r="G1368" s="19" t="s">
        <v>33</v>
      </c>
      <c r="H1368" t="s">
        <v>5204</v>
      </c>
      <c r="I1368" t="s">
        <v>52</v>
      </c>
      <c r="J1368" t="s">
        <v>195</v>
      </c>
      <c r="K1368" t="s">
        <v>5205</v>
      </c>
      <c r="L1368" t="s">
        <v>52</v>
      </c>
      <c r="M1368" t="s">
        <v>291</v>
      </c>
      <c r="N1368" s="19" t="s">
        <v>33</v>
      </c>
      <c r="S1368" s="19" t="s">
        <v>33</v>
      </c>
    </row>
    <row r="1369" spans="5:19" x14ac:dyDescent="0.25">
      <c r="E1369" t="s">
        <v>5206</v>
      </c>
      <c r="F1369" t="s">
        <v>5207</v>
      </c>
      <c r="G1369" s="19" t="s">
        <v>33</v>
      </c>
      <c r="H1369" t="s">
        <v>5208</v>
      </c>
      <c r="I1369" t="s">
        <v>110</v>
      </c>
      <c r="J1369" t="s">
        <v>861</v>
      </c>
      <c r="K1369" t="s">
        <v>5209</v>
      </c>
      <c r="L1369" t="s">
        <v>38</v>
      </c>
      <c r="M1369" t="s">
        <v>815</v>
      </c>
      <c r="N1369" s="19" t="s">
        <v>33</v>
      </c>
      <c r="S1369" s="19" t="s">
        <v>33</v>
      </c>
    </row>
    <row r="1370" spans="5:19" x14ac:dyDescent="0.25">
      <c r="E1370" t="s">
        <v>5210</v>
      </c>
      <c r="F1370" t="s">
        <v>5211</v>
      </c>
      <c r="G1370" s="19" t="s">
        <v>33</v>
      </c>
      <c r="H1370" t="s">
        <v>5212</v>
      </c>
      <c r="I1370" t="s">
        <v>44</v>
      </c>
      <c r="J1370" t="s">
        <v>45</v>
      </c>
      <c r="K1370" t="s">
        <v>5213</v>
      </c>
      <c r="L1370" t="s">
        <v>44</v>
      </c>
      <c r="M1370" t="s">
        <v>649</v>
      </c>
      <c r="N1370" s="19" t="s">
        <v>33</v>
      </c>
      <c r="S1370" s="19" t="s">
        <v>33</v>
      </c>
    </row>
    <row r="1371" spans="5:19" x14ac:dyDescent="0.25">
      <c r="E1371" t="s">
        <v>5214</v>
      </c>
      <c r="F1371" t="s">
        <v>5215</v>
      </c>
      <c r="G1371" s="19" t="s">
        <v>33</v>
      </c>
      <c r="H1371" t="s">
        <v>5216</v>
      </c>
      <c r="I1371" t="s">
        <v>150</v>
      </c>
      <c r="J1371" t="s">
        <v>151</v>
      </c>
      <c r="K1371" t="s">
        <v>5217</v>
      </c>
      <c r="L1371" t="s">
        <v>142</v>
      </c>
      <c r="M1371" t="s">
        <v>133</v>
      </c>
      <c r="N1371" s="19" t="s">
        <v>33</v>
      </c>
      <c r="S1371" s="19" t="s">
        <v>33</v>
      </c>
    </row>
    <row r="1372" spans="5:19" x14ac:dyDescent="0.25">
      <c r="E1372" t="s">
        <v>5218</v>
      </c>
      <c r="F1372" t="s">
        <v>5219</v>
      </c>
      <c r="G1372" s="19" t="s">
        <v>33</v>
      </c>
      <c r="H1372" t="s">
        <v>5216</v>
      </c>
      <c r="I1372" t="s">
        <v>89</v>
      </c>
      <c r="J1372" t="s">
        <v>89</v>
      </c>
      <c r="K1372" t="s">
        <v>5220</v>
      </c>
      <c r="L1372" t="s">
        <v>35</v>
      </c>
      <c r="M1372" t="s">
        <v>60</v>
      </c>
      <c r="N1372" s="19" t="s">
        <v>33</v>
      </c>
      <c r="S1372" s="19" t="s">
        <v>33</v>
      </c>
    </row>
    <row r="1373" spans="5:19" x14ac:dyDescent="0.25">
      <c r="E1373" t="s">
        <v>5221</v>
      </c>
      <c r="F1373" t="s">
        <v>5222</v>
      </c>
      <c r="G1373" s="19" t="s">
        <v>33</v>
      </c>
      <c r="H1373" t="s">
        <v>5223</v>
      </c>
      <c r="I1373" t="s">
        <v>150</v>
      </c>
      <c r="J1373" t="s">
        <v>1429</v>
      </c>
      <c r="K1373" t="s">
        <v>5224</v>
      </c>
      <c r="L1373" t="s">
        <v>356</v>
      </c>
      <c r="M1373" t="s">
        <v>945</v>
      </c>
      <c r="N1373" s="19" t="s">
        <v>33</v>
      </c>
      <c r="S1373" s="19" t="s">
        <v>33</v>
      </c>
    </row>
    <row r="1374" spans="5:19" x14ac:dyDescent="0.25">
      <c r="E1374" t="s">
        <v>5225</v>
      </c>
      <c r="F1374" t="s">
        <v>5226</v>
      </c>
      <c r="G1374" s="19" t="s">
        <v>33</v>
      </c>
      <c r="H1374" t="s">
        <v>5227</v>
      </c>
      <c r="I1374" t="s">
        <v>44</v>
      </c>
      <c r="J1374" t="s">
        <v>506</v>
      </c>
      <c r="K1374" t="s">
        <v>5228</v>
      </c>
      <c r="L1374" t="s">
        <v>38</v>
      </c>
      <c r="M1374" t="s">
        <v>68</v>
      </c>
      <c r="N1374" s="19" t="s">
        <v>33</v>
      </c>
      <c r="S1374" s="19" t="s">
        <v>33</v>
      </c>
    </row>
    <row r="1375" spans="5:19" x14ac:dyDescent="0.25">
      <c r="E1375" t="s">
        <v>5229</v>
      </c>
      <c r="F1375" t="s">
        <v>5230</v>
      </c>
      <c r="G1375" s="19" t="s">
        <v>33</v>
      </c>
      <c r="H1375" t="s">
        <v>5231</v>
      </c>
      <c r="I1375" t="s">
        <v>96</v>
      </c>
      <c r="J1375" t="s">
        <v>861</v>
      </c>
      <c r="K1375" t="s">
        <v>5232</v>
      </c>
      <c r="L1375" t="s">
        <v>44</v>
      </c>
      <c r="M1375" t="s">
        <v>103</v>
      </c>
      <c r="N1375" s="19" t="s">
        <v>33</v>
      </c>
      <c r="S1375" s="19" t="s">
        <v>33</v>
      </c>
    </row>
    <row r="1376" spans="5:19" x14ac:dyDescent="0.25">
      <c r="E1376" t="s">
        <v>5233</v>
      </c>
      <c r="F1376" t="s">
        <v>5234</v>
      </c>
      <c r="G1376" s="19" t="s">
        <v>33</v>
      </c>
      <c r="H1376" t="s">
        <v>5235</v>
      </c>
      <c r="I1376" t="s">
        <v>52</v>
      </c>
      <c r="J1376" t="s">
        <v>115</v>
      </c>
      <c r="K1376" t="s">
        <v>5236</v>
      </c>
      <c r="L1376" t="s">
        <v>82</v>
      </c>
      <c r="M1376" t="s">
        <v>711</v>
      </c>
      <c r="N1376" s="19" t="s">
        <v>33</v>
      </c>
      <c r="S1376" s="19" t="s">
        <v>33</v>
      </c>
    </row>
    <row r="1377" spans="5:19" x14ac:dyDescent="0.25">
      <c r="E1377" t="s">
        <v>5237</v>
      </c>
      <c r="F1377" t="s">
        <v>5238</v>
      </c>
      <c r="G1377" s="19" t="s">
        <v>33</v>
      </c>
      <c r="H1377" t="s">
        <v>5239</v>
      </c>
      <c r="I1377" t="s">
        <v>52</v>
      </c>
      <c r="J1377" t="s">
        <v>137</v>
      </c>
      <c r="K1377" t="s">
        <v>5240</v>
      </c>
      <c r="L1377" t="s">
        <v>35</v>
      </c>
      <c r="M1377" t="s">
        <v>85</v>
      </c>
      <c r="N1377" s="19" t="s">
        <v>33</v>
      </c>
      <c r="S1377" s="19" t="s">
        <v>33</v>
      </c>
    </row>
    <row r="1378" spans="5:19" x14ac:dyDescent="0.25">
      <c r="E1378" t="s">
        <v>5241</v>
      </c>
      <c r="F1378" t="s">
        <v>5242</v>
      </c>
      <c r="G1378" s="19" t="s">
        <v>33</v>
      </c>
      <c r="H1378" t="s">
        <v>5243</v>
      </c>
      <c r="I1378" t="s">
        <v>170</v>
      </c>
      <c r="J1378" t="s">
        <v>962</v>
      </c>
      <c r="K1378" t="s">
        <v>5244</v>
      </c>
      <c r="L1378" t="s">
        <v>96</v>
      </c>
      <c r="M1378" t="s">
        <v>861</v>
      </c>
      <c r="N1378" s="19" t="s">
        <v>33</v>
      </c>
      <c r="S1378" s="19" t="s">
        <v>33</v>
      </c>
    </row>
    <row r="1379" spans="5:19" x14ac:dyDescent="0.25">
      <c r="E1379" t="s">
        <v>5245</v>
      </c>
      <c r="F1379" t="s">
        <v>5246</v>
      </c>
      <c r="G1379" s="19" t="s">
        <v>33</v>
      </c>
      <c r="H1379" t="s">
        <v>5247</v>
      </c>
      <c r="I1379" t="s">
        <v>110</v>
      </c>
      <c r="J1379" t="s">
        <v>313</v>
      </c>
      <c r="K1379" t="s">
        <v>5248</v>
      </c>
      <c r="L1379" t="s">
        <v>52</v>
      </c>
      <c r="M1379" t="s">
        <v>195</v>
      </c>
      <c r="N1379" s="19" t="s">
        <v>33</v>
      </c>
      <c r="S1379" s="19" t="s">
        <v>33</v>
      </c>
    </row>
    <row r="1380" spans="5:19" x14ac:dyDescent="0.25">
      <c r="E1380" t="s">
        <v>5249</v>
      </c>
      <c r="F1380" t="s">
        <v>5250</v>
      </c>
      <c r="G1380" s="19" t="s">
        <v>33</v>
      </c>
      <c r="H1380" t="s">
        <v>5251</v>
      </c>
      <c r="I1380" t="s">
        <v>82</v>
      </c>
      <c r="J1380" t="s">
        <v>117</v>
      </c>
      <c r="K1380" t="s">
        <v>5252</v>
      </c>
      <c r="L1380" t="s">
        <v>52</v>
      </c>
      <c r="M1380" t="s">
        <v>531</v>
      </c>
      <c r="N1380" s="19" t="s">
        <v>33</v>
      </c>
      <c r="S1380" s="19" t="s">
        <v>33</v>
      </c>
    </row>
    <row r="1381" spans="5:19" x14ac:dyDescent="0.25">
      <c r="E1381" t="s">
        <v>5253</v>
      </c>
      <c r="F1381" t="s">
        <v>5254</v>
      </c>
      <c r="G1381" s="19" t="s">
        <v>33</v>
      </c>
      <c r="H1381" t="s">
        <v>5255</v>
      </c>
      <c r="I1381" t="s">
        <v>82</v>
      </c>
      <c r="J1381" t="s">
        <v>711</v>
      </c>
      <c r="K1381" t="s">
        <v>5256</v>
      </c>
      <c r="L1381" t="s">
        <v>38</v>
      </c>
      <c r="M1381" t="s">
        <v>283</v>
      </c>
      <c r="N1381" s="19" t="s">
        <v>33</v>
      </c>
      <c r="S1381" s="19" t="s">
        <v>33</v>
      </c>
    </row>
    <row r="1382" spans="5:19" x14ac:dyDescent="0.25">
      <c r="E1382" t="s">
        <v>5257</v>
      </c>
      <c r="F1382" t="s">
        <v>5258</v>
      </c>
      <c r="G1382" s="19" t="s">
        <v>33</v>
      </c>
      <c r="H1382" t="s">
        <v>5259</v>
      </c>
      <c r="I1382" t="s">
        <v>35</v>
      </c>
      <c r="J1382" t="s">
        <v>447</v>
      </c>
      <c r="K1382" t="s">
        <v>5260</v>
      </c>
      <c r="L1382" t="s">
        <v>44</v>
      </c>
      <c r="M1382" t="s">
        <v>77</v>
      </c>
      <c r="N1382" s="19" t="s">
        <v>33</v>
      </c>
      <c r="S1382" s="19" t="s">
        <v>33</v>
      </c>
    </row>
    <row r="1383" spans="5:19" x14ac:dyDescent="0.25">
      <c r="E1383" t="s">
        <v>5261</v>
      </c>
      <c r="F1383" t="s">
        <v>5262</v>
      </c>
      <c r="G1383" s="19" t="s">
        <v>33</v>
      </c>
      <c r="H1383" t="s">
        <v>5263</v>
      </c>
      <c r="I1383" t="s">
        <v>38</v>
      </c>
      <c r="J1383" t="s">
        <v>39</v>
      </c>
      <c r="K1383" t="s">
        <v>5264</v>
      </c>
      <c r="L1383" t="s">
        <v>38</v>
      </c>
      <c r="M1383" t="s">
        <v>68</v>
      </c>
      <c r="N1383" s="19" t="s">
        <v>33</v>
      </c>
      <c r="S1383" s="19" t="s">
        <v>33</v>
      </c>
    </row>
    <row r="1384" spans="5:19" x14ac:dyDescent="0.25">
      <c r="E1384" t="s">
        <v>5265</v>
      </c>
      <c r="F1384" t="s">
        <v>5266</v>
      </c>
      <c r="G1384" s="19" t="s">
        <v>33</v>
      </c>
      <c r="H1384" t="s">
        <v>5263</v>
      </c>
      <c r="I1384" t="s">
        <v>38</v>
      </c>
      <c r="J1384" t="s">
        <v>39</v>
      </c>
      <c r="K1384" t="s">
        <v>5267</v>
      </c>
      <c r="L1384" t="s">
        <v>38</v>
      </c>
      <c r="M1384" t="s">
        <v>794</v>
      </c>
      <c r="N1384" s="19" t="s">
        <v>33</v>
      </c>
      <c r="S1384" s="19" t="s">
        <v>33</v>
      </c>
    </row>
    <row r="1385" spans="5:19" x14ac:dyDescent="0.25">
      <c r="E1385" t="s">
        <v>5268</v>
      </c>
      <c r="F1385" t="s">
        <v>5269</v>
      </c>
      <c r="G1385" s="19" t="s">
        <v>33</v>
      </c>
      <c r="H1385" t="s">
        <v>5263</v>
      </c>
      <c r="I1385" t="s">
        <v>89</v>
      </c>
      <c r="J1385" t="s">
        <v>89</v>
      </c>
      <c r="K1385" t="s">
        <v>5270</v>
      </c>
      <c r="L1385" t="s">
        <v>110</v>
      </c>
      <c r="M1385" t="s">
        <v>142</v>
      </c>
      <c r="N1385" s="19" t="s">
        <v>33</v>
      </c>
      <c r="S1385" s="19" t="s">
        <v>33</v>
      </c>
    </row>
    <row r="1386" spans="5:19" x14ac:dyDescent="0.25">
      <c r="E1386" t="s">
        <v>5271</v>
      </c>
      <c r="F1386" t="s">
        <v>5272</v>
      </c>
      <c r="G1386" s="19" t="s">
        <v>33</v>
      </c>
      <c r="H1386" t="s">
        <v>5273</v>
      </c>
      <c r="I1386" t="s">
        <v>52</v>
      </c>
      <c r="J1386" t="s">
        <v>55</v>
      </c>
      <c r="K1386" t="s">
        <v>5274</v>
      </c>
      <c r="L1386" t="s">
        <v>96</v>
      </c>
      <c r="M1386" t="s">
        <v>291</v>
      </c>
      <c r="N1386" s="19" t="s">
        <v>33</v>
      </c>
      <c r="S1386" s="19" t="s">
        <v>33</v>
      </c>
    </row>
    <row r="1387" spans="5:19" x14ac:dyDescent="0.25">
      <c r="E1387" t="s">
        <v>5275</v>
      </c>
      <c r="F1387" t="s">
        <v>5276</v>
      </c>
      <c r="G1387" s="19" t="s">
        <v>33</v>
      </c>
      <c r="H1387" t="s">
        <v>5273</v>
      </c>
      <c r="I1387" t="s">
        <v>89</v>
      </c>
      <c r="J1387" t="s">
        <v>89</v>
      </c>
      <c r="K1387" t="s">
        <v>5277</v>
      </c>
      <c r="L1387" t="s">
        <v>44</v>
      </c>
      <c r="M1387" t="s">
        <v>103</v>
      </c>
      <c r="N1387" s="19" t="s">
        <v>33</v>
      </c>
      <c r="S1387" s="19" t="s">
        <v>33</v>
      </c>
    </row>
    <row r="1388" spans="5:19" x14ac:dyDescent="0.25">
      <c r="E1388" t="s">
        <v>5278</v>
      </c>
      <c r="F1388" t="s">
        <v>5279</v>
      </c>
      <c r="G1388" s="19" t="s">
        <v>33</v>
      </c>
      <c r="H1388" t="s">
        <v>5280</v>
      </c>
      <c r="I1388" t="s">
        <v>91</v>
      </c>
      <c r="J1388" t="s">
        <v>92</v>
      </c>
      <c r="K1388" t="s">
        <v>5281</v>
      </c>
      <c r="L1388" t="s">
        <v>44</v>
      </c>
      <c r="M1388" t="s">
        <v>144</v>
      </c>
      <c r="N1388" s="19" t="s">
        <v>33</v>
      </c>
      <c r="S1388" s="19" t="s">
        <v>33</v>
      </c>
    </row>
    <row r="1389" spans="5:19" x14ac:dyDescent="0.25">
      <c r="E1389" t="s">
        <v>5282</v>
      </c>
      <c r="F1389" t="s">
        <v>5283</v>
      </c>
      <c r="G1389" s="19" t="s">
        <v>33</v>
      </c>
      <c r="H1389" t="s">
        <v>5280</v>
      </c>
      <c r="I1389" t="s">
        <v>89</v>
      </c>
      <c r="J1389" t="s">
        <v>89</v>
      </c>
      <c r="K1389" t="s">
        <v>5284</v>
      </c>
      <c r="L1389" t="s">
        <v>38</v>
      </c>
      <c r="M1389" t="s">
        <v>471</v>
      </c>
      <c r="N1389" s="19" t="s">
        <v>33</v>
      </c>
      <c r="S1389" s="19" t="s">
        <v>33</v>
      </c>
    </row>
    <row r="1390" spans="5:19" x14ac:dyDescent="0.25">
      <c r="E1390" t="s">
        <v>5285</v>
      </c>
      <c r="F1390" t="s">
        <v>5286</v>
      </c>
      <c r="G1390" s="19" t="s">
        <v>33</v>
      </c>
      <c r="H1390" t="s">
        <v>5287</v>
      </c>
      <c r="I1390" t="s">
        <v>82</v>
      </c>
      <c r="J1390" t="s">
        <v>711</v>
      </c>
      <c r="K1390" t="s">
        <v>5288</v>
      </c>
      <c r="L1390" t="s">
        <v>52</v>
      </c>
      <c r="M1390" t="s">
        <v>55</v>
      </c>
      <c r="N1390" s="19" t="s">
        <v>33</v>
      </c>
      <c r="S1390" s="19" t="s">
        <v>33</v>
      </c>
    </row>
    <row r="1391" spans="5:19" x14ac:dyDescent="0.25">
      <c r="E1391" t="s">
        <v>5289</v>
      </c>
      <c r="F1391" t="s">
        <v>5290</v>
      </c>
      <c r="G1391" s="19" t="s">
        <v>33</v>
      </c>
      <c r="H1391" t="s">
        <v>5291</v>
      </c>
      <c r="I1391" t="s">
        <v>44</v>
      </c>
      <c r="J1391" t="s">
        <v>649</v>
      </c>
      <c r="K1391" t="s">
        <v>5292</v>
      </c>
      <c r="L1391" t="s">
        <v>89</v>
      </c>
      <c r="M1391" t="s">
        <v>89</v>
      </c>
      <c r="N1391" s="19" t="s">
        <v>33</v>
      </c>
      <c r="S1391" s="19" t="s">
        <v>33</v>
      </c>
    </row>
    <row r="1392" spans="5:19" x14ac:dyDescent="0.25">
      <c r="E1392" t="s">
        <v>5293</v>
      </c>
      <c r="F1392" t="s">
        <v>5294</v>
      </c>
      <c r="G1392" s="19" t="s">
        <v>33</v>
      </c>
      <c r="H1392" t="s">
        <v>5295</v>
      </c>
      <c r="I1392" t="s">
        <v>38</v>
      </c>
      <c r="J1392" t="s">
        <v>39</v>
      </c>
      <c r="K1392" t="s">
        <v>5296</v>
      </c>
      <c r="L1392" t="s">
        <v>142</v>
      </c>
      <c r="M1392" t="s">
        <v>117</v>
      </c>
      <c r="N1392" s="19" t="s">
        <v>33</v>
      </c>
      <c r="S1392" s="19" t="s">
        <v>33</v>
      </c>
    </row>
    <row r="1393" spans="5:19" x14ac:dyDescent="0.25">
      <c r="E1393" t="s">
        <v>5297</v>
      </c>
      <c r="F1393" t="s">
        <v>5298</v>
      </c>
      <c r="G1393" s="19" t="s">
        <v>33</v>
      </c>
      <c r="H1393" t="s">
        <v>5299</v>
      </c>
      <c r="I1393" t="s">
        <v>52</v>
      </c>
      <c r="J1393" t="s">
        <v>137</v>
      </c>
      <c r="K1393" t="s">
        <v>5300</v>
      </c>
      <c r="L1393" t="s">
        <v>82</v>
      </c>
      <c r="M1393" t="s">
        <v>711</v>
      </c>
      <c r="N1393" s="19" t="s">
        <v>33</v>
      </c>
      <c r="S1393" s="19" t="s">
        <v>33</v>
      </c>
    </row>
    <row r="1394" spans="5:19" x14ac:dyDescent="0.25">
      <c r="E1394" t="s">
        <v>5301</v>
      </c>
      <c r="F1394" t="s">
        <v>5302</v>
      </c>
      <c r="G1394" s="19" t="s">
        <v>33</v>
      </c>
      <c r="H1394" t="s">
        <v>5303</v>
      </c>
      <c r="I1394" t="s">
        <v>38</v>
      </c>
      <c r="J1394" t="s">
        <v>1275</v>
      </c>
      <c r="K1394" t="s">
        <v>5304</v>
      </c>
      <c r="L1394" t="s">
        <v>35</v>
      </c>
      <c r="M1394" t="s">
        <v>160</v>
      </c>
      <c r="N1394" s="19" t="s">
        <v>33</v>
      </c>
      <c r="S1394" s="19" t="s">
        <v>33</v>
      </c>
    </row>
    <row r="1395" spans="5:19" x14ac:dyDescent="0.25">
      <c r="E1395" t="s">
        <v>5305</v>
      </c>
      <c r="F1395" t="s">
        <v>5306</v>
      </c>
      <c r="G1395" s="19" t="s">
        <v>33</v>
      </c>
      <c r="H1395" t="s">
        <v>5307</v>
      </c>
      <c r="I1395" t="s">
        <v>52</v>
      </c>
      <c r="J1395" t="s">
        <v>137</v>
      </c>
      <c r="K1395" t="s">
        <v>5308</v>
      </c>
      <c r="L1395" t="s">
        <v>89</v>
      </c>
      <c r="M1395" t="s">
        <v>89</v>
      </c>
      <c r="N1395" s="19" t="s">
        <v>33</v>
      </c>
      <c r="S1395" s="19" t="s">
        <v>33</v>
      </c>
    </row>
    <row r="1396" spans="5:19" x14ac:dyDescent="0.25">
      <c r="E1396" t="s">
        <v>5309</v>
      </c>
      <c r="F1396" t="s">
        <v>5310</v>
      </c>
      <c r="G1396" s="19" t="s">
        <v>33</v>
      </c>
      <c r="H1396" t="s">
        <v>5311</v>
      </c>
      <c r="I1396" t="s">
        <v>52</v>
      </c>
      <c r="J1396" t="s">
        <v>137</v>
      </c>
      <c r="K1396" t="s">
        <v>5312</v>
      </c>
      <c r="L1396" t="s">
        <v>44</v>
      </c>
      <c r="M1396" t="s">
        <v>506</v>
      </c>
      <c r="N1396" s="19" t="s">
        <v>33</v>
      </c>
      <c r="S1396" s="19" t="s">
        <v>33</v>
      </c>
    </row>
    <row r="1397" spans="5:19" x14ac:dyDescent="0.25">
      <c r="E1397" t="s">
        <v>5313</v>
      </c>
      <c r="F1397" t="s">
        <v>5314</v>
      </c>
      <c r="G1397" s="19" t="s">
        <v>33</v>
      </c>
      <c r="H1397" t="s">
        <v>5315</v>
      </c>
      <c r="I1397" t="s">
        <v>44</v>
      </c>
      <c r="J1397" t="s">
        <v>649</v>
      </c>
      <c r="K1397" t="s">
        <v>5316</v>
      </c>
      <c r="L1397" t="s">
        <v>38</v>
      </c>
      <c r="M1397" t="s">
        <v>62</v>
      </c>
      <c r="N1397" s="19" t="s">
        <v>33</v>
      </c>
      <c r="S1397" s="19" t="s">
        <v>33</v>
      </c>
    </row>
    <row r="1398" spans="5:19" x14ac:dyDescent="0.25">
      <c r="E1398" t="s">
        <v>5317</v>
      </c>
      <c r="F1398" t="s">
        <v>5318</v>
      </c>
      <c r="G1398" s="19" t="s">
        <v>33</v>
      </c>
      <c r="H1398" t="s">
        <v>5319</v>
      </c>
      <c r="I1398" t="s">
        <v>110</v>
      </c>
      <c r="J1398" t="s">
        <v>2619</v>
      </c>
      <c r="K1398" t="s">
        <v>5320</v>
      </c>
      <c r="L1398" t="s">
        <v>142</v>
      </c>
      <c r="M1398" t="s">
        <v>133</v>
      </c>
      <c r="N1398" s="19" t="s">
        <v>33</v>
      </c>
      <c r="S1398" s="19" t="s">
        <v>33</v>
      </c>
    </row>
    <row r="1399" spans="5:19" x14ac:dyDescent="0.25">
      <c r="E1399" t="s">
        <v>5321</v>
      </c>
      <c r="F1399" t="s">
        <v>5322</v>
      </c>
      <c r="G1399" s="19" t="s">
        <v>33</v>
      </c>
      <c r="H1399" t="s">
        <v>5319</v>
      </c>
      <c r="I1399" t="s">
        <v>110</v>
      </c>
      <c r="J1399" t="s">
        <v>2619</v>
      </c>
      <c r="K1399" t="s">
        <v>5323</v>
      </c>
      <c r="L1399" t="s">
        <v>150</v>
      </c>
      <c r="M1399" t="s">
        <v>117</v>
      </c>
      <c r="N1399" s="19" t="s">
        <v>33</v>
      </c>
      <c r="S1399" s="19" t="s">
        <v>33</v>
      </c>
    </row>
    <row r="1400" spans="5:19" x14ac:dyDescent="0.25">
      <c r="E1400" t="s">
        <v>5324</v>
      </c>
      <c r="F1400" t="s">
        <v>5325</v>
      </c>
      <c r="G1400" s="19" t="s">
        <v>33</v>
      </c>
      <c r="H1400" t="s">
        <v>5326</v>
      </c>
      <c r="I1400" t="s">
        <v>82</v>
      </c>
      <c r="J1400" t="s">
        <v>83</v>
      </c>
      <c r="K1400" t="s">
        <v>5327</v>
      </c>
      <c r="L1400" t="s">
        <v>44</v>
      </c>
      <c r="M1400" t="s">
        <v>2290</v>
      </c>
      <c r="N1400" s="19" t="s">
        <v>33</v>
      </c>
      <c r="S1400" s="19" t="s">
        <v>33</v>
      </c>
    </row>
    <row r="1401" spans="5:19" x14ac:dyDescent="0.25">
      <c r="E1401" t="s">
        <v>5328</v>
      </c>
      <c r="F1401" t="s">
        <v>5329</v>
      </c>
      <c r="G1401" s="19" t="s">
        <v>33</v>
      </c>
      <c r="H1401" t="s">
        <v>5326</v>
      </c>
      <c r="I1401" t="s">
        <v>89</v>
      </c>
      <c r="J1401" t="s">
        <v>89</v>
      </c>
      <c r="K1401" t="s">
        <v>5330</v>
      </c>
      <c r="L1401" t="s">
        <v>38</v>
      </c>
      <c r="M1401" t="s">
        <v>794</v>
      </c>
      <c r="N1401" s="19" t="s">
        <v>33</v>
      </c>
      <c r="S1401" s="19" t="s">
        <v>33</v>
      </c>
    </row>
    <row r="1402" spans="5:19" x14ac:dyDescent="0.25">
      <c r="E1402" t="s">
        <v>5331</v>
      </c>
      <c r="F1402" t="s">
        <v>5332</v>
      </c>
      <c r="G1402" s="19" t="s">
        <v>33</v>
      </c>
      <c r="H1402" t="s">
        <v>5333</v>
      </c>
      <c r="I1402" t="s">
        <v>150</v>
      </c>
      <c r="J1402" t="s">
        <v>1429</v>
      </c>
      <c r="K1402" t="s">
        <v>5334</v>
      </c>
      <c r="L1402" t="s">
        <v>38</v>
      </c>
      <c r="M1402" t="s">
        <v>68</v>
      </c>
      <c r="N1402" s="19" t="s">
        <v>33</v>
      </c>
      <c r="S1402" s="19" t="s">
        <v>33</v>
      </c>
    </row>
    <row r="1403" spans="5:19" x14ac:dyDescent="0.25">
      <c r="E1403" t="s">
        <v>5335</v>
      </c>
      <c r="F1403" t="s">
        <v>5336</v>
      </c>
      <c r="G1403" s="19" t="s">
        <v>33</v>
      </c>
      <c r="H1403" t="s">
        <v>5337</v>
      </c>
      <c r="I1403" t="s">
        <v>150</v>
      </c>
      <c r="J1403" t="s">
        <v>151</v>
      </c>
      <c r="K1403" t="s">
        <v>5338</v>
      </c>
      <c r="L1403" t="s">
        <v>38</v>
      </c>
      <c r="M1403" t="s">
        <v>62</v>
      </c>
      <c r="N1403" s="19" t="s">
        <v>33</v>
      </c>
      <c r="S1403" s="19" t="s">
        <v>33</v>
      </c>
    </row>
    <row r="1404" spans="5:19" x14ac:dyDescent="0.25">
      <c r="E1404" t="s">
        <v>5339</v>
      </c>
      <c r="F1404" t="s">
        <v>5340</v>
      </c>
      <c r="G1404" s="19" t="s">
        <v>33</v>
      </c>
      <c r="H1404" t="s">
        <v>5341</v>
      </c>
      <c r="I1404" t="s">
        <v>44</v>
      </c>
      <c r="J1404" t="s">
        <v>218</v>
      </c>
      <c r="K1404" t="s">
        <v>5342</v>
      </c>
      <c r="L1404" t="s">
        <v>38</v>
      </c>
      <c r="M1404" t="s">
        <v>68</v>
      </c>
      <c r="N1404" s="19" t="s">
        <v>33</v>
      </c>
      <c r="S1404" s="19" t="s">
        <v>33</v>
      </c>
    </row>
    <row r="1405" spans="5:19" x14ac:dyDescent="0.25">
      <c r="E1405" t="s">
        <v>5343</v>
      </c>
      <c r="F1405" t="s">
        <v>5344</v>
      </c>
      <c r="G1405" s="19" t="s">
        <v>33</v>
      </c>
      <c r="H1405" t="s">
        <v>5345</v>
      </c>
      <c r="I1405" t="s">
        <v>89</v>
      </c>
      <c r="J1405" t="s">
        <v>89</v>
      </c>
      <c r="K1405" t="s">
        <v>5346</v>
      </c>
      <c r="L1405" t="s">
        <v>38</v>
      </c>
      <c r="M1405" t="s">
        <v>68</v>
      </c>
      <c r="N1405" s="19" t="s">
        <v>33</v>
      </c>
      <c r="S1405" s="19" t="s">
        <v>33</v>
      </c>
    </row>
    <row r="1406" spans="5:19" x14ac:dyDescent="0.25">
      <c r="E1406" t="s">
        <v>5347</v>
      </c>
      <c r="F1406" t="s">
        <v>5348</v>
      </c>
      <c r="G1406" s="19" t="s">
        <v>33</v>
      </c>
      <c r="H1406" t="s">
        <v>5349</v>
      </c>
      <c r="I1406" t="s">
        <v>89</v>
      </c>
      <c r="J1406" t="s">
        <v>89</v>
      </c>
      <c r="K1406" t="s">
        <v>5350</v>
      </c>
      <c r="L1406" t="s">
        <v>38</v>
      </c>
      <c r="M1406" t="s">
        <v>62</v>
      </c>
      <c r="N1406" s="19" t="s">
        <v>33</v>
      </c>
      <c r="S1406" s="19" t="s">
        <v>33</v>
      </c>
    </row>
    <row r="1407" spans="5:19" x14ac:dyDescent="0.25">
      <c r="E1407" t="s">
        <v>5351</v>
      </c>
      <c r="F1407" t="s">
        <v>5352</v>
      </c>
      <c r="G1407" s="19" t="s">
        <v>33</v>
      </c>
      <c r="H1407" t="s">
        <v>5349</v>
      </c>
      <c r="I1407" t="s">
        <v>89</v>
      </c>
      <c r="J1407" t="s">
        <v>89</v>
      </c>
      <c r="K1407" t="s">
        <v>5353</v>
      </c>
      <c r="L1407" t="s">
        <v>96</v>
      </c>
      <c r="M1407" t="s">
        <v>861</v>
      </c>
      <c r="N1407" s="19" t="s">
        <v>33</v>
      </c>
      <c r="S1407" s="19" t="s">
        <v>33</v>
      </c>
    </row>
    <row r="1408" spans="5:19" x14ac:dyDescent="0.25">
      <c r="E1408" t="s">
        <v>5354</v>
      </c>
      <c r="F1408" t="s">
        <v>5355</v>
      </c>
      <c r="G1408" s="19" t="s">
        <v>33</v>
      </c>
      <c r="H1408" t="s">
        <v>5356</v>
      </c>
      <c r="I1408" t="s">
        <v>38</v>
      </c>
      <c r="J1408" t="s">
        <v>39</v>
      </c>
      <c r="K1408" t="s">
        <v>5357</v>
      </c>
      <c r="L1408" t="s">
        <v>38</v>
      </c>
      <c r="M1408" t="s">
        <v>68</v>
      </c>
      <c r="N1408" s="19" t="s">
        <v>33</v>
      </c>
      <c r="S1408" s="19" t="s">
        <v>33</v>
      </c>
    </row>
    <row r="1409" spans="5:19" x14ac:dyDescent="0.25">
      <c r="E1409" t="s">
        <v>5358</v>
      </c>
      <c r="F1409" t="s">
        <v>5359</v>
      </c>
      <c r="G1409" s="19" t="s">
        <v>33</v>
      </c>
      <c r="H1409" t="s">
        <v>5360</v>
      </c>
      <c r="I1409" t="s">
        <v>52</v>
      </c>
      <c r="J1409" t="s">
        <v>137</v>
      </c>
      <c r="K1409" t="s">
        <v>5361</v>
      </c>
      <c r="L1409" t="s">
        <v>38</v>
      </c>
      <c r="M1409" t="s">
        <v>68</v>
      </c>
      <c r="N1409" s="19" t="s">
        <v>33</v>
      </c>
      <c r="S1409" s="19" t="s">
        <v>33</v>
      </c>
    </row>
    <row r="1410" spans="5:19" x14ac:dyDescent="0.25">
      <c r="E1410" t="s">
        <v>5362</v>
      </c>
      <c r="F1410" t="s">
        <v>5363</v>
      </c>
      <c r="G1410" s="19" t="s">
        <v>33</v>
      </c>
      <c r="H1410" t="s">
        <v>5360</v>
      </c>
      <c r="I1410" t="s">
        <v>89</v>
      </c>
      <c r="J1410" t="s">
        <v>89</v>
      </c>
      <c r="K1410" t="s">
        <v>5364</v>
      </c>
      <c r="L1410" t="s">
        <v>38</v>
      </c>
      <c r="M1410" t="s">
        <v>68</v>
      </c>
      <c r="N1410" s="19" t="s">
        <v>33</v>
      </c>
      <c r="S1410" s="19" t="s">
        <v>33</v>
      </c>
    </row>
    <row r="1411" spans="5:19" x14ac:dyDescent="0.25">
      <c r="E1411" t="s">
        <v>5365</v>
      </c>
      <c r="F1411" t="s">
        <v>5366</v>
      </c>
      <c r="G1411" s="19" t="s">
        <v>33</v>
      </c>
      <c r="H1411" t="s">
        <v>5360</v>
      </c>
      <c r="I1411" t="s">
        <v>89</v>
      </c>
      <c r="J1411" t="s">
        <v>89</v>
      </c>
      <c r="K1411" t="s">
        <v>5367</v>
      </c>
      <c r="L1411" t="s">
        <v>44</v>
      </c>
      <c r="M1411" t="s">
        <v>103</v>
      </c>
      <c r="N1411" s="19" t="s">
        <v>33</v>
      </c>
      <c r="S1411" s="19" t="s">
        <v>33</v>
      </c>
    </row>
    <row r="1412" spans="5:19" x14ac:dyDescent="0.25">
      <c r="E1412" t="s">
        <v>5368</v>
      </c>
      <c r="F1412" t="s">
        <v>5369</v>
      </c>
      <c r="G1412" s="19" t="s">
        <v>33</v>
      </c>
      <c r="H1412" t="s">
        <v>5360</v>
      </c>
      <c r="I1412" t="s">
        <v>89</v>
      </c>
      <c r="J1412" t="s">
        <v>89</v>
      </c>
      <c r="K1412" t="s">
        <v>5370</v>
      </c>
      <c r="L1412" t="s">
        <v>89</v>
      </c>
      <c r="M1412" t="s">
        <v>89</v>
      </c>
      <c r="N1412" s="19" t="s">
        <v>33</v>
      </c>
      <c r="S1412" s="19" t="s">
        <v>33</v>
      </c>
    </row>
    <row r="1413" spans="5:19" x14ac:dyDescent="0.25">
      <c r="E1413" t="s">
        <v>5371</v>
      </c>
      <c r="F1413" t="s">
        <v>5372</v>
      </c>
      <c r="G1413" s="19" t="s">
        <v>33</v>
      </c>
      <c r="H1413" t="s">
        <v>5373</v>
      </c>
      <c r="I1413" t="s">
        <v>170</v>
      </c>
      <c r="J1413" t="s">
        <v>1745</v>
      </c>
      <c r="K1413" t="s">
        <v>5374</v>
      </c>
      <c r="L1413" t="s">
        <v>89</v>
      </c>
      <c r="M1413" t="s">
        <v>89</v>
      </c>
      <c r="N1413" s="19" t="s">
        <v>33</v>
      </c>
      <c r="S1413" s="19" t="s">
        <v>33</v>
      </c>
    </row>
    <row r="1414" spans="5:19" x14ac:dyDescent="0.25">
      <c r="E1414" t="s">
        <v>5375</v>
      </c>
      <c r="F1414" t="s">
        <v>5376</v>
      </c>
      <c r="G1414" s="19" t="s">
        <v>33</v>
      </c>
      <c r="H1414" t="s">
        <v>5377</v>
      </c>
      <c r="I1414" t="s">
        <v>52</v>
      </c>
      <c r="J1414" t="s">
        <v>662</v>
      </c>
      <c r="K1414" t="s">
        <v>5378</v>
      </c>
      <c r="L1414" t="s">
        <v>89</v>
      </c>
      <c r="M1414" t="s">
        <v>89</v>
      </c>
      <c r="N1414" s="19" t="s">
        <v>33</v>
      </c>
      <c r="S1414" s="19" t="s">
        <v>33</v>
      </c>
    </row>
    <row r="1415" spans="5:19" x14ac:dyDescent="0.25">
      <c r="E1415" t="s">
        <v>5379</v>
      </c>
      <c r="F1415" t="s">
        <v>5380</v>
      </c>
      <c r="G1415" s="19" t="s">
        <v>33</v>
      </c>
      <c r="H1415" t="s">
        <v>5381</v>
      </c>
      <c r="I1415" t="s">
        <v>150</v>
      </c>
      <c r="J1415" t="s">
        <v>510</v>
      </c>
      <c r="K1415" t="s">
        <v>5382</v>
      </c>
      <c r="L1415" t="s">
        <v>35</v>
      </c>
      <c r="M1415" t="s">
        <v>36</v>
      </c>
      <c r="N1415" s="19" t="s">
        <v>33</v>
      </c>
      <c r="S1415" s="19" t="s">
        <v>33</v>
      </c>
    </row>
    <row r="1416" spans="5:19" x14ac:dyDescent="0.25">
      <c r="E1416" t="s">
        <v>5383</v>
      </c>
      <c r="F1416" t="s">
        <v>5384</v>
      </c>
      <c r="G1416" s="19" t="s">
        <v>33</v>
      </c>
      <c r="H1416" t="s">
        <v>5381</v>
      </c>
      <c r="I1416" t="s">
        <v>89</v>
      </c>
      <c r="J1416" t="s">
        <v>89</v>
      </c>
      <c r="K1416" t="s">
        <v>5385</v>
      </c>
      <c r="L1416" t="s">
        <v>52</v>
      </c>
      <c r="M1416" t="s">
        <v>137</v>
      </c>
      <c r="N1416" s="19" t="s">
        <v>33</v>
      </c>
      <c r="S1416" s="19" t="s">
        <v>33</v>
      </c>
    </row>
    <row r="1417" spans="5:19" x14ac:dyDescent="0.25">
      <c r="E1417" t="s">
        <v>5386</v>
      </c>
      <c r="F1417" t="s">
        <v>5387</v>
      </c>
      <c r="G1417" s="19" t="s">
        <v>33</v>
      </c>
      <c r="H1417" t="s">
        <v>5388</v>
      </c>
      <c r="I1417" t="s">
        <v>150</v>
      </c>
      <c r="J1417" t="s">
        <v>151</v>
      </c>
      <c r="K1417" t="s">
        <v>5389</v>
      </c>
      <c r="L1417" t="s">
        <v>170</v>
      </c>
      <c r="M1417" t="s">
        <v>683</v>
      </c>
      <c r="N1417" s="19" t="s">
        <v>33</v>
      </c>
      <c r="S1417" s="19" t="s">
        <v>33</v>
      </c>
    </row>
    <row r="1418" spans="5:19" x14ac:dyDescent="0.25">
      <c r="E1418" t="s">
        <v>5390</v>
      </c>
      <c r="F1418" t="s">
        <v>5391</v>
      </c>
      <c r="G1418" s="19" t="s">
        <v>33</v>
      </c>
      <c r="H1418" t="s">
        <v>5392</v>
      </c>
      <c r="I1418" t="s">
        <v>35</v>
      </c>
      <c r="J1418" t="s">
        <v>856</v>
      </c>
      <c r="K1418" t="s">
        <v>5389</v>
      </c>
      <c r="L1418" t="s">
        <v>170</v>
      </c>
      <c r="M1418" t="s">
        <v>683</v>
      </c>
      <c r="N1418" s="19" t="s">
        <v>33</v>
      </c>
      <c r="S1418" s="19" t="s">
        <v>33</v>
      </c>
    </row>
    <row r="1419" spans="5:19" x14ac:dyDescent="0.25">
      <c r="E1419" t="s">
        <v>5393</v>
      </c>
      <c r="F1419" t="s">
        <v>5394</v>
      </c>
      <c r="G1419" s="19" t="s">
        <v>33</v>
      </c>
      <c r="H1419" t="s">
        <v>5395</v>
      </c>
      <c r="I1419" t="s">
        <v>110</v>
      </c>
      <c r="J1419" t="s">
        <v>111</v>
      </c>
      <c r="K1419" t="s">
        <v>5396</v>
      </c>
      <c r="L1419" t="s">
        <v>52</v>
      </c>
      <c r="M1419" t="s">
        <v>5397</v>
      </c>
      <c r="N1419" s="19" t="s">
        <v>33</v>
      </c>
      <c r="S1419" s="19" t="s">
        <v>33</v>
      </c>
    </row>
    <row r="1420" spans="5:19" x14ac:dyDescent="0.25">
      <c r="E1420" t="s">
        <v>5398</v>
      </c>
      <c r="F1420" t="s">
        <v>5399</v>
      </c>
      <c r="G1420" s="19" t="s">
        <v>33</v>
      </c>
      <c r="H1420" t="s">
        <v>5400</v>
      </c>
      <c r="I1420" t="s">
        <v>52</v>
      </c>
      <c r="J1420" t="s">
        <v>376</v>
      </c>
      <c r="K1420" t="s">
        <v>5401</v>
      </c>
      <c r="L1420" t="s">
        <v>170</v>
      </c>
      <c r="M1420" t="s">
        <v>99</v>
      </c>
      <c r="N1420" s="19" t="s">
        <v>33</v>
      </c>
      <c r="S1420" s="19" t="s">
        <v>33</v>
      </c>
    </row>
    <row r="1421" spans="5:19" x14ac:dyDescent="0.25">
      <c r="E1421" t="s">
        <v>5402</v>
      </c>
      <c r="F1421" t="s">
        <v>5403</v>
      </c>
      <c r="G1421" s="19" t="s">
        <v>33</v>
      </c>
      <c r="H1421" t="s">
        <v>5404</v>
      </c>
      <c r="I1421" t="s">
        <v>110</v>
      </c>
      <c r="J1421" t="s">
        <v>2619</v>
      </c>
      <c r="K1421" t="s">
        <v>5405</v>
      </c>
      <c r="L1421" t="s">
        <v>82</v>
      </c>
      <c r="M1421" t="s">
        <v>105</v>
      </c>
      <c r="N1421" s="19" t="s">
        <v>33</v>
      </c>
      <c r="S1421" s="19" t="s">
        <v>33</v>
      </c>
    </row>
    <row r="1422" spans="5:19" x14ac:dyDescent="0.25">
      <c r="E1422" t="s">
        <v>5406</v>
      </c>
      <c r="F1422" t="s">
        <v>5407</v>
      </c>
      <c r="G1422" s="19" t="s">
        <v>33</v>
      </c>
      <c r="H1422" t="s">
        <v>5408</v>
      </c>
      <c r="I1422" t="s">
        <v>89</v>
      </c>
      <c r="J1422" t="s">
        <v>89</v>
      </c>
      <c r="K1422" t="s">
        <v>5409</v>
      </c>
      <c r="L1422" t="s">
        <v>38</v>
      </c>
      <c r="M1422" t="s">
        <v>68</v>
      </c>
      <c r="N1422" s="19" t="s">
        <v>33</v>
      </c>
      <c r="S1422" s="19" t="s">
        <v>33</v>
      </c>
    </row>
    <row r="1423" spans="5:19" x14ac:dyDescent="0.25">
      <c r="E1423" t="s">
        <v>5410</v>
      </c>
      <c r="F1423" t="s">
        <v>5411</v>
      </c>
      <c r="G1423" s="19" t="s">
        <v>33</v>
      </c>
      <c r="H1423" t="s">
        <v>5412</v>
      </c>
      <c r="I1423" t="s">
        <v>52</v>
      </c>
      <c r="J1423" t="s">
        <v>137</v>
      </c>
      <c r="K1423" t="s">
        <v>5413</v>
      </c>
      <c r="L1423" t="s">
        <v>52</v>
      </c>
      <c r="M1423" t="s">
        <v>55</v>
      </c>
      <c r="N1423" s="19" t="s">
        <v>33</v>
      </c>
      <c r="S1423" s="19" t="s">
        <v>33</v>
      </c>
    </row>
    <row r="1424" spans="5:19" x14ac:dyDescent="0.25">
      <c r="E1424" t="s">
        <v>5414</v>
      </c>
      <c r="F1424" t="s">
        <v>5415</v>
      </c>
      <c r="G1424" s="19" t="s">
        <v>33</v>
      </c>
      <c r="H1424" t="s">
        <v>5416</v>
      </c>
      <c r="I1424" t="s">
        <v>52</v>
      </c>
      <c r="J1424" t="s">
        <v>239</v>
      </c>
      <c r="K1424" t="s">
        <v>5417</v>
      </c>
      <c r="L1424" t="s">
        <v>82</v>
      </c>
      <c r="M1424" t="s">
        <v>186</v>
      </c>
      <c r="N1424" s="19" t="s">
        <v>33</v>
      </c>
      <c r="S1424" s="19" t="s">
        <v>33</v>
      </c>
    </row>
    <row r="1425" spans="5:19" x14ac:dyDescent="0.25">
      <c r="E1425" t="s">
        <v>5418</v>
      </c>
      <c r="F1425" t="s">
        <v>5419</v>
      </c>
      <c r="G1425" s="19" t="s">
        <v>33</v>
      </c>
      <c r="H1425" t="s">
        <v>5420</v>
      </c>
      <c r="I1425" t="s">
        <v>96</v>
      </c>
      <c r="J1425" t="s">
        <v>1926</v>
      </c>
      <c r="K1425" t="s">
        <v>5421</v>
      </c>
      <c r="L1425" t="s">
        <v>356</v>
      </c>
      <c r="M1425" t="s">
        <v>244</v>
      </c>
      <c r="N1425" s="19" t="s">
        <v>33</v>
      </c>
      <c r="S1425" s="19" t="s">
        <v>33</v>
      </c>
    </row>
    <row r="1426" spans="5:19" x14ac:dyDescent="0.25">
      <c r="E1426" t="s">
        <v>5422</v>
      </c>
      <c r="F1426" t="s">
        <v>5423</v>
      </c>
      <c r="G1426" s="19" t="s">
        <v>33</v>
      </c>
      <c r="H1426" t="s">
        <v>5424</v>
      </c>
      <c r="I1426" t="s">
        <v>44</v>
      </c>
      <c r="J1426" t="s">
        <v>45</v>
      </c>
      <c r="K1426" t="s">
        <v>5425</v>
      </c>
      <c r="L1426" t="s">
        <v>35</v>
      </c>
      <c r="M1426" t="s">
        <v>688</v>
      </c>
      <c r="N1426" s="19" t="s">
        <v>33</v>
      </c>
      <c r="S1426" s="19" t="s">
        <v>33</v>
      </c>
    </row>
    <row r="1427" spans="5:19" x14ac:dyDescent="0.25">
      <c r="E1427" t="s">
        <v>5426</v>
      </c>
      <c r="F1427" t="s">
        <v>5427</v>
      </c>
      <c r="G1427" s="19" t="s">
        <v>33</v>
      </c>
      <c r="H1427" t="s">
        <v>5428</v>
      </c>
      <c r="I1427" t="s">
        <v>38</v>
      </c>
      <c r="J1427" t="s">
        <v>68</v>
      </c>
      <c r="K1427" t="s">
        <v>5429</v>
      </c>
      <c r="L1427" t="s">
        <v>96</v>
      </c>
      <c r="M1427" t="s">
        <v>506</v>
      </c>
      <c r="N1427" s="19" t="s">
        <v>33</v>
      </c>
      <c r="S1427" s="19" t="s">
        <v>33</v>
      </c>
    </row>
    <row r="1428" spans="5:19" x14ac:dyDescent="0.25">
      <c r="E1428" t="s">
        <v>5430</v>
      </c>
      <c r="F1428" t="s">
        <v>5431</v>
      </c>
      <c r="G1428" s="19" t="s">
        <v>33</v>
      </c>
      <c r="H1428" t="s">
        <v>5432</v>
      </c>
      <c r="I1428" t="s">
        <v>52</v>
      </c>
      <c r="J1428" t="s">
        <v>1493</v>
      </c>
      <c r="K1428" t="s">
        <v>5433</v>
      </c>
      <c r="L1428" t="s">
        <v>356</v>
      </c>
      <c r="M1428" t="s">
        <v>244</v>
      </c>
      <c r="N1428" s="19" t="s">
        <v>33</v>
      </c>
      <c r="S1428" s="19" t="s">
        <v>33</v>
      </c>
    </row>
    <row r="1429" spans="5:19" x14ac:dyDescent="0.25">
      <c r="E1429" t="s">
        <v>5434</v>
      </c>
      <c r="F1429" t="s">
        <v>5435</v>
      </c>
      <c r="G1429" s="19" t="s">
        <v>33</v>
      </c>
      <c r="H1429" t="s">
        <v>5436</v>
      </c>
      <c r="I1429" t="s">
        <v>52</v>
      </c>
      <c r="J1429" t="s">
        <v>1493</v>
      </c>
      <c r="K1429" t="s">
        <v>5433</v>
      </c>
      <c r="L1429" t="s">
        <v>356</v>
      </c>
      <c r="M1429" t="s">
        <v>244</v>
      </c>
      <c r="N1429" s="19" t="s">
        <v>33</v>
      </c>
      <c r="S1429" s="19" t="s">
        <v>33</v>
      </c>
    </row>
    <row r="1430" spans="5:19" x14ac:dyDescent="0.25">
      <c r="E1430" t="s">
        <v>5437</v>
      </c>
      <c r="F1430" t="s">
        <v>5438</v>
      </c>
      <c r="G1430" s="19" t="s">
        <v>33</v>
      </c>
      <c r="H1430" t="s">
        <v>5439</v>
      </c>
      <c r="I1430" t="s">
        <v>96</v>
      </c>
      <c r="J1430" t="s">
        <v>291</v>
      </c>
      <c r="K1430" t="s">
        <v>5433</v>
      </c>
      <c r="L1430" t="s">
        <v>356</v>
      </c>
      <c r="M1430" t="s">
        <v>244</v>
      </c>
      <c r="N1430" s="19" t="s">
        <v>33</v>
      </c>
      <c r="S1430" s="19" t="s">
        <v>33</v>
      </c>
    </row>
    <row r="1431" spans="5:19" x14ac:dyDescent="0.25">
      <c r="E1431" t="s">
        <v>5440</v>
      </c>
      <c r="F1431" t="s">
        <v>5441</v>
      </c>
      <c r="G1431" s="19" t="s">
        <v>33</v>
      </c>
      <c r="H1431" t="s">
        <v>5442</v>
      </c>
      <c r="I1431" t="s">
        <v>52</v>
      </c>
      <c r="J1431" t="s">
        <v>943</v>
      </c>
      <c r="K1431" t="s">
        <v>5443</v>
      </c>
      <c r="L1431" t="s">
        <v>38</v>
      </c>
      <c r="M1431" t="s">
        <v>68</v>
      </c>
      <c r="N1431" s="19" t="s">
        <v>33</v>
      </c>
      <c r="S1431" s="19" t="s">
        <v>33</v>
      </c>
    </row>
    <row r="1432" spans="5:19" x14ac:dyDescent="0.25">
      <c r="E1432" t="s">
        <v>5444</v>
      </c>
      <c r="F1432" t="s">
        <v>5445</v>
      </c>
      <c r="G1432" s="19" t="s">
        <v>33</v>
      </c>
      <c r="H1432" t="s">
        <v>5442</v>
      </c>
      <c r="I1432" t="s">
        <v>89</v>
      </c>
      <c r="J1432" t="s">
        <v>89</v>
      </c>
      <c r="K1432" t="s">
        <v>5443</v>
      </c>
      <c r="L1432" t="s">
        <v>38</v>
      </c>
      <c r="M1432" t="s">
        <v>68</v>
      </c>
      <c r="N1432" s="19" t="s">
        <v>33</v>
      </c>
      <c r="S1432" s="19" t="s">
        <v>33</v>
      </c>
    </row>
    <row r="1433" spans="5:19" x14ac:dyDescent="0.25">
      <c r="E1433" t="s">
        <v>5446</v>
      </c>
      <c r="F1433" t="s">
        <v>5447</v>
      </c>
      <c r="G1433" s="19" t="s">
        <v>33</v>
      </c>
      <c r="H1433" t="s">
        <v>5448</v>
      </c>
      <c r="I1433" t="s">
        <v>150</v>
      </c>
      <c r="J1433" t="s">
        <v>640</v>
      </c>
      <c r="K1433" t="s">
        <v>5443</v>
      </c>
      <c r="L1433" t="s">
        <v>38</v>
      </c>
      <c r="M1433" t="s">
        <v>68</v>
      </c>
      <c r="N1433" s="19" t="s">
        <v>33</v>
      </c>
      <c r="S1433" s="19" t="s">
        <v>33</v>
      </c>
    </row>
    <row r="1434" spans="5:19" x14ac:dyDescent="0.25">
      <c r="E1434" t="s">
        <v>5449</v>
      </c>
      <c r="F1434" t="s">
        <v>5450</v>
      </c>
      <c r="G1434" s="19" t="s">
        <v>33</v>
      </c>
      <c r="H1434" t="s">
        <v>5451</v>
      </c>
      <c r="I1434" t="s">
        <v>150</v>
      </c>
      <c r="J1434" t="s">
        <v>510</v>
      </c>
      <c r="K1434" t="s">
        <v>5443</v>
      </c>
      <c r="L1434" t="s">
        <v>38</v>
      </c>
      <c r="M1434" t="s">
        <v>68</v>
      </c>
      <c r="N1434" s="19" t="s">
        <v>33</v>
      </c>
      <c r="S1434" s="19" t="s">
        <v>33</v>
      </c>
    </row>
    <row r="1435" spans="5:19" x14ac:dyDescent="0.25">
      <c r="E1435" t="s">
        <v>5452</v>
      </c>
      <c r="F1435" t="s">
        <v>5453</v>
      </c>
      <c r="G1435" s="19" t="s">
        <v>33</v>
      </c>
      <c r="H1435" t="s">
        <v>5454</v>
      </c>
      <c r="I1435" t="s">
        <v>52</v>
      </c>
      <c r="J1435" t="s">
        <v>1069</v>
      </c>
      <c r="K1435" t="s">
        <v>5455</v>
      </c>
      <c r="L1435" t="s">
        <v>82</v>
      </c>
      <c r="M1435" t="s">
        <v>117</v>
      </c>
      <c r="N1435" s="19" t="s">
        <v>33</v>
      </c>
      <c r="S1435" s="19" t="s">
        <v>33</v>
      </c>
    </row>
    <row r="1436" spans="5:19" x14ac:dyDescent="0.25">
      <c r="E1436" t="s">
        <v>5456</v>
      </c>
      <c r="F1436" t="s">
        <v>5457</v>
      </c>
      <c r="G1436" s="19" t="s">
        <v>33</v>
      </c>
      <c r="H1436" t="s">
        <v>5458</v>
      </c>
      <c r="I1436" t="s">
        <v>82</v>
      </c>
      <c r="J1436" t="s">
        <v>4351</v>
      </c>
      <c r="K1436" t="s">
        <v>5459</v>
      </c>
      <c r="L1436" t="s">
        <v>52</v>
      </c>
      <c r="M1436" t="s">
        <v>688</v>
      </c>
      <c r="N1436" s="19" t="s">
        <v>33</v>
      </c>
      <c r="S1436" s="19" t="s">
        <v>33</v>
      </c>
    </row>
    <row r="1437" spans="5:19" x14ac:dyDescent="0.25">
      <c r="E1437" t="s">
        <v>5460</v>
      </c>
      <c r="F1437" t="s">
        <v>5461</v>
      </c>
      <c r="G1437" s="19" t="s">
        <v>33</v>
      </c>
      <c r="H1437" t="s">
        <v>5462</v>
      </c>
      <c r="I1437" t="s">
        <v>82</v>
      </c>
      <c r="J1437" t="s">
        <v>190</v>
      </c>
      <c r="K1437" t="s">
        <v>5463</v>
      </c>
      <c r="L1437" t="s">
        <v>44</v>
      </c>
      <c r="M1437" t="s">
        <v>103</v>
      </c>
      <c r="N1437" s="19" t="s">
        <v>33</v>
      </c>
      <c r="S1437" s="19" t="s">
        <v>33</v>
      </c>
    </row>
    <row r="1438" spans="5:19" x14ac:dyDescent="0.25">
      <c r="E1438" t="s">
        <v>5464</v>
      </c>
      <c r="F1438" t="s">
        <v>5465</v>
      </c>
      <c r="G1438" s="19" t="s">
        <v>33</v>
      </c>
      <c r="H1438" t="s">
        <v>5466</v>
      </c>
      <c r="I1438" t="s">
        <v>38</v>
      </c>
      <c r="J1438" t="s">
        <v>39</v>
      </c>
      <c r="K1438" t="s">
        <v>5467</v>
      </c>
      <c r="L1438" t="s">
        <v>52</v>
      </c>
      <c r="M1438" t="s">
        <v>1069</v>
      </c>
      <c r="N1438" s="19" t="s">
        <v>33</v>
      </c>
      <c r="S1438" s="19" t="s">
        <v>33</v>
      </c>
    </row>
    <row r="1439" spans="5:19" x14ac:dyDescent="0.25">
      <c r="E1439" t="s">
        <v>5468</v>
      </c>
      <c r="F1439" t="s">
        <v>5469</v>
      </c>
      <c r="G1439" s="19" t="s">
        <v>33</v>
      </c>
      <c r="H1439" t="s">
        <v>5470</v>
      </c>
      <c r="I1439" t="s">
        <v>82</v>
      </c>
      <c r="J1439" t="s">
        <v>190</v>
      </c>
      <c r="K1439" t="s">
        <v>5471</v>
      </c>
      <c r="L1439" t="s">
        <v>38</v>
      </c>
      <c r="M1439" t="s">
        <v>68</v>
      </c>
      <c r="N1439" s="19" t="s">
        <v>33</v>
      </c>
      <c r="S1439" s="19" t="s">
        <v>33</v>
      </c>
    </row>
    <row r="1440" spans="5:19" x14ac:dyDescent="0.25">
      <c r="E1440" t="s">
        <v>5472</v>
      </c>
      <c r="F1440" t="s">
        <v>5473</v>
      </c>
      <c r="G1440" s="19" t="s">
        <v>33</v>
      </c>
      <c r="H1440" t="s">
        <v>5370</v>
      </c>
      <c r="I1440" t="s">
        <v>89</v>
      </c>
      <c r="J1440" t="s">
        <v>89</v>
      </c>
      <c r="K1440" t="s">
        <v>5474</v>
      </c>
      <c r="L1440" t="s">
        <v>110</v>
      </c>
      <c r="M1440" t="s">
        <v>111</v>
      </c>
      <c r="N1440" s="19" t="s">
        <v>33</v>
      </c>
      <c r="S1440" s="19" t="s">
        <v>33</v>
      </c>
    </row>
    <row r="1441" spans="5:19" x14ac:dyDescent="0.25">
      <c r="E1441" t="s">
        <v>5475</v>
      </c>
      <c r="F1441" t="s">
        <v>5476</v>
      </c>
      <c r="G1441" s="19" t="s">
        <v>33</v>
      </c>
      <c r="H1441" t="s">
        <v>5477</v>
      </c>
      <c r="I1441" t="s">
        <v>170</v>
      </c>
      <c r="J1441" t="s">
        <v>1943</v>
      </c>
      <c r="K1441" t="s">
        <v>5478</v>
      </c>
      <c r="L1441" t="s">
        <v>96</v>
      </c>
      <c r="M1441" t="s">
        <v>99</v>
      </c>
      <c r="N1441" s="19" t="s">
        <v>33</v>
      </c>
      <c r="S1441" s="19" t="s">
        <v>33</v>
      </c>
    </row>
    <row r="1442" spans="5:19" x14ac:dyDescent="0.25">
      <c r="E1442" t="s">
        <v>5479</v>
      </c>
      <c r="F1442" t="s">
        <v>5480</v>
      </c>
      <c r="G1442" s="19" t="s">
        <v>33</v>
      </c>
      <c r="H1442" t="s">
        <v>5481</v>
      </c>
      <c r="I1442" t="s">
        <v>52</v>
      </c>
      <c r="J1442" t="s">
        <v>943</v>
      </c>
      <c r="K1442" t="s">
        <v>5482</v>
      </c>
      <c r="L1442" t="s">
        <v>52</v>
      </c>
      <c r="M1442" t="s">
        <v>55</v>
      </c>
      <c r="N1442" s="19" t="s">
        <v>33</v>
      </c>
      <c r="S1442" s="19" t="s">
        <v>33</v>
      </c>
    </row>
    <row r="1443" spans="5:19" x14ac:dyDescent="0.25">
      <c r="E1443" t="s">
        <v>5483</v>
      </c>
      <c r="F1443" t="s">
        <v>5484</v>
      </c>
      <c r="G1443" s="19" t="s">
        <v>33</v>
      </c>
      <c r="H1443" t="s">
        <v>5485</v>
      </c>
      <c r="I1443" t="s">
        <v>52</v>
      </c>
      <c r="J1443" t="s">
        <v>137</v>
      </c>
      <c r="K1443" t="s">
        <v>5486</v>
      </c>
      <c r="L1443" t="s">
        <v>38</v>
      </c>
      <c r="M1443" t="s">
        <v>133</v>
      </c>
      <c r="N1443" s="19" t="s">
        <v>33</v>
      </c>
      <c r="S1443" s="19" t="s">
        <v>33</v>
      </c>
    </row>
    <row r="1444" spans="5:19" x14ac:dyDescent="0.25">
      <c r="E1444" t="s">
        <v>5487</v>
      </c>
      <c r="F1444" t="s">
        <v>5488</v>
      </c>
      <c r="G1444" s="19" t="s">
        <v>33</v>
      </c>
      <c r="H1444" t="s">
        <v>5489</v>
      </c>
      <c r="I1444" t="s">
        <v>38</v>
      </c>
      <c r="J1444" t="s">
        <v>283</v>
      </c>
      <c r="K1444" t="s">
        <v>5486</v>
      </c>
      <c r="L1444" t="s">
        <v>38</v>
      </c>
      <c r="M1444" t="s">
        <v>133</v>
      </c>
      <c r="N1444" s="19" t="s">
        <v>33</v>
      </c>
      <c r="S1444" s="19" t="s">
        <v>33</v>
      </c>
    </row>
    <row r="1445" spans="5:19" x14ac:dyDescent="0.25">
      <c r="E1445" t="s">
        <v>5490</v>
      </c>
      <c r="F1445" t="s">
        <v>5491</v>
      </c>
      <c r="G1445" s="19" t="s">
        <v>33</v>
      </c>
      <c r="H1445" t="s">
        <v>5405</v>
      </c>
      <c r="I1445" t="s">
        <v>82</v>
      </c>
      <c r="J1445" t="s">
        <v>105</v>
      </c>
      <c r="K1445" t="s">
        <v>5486</v>
      </c>
      <c r="L1445" t="s">
        <v>38</v>
      </c>
      <c r="M1445" t="s">
        <v>133</v>
      </c>
      <c r="N1445" s="19" t="s">
        <v>33</v>
      </c>
      <c r="S1445" s="19" t="s">
        <v>33</v>
      </c>
    </row>
    <row r="1446" spans="5:19" x14ac:dyDescent="0.25">
      <c r="E1446" t="s">
        <v>5492</v>
      </c>
      <c r="F1446" t="s">
        <v>5493</v>
      </c>
      <c r="G1446" s="19" t="s">
        <v>33</v>
      </c>
      <c r="H1446" t="s">
        <v>5494</v>
      </c>
      <c r="I1446" t="s">
        <v>52</v>
      </c>
      <c r="J1446" t="s">
        <v>137</v>
      </c>
      <c r="K1446" t="s">
        <v>5495</v>
      </c>
      <c r="L1446" t="s">
        <v>38</v>
      </c>
      <c r="M1446" t="s">
        <v>68</v>
      </c>
      <c r="N1446" s="19" t="s">
        <v>33</v>
      </c>
      <c r="S1446" s="19" t="s">
        <v>33</v>
      </c>
    </row>
    <row r="1447" spans="5:19" x14ac:dyDescent="0.25">
      <c r="E1447" t="s">
        <v>5496</v>
      </c>
      <c r="F1447" t="s">
        <v>5497</v>
      </c>
      <c r="G1447" s="19" t="s">
        <v>33</v>
      </c>
      <c r="H1447" t="s">
        <v>5498</v>
      </c>
      <c r="I1447" t="s">
        <v>35</v>
      </c>
      <c r="J1447" t="s">
        <v>856</v>
      </c>
      <c r="K1447" t="s">
        <v>5495</v>
      </c>
      <c r="L1447" t="s">
        <v>38</v>
      </c>
      <c r="M1447" t="s">
        <v>68</v>
      </c>
      <c r="N1447" s="19" t="s">
        <v>33</v>
      </c>
      <c r="S1447" s="19" t="s">
        <v>33</v>
      </c>
    </row>
    <row r="1448" spans="5:19" x14ac:dyDescent="0.25">
      <c r="E1448" t="s">
        <v>5499</v>
      </c>
      <c r="F1448" t="s">
        <v>5500</v>
      </c>
      <c r="G1448" s="19" t="s">
        <v>33</v>
      </c>
      <c r="H1448" t="s">
        <v>5501</v>
      </c>
      <c r="I1448" t="s">
        <v>142</v>
      </c>
      <c r="J1448" t="s">
        <v>117</v>
      </c>
      <c r="K1448" t="s">
        <v>5495</v>
      </c>
      <c r="L1448" t="s">
        <v>38</v>
      </c>
      <c r="M1448" t="s">
        <v>68</v>
      </c>
      <c r="N1448" s="19" t="s">
        <v>33</v>
      </c>
      <c r="S1448" s="19" t="s">
        <v>33</v>
      </c>
    </row>
    <row r="1449" spans="5:19" x14ac:dyDescent="0.25">
      <c r="E1449" t="s">
        <v>5502</v>
      </c>
      <c r="F1449" t="s">
        <v>5503</v>
      </c>
      <c r="G1449" s="19" t="s">
        <v>33</v>
      </c>
      <c r="H1449" t="s">
        <v>5504</v>
      </c>
      <c r="I1449" t="s">
        <v>38</v>
      </c>
      <c r="J1449" t="s">
        <v>62</v>
      </c>
      <c r="K1449" t="s">
        <v>5505</v>
      </c>
      <c r="L1449" t="s">
        <v>44</v>
      </c>
      <c r="M1449" t="s">
        <v>45</v>
      </c>
      <c r="N1449" s="19" t="s">
        <v>33</v>
      </c>
      <c r="S1449" s="19" t="s">
        <v>33</v>
      </c>
    </row>
    <row r="1450" spans="5:19" x14ac:dyDescent="0.25">
      <c r="E1450" t="s">
        <v>5506</v>
      </c>
      <c r="F1450" t="s">
        <v>5507</v>
      </c>
      <c r="G1450" s="19" t="s">
        <v>33</v>
      </c>
      <c r="H1450" t="s">
        <v>5504</v>
      </c>
      <c r="I1450" t="s">
        <v>89</v>
      </c>
      <c r="J1450" t="s">
        <v>89</v>
      </c>
      <c r="K1450" t="s">
        <v>5508</v>
      </c>
      <c r="L1450" t="s">
        <v>82</v>
      </c>
      <c r="M1450" t="s">
        <v>190</v>
      </c>
      <c r="N1450" s="19" t="s">
        <v>33</v>
      </c>
      <c r="S1450" s="19" t="s">
        <v>33</v>
      </c>
    </row>
    <row r="1451" spans="5:19" x14ac:dyDescent="0.25">
      <c r="E1451" t="s">
        <v>5509</v>
      </c>
      <c r="F1451" t="s">
        <v>5510</v>
      </c>
      <c r="G1451" s="19" t="s">
        <v>33</v>
      </c>
      <c r="H1451" t="s">
        <v>5504</v>
      </c>
      <c r="I1451" t="s">
        <v>38</v>
      </c>
      <c r="J1451" t="s">
        <v>62</v>
      </c>
      <c r="K1451" t="s">
        <v>5511</v>
      </c>
      <c r="L1451" t="s">
        <v>38</v>
      </c>
      <c r="M1451" t="s">
        <v>39</v>
      </c>
      <c r="N1451" s="19" t="s">
        <v>33</v>
      </c>
      <c r="S1451" s="19" t="s">
        <v>33</v>
      </c>
    </row>
    <row r="1452" spans="5:19" x14ac:dyDescent="0.25">
      <c r="E1452" t="s">
        <v>5512</v>
      </c>
      <c r="F1452" t="s">
        <v>5513</v>
      </c>
      <c r="G1452" s="19" t="s">
        <v>33</v>
      </c>
      <c r="H1452" t="s">
        <v>5504</v>
      </c>
      <c r="I1452" t="s">
        <v>38</v>
      </c>
      <c r="J1452" t="s">
        <v>62</v>
      </c>
      <c r="K1452" t="s">
        <v>5514</v>
      </c>
      <c r="L1452" t="s">
        <v>52</v>
      </c>
      <c r="M1452" t="s">
        <v>688</v>
      </c>
      <c r="N1452" s="19" t="s">
        <v>33</v>
      </c>
      <c r="S1452" s="19" t="s">
        <v>33</v>
      </c>
    </row>
    <row r="1453" spans="5:19" x14ac:dyDescent="0.25">
      <c r="E1453" t="s">
        <v>5515</v>
      </c>
      <c r="F1453" t="s">
        <v>5516</v>
      </c>
      <c r="G1453" s="19" t="s">
        <v>33</v>
      </c>
      <c r="H1453" t="s">
        <v>5517</v>
      </c>
      <c r="I1453" t="s">
        <v>91</v>
      </c>
      <c r="J1453" t="s">
        <v>92</v>
      </c>
      <c r="K1453" t="s">
        <v>5518</v>
      </c>
      <c r="L1453" t="s">
        <v>35</v>
      </c>
      <c r="M1453" t="s">
        <v>160</v>
      </c>
      <c r="N1453" s="19" t="s">
        <v>33</v>
      </c>
      <c r="S1453" s="19" t="s">
        <v>33</v>
      </c>
    </row>
    <row r="1454" spans="5:19" x14ac:dyDescent="0.25">
      <c r="E1454" t="s">
        <v>5519</v>
      </c>
      <c r="F1454" t="s">
        <v>5520</v>
      </c>
      <c r="G1454" s="19" t="s">
        <v>33</v>
      </c>
      <c r="H1454" t="s">
        <v>5521</v>
      </c>
      <c r="I1454" t="s">
        <v>82</v>
      </c>
      <c r="J1454" t="s">
        <v>97</v>
      </c>
      <c r="K1454" t="s">
        <v>5522</v>
      </c>
      <c r="L1454" t="s">
        <v>44</v>
      </c>
      <c r="M1454" t="s">
        <v>789</v>
      </c>
      <c r="N1454" s="19" t="s">
        <v>33</v>
      </c>
      <c r="S1454" s="19" t="s">
        <v>33</v>
      </c>
    </row>
    <row r="1455" spans="5:19" x14ac:dyDescent="0.25">
      <c r="E1455" t="s">
        <v>5523</v>
      </c>
      <c r="F1455" t="s">
        <v>5524</v>
      </c>
      <c r="G1455" s="19" t="s">
        <v>33</v>
      </c>
      <c r="H1455" t="s">
        <v>5525</v>
      </c>
      <c r="I1455" t="s">
        <v>35</v>
      </c>
      <c r="J1455" t="s">
        <v>36</v>
      </c>
      <c r="K1455" t="s">
        <v>5526</v>
      </c>
      <c r="L1455" t="s">
        <v>170</v>
      </c>
      <c r="M1455" t="s">
        <v>2125</v>
      </c>
      <c r="N1455" s="19" t="s">
        <v>33</v>
      </c>
      <c r="S1455" s="19" t="s">
        <v>33</v>
      </c>
    </row>
    <row r="1456" spans="5:19" x14ac:dyDescent="0.25">
      <c r="E1456" t="s">
        <v>5527</v>
      </c>
      <c r="F1456" t="s">
        <v>5528</v>
      </c>
      <c r="G1456" s="19" t="s">
        <v>33</v>
      </c>
      <c r="H1456" t="s">
        <v>5529</v>
      </c>
      <c r="I1456" t="s">
        <v>110</v>
      </c>
      <c r="J1456" t="s">
        <v>313</v>
      </c>
      <c r="K1456" t="s">
        <v>5530</v>
      </c>
      <c r="L1456" t="s">
        <v>44</v>
      </c>
      <c r="M1456" t="s">
        <v>45</v>
      </c>
      <c r="N1456" s="19" t="s">
        <v>33</v>
      </c>
      <c r="S1456" s="19" t="s">
        <v>33</v>
      </c>
    </row>
    <row r="1457" spans="5:19" x14ac:dyDescent="0.25">
      <c r="E1457" t="s">
        <v>5531</v>
      </c>
      <c r="F1457" t="s">
        <v>5532</v>
      </c>
      <c r="G1457" s="19" t="s">
        <v>33</v>
      </c>
      <c r="H1457" t="s">
        <v>5529</v>
      </c>
      <c r="I1457" t="s">
        <v>89</v>
      </c>
      <c r="J1457" t="s">
        <v>89</v>
      </c>
      <c r="K1457" t="s">
        <v>5533</v>
      </c>
      <c r="L1457" t="s">
        <v>150</v>
      </c>
      <c r="M1457" t="s">
        <v>117</v>
      </c>
      <c r="N1457" s="19" t="s">
        <v>33</v>
      </c>
      <c r="S1457" s="19" t="s">
        <v>33</v>
      </c>
    </row>
    <row r="1458" spans="5:19" x14ac:dyDescent="0.25">
      <c r="E1458" t="s">
        <v>5534</v>
      </c>
      <c r="F1458" t="s">
        <v>5535</v>
      </c>
      <c r="G1458" s="19" t="s">
        <v>33</v>
      </c>
      <c r="H1458" t="s">
        <v>5536</v>
      </c>
      <c r="I1458" t="s">
        <v>38</v>
      </c>
      <c r="J1458" t="s">
        <v>376</v>
      </c>
      <c r="K1458" t="s">
        <v>5537</v>
      </c>
      <c r="L1458" t="s">
        <v>35</v>
      </c>
      <c r="M1458" t="s">
        <v>1079</v>
      </c>
      <c r="N1458" s="19" t="s">
        <v>33</v>
      </c>
      <c r="S1458" s="19" t="s">
        <v>33</v>
      </c>
    </row>
    <row r="1459" spans="5:19" x14ac:dyDescent="0.25">
      <c r="E1459" t="s">
        <v>5538</v>
      </c>
      <c r="F1459" t="s">
        <v>5539</v>
      </c>
      <c r="G1459" s="19" t="s">
        <v>33</v>
      </c>
      <c r="H1459" t="s">
        <v>5540</v>
      </c>
      <c r="I1459" t="s">
        <v>150</v>
      </c>
      <c r="J1459" t="s">
        <v>151</v>
      </c>
      <c r="K1459" t="s">
        <v>5541</v>
      </c>
      <c r="L1459" t="s">
        <v>44</v>
      </c>
      <c r="M1459" t="s">
        <v>144</v>
      </c>
      <c r="N1459" s="19" t="s">
        <v>33</v>
      </c>
      <c r="S1459" s="19" t="s">
        <v>33</v>
      </c>
    </row>
    <row r="1460" spans="5:19" x14ac:dyDescent="0.25">
      <c r="E1460" t="s">
        <v>5542</v>
      </c>
      <c r="F1460" t="s">
        <v>5543</v>
      </c>
      <c r="G1460" s="19" t="s">
        <v>33</v>
      </c>
      <c r="H1460" t="s">
        <v>5544</v>
      </c>
      <c r="I1460" t="s">
        <v>44</v>
      </c>
      <c r="J1460" t="s">
        <v>77</v>
      </c>
      <c r="K1460" t="s">
        <v>5545</v>
      </c>
      <c r="L1460" t="s">
        <v>44</v>
      </c>
      <c r="M1460" t="s">
        <v>227</v>
      </c>
      <c r="N1460" s="19" t="s">
        <v>33</v>
      </c>
      <c r="S1460" s="19" t="s">
        <v>33</v>
      </c>
    </row>
    <row r="1461" spans="5:19" x14ac:dyDescent="0.25">
      <c r="E1461" t="s">
        <v>5546</v>
      </c>
      <c r="F1461" t="s">
        <v>5547</v>
      </c>
      <c r="G1461" s="19" t="s">
        <v>33</v>
      </c>
      <c r="H1461" t="s">
        <v>5548</v>
      </c>
      <c r="I1461" t="s">
        <v>82</v>
      </c>
      <c r="J1461" t="s">
        <v>943</v>
      </c>
      <c r="K1461" t="s">
        <v>5549</v>
      </c>
      <c r="L1461" t="s">
        <v>82</v>
      </c>
      <c r="M1461" t="s">
        <v>567</v>
      </c>
      <c r="N1461" s="19" t="s">
        <v>33</v>
      </c>
      <c r="S1461" s="19" t="s">
        <v>33</v>
      </c>
    </row>
    <row r="1462" spans="5:19" x14ac:dyDescent="0.25">
      <c r="E1462" t="s">
        <v>5550</v>
      </c>
      <c r="F1462" t="s">
        <v>5551</v>
      </c>
      <c r="G1462" s="19" t="s">
        <v>33</v>
      </c>
      <c r="H1462" t="s">
        <v>5552</v>
      </c>
      <c r="I1462" t="s">
        <v>110</v>
      </c>
      <c r="J1462" t="s">
        <v>111</v>
      </c>
      <c r="K1462" t="s">
        <v>5553</v>
      </c>
      <c r="L1462" t="s">
        <v>38</v>
      </c>
      <c r="M1462" t="s">
        <v>62</v>
      </c>
      <c r="N1462" s="19" t="s">
        <v>33</v>
      </c>
      <c r="S1462" s="19" t="s">
        <v>33</v>
      </c>
    </row>
    <row r="1463" spans="5:19" x14ac:dyDescent="0.25">
      <c r="E1463" t="s">
        <v>5554</v>
      </c>
      <c r="F1463" t="s">
        <v>5555</v>
      </c>
      <c r="G1463" s="19" t="s">
        <v>33</v>
      </c>
      <c r="H1463" t="s">
        <v>5556</v>
      </c>
      <c r="I1463" t="s">
        <v>52</v>
      </c>
      <c r="J1463" t="s">
        <v>1493</v>
      </c>
      <c r="K1463" t="s">
        <v>5557</v>
      </c>
      <c r="L1463" t="s">
        <v>52</v>
      </c>
      <c r="M1463" t="s">
        <v>2917</v>
      </c>
      <c r="N1463" s="19" t="s">
        <v>33</v>
      </c>
      <c r="S1463" s="19" t="s">
        <v>33</v>
      </c>
    </row>
    <row r="1464" spans="5:19" x14ac:dyDescent="0.25">
      <c r="E1464" t="s">
        <v>5558</v>
      </c>
      <c r="F1464" t="s">
        <v>5559</v>
      </c>
      <c r="G1464" s="19" t="s">
        <v>33</v>
      </c>
      <c r="H1464" t="s">
        <v>5560</v>
      </c>
      <c r="I1464" t="s">
        <v>82</v>
      </c>
      <c r="J1464" t="s">
        <v>1071</v>
      </c>
      <c r="K1464" t="s">
        <v>5561</v>
      </c>
      <c r="L1464" t="s">
        <v>44</v>
      </c>
      <c r="M1464" t="s">
        <v>103</v>
      </c>
      <c r="N1464" s="19" t="s">
        <v>33</v>
      </c>
      <c r="S1464" s="19" t="s">
        <v>33</v>
      </c>
    </row>
    <row r="1465" spans="5:19" x14ac:dyDescent="0.25">
      <c r="E1465" t="s">
        <v>5562</v>
      </c>
      <c r="F1465" t="s">
        <v>5563</v>
      </c>
      <c r="G1465" s="19" t="s">
        <v>33</v>
      </c>
      <c r="H1465" t="s">
        <v>5564</v>
      </c>
      <c r="I1465" t="s">
        <v>110</v>
      </c>
      <c r="J1465" t="s">
        <v>313</v>
      </c>
      <c r="K1465" t="s">
        <v>5565</v>
      </c>
      <c r="L1465" t="s">
        <v>35</v>
      </c>
      <c r="M1465" t="s">
        <v>60</v>
      </c>
      <c r="N1465" s="19" t="s">
        <v>33</v>
      </c>
      <c r="S1465" s="19" t="s">
        <v>33</v>
      </c>
    </row>
    <row r="1466" spans="5:19" x14ac:dyDescent="0.25">
      <c r="E1466" t="s">
        <v>5566</v>
      </c>
      <c r="F1466" t="s">
        <v>5567</v>
      </c>
      <c r="G1466" s="19" t="s">
        <v>33</v>
      </c>
      <c r="H1466" t="s">
        <v>5568</v>
      </c>
      <c r="I1466" t="s">
        <v>38</v>
      </c>
      <c r="J1466" t="s">
        <v>1275</v>
      </c>
      <c r="K1466" t="s">
        <v>5569</v>
      </c>
      <c r="L1466" t="s">
        <v>82</v>
      </c>
      <c r="M1466" t="s">
        <v>1007</v>
      </c>
      <c r="N1466" s="19" t="s">
        <v>33</v>
      </c>
      <c r="S1466" s="19" t="s">
        <v>33</v>
      </c>
    </row>
    <row r="1467" spans="5:19" x14ac:dyDescent="0.25">
      <c r="E1467" t="s">
        <v>5570</v>
      </c>
      <c r="F1467" t="s">
        <v>5571</v>
      </c>
      <c r="G1467" s="19" t="s">
        <v>33</v>
      </c>
      <c r="H1467" t="s">
        <v>5572</v>
      </c>
      <c r="I1467" t="s">
        <v>91</v>
      </c>
      <c r="J1467" t="s">
        <v>92</v>
      </c>
      <c r="K1467" t="s">
        <v>5573</v>
      </c>
      <c r="L1467" t="s">
        <v>44</v>
      </c>
      <c r="M1467" t="s">
        <v>285</v>
      </c>
      <c r="N1467" s="19" t="s">
        <v>33</v>
      </c>
      <c r="S1467" s="19" t="s">
        <v>33</v>
      </c>
    </row>
    <row r="1468" spans="5:19" x14ac:dyDescent="0.25">
      <c r="E1468" t="s">
        <v>5574</v>
      </c>
      <c r="F1468" t="s">
        <v>5575</v>
      </c>
      <c r="G1468" s="19" t="s">
        <v>33</v>
      </c>
      <c r="H1468" t="s">
        <v>5576</v>
      </c>
      <c r="I1468" t="s">
        <v>82</v>
      </c>
      <c r="J1468" t="s">
        <v>693</v>
      </c>
      <c r="K1468" t="s">
        <v>5577</v>
      </c>
      <c r="L1468" t="s">
        <v>142</v>
      </c>
      <c r="M1468" t="s">
        <v>117</v>
      </c>
      <c r="N1468" s="19" t="s">
        <v>33</v>
      </c>
      <c r="S1468" s="19" t="s">
        <v>33</v>
      </c>
    </row>
    <row r="1469" spans="5:19" x14ac:dyDescent="0.25">
      <c r="E1469" t="s">
        <v>5578</v>
      </c>
      <c r="F1469" t="s">
        <v>5579</v>
      </c>
      <c r="G1469" s="19" t="s">
        <v>33</v>
      </c>
      <c r="H1469" t="s">
        <v>5580</v>
      </c>
      <c r="I1469" t="s">
        <v>91</v>
      </c>
      <c r="J1469" t="s">
        <v>99</v>
      </c>
      <c r="K1469" t="s">
        <v>5581</v>
      </c>
      <c r="L1469" t="s">
        <v>38</v>
      </c>
      <c r="M1469" t="s">
        <v>376</v>
      </c>
      <c r="N1469" s="19" t="s">
        <v>33</v>
      </c>
      <c r="S1469" s="19" t="s">
        <v>33</v>
      </c>
    </row>
    <row r="1470" spans="5:19" x14ac:dyDescent="0.25">
      <c r="E1470" t="s">
        <v>5582</v>
      </c>
      <c r="F1470" t="s">
        <v>5583</v>
      </c>
      <c r="G1470" s="19" t="s">
        <v>33</v>
      </c>
      <c r="H1470" t="s">
        <v>5584</v>
      </c>
      <c r="I1470" t="s">
        <v>35</v>
      </c>
      <c r="J1470" t="s">
        <v>117</v>
      </c>
      <c r="K1470" t="s">
        <v>5585</v>
      </c>
      <c r="L1470" t="s">
        <v>82</v>
      </c>
      <c r="M1470" t="s">
        <v>186</v>
      </c>
      <c r="N1470" s="19" t="s">
        <v>33</v>
      </c>
      <c r="S1470" s="19" t="s">
        <v>33</v>
      </c>
    </row>
    <row r="1471" spans="5:19" x14ac:dyDescent="0.25">
      <c r="E1471" t="s">
        <v>5586</v>
      </c>
      <c r="F1471" t="s">
        <v>5587</v>
      </c>
      <c r="G1471" s="19" t="s">
        <v>33</v>
      </c>
      <c r="H1471" t="s">
        <v>5588</v>
      </c>
      <c r="I1471" t="s">
        <v>142</v>
      </c>
      <c r="J1471" t="s">
        <v>117</v>
      </c>
      <c r="K1471" t="s">
        <v>5589</v>
      </c>
      <c r="L1471" t="s">
        <v>82</v>
      </c>
      <c r="M1471" t="s">
        <v>117</v>
      </c>
      <c r="N1471" s="19" t="s">
        <v>33</v>
      </c>
      <c r="S1471" s="19" t="s">
        <v>33</v>
      </c>
    </row>
    <row r="1472" spans="5:19" x14ac:dyDescent="0.25">
      <c r="E1472" t="s">
        <v>5590</v>
      </c>
      <c r="F1472" t="s">
        <v>5591</v>
      </c>
      <c r="G1472" s="19" t="s">
        <v>33</v>
      </c>
      <c r="H1472" t="s">
        <v>5592</v>
      </c>
      <c r="I1472" t="s">
        <v>150</v>
      </c>
      <c r="J1472" t="s">
        <v>151</v>
      </c>
      <c r="K1472" t="s">
        <v>5593</v>
      </c>
      <c r="L1472" t="s">
        <v>35</v>
      </c>
      <c r="M1472" t="s">
        <v>1079</v>
      </c>
      <c r="N1472" s="19" t="s">
        <v>33</v>
      </c>
      <c r="S1472" s="19" t="s">
        <v>33</v>
      </c>
    </row>
    <row r="1473" spans="5:19" x14ac:dyDescent="0.25">
      <c r="E1473" t="s">
        <v>5594</v>
      </c>
      <c r="F1473" t="s">
        <v>5595</v>
      </c>
      <c r="G1473" s="19" t="s">
        <v>33</v>
      </c>
      <c r="H1473" t="s">
        <v>5596</v>
      </c>
      <c r="I1473" t="s">
        <v>38</v>
      </c>
      <c r="J1473" t="s">
        <v>249</v>
      </c>
      <c r="K1473" t="s">
        <v>5597</v>
      </c>
      <c r="L1473" t="s">
        <v>44</v>
      </c>
      <c r="M1473" t="s">
        <v>227</v>
      </c>
      <c r="N1473" s="19" t="s">
        <v>33</v>
      </c>
      <c r="S1473" s="19" t="s">
        <v>33</v>
      </c>
    </row>
    <row r="1474" spans="5:19" x14ac:dyDescent="0.25">
      <c r="E1474" t="s">
        <v>5598</v>
      </c>
      <c r="F1474" t="s">
        <v>5599</v>
      </c>
      <c r="G1474" s="19" t="s">
        <v>33</v>
      </c>
      <c r="H1474" t="s">
        <v>5600</v>
      </c>
      <c r="I1474" t="s">
        <v>52</v>
      </c>
      <c r="J1474" t="s">
        <v>137</v>
      </c>
      <c r="K1474" t="s">
        <v>5601</v>
      </c>
      <c r="L1474" t="s">
        <v>44</v>
      </c>
      <c r="M1474" t="s">
        <v>103</v>
      </c>
      <c r="N1474" s="19" t="s">
        <v>33</v>
      </c>
      <c r="S1474" s="19" t="s">
        <v>33</v>
      </c>
    </row>
    <row r="1475" spans="5:19" x14ac:dyDescent="0.25">
      <c r="E1475" t="s">
        <v>5602</v>
      </c>
      <c r="F1475" t="s">
        <v>5603</v>
      </c>
      <c r="G1475" s="19" t="s">
        <v>33</v>
      </c>
      <c r="H1475" t="s">
        <v>5604</v>
      </c>
      <c r="I1475" t="s">
        <v>89</v>
      </c>
      <c r="J1475" t="s">
        <v>89</v>
      </c>
      <c r="K1475" t="s">
        <v>5605</v>
      </c>
      <c r="L1475" t="s">
        <v>44</v>
      </c>
      <c r="M1475" t="s">
        <v>103</v>
      </c>
      <c r="N1475" s="19" t="s">
        <v>33</v>
      </c>
      <c r="S1475" s="19" t="s">
        <v>33</v>
      </c>
    </row>
    <row r="1476" spans="5:19" x14ac:dyDescent="0.25">
      <c r="E1476" t="s">
        <v>5606</v>
      </c>
      <c r="F1476" t="s">
        <v>5607</v>
      </c>
      <c r="G1476" s="19" t="s">
        <v>33</v>
      </c>
      <c r="H1476" t="s">
        <v>5608</v>
      </c>
      <c r="I1476" t="s">
        <v>170</v>
      </c>
      <c r="J1476" t="s">
        <v>1943</v>
      </c>
      <c r="K1476" t="s">
        <v>5609</v>
      </c>
      <c r="L1476" t="s">
        <v>44</v>
      </c>
      <c r="M1476" t="s">
        <v>103</v>
      </c>
      <c r="N1476" s="19" t="s">
        <v>33</v>
      </c>
      <c r="S1476" s="19" t="s">
        <v>33</v>
      </c>
    </row>
    <row r="1477" spans="5:19" x14ac:dyDescent="0.25">
      <c r="E1477" t="s">
        <v>5610</v>
      </c>
      <c r="F1477" t="s">
        <v>5611</v>
      </c>
      <c r="G1477" s="19" t="s">
        <v>33</v>
      </c>
      <c r="H1477" t="s">
        <v>5612</v>
      </c>
      <c r="I1477" t="s">
        <v>35</v>
      </c>
      <c r="J1477" t="s">
        <v>263</v>
      </c>
      <c r="K1477" t="s">
        <v>5613</v>
      </c>
      <c r="L1477" t="s">
        <v>44</v>
      </c>
      <c r="M1477" t="s">
        <v>227</v>
      </c>
      <c r="N1477" s="19" t="s">
        <v>33</v>
      </c>
      <c r="S1477" s="19" t="s">
        <v>33</v>
      </c>
    </row>
    <row r="1478" spans="5:19" x14ac:dyDescent="0.25">
      <c r="E1478" t="s">
        <v>5614</v>
      </c>
      <c r="F1478" t="s">
        <v>5615</v>
      </c>
      <c r="G1478" s="19" t="s">
        <v>33</v>
      </c>
      <c r="H1478" t="s">
        <v>5616</v>
      </c>
      <c r="I1478" t="s">
        <v>52</v>
      </c>
      <c r="J1478" t="s">
        <v>137</v>
      </c>
      <c r="K1478" t="s">
        <v>5617</v>
      </c>
      <c r="L1478" t="s">
        <v>44</v>
      </c>
      <c r="M1478" t="s">
        <v>103</v>
      </c>
      <c r="N1478" s="19" t="s">
        <v>33</v>
      </c>
      <c r="S1478" s="19" t="s">
        <v>33</v>
      </c>
    </row>
    <row r="1479" spans="5:19" x14ac:dyDescent="0.25">
      <c r="E1479" t="s">
        <v>5618</v>
      </c>
      <c r="F1479" t="s">
        <v>5619</v>
      </c>
      <c r="G1479" s="19" t="s">
        <v>33</v>
      </c>
      <c r="H1479" t="s">
        <v>5620</v>
      </c>
      <c r="I1479" t="s">
        <v>38</v>
      </c>
      <c r="J1479" t="s">
        <v>1275</v>
      </c>
      <c r="K1479" t="s">
        <v>5617</v>
      </c>
      <c r="L1479" t="s">
        <v>44</v>
      </c>
      <c r="M1479" t="s">
        <v>103</v>
      </c>
      <c r="N1479" s="19" t="s">
        <v>33</v>
      </c>
      <c r="S1479" s="19" t="s">
        <v>33</v>
      </c>
    </row>
    <row r="1480" spans="5:19" x14ac:dyDescent="0.25">
      <c r="E1480" t="s">
        <v>5621</v>
      </c>
      <c r="F1480" t="s">
        <v>5622</v>
      </c>
      <c r="G1480" s="19" t="s">
        <v>33</v>
      </c>
      <c r="H1480" t="s">
        <v>5620</v>
      </c>
      <c r="I1480" t="s">
        <v>38</v>
      </c>
      <c r="J1480" t="s">
        <v>1275</v>
      </c>
      <c r="K1480" t="s">
        <v>5623</v>
      </c>
      <c r="L1480" t="s">
        <v>44</v>
      </c>
      <c r="M1480" t="s">
        <v>103</v>
      </c>
      <c r="N1480" s="19" t="s">
        <v>33</v>
      </c>
      <c r="S1480" s="19" t="s">
        <v>33</v>
      </c>
    </row>
    <row r="1481" spans="5:19" x14ac:dyDescent="0.25">
      <c r="E1481" t="s">
        <v>5624</v>
      </c>
      <c r="F1481" t="s">
        <v>5625</v>
      </c>
      <c r="G1481" s="19" t="s">
        <v>33</v>
      </c>
      <c r="H1481" t="s">
        <v>5620</v>
      </c>
      <c r="I1481" t="s">
        <v>38</v>
      </c>
      <c r="J1481" t="s">
        <v>1275</v>
      </c>
      <c r="K1481" t="s">
        <v>5626</v>
      </c>
      <c r="L1481" t="s">
        <v>35</v>
      </c>
      <c r="M1481" t="s">
        <v>36</v>
      </c>
      <c r="N1481" s="19" t="s">
        <v>33</v>
      </c>
      <c r="S1481" s="19" t="s">
        <v>33</v>
      </c>
    </row>
    <row r="1482" spans="5:19" x14ac:dyDescent="0.25">
      <c r="E1482" t="s">
        <v>5627</v>
      </c>
      <c r="F1482" t="s">
        <v>5628</v>
      </c>
      <c r="G1482" s="19" t="s">
        <v>33</v>
      </c>
      <c r="H1482" t="s">
        <v>5629</v>
      </c>
      <c r="I1482" t="s">
        <v>82</v>
      </c>
      <c r="J1482" t="s">
        <v>190</v>
      </c>
      <c r="K1482" t="s">
        <v>5630</v>
      </c>
      <c r="L1482" t="s">
        <v>82</v>
      </c>
      <c r="M1482" t="s">
        <v>117</v>
      </c>
      <c r="N1482" s="19" t="s">
        <v>33</v>
      </c>
      <c r="S1482" s="19" t="s">
        <v>33</v>
      </c>
    </row>
    <row r="1483" spans="5:19" x14ac:dyDescent="0.25">
      <c r="E1483" t="s">
        <v>5631</v>
      </c>
      <c r="F1483" t="s">
        <v>5632</v>
      </c>
      <c r="G1483" s="19" t="s">
        <v>33</v>
      </c>
      <c r="H1483" t="s">
        <v>5633</v>
      </c>
      <c r="I1483" t="s">
        <v>110</v>
      </c>
      <c r="J1483" t="s">
        <v>111</v>
      </c>
      <c r="K1483" t="s">
        <v>5634</v>
      </c>
      <c r="L1483" t="s">
        <v>44</v>
      </c>
      <c r="M1483" t="s">
        <v>103</v>
      </c>
      <c r="N1483" s="19" t="s">
        <v>33</v>
      </c>
      <c r="S1483" s="19" t="s">
        <v>33</v>
      </c>
    </row>
    <row r="1484" spans="5:19" x14ac:dyDescent="0.25">
      <c r="E1484" t="s">
        <v>5635</v>
      </c>
      <c r="F1484" t="s">
        <v>5636</v>
      </c>
      <c r="G1484" s="19" t="s">
        <v>33</v>
      </c>
      <c r="H1484" t="s">
        <v>5637</v>
      </c>
      <c r="I1484" t="s">
        <v>170</v>
      </c>
      <c r="J1484" t="s">
        <v>683</v>
      </c>
      <c r="K1484" t="s">
        <v>5638</v>
      </c>
      <c r="L1484" t="s">
        <v>44</v>
      </c>
      <c r="M1484" t="s">
        <v>789</v>
      </c>
      <c r="N1484" s="19" t="s">
        <v>33</v>
      </c>
      <c r="S1484" s="19" t="s">
        <v>33</v>
      </c>
    </row>
    <row r="1485" spans="5:19" x14ac:dyDescent="0.25">
      <c r="E1485" t="s">
        <v>5639</v>
      </c>
      <c r="F1485" t="s">
        <v>5640</v>
      </c>
      <c r="G1485" s="19" t="s">
        <v>33</v>
      </c>
      <c r="H1485" t="s">
        <v>5641</v>
      </c>
      <c r="I1485" t="s">
        <v>38</v>
      </c>
      <c r="J1485" t="s">
        <v>376</v>
      </c>
      <c r="K1485" t="s">
        <v>5642</v>
      </c>
      <c r="L1485" t="s">
        <v>44</v>
      </c>
      <c r="M1485" t="s">
        <v>789</v>
      </c>
      <c r="N1485" s="19" t="s">
        <v>33</v>
      </c>
      <c r="S1485" s="19" t="s">
        <v>33</v>
      </c>
    </row>
    <row r="1486" spans="5:19" x14ac:dyDescent="0.25">
      <c r="E1486" t="s">
        <v>5643</v>
      </c>
      <c r="F1486" t="s">
        <v>5644</v>
      </c>
      <c r="G1486" s="19" t="s">
        <v>33</v>
      </c>
      <c r="H1486" t="s">
        <v>5641</v>
      </c>
      <c r="I1486" t="s">
        <v>89</v>
      </c>
      <c r="J1486" t="s">
        <v>89</v>
      </c>
      <c r="K1486" t="s">
        <v>5645</v>
      </c>
      <c r="L1486" t="s">
        <v>38</v>
      </c>
      <c r="M1486" t="s">
        <v>68</v>
      </c>
      <c r="N1486" s="19" t="s">
        <v>33</v>
      </c>
      <c r="S1486" s="19" t="s">
        <v>33</v>
      </c>
    </row>
    <row r="1487" spans="5:19" x14ac:dyDescent="0.25">
      <c r="E1487" t="s">
        <v>5646</v>
      </c>
      <c r="F1487" t="s">
        <v>5647</v>
      </c>
      <c r="G1487" s="19" t="s">
        <v>33</v>
      </c>
      <c r="H1487" t="s">
        <v>5648</v>
      </c>
      <c r="I1487" t="s">
        <v>35</v>
      </c>
      <c r="J1487" t="s">
        <v>160</v>
      </c>
      <c r="K1487" t="s">
        <v>5649</v>
      </c>
      <c r="L1487" t="s">
        <v>38</v>
      </c>
      <c r="M1487" t="s">
        <v>68</v>
      </c>
      <c r="N1487" s="19" t="s">
        <v>33</v>
      </c>
      <c r="S1487" s="19" t="s">
        <v>33</v>
      </c>
    </row>
    <row r="1488" spans="5:19" x14ac:dyDescent="0.25">
      <c r="E1488" t="s">
        <v>5650</v>
      </c>
      <c r="F1488" t="s">
        <v>5651</v>
      </c>
      <c r="G1488" s="19" t="s">
        <v>33</v>
      </c>
      <c r="H1488" t="s">
        <v>5652</v>
      </c>
      <c r="I1488" t="s">
        <v>89</v>
      </c>
      <c r="J1488" t="s">
        <v>89</v>
      </c>
      <c r="K1488" t="s">
        <v>5653</v>
      </c>
      <c r="L1488" t="s">
        <v>38</v>
      </c>
      <c r="M1488" t="s">
        <v>68</v>
      </c>
      <c r="N1488" s="19" t="s">
        <v>33</v>
      </c>
      <c r="S1488" s="19" t="s">
        <v>33</v>
      </c>
    </row>
    <row r="1489" spans="5:19" x14ac:dyDescent="0.25">
      <c r="E1489" t="s">
        <v>5654</v>
      </c>
      <c r="F1489" t="s">
        <v>5655</v>
      </c>
      <c r="G1489" s="19" t="s">
        <v>33</v>
      </c>
      <c r="H1489" t="s">
        <v>5656</v>
      </c>
      <c r="I1489" t="s">
        <v>35</v>
      </c>
      <c r="J1489" t="s">
        <v>688</v>
      </c>
      <c r="K1489" t="s">
        <v>5657</v>
      </c>
      <c r="L1489" t="s">
        <v>38</v>
      </c>
      <c r="M1489" t="s">
        <v>133</v>
      </c>
      <c r="N1489" s="19" t="s">
        <v>33</v>
      </c>
      <c r="S1489" s="19" t="s">
        <v>33</v>
      </c>
    </row>
    <row r="1490" spans="5:19" x14ac:dyDescent="0.25">
      <c r="E1490" t="s">
        <v>5658</v>
      </c>
      <c r="F1490" t="s">
        <v>5659</v>
      </c>
      <c r="G1490" s="19" t="s">
        <v>33</v>
      </c>
      <c r="H1490" t="s">
        <v>5660</v>
      </c>
      <c r="I1490" t="s">
        <v>110</v>
      </c>
      <c r="J1490" t="s">
        <v>105</v>
      </c>
      <c r="K1490" t="s">
        <v>5657</v>
      </c>
      <c r="L1490" t="s">
        <v>38</v>
      </c>
      <c r="M1490" t="s">
        <v>133</v>
      </c>
      <c r="N1490" s="19" t="s">
        <v>33</v>
      </c>
      <c r="S1490" s="19" t="s">
        <v>33</v>
      </c>
    </row>
    <row r="1491" spans="5:19" x14ac:dyDescent="0.25">
      <c r="E1491" t="s">
        <v>5661</v>
      </c>
      <c r="F1491" t="s">
        <v>5662</v>
      </c>
      <c r="G1491" s="19" t="s">
        <v>33</v>
      </c>
      <c r="H1491" t="s">
        <v>5663</v>
      </c>
      <c r="I1491" t="s">
        <v>35</v>
      </c>
      <c r="J1491" t="s">
        <v>36</v>
      </c>
      <c r="K1491" t="s">
        <v>5657</v>
      </c>
      <c r="L1491" t="s">
        <v>38</v>
      </c>
      <c r="M1491" t="s">
        <v>133</v>
      </c>
      <c r="N1491" s="19" t="s">
        <v>33</v>
      </c>
      <c r="S1491" s="19" t="s">
        <v>33</v>
      </c>
    </row>
    <row r="1492" spans="5:19" x14ac:dyDescent="0.25">
      <c r="E1492" t="s">
        <v>5664</v>
      </c>
      <c r="F1492" t="s">
        <v>5665</v>
      </c>
      <c r="G1492" s="19" t="s">
        <v>33</v>
      </c>
      <c r="H1492" t="s">
        <v>5666</v>
      </c>
      <c r="I1492" t="s">
        <v>142</v>
      </c>
      <c r="J1492" t="s">
        <v>117</v>
      </c>
      <c r="K1492" t="s">
        <v>5667</v>
      </c>
      <c r="L1492" t="s">
        <v>96</v>
      </c>
      <c r="M1492" t="s">
        <v>506</v>
      </c>
      <c r="N1492" s="19" t="s">
        <v>33</v>
      </c>
      <c r="S1492" s="19" t="s">
        <v>33</v>
      </c>
    </row>
    <row r="1493" spans="5:19" x14ac:dyDescent="0.25">
      <c r="E1493" t="s">
        <v>5668</v>
      </c>
      <c r="F1493" t="s">
        <v>5669</v>
      </c>
      <c r="G1493" s="19" t="s">
        <v>33</v>
      </c>
      <c r="H1493" t="s">
        <v>5670</v>
      </c>
      <c r="I1493" t="s">
        <v>52</v>
      </c>
      <c r="J1493" t="s">
        <v>99</v>
      </c>
      <c r="K1493" t="s">
        <v>5671</v>
      </c>
      <c r="L1493" t="s">
        <v>91</v>
      </c>
      <c r="M1493" t="s">
        <v>99</v>
      </c>
      <c r="N1493" s="19" t="s">
        <v>33</v>
      </c>
      <c r="S1493" s="19" t="s">
        <v>33</v>
      </c>
    </row>
    <row r="1494" spans="5:19" x14ac:dyDescent="0.25">
      <c r="E1494" t="s">
        <v>5672</v>
      </c>
      <c r="F1494" t="s">
        <v>5673</v>
      </c>
      <c r="G1494" s="19" t="s">
        <v>33</v>
      </c>
      <c r="H1494" t="s">
        <v>5674</v>
      </c>
      <c r="I1494" t="s">
        <v>38</v>
      </c>
      <c r="J1494" t="s">
        <v>1096</v>
      </c>
      <c r="K1494" t="s">
        <v>5675</v>
      </c>
      <c r="L1494" t="s">
        <v>44</v>
      </c>
      <c r="M1494" t="s">
        <v>103</v>
      </c>
      <c r="N1494" s="19" t="s">
        <v>33</v>
      </c>
      <c r="S1494" s="19" t="s">
        <v>33</v>
      </c>
    </row>
    <row r="1495" spans="5:19" x14ac:dyDescent="0.25">
      <c r="E1495" t="s">
        <v>5676</v>
      </c>
      <c r="F1495" t="s">
        <v>5677</v>
      </c>
      <c r="G1495" s="19" t="s">
        <v>33</v>
      </c>
      <c r="H1495" t="s">
        <v>5678</v>
      </c>
      <c r="I1495" t="s">
        <v>52</v>
      </c>
      <c r="J1495" t="s">
        <v>1493</v>
      </c>
      <c r="K1495" t="s">
        <v>5679</v>
      </c>
      <c r="L1495" t="s">
        <v>38</v>
      </c>
      <c r="M1495" t="s">
        <v>39</v>
      </c>
      <c r="N1495" s="19" t="s">
        <v>33</v>
      </c>
      <c r="S1495" s="19" t="s">
        <v>33</v>
      </c>
    </row>
    <row r="1496" spans="5:19" x14ac:dyDescent="0.25">
      <c r="E1496" t="s">
        <v>5680</v>
      </c>
      <c r="F1496" t="s">
        <v>5681</v>
      </c>
      <c r="G1496" s="19" t="s">
        <v>33</v>
      </c>
      <c r="H1496" t="s">
        <v>5682</v>
      </c>
      <c r="I1496" t="s">
        <v>110</v>
      </c>
      <c r="J1496" t="s">
        <v>111</v>
      </c>
      <c r="K1496" t="s">
        <v>5683</v>
      </c>
      <c r="L1496" t="s">
        <v>89</v>
      </c>
      <c r="M1496" t="s">
        <v>89</v>
      </c>
      <c r="N1496" s="19" t="s">
        <v>33</v>
      </c>
      <c r="S1496" s="19" t="s">
        <v>33</v>
      </c>
    </row>
    <row r="1497" spans="5:19" x14ac:dyDescent="0.25">
      <c r="E1497" t="s">
        <v>16</v>
      </c>
      <c r="F1497" t="s">
        <v>5684</v>
      </c>
      <c r="G1497" s="19" t="s">
        <v>33</v>
      </c>
      <c r="H1497" t="s">
        <v>5685</v>
      </c>
      <c r="I1497" t="s">
        <v>35</v>
      </c>
      <c r="J1497" t="s">
        <v>856</v>
      </c>
      <c r="K1497" t="s">
        <v>5686</v>
      </c>
      <c r="L1497" t="s">
        <v>52</v>
      </c>
      <c r="M1497" t="s">
        <v>688</v>
      </c>
      <c r="N1497" s="19" t="s">
        <v>33</v>
      </c>
      <c r="S1497" s="19" t="s">
        <v>33</v>
      </c>
    </row>
    <row r="1498" spans="5:19" x14ac:dyDescent="0.25">
      <c r="E1498" t="s">
        <v>5687</v>
      </c>
      <c r="F1498" t="s">
        <v>5688</v>
      </c>
      <c r="G1498" s="19" t="s">
        <v>33</v>
      </c>
      <c r="H1498" t="s">
        <v>5689</v>
      </c>
      <c r="I1498" t="s">
        <v>52</v>
      </c>
      <c r="J1498" t="s">
        <v>53</v>
      </c>
      <c r="K1498" t="s">
        <v>5690</v>
      </c>
      <c r="L1498" t="s">
        <v>170</v>
      </c>
      <c r="M1498" t="s">
        <v>1007</v>
      </c>
      <c r="N1498" s="19" t="s">
        <v>33</v>
      </c>
      <c r="S1498" s="19" t="s">
        <v>33</v>
      </c>
    </row>
    <row r="1499" spans="5:19" x14ac:dyDescent="0.25">
      <c r="E1499" t="s">
        <v>5691</v>
      </c>
      <c r="F1499" t="s">
        <v>5692</v>
      </c>
      <c r="G1499" s="19" t="s">
        <v>33</v>
      </c>
      <c r="H1499" t="s">
        <v>5693</v>
      </c>
      <c r="I1499" t="s">
        <v>110</v>
      </c>
      <c r="J1499" t="s">
        <v>2713</v>
      </c>
      <c r="K1499" t="s">
        <v>5694</v>
      </c>
      <c r="L1499" t="s">
        <v>52</v>
      </c>
      <c r="M1499" t="s">
        <v>2917</v>
      </c>
      <c r="N1499" s="19" t="s">
        <v>33</v>
      </c>
      <c r="S1499" s="19" t="s">
        <v>33</v>
      </c>
    </row>
    <row r="1500" spans="5:19" x14ac:dyDescent="0.25">
      <c r="E1500" t="s">
        <v>5695</v>
      </c>
      <c r="F1500" t="s">
        <v>5696</v>
      </c>
      <c r="G1500" s="19" t="s">
        <v>33</v>
      </c>
      <c r="H1500" t="s">
        <v>5697</v>
      </c>
      <c r="I1500" t="s">
        <v>52</v>
      </c>
      <c r="J1500" t="s">
        <v>943</v>
      </c>
      <c r="K1500" t="s">
        <v>5698</v>
      </c>
      <c r="L1500" t="s">
        <v>142</v>
      </c>
      <c r="M1500" t="s">
        <v>133</v>
      </c>
      <c r="N1500" s="19" t="s">
        <v>33</v>
      </c>
      <c r="S1500" s="19" t="s">
        <v>33</v>
      </c>
    </row>
    <row r="1501" spans="5:19" x14ac:dyDescent="0.25">
      <c r="E1501" t="s">
        <v>5699</v>
      </c>
      <c r="F1501" t="s">
        <v>5700</v>
      </c>
      <c r="G1501" s="19" t="s">
        <v>33</v>
      </c>
      <c r="H1501" t="s">
        <v>5701</v>
      </c>
      <c r="I1501" t="s">
        <v>35</v>
      </c>
      <c r="J1501" t="s">
        <v>447</v>
      </c>
      <c r="K1501" t="s">
        <v>5702</v>
      </c>
      <c r="L1501" t="s">
        <v>35</v>
      </c>
      <c r="M1501" t="s">
        <v>263</v>
      </c>
      <c r="N1501" s="19" t="s">
        <v>33</v>
      </c>
      <c r="S1501" s="19" t="s">
        <v>33</v>
      </c>
    </row>
    <row r="1502" spans="5:19" x14ac:dyDescent="0.25">
      <c r="E1502" t="s">
        <v>5703</v>
      </c>
      <c r="F1502" t="s">
        <v>5704</v>
      </c>
      <c r="G1502" s="19" t="s">
        <v>33</v>
      </c>
      <c r="H1502" t="s">
        <v>5705</v>
      </c>
      <c r="I1502" t="s">
        <v>89</v>
      </c>
      <c r="J1502" t="s">
        <v>89</v>
      </c>
      <c r="K1502" t="s">
        <v>5706</v>
      </c>
      <c r="L1502" t="s">
        <v>96</v>
      </c>
      <c r="M1502" t="s">
        <v>1055</v>
      </c>
      <c r="N1502" s="19" t="s">
        <v>33</v>
      </c>
      <c r="S1502" s="19" t="s">
        <v>33</v>
      </c>
    </row>
    <row r="1503" spans="5:19" x14ac:dyDescent="0.25">
      <c r="E1503" t="s">
        <v>5707</v>
      </c>
      <c r="F1503" t="s">
        <v>5708</v>
      </c>
      <c r="G1503" s="19" t="s">
        <v>33</v>
      </c>
      <c r="H1503" t="s">
        <v>5709</v>
      </c>
      <c r="I1503" t="s">
        <v>35</v>
      </c>
      <c r="J1503" t="s">
        <v>60</v>
      </c>
      <c r="K1503" t="s">
        <v>5710</v>
      </c>
      <c r="L1503" t="s">
        <v>110</v>
      </c>
      <c r="M1503" t="s">
        <v>111</v>
      </c>
      <c r="N1503" s="19" t="s">
        <v>33</v>
      </c>
      <c r="S1503" s="19" t="s">
        <v>33</v>
      </c>
    </row>
    <row r="1504" spans="5:19" x14ac:dyDescent="0.25">
      <c r="E1504" t="s">
        <v>5711</v>
      </c>
      <c r="F1504" t="s">
        <v>5712</v>
      </c>
      <c r="G1504" s="19" t="s">
        <v>33</v>
      </c>
      <c r="H1504" t="s">
        <v>5713</v>
      </c>
      <c r="I1504" t="s">
        <v>110</v>
      </c>
      <c r="J1504" t="s">
        <v>2619</v>
      </c>
      <c r="K1504" t="s">
        <v>5714</v>
      </c>
      <c r="L1504" t="s">
        <v>35</v>
      </c>
      <c r="M1504" t="s">
        <v>263</v>
      </c>
      <c r="N1504" s="19" t="s">
        <v>33</v>
      </c>
      <c r="S1504" s="19" t="s">
        <v>33</v>
      </c>
    </row>
    <row r="1505" spans="5:19" x14ac:dyDescent="0.25">
      <c r="E1505" t="s">
        <v>5715</v>
      </c>
      <c r="F1505" t="s">
        <v>5716</v>
      </c>
      <c r="G1505" s="19" t="s">
        <v>33</v>
      </c>
      <c r="H1505" t="s">
        <v>5717</v>
      </c>
      <c r="I1505" t="s">
        <v>44</v>
      </c>
      <c r="J1505" t="s">
        <v>789</v>
      </c>
      <c r="K1505" t="s">
        <v>5718</v>
      </c>
      <c r="L1505" t="s">
        <v>44</v>
      </c>
      <c r="M1505" t="s">
        <v>103</v>
      </c>
      <c r="N1505" s="19" t="s">
        <v>33</v>
      </c>
      <c r="S1505" s="19" t="s">
        <v>33</v>
      </c>
    </row>
    <row r="1506" spans="5:19" x14ac:dyDescent="0.25">
      <c r="E1506" t="s">
        <v>5719</v>
      </c>
      <c r="F1506" t="s">
        <v>5720</v>
      </c>
      <c r="G1506" s="19" t="s">
        <v>33</v>
      </c>
      <c r="H1506" t="s">
        <v>5721</v>
      </c>
      <c r="I1506" t="s">
        <v>44</v>
      </c>
      <c r="J1506" t="s">
        <v>506</v>
      </c>
      <c r="K1506" t="s">
        <v>5722</v>
      </c>
      <c r="L1506" t="s">
        <v>44</v>
      </c>
      <c r="M1506" t="s">
        <v>506</v>
      </c>
      <c r="N1506" s="19" t="s">
        <v>33</v>
      </c>
      <c r="S1506" s="19" t="s">
        <v>33</v>
      </c>
    </row>
    <row r="1507" spans="5:19" x14ac:dyDescent="0.25">
      <c r="E1507" t="s">
        <v>5723</v>
      </c>
      <c r="F1507" t="s">
        <v>5724</v>
      </c>
      <c r="G1507" s="19" t="s">
        <v>33</v>
      </c>
      <c r="H1507" t="s">
        <v>5725</v>
      </c>
      <c r="I1507" t="s">
        <v>89</v>
      </c>
      <c r="J1507" t="s">
        <v>89</v>
      </c>
      <c r="K1507" t="s">
        <v>5726</v>
      </c>
      <c r="L1507" t="s">
        <v>44</v>
      </c>
      <c r="M1507" t="s">
        <v>103</v>
      </c>
      <c r="N1507" s="19" t="s">
        <v>33</v>
      </c>
      <c r="S1507" s="19" t="s">
        <v>33</v>
      </c>
    </row>
    <row r="1508" spans="5:19" x14ac:dyDescent="0.25">
      <c r="E1508" t="s">
        <v>5727</v>
      </c>
      <c r="F1508" t="s">
        <v>5728</v>
      </c>
      <c r="G1508" s="19" t="s">
        <v>33</v>
      </c>
      <c r="H1508" t="s">
        <v>5729</v>
      </c>
      <c r="I1508" t="s">
        <v>89</v>
      </c>
      <c r="J1508" t="s">
        <v>89</v>
      </c>
      <c r="K1508" t="s">
        <v>5730</v>
      </c>
      <c r="L1508" t="s">
        <v>35</v>
      </c>
      <c r="M1508" t="s">
        <v>263</v>
      </c>
      <c r="N1508" s="19" t="s">
        <v>33</v>
      </c>
      <c r="S1508" s="19" t="s">
        <v>33</v>
      </c>
    </row>
    <row r="1509" spans="5:19" x14ac:dyDescent="0.25">
      <c r="E1509" t="s">
        <v>5731</v>
      </c>
      <c r="F1509" t="s">
        <v>5732</v>
      </c>
      <c r="G1509" s="19" t="s">
        <v>33</v>
      </c>
      <c r="H1509" t="s">
        <v>5733</v>
      </c>
      <c r="I1509" t="s">
        <v>89</v>
      </c>
      <c r="J1509" t="s">
        <v>89</v>
      </c>
      <c r="K1509" t="s">
        <v>5734</v>
      </c>
      <c r="L1509" t="s">
        <v>44</v>
      </c>
      <c r="M1509" t="s">
        <v>45</v>
      </c>
      <c r="N1509" s="19" t="s">
        <v>33</v>
      </c>
      <c r="S1509" s="19" t="s">
        <v>33</v>
      </c>
    </row>
    <row r="1510" spans="5:19" x14ac:dyDescent="0.25">
      <c r="E1510" t="s">
        <v>5735</v>
      </c>
      <c r="F1510" t="s">
        <v>5736</v>
      </c>
      <c r="G1510" s="19" t="s">
        <v>33</v>
      </c>
      <c r="H1510" t="s">
        <v>5737</v>
      </c>
      <c r="I1510" t="s">
        <v>89</v>
      </c>
      <c r="J1510" t="s">
        <v>89</v>
      </c>
      <c r="K1510" t="s">
        <v>5738</v>
      </c>
      <c r="L1510" t="s">
        <v>35</v>
      </c>
      <c r="M1510" t="s">
        <v>263</v>
      </c>
      <c r="N1510" s="19" t="s">
        <v>33</v>
      </c>
      <c r="S1510" s="19" t="s">
        <v>33</v>
      </c>
    </row>
    <row r="1511" spans="5:19" x14ac:dyDescent="0.25">
      <c r="E1511" t="s">
        <v>5739</v>
      </c>
      <c r="F1511" t="s">
        <v>5740</v>
      </c>
      <c r="G1511" s="19" t="s">
        <v>33</v>
      </c>
      <c r="H1511" t="s">
        <v>5741</v>
      </c>
      <c r="I1511" t="s">
        <v>89</v>
      </c>
      <c r="J1511" t="s">
        <v>89</v>
      </c>
      <c r="K1511" t="s">
        <v>5742</v>
      </c>
      <c r="L1511" t="s">
        <v>96</v>
      </c>
      <c r="M1511" t="s">
        <v>99</v>
      </c>
      <c r="N1511" s="19" t="s">
        <v>33</v>
      </c>
      <c r="S1511" s="19" t="s">
        <v>33</v>
      </c>
    </row>
    <row r="1512" spans="5:19" x14ac:dyDescent="0.25">
      <c r="E1512" t="s">
        <v>5743</v>
      </c>
      <c r="F1512" t="s">
        <v>5744</v>
      </c>
      <c r="G1512" s="19" t="s">
        <v>33</v>
      </c>
      <c r="H1512" t="s">
        <v>5745</v>
      </c>
      <c r="I1512" t="s">
        <v>52</v>
      </c>
      <c r="J1512" t="s">
        <v>137</v>
      </c>
      <c r="K1512" t="s">
        <v>5746</v>
      </c>
      <c r="L1512" t="s">
        <v>52</v>
      </c>
      <c r="M1512" t="s">
        <v>630</v>
      </c>
      <c r="N1512" s="19" t="s">
        <v>33</v>
      </c>
      <c r="S1512" s="19" t="s">
        <v>33</v>
      </c>
    </row>
    <row r="1513" spans="5:19" x14ac:dyDescent="0.25">
      <c r="E1513" t="s">
        <v>5747</v>
      </c>
      <c r="F1513" t="s">
        <v>5748</v>
      </c>
      <c r="G1513" s="19" t="s">
        <v>33</v>
      </c>
      <c r="H1513" t="s">
        <v>5745</v>
      </c>
      <c r="I1513" t="s">
        <v>89</v>
      </c>
      <c r="J1513" t="s">
        <v>89</v>
      </c>
      <c r="K1513" t="s">
        <v>5749</v>
      </c>
      <c r="L1513" t="s">
        <v>52</v>
      </c>
      <c r="M1513" t="s">
        <v>447</v>
      </c>
      <c r="N1513" s="19" t="s">
        <v>33</v>
      </c>
      <c r="S1513" s="19" t="s">
        <v>33</v>
      </c>
    </row>
    <row r="1514" spans="5:19" x14ac:dyDescent="0.25">
      <c r="E1514" t="s">
        <v>5750</v>
      </c>
      <c r="F1514" t="s">
        <v>5751</v>
      </c>
      <c r="G1514" s="19" t="s">
        <v>33</v>
      </c>
      <c r="H1514" t="s">
        <v>5745</v>
      </c>
      <c r="I1514" t="s">
        <v>89</v>
      </c>
      <c r="J1514" t="s">
        <v>89</v>
      </c>
      <c r="K1514" t="s">
        <v>5752</v>
      </c>
      <c r="L1514" t="s">
        <v>44</v>
      </c>
      <c r="M1514" t="s">
        <v>103</v>
      </c>
      <c r="N1514" s="19" t="s">
        <v>33</v>
      </c>
      <c r="S1514" s="19" t="s">
        <v>33</v>
      </c>
    </row>
    <row r="1515" spans="5:19" x14ac:dyDescent="0.25">
      <c r="E1515" t="s">
        <v>5753</v>
      </c>
      <c r="F1515" t="s">
        <v>5754</v>
      </c>
      <c r="G1515" s="19" t="s">
        <v>33</v>
      </c>
      <c r="H1515" t="s">
        <v>5755</v>
      </c>
      <c r="I1515" t="s">
        <v>89</v>
      </c>
      <c r="J1515" t="s">
        <v>89</v>
      </c>
      <c r="K1515" t="s">
        <v>5756</v>
      </c>
      <c r="L1515" t="s">
        <v>35</v>
      </c>
      <c r="M1515" t="s">
        <v>36</v>
      </c>
      <c r="N1515" s="19" t="s">
        <v>33</v>
      </c>
      <c r="S1515" s="19" t="s">
        <v>33</v>
      </c>
    </row>
    <row r="1516" spans="5:19" x14ac:dyDescent="0.25">
      <c r="E1516" t="s">
        <v>5757</v>
      </c>
      <c r="F1516" t="s">
        <v>5758</v>
      </c>
      <c r="G1516" s="19" t="s">
        <v>33</v>
      </c>
      <c r="H1516" t="s">
        <v>5759</v>
      </c>
      <c r="I1516" t="s">
        <v>89</v>
      </c>
      <c r="J1516" t="s">
        <v>89</v>
      </c>
      <c r="K1516" t="s">
        <v>5760</v>
      </c>
      <c r="L1516" t="s">
        <v>82</v>
      </c>
      <c r="M1516" t="s">
        <v>339</v>
      </c>
      <c r="N1516" s="19" t="s">
        <v>33</v>
      </c>
      <c r="S1516" s="19" t="s">
        <v>33</v>
      </c>
    </row>
    <row r="1517" spans="5:19" x14ac:dyDescent="0.25">
      <c r="E1517" t="s">
        <v>5761</v>
      </c>
      <c r="F1517" t="s">
        <v>5762</v>
      </c>
      <c r="G1517" s="19" t="s">
        <v>33</v>
      </c>
      <c r="H1517" t="s">
        <v>5763</v>
      </c>
      <c r="I1517" t="s">
        <v>89</v>
      </c>
      <c r="J1517" t="s">
        <v>89</v>
      </c>
      <c r="K1517" t="s">
        <v>5764</v>
      </c>
      <c r="L1517" t="s">
        <v>44</v>
      </c>
      <c r="M1517" t="s">
        <v>45</v>
      </c>
      <c r="N1517" s="19" t="s">
        <v>33</v>
      </c>
      <c r="S1517" s="19" t="s">
        <v>33</v>
      </c>
    </row>
    <row r="1518" spans="5:19" x14ac:dyDescent="0.25">
      <c r="E1518" t="s">
        <v>5765</v>
      </c>
      <c r="F1518" t="s">
        <v>5766</v>
      </c>
      <c r="G1518" s="19" t="s">
        <v>33</v>
      </c>
      <c r="H1518" t="s">
        <v>5767</v>
      </c>
      <c r="I1518" t="s">
        <v>89</v>
      </c>
      <c r="J1518" t="s">
        <v>89</v>
      </c>
      <c r="K1518" t="s">
        <v>5768</v>
      </c>
      <c r="L1518" t="s">
        <v>44</v>
      </c>
      <c r="M1518" t="s">
        <v>103</v>
      </c>
      <c r="N1518" s="19" t="s">
        <v>33</v>
      </c>
      <c r="S1518" s="19" t="s">
        <v>33</v>
      </c>
    </row>
    <row r="1519" spans="5:19" x14ac:dyDescent="0.25">
      <c r="E1519" t="s">
        <v>5769</v>
      </c>
      <c r="F1519" t="s">
        <v>5770</v>
      </c>
      <c r="G1519" s="19" t="s">
        <v>33</v>
      </c>
      <c r="H1519" t="s">
        <v>5771</v>
      </c>
      <c r="I1519" t="s">
        <v>89</v>
      </c>
      <c r="J1519" t="s">
        <v>89</v>
      </c>
      <c r="K1519" t="s">
        <v>5772</v>
      </c>
      <c r="L1519" t="s">
        <v>44</v>
      </c>
      <c r="M1519" t="s">
        <v>103</v>
      </c>
      <c r="N1519" s="19" t="s">
        <v>33</v>
      </c>
      <c r="S1519" s="19" t="s">
        <v>33</v>
      </c>
    </row>
    <row r="1520" spans="5:19" x14ac:dyDescent="0.25">
      <c r="E1520" t="s">
        <v>5773</v>
      </c>
      <c r="F1520" t="s">
        <v>5774</v>
      </c>
      <c r="G1520" s="19" t="s">
        <v>33</v>
      </c>
      <c r="H1520" t="s">
        <v>5775</v>
      </c>
      <c r="I1520" t="s">
        <v>38</v>
      </c>
      <c r="J1520" t="s">
        <v>283</v>
      </c>
      <c r="K1520" t="s">
        <v>5776</v>
      </c>
      <c r="L1520" t="s">
        <v>82</v>
      </c>
      <c r="M1520" t="s">
        <v>186</v>
      </c>
      <c r="N1520" s="19" t="s">
        <v>33</v>
      </c>
      <c r="S1520" s="19" t="s">
        <v>33</v>
      </c>
    </row>
    <row r="1521" spans="5:19" x14ac:dyDescent="0.25">
      <c r="E1521" t="s">
        <v>5777</v>
      </c>
      <c r="F1521" t="s">
        <v>5778</v>
      </c>
      <c r="G1521" s="19" t="s">
        <v>33</v>
      </c>
      <c r="H1521" t="s">
        <v>5779</v>
      </c>
      <c r="I1521" t="s">
        <v>89</v>
      </c>
      <c r="J1521" t="s">
        <v>89</v>
      </c>
      <c r="K1521" t="s">
        <v>5780</v>
      </c>
      <c r="L1521" t="s">
        <v>35</v>
      </c>
      <c r="M1521" t="s">
        <v>160</v>
      </c>
      <c r="N1521" s="19" t="s">
        <v>33</v>
      </c>
      <c r="S1521" s="19" t="s">
        <v>33</v>
      </c>
    </row>
    <row r="1522" spans="5:19" x14ac:dyDescent="0.25">
      <c r="E1522" t="s">
        <v>5781</v>
      </c>
      <c r="F1522" t="s">
        <v>5782</v>
      </c>
      <c r="G1522" s="19" t="s">
        <v>33</v>
      </c>
      <c r="H1522" t="s">
        <v>5783</v>
      </c>
      <c r="I1522" t="s">
        <v>89</v>
      </c>
      <c r="J1522" t="s">
        <v>89</v>
      </c>
      <c r="K1522" t="s">
        <v>5784</v>
      </c>
      <c r="L1522" t="s">
        <v>170</v>
      </c>
      <c r="M1522" t="s">
        <v>3944</v>
      </c>
      <c r="N1522" s="19" t="s">
        <v>33</v>
      </c>
      <c r="S1522" s="19" t="s">
        <v>33</v>
      </c>
    </row>
    <row r="1523" spans="5:19" x14ac:dyDescent="0.25">
      <c r="E1523" t="s">
        <v>5785</v>
      </c>
      <c r="F1523" t="s">
        <v>13</v>
      </c>
      <c r="G1523" s="19" t="s">
        <v>33</v>
      </c>
      <c r="H1523" t="s">
        <v>5786</v>
      </c>
      <c r="I1523" t="s">
        <v>89</v>
      </c>
      <c r="J1523" t="s">
        <v>89</v>
      </c>
      <c r="K1523" t="s">
        <v>5787</v>
      </c>
      <c r="L1523" t="s">
        <v>35</v>
      </c>
      <c r="M1523" t="s">
        <v>160</v>
      </c>
      <c r="N1523" s="19" t="s">
        <v>33</v>
      </c>
      <c r="S1523" s="19" t="s">
        <v>33</v>
      </c>
    </row>
    <row r="1524" spans="5:19" x14ac:dyDescent="0.25">
      <c r="E1524" t="s">
        <v>5788</v>
      </c>
      <c r="F1524" t="s">
        <v>5789</v>
      </c>
      <c r="G1524" s="19" t="s">
        <v>33</v>
      </c>
      <c r="H1524" t="s">
        <v>5790</v>
      </c>
      <c r="I1524" t="s">
        <v>89</v>
      </c>
      <c r="J1524" t="s">
        <v>89</v>
      </c>
      <c r="K1524" t="s">
        <v>5791</v>
      </c>
      <c r="L1524" t="s">
        <v>44</v>
      </c>
      <c r="M1524" t="s">
        <v>227</v>
      </c>
      <c r="N1524" s="19" t="s">
        <v>33</v>
      </c>
      <c r="S1524" s="19" t="s">
        <v>33</v>
      </c>
    </row>
    <row r="1525" spans="5:19" x14ac:dyDescent="0.25">
      <c r="E1525" t="s">
        <v>5792</v>
      </c>
      <c r="F1525" t="s">
        <v>5793</v>
      </c>
      <c r="G1525" s="19" t="s">
        <v>33</v>
      </c>
      <c r="H1525" t="s">
        <v>5794</v>
      </c>
      <c r="I1525" t="s">
        <v>89</v>
      </c>
      <c r="J1525" t="s">
        <v>89</v>
      </c>
      <c r="K1525" t="s">
        <v>5795</v>
      </c>
      <c r="L1525" t="s">
        <v>44</v>
      </c>
      <c r="M1525" t="s">
        <v>103</v>
      </c>
      <c r="N1525" s="19" t="s">
        <v>33</v>
      </c>
      <c r="S1525" s="19" t="s">
        <v>33</v>
      </c>
    </row>
    <row r="1526" spans="5:19" x14ac:dyDescent="0.25">
      <c r="E1526" t="s">
        <v>5796</v>
      </c>
      <c r="F1526" t="s">
        <v>5797</v>
      </c>
      <c r="G1526" s="19" t="s">
        <v>33</v>
      </c>
      <c r="H1526" t="s">
        <v>5798</v>
      </c>
      <c r="I1526" t="s">
        <v>38</v>
      </c>
      <c r="J1526" t="s">
        <v>1096</v>
      </c>
      <c r="K1526" t="s">
        <v>5799</v>
      </c>
      <c r="L1526" t="s">
        <v>170</v>
      </c>
      <c r="M1526" t="s">
        <v>1200</v>
      </c>
      <c r="N1526" s="19" t="s">
        <v>33</v>
      </c>
      <c r="S1526" s="19" t="s">
        <v>33</v>
      </c>
    </row>
    <row r="1527" spans="5:19" x14ac:dyDescent="0.25">
      <c r="E1527" t="s">
        <v>5800</v>
      </c>
      <c r="F1527" t="s">
        <v>5801</v>
      </c>
      <c r="G1527" s="19" t="s">
        <v>33</v>
      </c>
      <c r="H1527" t="s">
        <v>5802</v>
      </c>
      <c r="I1527" t="s">
        <v>52</v>
      </c>
      <c r="J1527" t="s">
        <v>137</v>
      </c>
      <c r="K1527" t="s">
        <v>5803</v>
      </c>
      <c r="L1527" t="s">
        <v>38</v>
      </c>
      <c r="M1527" t="s">
        <v>1096</v>
      </c>
      <c r="N1527" s="19" t="s">
        <v>33</v>
      </c>
      <c r="S1527" s="19" t="s">
        <v>33</v>
      </c>
    </row>
    <row r="1528" spans="5:19" x14ac:dyDescent="0.25">
      <c r="E1528" t="s">
        <v>5804</v>
      </c>
      <c r="F1528" t="s">
        <v>5805</v>
      </c>
      <c r="G1528" s="19" t="s">
        <v>33</v>
      </c>
      <c r="H1528" t="s">
        <v>5802</v>
      </c>
      <c r="I1528" t="s">
        <v>89</v>
      </c>
      <c r="J1528" t="s">
        <v>89</v>
      </c>
      <c r="K1528" t="s">
        <v>5806</v>
      </c>
      <c r="L1528" t="s">
        <v>44</v>
      </c>
      <c r="M1528" t="s">
        <v>103</v>
      </c>
      <c r="N1528" s="19" t="s">
        <v>33</v>
      </c>
      <c r="S1528" s="19" t="s">
        <v>33</v>
      </c>
    </row>
    <row r="1529" spans="5:19" x14ac:dyDescent="0.25">
      <c r="E1529" t="s">
        <v>5807</v>
      </c>
      <c r="F1529" t="s">
        <v>5808</v>
      </c>
      <c r="G1529" s="19" t="s">
        <v>33</v>
      </c>
      <c r="H1529" t="s">
        <v>5809</v>
      </c>
      <c r="I1529" t="s">
        <v>44</v>
      </c>
      <c r="J1529" t="s">
        <v>77</v>
      </c>
      <c r="K1529" t="s">
        <v>5810</v>
      </c>
      <c r="L1529" t="s">
        <v>142</v>
      </c>
      <c r="M1529" t="s">
        <v>166</v>
      </c>
      <c r="N1529" s="19" t="s">
        <v>33</v>
      </c>
      <c r="S1529" s="19" t="s">
        <v>33</v>
      </c>
    </row>
    <row r="1530" spans="5:19" x14ac:dyDescent="0.25">
      <c r="E1530" t="s">
        <v>5811</v>
      </c>
      <c r="F1530" t="s">
        <v>5812</v>
      </c>
      <c r="G1530" s="19" t="s">
        <v>33</v>
      </c>
      <c r="H1530" t="s">
        <v>5813</v>
      </c>
      <c r="I1530" t="s">
        <v>38</v>
      </c>
      <c r="J1530" t="s">
        <v>376</v>
      </c>
      <c r="K1530" t="s">
        <v>5814</v>
      </c>
      <c r="L1530" t="s">
        <v>96</v>
      </c>
      <c r="M1530" t="s">
        <v>861</v>
      </c>
      <c r="N1530" s="19" t="s">
        <v>33</v>
      </c>
      <c r="S1530" s="19" t="s">
        <v>33</v>
      </c>
    </row>
    <row r="1531" spans="5:19" x14ac:dyDescent="0.25">
      <c r="E1531" t="s">
        <v>5815</v>
      </c>
      <c r="F1531" t="s">
        <v>5816</v>
      </c>
      <c r="G1531" s="19" t="s">
        <v>33</v>
      </c>
      <c r="H1531" t="s">
        <v>5817</v>
      </c>
      <c r="I1531" t="s">
        <v>150</v>
      </c>
      <c r="J1531" t="s">
        <v>151</v>
      </c>
      <c r="K1531" t="s">
        <v>5818</v>
      </c>
      <c r="L1531" t="s">
        <v>35</v>
      </c>
      <c r="M1531" t="s">
        <v>1079</v>
      </c>
      <c r="N1531" s="19" t="s">
        <v>33</v>
      </c>
      <c r="S1531" s="19" t="s">
        <v>33</v>
      </c>
    </row>
    <row r="1532" spans="5:19" x14ac:dyDescent="0.25">
      <c r="E1532" t="s">
        <v>5819</v>
      </c>
      <c r="F1532" t="s">
        <v>5820</v>
      </c>
      <c r="G1532" s="19" t="s">
        <v>33</v>
      </c>
      <c r="H1532" t="s">
        <v>5821</v>
      </c>
      <c r="I1532" t="s">
        <v>44</v>
      </c>
      <c r="J1532" t="s">
        <v>789</v>
      </c>
      <c r="K1532" t="s">
        <v>5822</v>
      </c>
      <c r="L1532" t="s">
        <v>35</v>
      </c>
      <c r="M1532" t="s">
        <v>160</v>
      </c>
      <c r="N1532" s="19" t="s">
        <v>33</v>
      </c>
      <c r="S1532" s="19" t="s">
        <v>33</v>
      </c>
    </row>
    <row r="1533" spans="5:19" x14ac:dyDescent="0.25">
      <c r="E1533" t="s">
        <v>5823</v>
      </c>
      <c r="F1533" t="s">
        <v>5824</v>
      </c>
      <c r="G1533" s="19" t="s">
        <v>33</v>
      </c>
      <c r="H1533" t="s">
        <v>5825</v>
      </c>
      <c r="I1533" t="s">
        <v>52</v>
      </c>
      <c r="J1533" t="s">
        <v>137</v>
      </c>
      <c r="K1533" t="s">
        <v>5826</v>
      </c>
      <c r="L1533" t="s">
        <v>35</v>
      </c>
      <c r="M1533" t="s">
        <v>60</v>
      </c>
      <c r="N1533" s="19" t="s">
        <v>33</v>
      </c>
      <c r="S1533" s="19" t="s">
        <v>33</v>
      </c>
    </row>
    <row r="1534" spans="5:19" x14ac:dyDescent="0.25">
      <c r="E1534" t="s">
        <v>5827</v>
      </c>
      <c r="F1534" t="s">
        <v>5828</v>
      </c>
      <c r="G1534" s="19" t="s">
        <v>33</v>
      </c>
      <c r="H1534" t="s">
        <v>5829</v>
      </c>
      <c r="I1534" t="s">
        <v>52</v>
      </c>
      <c r="J1534" t="s">
        <v>105</v>
      </c>
      <c r="K1534" t="s">
        <v>5830</v>
      </c>
      <c r="L1534" t="s">
        <v>38</v>
      </c>
      <c r="M1534" t="s">
        <v>68</v>
      </c>
      <c r="N1534" s="19" t="s">
        <v>33</v>
      </c>
      <c r="S1534" s="19" t="s">
        <v>33</v>
      </c>
    </row>
    <row r="1535" spans="5:19" x14ac:dyDescent="0.25">
      <c r="E1535" t="s">
        <v>5831</v>
      </c>
      <c r="F1535" t="s">
        <v>5832</v>
      </c>
      <c r="G1535" s="19" t="s">
        <v>33</v>
      </c>
      <c r="H1535" t="s">
        <v>5833</v>
      </c>
      <c r="I1535" t="s">
        <v>110</v>
      </c>
      <c r="J1535" t="s">
        <v>322</v>
      </c>
      <c r="K1535" t="s">
        <v>5834</v>
      </c>
      <c r="L1535" t="s">
        <v>52</v>
      </c>
      <c r="M1535" t="s">
        <v>53</v>
      </c>
      <c r="N1535" s="19" t="s">
        <v>33</v>
      </c>
      <c r="S1535" s="19" t="s">
        <v>33</v>
      </c>
    </row>
    <row r="1536" spans="5:19" x14ac:dyDescent="0.25">
      <c r="E1536" t="s">
        <v>5835</v>
      </c>
      <c r="F1536" t="s">
        <v>5836</v>
      </c>
      <c r="G1536" s="19" t="s">
        <v>33</v>
      </c>
      <c r="H1536" t="s">
        <v>5837</v>
      </c>
      <c r="I1536" t="s">
        <v>52</v>
      </c>
      <c r="J1536" t="s">
        <v>137</v>
      </c>
      <c r="K1536" t="s">
        <v>5838</v>
      </c>
      <c r="L1536" t="s">
        <v>91</v>
      </c>
      <c r="M1536" t="s">
        <v>99</v>
      </c>
      <c r="N1536" s="19" t="s">
        <v>33</v>
      </c>
      <c r="S1536" s="19" t="s">
        <v>33</v>
      </c>
    </row>
    <row r="1537" spans="5:19" x14ac:dyDescent="0.25">
      <c r="E1537" t="s">
        <v>5839</v>
      </c>
      <c r="F1537" t="s">
        <v>5840</v>
      </c>
      <c r="G1537" s="19" t="s">
        <v>33</v>
      </c>
      <c r="H1537" t="s">
        <v>5837</v>
      </c>
      <c r="I1537" t="s">
        <v>89</v>
      </c>
      <c r="J1537" t="s">
        <v>89</v>
      </c>
      <c r="K1537" t="s">
        <v>5841</v>
      </c>
      <c r="L1537" t="s">
        <v>35</v>
      </c>
      <c r="M1537" t="s">
        <v>60</v>
      </c>
      <c r="N1537" s="19" t="s">
        <v>33</v>
      </c>
      <c r="S1537" s="19" t="s">
        <v>33</v>
      </c>
    </row>
    <row r="1538" spans="5:19" x14ac:dyDescent="0.25">
      <c r="E1538" t="s">
        <v>5842</v>
      </c>
      <c r="F1538" t="s">
        <v>5843</v>
      </c>
      <c r="G1538" s="19" t="s">
        <v>33</v>
      </c>
      <c r="H1538" t="s">
        <v>5837</v>
      </c>
      <c r="I1538" t="s">
        <v>89</v>
      </c>
      <c r="J1538" t="s">
        <v>89</v>
      </c>
      <c r="K1538" t="s">
        <v>5844</v>
      </c>
      <c r="L1538" t="s">
        <v>44</v>
      </c>
      <c r="M1538" t="s">
        <v>45</v>
      </c>
      <c r="N1538" s="19" t="s">
        <v>33</v>
      </c>
      <c r="S1538" s="19" t="s">
        <v>33</v>
      </c>
    </row>
    <row r="1539" spans="5:19" x14ac:dyDescent="0.25">
      <c r="E1539" t="s">
        <v>5845</v>
      </c>
      <c r="F1539" t="s">
        <v>5846</v>
      </c>
      <c r="G1539" s="19" t="s">
        <v>33</v>
      </c>
      <c r="H1539" t="s">
        <v>5837</v>
      </c>
      <c r="I1539" t="s">
        <v>89</v>
      </c>
      <c r="J1539" t="s">
        <v>89</v>
      </c>
      <c r="K1539" t="s">
        <v>5847</v>
      </c>
      <c r="L1539" t="s">
        <v>44</v>
      </c>
      <c r="M1539" t="s">
        <v>45</v>
      </c>
      <c r="N1539" s="19" t="s">
        <v>33</v>
      </c>
      <c r="S1539" s="19" t="s">
        <v>33</v>
      </c>
    </row>
    <row r="1540" spans="5:19" x14ac:dyDescent="0.25">
      <c r="E1540" t="s">
        <v>5848</v>
      </c>
      <c r="F1540" t="s">
        <v>5849</v>
      </c>
      <c r="G1540" s="19" t="s">
        <v>33</v>
      </c>
      <c r="H1540" t="s">
        <v>5850</v>
      </c>
      <c r="I1540" t="s">
        <v>38</v>
      </c>
      <c r="J1540" t="s">
        <v>68</v>
      </c>
      <c r="K1540" t="s">
        <v>5851</v>
      </c>
      <c r="L1540" t="s">
        <v>35</v>
      </c>
      <c r="M1540" t="s">
        <v>263</v>
      </c>
      <c r="N1540" s="19" t="s">
        <v>33</v>
      </c>
      <c r="S1540" s="19" t="s">
        <v>33</v>
      </c>
    </row>
    <row r="1541" spans="5:19" x14ac:dyDescent="0.25">
      <c r="E1541" t="s">
        <v>5852</v>
      </c>
      <c r="F1541" t="s">
        <v>5853</v>
      </c>
      <c r="G1541" s="19" t="s">
        <v>33</v>
      </c>
      <c r="H1541" t="s">
        <v>5854</v>
      </c>
      <c r="I1541" t="s">
        <v>38</v>
      </c>
      <c r="J1541" t="s">
        <v>68</v>
      </c>
      <c r="K1541" t="s">
        <v>5855</v>
      </c>
      <c r="L1541" t="s">
        <v>35</v>
      </c>
      <c r="M1541" t="s">
        <v>117</v>
      </c>
      <c r="N1541" s="19" t="s">
        <v>33</v>
      </c>
      <c r="S1541" s="19" t="s">
        <v>33</v>
      </c>
    </row>
    <row r="1542" spans="5:19" x14ac:dyDescent="0.25">
      <c r="E1542" t="s">
        <v>5856</v>
      </c>
      <c r="F1542" t="s">
        <v>5857</v>
      </c>
      <c r="G1542" s="19" t="s">
        <v>33</v>
      </c>
      <c r="H1542" t="s">
        <v>5858</v>
      </c>
      <c r="I1542" t="s">
        <v>82</v>
      </c>
      <c r="J1542" t="s">
        <v>693</v>
      </c>
      <c r="K1542" t="s">
        <v>5859</v>
      </c>
      <c r="L1542" t="s">
        <v>38</v>
      </c>
      <c r="M1542" t="s">
        <v>1096</v>
      </c>
      <c r="N1542" s="19" t="s">
        <v>33</v>
      </c>
      <c r="S1542" s="19" t="s">
        <v>33</v>
      </c>
    </row>
    <row r="1543" spans="5:19" x14ac:dyDescent="0.25">
      <c r="E1543" t="s">
        <v>5860</v>
      </c>
      <c r="F1543" t="s">
        <v>5861</v>
      </c>
      <c r="G1543" s="19" t="s">
        <v>33</v>
      </c>
      <c r="H1543" t="s">
        <v>5862</v>
      </c>
      <c r="I1543" t="s">
        <v>89</v>
      </c>
      <c r="J1543" t="s">
        <v>89</v>
      </c>
      <c r="K1543" t="s">
        <v>5863</v>
      </c>
      <c r="L1543" t="s">
        <v>44</v>
      </c>
      <c r="M1543" t="s">
        <v>103</v>
      </c>
      <c r="N1543" s="19" t="s">
        <v>33</v>
      </c>
      <c r="S1543" s="19" t="s">
        <v>33</v>
      </c>
    </row>
    <row r="1544" spans="5:19" x14ac:dyDescent="0.25">
      <c r="E1544" t="s">
        <v>5864</v>
      </c>
      <c r="F1544" t="s">
        <v>5865</v>
      </c>
      <c r="G1544" s="19" t="s">
        <v>33</v>
      </c>
      <c r="H1544" t="s">
        <v>5866</v>
      </c>
      <c r="I1544" t="s">
        <v>38</v>
      </c>
      <c r="J1544" t="s">
        <v>68</v>
      </c>
      <c r="K1544" t="s">
        <v>5867</v>
      </c>
      <c r="L1544" t="s">
        <v>82</v>
      </c>
      <c r="M1544" t="s">
        <v>97</v>
      </c>
      <c r="N1544" s="19" t="s">
        <v>33</v>
      </c>
      <c r="S1544" s="19" t="s">
        <v>33</v>
      </c>
    </row>
    <row r="1545" spans="5:19" x14ac:dyDescent="0.25">
      <c r="E1545" t="s">
        <v>5868</v>
      </c>
      <c r="F1545" t="s">
        <v>5869</v>
      </c>
      <c r="G1545" s="19" t="s">
        <v>33</v>
      </c>
      <c r="H1545" t="s">
        <v>5866</v>
      </c>
      <c r="I1545" t="s">
        <v>89</v>
      </c>
      <c r="J1545" t="s">
        <v>89</v>
      </c>
      <c r="K1545" t="s">
        <v>5870</v>
      </c>
      <c r="L1545" t="s">
        <v>35</v>
      </c>
      <c r="M1545" t="s">
        <v>36</v>
      </c>
      <c r="N1545" s="19" t="s">
        <v>33</v>
      </c>
      <c r="S1545" s="19" t="s">
        <v>33</v>
      </c>
    </row>
    <row r="1546" spans="5:19" x14ac:dyDescent="0.25">
      <c r="E1546" t="s">
        <v>5871</v>
      </c>
      <c r="F1546" t="s">
        <v>5872</v>
      </c>
      <c r="G1546" s="19" t="s">
        <v>33</v>
      </c>
      <c r="H1546" t="s">
        <v>5866</v>
      </c>
      <c r="I1546" t="s">
        <v>38</v>
      </c>
      <c r="J1546" t="s">
        <v>68</v>
      </c>
      <c r="K1546" t="s">
        <v>5873</v>
      </c>
      <c r="L1546" t="s">
        <v>44</v>
      </c>
      <c r="M1546" t="s">
        <v>506</v>
      </c>
      <c r="N1546" s="19" t="s">
        <v>33</v>
      </c>
      <c r="S1546" s="19" t="s">
        <v>33</v>
      </c>
    </row>
    <row r="1547" spans="5:19" x14ac:dyDescent="0.25">
      <c r="E1547" t="s">
        <v>5874</v>
      </c>
      <c r="F1547" t="s">
        <v>5875</v>
      </c>
      <c r="G1547" s="19" t="s">
        <v>33</v>
      </c>
      <c r="H1547" t="s">
        <v>5866</v>
      </c>
      <c r="I1547" t="s">
        <v>89</v>
      </c>
      <c r="J1547" t="s">
        <v>89</v>
      </c>
      <c r="K1547" t="s">
        <v>5876</v>
      </c>
      <c r="L1547" t="s">
        <v>170</v>
      </c>
      <c r="M1547" t="s">
        <v>683</v>
      </c>
      <c r="N1547" s="19" t="s">
        <v>33</v>
      </c>
      <c r="S1547" s="19" t="s">
        <v>33</v>
      </c>
    </row>
    <row r="1548" spans="5:19" x14ac:dyDescent="0.25">
      <c r="E1548" t="s">
        <v>5877</v>
      </c>
      <c r="F1548" t="s">
        <v>5878</v>
      </c>
      <c r="G1548" s="19" t="s">
        <v>33</v>
      </c>
      <c r="H1548" t="s">
        <v>5866</v>
      </c>
      <c r="I1548" t="s">
        <v>89</v>
      </c>
      <c r="J1548" t="s">
        <v>89</v>
      </c>
      <c r="K1548" t="s">
        <v>5879</v>
      </c>
      <c r="L1548" t="s">
        <v>38</v>
      </c>
      <c r="M1548" t="s">
        <v>68</v>
      </c>
      <c r="N1548" s="19" t="s">
        <v>33</v>
      </c>
      <c r="S1548" s="19" t="s">
        <v>33</v>
      </c>
    </row>
    <row r="1549" spans="5:19" x14ac:dyDescent="0.25">
      <c r="E1549" t="s">
        <v>5880</v>
      </c>
      <c r="F1549" t="s">
        <v>5881</v>
      </c>
      <c r="G1549" s="19" t="s">
        <v>33</v>
      </c>
      <c r="H1549" t="s">
        <v>5866</v>
      </c>
      <c r="I1549" t="s">
        <v>89</v>
      </c>
      <c r="J1549" t="s">
        <v>89</v>
      </c>
      <c r="K1549" t="s">
        <v>5882</v>
      </c>
      <c r="L1549" t="s">
        <v>38</v>
      </c>
      <c r="M1549" t="s">
        <v>68</v>
      </c>
      <c r="N1549" s="19" t="s">
        <v>33</v>
      </c>
      <c r="S1549" s="19" t="s">
        <v>33</v>
      </c>
    </row>
    <row r="1550" spans="5:19" x14ac:dyDescent="0.25">
      <c r="E1550" t="s">
        <v>5883</v>
      </c>
      <c r="F1550" t="s">
        <v>5884</v>
      </c>
      <c r="G1550" s="19" t="s">
        <v>33</v>
      </c>
      <c r="H1550" t="s">
        <v>5866</v>
      </c>
      <c r="I1550" t="s">
        <v>89</v>
      </c>
      <c r="J1550" t="s">
        <v>89</v>
      </c>
      <c r="K1550" t="s">
        <v>5885</v>
      </c>
      <c r="L1550" t="s">
        <v>38</v>
      </c>
      <c r="M1550" t="s">
        <v>815</v>
      </c>
      <c r="N1550" s="19" t="s">
        <v>33</v>
      </c>
      <c r="S1550" s="19" t="s">
        <v>33</v>
      </c>
    </row>
    <row r="1551" spans="5:19" x14ac:dyDescent="0.25">
      <c r="E1551" t="s">
        <v>5886</v>
      </c>
      <c r="F1551" t="s">
        <v>5887</v>
      </c>
      <c r="G1551" s="19" t="s">
        <v>33</v>
      </c>
      <c r="H1551" t="s">
        <v>5866</v>
      </c>
      <c r="I1551" t="s">
        <v>89</v>
      </c>
      <c r="J1551" t="s">
        <v>89</v>
      </c>
      <c r="K1551" t="s">
        <v>5888</v>
      </c>
      <c r="L1551" t="s">
        <v>44</v>
      </c>
      <c r="M1551" t="s">
        <v>45</v>
      </c>
      <c r="N1551" s="19" t="s">
        <v>33</v>
      </c>
      <c r="S1551" s="19" t="s">
        <v>33</v>
      </c>
    </row>
    <row r="1552" spans="5:19" x14ac:dyDescent="0.25">
      <c r="E1552" t="s">
        <v>5889</v>
      </c>
      <c r="F1552" t="s">
        <v>5890</v>
      </c>
      <c r="G1552" s="19" t="s">
        <v>33</v>
      </c>
      <c r="H1552" t="s">
        <v>5866</v>
      </c>
      <c r="I1552" t="s">
        <v>38</v>
      </c>
      <c r="J1552" t="s">
        <v>68</v>
      </c>
      <c r="K1552" t="s">
        <v>5891</v>
      </c>
      <c r="L1552" t="s">
        <v>44</v>
      </c>
      <c r="M1552" t="s">
        <v>45</v>
      </c>
      <c r="N1552" s="19" t="s">
        <v>33</v>
      </c>
      <c r="S1552" s="19" t="s">
        <v>33</v>
      </c>
    </row>
    <row r="1553" spans="5:19" x14ac:dyDescent="0.25">
      <c r="E1553" t="s">
        <v>5892</v>
      </c>
      <c r="F1553" t="s">
        <v>5893</v>
      </c>
      <c r="G1553" s="19" t="s">
        <v>33</v>
      </c>
      <c r="H1553" t="s">
        <v>5894</v>
      </c>
      <c r="K1553" t="s">
        <v>5895</v>
      </c>
      <c r="L1553" t="s">
        <v>44</v>
      </c>
      <c r="M1553" t="s">
        <v>103</v>
      </c>
      <c r="N1553" s="19" t="s">
        <v>33</v>
      </c>
      <c r="S1553" s="19" t="s">
        <v>33</v>
      </c>
    </row>
    <row r="1554" spans="5:19" x14ac:dyDescent="0.25">
      <c r="E1554" t="s">
        <v>5896</v>
      </c>
      <c r="F1554" t="s">
        <v>5897</v>
      </c>
      <c r="G1554" s="19" t="s">
        <v>33</v>
      </c>
      <c r="H1554" t="s">
        <v>5898</v>
      </c>
      <c r="I1554" t="s">
        <v>170</v>
      </c>
      <c r="J1554" t="s">
        <v>1425</v>
      </c>
      <c r="K1554" t="s">
        <v>5899</v>
      </c>
      <c r="L1554" t="s">
        <v>44</v>
      </c>
      <c r="M1554" t="s">
        <v>144</v>
      </c>
      <c r="N1554" s="19" t="s">
        <v>33</v>
      </c>
      <c r="S1554" s="19" t="s">
        <v>33</v>
      </c>
    </row>
    <row r="1555" spans="5:19" x14ac:dyDescent="0.25">
      <c r="E1555" t="s">
        <v>5900</v>
      </c>
      <c r="F1555" t="s">
        <v>5901</v>
      </c>
      <c r="G1555" s="19" t="s">
        <v>33</v>
      </c>
      <c r="H1555" t="s">
        <v>5902</v>
      </c>
      <c r="I1555" t="s">
        <v>52</v>
      </c>
      <c r="J1555" t="s">
        <v>1540</v>
      </c>
      <c r="K1555" t="s">
        <v>5903</v>
      </c>
      <c r="L1555" t="s">
        <v>35</v>
      </c>
      <c r="M1555" t="s">
        <v>263</v>
      </c>
      <c r="N1555" s="19" t="s">
        <v>33</v>
      </c>
      <c r="S1555" s="19" t="s">
        <v>33</v>
      </c>
    </row>
    <row r="1556" spans="5:19" x14ac:dyDescent="0.25">
      <c r="E1556" t="s">
        <v>5904</v>
      </c>
      <c r="F1556" t="s">
        <v>5905</v>
      </c>
      <c r="G1556" s="19" t="s">
        <v>33</v>
      </c>
      <c r="H1556" t="s">
        <v>5906</v>
      </c>
      <c r="I1556" t="s">
        <v>170</v>
      </c>
      <c r="J1556" t="s">
        <v>683</v>
      </c>
      <c r="K1556" t="s">
        <v>5907</v>
      </c>
      <c r="L1556" t="s">
        <v>38</v>
      </c>
      <c r="M1556" t="s">
        <v>1275</v>
      </c>
      <c r="N1556" s="19" t="s">
        <v>33</v>
      </c>
      <c r="S1556" s="19" t="s">
        <v>33</v>
      </c>
    </row>
    <row r="1557" spans="5:19" x14ac:dyDescent="0.25">
      <c r="E1557" t="s">
        <v>5908</v>
      </c>
      <c r="F1557" t="s">
        <v>5909</v>
      </c>
      <c r="G1557" s="19" t="s">
        <v>33</v>
      </c>
      <c r="H1557" t="s">
        <v>5910</v>
      </c>
      <c r="I1557" t="s">
        <v>35</v>
      </c>
      <c r="J1557" t="s">
        <v>97</v>
      </c>
      <c r="K1557" t="s">
        <v>5911</v>
      </c>
      <c r="L1557" t="s">
        <v>38</v>
      </c>
      <c r="M1557" t="s">
        <v>1275</v>
      </c>
      <c r="N1557" s="19" t="s">
        <v>33</v>
      </c>
      <c r="S1557" s="19" t="s">
        <v>33</v>
      </c>
    </row>
    <row r="1558" spans="5:19" x14ac:dyDescent="0.25">
      <c r="E1558" t="s">
        <v>5912</v>
      </c>
      <c r="F1558" t="s">
        <v>5913</v>
      </c>
      <c r="G1558" s="19" t="s">
        <v>33</v>
      </c>
      <c r="H1558" t="s">
        <v>5914</v>
      </c>
      <c r="I1558" t="s">
        <v>110</v>
      </c>
      <c r="J1558" t="s">
        <v>239</v>
      </c>
      <c r="K1558" t="s">
        <v>5915</v>
      </c>
      <c r="L1558" t="s">
        <v>38</v>
      </c>
      <c r="M1558" t="s">
        <v>1275</v>
      </c>
      <c r="N1558" s="19" t="s">
        <v>33</v>
      </c>
      <c r="S1558" s="19" t="s">
        <v>33</v>
      </c>
    </row>
    <row r="1559" spans="5:19" x14ac:dyDescent="0.25">
      <c r="E1559" t="s">
        <v>5916</v>
      </c>
      <c r="F1559" t="s">
        <v>5917</v>
      </c>
      <c r="G1559" s="19" t="s">
        <v>33</v>
      </c>
      <c r="H1559" t="s">
        <v>5918</v>
      </c>
      <c r="I1559" t="s">
        <v>150</v>
      </c>
      <c r="J1559" t="s">
        <v>151</v>
      </c>
      <c r="K1559" t="s">
        <v>5919</v>
      </c>
      <c r="L1559" t="s">
        <v>38</v>
      </c>
      <c r="M1559" t="s">
        <v>1275</v>
      </c>
      <c r="N1559" s="19" t="s">
        <v>33</v>
      </c>
      <c r="S1559" s="19" t="s">
        <v>33</v>
      </c>
    </row>
    <row r="1560" spans="5:19" x14ac:dyDescent="0.25">
      <c r="E1560" t="s">
        <v>5920</v>
      </c>
      <c r="F1560" t="s">
        <v>5921</v>
      </c>
      <c r="G1560" s="19" t="s">
        <v>33</v>
      </c>
      <c r="H1560" t="s">
        <v>5922</v>
      </c>
      <c r="I1560" t="s">
        <v>82</v>
      </c>
      <c r="J1560" t="s">
        <v>1846</v>
      </c>
      <c r="K1560" t="s">
        <v>5923</v>
      </c>
      <c r="L1560" t="s">
        <v>38</v>
      </c>
      <c r="M1560" t="s">
        <v>1275</v>
      </c>
      <c r="N1560" s="19" t="s">
        <v>33</v>
      </c>
      <c r="S1560" s="19" t="s">
        <v>33</v>
      </c>
    </row>
    <row r="1561" spans="5:19" x14ac:dyDescent="0.25">
      <c r="E1561" t="s">
        <v>5924</v>
      </c>
      <c r="F1561" t="s">
        <v>5925</v>
      </c>
      <c r="G1561" s="19" t="s">
        <v>33</v>
      </c>
      <c r="H1561" t="s">
        <v>5926</v>
      </c>
      <c r="I1561" t="s">
        <v>38</v>
      </c>
      <c r="J1561" t="s">
        <v>283</v>
      </c>
      <c r="K1561" t="s">
        <v>5927</v>
      </c>
      <c r="L1561" t="s">
        <v>38</v>
      </c>
      <c r="M1561" t="s">
        <v>1275</v>
      </c>
      <c r="N1561" s="19" t="s">
        <v>33</v>
      </c>
      <c r="S1561" s="19" t="s">
        <v>33</v>
      </c>
    </row>
    <row r="1562" spans="5:19" x14ac:dyDescent="0.25">
      <c r="E1562" t="s">
        <v>5928</v>
      </c>
      <c r="F1562" t="s">
        <v>5929</v>
      </c>
      <c r="G1562" s="19" t="s">
        <v>33</v>
      </c>
      <c r="H1562" t="s">
        <v>5930</v>
      </c>
      <c r="I1562" t="s">
        <v>89</v>
      </c>
      <c r="J1562" t="s">
        <v>89</v>
      </c>
      <c r="K1562" t="s">
        <v>5931</v>
      </c>
      <c r="L1562" t="s">
        <v>38</v>
      </c>
      <c r="M1562" t="s">
        <v>1275</v>
      </c>
      <c r="N1562" s="19" t="s">
        <v>33</v>
      </c>
      <c r="S1562" s="19" t="s">
        <v>33</v>
      </c>
    </row>
    <row r="1563" spans="5:19" x14ac:dyDescent="0.25">
      <c r="E1563" t="s">
        <v>5932</v>
      </c>
      <c r="F1563" t="s">
        <v>5933</v>
      </c>
      <c r="G1563" s="19" t="s">
        <v>33</v>
      </c>
      <c r="H1563" t="s">
        <v>5934</v>
      </c>
      <c r="I1563" t="s">
        <v>52</v>
      </c>
      <c r="J1563" t="s">
        <v>137</v>
      </c>
      <c r="K1563" t="s">
        <v>5935</v>
      </c>
      <c r="L1563" t="s">
        <v>38</v>
      </c>
      <c r="M1563" t="s">
        <v>1275</v>
      </c>
      <c r="N1563" s="19" t="s">
        <v>33</v>
      </c>
      <c r="S1563" s="19" t="s">
        <v>33</v>
      </c>
    </row>
    <row r="1564" spans="5:19" x14ac:dyDescent="0.25">
      <c r="E1564" t="s">
        <v>5936</v>
      </c>
      <c r="F1564" t="s">
        <v>5937</v>
      </c>
      <c r="G1564" s="19" t="s">
        <v>33</v>
      </c>
      <c r="H1564" t="s">
        <v>5938</v>
      </c>
      <c r="I1564" t="s">
        <v>110</v>
      </c>
      <c r="J1564" t="s">
        <v>727</v>
      </c>
      <c r="K1564" t="s">
        <v>5939</v>
      </c>
      <c r="L1564" t="s">
        <v>35</v>
      </c>
      <c r="M1564" t="s">
        <v>160</v>
      </c>
      <c r="N1564" s="19" t="s">
        <v>33</v>
      </c>
      <c r="S1564" s="19" t="s">
        <v>33</v>
      </c>
    </row>
    <row r="1565" spans="5:19" x14ac:dyDescent="0.25">
      <c r="E1565" t="s">
        <v>5940</v>
      </c>
      <c r="F1565" t="s">
        <v>5941</v>
      </c>
      <c r="G1565" s="19" t="s">
        <v>33</v>
      </c>
      <c r="H1565" t="s">
        <v>5942</v>
      </c>
      <c r="I1565" t="s">
        <v>52</v>
      </c>
      <c r="J1565" t="s">
        <v>137</v>
      </c>
      <c r="K1565" t="s">
        <v>5943</v>
      </c>
      <c r="L1565" t="s">
        <v>89</v>
      </c>
      <c r="M1565" t="s">
        <v>89</v>
      </c>
      <c r="N1565" s="19" t="s">
        <v>33</v>
      </c>
      <c r="S1565" s="19" t="s">
        <v>33</v>
      </c>
    </row>
    <row r="1566" spans="5:19" x14ac:dyDescent="0.25">
      <c r="E1566" t="s">
        <v>5944</v>
      </c>
      <c r="F1566" t="s">
        <v>5945</v>
      </c>
      <c r="G1566" s="19" t="s">
        <v>33</v>
      </c>
      <c r="H1566" t="s">
        <v>5946</v>
      </c>
      <c r="I1566" t="s">
        <v>35</v>
      </c>
      <c r="J1566" t="s">
        <v>60</v>
      </c>
      <c r="K1566" t="s">
        <v>5947</v>
      </c>
      <c r="L1566" t="s">
        <v>44</v>
      </c>
      <c r="M1566" t="s">
        <v>45</v>
      </c>
      <c r="N1566" s="19" t="s">
        <v>33</v>
      </c>
      <c r="S1566" s="19" t="s">
        <v>33</v>
      </c>
    </row>
    <row r="1567" spans="5:19" x14ac:dyDescent="0.25">
      <c r="E1567" t="s">
        <v>5948</v>
      </c>
      <c r="F1567" t="s">
        <v>5949</v>
      </c>
      <c r="G1567" s="19" t="s">
        <v>33</v>
      </c>
      <c r="H1567" t="s">
        <v>5950</v>
      </c>
      <c r="I1567" t="s">
        <v>35</v>
      </c>
      <c r="J1567" t="s">
        <v>160</v>
      </c>
      <c r="K1567" t="s">
        <v>5951</v>
      </c>
      <c r="L1567" t="s">
        <v>44</v>
      </c>
      <c r="M1567" t="s">
        <v>45</v>
      </c>
      <c r="N1567" s="19" t="s">
        <v>33</v>
      </c>
      <c r="S1567" s="19" t="s">
        <v>33</v>
      </c>
    </row>
    <row r="1568" spans="5:19" x14ac:dyDescent="0.25">
      <c r="E1568" t="s">
        <v>5952</v>
      </c>
      <c r="F1568" t="s">
        <v>5953</v>
      </c>
      <c r="G1568" s="19" t="s">
        <v>33</v>
      </c>
      <c r="H1568" t="s">
        <v>5954</v>
      </c>
      <c r="I1568" t="s">
        <v>38</v>
      </c>
      <c r="J1568" t="s">
        <v>1096</v>
      </c>
      <c r="K1568" t="s">
        <v>5955</v>
      </c>
      <c r="L1568" t="s">
        <v>44</v>
      </c>
      <c r="M1568" t="s">
        <v>915</v>
      </c>
      <c r="N1568" s="19" t="s">
        <v>33</v>
      </c>
      <c r="S1568" s="19" t="s">
        <v>33</v>
      </c>
    </row>
    <row r="1569" spans="5:19" x14ac:dyDescent="0.25">
      <c r="E1569" t="s">
        <v>5956</v>
      </c>
      <c r="F1569" t="s">
        <v>5957</v>
      </c>
      <c r="G1569" s="19" t="s">
        <v>33</v>
      </c>
      <c r="H1569" t="s">
        <v>5954</v>
      </c>
      <c r="I1569" t="s">
        <v>38</v>
      </c>
      <c r="J1569" t="s">
        <v>1096</v>
      </c>
      <c r="K1569" t="s">
        <v>5958</v>
      </c>
      <c r="L1569" t="s">
        <v>96</v>
      </c>
      <c r="M1569" t="s">
        <v>99</v>
      </c>
      <c r="N1569" s="19" t="s">
        <v>33</v>
      </c>
      <c r="S1569" s="19" t="s">
        <v>33</v>
      </c>
    </row>
    <row r="1570" spans="5:19" x14ac:dyDescent="0.25">
      <c r="E1570" t="s">
        <v>5959</v>
      </c>
      <c r="F1570" t="s">
        <v>5960</v>
      </c>
      <c r="G1570" s="19" t="s">
        <v>33</v>
      </c>
      <c r="H1570" t="s">
        <v>5954</v>
      </c>
      <c r="I1570" t="s">
        <v>38</v>
      </c>
      <c r="J1570" t="s">
        <v>1096</v>
      </c>
      <c r="K1570" t="s">
        <v>5958</v>
      </c>
      <c r="L1570" t="s">
        <v>96</v>
      </c>
      <c r="M1570" t="s">
        <v>99</v>
      </c>
      <c r="N1570" s="19" t="s">
        <v>33</v>
      </c>
      <c r="S1570" s="19" t="s">
        <v>33</v>
      </c>
    </row>
    <row r="1571" spans="5:19" x14ac:dyDescent="0.25">
      <c r="E1571" t="s">
        <v>5961</v>
      </c>
      <c r="F1571" t="s">
        <v>5962</v>
      </c>
      <c r="G1571" s="19" t="s">
        <v>33</v>
      </c>
      <c r="H1571" t="s">
        <v>5963</v>
      </c>
      <c r="I1571" t="s">
        <v>35</v>
      </c>
      <c r="J1571" t="s">
        <v>117</v>
      </c>
      <c r="K1571" t="s">
        <v>5964</v>
      </c>
      <c r="L1571" t="s">
        <v>96</v>
      </c>
      <c r="M1571" t="s">
        <v>3944</v>
      </c>
      <c r="N1571" s="19" t="s">
        <v>33</v>
      </c>
      <c r="S1571" s="19" t="s">
        <v>33</v>
      </c>
    </row>
    <row r="1572" spans="5:19" x14ac:dyDescent="0.25">
      <c r="E1572" t="s">
        <v>5965</v>
      </c>
      <c r="F1572" t="s">
        <v>5966</v>
      </c>
      <c r="G1572" s="19" t="s">
        <v>33</v>
      </c>
      <c r="H1572" t="s">
        <v>5967</v>
      </c>
      <c r="I1572" t="s">
        <v>89</v>
      </c>
      <c r="J1572" t="s">
        <v>89</v>
      </c>
      <c r="K1572" t="s">
        <v>5968</v>
      </c>
      <c r="L1572" t="s">
        <v>44</v>
      </c>
      <c r="M1572" t="s">
        <v>103</v>
      </c>
      <c r="N1572" s="19" t="s">
        <v>33</v>
      </c>
      <c r="S1572" s="19" t="s">
        <v>33</v>
      </c>
    </row>
    <row r="1573" spans="5:19" x14ac:dyDescent="0.25">
      <c r="E1573" t="s">
        <v>5969</v>
      </c>
      <c r="F1573" t="s">
        <v>5970</v>
      </c>
      <c r="G1573" s="19" t="s">
        <v>33</v>
      </c>
      <c r="H1573" t="s">
        <v>5971</v>
      </c>
      <c r="I1573" t="s">
        <v>89</v>
      </c>
      <c r="J1573" t="s">
        <v>89</v>
      </c>
      <c r="K1573" t="s">
        <v>5972</v>
      </c>
      <c r="L1573" t="s">
        <v>52</v>
      </c>
      <c r="M1573" t="s">
        <v>1994</v>
      </c>
      <c r="N1573" s="19" t="s">
        <v>33</v>
      </c>
      <c r="S1573" s="19" t="s">
        <v>33</v>
      </c>
    </row>
    <row r="1574" spans="5:19" x14ac:dyDescent="0.25">
      <c r="E1574" t="s">
        <v>5973</v>
      </c>
      <c r="F1574" t="s">
        <v>5974</v>
      </c>
      <c r="G1574" s="19" t="s">
        <v>33</v>
      </c>
      <c r="H1574" t="s">
        <v>5975</v>
      </c>
      <c r="I1574" t="s">
        <v>89</v>
      </c>
      <c r="J1574" t="s">
        <v>89</v>
      </c>
      <c r="K1574" t="s">
        <v>5976</v>
      </c>
      <c r="L1574" t="s">
        <v>89</v>
      </c>
      <c r="M1574" t="s">
        <v>89</v>
      </c>
      <c r="N1574" s="19" t="s">
        <v>33</v>
      </c>
      <c r="S1574" s="19" t="s">
        <v>33</v>
      </c>
    </row>
    <row r="1575" spans="5:19" x14ac:dyDescent="0.25">
      <c r="E1575" t="s">
        <v>5977</v>
      </c>
      <c r="F1575" t="s">
        <v>5978</v>
      </c>
      <c r="G1575" s="19" t="s">
        <v>33</v>
      </c>
      <c r="H1575" t="s">
        <v>5979</v>
      </c>
      <c r="I1575" t="s">
        <v>89</v>
      </c>
      <c r="J1575" t="s">
        <v>89</v>
      </c>
      <c r="K1575" t="s">
        <v>5980</v>
      </c>
      <c r="L1575" t="s">
        <v>89</v>
      </c>
      <c r="M1575" t="s">
        <v>89</v>
      </c>
      <c r="N1575" s="19" t="s">
        <v>33</v>
      </c>
      <c r="S1575" s="19" t="s">
        <v>33</v>
      </c>
    </row>
    <row r="1576" spans="5:19" x14ac:dyDescent="0.25">
      <c r="E1576" t="s">
        <v>5981</v>
      </c>
      <c r="F1576" t="s">
        <v>5982</v>
      </c>
      <c r="G1576" s="19" t="s">
        <v>33</v>
      </c>
      <c r="H1576" t="s">
        <v>5983</v>
      </c>
      <c r="I1576" t="s">
        <v>89</v>
      </c>
      <c r="J1576" t="s">
        <v>89</v>
      </c>
      <c r="K1576" t="s">
        <v>5984</v>
      </c>
      <c r="L1576" t="s">
        <v>89</v>
      </c>
      <c r="M1576" t="s">
        <v>89</v>
      </c>
      <c r="N1576" s="19" t="s">
        <v>33</v>
      </c>
      <c r="S1576" s="19" t="s">
        <v>33</v>
      </c>
    </row>
    <row r="1577" spans="5:19" x14ac:dyDescent="0.25">
      <c r="E1577" t="s">
        <v>5985</v>
      </c>
      <c r="F1577" t="s">
        <v>5986</v>
      </c>
      <c r="G1577" s="19" t="s">
        <v>33</v>
      </c>
      <c r="H1577" t="s">
        <v>5987</v>
      </c>
      <c r="I1577" t="s">
        <v>89</v>
      </c>
      <c r="J1577" t="s">
        <v>89</v>
      </c>
      <c r="K1577" t="s">
        <v>5988</v>
      </c>
      <c r="L1577" t="s">
        <v>89</v>
      </c>
      <c r="M1577" t="s">
        <v>89</v>
      </c>
      <c r="N1577" s="19" t="s">
        <v>33</v>
      </c>
      <c r="S1577" s="19" t="s">
        <v>33</v>
      </c>
    </row>
    <row r="1578" spans="5:19" x14ac:dyDescent="0.25">
      <c r="E1578" t="s">
        <v>5989</v>
      </c>
      <c r="F1578" t="s">
        <v>5990</v>
      </c>
      <c r="G1578" s="19" t="s">
        <v>33</v>
      </c>
      <c r="H1578" t="s">
        <v>5991</v>
      </c>
      <c r="I1578" t="s">
        <v>89</v>
      </c>
      <c r="J1578" t="s">
        <v>89</v>
      </c>
      <c r="K1578" t="s">
        <v>5992</v>
      </c>
      <c r="L1578" t="s">
        <v>89</v>
      </c>
      <c r="M1578" t="s">
        <v>89</v>
      </c>
      <c r="N1578" s="19" t="s">
        <v>33</v>
      </c>
      <c r="S1578" s="19" t="s">
        <v>33</v>
      </c>
    </row>
    <row r="1579" spans="5:19" x14ac:dyDescent="0.25">
      <c r="E1579" t="s">
        <v>5993</v>
      </c>
      <c r="F1579" t="s">
        <v>5994</v>
      </c>
      <c r="G1579" s="19" t="s">
        <v>33</v>
      </c>
      <c r="H1579" t="s">
        <v>5995</v>
      </c>
      <c r="I1579" t="s">
        <v>89</v>
      </c>
      <c r="J1579" t="s">
        <v>89</v>
      </c>
      <c r="K1579" t="s">
        <v>5996</v>
      </c>
      <c r="L1579" t="s">
        <v>89</v>
      </c>
      <c r="M1579" t="s">
        <v>89</v>
      </c>
      <c r="N1579" s="19" t="s">
        <v>33</v>
      </c>
      <c r="S1579" s="19" t="s">
        <v>33</v>
      </c>
    </row>
    <row r="1580" spans="5:19" x14ac:dyDescent="0.25">
      <c r="E1580" t="s">
        <v>5997</v>
      </c>
      <c r="F1580" t="s">
        <v>5998</v>
      </c>
      <c r="G1580" s="19" t="s">
        <v>33</v>
      </c>
      <c r="H1580" t="s">
        <v>5999</v>
      </c>
      <c r="I1580" t="s">
        <v>89</v>
      </c>
      <c r="J1580" t="s">
        <v>89</v>
      </c>
      <c r="K1580" t="s">
        <v>6000</v>
      </c>
      <c r="L1580" t="s">
        <v>89</v>
      </c>
      <c r="M1580" t="s">
        <v>89</v>
      </c>
      <c r="N1580" s="19" t="s">
        <v>33</v>
      </c>
      <c r="S1580" s="19" t="s">
        <v>33</v>
      </c>
    </row>
    <row r="1581" spans="5:19" x14ac:dyDescent="0.25">
      <c r="E1581" t="s">
        <v>6001</v>
      </c>
      <c r="F1581" t="s">
        <v>6002</v>
      </c>
      <c r="G1581" s="19" t="s">
        <v>33</v>
      </c>
      <c r="H1581" t="s">
        <v>6003</v>
      </c>
      <c r="I1581" t="s">
        <v>89</v>
      </c>
      <c r="J1581" t="s">
        <v>89</v>
      </c>
      <c r="K1581" t="s">
        <v>6004</v>
      </c>
      <c r="L1581" t="s">
        <v>89</v>
      </c>
      <c r="M1581" t="s">
        <v>89</v>
      </c>
      <c r="N1581" s="19" t="s">
        <v>33</v>
      </c>
      <c r="S1581" s="19" t="s">
        <v>33</v>
      </c>
    </row>
    <row r="1582" spans="5:19" x14ac:dyDescent="0.25">
      <c r="E1582" t="s">
        <v>6005</v>
      </c>
      <c r="F1582" t="s">
        <v>6006</v>
      </c>
      <c r="G1582" s="19" t="s">
        <v>33</v>
      </c>
      <c r="H1582" t="s">
        <v>6007</v>
      </c>
      <c r="I1582" t="s">
        <v>89</v>
      </c>
      <c r="J1582" t="s">
        <v>89</v>
      </c>
      <c r="K1582" t="s">
        <v>6008</v>
      </c>
      <c r="L1582" t="s">
        <v>89</v>
      </c>
      <c r="M1582" t="s">
        <v>89</v>
      </c>
      <c r="N1582" s="19" t="s">
        <v>33</v>
      </c>
      <c r="S1582" s="19" t="s">
        <v>33</v>
      </c>
    </row>
    <row r="1583" spans="5:19" x14ac:dyDescent="0.25">
      <c r="E1583" t="s">
        <v>6009</v>
      </c>
      <c r="F1583" t="s">
        <v>6010</v>
      </c>
      <c r="G1583" s="19" t="s">
        <v>33</v>
      </c>
      <c r="H1583" t="s">
        <v>6007</v>
      </c>
      <c r="I1583" t="s">
        <v>89</v>
      </c>
      <c r="J1583" t="s">
        <v>89</v>
      </c>
      <c r="K1583" t="s">
        <v>6011</v>
      </c>
      <c r="L1583" t="s">
        <v>89</v>
      </c>
      <c r="M1583" t="s">
        <v>89</v>
      </c>
      <c r="N1583" s="19" t="s">
        <v>33</v>
      </c>
      <c r="S1583" s="19" t="s">
        <v>33</v>
      </c>
    </row>
    <row r="1584" spans="5:19" x14ac:dyDescent="0.25">
      <c r="E1584" t="s">
        <v>6012</v>
      </c>
      <c r="F1584" t="s">
        <v>6013</v>
      </c>
      <c r="G1584" s="19" t="s">
        <v>33</v>
      </c>
      <c r="H1584" t="s">
        <v>6014</v>
      </c>
      <c r="I1584" t="s">
        <v>44</v>
      </c>
      <c r="J1584" t="s">
        <v>103</v>
      </c>
      <c r="K1584" t="s">
        <v>6015</v>
      </c>
      <c r="L1584" t="s">
        <v>89</v>
      </c>
      <c r="M1584" t="s">
        <v>89</v>
      </c>
      <c r="N1584" s="19" t="s">
        <v>33</v>
      </c>
      <c r="S1584" s="19" t="s">
        <v>33</v>
      </c>
    </row>
    <row r="1585" spans="5:19" x14ac:dyDescent="0.25">
      <c r="E1585" t="s">
        <v>6016</v>
      </c>
      <c r="F1585" t="s">
        <v>6017</v>
      </c>
      <c r="G1585" s="19" t="s">
        <v>33</v>
      </c>
      <c r="H1585" t="s">
        <v>6018</v>
      </c>
      <c r="I1585" t="s">
        <v>52</v>
      </c>
      <c r="J1585" t="s">
        <v>195</v>
      </c>
      <c r="K1585" t="s">
        <v>6019</v>
      </c>
      <c r="L1585" t="s">
        <v>89</v>
      </c>
      <c r="M1585" t="s">
        <v>89</v>
      </c>
      <c r="N1585" s="19" t="s">
        <v>33</v>
      </c>
      <c r="S1585" s="19" t="s">
        <v>33</v>
      </c>
    </row>
    <row r="1586" spans="5:19" x14ac:dyDescent="0.25">
      <c r="E1586" t="s">
        <v>6020</v>
      </c>
      <c r="F1586" t="s">
        <v>6021</v>
      </c>
      <c r="G1586" s="19" t="s">
        <v>33</v>
      </c>
      <c r="H1586" t="s">
        <v>6022</v>
      </c>
      <c r="I1586" t="s">
        <v>150</v>
      </c>
      <c r="J1586" t="s">
        <v>151</v>
      </c>
      <c r="K1586" t="s">
        <v>6023</v>
      </c>
      <c r="L1586" t="s">
        <v>89</v>
      </c>
      <c r="M1586" t="s">
        <v>89</v>
      </c>
      <c r="N1586" s="19" t="s">
        <v>33</v>
      </c>
      <c r="S1586" s="19" t="s">
        <v>33</v>
      </c>
    </row>
    <row r="1587" spans="5:19" x14ac:dyDescent="0.25">
      <c r="E1587" t="s">
        <v>6024</v>
      </c>
      <c r="F1587" t="s">
        <v>6025</v>
      </c>
      <c r="G1587" s="19" t="s">
        <v>33</v>
      </c>
      <c r="H1587" t="s">
        <v>6026</v>
      </c>
      <c r="I1587" t="s">
        <v>38</v>
      </c>
      <c r="J1587" t="s">
        <v>376</v>
      </c>
      <c r="K1587" t="s">
        <v>6027</v>
      </c>
      <c r="L1587" t="s">
        <v>89</v>
      </c>
      <c r="M1587" t="s">
        <v>89</v>
      </c>
      <c r="N1587" s="19" t="s">
        <v>33</v>
      </c>
      <c r="S1587" s="19" t="s">
        <v>33</v>
      </c>
    </row>
    <row r="1588" spans="5:19" x14ac:dyDescent="0.25">
      <c r="E1588" t="s">
        <v>6028</v>
      </c>
      <c r="F1588" t="s">
        <v>6029</v>
      </c>
      <c r="G1588" s="19" t="s">
        <v>33</v>
      </c>
      <c r="H1588" t="s">
        <v>6030</v>
      </c>
      <c r="I1588" t="s">
        <v>52</v>
      </c>
      <c r="J1588" t="s">
        <v>55</v>
      </c>
      <c r="K1588" t="s">
        <v>6031</v>
      </c>
      <c r="L1588" t="s">
        <v>89</v>
      </c>
      <c r="M1588" t="s">
        <v>89</v>
      </c>
      <c r="N1588" s="19" t="s">
        <v>33</v>
      </c>
      <c r="S1588" s="19" t="s">
        <v>33</v>
      </c>
    </row>
    <row r="1589" spans="5:19" x14ac:dyDescent="0.25">
      <c r="E1589" t="s">
        <v>6032</v>
      </c>
      <c r="F1589" t="s">
        <v>6033</v>
      </c>
      <c r="G1589" s="19" t="s">
        <v>33</v>
      </c>
      <c r="H1589" t="s">
        <v>6034</v>
      </c>
      <c r="I1589" t="s">
        <v>35</v>
      </c>
      <c r="J1589" t="s">
        <v>72</v>
      </c>
      <c r="K1589" t="s">
        <v>6035</v>
      </c>
      <c r="L1589" t="s">
        <v>89</v>
      </c>
      <c r="M1589" t="s">
        <v>89</v>
      </c>
      <c r="N1589" s="19" t="s">
        <v>33</v>
      </c>
      <c r="S1589" s="19" t="s">
        <v>33</v>
      </c>
    </row>
    <row r="1590" spans="5:19" x14ac:dyDescent="0.25">
      <c r="E1590" t="s">
        <v>6036</v>
      </c>
      <c r="F1590" t="s">
        <v>6037</v>
      </c>
      <c r="G1590" s="19" t="s">
        <v>33</v>
      </c>
      <c r="H1590" t="s">
        <v>6038</v>
      </c>
      <c r="I1590" t="s">
        <v>52</v>
      </c>
      <c r="J1590" t="s">
        <v>195</v>
      </c>
      <c r="K1590" t="s">
        <v>6039</v>
      </c>
      <c r="L1590" t="s">
        <v>89</v>
      </c>
      <c r="M1590" t="s">
        <v>89</v>
      </c>
      <c r="N1590" s="19" t="s">
        <v>33</v>
      </c>
      <c r="S1590" s="19" t="s">
        <v>33</v>
      </c>
    </row>
    <row r="1591" spans="5:19" x14ac:dyDescent="0.25">
      <c r="E1591" t="s">
        <v>6040</v>
      </c>
      <c r="F1591" t="s">
        <v>6041</v>
      </c>
      <c r="G1591" s="19" t="s">
        <v>33</v>
      </c>
      <c r="H1591" t="s">
        <v>6042</v>
      </c>
      <c r="I1591" t="s">
        <v>91</v>
      </c>
      <c r="J1591" t="s">
        <v>1148</v>
      </c>
      <c r="K1591" t="s">
        <v>6043</v>
      </c>
      <c r="L1591" t="s">
        <v>89</v>
      </c>
      <c r="M1591" t="s">
        <v>89</v>
      </c>
      <c r="N1591" s="19" t="s">
        <v>33</v>
      </c>
      <c r="S1591" s="19" t="s">
        <v>33</v>
      </c>
    </row>
    <row r="1592" spans="5:19" x14ac:dyDescent="0.25">
      <c r="E1592" t="s">
        <v>6044</v>
      </c>
      <c r="F1592" t="s">
        <v>6045</v>
      </c>
      <c r="G1592" s="19" t="s">
        <v>33</v>
      </c>
      <c r="H1592" t="s">
        <v>6042</v>
      </c>
      <c r="I1592" t="s">
        <v>89</v>
      </c>
      <c r="J1592" t="s">
        <v>89</v>
      </c>
      <c r="K1592" t="s">
        <v>6046</v>
      </c>
      <c r="L1592" t="s">
        <v>89</v>
      </c>
      <c r="M1592" t="s">
        <v>89</v>
      </c>
      <c r="N1592" s="19" t="s">
        <v>33</v>
      </c>
      <c r="S1592" s="19" t="s">
        <v>33</v>
      </c>
    </row>
    <row r="1593" spans="5:19" x14ac:dyDescent="0.25">
      <c r="E1593" t="s">
        <v>6047</v>
      </c>
      <c r="F1593" t="s">
        <v>6048</v>
      </c>
      <c r="G1593" s="19" t="s">
        <v>33</v>
      </c>
      <c r="H1593" t="s">
        <v>6049</v>
      </c>
      <c r="I1593" t="s">
        <v>52</v>
      </c>
      <c r="J1593" t="s">
        <v>195</v>
      </c>
      <c r="K1593" t="s">
        <v>6050</v>
      </c>
      <c r="L1593" t="s">
        <v>89</v>
      </c>
      <c r="M1593" t="s">
        <v>89</v>
      </c>
      <c r="N1593" s="19" t="s">
        <v>33</v>
      </c>
      <c r="S1593" s="19" t="s">
        <v>33</v>
      </c>
    </row>
    <row r="1594" spans="5:19" x14ac:dyDescent="0.25">
      <c r="E1594" t="s">
        <v>6051</v>
      </c>
      <c r="F1594" t="s">
        <v>6052</v>
      </c>
      <c r="G1594" s="19" t="s">
        <v>33</v>
      </c>
      <c r="H1594" t="s">
        <v>6053</v>
      </c>
      <c r="I1594" t="s">
        <v>35</v>
      </c>
      <c r="J1594" t="s">
        <v>117</v>
      </c>
      <c r="K1594" t="s">
        <v>6054</v>
      </c>
      <c r="L1594" t="s">
        <v>89</v>
      </c>
      <c r="M1594" t="s">
        <v>89</v>
      </c>
      <c r="N1594" s="19" t="s">
        <v>33</v>
      </c>
      <c r="S1594" s="19" t="s">
        <v>33</v>
      </c>
    </row>
    <row r="1595" spans="5:19" x14ac:dyDescent="0.25">
      <c r="E1595" t="s">
        <v>6055</v>
      </c>
      <c r="F1595" t="s">
        <v>6056</v>
      </c>
      <c r="G1595" s="19" t="s">
        <v>33</v>
      </c>
      <c r="H1595" t="s">
        <v>6057</v>
      </c>
      <c r="I1595" t="s">
        <v>44</v>
      </c>
      <c r="J1595" t="s">
        <v>103</v>
      </c>
      <c r="K1595" t="s">
        <v>6058</v>
      </c>
      <c r="L1595" t="s">
        <v>89</v>
      </c>
      <c r="M1595" t="s">
        <v>89</v>
      </c>
      <c r="N1595" s="19" t="s">
        <v>33</v>
      </c>
      <c r="S1595" s="19" t="s">
        <v>33</v>
      </c>
    </row>
    <row r="1596" spans="5:19" x14ac:dyDescent="0.25">
      <c r="E1596" t="s">
        <v>6059</v>
      </c>
      <c r="F1596" t="s">
        <v>6060</v>
      </c>
      <c r="G1596" s="19" t="s">
        <v>33</v>
      </c>
      <c r="H1596" t="s">
        <v>6061</v>
      </c>
      <c r="I1596" t="s">
        <v>96</v>
      </c>
      <c r="J1596" t="s">
        <v>506</v>
      </c>
      <c r="K1596" t="s">
        <v>6062</v>
      </c>
      <c r="L1596" t="s">
        <v>89</v>
      </c>
      <c r="M1596" t="s">
        <v>89</v>
      </c>
      <c r="N1596" s="19" t="s">
        <v>33</v>
      </c>
      <c r="S1596" s="19" t="s">
        <v>33</v>
      </c>
    </row>
    <row r="1597" spans="5:19" x14ac:dyDescent="0.25">
      <c r="E1597" t="s">
        <v>6063</v>
      </c>
      <c r="F1597" t="s">
        <v>6064</v>
      </c>
      <c r="G1597" s="19" t="s">
        <v>33</v>
      </c>
      <c r="H1597" t="s">
        <v>6065</v>
      </c>
      <c r="I1597" t="s">
        <v>356</v>
      </c>
      <c r="J1597" t="s">
        <v>713</v>
      </c>
      <c r="K1597" t="s">
        <v>6066</v>
      </c>
      <c r="L1597" t="s">
        <v>89</v>
      </c>
      <c r="M1597" t="s">
        <v>89</v>
      </c>
      <c r="N1597" s="19" t="s">
        <v>33</v>
      </c>
      <c r="S1597" s="19" t="s">
        <v>33</v>
      </c>
    </row>
    <row r="1598" spans="5:19" x14ac:dyDescent="0.25">
      <c r="E1598" t="s">
        <v>6067</v>
      </c>
      <c r="F1598" t="s">
        <v>6068</v>
      </c>
      <c r="G1598" s="19" t="s">
        <v>33</v>
      </c>
      <c r="H1598" t="s">
        <v>6065</v>
      </c>
      <c r="I1598" t="s">
        <v>356</v>
      </c>
      <c r="J1598" t="s">
        <v>713</v>
      </c>
      <c r="K1598" t="s">
        <v>6069</v>
      </c>
      <c r="L1598" t="s">
        <v>89</v>
      </c>
      <c r="M1598" t="s">
        <v>89</v>
      </c>
      <c r="N1598" s="19" t="s">
        <v>33</v>
      </c>
      <c r="S1598" s="19" t="s">
        <v>33</v>
      </c>
    </row>
    <row r="1599" spans="5:19" x14ac:dyDescent="0.25">
      <c r="E1599" t="s">
        <v>6070</v>
      </c>
      <c r="F1599" t="s">
        <v>6071</v>
      </c>
      <c r="G1599" s="19" t="s">
        <v>33</v>
      </c>
      <c r="H1599" t="s">
        <v>6072</v>
      </c>
      <c r="I1599" t="s">
        <v>110</v>
      </c>
      <c r="J1599" t="s">
        <v>2713</v>
      </c>
      <c r="K1599" t="s">
        <v>6073</v>
      </c>
      <c r="L1599" t="s">
        <v>89</v>
      </c>
      <c r="M1599" t="s">
        <v>89</v>
      </c>
      <c r="N1599" s="19" t="s">
        <v>33</v>
      </c>
      <c r="S1599" s="19" t="s">
        <v>33</v>
      </c>
    </row>
    <row r="1600" spans="5:19" x14ac:dyDescent="0.25">
      <c r="E1600" t="s">
        <v>6074</v>
      </c>
      <c r="F1600" t="s">
        <v>6075</v>
      </c>
      <c r="G1600" s="19" t="s">
        <v>33</v>
      </c>
      <c r="H1600" t="s">
        <v>6076</v>
      </c>
      <c r="I1600" t="s">
        <v>96</v>
      </c>
      <c r="J1600" t="s">
        <v>1024</v>
      </c>
      <c r="K1600" t="s">
        <v>6077</v>
      </c>
      <c r="L1600" t="s">
        <v>89</v>
      </c>
      <c r="M1600" t="s">
        <v>89</v>
      </c>
      <c r="N1600" s="19" t="s">
        <v>33</v>
      </c>
      <c r="S1600" s="19" t="s">
        <v>33</v>
      </c>
    </row>
    <row r="1601" spans="5:19" x14ac:dyDescent="0.25">
      <c r="E1601" t="s">
        <v>6078</v>
      </c>
      <c r="F1601" t="s">
        <v>6079</v>
      </c>
      <c r="G1601" s="19" t="s">
        <v>33</v>
      </c>
      <c r="H1601" t="s">
        <v>6080</v>
      </c>
      <c r="I1601" t="s">
        <v>89</v>
      </c>
      <c r="J1601" t="s">
        <v>89</v>
      </c>
      <c r="K1601" t="s">
        <v>6081</v>
      </c>
      <c r="L1601" t="s">
        <v>89</v>
      </c>
      <c r="M1601" t="s">
        <v>89</v>
      </c>
      <c r="N1601" s="19" t="s">
        <v>33</v>
      </c>
      <c r="S1601" s="19" t="s">
        <v>33</v>
      </c>
    </row>
    <row r="1602" spans="5:19" x14ac:dyDescent="0.25">
      <c r="E1602" t="s">
        <v>6082</v>
      </c>
      <c r="F1602" t="s">
        <v>6083</v>
      </c>
      <c r="G1602" s="19" t="s">
        <v>33</v>
      </c>
      <c r="H1602" t="s">
        <v>6084</v>
      </c>
      <c r="I1602" t="s">
        <v>89</v>
      </c>
      <c r="J1602" t="s">
        <v>89</v>
      </c>
      <c r="K1602" t="s">
        <v>6085</v>
      </c>
      <c r="L1602" t="s">
        <v>89</v>
      </c>
      <c r="M1602" t="s">
        <v>89</v>
      </c>
      <c r="N1602" s="19" t="s">
        <v>33</v>
      </c>
      <c r="S1602" s="19" t="s">
        <v>33</v>
      </c>
    </row>
    <row r="1603" spans="5:19" x14ac:dyDescent="0.25">
      <c r="E1603" t="s">
        <v>6086</v>
      </c>
      <c r="F1603" t="s">
        <v>6087</v>
      </c>
      <c r="G1603" s="19" t="s">
        <v>33</v>
      </c>
      <c r="H1603" t="s">
        <v>6088</v>
      </c>
      <c r="I1603" t="s">
        <v>89</v>
      </c>
      <c r="J1603" t="s">
        <v>89</v>
      </c>
      <c r="K1603" t="s">
        <v>6089</v>
      </c>
      <c r="L1603" t="s">
        <v>89</v>
      </c>
      <c r="M1603" t="s">
        <v>89</v>
      </c>
      <c r="N1603" s="19" t="s">
        <v>33</v>
      </c>
      <c r="S1603" s="19" t="s">
        <v>33</v>
      </c>
    </row>
    <row r="1604" spans="5:19" x14ac:dyDescent="0.25">
      <c r="E1604" t="s">
        <v>6090</v>
      </c>
      <c r="F1604" t="s">
        <v>6091</v>
      </c>
      <c r="G1604" s="19" t="s">
        <v>33</v>
      </c>
      <c r="H1604" t="s">
        <v>6092</v>
      </c>
      <c r="I1604" t="s">
        <v>89</v>
      </c>
      <c r="J1604" t="s">
        <v>89</v>
      </c>
      <c r="K1604" t="s">
        <v>6093</v>
      </c>
      <c r="L1604" t="s">
        <v>89</v>
      </c>
      <c r="M1604" t="s">
        <v>89</v>
      </c>
      <c r="N1604" s="19" t="s">
        <v>33</v>
      </c>
      <c r="S1604" s="19" t="s">
        <v>33</v>
      </c>
    </row>
    <row r="1605" spans="5:19" x14ac:dyDescent="0.25">
      <c r="E1605" t="s">
        <v>6094</v>
      </c>
      <c r="F1605" t="s">
        <v>6095</v>
      </c>
      <c r="G1605" s="19" t="s">
        <v>33</v>
      </c>
      <c r="H1605" t="s">
        <v>6092</v>
      </c>
      <c r="I1605" t="s">
        <v>89</v>
      </c>
      <c r="J1605" t="s">
        <v>89</v>
      </c>
      <c r="K1605" t="s">
        <v>6096</v>
      </c>
      <c r="L1605" t="s">
        <v>89</v>
      </c>
      <c r="M1605" t="s">
        <v>89</v>
      </c>
      <c r="N1605" s="19" t="s">
        <v>33</v>
      </c>
      <c r="S1605" s="19" t="s">
        <v>33</v>
      </c>
    </row>
    <row r="1606" spans="5:19" x14ac:dyDescent="0.25">
      <c r="E1606" t="s">
        <v>6097</v>
      </c>
      <c r="F1606" t="s">
        <v>6098</v>
      </c>
      <c r="G1606" s="19" t="s">
        <v>33</v>
      </c>
      <c r="H1606" t="s">
        <v>6099</v>
      </c>
      <c r="I1606" t="s">
        <v>38</v>
      </c>
      <c r="J1606" t="s">
        <v>1275</v>
      </c>
      <c r="K1606" t="s">
        <v>6100</v>
      </c>
      <c r="L1606" t="s">
        <v>89</v>
      </c>
      <c r="M1606" t="s">
        <v>89</v>
      </c>
      <c r="N1606" s="19" t="s">
        <v>33</v>
      </c>
      <c r="S1606" s="19" t="s">
        <v>33</v>
      </c>
    </row>
    <row r="1607" spans="5:19" x14ac:dyDescent="0.25">
      <c r="E1607" t="s">
        <v>6101</v>
      </c>
      <c r="F1607" t="s">
        <v>6102</v>
      </c>
      <c r="G1607" s="19" t="s">
        <v>33</v>
      </c>
      <c r="H1607" t="s">
        <v>6103</v>
      </c>
      <c r="I1607" t="s">
        <v>82</v>
      </c>
      <c r="J1607" t="s">
        <v>105</v>
      </c>
      <c r="K1607" t="s">
        <v>6104</v>
      </c>
      <c r="L1607" t="s">
        <v>89</v>
      </c>
      <c r="M1607" t="s">
        <v>89</v>
      </c>
      <c r="N1607" s="19" t="s">
        <v>33</v>
      </c>
      <c r="S1607" s="19" t="s">
        <v>33</v>
      </c>
    </row>
    <row r="1608" spans="5:19" x14ac:dyDescent="0.25">
      <c r="E1608" t="s">
        <v>6105</v>
      </c>
      <c r="F1608" t="s">
        <v>6106</v>
      </c>
      <c r="G1608" s="19" t="s">
        <v>33</v>
      </c>
      <c r="H1608" t="s">
        <v>6107</v>
      </c>
      <c r="I1608" t="s">
        <v>110</v>
      </c>
      <c r="J1608" t="s">
        <v>239</v>
      </c>
      <c r="K1608" t="s">
        <v>6108</v>
      </c>
      <c r="L1608" t="s">
        <v>89</v>
      </c>
      <c r="M1608" t="s">
        <v>89</v>
      </c>
      <c r="N1608" s="19" t="s">
        <v>33</v>
      </c>
      <c r="S1608" s="19" t="s">
        <v>33</v>
      </c>
    </row>
    <row r="1609" spans="5:19" x14ac:dyDescent="0.25">
      <c r="E1609" t="s">
        <v>6109</v>
      </c>
      <c r="F1609" t="s">
        <v>6110</v>
      </c>
      <c r="G1609" s="19" t="s">
        <v>33</v>
      </c>
      <c r="H1609" t="s">
        <v>6111</v>
      </c>
      <c r="I1609" t="s">
        <v>89</v>
      </c>
      <c r="J1609" t="s">
        <v>89</v>
      </c>
      <c r="K1609" t="s">
        <v>6112</v>
      </c>
      <c r="L1609" t="s">
        <v>89</v>
      </c>
      <c r="M1609" t="s">
        <v>89</v>
      </c>
      <c r="N1609" s="19" t="s">
        <v>33</v>
      </c>
      <c r="S1609" s="19" t="s">
        <v>33</v>
      </c>
    </row>
    <row r="1610" spans="5:19" x14ac:dyDescent="0.25">
      <c r="E1610" t="s">
        <v>6113</v>
      </c>
      <c r="F1610" t="s">
        <v>6114</v>
      </c>
      <c r="G1610" s="19" t="s">
        <v>33</v>
      </c>
      <c r="H1610" t="s">
        <v>6115</v>
      </c>
      <c r="I1610" t="s">
        <v>150</v>
      </c>
      <c r="J1610" t="s">
        <v>1429</v>
      </c>
      <c r="K1610" t="s">
        <v>6116</v>
      </c>
      <c r="L1610" t="s">
        <v>89</v>
      </c>
      <c r="M1610" t="s">
        <v>89</v>
      </c>
      <c r="N1610" s="19" t="s">
        <v>33</v>
      </c>
      <c r="S1610" s="19" t="s">
        <v>33</v>
      </c>
    </row>
    <row r="1611" spans="5:19" x14ac:dyDescent="0.25">
      <c r="E1611" t="s">
        <v>6117</v>
      </c>
      <c r="F1611" t="s">
        <v>6118</v>
      </c>
      <c r="G1611" s="19" t="s">
        <v>33</v>
      </c>
      <c r="H1611" t="s">
        <v>6119</v>
      </c>
      <c r="I1611" t="s">
        <v>170</v>
      </c>
      <c r="J1611" t="s">
        <v>683</v>
      </c>
      <c r="K1611" t="s">
        <v>6120</v>
      </c>
      <c r="L1611" t="s">
        <v>89</v>
      </c>
      <c r="M1611" t="s">
        <v>89</v>
      </c>
      <c r="N1611" s="19" t="s">
        <v>33</v>
      </c>
      <c r="S1611" s="19" t="s">
        <v>33</v>
      </c>
    </row>
    <row r="1612" spans="5:19" x14ac:dyDescent="0.25">
      <c r="E1612" t="s">
        <v>6121</v>
      </c>
      <c r="F1612" t="s">
        <v>6122</v>
      </c>
      <c r="G1612" s="19" t="s">
        <v>33</v>
      </c>
      <c r="H1612" t="s">
        <v>6123</v>
      </c>
      <c r="I1612" t="s">
        <v>82</v>
      </c>
      <c r="J1612" t="s">
        <v>97</v>
      </c>
      <c r="K1612" t="s">
        <v>6124</v>
      </c>
      <c r="L1612" t="s">
        <v>89</v>
      </c>
      <c r="M1612" t="s">
        <v>89</v>
      </c>
      <c r="N1612" s="19" t="s">
        <v>33</v>
      </c>
      <c r="S1612" s="19" t="s">
        <v>33</v>
      </c>
    </row>
    <row r="1613" spans="5:19" x14ac:dyDescent="0.25">
      <c r="E1613" t="s">
        <v>6125</v>
      </c>
      <c r="F1613" t="s">
        <v>6126</v>
      </c>
      <c r="G1613" s="19" t="s">
        <v>33</v>
      </c>
      <c r="H1613" t="s">
        <v>6127</v>
      </c>
      <c r="I1613" t="s">
        <v>38</v>
      </c>
      <c r="J1613" t="s">
        <v>39</v>
      </c>
      <c r="K1613" t="s">
        <v>6128</v>
      </c>
      <c r="L1613" t="s">
        <v>89</v>
      </c>
      <c r="M1613" t="s">
        <v>89</v>
      </c>
      <c r="N1613" s="19" t="s">
        <v>33</v>
      </c>
      <c r="S1613" s="19" t="s">
        <v>33</v>
      </c>
    </row>
    <row r="1614" spans="5:19" x14ac:dyDescent="0.25">
      <c r="E1614" t="s">
        <v>6129</v>
      </c>
      <c r="F1614" t="s">
        <v>6130</v>
      </c>
      <c r="G1614" s="19" t="s">
        <v>33</v>
      </c>
      <c r="H1614" t="s">
        <v>6127</v>
      </c>
      <c r="I1614" t="s">
        <v>38</v>
      </c>
      <c r="J1614" t="s">
        <v>39</v>
      </c>
      <c r="K1614" t="s">
        <v>6131</v>
      </c>
      <c r="L1614" t="s">
        <v>89</v>
      </c>
      <c r="M1614" t="s">
        <v>89</v>
      </c>
      <c r="N1614" s="19" t="s">
        <v>33</v>
      </c>
      <c r="S1614" s="19" t="s">
        <v>33</v>
      </c>
    </row>
    <row r="1615" spans="5:19" x14ac:dyDescent="0.25">
      <c r="E1615" t="s">
        <v>6132</v>
      </c>
      <c r="F1615" t="s">
        <v>6133</v>
      </c>
      <c r="G1615" s="19" t="s">
        <v>33</v>
      </c>
      <c r="H1615" t="s">
        <v>6134</v>
      </c>
      <c r="I1615" t="s">
        <v>82</v>
      </c>
      <c r="J1615" t="s">
        <v>117</v>
      </c>
      <c r="K1615" t="s">
        <v>6135</v>
      </c>
      <c r="L1615" t="s">
        <v>89</v>
      </c>
      <c r="M1615" t="s">
        <v>89</v>
      </c>
      <c r="N1615" s="19" t="s">
        <v>33</v>
      </c>
      <c r="S1615" s="19" t="s">
        <v>33</v>
      </c>
    </row>
    <row r="1616" spans="5:19" x14ac:dyDescent="0.25">
      <c r="E1616" t="s">
        <v>6136</v>
      </c>
      <c r="F1616" t="s">
        <v>6137</v>
      </c>
      <c r="G1616" s="19" t="s">
        <v>33</v>
      </c>
      <c r="H1616" t="s">
        <v>6138</v>
      </c>
      <c r="I1616" t="s">
        <v>38</v>
      </c>
      <c r="J1616" t="s">
        <v>376</v>
      </c>
      <c r="K1616" t="s">
        <v>6139</v>
      </c>
      <c r="L1616" t="s">
        <v>89</v>
      </c>
      <c r="M1616" t="s">
        <v>89</v>
      </c>
      <c r="N1616" s="19" t="s">
        <v>33</v>
      </c>
      <c r="S1616" s="19" t="s">
        <v>33</v>
      </c>
    </row>
    <row r="1617" spans="5:19" x14ac:dyDescent="0.25">
      <c r="E1617" t="s">
        <v>6140</v>
      </c>
      <c r="F1617" t="s">
        <v>6141</v>
      </c>
      <c r="G1617" s="19" t="s">
        <v>33</v>
      </c>
      <c r="H1617" t="s">
        <v>6138</v>
      </c>
      <c r="I1617" t="s">
        <v>89</v>
      </c>
      <c r="J1617" t="s">
        <v>89</v>
      </c>
      <c r="K1617" t="s">
        <v>6142</v>
      </c>
      <c r="L1617" t="s">
        <v>89</v>
      </c>
      <c r="M1617" t="s">
        <v>89</v>
      </c>
      <c r="N1617" s="19" t="s">
        <v>33</v>
      </c>
      <c r="S1617" s="19" t="s">
        <v>33</v>
      </c>
    </row>
    <row r="1618" spans="5:19" x14ac:dyDescent="0.25">
      <c r="E1618" t="s">
        <v>6143</v>
      </c>
      <c r="F1618" t="s">
        <v>6144</v>
      </c>
      <c r="G1618" s="19" t="s">
        <v>33</v>
      </c>
      <c r="H1618" t="s">
        <v>6145</v>
      </c>
      <c r="I1618" t="s">
        <v>91</v>
      </c>
      <c r="J1618" t="s">
        <v>92</v>
      </c>
      <c r="K1618" t="s">
        <v>6146</v>
      </c>
      <c r="L1618" t="s">
        <v>89</v>
      </c>
      <c r="M1618" t="s">
        <v>89</v>
      </c>
      <c r="N1618" s="19" t="s">
        <v>33</v>
      </c>
      <c r="S1618" s="19" t="s">
        <v>33</v>
      </c>
    </row>
    <row r="1619" spans="5:19" x14ac:dyDescent="0.25">
      <c r="E1619" t="s">
        <v>6147</v>
      </c>
      <c r="F1619" t="s">
        <v>6148</v>
      </c>
      <c r="G1619" s="19" t="s">
        <v>33</v>
      </c>
      <c r="H1619" t="s">
        <v>6149</v>
      </c>
      <c r="I1619" t="s">
        <v>150</v>
      </c>
      <c r="J1619" t="s">
        <v>1429</v>
      </c>
      <c r="K1619" t="s">
        <v>6150</v>
      </c>
      <c r="L1619" t="s">
        <v>89</v>
      </c>
      <c r="M1619" t="s">
        <v>89</v>
      </c>
      <c r="N1619" s="19" t="s">
        <v>33</v>
      </c>
      <c r="S1619" s="19" t="s">
        <v>33</v>
      </c>
    </row>
    <row r="1620" spans="5:19" x14ac:dyDescent="0.25">
      <c r="E1620" t="s">
        <v>6151</v>
      </c>
      <c r="F1620" t="s">
        <v>6152</v>
      </c>
      <c r="G1620" s="19" t="s">
        <v>33</v>
      </c>
      <c r="H1620" t="s">
        <v>6153</v>
      </c>
      <c r="I1620" t="s">
        <v>38</v>
      </c>
      <c r="J1620" t="s">
        <v>68</v>
      </c>
      <c r="K1620" t="s">
        <v>6154</v>
      </c>
      <c r="L1620" t="s">
        <v>89</v>
      </c>
      <c r="M1620" t="s">
        <v>89</v>
      </c>
      <c r="N1620" s="19" t="s">
        <v>33</v>
      </c>
      <c r="S1620" s="19" t="s">
        <v>33</v>
      </c>
    </row>
    <row r="1621" spans="5:19" x14ac:dyDescent="0.25">
      <c r="E1621" t="s">
        <v>6155</v>
      </c>
      <c r="F1621" t="s">
        <v>6156</v>
      </c>
      <c r="G1621" s="19" t="s">
        <v>33</v>
      </c>
      <c r="H1621" t="s">
        <v>6153</v>
      </c>
      <c r="I1621" t="s">
        <v>89</v>
      </c>
      <c r="J1621" t="s">
        <v>89</v>
      </c>
      <c r="K1621" t="s">
        <v>6157</v>
      </c>
      <c r="L1621" t="s">
        <v>89</v>
      </c>
      <c r="M1621" t="s">
        <v>89</v>
      </c>
      <c r="N1621" s="19" t="s">
        <v>33</v>
      </c>
      <c r="S1621" s="19" t="s">
        <v>33</v>
      </c>
    </row>
    <row r="1622" spans="5:19" x14ac:dyDescent="0.25">
      <c r="E1622" t="s">
        <v>6158</v>
      </c>
      <c r="F1622" t="s">
        <v>6159</v>
      </c>
      <c r="G1622" s="19" t="s">
        <v>33</v>
      </c>
      <c r="H1622" t="s">
        <v>6160</v>
      </c>
      <c r="I1622" t="s">
        <v>82</v>
      </c>
      <c r="J1622" t="s">
        <v>117</v>
      </c>
      <c r="K1622" t="s">
        <v>6161</v>
      </c>
      <c r="L1622" t="s">
        <v>89</v>
      </c>
      <c r="M1622" t="s">
        <v>89</v>
      </c>
      <c r="N1622" s="19" t="s">
        <v>33</v>
      </c>
      <c r="S1622" s="19" t="s">
        <v>33</v>
      </c>
    </row>
    <row r="1623" spans="5:19" x14ac:dyDescent="0.25">
      <c r="E1623" t="s">
        <v>6162</v>
      </c>
      <c r="F1623" t="s">
        <v>6163</v>
      </c>
      <c r="G1623" s="19" t="s">
        <v>33</v>
      </c>
      <c r="H1623" t="s">
        <v>6164</v>
      </c>
      <c r="I1623" t="s">
        <v>52</v>
      </c>
      <c r="J1623" t="s">
        <v>137</v>
      </c>
      <c r="K1623" t="s">
        <v>6165</v>
      </c>
      <c r="L1623" t="s">
        <v>89</v>
      </c>
      <c r="M1623" t="s">
        <v>89</v>
      </c>
      <c r="N1623" s="19" t="s">
        <v>33</v>
      </c>
      <c r="S1623" s="19" t="s">
        <v>33</v>
      </c>
    </row>
    <row r="1624" spans="5:19" x14ac:dyDescent="0.25">
      <c r="E1624" t="s">
        <v>6166</v>
      </c>
      <c r="F1624" t="s">
        <v>6167</v>
      </c>
      <c r="G1624" s="19" t="s">
        <v>33</v>
      </c>
      <c r="H1624" t="s">
        <v>6168</v>
      </c>
      <c r="I1624" t="s">
        <v>150</v>
      </c>
      <c r="J1624" t="s">
        <v>151</v>
      </c>
      <c r="K1624" t="s">
        <v>6169</v>
      </c>
      <c r="L1624" t="s">
        <v>89</v>
      </c>
      <c r="M1624" t="s">
        <v>89</v>
      </c>
      <c r="N1624" s="19" t="s">
        <v>33</v>
      </c>
      <c r="S1624" s="19" t="s">
        <v>33</v>
      </c>
    </row>
    <row r="1625" spans="5:19" x14ac:dyDescent="0.25">
      <c r="E1625" t="s">
        <v>6170</v>
      </c>
      <c r="F1625" t="s">
        <v>6171</v>
      </c>
      <c r="G1625" s="19" t="s">
        <v>33</v>
      </c>
      <c r="H1625" t="s">
        <v>6172</v>
      </c>
      <c r="I1625" t="s">
        <v>96</v>
      </c>
      <c r="J1625" t="s">
        <v>209</v>
      </c>
      <c r="K1625" t="s">
        <v>6173</v>
      </c>
      <c r="L1625" t="s">
        <v>89</v>
      </c>
      <c r="M1625" t="s">
        <v>89</v>
      </c>
      <c r="N1625" s="19" t="s">
        <v>33</v>
      </c>
      <c r="S1625" s="19" t="s">
        <v>33</v>
      </c>
    </row>
    <row r="1626" spans="5:19" x14ac:dyDescent="0.25">
      <c r="E1626" t="s">
        <v>6174</v>
      </c>
      <c r="F1626" t="s">
        <v>6175</v>
      </c>
      <c r="G1626" s="19" t="s">
        <v>33</v>
      </c>
      <c r="H1626" t="s">
        <v>6176</v>
      </c>
      <c r="I1626" t="s">
        <v>52</v>
      </c>
      <c r="J1626" t="s">
        <v>137</v>
      </c>
      <c r="K1626" t="s">
        <v>6177</v>
      </c>
      <c r="L1626" t="s">
        <v>89</v>
      </c>
      <c r="M1626" t="s">
        <v>89</v>
      </c>
      <c r="N1626" s="19" t="s">
        <v>33</v>
      </c>
      <c r="S1626" s="19" t="s">
        <v>33</v>
      </c>
    </row>
    <row r="1627" spans="5:19" x14ac:dyDescent="0.25">
      <c r="E1627" t="s">
        <v>6178</v>
      </c>
      <c r="F1627" t="s">
        <v>6179</v>
      </c>
      <c r="G1627" s="19" t="s">
        <v>33</v>
      </c>
      <c r="H1627" t="s">
        <v>6176</v>
      </c>
      <c r="I1627" t="s">
        <v>89</v>
      </c>
      <c r="J1627" t="s">
        <v>89</v>
      </c>
      <c r="K1627" t="s">
        <v>6180</v>
      </c>
      <c r="L1627" t="s">
        <v>89</v>
      </c>
      <c r="M1627" t="s">
        <v>89</v>
      </c>
      <c r="N1627" s="19" t="s">
        <v>33</v>
      </c>
      <c r="S1627" s="19" t="s">
        <v>33</v>
      </c>
    </row>
    <row r="1628" spans="5:19" x14ac:dyDescent="0.25">
      <c r="E1628" t="s">
        <v>6181</v>
      </c>
      <c r="F1628" t="s">
        <v>6182</v>
      </c>
      <c r="G1628" s="19" t="s">
        <v>33</v>
      </c>
      <c r="H1628" t="s">
        <v>6176</v>
      </c>
      <c r="I1628" t="s">
        <v>89</v>
      </c>
      <c r="J1628" t="s">
        <v>89</v>
      </c>
      <c r="K1628" t="s">
        <v>6183</v>
      </c>
      <c r="L1628" t="s">
        <v>89</v>
      </c>
      <c r="M1628" t="s">
        <v>89</v>
      </c>
      <c r="N1628" s="19" t="s">
        <v>33</v>
      </c>
      <c r="S1628" s="19" t="s">
        <v>33</v>
      </c>
    </row>
    <row r="1629" spans="5:19" x14ac:dyDescent="0.25">
      <c r="E1629" t="s">
        <v>6184</v>
      </c>
      <c r="F1629" t="s">
        <v>6185</v>
      </c>
      <c r="G1629" s="19" t="s">
        <v>33</v>
      </c>
      <c r="H1629" t="s">
        <v>6176</v>
      </c>
      <c r="I1629" t="s">
        <v>89</v>
      </c>
      <c r="J1629" t="s">
        <v>89</v>
      </c>
      <c r="K1629" t="s">
        <v>6186</v>
      </c>
      <c r="L1629" t="s">
        <v>89</v>
      </c>
      <c r="M1629" t="s">
        <v>89</v>
      </c>
      <c r="N1629" s="19" t="s">
        <v>33</v>
      </c>
      <c r="S1629" s="19" t="s">
        <v>33</v>
      </c>
    </row>
    <row r="1630" spans="5:19" x14ac:dyDescent="0.25">
      <c r="E1630" t="s">
        <v>6187</v>
      </c>
      <c r="F1630" t="s">
        <v>6188</v>
      </c>
      <c r="G1630" s="19" t="s">
        <v>33</v>
      </c>
      <c r="H1630" t="s">
        <v>6176</v>
      </c>
      <c r="I1630" t="s">
        <v>89</v>
      </c>
      <c r="J1630" t="s">
        <v>89</v>
      </c>
      <c r="K1630" t="s">
        <v>6189</v>
      </c>
      <c r="L1630" t="s">
        <v>89</v>
      </c>
      <c r="M1630" t="s">
        <v>89</v>
      </c>
      <c r="N1630" s="19" t="s">
        <v>33</v>
      </c>
      <c r="S1630" s="19" t="s">
        <v>33</v>
      </c>
    </row>
    <row r="1631" spans="5:19" x14ac:dyDescent="0.25">
      <c r="E1631" t="s">
        <v>6190</v>
      </c>
      <c r="F1631" t="s">
        <v>6191</v>
      </c>
      <c r="G1631" s="19" t="s">
        <v>33</v>
      </c>
      <c r="H1631" t="s">
        <v>6192</v>
      </c>
      <c r="I1631" t="s">
        <v>91</v>
      </c>
      <c r="J1631" t="s">
        <v>640</v>
      </c>
      <c r="K1631" t="s">
        <v>6193</v>
      </c>
      <c r="L1631" t="s">
        <v>89</v>
      </c>
      <c r="M1631" t="s">
        <v>89</v>
      </c>
      <c r="N1631" s="19" t="s">
        <v>33</v>
      </c>
      <c r="S1631" s="19" t="s">
        <v>33</v>
      </c>
    </row>
    <row r="1632" spans="5:19" x14ac:dyDescent="0.25">
      <c r="E1632" t="s">
        <v>6194</v>
      </c>
      <c r="F1632" t="s">
        <v>6195</v>
      </c>
      <c r="G1632" s="19" t="s">
        <v>33</v>
      </c>
      <c r="H1632" t="s">
        <v>6192</v>
      </c>
      <c r="I1632" t="s">
        <v>89</v>
      </c>
      <c r="J1632" t="s">
        <v>89</v>
      </c>
      <c r="K1632" t="s">
        <v>6196</v>
      </c>
      <c r="L1632" t="s">
        <v>89</v>
      </c>
      <c r="M1632" t="s">
        <v>89</v>
      </c>
      <c r="N1632" s="19" t="s">
        <v>33</v>
      </c>
      <c r="S1632" s="19" t="s">
        <v>33</v>
      </c>
    </row>
    <row r="1633" spans="5:19" x14ac:dyDescent="0.25">
      <c r="E1633" t="s">
        <v>6197</v>
      </c>
      <c r="F1633" t="s">
        <v>6198</v>
      </c>
      <c r="G1633" s="19" t="s">
        <v>33</v>
      </c>
      <c r="H1633" t="s">
        <v>6199</v>
      </c>
      <c r="I1633" t="s">
        <v>44</v>
      </c>
      <c r="J1633" t="s">
        <v>649</v>
      </c>
      <c r="K1633" t="s">
        <v>6200</v>
      </c>
      <c r="L1633" t="s">
        <v>89</v>
      </c>
      <c r="M1633" t="s">
        <v>89</v>
      </c>
      <c r="N1633" s="19" t="s">
        <v>33</v>
      </c>
      <c r="S1633" s="19" t="s">
        <v>33</v>
      </c>
    </row>
    <row r="1634" spans="5:19" x14ac:dyDescent="0.25">
      <c r="E1634" t="s">
        <v>6201</v>
      </c>
      <c r="F1634" t="s">
        <v>6202</v>
      </c>
      <c r="G1634" s="19" t="s">
        <v>33</v>
      </c>
      <c r="H1634" t="s">
        <v>6203</v>
      </c>
      <c r="I1634" t="s">
        <v>38</v>
      </c>
      <c r="J1634" t="s">
        <v>39</v>
      </c>
      <c r="K1634" t="s">
        <v>6204</v>
      </c>
      <c r="L1634" t="s">
        <v>89</v>
      </c>
      <c r="M1634" t="s">
        <v>89</v>
      </c>
      <c r="N1634" s="19" t="s">
        <v>33</v>
      </c>
      <c r="S1634" s="19" t="s">
        <v>33</v>
      </c>
    </row>
    <row r="1635" spans="5:19" x14ac:dyDescent="0.25">
      <c r="E1635" t="s">
        <v>6205</v>
      </c>
      <c r="F1635" t="s">
        <v>6206</v>
      </c>
      <c r="G1635" s="19" t="s">
        <v>33</v>
      </c>
      <c r="H1635" t="s">
        <v>6207</v>
      </c>
      <c r="I1635" t="s">
        <v>110</v>
      </c>
      <c r="J1635" t="s">
        <v>313</v>
      </c>
      <c r="K1635" t="s">
        <v>6208</v>
      </c>
      <c r="L1635" t="s">
        <v>150</v>
      </c>
      <c r="M1635" t="s">
        <v>151</v>
      </c>
      <c r="N1635" s="19" t="s">
        <v>33</v>
      </c>
      <c r="S1635" s="19" t="s">
        <v>33</v>
      </c>
    </row>
    <row r="1636" spans="5:19" x14ac:dyDescent="0.25">
      <c r="E1636" t="s">
        <v>6209</v>
      </c>
      <c r="F1636" t="s">
        <v>6210</v>
      </c>
      <c r="G1636" s="19" t="s">
        <v>33</v>
      </c>
      <c r="H1636" t="s">
        <v>6211</v>
      </c>
      <c r="I1636" t="s">
        <v>52</v>
      </c>
      <c r="J1636" t="s">
        <v>943</v>
      </c>
      <c r="K1636" t="s">
        <v>6212</v>
      </c>
      <c r="L1636" t="s">
        <v>96</v>
      </c>
      <c r="M1636" t="s">
        <v>99</v>
      </c>
      <c r="N1636" s="19" t="s">
        <v>33</v>
      </c>
      <c r="S1636" s="19" t="s">
        <v>33</v>
      </c>
    </row>
    <row r="1637" spans="5:19" x14ac:dyDescent="0.25">
      <c r="E1637" t="s">
        <v>6213</v>
      </c>
      <c r="F1637" t="s">
        <v>6214</v>
      </c>
      <c r="G1637" s="19" t="s">
        <v>33</v>
      </c>
      <c r="H1637" t="s">
        <v>6215</v>
      </c>
      <c r="I1637" t="s">
        <v>110</v>
      </c>
      <c r="J1637" t="s">
        <v>313</v>
      </c>
      <c r="K1637" t="s">
        <v>6216</v>
      </c>
      <c r="L1637" t="s">
        <v>82</v>
      </c>
      <c r="M1637" t="s">
        <v>97</v>
      </c>
      <c r="N1637" s="19" t="s">
        <v>33</v>
      </c>
      <c r="S1637" s="19" t="s">
        <v>33</v>
      </c>
    </row>
    <row r="1638" spans="5:19" x14ac:dyDescent="0.25">
      <c r="E1638" t="s">
        <v>6217</v>
      </c>
      <c r="F1638" t="s">
        <v>6218</v>
      </c>
      <c r="G1638" s="19" t="s">
        <v>33</v>
      </c>
      <c r="H1638" t="s">
        <v>6219</v>
      </c>
      <c r="I1638" t="s">
        <v>52</v>
      </c>
      <c r="J1638" t="s">
        <v>137</v>
      </c>
      <c r="K1638" t="s">
        <v>6220</v>
      </c>
      <c r="L1638" t="s">
        <v>170</v>
      </c>
      <c r="M1638" t="s">
        <v>1007</v>
      </c>
      <c r="N1638" s="19" t="s">
        <v>33</v>
      </c>
      <c r="S1638" s="19" t="s">
        <v>33</v>
      </c>
    </row>
    <row r="1639" spans="5:19" x14ac:dyDescent="0.25">
      <c r="E1639" t="s">
        <v>6221</v>
      </c>
      <c r="F1639" t="s">
        <v>6222</v>
      </c>
      <c r="G1639" s="19" t="s">
        <v>33</v>
      </c>
      <c r="H1639" t="s">
        <v>6223</v>
      </c>
      <c r="I1639" t="s">
        <v>38</v>
      </c>
      <c r="J1639" t="s">
        <v>283</v>
      </c>
      <c r="K1639" t="s">
        <v>6224</v>
      </c>
      <c r="L1639" t="s">
        <v>142</v>
      </c>
      <c r="M1639" t="s">
        <v>166</v>
      </c>
      <c r="N1639" s="19" t="s">
        <v>33</v>
      </c>
      <c r="S1639" s="19" t="s">
        <v>33</v>
      </c>
    </row>
    <row r="1640" spans="5:19" x14ac:dyDescent="0.25">
      <c r="E1640" t="s">
        <v>6225</v>
      </c>
      <c r="F1640" t="s">
        <v>6226</v>
      </c>
      <c r="G1640" s="19" t="s">
        <v>33</v>
      </c>
      <c r="H1640" t="s">
        <v>6223</v>
      </c>
      <c r="I1640" t="s">
        <v>89</v>
      </c>
      <c r="J1640" t="s">
        <v>89</v>
      </c>
      <c r="K1640" t="s">
        <v>6227</v>
      </c>
      <c r="L1640" t="s">
        <v>89</v>
      </c>
      <c r="M1640" t="s">
        <v>89</v>
      </c>
      <c r="N1640" s="19" t="s">
        <v>33</v>
      </c>
      <c r="S1640" s="19" t="s">
        <v>33</v>
      </c>
    </row>
    <row r="1641" spans="5:19" x14ac:dyDescent="0.25">
      <c r="E1641" t="s">
        <v>6228</v>
      </c>
      <c r="F1641" t="s">
        <v>6229</v>
      </c>
      <c r="G1641" s="19" t="s">
        <v>33</v>
      </c>
      <c r="H1641" t="s">
        <v>6223</v>
      </c>
      <c r="I1641" t="s">
        <v>89</v>
      </c>
      <c r="J1641" t="s">
        <v>89</v>
      </c>
      <c r="K1641" t="s">
        <v>6227</v>
      </c>
      <c r="L1641" t="s">
        <v>89</v>
      </c>
      <c r="M1641" t="s">
        <v>89</v>
      </c>
      <c r="N1641" s="19" t="s">
        <v>33</v>
      </c>
      <c r="S1641" s="19" t="s">
        <v>33</v>
      </c>
    </row>
    <row r="1642" spans="5:19" x14ac:dyDescent="0.25">
      <c r="E1642" t="s">
        <v>6230</v>
      </c>
      <c r="F1642" t="s">
        <v>6231</v>
      </c>
      <c r="G1642" s="19" t="s">
        <v>33</v>
      </c>
      <c r="H1642" t="s">
        <v>6232</v>
      </c>
      <c r="I1642" t="s">
        <v>89</v>
      </c>
      <c r="J1642" t="s">
        <v>89</v>
      </c>
      <c r="K1642" t="s">
        <v>6227</v>
      </c>
      <c r="L1642" t="s">
        <v>89</v>
      </c>
      <c r="M1642" t="s">
        <v>89</v>
      </c>
      <c r="N1642" s="19" t="s">
        <v>33</v>
      </c>
      <c r="S1642" s="19" t="s">
        <v>33</v>
      </c>
    </row>
    <row r="1643" spans="5:19" x14ac:dyDescent="0.25">
      <c r="E1643" t="s">
        <v>6233</v>
      </c>
      <c r="F1643" t="s">
        <v>6234</v>
      </c>
      <c r="G1643" s="19" t="s">
        <v>33</v>
      </c>
      <c r="H1643" t="s">
        <v>6235</v>
      </c>
      <c r="I1643" t="s">
        <v>89</v>
      </c>
      <c r="J1643" t="s">
        <v>89</v>
      </c>
      <c r="K1643" t="s">
        <v>6236</v>
      </c>
      <c r="L1643" t="s">
        <v>35</v>
      </c>
      <c r="M1643" t="s">
        <v>160</v>
      </c>
      <c r="N1643" s="19" t="s">
        <v>33</v>
      </c>
      <c r="S1643" s="19" t="s">
        <v>33</v>
      </c>
    </row>
    <row r="1644" spans="5:19" x14ac:dyDescent="0.25">
      <c r="E1644" t="s">
        <v>6237</v>
      </c>
      <c r="F1644" t="s">
        <v>6238</v>
      </c>
      <c r="G1644" s="19" t="s">
        <v>33</v>
      </c>
      <c r="H1644" t="s">
        <v>6239</v>
      </c>
      <c r="I1644" t="s">
        <v>52</v>
      </c>
      <c r="J1644" t="s">
        <v>137</v>
      </c>
      <c r="K1644" t="s">
        <v>6240</v>
      </c>
      <c r="L1644" t="s">
        <v>52</v>
      </c>
      <c r="M1644" t="s">
        <v>447</v>
      </c>
      <c r="N1644" s="19" t="s">
        <v>33</v>
      </c>
      <c r="S1644" s="19" t="s">
        <v>33</v>
      </c>
    </row>
    <row r="1645" spans="5:19" x14ac:dyDescent="0.25">
      <c r="E1645" t="s">
        <v>6241</v>
      </c>
      <c r="F1645" t="s">
        <v>6242</v>
      </c>
      <c r="G1645" s="19" t="s">
        <v>33</v>
      </c>
      <c r="H1645" t="s">
        <v>6243</v>
      </c>
      <c r="I1645" t="s">
        <v>110</v>
      </c>
      <c r="J1645" t="s">
        <v>111</v>
      </c>
      <c r="K1645" t="s">
        <v>6244</v>
      </c>
      <c r="L1645" t="s">
        <v>170</v>
      </c>
      <c r="M1645" t="s">
        <v>1745</v>
      </c>
      <c r="N1645" s="19" t="s">
        <v>33</v>
      </c>
      <c r="S1645" s="19" t="s">
        <v>33</v>
      </c>
    </row>
    <row r="1646" spans="5:19" x14ac:dyDescent="0.25">
      <c r="E1646" t="s">
        <v>6245</v>
      </c>
      <c r="F1646" t="s">
        <v>6246</v>
      </c>
      <c r="G1646" s="19" t="s">
        <v>33</v>
      </c>
      <c r="H1646" t="s">
        <v>6247</v>
      </c>
      <c r="I1646" t="s">
        <v>356</v>
      </c>
      <c r="J1646" t="s">
        <v>945</v>
      </c>
      <c r="K1646" t="s">
        <v>6248</v>
      </c>
      <c r="L1646" t="s">
        <v>52</v>
      </c>
      <c r="M1646" t="s">
        <v>1994</v>
      </c>
      <c r="N1646" s="19" t="s">
        <v>33</v>
      </c>
      <c r="S1646" s="19" t="s">
        <v>33</v>
      </c>
    </row>
    <row r="1647" spans="5:19" x14ac:dyDescent="0.25">
      <c r="E1647" t="s">
        <v>6249</v>
      </c>
      <c r="F1647" t="s">
        <v>6250</v>
      </c>
      <c r="G1647" s="19" t="s">
        <v>33</v>
      </c>
      <c r="H1647" t="s">
        <v>6251</v>
      </c>
      <c r="I1647" t="s">
        <v>96</v>
      </c>
      <c r="J1647" t="s">
        <v>291</v>
      </c>
      <c r="K1647" t="s">
        <v>6252</v>
      </c>
      <c r="L1647" t="s">
        <v>356</v>
      </c>
      <c r="M1647" t="s">
        <v>945</v>
      </c>
      <c r="N1647" s="19" t="s">
        <v>33</v>
      </c>
      <c r="S1647" s="19" t="s">
        <v>33</v>
      </c>
    </row>
    <row r="1648" spans="5:19" x14ac:dyDescent="0.25">
      <c r="E1648" t="s">
        <v>6253</v>
      </c>
      <c r="F1648" t="s">
        <v>6254</v>
      </c>
      <c r="G1648" s="19" t="s">
        <v>33</v>
      </c>
      <c r="H1648" t="s">
        <v>6255</v>
      </c>
      <c r="I1648" t="s">
        <v>52</v>
      </c>
      <c r="J1648" t="s">
        <v>943</v>
      </c>
      <c r="K1648" t="s">
        <v>6256</v>
      </c>
      <c r="L1648" t="s">
        <v>35</v>
      </c>
      <c r="M1648" t="s">
        <v>99</v>
      </c>
      <c r="N1648" s="19" t="s">
        <v>33</v>
      </c>
      <c r="S1648" s="19" t="s">
        <v>33</v>
      </c>
    </row>
    <row r="1649" spans="5:19" x14ac:dyDescent="0.25">
      <c r="E1649" t="s">
        <v>6257</v>
      </c>
      <c r="F1649" t="s">
        <v>6258</v>
      </c>
      <c r="G1649" s="19" t="s">
        <v>33</v>
      </c>
      <c r="H1649" t="s">
        <v>6259</v>
      </c>
      <c r="I1649" t="s">
        <v>170</v>
      </c>
      <c r="J1649" t="s">
        <v>3944</v>
      </c>
      <c r="K1649" t="s">
        <v>6260</v>
      </c>
      <c r="L1649" t="s">
        <v>35</v>
      </c>
      <c r="M1649" t="s">
        <v>160</v>
      </c>
      <c r="N1649" s="19" t="s">
        <v>33</v>
      </c>
      <c r="S1649" s="19" t="s">
        <v>33</v>
      </c>
    </row>
    <row r="1650" spans="5:19" x14ac:dyDescent="0.25">
      <c r="E1650" t="s">
        <v>6261</v>
      </c>
      <c r="F1650" t="s">
        <v>6262</v>
      </c>
      <c r="G1650" s="19" t="s">
        <v>33</v>
      </c>
      <c r="H1650" t="s">
        <v>6263</v>
      </c>
      <c r="K1650" t="s">
        <v>6264</v>
      </c>
      <c r="L1650" t="s">
        <v>35</v>
      </c>
      <c r="M1650" t="s">
        <v>263</v>
      </c>
      <c r="N1650" s="19" t="s">
        <v>33</v>
      </c>
      <c r="S1650" s="19" t="s">
        <v>33</v>
      </c>
    </row>
    <row r="1651" spans="5:19" x14ac:dyDescent="0.25">
      <c r="E1651" t="s">
        <v>6265</v>
      </c>
      <c r="F1651" t="s">
        <v>6266</v>
      </c>
      <c r="G1651" s="19" t="s">
        <v>33</v>
      </c>
      <c r="H1651" t="s">
        <v>6267</v>
      </c>
      <c r="I1651" t="s">
        <v>150</v>
      </c>
      <c r="J1651" t="s">
        <v>3944</v>
      </c>
      <c r="K1651" t="s">
        <v>6268</v>
      </c>
      <c r="L1651" t="s">
        <v>52</v>
      </c>
      <c r="M1651" t="s">
        <v>881</v>
      </c>
      <c r="N1651" s="19" t="s">
        <v>33</v>
      </c>
      <c r="S1651" s="19" t="s">
        <v>33</v>
      </c>
    </row>
    <row r="1652" spans="5:19" x14ac:dyDescent="0.25">
      <c r="E1652" t="s">
        <v>6269</v>
      </c>
      <c r="F1652" t="s">
        <v>6270</v>
      </c>
      <c r="G1652" s="19" t="s">
        <v>33</v>
      </c>
      <c r="H1652" t="s">
        <v>6271</v>
      </c>
      <c r="I1652" t="s">
        <v>110</v>
      </c>
      <c r="J1652" t="s">
        <v>727</v>
      </c>
      <c r="K1652" t="s">
        <v>6272</v>
      </c>
      <c r="L1652" t="s">
        <v>38</v>
      </c>
      <c r="M1652" t="s">
        <v>62</v>
      </c>
      <c r="N1652" s="19" t="s">
        <v>33</v>
      </c>
      <c r="S1652" s="19" t="s">
        <v>33</v>
      </c>
    </row>
    <row r="1653" spans="5:19" x14ac:dyDescent="0.25">
      <c r="E1653" t="s">
        <v>6273</v>
      </c>
      <c r="F1653" t="s">
        <v>6274</v>
      </c>
      <c r="G1653" s="19" t="s">
        <v>33</v>
      </c>
      <c r="H1653" t="s">
        <v>6275</v>
      </c>
      <c r="I1653" t="s">
        <v>91</v>
      </c>
      <c r="J1653" t="s">
        <v>92</v>
      </c>
      <c r="K1653" t="s">
        <v>6276</v>
      </c>
      <c r="L1653" t="s">
        <v>44</v>
      </c>
      <c r="M1653" t="s">
        <v>103</v>
      </c>
      <c r="N1653" s="19" t="s">
        <v>33</v>
      </c>
      <c r="S1653" s="19" t="s">
        <v>33</v>
      </c>
    </row>
    <row r="1654" spans="5:19" x14ac:dyDescent="0.25">
      <c r="E1654" t="s">
        <v>6277</v>
      </c>
      <c r="F1654" t="s">
        <v>6278</v>
      </c>
      <c r="G1654" s="19" t="s">
        <v>33</v>
      </c>
      <c r="H1654" t="s">
        <v>6279</v>
      </c>
      <c r="I1654" t="s">
        <v>89</v>
      </c>
      <c r="J1654" t="s">
        <v>89</v>
      </c>
      <c r="K1654" t="s">
        <v>6280</v>
      </c>
      <c r="L1654" t="s">
        <v>170</v>
      </c>
      <c r="M1654" t="s">
        <v>171</v>
      </c>
      <c r="N1654" s="19" t="s">
        <v>33</v>
      </c>
      <c r="S1654" s="19" t="s">
        <v>33</v>
      </c>
    </row>
    <row r="1655" spans="5:19" x14ac:dyDescent="0.25">
      <c r="E1655" t="s">
        <v>6281</v>
      </c>
      <c r="F1655" t="s">
        <v>6282</v>
      </c>
      <c r="G1655" s="19" t="s">
        <v>33</v>
      </c>
      <c r="H1655" t="s">
        <v>6283</v>
      </c>
      <c r="I1655" t="s">
        <v>35</v>
      </c>
      <c r="J1655" t="s">
        <v>85</v>
      </c>
      <c r="K1655" t="s">
        <v>6284</v>
      </c>
      <c r="L1655" t="s">
        <v>52</v>
      </c>
      <c r="M1655" t="s">
        <v>881</v>
      </c>
      <c r="N1655" s="19" t="s">
        <v>33</v>
      </c>
      <c r="S1655" s="19" t="s">
        <v>33</v>
      </c>
    </row>
    <row r="1656" spans="5:19" x14ac:dyDescent="0.25">
      <c r="E1656" t="s">
        <v>6285</v>
      </c>
      <c r="F1656" t="s">
        <v>6286</v>
      </c>
      <c r="G1656" s="19" t="s">
        <v>33</v>
      </c>
      <c r="H1656" t="s">
        <v>6287</v>
      </c>
      <c r="I1656" t="s">
        <v>150</v>
      </c>
      <c r="J1656" t="s">
        <v>151</v>
      </c>
      <c r="K1656" t="s">
        <v>6288</v>
      </c>
      <c r="L1656" t="s">
        <v>38</v>
      </c>
      <c r="M1656" t="s">
        <v>39</v>
      </c>
      <c r="N1656" s="19" t="s">
        <v>33</v>
      </c>
      <c r="S1656" s="19" t="s">
        <v>33</v>
      </c>
    </row>
    <row r="1657" spans="5:19" x14ac:dyDescent="0.25">
      <c r="E1657" t="s">
        <v>6289</v>
      </c>
      <c r="F1657" t="s">
        <v>6290</v>
      </c>
      <c r="G1657" s="19" t="s">
        <v>33</v>
      </c>
      <c r="H1657" t="s">
        <v>6291</v>
      </c>
      <c r="I1657" t="s">
        <v>110</v>
      </c>
      <c r="J1657" t="s">
        <v>111</v>
      </c>
      <c r="K1657" t="s">
        <v>6292</v>
      </c>
      <c r="L1657" t="s">
        <v>89</v>
      </c>
      <c r="M1657" t="s">
        <v>89</v>
      </c>
      <c r="N1657" s="19" t="s">
        <v>33</v>
      </c>
      <c r="S1657" s="19" t="s">
        <v>33</v>
      </c>
    </row>
    <row r="1658" spans="5:19" x14ac:dyDescent="0.25">
      <c r="E1658" t="s">
        <v>6293</v>
      </c>
      <c r="F1658" t="s">
        <v>6294</v>
      </c>
      <c r="G1658" s="19" t="s">
        <v>33</v>
      </c>
      <c r="H1658" t="s">
        <v>6295</v>
      </c>
      <c r="I1658" t="s">
        <v>52</v>
      </c>
      <c r="J1658" t="s">
        <v>2917</v>
      </c>
      <c r="K1658" t="s">
        <v>6296</v>
      </c>
      <c r="L1658" t="s">
        <v>89</v>
      </c>
      <c r="M1658" t="s">
        <v>89</v>
      </c>
      <c r="N1658" s="19" t="s">
        <v>33</v>
      </c>
      <c r="S1658" s="19" t="s">
        <v>33</v>
      </c>
    </row>
    <row r="1659" spans="5:19" x14ac:dyDescent="0.25">
      <c r="E1659" t="s">
        <v>6297</v>
      </c>
      <c r="F1659" t="s">
        <v>6298</v>
      </c>
      <c r="G1659" s="19" t="s">
        <v>33</v>
      </c>
      <c r="H1659" t="s">
        <v>6299</v>
      </c>
      <c r="I1659" t="s">
        <v>110</v>
      </c>
      <c r="J1659" t="s">
        <v>111</v>
      </c>
      <c r="K1659" t="s">
        <v>6300</v>
      </c>
      <c r="L1659" t="s">
        <v>89</v>
      </c>
      <c r="M1659" t="s">
        <v>89</v>
      </c>
      <c r="N1659" s="19" t="s">
        <v>33</v>
      </c>
      <c r="S1659" s="19" t="s">
        <v>33</v>
      </c>
    </row>
    <row r="1660" spans="5:19" x14ac:dyDescent="0.25">
      <c r="E1660" t="s">
        <v>6301</v>
      </c>
      <c r="F1660" t="s">
        <v>6302</v>
      </c>
      <c r="G1660" s="19" t="s">
        <v>33</v>
      </c>
      <c r="H1660" t="s">
        <v>6303</v>
      </c>
      <c r="I1660" t="s">
        <v>91</v>
      </c>
      <c r="J1660" t="s">
        <v>99</v>
      </c>
      <c r="K1660" t="s">
        <v>6304</v>
      </c>
      <c r="L1660" t="s">
        <v>96</v>
      </c>
      <c r="M1660" t="s">
        <v>1926</v>
      </c>
      <c r="N1660" s="19" t="s">
        <v>33</v>
      </c>
      <c r="S1660" s="19" t="s">
        <v>33</v>
      </c>
    </row>
    <row r="1661" spans="5:19" x14ac:dyDescent="0.25">
      <c r="E1661" t="s">
        <v>6305</v>
      </c>
      <c r="F1661" t="s">
        <v>6306</v>
      </c>
      <c r="G1661" s="19" t="s">
        <v>33</v>
      </c>
      <c r="H1661" t="s">
        <v>6307</v>
      </c>
      <c r="I1661" t="s">
        <v>35</v>
      </c>
      <c r="J1661" t="s">
        <v>160</v>
      </c>
      <c r="K1661" t="s">
        <v>6304</v>
      </c>
      <c r="L1661" t="s">
        <v>96</v>
      </c>
      <c r="M1661" t="s">
        <v>1926</v>
      </c>
      <c r="N1661" s="19" t="s">
        <v>33</v>
      </c>
      <c r="S1661" s="19" t="s">
        <v>33</v>
      </c>
    </row>
    <row r="1662" spans="5:19" x14ac:dyDescent="0.25">
      <c r="E1662" t="s">
        <v>6308</v>
      </c>
      <c r="F1662" t="s">
        <v>6309</v>
      </c>
      <c r="G1662" s="19" t="s">
        <v>33</v>
      </c>
      <c r="H1662" t="s">
        <v>6310</v>
      </c>
      <c r="I1662" t="s">
        <v>52</v>
      </c>
      <c r="J1662" t="s">
        <v>115</v>
      </c>
      <c r="K1662" t="s">
        <v>6311</v>
      </c>
      <c r="L1662" t="s">
        <v>44</v>
      </c>
      <c r="M1662" t="s">
        <v>103</v>
      </c>
      <c r="N1662" s="19" t="s">
        <v>33</v>
      </c>
      <c r="S1662" s="19" t="s">
        <v>33</v>
      </c>
    </row>
    <row r="1663" spans="5:19" x14ac:dyDescent="0.25">
      <c r="E1663" t="s">
        <v>6312</v>
      </c>
      <c r="F1663" t="s">
        <v>6313</v>
      </c>
      <c r="G1663" s="19" t="s">
        <v>33</v>
      </c>
      <c r="H1663" t="s">
        <v>6314</v>
      </c>
      <c r="I1663" t="s">
        <v>82</v>
      </c>
      <c r="J1663" t="s">
        <v>117</v>
      </c>
      <c r="K1663" t="s">
        <v>6315</v>
      </c>
      <c r="L1663" t="s">
        <v>52</v>
      </c>
      <c r="M1663" t="s">
        <v>55</v>
      </c>
      <c r="N1663" s="19" t="s">
        <v>33</v>
      </c>
      <c r="S1663" s="19" t="s">
        <v>33</v>
      </c>
    </row>
    <row r="1664" spans="5:19" x14ac:dyDescent="0.25">
      <c r="E1664" t="s">
        <v>6316</v>
      </c>
      <c r="F1664" t="s">
        <v>6317</v>
      </c>
      <c r="G1664" s="19" t="s">
        <v>33</v>
      </c>
      <c r="H1664" t="s">
        <v>6318</v>
      </c>
      <c r="I1664" t="s">
        <v>35</v>
      </c>
      <c r="J1664" t="s">
        <v>442</v>
      </c>
      <c r="K1664" t="s">
        <v>6319</v>
      </c>
      <c r="L1664" t="s">
        <v>38</v>
      </c>
      <c r="M1664" t="s">
        <v>133</v>
      </c>
      <c r="N1664" s="19" t="s">
        <v>33</v>
      </c>
      <c r="S1664" s="19" t="s">
        <v>33</v>
      </c>
    </row>
    <row r="1665" spans="5:19" x14ac:dyDescent="0.25">
      <c r="E1665" t="s">
        <v>6320</v>
      </c>
      <c r="F1665" t="s">
        <v>6321</v>
      </c>
      <c r="G1665" s="19" t="s">
        <v>33</v>
      </c>
      <c r="H1665" t="s">
        <v>6322</v>
      </c>
      <c r="I1665" t="s">
        <v>52</v>
      </c>
      <c r="J1665" t="s">
        <v>1493</v>
      </c>
      <c r="K1665" t="s">
        <v>6319</v>
      </c>
      <c r="L1665" t="s">
        <v>38</v>
      </c>
      <c r="M1665" t="s">
        <v>133</v>
      </c>
      <c r="N1665" s="19" t="s">
        <v>33</v>
      </c>
      <c r="S1665" s="19" t="s">
        <v>33</v>
      </c>
    </row>
    <row r="1666" spans="5:19" x14ac:dyDescent="0.25">
      <c r="E1666" t="s">
        <v>6323</v>
      </c>
      <c r="F1666" t="s">
        <v>6324</v>
      </c>
      <c r="G1666" s="19" t="s">
        <v>33</v>
      </c>
      <c r="H1666" t="s">
        <v>6325</v>
      </c>
      <c r="I1666" t="s">
        <v>44</v>
      </c>
      <c r="J1666" t="s">
        <v>77</v>
      </c>
      <c r="K1666" t="s">
        <v>6319</v>
      </c>
      <c r="L1666" t="s">
        <v>38</v>
      </c>
      <c r="M1666" t="s">
        <v>133</v>
      </c>
      <c r="N1666" s="19" t="s">
        <v>33</v>
      </c>
      <c r="S1666" s="19" t="s">
        <v>33</v>
      </c>
    </row>
    <row r="1667" spans="5:19" x14ac:dyDescent="0.25">
      <c r="E1667" t="s">
        <v>6326</v>
      </c>
      <c r="F1667" t="s">
        <v>6327</v>
      </c>
      <c r="G1667" s="19" t="s">
        <v>33</v>
      </c>
      <c r="H1667" t="s">
        <v>6328</v>
      </c>
      <c r="I1667" t="s">
        <v>52</v>
      </c>
      <c r="J1667" t="s">
        <v>137</v>
      </c>
      <c r="K1667" t="s">
        <v>6319</v>
      </c>
      <c r="L1667" t="s">
        <v>38</v>
      </c>
      <c r="M1667" t="s">
        <v>133</v>
      </c>
      <c r="N1667" s="19" t="s">
        <v>33</v>
      </c>
      <c r="S1667" s="19" t="s">
        <v>33</v>
      </c>
    </row>
    <row r="1668" spans="5:19" x14ac:dyDescent="0.25">
      <c r="E1668" t="s">
        <v>6329</v>
      </c>
      <c r="F1668" t="s">
        <v>6330</v>
      </c>
      <c r="G1668" s="19" t="s">
        <v>33</v>
      </c>
      <c r="H1668" t="s">
        <v>6331</v>
      </c>
      <c r="I1668" t="s">
        <v>170</v>
      </c>
      <c r="J1668" t="s">
        <v>683</v>
      </c>
      <c r="K1668" t="s">
        <v>6332</v>
      </c>
      <c r="L1668" t="s">
        <v>356</v>
      </c>
      <c r="M1668" t="s">
        <v>357</v>
      </c>
      <c r="N1668" s="19" t="s">
        <v>33</v>
      </c>
      <c r="S1668" s="19" t="s">
        <v>33</v>
      </c>
    </row>
    <row r="1669" spans="5:19" x14ac:dyDescent="0.25">
      <c r="E1669" t="s">
        <v>6333</v>
      </c>
      <c r="F1669" t="s">
        <v>6334</v>
      </c>
      <c r="G1669" s="19" t="s">
        <v>33</v>
      </c>
      <c r="H1669" t="s">
        <v>6335</v>
      </c>
      <c r="I1669" t="s">
        <v>44</v>
      </c>
      <c r="J1669" t="s">
        <v>103</v>
      </c>
      <c r="K1669" t="s">
        <v>6336</v>
      </c>
      <c r="L1669" t="s">
        <v>38</v>
      </c>
      <c r="M1669" t="s">
        <v>133</v>
      </c>
      <c r="N1669" s="19" t="s">
        <v>33</v>
      </c>
      <c r="S1669" s="19" t="s">
        <v>33</v>
      </c>
    </row>
    <row r="1670" spans="5:19" x14ac:dyDescent="0.25">
      <c r="E1670" t="s">
        <v>6337</v>
      </c>
      <c r="F1670" t="s">
        <v>6338</v>
      </c>
      <c r="G1670" s="19" t="s">
        <v>33</v>
      </c>
      <c r="H1670" t="s">
        <v>6339</v>
      </c>
      <c r="I1670" t="s">
        <v>150</v>
      </c>
      <c r="J1670" t="s">
        <v>151</v>
      </c>
      <c r="K1670" t="s">
        <v>6340</v>
      </c>
      <c r="L1670" t="s">
        <v>52</v>
      </c>
      <c r="M1670" t="s">
        <v>1069</v>
      </c>
      <c r="N1670" s="19" t="s">
        <v>33</v>
      </c>
      <c r="S1670" s="19" t="s">
        <v>33</v>
      </c>
    </row>
    <row r="1671" spans="5:19" x14ac:dyDescent="0.25">
      <c r="E1671" t="s">
        <v>6341</v>
      </c>
      <c r="F1671" t="s">
        <v>6342</v>
      </c>
      <c r="G1671" s="19" t="s">
        <v>33</v>
      </c>
      <c r="H1671" t="s">
        <v>6343</v>
      </c>
      <c r="I1671" t="s">
        <v>52</v>
      </c>
      <c r="J1671" t="s">
        <v>1493</v>
      </c>
      <c r="K1671" t="s">
        <v>6344</v>
      </c>
      <c r="L1671" t="s">
        <v>38</v>
      </c>
      <c r="M1671" t="s">
        <v>133</v>
      </c>
      <c r="N1671" s="19" t="s">
        <v>33</v>
      </c>
      <c r="S1671" s="19" t="s">
        <v>33</v>
      </c>
    </row>
    <row r="1672" spans="5:19" x14ac:dyDescent="0.25">
      <c r="E1672" t="s">
        <v>6345</v>
      </c>
      <c r="F1672" t="s">
        <v>6346</v>
      </c>
      <c r="G1672" s="19" t="s">
        <v>33</v>
      </c>
      <c r="H1672" t="s">
        <v>6347</v>
      </c>
      <c r="I1672" t="s">
        <v>52</v>
      </c>
      <c r="J1672" t="s">
        <v>137</v>
      </c>
      <c r="K1672" t="s">
        <v>6344</v>
      </c>
      <c r="L1672" t="s">
        <v>38</v>
      </c>
      <c r="M1672" t="s">
        <v>133</v>
      </c>
      <c r="N1672" s="19" t="s">
        <v>33</v>
      </c>
      <c r="S1672" s="19" t="s">
        <v>33</v>
      </c>
    </row>
    <row r="1673" spans="5:19" x14ac:dyDescent="0.25">
      <c r="E1673" t="s">
        <v>6348</v>
      </c>
      <c r="F1673" t="s">
        <v>6349</v>
      </c>
      <c r="G1673" s="19" t="s">
        <v>33</v>
      </c>
      <c r="H1673" t="s">
        <v>6347</v>
      </c>
      <c r="I1673" t="s">
        <v>89</v>
      </c>
      <c r="J1673" t="s">
        <v>89</v>
      </c>
      <c r="K1673" t="s">
        <v>6344</v>
      </c>
      <c r="L1673" t="s">
        <v>38</v>
      </c>
      <c r="M1673" t="s">
        <v>133</v>
      </c>
      <c r="N1673" s="19" t="s">
        <v>33</v>
      </c>
      <c r="S1673" s="19" t="s">
        <v>33</v>
      </c>
    </row>
    <row r="1674" spans="5:19" x14ac:dyDescent="0.25">
      <c r="E1674" t="s">
        <v>6350</v>
      </c>
      <c r="F1674" t="s">
        <v>6351</v>
      </c>
      <c r="G1674" s="19" t="s">
        <v>33</v>
      </c>
      <c r="H1674" t="s">
        <v>6347</v>
      </c>
      <c r="I1674" t="s">
        <v>89</v>
      </c>
      <c r="J1674" t="s">
        <v>89</v>
      </c>
      <c r="K1674" t="s">
        <v>6352</v>
      </c>
      <c r="L1674" t="s">
        <v>35</v>
      </c>
      <c r="M1674" t="s">
        <v>263</v>
      </c>
      <c r="N1674" s="19" t="s">
        <v>33</v>
      </c>
      <c r="S1674" s="19" t="s">
        <v>33</v>
      </c>
    </row>
    <row r="1675" spans="5:19" x14ac:dyDescent="0.25">
      <c r="E1675" t="s">
        <v>6353</v>
      </c>
      <c r="F1675" t="s">
        <v>6354</v>
      </c>
      <c r="G1675" s="19" t="s">
        <v>33</v>
      </c>
      <c r="H1675" t="s">
        <v>6355</v>
      </c>
      <c r="I1675" t="s">
        <v>356</v>
      </c>
      <c r="J1675" t="s">
        <v>357</v>
      </c>
      <c r="K1675" t="s">
        <v>6356</v>
      </c>
      <c r="L1675" t="s">
        <v>170</v>
      </c>
      <c r="M1675" t="s">
        <v>1745</v>
      </c>
      <c r="N1675" s="19" t="s">
        <v>33</v>
      </c>
      <c r="S1675" s="19" t="s">
        <v>33</v>
      </c>
    </row>
    <row r="1676" spans="5:19" x14ac:dyDescent="0.25">
      <c r="E1676" t="s">
        <v>6357</v>
      </c>
      <c r="F1676" t="s">
        <v>6358</v>
      </c>
      <c r="G1676" s="19" t="s">
        <v>33</v>
      </c>
      <c r="H1676" t="s">
        <v>6359</v>
      </c>
      <c r="I1676" t="s">
        <v>89</v>
      </c>
      <c r="J1676" t="s">
        <v>89</v>
      </c>
      <c r="K1676" t="s">
        <v>6360</v>
      </c>
      <c r="L1676" t="s">
        <v>170</v>
      </c>
      <c r="M1676" t="s">
        <v>171</v>
      </c>
      <c r="N1676" s="19" t="s">
        <v>33</v>
      </c>
      <c r="S1676" s="19" t="s">
        <v>33</v>
      </c>
    </row>
    <row r="1677" spans="5:19" x14ac:dyDescent="0.25">
      <c r="E1677" t="s">
        <v>6361</v>
      </c>
      <c r="F1677" t="s">
        <v>6362</v>
      </c>
      <c r="G1677" s="19" t="s">
        <v>33</v>
      </c>
      <c r="H1677" t="s">
        <v>6363</v>
      </c>
      <c r="I1677" t="s">
        <v>89</v>
      </c>
      <c r="J1677" t="s">
        <v>89</v>
      </c>
      <c r="K1677" t="s">
        <v>6364</v>
      </c>
      <c r="L1677" t="s">
        <v>44</v>
      </c>
      <c r="M1677" t="s">
        <v>144</v>
      </c>
      <c r="N1677" s="19" t="s">
        <v>33</v>
      </c>
      <c r="S1677" s="19" t="s">
        <v>33</v>
      </c>
    </row>
    <row r="1678" spans="5:19" x14ac:dyDescent="0.25">
      <c r="E1678" t="s">
        <v>6365</v>
      </c>
      <c r="F1678" t="s">
        <v>6366</v>
      </c>
      <c r="G1678" s="19" t="s">
        <v>33</v>
      </c>
      <c r="H1678" t="s">
        <v>6367</v>
      </c>
      <c r="I1678" t="s">
        <v>38</v>
      </c>
      <c r="J1678" t="s">
        <v>283</v>
      </c>
      <c r="K1678" t="s">
        <v>6368</v>
      </c>
      <c r="L1678" t="s">
        <v>44</v>
      </c>
      <c r="M1678" t="s">
        <v>103</v>
      </c>
      <c r="N1678" s="19" t="s">
        <v>33</v>
      </c>
      <c r="S1678" s="19" t="s">
        <v>33</v>
      </c>
    </row>
    <row r="1679" spans="5:19" x14ac:dyDescent="0.25">
      <c r="E1679" t="s">
        <v>6369</v>
      </c>
      <c r="F1679" t="s">
        <v>6370</v>
      </c>
      <c r="G1679" s="19" t="s">
        <v>33</v>
      </c>
      <c r="H1679" t="s">
        <v>6371</v>
      </c>
      <c r="I1679" t="s">
        <v>89</v>
      </c>
      <c r="J1679" t="s">
        <v>89</v>
      </c>
      <c r="K1679" t="s">
        <v>6372</v>
      </c>
      <c r="L1679" t="s">
        <v>44</v>
      </c>
      <c r="M1679" t="s">
        <v>144</v>
      </c>
      <c r="N1679" s="19" t="s">
        <v>33</v>
      </c>
      <c r="S1679" s="19" t="s">
        <v>33</v>
      </c>
    </row>
    <row r="1680" spans="5:19" x14ac:dyDescent="0.25">
      <c r="E1680" t="s">
        <v>6373</v>
      </c>
      <c r="F1680" t="s">
        <v>6374</v>
      </c>
      <c r="G1680" s="19" t="s">
        <v>33</v>
      </c>
      <c r="H1680" t="s">
        <v>6375</v>
      </c>
      <c r="I1680" t="s">
        <v>96</v>
      </c>
      <c r="J1680" t="s">
        <v>861</v>
      </c>
      <c r="K1680" t="s">
        <v>6376</v>
      </c>
      <c r="L1680" t="s">
        <v>44</v>
      </c>
      <c r="M1680" t="s">
        <v>45</v>
      </c>
      <c r="N1680" s="19" t="s">
        <v>33</v>
      </c>
      <c r="S1680" s="19" t="s">
        <v>33</v>
      </c>
    </row>
    <row r="1681" spans="5:19" x14ac:dyDescent="0.25">
      <c r="E1681" t="s">
        <v>6377</v>
      </c>
      <c r="F1681" t="s">
        <v>6378</v>
      </c>
      <c r="G1681" s="19" t="s">
        <v>33</v>
      </c>
      <c r="H1681" t="s">
        <v>6379</v>
      </c>
      <c r="I1681" t="s">
        <v>82</v>
      </c>
      <c r="J1681" t="s">
        <v>190</v>
      </c>
      <c r="K1681" t="s">
        <v>6380</v>
      </c>
      <c r="L1681" t="s">
        <v>82</v>
      </c>
      <c r="M1681" t="s">
        <v>711</v>
      </c>
      <c r="N1681" s="19" t="s">
        <v>33</v>
      </c>
      <c r="S1681" s="19" t="s">
        <v>33</v>
      </c>
    </row>
    <row r="1682" spans="5:19" x14ac:dyDescent="0.25">
      <c r="E1682" t="s">
        <v>6381</v>
      </c>
      <c r="F1682" t="s">
        <v>6382</v>
      </c>
      <c r="G1682" s="19" t="s">
        <v>33</v>
      </c>
      <c r="H1682" t="s">
        <v>6383</v>
      </c>
      <c r="I1682" t="s">
        <v>35</v>
      </c>
      <c r="J1682" t="s">
        <v>263</v>
      </c>
      <c r="K1682" t="s">
        <v>6384</v>
      </c>
      <c r="L1682" t="s">
        <v>44</v>
      </c>
      <c r="M1682" t="s">
        <v>103</v>
      </c>
      <c r="N1682" s="19" t="s">
        <v>33</v>
      </c>
      <c r="S1682" s="19" t="s">
        <v>33</v>
      </c>
    </row>
    <row r="1683" spans="5:19" x14ac:dyDescent="0.25">
      <c r="E1683" t="s">
        <v>6385</v>
      </c>
      <c r="F1683" t="s">
        <v>6386</v>
      </c>
      <c r="G1683" s="19" t="s">
        <v>33</v>
      </c>
      <c r="H1683" t="s">
        <v>6387</v>
      </c>
      <c r="I1683" t="s">
        <v>82</v>
      </c>
      <c r="J1683" t="s">
        <v>190</v>
      </c>
      <c r="K1683" t="s">
        <v>6388</v>
      </c>
      <c r="L1683" t="s">
        <v>44</v>
      </c>
      <c r="M1683" t="s">
        <v>103</v>
      </c>
      <c r="N1683" s="19" t="s">
        <v>33</v>
      </c>
      <c r="S1683" s="19" t="s">
        <v>33</v>
      </c>
    </row>
    <row r="1684" spans="5:19" x14ac:dyDescent="0.25">
      <c r="E1684" t="s">
        <v>6389</v>
      </c>
      <c r="F1684" t="s">
        <v>6390</v>
      </c>
      <c r="G1684" s="19" t="s">
        <v>33</v>
      </c>
      <c r="H1684" t="s">
        <v>6391</v>
      </c>
      <c r="I1684" t="s">
        <v>52</v>
      </c>
      <c r="J1684" t="s">
        <v>66</v>
      </c>
      <c r="K1684" t="s">
        <v>6392</v>
      </c>
      <c r="L1684" t="s">
        <v>44</v>
      </c>
      <c r="M1684" t="s">
        <v>103</v>
      </c>
      <c r="N1684" s="19" t="s">
        <v>33</v>
      </c>
      <c r="S1684" s="19" t="s">
        <v>33</v>
      </c>
    </row>
    <row r="1685" spans="5:19" x14ac:dyDescent="0.25">
      <c r="E1685" t="s">
        <v>6393</v>
      </c>
      <c r="F1685" t="s">
        <v>6394</v>
      </c>
      <c r="G1685" s="19" t="s">
        <v>33</v>
      </c>
      <c r="H1685" t="s">
        <v>6395</v>
      </c>
      <c r="I1685" t="s">
        <v>89</v>
      </c>
      <c r="J1685" t="s">
        <v>89</v>
      </c>
      <c r="K1685" t="s">
        <v>6396</v>
      </c>
      <c r="L1685" t="s">
        <v>82</v>
      </c>
      <c r="M1685" t="s">
        <v>4351</v>
      </c>
      <c r="N1685" s="19" t="s">
        <v>33</v>
      </c>
      <c r="S1685" s="19" t="s">
        <v>33</v>
      </c>
    </row>
    <row r="1686" spans="5:19" x14ac:dyDescent="0.25">
      <c r="E1686" t="s">
        <v>6397</v>
      </c>
      <c r="F1686" t="s">
        <v>6398</v>
      </c>
      <c r="G1686" s="19" t="s">
        <v>33</v>
      </c>
      <c r="H1686" t="s">
        <v>6399</v>
      </c>
      <c r="I1686" t="s">
        <v>89</v>
      </c>
      <c r="J1686" t="s">
        <v>89</v>
      </c>
      <c r="K1686" t="s">
        <v>6400</v>
      </c>
      <c r="L1686" t="s">
        <v>44</v>
      </c>
      <c r="M1686" t="s">
        <v>103</v>
      </c>
      <c r="N1686" s="19" t="s">
        <v>33</v>
      </c>
      <c r="S1686" s="19" t="s">
        <v>33</v>
      </c>
    </row>
    <row r="1687" spans="5:19" x14ac:dyDescent="0.25">
      <c r="E1687" t="s">
        <v>6401</v>
      </c>
      <c r="F1687" t="s">
        <v>6402</v>
      </c>
      <c r="G1687" s="19" t="s">
        <v>33</v>
      </c>
      <c r="H1687" t="s">
        <v>6403</v>
      </c>
      <c r="I1687" t="s">
        <v>38</v>
      </c>
      <c r="J1687" t="s">
        <v>283</v>
      </c>
      <c r="K1687" t="s">
        <v>6404</v>
      </c>
      <c r="L1687" t="s">
        <v>38</v>
      </c>
      <c r="M1687" t="s">
        <v>133</v>
      </c>
      <c r="N1687" s="19" t="s">
        <v>33</v>
      </c>
      <c r="S1687" s="19" t="s">
        <v>33</v>
      </c>
    </row>
    <row r="1688" spans="5:19" x14ac:dyDescent="0.25">
      <c r="E1688" t="s">
        <v>6405</v>
      </c>
      <c r="F1688" t="s">
        <v>6406</v>
      </c>
      <c r="G1688" s="19" t="s">
        <v>33</v>
      </c>
      <c r="H1688" t="s">
        <v>6403</v>
      </c>
      <c r="I1688" t="s">
        <v>38</v>
      </c>
      <c r="J1688" t="s">
        <v>283</v>
      </c>
      <c r="K1688" t="s">
        <v>6404</v>
      </c>
      <c r="L1688" t="s">
        <v>38</v>
      </c>
      <c r="M1688" t="s">
        <v>133</v>
      </c>
      <c r="N1688" s="19" t="s">
        <v>33</v>
      </c>
      <c r="S1688" s="19" t="s">
        <v>33</v>
      </c>
    </row>
    <row r="1689" spans="5:19" x14ac:dyDescent="0.25">
      <c r="E1689" t="s">
        <v>6407</v>
      </c>
      <c r="F1689" t="s">
        <v>6408</v>
      </c>
      <c r="G1689" s="19" t="s">
        <v>33</v>
      </c>
      <c r="H1689" t="s">
        <v>6403</v>
      </c>
      <c r="I1689" t="s">
        <v>38</v>
      </c>
      <c r="J1689" t="s">
        <v>283</v>
      </c>
      <c r="K1689" t="s">
        <v>6404</v>
      </c>
      <c r="L1689" t="s">
        <v>38</v>
      </c>
      <c r="M1689" t="s">
        <v>133</v>
      </c>
      <c r="N1689" s="19" t="s">
        <v>33</v>
      </c>
      <c r="S1689" s="19" t="s">
        <v>33</v>
      </c>
    </row>
    <row r="1690" spans="5:19" x14ac:dyDescent="0.25">
      <c r="E1690" t="s">
        <v>6409</v>
      </c>
      <c r="F1690" t="s">
        <v>6410</v>
      </c>
      <c r="G1690" s="19" t="s">
        <v>33</v>
      </c>
      <c r="H1690" t="s">
        <v>6411</v>
      </c>
      <c r="I1690" t="s">
        <v>96</v>
      </c>
      <c r="J1690" t="s">
        <v>861</v>
      </c>
      <c r="K1690" t="s">
        <v>6412</v>
      </c>
      <c r="L1690" t="s">
        <v>82</v>
      </c>
      <c r="M1690" t="s">
        <v>142</v>
      </c>
      <c r="N1690" s="19" t="s">
        <v>33</v>
      </c>
      <c r="S1690" s="19" t="s">
        <v>33</v>
      </c>
    </row>
    <row r="1691" spans="5:19" x14ac:dyDescent="0.25">
      <c r="E1691" t="s">
        <v>6413</v>
      </c>
      <c r="F1691" t="s">
        <v>6414</v>
      </c>
      <c r="G1691" s="19" t="s">
        <v>33</v>
      </c>
      <c r="H1691" t="s">
        <v>6415</v>
      </c>
      <c r="I1691" t="s">
        <v>38</v>
      </c>
      <c r="J1691" t="s">
        <v>471</v>
      </c>
      <c r="K1691" t="s">
        <v>6416</v>
      </c>
      <c r="L1691" t="s">
        <v>38</v>
      </c>
      <c r="M1691" t="s">
        <v>133</v>
      </c>
      <c r="N1691" s="19" t="s">
        <v>33</v>
      </c>
      <c r="S1691" s="19" t="s">
        <v>33</v>
      </c>
    </row>
    <row r="1692" spans="5:19" x14ac:dyDescent="0.25">
      <c r="E1692" t="s">
        <v>6417</v>
      </c>
      <c r="F1692" t="s">
        <v>6418</v>
      </c>
      <c r="G1692" s="19" t="s">
        <v>33</v>
      </c>
      <c r="H1692" t="s">
        <v>6415</v>
      </c>
      <c r="I1692" t="s">
        <v>38</v>
      </c>
      <c r="J1692" t="s">
        <v>471</v>
      </c>
      <c r="K1692" t="s">
        <v>6416</v>
      </c>
      <c r="L1692" t="s">
        <v>38</v>
      </c>
      <c r="M1692" t="s">
        <v>133</v>
      </c>
      <c r="N1692" s="19" t="s">
        <v>33</v>
      </c>
      <c r="S1692" s="19" t="s">
        <v>33</v>
      </c>
    </row>
    <row r="1693" spans="5:19" x14ac:dyDescent="0.25">
      <c r="E1693" t="s">
        <v>6419</v>
      </c>
      <c r="F1693" t="s">
        <v>6420</v>
      </c>
      <c r="G1693" s="19" t="s">
        <v>33</v>
      </c>
      <c r="H1693" t="s">
        <v>6415</v>
      </c>
      <c r="I1693" t="s">
        <v>38</v>
      </c>
      <c r="J1693" t="s">
        <v>471</v>
      </c>
      <c r="K1693" t="s">
        <v>6416</v>
      </c>
      <c r="L1693" t="s">
        <v>38</v>
      </c>
      <c r="M1693" t="s">
        <v>133</v>
      </c>
      <c r="N1693" s="19" t="s">
        <v>33</v>
      </c>
      <c r="S1693" s="19" t="s">
        <v>33</v>
      </c>
    </row>
    <row r="1694" spans="5:19" x14ac:dyDescent="0.25">
      <c r="E1694" t="s">
        <v>6421</v>
      </c>
      <c r="F1694" t="s">
        <v>6422</v>
      </c>
      <c r="G1694" s="19" t="s">
        <v>33</v>
      </c>
      <c r="H1694" t="s">
        <v>6415</v>
      </c>
      <c r="I1694" t="s">
        <v>38</v>
      </c>
      <c r="J1694" t="s">
        <v>471</v>
      </c>
      <c r="K1694" t="s">
        <v>6416</v>
      </c>
      <c r="L1694" t="s">
        <v>38</v>
      </c>
      <c r="M1694" t="s">
        <v>133</v>
      </c>
      <c r="N1694" s="19" t="s">
        <v>33</v>
      </c>
      <c r="S1694" s="19" t="s">
        <v>33</v>
      </c>
    </row>
    <row r="1695" spans="5:19" x14ac:dyDescent="0.25">
      <c r="E1695" t="s">
        <v>6423</v>
      </c>
      <c r="F1695" t="s">
        <v>6424</v>
      </c>
      <c r="G1695" s="19" t="s">
        <v>33</v>
      </c>
      <c r="H1695" t="s">
        <v>6425</v>
      </c>
      <c r="I1695" t="s">
        <v>35</v>
      </c>
      <c r="J1695" t="s">
        <v>263</v>
      </c>
      <c r="K1695" t="s">
        <v>6426</v>
      </c>
      <c r="L1695" t="s">
        <v>170</v>
      </c>
      <c r="M1695" t="s">
        <v>1425</v>
      </c>
      <c r="N1695" s="19" t="s">
        <v>33</v>
      </c>
      <c r="S1695" s="19" t="s">
        <v>33</v>
      </c>
    </row>
    <row r="1696" spans="5:19" x14ac:dyDescent="0.25">
      <c r="E1696" t="s">
        <v>6427</v>
      </c>
      <c r="F1696" t="s">
        <v>6428</v>
      </c>
      <c r="G1696" s="19" t="s">
        <v>33</v>
      </c>
      <c r="H1696" t="s">
        <v>6429</v>
      </c>
      <c r="I1696" t="s">
        <v>38</v>
      </c>
      <c r="J1696" t="s">
        <v>376</v>
      </c>
      <c r="K1696" t="s">
        <v>6111</v>
      </c>
      <c r="L1696" t="s">
        <v>89</v>
      </c>
      <c r="M1696" t="s">
        <v>89</v>
      </c>
      <c r="N1696" s="19" t="s">
        <v>33</v>
      </c>
      <c r="S1696" s="19" t="s">
        <v>33</v>
      </c>
    </row>
    <row r="1697" spans="5:19" x14ac:dyDescent="0.25">
      <c r="E1697" t="s">
        <v>6430</v>
      </c>
      <c r="F1697" t="s">
        <v>6431</v>
      </c>
      <c r="G1697" s="19" t="s">
        <v>33</v>
      </c>
      <c r="H1697" t="s">
        <v>6432</v>
      </c>
      <c r="I1697" t="s">
        <v>142</v>
      </c>
      <c r="J1697" t="s">
        <v>133</v>
      </c>
      <c r="K1697" t="s">
        <v>6111</v>
      </c>
      <c r="L1697" t="s">
        <v>89</v>
      </c>
      <c r="M1697" t="s">
        <v>89</v>
      </c>
      <c r="N1697" s="19" t="s">
        <v>33</v>
      </c>
      <c r="S1697" s="19" t="s">
        <v>33</v>
      </c>
    </row>
    <row r="1698" spans="5:19" x14ac:dyDescent="0.25">
      <c r="E1698" t="s">
        <v>6433</v>
      </c>
      <c r="F1698" t="s">
        <v>6434</v>
      </c>
      <c r="G1698" s="19" t="s">
        <v>33</v>
      </c>
      <c r="H1698" t="s">
        <v>6435</v>
      </c>
      <c r="I1698" t="s">
        <v>110</v>
      </c>
      <c r="J1698" t="s">
        <v>105</v>
      </c>
      <c r="K1698" t="s">
        <v>6436</v>
      </c>
      <c r="L1698" t="s">
        <v>38</v>
      </c>
      <c r="M1698" t="s">
        <v>62</v>
      </c>
      <c r="N1698" s="19" t="s">
        <v>33</v>
      </c>
      <c r="S1698" s="19" t="s">
        <v>33</v>
      </c>
    </row>
    <row r="1699" spans="5:19" x14ac:dyDescent="0.25">
      <c r="E1699" t="s">
        <v>6437</v>
      </c>
      <c r="F1699" t="s">
        <v>6438</v>
      </c>
      <c r="G1699" s="19" t="s">
        <v>33</v>
      </c>
      <c r="H1699" t="s">
        <v>6435</v>
      </c>
      <c r="I1699" t="s">
        <v>110</v>
      </c>
      <c r="J1699" t="s">
        <v>105</v>
      </c>
      <c r="K1699" t="s">
        <v>6439</v>
      </c>
      <c r="L1699" t="s">
        <v>35</v>
      </c>
      <c r="M1699" t="s">
        <v>688</v>
      </c>
      <c r="N1699" s="19" t="s">
        <v>33</v>
      </c>
      <c r="S1699" s="19" t="s">
        <v>33</v>
      </c>
    </row>
    <row r="1700" spans="5:19" x14ac:dyDescent="0.25">
      <c r="E1700" t="s">
        <v>6440</v>
      </c>
      <c r="F1700" t="s">
        <v>6441</v>
      </c>
      <c r="G1700" s="19" t="s">
        <v>33</v>
      </c>
      <c r="H1700" t="s">
        <v>6442</v>
      </c>
      <c r="I1700" t="s">
        <v>82</v>
      </c>
      <c r="J1700" t="s">
        <v>117</v>
      </c>
      <c r="K1700" t="s">
        <v>6439</v>
      </c>
      <c r="L1700" t="s">
        <v>35</v>
      </c>
      <c r="M1700" t="s">
        <v>688</v>
      </c>
      <c r="N1700" s="19" t="s">
        <v>33</v>
      </c>
      <c r="S1700" s="19" t="s">
        <v>33</v>
      </c>
    </row>
    <row r="1701" spans="5:19" x14ac:dyDescent="0.25">
      <c r="E1701" t="s">
        <v>6443</v>
      </c>
      <c r="F1701" t="s">
        <v>6444</v>
      </c>
      <c r="G1701" s="19" t="s">
        <v>33</v>
      </c>
      <c r="H1701" t="s">
        <v>6445</v>
      </c>
      <c r="I1701" t="s">
        <v>170</v>
      </c>
      <c r="J1701" t="s">
        <v>1943</v>
      </c>
      <c r="K1701" t="s">
        <v>6446</v>
      </c>
      <c r="L1701" t="s">
        <v>44</v>
      </c>
      <c r="M1701" t="s">
        <v>103</v>
      </c>
      <c r="N1701" s="19" t="s">
        <v>33</v>
      </c>
      <c r="S1701" s="19" t="s">
        <v>33</v>
      </c>
    </row>
    <row r="1702" spans="5:19" x14ac:dyDescent="0.25">
      <c r="E1702" t="s">
        <v>6447</v>
      </c>
      <c r="F1702" t="s">
        <v>6448</v>
      </c>
      <c r="G1702" s="19" t="s">
        <v>33</v>
      </c>
      <c r="H1702" t="s">
        <v>6449</v>
      </c>
      <c r="I1702" t="s">
        <v>52</v>
      </c>
      <c r="J1702" t="s">
        <v>137</v>
      </c>
      <c r="K1702" t="s">
        <v>6450</v>
      </c>
      <c r="L1702" t="s">
        <v>38</v>
      </c>
      <c r="M1702" t="s">
        <v>62</v>
      </c>
      <c r="N1702" s="19" t="s">
        <v>33</v>
      </c>
      <c r="S1702" s="19" t="s">
        <v>33</v>
      </c>
    </row>
    <row r="1703" spans="5:19" x14ac:dyDescent="0.25">
      <c r="E1703" t="s">
        <v>6451</v>
      </c>
      <c r="F1703" t="s">
        <v>6452</v>
      </c>
      <c r="G1703" s="19" t="s">
        <v>33</v>
      </c>
      <c r="H1703" t="s">
        <v>6449</v>
      </c>
      <c r="I1703" t="s">
        <v>89</v>
      </c>
      <c r="J1703" t="s">
        <v>89</v>
      </c>
      <c r="K1703" t="s">
        <v>6453</v>
      </c>
      <c r="L1703" t="s">
        <v>44</v>
      </c>
      <c r="M1703" t="s">
        <v>103</v>
      </c>
      <c r="N1703" s="19" t="s">
        <v>33</v>
      </c>
      <c r="S1703" s="19" t="s">
        <v>33</v>
      </c>
    </row>
    <row r="1704" spans="5:19" x14ac:dyDescent="0.25">
      <c r="E1704" t="s">
        <v>6454</v>
      </c>
      <c r="F1704" t="s">
        <v>6455</v>
      </c>
      <c r="G1704" s="19" t="s">
        <v>33</v>
      </c>
      <c r="H1704" t="s">
        <v>6456</v>
      </c>
      <c r="I1704" t="s">
        <v>82</v>
      </c>
      <c r="J1704" t="s">
        <v>117</v>
      </c>
      <c r="K1704" t="s">
        <v>6457</v>
      </c>
      <c r="L1704" t="s">
        <v>82</v>
      </c>
      <c r="M1704" t="s">
        <v>77</v>
      </c>
      <c r="N1704" s="19" t="s">
        <v>33</v>
      </c>
      <c r="S1704" s="19" t="s">
        <v>33</v>
      </c>
    </row>
    <row r="1705" spans="5:19" x14ac:dyDescent="0.25">
      <c r="E1705" t="s">
        <v>6458</v>
      </c>
      <c r="F1705" t="s">
        <v>6459</v>
      </c>
      <c r="G1705" s="19" t="s">
        <v>33</v>
      </c>
      <c r="H1705" t="s">
        <v>6460</v>
      </c>
      <c r="I1705" t="s">
        <v>89</v>
      </c>
      <c r="J1705" t="s">
        <v>89</v>
      </c>
      <c r="K1705" t="s">
        <v>6461</v>
      </c>
      <c r="L1705" t="s">
        <v>35</v>
      </c>
      <c r="M1705" t="s">
        <v>117</v>
      </c>
      <c r="N1705" s="19" t="s">
        <v>33</v>
      </c>
      <c r="S1705" s="19" t="s">
        <v>33</v>
      </c>
    </row>
    <row r="1706" spans="5:19" x14ac:dyDescent="0.25">
      <c r="E1706" t="s">
        <v>6462</v>
      </c>
      <c r="F1706" t="s">
        <v>6463</v>
      </c>
      <c r="G1706" s="19" t="s">
        <v>33</v>
      </c>
      <c r="H1706" t="s">
        <v>6464</v>
      </c>
      <c r="I1706" t="s">
        <v>89</v>
      </c>
      <c r="J1706" t="s">
        <v>89</v>
      </c>
      <c r="K1706" t="s">
        <v>6465</v>
      </c>
      <c r="L1706" t="s">
        <v>35</v>
      </c>
      <c r="M1706" t="s">
        <v>1079</v>
      </c>
      <c r="N1706" s="19" t="s">
        <v>33</v>
      </c>
      <c r="S1706" s="19" t="s">
        <v>33</v>
      </c>
    </row>
    <row r="1707" spans="5:19" x14ac:dyDescent="0.25">
      <c r="E1707" t="s">
        <v>6466</v>
      </c>
      <c r="F1707" t="s">
        <v>6467</v>
      </c>
      <c r="G1707" s="19" t="s">
        <v>33</v>
      </c>
      <c r="H1707" t="s">
        <v>6468</v>
      </c>
      <c r="I1707" t="s">
        <v>52</v>
      </c>
      <c r="J1707" t="s">
        <v>137</v>
      </c>
      <c r="K1707" t="s">
        <v>6469</v>
      </c>
      <c r="L1707" t="s">
        <v>35</v>
      </c>
      <c r="M1707" t="s">
        <v>688</v>
      </c>
      <c r="N1707" s="19" t="s">
        <v>33</v>
      </c>
      <c r="S1707" s="19" t="s">
        <v>33</v>
      </c>
    </row>
    <row r="1708" spans="5:19" x14ac:dyDescent="0.25">
      <c r="E1708" t="s">
        <v>6470</v>
      </c>
      <c r="F1708" t="s">
        <v>6471</v>
      </c>
      <c r="G1708" s="19" t="s">
        <v>33</v>
      </c>
      <c r="H1708" t="s">
        <v>6472</v>
      </c>
      <c r="I1708" t="s">
        <v>52</v>
      </c>
      <c r="J1708" t="s">
        <v>137</v>
      </c>
      <c r="K1708" t="s">
        <v>6473</v>
      </c>
      <c r="L1708" t="s">
        <v>35</v>
      </c>
      <c r="M1708" t="s">
        <v>97</v>
      </c>
      <c r="N1708" s="19" t="s">
        <v>33</v>
      </c>
      <c r="S1708" s="19" t="s">
        <v>33</v>
      </c>
    </row>
    <row r="1709" spans="5:19" x14ac:dyDescent="0.25">
      <c r="E1709" t="s">
        <v>6474</v>
      </c>
      <c r="F1709" t="s">
        <v>6475</v>
      </c>
      <c r="G1709" s="19" t="s">
        <v>33</v>
      </c>
      <c r="H1709" t="s">
        <v>6476</v>
      </c>
      <c r="I1709" t="s">
        <v>52</v>
      </c>
      <c r="J1709" t="s">
        <v>630</v>
      </c>
      <c r="K1709" t="s">
        <v>6477</v>
      </c>
      <c r="L1709" t="s">
        <v>96</v>
      </c>
      <c r="M1709" t="s">
        <v>861</v>
      </c>
      <c r="N1709" s="19" t="s">
        <v>33</v>
      </c>
      <c r="S1709" s="19" t="s">
        <v>33</v>
      </c>
    </row>
    <row r="1710" spans="5:19" x14ac:dyDescent="0.25">
      <c r="E1710" t="s">
        <v>6478</v>
      </c>
      <c r="F1710" t="s">
        <v>6479</v>
      </c>
      <c r="G1710" s="19" t="s">
        <v>33</v>
      </c>
      <c r="H1710" t="s">
        <v>6480</v>
      </c>
      <c r="I1710" t="s">
        <v>38</v>
      </c>
      <c r="J1710" t="s">
        <v>249</v>
      </c>
      <c r="K1710" t="s">
        <v>6481</v>
      </c>
      <c r="L1710" t="s">
        <v>44</v>
      </c>
      <c r="M1710" t="s">
        <v>103</v>
      </c>
      <c r="N1710" s="19" t="s">
        <v>33</v>
      </c>
      <c r="S1710" s="19" t="s">
        <v>33</v>
      </c>
    </row>
    <row r="1711" spans="5:19" x14ac:dyDescent="0.25">
      <c r="E1711" t="s">
        <v>6482</v>
      </c>
      <c r="F1711" t="s">
        <v>6483</v>
      </c>
      <c r="G1711" s="19" t="s">
        <v>33</v>
      </c>
      <c r="H1711" t="s">
        <v>6480</v>
      </c>
      <c r="I1711" t="s">
        <v>89</v>
      </c>
      <c r="J1711" t="s">
        <v>89</v>
      </c>
      <c r="K1711" t="s">
        <v>6484</v>
      </c>
      <c r="L1711" t="s">
        <v>142</v>
      </c>
      <c r="M1711" t="s">
        <v>133</v>
      </c>
      <c r="N1711" s="19" t="s">
        <v>33</v>
      </c>
      <c r="S1711" s="19" t="s">
        <v>33</v>
      </c>
    </row>
    <row r="1712" spans="5:19" x14ac:dyDescent="0.25">
      <c r="E1712" t="s">
        <v>6485</v>
      </c>
      <c r="F1712" t="s">
        <v>6486</v>
      </c>
      <c r="G1712" s="19" t="s">
        <v>33</v>
      </c>
      <c r="H1712" t="s">
        <v>6487</v>
      </c>
      <c r="I1712" t="s">
        <v>82</v>
      </c>
      <c r="J1712" t="s">
        <v>117</v>
      </c>
      <c r="K1712" t="s">
        <v>6488</v>
      </c>
      <c r="L1712" t="s">
        <v>38</v>
      </c>
      <c r="M1712" t="s">
        <v>39</v>
      </c>
      <c r="N1712" s="19" t="s">
        <v>33</v>
      </c>
      <c r="S1712" s="19" t="s">
        <v>33</v>
      </c>
    </row>
    <row r="1713" spans="5:19" x14ac:dyDescent="0.25">
      <c r="E1713" t="s">
        <v>6489</v>
      </c>
      <c r="F1713" t="s">
        <v>6490</v>
      </c>
      <c r="G1713" s="19" t="s">
        <v>33</v>
      </c>
      <c r="H1713" t="s">
        <v>6491</v>
      </c>
      <c r="I1713" t="s">
        <v>35</v>
      </c>
      <c r="J1713" t="s">
        <v>60</v>
      </c>
      <c r="K1713" t="s">
        <v>6492</v>
      </c>
      <c r="L1713" t="s">
        <v>35</v>
      </c>
      <c r="M1713" t="s">
        <v>263</v>
      </c>
      <c r="N1713" s="19" t="s">
        <v>33</v>
      </c>
      <c r="S1713" s="19" t="s">
        <v>33</v>
      </c>
    </row>
    <row r="1714" spans="5:19" x14ac:dyDescent="0.25">
      <c r="E1714" t="s">
        <v>6493</v>
      </c>
      <c r="F1714" t="s">
        <v>6494</v>
      </c>
      <c r="G1714" s="19" t="s">
        <v>33</v>
      </c>
      <c r="H1714" t="s">
        <v>6495</v>
      </c>
      <c r="I1714" t="s">
        <v>89</v>
      </c>
      <c r="J1714" t="s">
        <v>89</v>
      </c>
      <c r="K1714" t="s">
        <v>6496</v>
      </c>
      <c r="L1714" t="s">
        <v>38</v>
      </c>
      <c r="M1714" t="s">
        <v>39</v>
      </c>
      <c r="N1714" s="19" t="s">
        <v>33</v>
      </c>
      <c r="S1714" s="19" t="s">
        <v>33</v>
      </c>
    </row>
    <row r="1715" spans="5:19" x14ac:dyDescent="0.25">
      <c r="E1715" t="s">
        <v>6497</v>
      </c>
      <c r="F1715" t="s">
        <v>6498</v>
      </c>
      <c r="G1715" s="19" t="s">
        <v>33</v>
      </c>
      <c r="H1715" t="s">
        <v>6495</v>
      </c>
      <c r="I1715" t="s">
        <v>89</v>
      </c>
      <c r="J1715" t="s">
        <v>89</v>
      </c>
      <c r="K1715" t="s">
        <v>6499</v>
      </c>
      <c r="N1715" s="19" t="s">
        <v>33</v>
      </c>
      <c r="S1715" s="19" t="s">
        <v>33</v>
      </c>
    </row>
    <row r="1716" spans="5:19" x14ac:dyDescent="0.25">
      <c r="E1716" t="s">
        <v>6500</v>
      </c>
      <c r="F1716" t="s">
        <v>6501</v>
      </c>
      <c r="G1716" s="19" t="s">
        <v>33</v>
      </c>
      <c r="H1716" t="s">
        <v>6502</v>
      </c>
      <c r="I1716" t="s">
        <v>96</v>
      </c>
      <c r="J1716" t="s">
        <v>1024</v>
      </c>
      <c r="K1716" t="s">
        <v>6503</v>
      </c>
      <c r="L1716" t="s">
        <v>44</v>
      </c>
      <c r="M1716" t="s">
        <v>103</v>
      </c>
      <c r="N1716" s="19" t="s">
        <v>33</v>
      </c>
      <c r="S1716" s="19" t="s">
        <v>33</v>
      </c>
    </row>
    <row r="1717" spans="5:19" x14ac:dyDescent="0.25">
      <c r="E1717" t="s">
        <v>6504</v>
      </c>
      <c r="F1717" t="s">
        <v>6505</v>
      </c>
      <c r="G1717" s="19" t="s">
        <v>33</v>
      </c>
      <c r="H1717" t="s">
        <v>6506</v>
      </c>
      <c r="I1717" t="s">
        <v>52</v>
      </c>
      <c r="J1717" t="s">
        <v>53</v>
      </c>
      <c r="K1717" t="s">
        <v>6503</v>
      </c>
      <c r="L1717" t="s">
        <v>44</v>
      </c>
      <c r="M1717" t="s">
        <v>103</v>
      </c>
      <c r="N1717" s="19" t="s">
        <v>33</v>
      </c>
      <c r="S1717" s="19" t="s">
        <v>33</v>
      </c>
    </row>
    <row r="1718" spans="5:19" x14ac:dyDescent="0.25">
      <c r="E1718" t="s">
        <v>6507</v>
      </c>
      <c r="F1718" t="s">
        <v>6508</v>
      </c>
      <c r="G1718" s="19" t="s">
        <v>33</v>
      </c>
      <c r="H1718" t="s">
        <v>6509</v>
      </c>
      <c r="I1718" t="s">
        <v>38</v>
      </c>
      <c r="J1718" t="s">
        <v>1275</v>
      </c>
      <c r="K1718" t="s">
        <v>6510</v>
      </c>
      <c r="L1718" t="s">
        <v>82</v>
      </c>
      <c r="M1718" t="s">
        <v>1007</v>
      </c>
      <c r="N1718" s="19" t="s">
        <v>33</v>
      </c>
      <c r="S1718" s="19" t="s">
        <v>33</v>
      </c>
    </row>
    <row r="1719" spans="5:19" x14ac:dyDescent="0.25">
      <c r="E1719" t="s">
        <v>6511</v>
      </c>
      <c r="F1719" t="s">
        <v>6512</v>
      </c>
      <c r="G1719" s="19" t="s">
        <v>33</v>
      </c>
      <c r="H1719" t="s">
        <v>6513</v>
      </c>
      <c r="I1719" t="s">
        <v>89</v>
      </c>
      <c r="J1719" t="s">
        <v>89</v>
      </c>
      <c r="K1719" t="s">
        <v>6514</v>
      </c>
      <c r="L1719" t="s">
        <v>82</v>
      </c>
      <c r="M1719" t="s">
        <v>83</v>
      </c>
      <c r="N1719" s="19" t="s">
        <v>33</v>
      </c>
      <c r="S1719" s="19" t="s">
        <v>33</v>
      </c>
    </row>
    <row r="1720" spans="5:19" x14ac:dyDescent="0.25">
      <c r="E1720" t="s">
        <v>6515</v>
      </c>
      <c r="F1720" t="s">
        <v>6516</v>
      </c>
      <c r="G1720" s="19" t="s">
        <v>33</v>
      </c>
      <c r="H1720" t="s">
        <v>6517</v>
      </c>
      <c r="I1720" t="s">
        <v>82</v>
      </c>
      <c r="J1720" t="s">
        <v>239</v>
      </c>
      <c r="K1720" t="s">
        <v>6518</v>
      </c>
      <c r="L1720" t="s">
        <v>52</v>
      </c>
      <c r="M1720" t="s">
        <v>881</v>
      </c>
      <c r="N1720" s="19" t="s">
        <v>33</v>
      </c>
      <c r="S1720" s="19" t="s">
        <v>33</v>
      </c>
    </row>
    <row r="1721" spans="5:19" x14ac:dyDescent="0.25">
      <c r="E1721" t="s">
        <v>6519</v>
      </c>
      <c r="F1721" t="s">
        <v>6520</v>
      </c>
      <c r="G1721" s="19" t="s">
        <v>33</v>
      </c>
      <c r="H1721" t="s">
        <v>6521</v>
      </c>
      <c r="I1721" t="s">
        <v>38</v>
      </c>
      <c r="J1721" t="s">
        <v>39</v>
      </c>
      <c r="K1721" t="s">
        <v>6522</v>
      </c>
      <c r="L1721" t="s">
        <v>35</v>
      </c>
      <c r="M1721" t="s">
        <v>160</v>
      </c>
      <c r="N1721" s="19" t="s">
        <v>33</v>
      </c>
      <c r="S1721" s="19" t="s">
        <v>33</v>
      </c>
    </row>
    <row r="1722" spans="5:19" x14ac:dyDescent="0.25">
      <c r="E1722" t="s">
        <v>6523</v>
      </c>
      <c r="F1722" t="s">
        <v>6524</v>
      </c>
      <c r="G1722" s="19" t="s">
        <v>33</v>
      </c>
      <c r="H1722" t="s">
        <v>6525</v>
      </c>
      <c r="I1722" t="s">
        <v>82</v>
      </c>
      <c r="J1722" t="s">
        <v>1846</v>
      </c>
      <c r="K1722" t="s">
        <v>6526</v>
      </c>
      <c r="L1722" t="s">
        <v>82</v>
      </c>
      <c r="M1722" t="s">
        <v>117</v>
      </c>
      <c r="N1722" s="19" t="s">
        <v>33</v>
      </c>
      <c r="S1722" s="19" t="s">
        <v>33</v>
      </c>
    </row>
    <row r="1723" spans="5:19" x14ac:dyDescent="0.25">
      <c r="E1723" t="s">
        <v>6527</v>
      </c>
      <c r="F1723" t="s">
        <v>6528</v>
      </c>
      <c r="G1723" s="19" t="s">
        <v>33</v>
      </c>
      <c r="H1723" t="s">
        <v>6529</v>
      </c>
      <c r="I1723" t="s">
        <v>110</v>
      </c>
      <c r="J1723" t="s">
        <v>727</v>
      </c>
      <c r="K1723" t="s">
        <v>6530</v>
      </c>
      <c r="L1723" t="s">
        <v>170</v>
      </c>
      <c r="M1723" t="s">
        <v>3944</v>
      </c>
      <c r="N1723" s="19" t="s">
        <v>33</v>
      </c>
      <c r="S1723" s="19" t="s">
        <v>33</v>
      </c>
    </row>
    <row r="1724" spans="5:19" x14ac:dyDescent="0.25">
      <c r="E1724" t="s">
        <v>6531</v>
      </c>
      <c r="F1724" t="s">
        <v>6532</v>
      </c>
      <c r="G1724" s="19" t="s">
        <v>33</v>
      </c>
      <c r="H1724" t="s">
        <v>6533</v>
      </c>
      <c r="K1724" t="s">
        <v>6534</v>
      </c>
      <c r="L1724" t="s">
        <v>89</v>
      </c>
      <c r="M1724" t="s">
        <v>89</v>
      </c>
      <c r="N1724" s="19" t="s">
        <v>33</v>
      </c>
      <c r="S1724" s="19" t="s">
        <v>33</v>
      </c>
    </row>
    <row r="1725" spans="5:19" x14ac:dyDescent="0.25">
      <c r="E1725" t="s">
        <v>6535</v>
      </c>
      <c r="F1725" t="s">
        <v>6536</v>
      </c>
      <c r="G1725" s="19" t="s">
        <v>33</v>
      </c>
      <c r="H1725" t="s">
        <v>6537</v>
      </c>
      <c r="I1725" t="s">
        <v>110</v>
      </c>
      <c r="J1725" t="s">
        <v>111</v>
      </c>
      <c r="K1725" t="s">
        <v>6538</v>
      </c>
      <c r="L1725" t="s">
        <v>82</v>
      </c>
      <c r="M1725" t="s">
        <v>239</v>
      </c>
      <c r="N1725" s="19" t="s">
        <v>33</v>
      </c>
      <c r="S1725" s="19" t="s">
        <v>33</v>
      </c>
    </row>
    <row r="1726" spans="5:19" x14ac:dyDescent="0.25">
      <c r="E1726" t="s">
        <v>6539</v>
      </c>
      <c r="F1726" t="s">
        <v>6540</v>
      </c>
      <c r="G1726" s="19" t="s">
        <v>33</v>
      </c>
      <c r="H1726" t="s">
        <v>6541</v>
      </c>
      <c r="I1726" t="s">
        <v>142</v>
      </c>
      <c r="J1726" t="s">
        <v>148</v>
      </c>
      <c r="K1726" t="s">
        <v>6542</v>
      </c>
      <c r="L1726" t="s">
        <v>44</v>
      </c>
      <c r="M1726" t="s">
        <v>144</v>
      </c>
      <c r="N1726" s="19" t="s">
        <v>33</v>
      </c>
      <c r="S1726" s="19" t="s">
        <v>33</v>
      </c>
    </row>
    <row r="1727" spans="5:19" x14ac:dyDescent="0.25">
      <c r="E1727" t="s">
        <v>6543</v>
      </c>
      <c r="F1727" t="s">
        <v>6544</v>
      </c>
      <c r="G1727" s="19" t="s">
        <v>33</v>
      </c>
      <c r="H1727" t="s">
        <v>6545</v>
      </c>
      <c r="I1727" t="s">
        <v>52</v>
      </c>
      <c r="J1727" t="s">
        <v>137</v>
      </c>
      <c r="K1727" t="s">
        <v>6546</v>
      </c>
      <c r="L1727" t="s">
        <v>35</v>
      </c>
      <c r="M1727" t="s">
        <v>160</v>
      </c>
      <c r="N1727" s="19" t="s">
        <v>33</v>
      </c>
      <c r="S1727" s="19" t="s">
        <v>33</v>
      </c>
    </row>
    <row r="1728" spans="5:19" x14ac:dyDescent="0.25">
      <c r="E1728" t="s">
        <v>6547</v>
      </c>
      <c r="F1728" t="s">
        <v>6548</v>
      </c>
      <c r="G1728" s="19" t="s">
        <v>33</v>
      </c>
      <c r="H1728" t="s">
        <v>6549</v>
      </c>
      <c r="K1728" t="s">
        <v>6550</v>
      </c>
      <c r="L1728" t="s">
        <v>44</v>
      </c>
      <c r="M1728" t="s">
        <v>103</v>
      </c>
      <c r="N1728" s="19" t="s">
        <v>33</v>
      </c>
      <c r="S1728" s="19" t="s">
        <v>33</v>
      </c>
    </row>
    <row r="1729" spans="5:19" x14ac:dyDescent="0.25">
      <c r="E1729" t="s">
        <v>6551</v>
      </c>
      <c r="F1729" t="s">
        <v>6552</v>
      </c>
      <c r="G1729" s="19" t="s">
        <v>33</v>
      </c>
      <c r="H1729" t="s">
        <v>6553</v>
      </c>
      <c r="I1729" t="s">
        <v>52</v>
      </c>
      <c r="J1729" t="s">
        <v>1069</v>
      </c>
      <c r="K1729" t="s">
        <v>6554</v>
      </c>
      <c r="L1729" t="s">
        <v>35</v>
      </c>
      <c r="M1729" t="s">
        <v>442</v>
      </c>
      <c r="N1729" s="19" t="s">
        <v>33</v>
      </c>
      <c r="S1729" s="19" t="s">
        <v>33</v>
      </c>
    </row>
    <row r="1730" spans="5:19" x14ac:dyDescent="0.25">
      <c r="E1730" t="s">
        <v>6555</v>
      </c>
      <c r="F1730" t="s">
        <v>6556</v>
      </c>
      <c r="G1730" s="19" t="s">
        <v>33</v>
      </c>
      <c r="H1730" t="s">
        <v>6557</v>
      </c>
      <c r="I1730" t="s">
        <v>110</v>
      </c>
      <c r="J1730" t="s">
        <v>111</v>
      </c>
      <c r="K1730" t="s">
        <v>6558</v>
      </c>
      <c r="L1730" t="s">
        <v>110</v>
      </c>
      <c r="M1730" t="s">
        <v>711</v>
      </c>
      <c r="N1730" s="19" t="s">
        <v>33</v>
      </c>
      <c r="S1730" s="19" t="s">
        <v>33</v>
      </c>
    </row>
    <row r="1731" spans="5:19" x14ac:dyDescent="0.25">
      <c r="E1731" t="s">
        <v>6559</v>
      </c>
      <c r="F1731" t="s">
        <v>6560</v>
      </c>
      <c r="G1731" s="19" t="s">
        <v>33</v>
      </c>
      <c r="H1731" t="s">
        <v>6561</v>
      </c>
      <c r="I1731" t="s">
        <v>35</v>
      </c>
      <c r="J1731" t="s">
        <v>263</v>
      </c>
      <c r="K1731" t="s">
        <v>6562</v>
      </c>
      <c r="L1731" t="s">
        <v>44</v>
      </c>
      <c r="M1731" t="s">
        <v>144</v>
      </c>
      <c r="N1731" s="19" t="s">
        <v>33</v>
      </c>
      <c r="S1731" s="19" t="s">
        <v>33</v>
      </c>
    </row>
    <row r="1732" spans="5:19" x14ac:dyDescent="0.25">
      <c r="E1732" t="s">
        <v>6563</v>
      </c>
      <c r="F1732" t="s">
        <v>6564</v>
      </c>
      <c r="G1732" s="19" t="s">
        <v>33</v>
      </c>
      <c r="H1732" t="s">
        <v>6565</v>
      </c>
      <c r="I1732" t="s">
        <v>82</v>
      </c>
      <c r="J1732" t="s">
        <v>190</v>
      </c>
      <c r="K1732" t="s">
        <v>6566</v>
      </c>
      <c r="L1732" t="s">
        <v>38</v>
      </c>
      <c r="M1732" t="s">
        <v>62</v>
      </c>
      <c r="N1732" s="19" t="s">
        <v>33</v>
      </c>
      <c r="S1732" s="19" t="s">
        <v>33</v>
      </c>
    </row>
    <row r="1733" spans="5:19" x14ac:dyDescent="0.25">
      <c r="E1733" t="s">
        <v>6567</v>
      </c>
      <c r="F1733" t="s">
        <v>6568</v>
      </c>
      <c r="G1733" s="19" t="s">
        <v>33</v>
      </c>
      <c r="H1733" t="s">
        <v>6569</v>
      </c>
      <c r="I1733" t="s">
        <v>82</v>
      </c>
      <c r="J1733" t="s">
        <v>105</v>
      </c>
      <c r="K1733" t="s">
        <v>6570</v>
      </c>
      <c r="L1733" t="s">
        <v>38</v>
      </c>
      <c r="M1733" t="s">
        <v>68</v>
      </c>
      <c r="N1733" s="19" t="s">
        <v>33</v>
      </c>
      <c r="S1733" s="19" t="s">
        <v>33</v>
      </c>
    </row>
    <row r="1734" spans="5:19" x14ac:dyDescent="0.25">
      <c r="E1734" t="s">
        <v>6571</v>
      </c>
      <c r="F1734" t="s">
        <v>6572</v>
      </c>
      <c r="G1734" s="19" t="s">
        <v>33</v>
      </c>
      <c r="H1734" t="s">
        <v>6573</v>
      </c>
      <c r="I1734" t="s">
        <v>110</v>
      </c>
      <c r="J1734" t="s">
        <v>111</v>
      </c>
      <c r="K1734" t="s">
        <v>6574</v>
      </c>
      <c r="L1734" t="s">
        <v>38</v>
      </c>
      <c r="M1734" t="s">
        <v>68</v>
      </c>
      <c r="N1734" s="19" t="s">
        <v>33</v>
      </c>
      <c r="S1734" s="19" t="s">
        <v>33</v>
      </c>
    </row>
    <row r="1735" spans="5:19" x14ac:dyDescent="0.25">
      <c r="E1735" t="s">
        <v>6575</v>
      </c>
      <c r="F1735" t="s">
        <v>6576</v>
      </c>
      <c r="G1735" s="19" t="s">
        <v>33</v>
      </c>
      <c r="H1735" t="s">
        <v>6577</v>
      </c>
      <c r="I1735" t="s">
        <v>38</v>
      </c>
      <c r="J1735" t="s">
        <v>68</v>
      </c>
      <c r="K1735" t="s">
        <v>6578</v>
      </c>
      <c r="L1735" t="s">
        <v>44</v>
      </c>
      <c r="M1735" t="s">
        <v>506</v>
      </c>
      <c r="N1735" s="19" t="s">
        <v>33</v>
      </c>
      <c r="S1735" s="19" t="s">
        <v>33</v>
      </c>
    </row>
    <row r="1736" spans="5:19" x14ac:dyDescent="0.25">
      <c r="E1736" t="s">
        <v>6579</v>
      </c>
      <c r="F1736" t="s">
        <v>6580</v>
      </c>
      <c r="G1736" s="19" t="s">
        <v>33</v>
      </c>
      <c r="H1736" t="s">
        <v>6577</v>
      </c>
      <c r="I1736" t="s">
        <v>89</v>
      </c>
      <c r="J1736" t="s">
        <v>89</v>
      </c>
      <c r="K1736" t="s">
        <v>6581</v>
      </c>
      <c r="L1736" t="s">
        <v>35</v>
      </c>
      <c r="M1736" t="s">
        <v>117</v>
      </c>
      <c r="N1736" s="19" t="s">
        <v>33</v>
      </c>
      <c r="S1736" s="19" t="s">
        <v>33</v>
      </c>
    </row>
    <row r="1737" spans="5:19" x14ac:dyDescent="0.25">
      <c r="E1737" t="s">
        <v>6582</v>
      </c>
      <c r="F1737" t="s">
        <v>6583</v>
      </c>
      <c r="G1737" s="19" t="s">
        <v>33</v>
      </c>
      <c r="H1737" t="s">
        <v>6577</v>
      </c>
      <c r="I1737" t="s">
        <v>89</v>
      </c>
      <c r="J1737" t="s">
        <v>89</v>
      </c>
      <c r="K1737" t="s">
        <v>6584</v>
      </c>
      <c r="L1737" t="s">
        <v>52</v>
      </c>
      <c r="M1737" t="s">
        <v>137</v>
      </c>
      <c r="N1737" s="19" t="s">
        <v>33</v>
      </c>
      <c r="S1737" s="19" t="s">
        <v>33</v>
      </c>
    </row>
    <row r="1738" spans="5:19" x14ac:dyDescent="0.25">
      <c r="E1738" t="s">
        <v>6585</v>
      </c>
      <c r="F1738" t="s">
        <v>6586</v>
      </c>
      <c r="G1738" s="19" t="s">
        <v>33</v>
      </c>
      <c r="H1738" t="s">
        <v>6577</v>
      </c>
      <c r="I1738" t="s">
        <v>89</v>
      </c>
      <c r="J1738" t="s">
        <v>89</v>
      </c>
      <c r="K1738" t="s">
        <v>6587</v>
      </c>
      <c r="L1738" t="s">
        <v>170</v>
      </c>
      <c r="M1738" t="s">
        <v>683</v>
      </c>
      <c r="N1738" s="19" t="s">
        <v>33</v>
      </c>
      <c r="S1738" s="19" t="s">
        <v>33</v>
      </c>
    </row>
    <row r="1739" spans="5:19" x14ac:dyDescent="0.25">
      <c r="E1739" t="s">
        <v>6588</v>
      </c>
      <c r="F1739" t="s">
        <v>6589</v>
      </c>
      <c r="G1739" s="19" t="s">
        <v>33</v>
      </c>
      <c r="H1739" t="s">
        <v>6590</v>
      </c>
      <c r="I1739" t="s">
        <v>82</v>
      </c>
      <c r="J1739" t="s">
        <v>105</v>
      </c>
      <c r="K1739" t="s">
        <v>6591</v>
      </c>
      <c r="L1739" t="s">
        <v>38</v>
      </c>
      <c r="M1739" t="s">
        <v>133</v>
      </c>
      <c r="N1739" s="19" t="s">
        <v>33</v>
      </c>
      <c r="S1739" s="19" t="s">
        <v>33</v>
      </c>
    </row>
    <row r="1740" spans="5:19" x14ac:dyDescent="0.25">
      <c r="E1740" t="s">
        <v>6592</v>
      </c>
      <c r="F1740" t="s">
        <v>6593</v>
      </c>
      <c r="G1740" s="19" t="s">
        <v>33</v>
      </c>
      <c r="H1740" t="s">
        <v>6594</v>
      </c>
      <c r="I1740" t="s">
        <v>82</v>
      </c>
      <c r="J1740" t="s">
        <v>105</v>
      </c>
      <c r="K1740" t="s">
        <v>6591</v>
      </c>
      <c r="L1740" t="s">
        <v>38</v>
      </c>
      <c r="M1740" t="s">
        <v>133</v>
      </c>
      <c r="N1740" s="19" t="s">
        <v>33</v>
      </c>
      <c r="S1740" s="19" t="s">
        <v>33</v>
      </c>
    </row>
    <row r="1741" spans="5:19" x14ac:dyDescent="0.25">
      <c r="E1741" t="s">
        <v>6595</v>
      </c>
      <c r="F1741" t="s">
        <v>6596</v>
      </c>
      <c r="G1741" s="19" t="s">
        <v>33</v>
      </c>
      <c r="H1741" t="s">
        <v>6597</v>
      </c>
      <c r="I1741" t="s">
        <v>52</v>
      </c>
      <c r="J1741" t="s">
        <v>137</v>
      </c>
      <c r="K1741" t="s">
        <v>6591</v>
      </c>
      <c r="L1741" t="s">
        <v>38</v>
      </c>
      <c r="M1741" t="s">
        <v>133</v>
      </c>
      <c r="N1741" s="19" t="s">
        <v>33</v>
      </c>
      <c r="S1741" s="19" t="s">
        <v>33</v>
      </c>
    </row>
    <row r="1742" spans="5:19" x14ac:dyDescent="0.25">
      <c r="E1742" t="s">
        <v>6598</v>
      </c>
      <c r="F1742" t="s">
        <v>6599</v>
      </c>
      <c r="G1742" s="19" t="s">
        <v>33</v>
      </c>
      <c r="H1742" t="s">
        <v>6600</v>
      </c>
      <c r="I1742" t="s">
        <v>52</v>
      </c>
      <c r="J1742" t="s">
        <v>137</v>
      </c>
      <c r="K1742" t="s">
        <v>6601</v>
      </c>
      <c r="L1742" t="s">
        <v>170</v>
      </c>
      <c r="M1742" t="s">
        <v>683</v>
      </c>
      <c r="N1742" s="19" t="s">
        <v>33</v>
      </c>
      <c r="S1742" s="19" t="s">
        <v>33</v>
      </c>
    </row>
    <row r="1743" spans="5:19" x14ac:dyDescent="0.25">
      <c r="E1743" t="s">
        <v>6602</v>
      </c>
      <c r="F1743" t="s">
        <v>6603</v>
      </c>
      <c r="G1743" s="19" t="s">
        <v>33</v>
      </c>
      <c r="H1743" t="s">
        <v>6604</v>
      </c>
      <c r="I1743" t="s">
        <v>89</v>
      </c>
      <c r="J1743" t="s">
        <v>89</v>
      </c>
      <c r="K1743" t="s">
        <v>6605</v>
      </c>
      <c r="L1743" t="s">
        <v>38</v>
      </c>
      <c r="M1743" t="s">
        <v>68</v>
      </c>
      <c r="N1743" s="19" t="s">
        <v>33</v>
      </c>
      <c r="S1743" s="19" t="s">
        <v>33</v>
      </c>
    </row>
    <row r="1744" spans="5:19" x14ac:dyDescent="0.25">
      <c r="E1744" t="s">
        <v>6606</v>
      </c>
      <c r="F1744" t="s">
        <v>6607</v>
      </c>
      <c r="G1744" s="19" t="s">
        <v>33</v>
      </c>
      <c r="H1744" t="s">
        <v>6608</v>
      </c>
      <c r="I1744" t="s">
        <v>150</v>
      </c>
      <c r="J1744" t="s">
        <v>244</v>
      </c>
      <c r="K1744" t="s">
        <v>6609</v>
      </c>
      <c r="L1744" t="s">
        <v>52</v>
      </c>
      <c r="M1744" t="s">
        <v>376</v>
      </c>
      <c r="N1744" s="19" t="s">
        <v>33</v>
      </c>
      <c r="S1744" s="19" t="s">
        <v>33</v>
      </c>
    </row>
    <row r="1745" spans="5:19" x14ac:dyDescent="0.25">
      <c r="E1745" t="s">
        <v>6610</v>
      </c>
      <c r="F1745" t="s">
        <v>6611</v>
      </c>
      <c r="G1745" s="19" t="s">
        <v>33</v>
      </c>
      <c r="H1745" t="s">
        <v>6612</v>
      </c>
      <c r="I1745" t="s">
        <v>89</v>
      </c>
      <c r="J1745" t="s">
        <v>89</v>
      </c>
      <c r="K1745" t="s">
        <v>6609</v>
      </c>
      <c r="L1745" t="s">
        <v>52</v>
      </c>
      <c r="M1745" t="s">
        <v>376</v>
      </c>
      <c r="N1745" s="19" t="s">
        <v>33</v>
      </c>
      <c r="S1745" s="19" t="s">
        <v>33</v>
      </c>
    </row>
    <row r="1746" spans="5:19" x14ac:dyDescent="0.25">
      <c r="E1746" t="s">
        <v>6613</v>
      </c>
      <c r="F1746" t="s">
        <v>6614</v>
      </c>
      <c r="G1746" s="19" t="s">
        <v>33</v>
      </c>
      <c r="H1746" t="s">
        <v>6615</v>
      </c>
      <c r="I1746" t="s">
        <v>38</v>
      </c>
      <c r="J1746" t="s">
        <v>1275</v>
      </c>
      <c r="K1746" t="s">
        <v>6609</v>
      </c>
      <c r="L1746" t="s">
        <v>52</v>
      </c>
      <c r="M1746" t="s">
        <v>376</v>
      </c>
      <c r="N1746" s="19" t="s">
        <v>33</v>
      </c>
      <c r="S1746" s="19" t="s">
        <v>33</v>
      </c>
    </row>
    <row r="1747" spans="5:19" x14ac:dyDescent="0.25">
      <c r="E1747" t="s">
        <v>6616</v>
      </c>
      <c r="F1747" t="s">
        <v>6617</v>
      </c>
      <c r="G1747" s="19" t="s">
        <v>33</v>
      </c>
      <c r="H1747" t="s">
        <v>6618</v>
      </c>
      <c r="K1747" t="s">
        <v>6619</v>
      </c>
      <c r="N1747" s="19" t="s">
        <v>33</v>
      </c>
      <c r="S1747" s="19" t="s">
        <v>33</v>
      </c>
    </row>
    <row r="1748" spans="5:19" x14ac:dyDescent="0.25">
      <c r="E1748" t="s">
        <v>6620</v>
      </c>
      <c r="F1748" t="s">
        <v>6621</v>
      </c>
      <c r="G1748" s="19" t="s">
        <v>33</v>
      </c>
      <c r="H1748" t="s">
        <v>6622</v>
      </c>
      <c r="I1748" t="s">
        <v>89</v>
      </c>
      <c r="J1748" t="s">
        <v>89</v>
      </c>
      <c r="K1748" t="s">
        <v>6623</v>
      </c>
      <c r="L1748" t="s">
        <v>356</v>
      </c>
      <c r="M1748" t="s">
        <v>945</v>
      </c>
      <c r="N1748" s="19" t="s">
        <v>33</v>
      </c>
      <c r="S1748" s="19" t="s">
        <v>33</v>
      </c>
    </row>
    <row r="1749" spans="5:19" x14ac:dyDescent="0.25">
      <c r="E1749" t="s">
        <v>6624</v>
      </c>
      <c r="F1749" t="s">
        <v>6625</v>
      </c>
      <c r="G1749" s="19" t="s">
        <v>33</v>
      </c>
      <c r="H1749" t="s">
        <v>6626</v>
      </c>
      <c r="I1749" t="s">
        <v>89</v>
      </c>
      <c r="J1749" t="s">
        <v>89</v>
      </c>
      <c r="K1749" t="s">
        <v>6627</v>
      </c>
      <c r="L1749" t="s">
        <v>44</v>
      </c>
      <c r="M1749" t="s">
        <v>227</v>
      </c>
      <c r="N1749" s="19" t="s">
        <v>33</v>
      </c>
      <c r="S1749" s="19" t="s">
        <v>33</v>
      </c>
    </row>
    <row r="1750" spans="5:19" x14ac:dyDescent="0.25">
      <c r="E1750" t="s">
        <v>6628</v>
      </c>
      <c r="F1750" t="s">
        <v>6629</v>
      </c>
      <c r="G1750" s="19" t="s">
        <v>33</v>
      </c>
      <c r="H1750" t="s">
        <v>6630</v>
      </c>
      <c r="I1750" t="s">
        <v>150</v>
      </c>
      <c r="J1750" t="s">
        <v>640</v>
      </c>
      <c r="K1750" t="s">
        <v>6631</v>
      </c>
      <c r="L1750" t="s">
        <v>35</v>
      </c>
      <c r="M1750" t="s">
        <v>72</v>
      </c>
      <c r="N1750" s="19" t="s">
        <v>33</v>
      </c>
      <c r="S1750" s="19" t="s">
        <v>33</v>
      </c>
    </row>
    <row r="1751" spans="5:19" x14ac:dyDescent="0.25">
      <c r="E1751" t="s">
        <v>6632</v>
      </c>
      <c r="F1751" t="s">
        <v>6633</v>
      </c>
      <c r="G1751" s="19" t="s">
        <v>33</v>
      </c>
      <c r="H1751" t="s">
        <v>6634</v>
      </c>
      <c r="I1751" t="s">
        <v>82</v>
      </c>
      <c r="J1751" t="s">
        <v>190</v>
      </c>
      <c r="K1751" t="s">
        <v>6635</v>
      </c>
      <c r="L1751" t="s">
        <v>89</v>
      </c>
      <c r="M1751" t="s">
        <v>89</v>
      </c>
      <c r="N1751" s="19" t="s">
        <v>33</v>
      </c>
      <c r="S1751" s="19" t="s">
        <v>33</v>
      </c>
    </row>
    <row r="1752" spans="5:19" x14ac:dyDescent="0.25">
      <c r="E1752" t="s">
        <v>6636</v>
      </c>
      <c r="F1752" t="s">
        <v>6637</v>
      </c>
      <c r="G1752" s="19" t="s">
        <v>33</v>
      </c>
      <c r="H1752" t="s">
        <v>6638</v>
      </c>
      <c r="I1752" t="s">
        <v>35</v>
      </c>
      <c r="J1752" t="s">
        <v>160</v>
      </c>
      <c r="K1752" t="s">
        <v>6639</v>
      </c>
      <c r="L1752" t="s">
        <v>35</v>
      </c>
      <c r="M1752" t="s">
        <v>160</v>
      </c>
      <c r="N1752" s="19" t="s">
        <v>33</v>
      </c>
      <c r="S1752" s="19" t="s">
        <v>33</v>
      </c>
    </row>
    <row r="1753" spans="5:19" x14ac:dyDescent="0.25">
      <c r="E1753" t="s">
        <v>6640</v>
      </c>
      <c r="F1753" t="s">
        <v>6641</v>
      </c>
      <c r="G1753" s="19" t="s">
        <v>33</v>
      </c>
      <c r="H1753" t="s">
        <v>6642</v>
      </c>
      <c r="I1753" t="s">
        <v>89</v>
      </c>
      <c r="J1753" t="s">
        <v>89</v>
      </c>
      <c r="K1753" t="s">
        <v>6643</v>
      </c>
      <c r="L1753" t="s">
        <v>52</v>
      </c>
      <c r="M1753" t="s">
        <v>195</v>
      </c>
      <c r="N1753" s="19" t="s">
        <v>33</v>
      </c>
      <c r="S1753" s="19" t="s">
        <v>33</v>
      </c>
    </row>
    <row r="1754" spans="5:19" x14ac:dyDescent="0.25">
      <c r="E1754" t="s">
        <v>6644</v>
      </c>
      <c r="F1754" t="s">
        <v>6645</v>
      </c>
      <c r="G1754" s="19" t="s">
        <v>33</v>
      </c>
      <c r="H1754" t="s">
        <v>6642</v>
      </c>
      <c r="I1754" t="s">
        <v>89</v>
      </c>
      <c r="J1754" t="s">
        <v>89</v>
      </c>
      <c r="K1754" t="s">
        <v>6646</v>
      </c>
      <c r="L1754" t="s">
        <v>96</v>
      </c>
      <c r="M1754" t="s">
        <v>506</v>
      </c>
      <c r="N1754" s="19" t="s">
        <v>33</v>
      </c>
      <c r="S1754" s="19" t="s">
        <v>33</v>
      </c>
    </row>
    <row r="1755" spans="5:19" x14ac:dyDescent="0.25">
      <c r="E1755" t="s">
        <v>6647</v>
      </c>
      <c r="F1755" t="s">
        <v>6648</v>
      </c>
      <c r="G1755" s="19" t="s">
        <v>33</v>
      </c>
      <c r="H1755" t="s">
        <v>6642</v>
      </c>
      <c r="I1755" t="s">
        <v>89</v>
      </c>
      <c r="J1755" t="s">
        <v>89</v>
      </c>
      <c r="K1755" t="s">
        <v>6649</v>
      </c>
      <c r="L1755" t="s">
        <v>110</v>
      </c>
      <c r="M1755" t="s">
        <v>567</v>
      </c>
      <c r="N1755" s="19" t="s">
        <v>33</v>
      </c>
      <c r="S1755" s="19" t="s">
        <v>33</v>
      </c>
    </row>
    <row r="1756" spans="5:19" x14ac:dyDescent="0.25">
      <c r="E1756" t="s">
        <v>6650</v>
      </c>
      <c r="F1756" t="s">
        <v>6651</v>
      </c>
      <c r="G1756" s="19" t="s">
        <v>33</v>
      </c>
      <c r="H1756" t="s">
        <v>6642</v>
      </c>
      <c r="I1756" t="s">
        <v>38</v>
      </c>
      <c r="J1756" t="s">
        <v>39</v>
      </c>
      <c r="K1756" t="s">
        <v>6652</v>
      </c>
      <c r="L1756" t="s">
        <v>38</v>
      </c>
      <c r="M1756" t="s">
        <v>68</v>
      </c>
      <c r="N1756" s="19" t="s">
        <v>33</v>
      </c>
      <c r="S1756" s="19" t="s">
        <v>33</v>
      </c>
    </row>
    <row r="1757" spans="5:19" x14ac:dyDescent="0.25">
      <c r="E1757" t="s">
        <v>6653</v>
      </c>
      <c r="F1757" t="s">
        <v>6654</v>
      </c>
      <c r="G1757" s="19" t="s">
        <v>33</v>
      </c>
      <c r="H1757" t="s">
        <v>6642</v>
      </c>
      <c r="I1757" t="s">
        <v>38</v>
      </c>
      <c r="J1757" t="s">
        <v>39</v>
      </c>
      <c r="K1757" t="s">
        <v>6655</v>
      </c>
      <c r="L1757" t="s">
        <v>170</v>
      </c>
      <c r="M1757" t="s">
        <v>553</v>
      </c>
      <c r="N1757" s="19" t="s">
        <v>33</v>
      </c>
      <c r="S1757" s="19" t="s">
        <v>33</v>
      </c>
    </row>
    <row r="1758" spans="5:19" x14ac:dyDescent="0.25">
      <c r="E1758" t="s">
        <v>6656</v>
      </c>
      <c r="F1758" t="s">
        <v>6657</v>
      </c>
      <c r="G1758" s="19" t="s">
        <v>33</v>
      </c>
      <c r="H1758" t="s">
        <v>6658</v>
      </c>
      <c r="I1758" t="s">
        <v>89</v>
      </c>
      <c r="J1758" t="s">
        <v>89</v>
      </c>
      <c r="K1758" t="s">
        <v>6659</v>
      </c>
      <c r="L1758" t="s">
        <v>44</v>
      </c>
      <c r="M1758" t="s">
        <v>144</v>
      </c>
      <c r="N1758" s="19" t="s">
        <v>33</v>
      </c>
      <c r="S1758" s="19" t="s">
        <v>33</v>
      </c>
    </row>
    <row r="1759" spans="5:19" x14ac:dyDescent="0.25">
      <c r="E1759" t="s">
        <v>6660</v>
      </c>
      <c r="F1759" t="s">
        <v>6661</v>
      </c>
      <c r="G1759" s="19" t="s">
        <v>33</v>
      </c>
      <c r="H1759" t="s">
        <v>6658</v>
      </c>
      <c r="I1759" t="s">
        <v>89</v>
      </c>
      <c r="J1759" t="s">
        <v>89</v>
      </c>
      <c r="K1759" t="s">
        <v>6662</v>
      </c>
      <c r="L1759" t="s">
        <v>150</v>
      </c>
      <c r="M1759" t="s">
        <v>151</v>
      </c>
      <c r="N1759" s="19" t="s">
        <v>33</v>
      </c>
      <c r="S1759" s="19" t="s">
        <v>33</v>
      </c>
    </row>
    <row r="1760" spans="5:19" x14ac:dyDescent="0.25">
      <c r="E1760" t="s">
        <v>6663</v>
      </c>
      <c r="F1760" t="s">
        <v>6664</v>
      </c>
      <c r="G1760" s="19" t="s">
        <v>33</v>
      </c>
      <c r="H1760" t="s">
        <v>6665</v>
      </c>
      <c r="I1760" t="s">
        <v>89</v>
      </c>
      <c r="J1760" t="s">
        <v>89</v>
      </c>
      <c r="K1760" t="s">
        <v>6662</v>
      </c>
      <c r="L1760" t="s">
        <v>150</v>
      </c>
      <c r="M1760" t="s">
        <v>151</v>
      </c>
      <c r="N1760" s="19" t="s">
        <v>33</v>
      </c>
      <c r="S1760" s="19" t="s">
        <v>33</v>
      </c>
    </row>
    <row r="1761" spans="5:19" x14ac:dyDescent="0.25">
      <c r="E1761" t="s">
        <v>6666</v>
      </c>
      <c r="F1761" t="s">
        <v>6667</v>
      </c>
      <c r="G1761" s="19" t="s">
        <v>33</v>
      </c>
      <c r="H1761" t="s">
        <v>6668</v>
      </c>
      <c r="I1761" t="s">
        <v>44</v>
      </c>
      <c r="J1761" t="s">
        <v>103</v>
      </c>
      <c r="K1761" t="s">
        <v>6662</v>
      </c>
      <c r="L1761" t="s">
        <v>150</v>
      </c>
      <c r="M1761" t="s">
        <v>151</v>
      </c>
      <c r="N1761" s="19" t="s">
        <v>33</v>
      </c>
      <c r="S1761" s="19" t="s">
        <v>33</v>
      </c>
    </row>
    <row r="1762" spans="5:19" x14ac:dyDescent="0.25">
      <c r="E1762" t="s">
        <v>6669</v>
      </c>
      <c r="F1762" t="s">
        <v>6670</v>
      </c>
      <c r="G1762" s="19" t="s">
        <v>33</v>
      </c>
      <c r="H1762" t="s">
        <v>6671</v>
      </c>
      <c r="I1762" t="s">
        <v>89</v>
      </c>
      <c r="J1762" t="s">
        <v>89</v>
      </c>
      <c r="K1762" t="s">
        <v>6672</v>
      </c>
      <c r="L1762" t="s">
        <v>38</v>
      </c>
      <c r="M1762" t="s">
        <v>62</v>
      </c>
      <c r="N1762" s="19" t="s">
        <v>33</v>
      </c>
      <c r="S1762" s="19" t="s">
        <v>33</v>
      </c>
    </row>
    <row r="1763" spans="5:19" x14ac:dyDescent="0.25">
      <c r="E1763" t="s">
        <v>6673</v>
      </c>
      <c r="F1763" t="s">
        <v>6674</v>
      </c>
      <c r="G1763" s="19" t="s">
        <v>33</v>
      </c>
      <c r="H1763" t="s">
        <v>6675</v>
      </c>
      <c r="I1763" t="s">
        <v>52</v>
      </c>
      <c r="J1763" t="s">
        <v>53</v>
      </c>
      <c r="K1763" t="s">
        <v>6676</v>
      </c>
      <c r="L1763" t="s">
        <v>89</v>
      </c>
      <c r="M1763" t="s">
        <v>89</v>
      </c>
      <c r="N1763" s="19" t="s">
        <v>33</v>
      </c>
      <c r="S1763" s="19" t="s">
        <v>33</v>
      </c>
    </row>
    <row r="1764" spans="5:19" x14ac:dyDescent="0.25">
      <c r="E1764" t="s">
        <v>6677</v>
      </c>
      <c r="F1764" t="s">
        <v>6678</v>
      </c>
      <c r="G1764" s="19" t="s">
        <v>33</v>
      </c>
      <c r="H1764" t="s">
        <v>6679</v>
      </c>
      <c r="I1764" t="s">
        <v>82</v>
      </c>
      <c r="J1764" t="s">
        <v>1071</v>
      </c>
      <c r="K1764" t="s">
        <v>6680</v>
      </c>
      <c r="L1764" t="s">
        <v>89</v>
      </c>
      <c r="M1764" t="s">
        <v>89</v>
      </c>
      <c r="N1764" s="19" t="s">
        <v>33</v>
      </c>
      <c r="S1764" s="19" t="s">
        <v>33</v>
      </c>
    </row>
    <row r="1765" spans="5:19" x14ac:dyDescent="0.25">
      <c r="E1765" t="s">
        <v>6681</v>
      </c>
      <c r="F1765" t="s">
        <v>6682</v>
      </c>
      <c r="G1765" s="19" t="s">
        <v>33</v>
      </c>
      <c r="H1765" t="s">
        <v>6683</v>
      </c>
      <c r="I1765" t="s">
        <v>38</v>
      </c>
      <c r="J1765" t="s">
        <v>283</v>
      </c>
      <c r="K1765" t="s">
        <v>6684</v>
      </c>
      <c r="L1765" t="s">
        <v>89</v>
      </c>
      <c r="M1765" t="s">
        <v>89</v>
      </c>
      <c r="N1765" s="19" t="s">
        <v>33</v>
      </c>
      <c r="S1765" s="19" t="s">
        <v>33</v>
      </c>
    </row>
    <row r="1766" spans="5:19" x14ac:dyDescent="0.25">
      <c r="E1766" t="s">
        <v>6685</v>
      </c>
      <c r="F1766" t="s">
        <v>6686</v>
      </c>
      <c r="G1766" s="19" t="s">
        <v>33</v>
      </c>
      <c r="H1766" t="s">
        <v>6687</v>
      </c>
      <c r="I1766" t="s">
        <v>35</v>
      </c>
      <c r="J1766" t="s">
        <v>688</v>
      </c>
      <c r="K1766" t="s">
        <v>6688</v>
      </c>
      <c r="L1766" t="s">
        <v>89</v>
      </c>
      <c r="M1766" t="s">
        <v>89</v>
      </c>
      <c r="N1766" s="19" t="s">
        <v>33</v>
      </c>
      <c r="S1766" s="19" t="s">
        <v>33</v>
      </c>
    </row>
    <row r="1767" spans="5:19" x14ac:dyDescent="0.25">
      <c r="E1767" t="s">
        <v>6689</v>
      </c>
      <c r="F1767" t="s">
        <v>6690</v>
      </c>
      <c r="G1767" s="19" t="s">
        <v>33</v>
      </c>
      <c r="H1767" t="s">
        <v>6691</v>
      </c>
      <c r="I1767" t="s">
        <v>38</v>
      </c>
      <c r="J1767" t="s">
        <v>249</v>
      </c>
      <c r="K1767" t="s">
        <v>6692</v>
      </c>
      <c r="L1767" t="s">
        <v>89</v>
      </c>
      <c r="M1767" t="s">
        <v>89</v>
      </c>
      <c r="N1767" s="19" t="s">
        <v>33</v>
      </c>
      <c r="S1767" s="19" t="s">
        <v>33</v>
      </c>
    </row>
    <row r="1768" spans="5:19" x14ac:dyDescent="0.25">
      <c r="E1768" t="s">
        <v>6693</v>
      </c>
      <c r="F1768" t="s">
        <v>6694</v>
      </c>
      <c r="G1768" s="19" t="s">
        <v>33</v>
      </c>
      <c r="H1768" t="s">
        <v>6695</v>
      </c>
      <c r="I1768" t="s">
        <v>150</v>
      </c>
      <c r="J1768" t="s">
        <v>151</v>
      </c>
      <c r="K1768" t="s">
        <v>6696</v>
      </c>
      <c r="L1768" t="s">
        <v>89</v>
      </c>
      <c r="M1768" t="s">
        <v>89</v>
      </c>
      <c r="N1768" s="19" t="s">
        <v>33</v>
      </c>
      <c r="S1768" s="19" t="s">
        <v>33</v>
      </c>
    </row>
    <row r="1769" spans="5:19" x14ac:dyDescent="0.25">
      <c r="E1769" t="s">
        <v>6697</v>
      </c>
      <c r="F1769" t="s">
        <v>6698</v>
      </c>
      <c r="G1769" s="19" t="s">
        <v>33</v>
      </c>
      <c r="H1769" t="s">
        <v>6699</v>
      </c>
      <c r="I1769" t="s">
        <v>150</v>
      </c>
      <c r="J1769" t="s">
        <v>510</v>
      </c>
      <c r="K1769" t="s">
        <v>6700</v>
      </c>
      <c r="L1769" t="s">
        <v>44</v>
      </c>
      <c r="M1769" t="s">
        <v>45</v>
      </c>
      <c r="N1769" s="19" t="s">
        <v>33</v>
      </c>
      <c r="S1769" s="19" t="s">
        <v>33</v>
      </c>
    </row>
    <row r="1770" spans="5:19" x14ac:dyDescent="0.25">
      <c r="E1770" t="s">
        <v>6701</v>
      </c>
      <c r="F1770" t="s">
        <v>6702</v>
      </c>
      <c r="G1770" s="19" t="s">
        <v>33</v>
      </c>
      <c r="H1770" t="s">
        <v>6703</v>
      </c>
      <c r="I1770" t="s">
        <v>38</v>
      </c>
      <c r="J1770" t="s">
        <v>376</v>
      </c>
      <c r="K1770" t="s">
        <v>6704</v>
      </c>
      <c r="L1770" t="s">
        <v>38</v>
      </c>
      <c r="M1770" t="s">
        <v>471</v>
      </c>
      <c r="N1770" s="19" t="s">
        <v>33</v>
      </c>
      <c r="S1770" s="19" t="s">
        <v>33</v>
      </c>
    </row>
    <row r="1771" spans="5:19" x14ac:dyDescent="0.25">
      <c r="E1771" t="s">
        <v>6705</v>
      </c>
      <c r="F1771" t="s">
        <v>6706</v>
      </c>
      <c r="G1771" s="19" t="s">
        <v>33</v>
      </c>
      <c r="H1771" t="s">
        <v>6707</v>
      </c>
      <c r="I1771" t="s">
        <v>52</v>
      </c>
      <c r="J1771" t="s">
        <v>558</v>
      </c>
      <c r="K1771" t="s">
        <v>6708</v>
      </c>
      <c r="L1771" t="s">
        <v>44</v>
      </c>
      <c r="M1771" t="s">
        <v>103</v>
      </c>
      <c r="N1771" s="19" t="s">
        <v>33</v>
      </c>
      <c r="S1771" s="19" t="s">
        <v>33</v>
      </c>
    </row>
    <row r="1772" spans="5:19" x14ac:dyDescent="0.25">
      <c r="E1772" t="s">
        <v>6709</v>
      </c>
      <c r="F1772" t="s">
        <v>6710</v>
      </c>
      <c r="G1772" s="19" t="s">
        <v>33</v>
      </c>
      <c r="H1772" t="s">
        <v>6711</v>
      </c>
      <c r="I1772" t="s">
        <v>35</v>
      </c>
      <c r="J1772" t="s">
        <v>263</v>
      </c>
      <c r="K1772" t="s">
        <v>6712</v>
      </c>
      <c r="L1772" t="s">
        <v>82</v>
      </c>
      <c r="M1772" t="s">
        <v>105</v>
      </c>
      <c r="N1772" s="19" t="s">
        <v>33</v>
      </c>
      <c r="S1772" s="19" t="s">
        <v>33</v>
      </c>
    </row>
    <row r="1773" spans="5:19" x14ac:dyDescent="0.25">
      <c r="E1773" t="s">
        <v>6713</v>
      </c>
      <c r="F1773" t="s">
        <v>6714</v>
      </c>
      <c r="G1773" s="19" t="s">
        <v>33</v>
      </c>
      <c r="H1773" t="s">
        <v>6715</v>
      </c>
      <c r="I1773" t="s">
        <v>82</v>
      </c>
      <c r="J1773" t="s">
        <v>943</v>
      </c>
      <c r="K1773" t="s">
        <v>6716</v>
      </c>
      <c r="L1773" t="s">
        <v>44</v>
      </c>
      <c r="M1773" t="s">
        <v>285</v>
      </c>
      <c r="N1773" s="19" t="s">
        <v>33</v>
      </c>
      <c r="S1773" s="19" t="s">
        <v>33</v>
      </c>
    </row>
    <row r="1774" spans="5:19" x14ac:dyDescent="0.25">
      <c r="E1774" t="s">
        <v>6717</v>
      </c>
      <c r="F1774" t="s">
        <v>6718</v>
      </c>
      <c r="G1774" s="19" t="s">
        <v>33</v>
      </c>
      <c r="H1774" t="s">
        <v>6719</v>
      </c>
      <c r="I1774" t="s">
        <v>52</v>
      </c>
      <c r="J1774" t="s">
        <v>55</v>
      </c>
      <c r="K1774" t="s">
        <v>6720</v>
      </c>
      <c r="L1774" t="s">
        <v>44</v>
      </c>
      <c r="M1774" t="s">
        <v>45</v>
      </c>
      <c r="N1774" s="19" t="s">
        <v>33</v>
      </c>
      <c r="S1774" s="19" t="s">
        <v>33</v>
      </c>
    </row>
    <row r="1775" spans="5:19" x14ac:dyDescent="0.25">
      <c r="E1775" t="s">
        <v>6721</v>
      </c>
      <c r="F1775" t="s">
        <v>6722</v>
      </c>
      <c r="G1775" s="19" t="s">
        <v>33</v>
      </c>
      <c r="H1775" t="s">
        <v>6723</v>
      </c>
      <c r="I1775" t="s">
        <v>38</v>
      </c>
      <c r="J1775" t="s">
        <v>39</v>
      </c>
      <c r="K1775" t="s">
        <v>6724</v>
      </c>
      <c r="L1775" t="s">
        <v>52</v>
      </c>
      <c r="M1775" t="s">
        <v>531</v>
      </c>
      <c r="N1775" s="19" t="s">
        <v>33</v>
      </c>
      <c r="S1775" s="19" t="s">
        <v>33</v>
      </c>
    </row>
    <row r="1776" spans="5:19" x14ac:dyDescent="0.25">
      <c r="E1776" t="s">
        <v>6725</v>
      </c>
      <c r="F1776" t="s">
        <v>6726</v>
      </c>
      <c r="G1776" s="19" t="s">
        <v>33</v>
      </c>
      <c r="H1776" t="s">
        <v>6727</v>
      </c>
      <c r="I1776" t="s">
        <v>38</v>
      </c>
      <c r="J1776" t="s">
        <v>376</v>
      </c>
      <c r="K1776" t="s">
        <v>6724</v>
      </c>
      <c r="L1776" t="s">
        <v>52</v>
      </c>
      <c r="M1776" t="s">
        <v>531</v>
      </c>
      <c r="N1776" s="19" t="s">
        <v>33</v>
      </c>
      <c r="S1776" s="19" t="s">
        <v>33</v>
      </c>
    </row>
    <row r="1777" spans="5:19" x14ac:dyDescent="0.25">
      <c r="E1777" t="s">
        <v>6728</v>
      </c>
      <c r="F1777" t="s">
        <v>6729</v>
      </c>
      <c r="G1777" s="19" t="s">
        <v>33</v>
      </c>
      <c r="H1777" t="s">
        <v>6730</v>
      </c>
      <c r="I1777" t="s">
        <v>38</v>
      </c>
      <c r="J1777" t="s">
        <v>815</v>
      </c>
      <c r="K1777" t="s">
        <v>6731</v>
      </c>
      <c r="L1777" t="s">
        <v>52</v>
      </c>
      <c r="M1777" t="s">
        <v>195</v>
      </c>
      <c r="N1777" s="19" t="s">
        <v>33</v>
      </c>
      <c r="S1777" s="19" t="s">
        <v>33</v>
      </c>
    </row>
    <row r="1778" spans="5:19" x14ac:dyDescent="0.25">
      <c r="E1778" t="s">
        <v>6732</v>
      </c>
      <c r="F1778" t="s">
        <v>6733</v>
      </c>
      <c r="G1778" s="19" t="s">
        <v>33</v>
      </c>
      <c r="H1778" t="s">
        <v>6734</v>
      </c>
      <c r="I1778" t="s">
        <v>110</v>
      </c>
      <c r="J1778" t="s">
        <v>2619</v>
      </c>
      <c r="K1778" t="s">
        <v>6731</v>
      </c>
      <c r="L1778" t="s">
        <v>52</v>
      </c>
      <c r="M1778" t="s">
        <v>195</v>
      </c>
      <c r="N1778" s="19" t="s">
        <v>33</v>
      </c>
      <c r="S1778" s="19" t="s">
        <v>33</v>
      </c>
    </row>
    <row r="1779" spans="5:19" x14ac:dyDescent="0.25">
      <c r="E1779" t="s">
        <v>6735</v>
      </c>
      <c r="F1779" t="s">
        <v>6736</v>
      </c>
      <c r="G1779" s="19" t="s">
        <v>33</v>
      </c>
      <c r="H1779" t="s">
        <v>6737</v>
      </c>
      <c r="I1779" t="s">
        <v>110</v>
      </c>
      <c r="J1779" t="s">
        <v>727</v>
      </c>
      <c r="K1779" t="s">
        <v>6738</v>
      </c>
      <c r="L1779" t="s">
        <v>52</v>
      </c>
      <c r="M1779" t="s">
        <v>531</v>
      </c>
      <c r="N1779" s="19" t="s">
        <v>33</v>
      </c>
      <c r="S1779" s="19" t="s">
        <v>33</v>
      </c>
    </row>
    <row r="1780" spans="5:19" x14ac:dyDescent="0.25">
      <c r="E1780" t="s">
        <v>6739</v>
      </c>
      <c r="F1780" t="s">
        <v>6740</v>
      </c>
      <c r="G1780" s="19" t="s">
        <v>33</v>
      </c>
      <c r="H1780" t="s">
        <v>6741</v>
      </c>
      <c r="I1780" t="s">
        <v>110</v>
      </c>
      <c r="J1780" t="s">
        <v>727</v>
      </c>
      <c r="K1780" t="s">
        <v>6738</v>
      </c>
      <c r="L1780" t="s">
        <v>52</v>
      </c>
      <c r="M1780" t="s">
        <v>531</v>
      </c>
      <c r="N1780" s="19" t="s">
        <v>33</v>
      </c>
      <c r="S1780" s="19" t="s">
        <v>33</v>
      </c>
    </row>
    <row r="1781" spans="5:19" x14ac:dyDescent="0.25">
      <c r="E1781" t="s">
        <v>6742</v>
      </c>
      <c r="F1781" t="s">
        <v>6743</v>
      </c>
      <c r="G1781" s="19" t="s">
        <v>33</v>
      </c>
      <c r="H1781" t="s">
        <v>6744</v>
      </c>
      <c r="I1781" t="s">
        <v>110</v>
      </c>
      <c r="J1781" t="s">
        <v>348</v>
      </c>
      <c r="K1781" t="s">
        <v>6738</v>
      </c>
      <c r="L1781" t="s">
        <v>52</v>
      </c>
      <c r="M1781" t="s">
        <v>531</v>
      </c>
      <c r="N1781" s="19" t="s">
        <v>33</v>
      </c>
      <c r="S1781" s="19" t="s">
        <v>33</v>
      </c>
    </row>
    <row r="1782" spans="5:19" x14ac:dyDescent="0.25">
      <c r="E1782" t="s">
        <v>6745</v>
      </c>
      <c r="F1782" t="s">
        <v>6746</v>
      </c>
      <c r="G1782" s="19" t="s">
        <v>33</v>
      </c>
      <c r="H1782" t="s">
        <v>6747</v>
      </c>
      <c r="I1782" t="s">
        <v>142</v>
      </c>
      <c r="J1782" t="s">
        <v>133</v>
      </c>
      <c r="K1782" t="s">
        <v>6738</v>
      </c>
      <c r="L1782" t="s">
        <v>52</v>
      </c>
      <c r="M1782" t="s">
        <v>531</v>
      </c>
      <c r="N1782" s="19" t="s">
        <v>33</v>
      </c>
      <c r="S1782" s="19" t="s">
        <v>33</v>
      </c>
    </row>
    <row r="1783" spans="5:19" x14ac:dyDescent="0.25">
      <c r="E1783" t="s">
        <v>6748</v>
      </c>
      <c r="F1783" t="s">
        <v>6749</v>
      </c>
      <c r="G1783" s="19" t="s">
        <v>33</v>
      </c>
      <c r="H1783" t="s">
        <v>6750</v>
      </c>
      <c r="I1783" t="s">
        <v>150</v>
      </c>
      <c r="J1783" t="s">
        <v>151</v>
      </c>
      <c r="K1783" t="s">
        <v>6738</v>
      </c>
      <c r="L1783" t="s">
        <v>52</v>
      </c>
      <c r="M1783" t="s">
        <v>531</v>
      </c>
      <c r="N1783" s="19" t="s">
        <v>33</v>
      </c>
      <c r="S1783" s="19" t="s">
        <v>33</v>
      </c>
    </row>
    <row r="1784" spans="5:19" x14ac:dyDescent="0.25">
      <c r="E1784" t="s">
        <v>6751</v>
      </c>
      <c r="F1784" t="s">
        <v>6752</v>
      </c>
      <c r="G1784" s="19" t="s">
        <v>33</v>
      </c>
      <c r="H1784" t="s">
        <v>6753</v>
      </c>
      <c r="I1784" t="s">
        <v>82</v>
      </c>
      <c r="J1784" t="s">
        <v>506</v>
      </c>
      <c r="K1784" t="s">
        <v>6754</v>
      </c>
      <c r="L1784" t="s">
        <v>52</v>
      </c>
      <c r="M1784" t="s">
        <v>630</v>
      </c>
      <c r="N1784" s="19" t="s">
        <v>33</v>
      </c>
      <c r="S1784" s="19" t="s">
        <v>33</v>
      </c>
    </row>
    <row r="1785" spans="5:19" x14ac:dyDescent="0.25">
      <c r="E1785" t="s">
        <v>6755</v>
      </c>
      <c r="F1785" t="s">
        <v>6756</v>
      </c>
      <c r="G1785" s="19" t="s">
        <v>33</v>
      </c>
      <c r="H1785" t="s">
        <v>6757</v>
      </c>
      <c r="I1785" t="s">
        <v>52</v>
      </c>
      <c r="J1785" t="s">
        <v>943</v>
      </c>
      <c r="K1785" t="s">
        <v>6754</v>
      </c>
      <c r="L1785" t="s">
        <v>52</v>
      </c>
      <c r="M1785" t="s">
        <v>630</v>
      </c>
      <c r="N1785" s="19" t="s">
        <v>33</v>
      </c>
      <c r="S1785" s="19" t="s">
        <v>33</v>
      </c>
    </row>
    <row r="1786" spans="5:19" x14ac:dyDescent="0.25">
      <c r="E1786" t="s">
        <v>6758</v>
      </c>
      <c r="F1786" t="s">
        <v>6759</v>
      </c>
      <c r="G1786" s="19" t="s">
        <v>33</v>
      </c>
      <c r="H1786" t="s">
        <v>6760</v>
      </c>
      <c r="I1786" t="s">
        <v>38</v>
      </c>
      <c r="J1786" t="s">
        <v>376</v>
      </c>
      <c r="K1786" t="s">
        <v>6754</v>
      </c>
      <c r="L1786" t="s">
        <v>52</v>
      </c>
      <c r="M1786" t="s">
        <v>630</v>
      </c>
      <c r="N1786" s="19" t="s">
        <v>33</v>
      </c>
      <c r="S1786" s="19" t="s">
        <v>33</v>
      </c>
    </row>
    <row r="1787" spans="5:19" x14ac:dyDescent="0.25">
      <c r="E1787" t="s">
        <v>6761</v>
      </c>
      <c r="F1787" t="s">
        <v>6762</v>
      </c>
      <c r="G1787" s="19" t="s">
        <v>33</v>
      </c>
      <c r="H1787" t="s">
        <v>6763</v>
      </c>
      <c r="I1787" t="s">
        <v>35</v>
      </c>
      <c r="J1787" t="s">
        <v>442</v>
      </c>
      <c r="K1787" t="s">
        <v>6754</v>
      </c>
      <c r="L1787" t="s">
        <v>52</v>
      </c>
      <c r="M1787" t="s">
        <v>630</v>
      </c>
      <c r="N1787" s="19" t="s">
        <v>33</v>
      </c>
      <c r="S1787" s="19" t="s">
        <v>33</v>
      </c>
    </row>
    <row r="1788" spans="5:19" x14ac:dyDescent="0.25">
      <c r="E1788" t="s">
        <v>6764</v>
      </c>
      <c r="F1788" t="s">
        <v>6765</v>
      </c>
      <c r="G1788" s="19" t="s">
        <v>33</v>
      </c>
      <c r="H1788" t="s">
        <v>6766</v>
      </c>
      <c r="I1788" t="s">
        <v>142</v>
      </c>
      <c r="J1788" t="s">
        <v>133</v>
      </c>
      <c r="K1788" t="s">
        <v>6767</v>
      </c>
      <c r="L1788" t="s">
        <v>52</v>
      </c>
      <c r="M1788" t="s">
        <v>1420</v>
      </c>
      <c r="N1788" s="19" t="s">
        <v>33</v>
      </c>
      <c r="S1788" s="19" t="s">
        <v>33</v>
      </c>
    </row>
    <row r="1789" spans="5:19" x14ac:dyDescent="0.25">
      <c r="E1789" t="s">
        <v>6768</v>
      </c>
      <c r="F1789" t="s">
        <v>6769</v>
      </c>
      <c r="G1789" s="19" t="s">
        <v>33</v>
      </c>
      <c r="H1789" t="s">
        <v>6770</v>
      </c>
      <c r="I1789" t="s">
        <v>35</v>
      </c>
      <c r="J1789" t="s">
        <v>160</v>
      </c>
      <c r="K1789" t="s">
        <v>6767</v>
      </c>
      <c r="L1789" t="s">
        <v>52</v>
      </c>
      <c r="M1789" t="s">
        <v>1420</v>
      </c>
      <c r="N1789" s="19" t="s">
        <v>33</v>
      </c>
      <c r="S1789" s="19" t="s">
        <v>33</v>
      </c>
    </row>
    <row r="1790" spans="5:19" x14ac:dyDescent="0.25">
      <c r="E1790" t="s">
        <v>6771</v>
      </c>
      <c r="F1790" t="s">
        <v>6772</v>
      </c>
      <c r="G1790" s="19" t="s">
        <v>33</v>
      </c>
      <c r="H1790" t="s">
        <v>6773</v>
      </c>
      <c r="I1790" t="s">
        <v>38</v>
      </c>
      <c r="J1790" t="s">
        <v>39</v>
      </c>
      <c r="K1790" t="s">
        <v>6767</v>
      </c>
      <c r="L1790" t="s">
        <v>52</v>
      </c>
      <c r="M1790" t="s">
        <v>1420</v>
      </c>
      <c r="N1790" s="19" t="s">
        <v>33</v>
      </c>
      <c r="S1790" s="19" t="s">
        <v>33</v>
      </c>
    </row>
    <row r="1791" spans="5:19" x14ac:dyDescent="0.25">
      <c r="E1791" t="s">
        <v>6774</v>
      </c>
      <c r="F1791" t="s">
        <v>6775</v>
      </c>
      <c r="G1791" s="19" t="s">
        <v>33</v>
      </c>
      <c r="H1791" t="s">
        <v>6776</v>
      </c>
      <c r="I1791" t="s">
        <v>170</v>
      </c>
      <c r="J1791" t="s">
        <v>683</v>
      </c>
      <c r="K1791" t="s">
        <v>6767</v>
      </c>
      <c r="L1791" t="s">
        <v>52</v>
      </c>
      <c r="M1791" t="s">
        <v>1420</v>
      </c>
      <c r="N1791" s="19" t="s">
        <v>33</v>
      </c>
      <c r="S1791" s="19" t="s">
        <v>33</v>
      </c>
    </row>
    <row r="1792" spans="5:19" x14ac:dyDescent="0.25">
      <c r="E1792" t="s">
        <v>6777</v>
      </c>
      <c r="F1792" t="s">
        <v>6778</v>
      </c>
      <c r="G1792" s="19" t="s">
        <v>33</v>
      </c>
      <c r="H1792" t="s">
        <v>6776</v>
      </c>
      <c r="I1792" t="s">
        <v>170</v>
      </c>
      <c r="J1792" t="s">
        <v>683</v>
      </c>
      <c r="K1792" t="s">
        <v>6767</v>
      </c>
      <c r="L1792" t="s">
        <v>52</v>
      </c>
      <c r="M1792" t="s">
        <v>1420</v>
      </c>
      <c r="N1792" s="19" t="s">
        <v>33</v>
      </c>
      <c r="S1792" s="19" t="s">
        <v>33</v>
      </c>
    </row>
    <row r="1793" spans="5:19" x14ac:dyDescent="0.25">
      <c r="E1793" t="s">
        <v>6779</v>
      </c>
      <c r="F1793" t="s">
        <v>6780</v>
      </c>
      <c r="G1793" s="19" t="s">
        <v>33</v>
      </c>
      <c r="H1793" t="s">
        <v>6781</v>
      </c>
      <c r="I1793" t="s">
        <v>82</v>
      </c>
      <c r="J1793" t="s">
        <v>711</v>
      </c>
      <c r="K1793" t="s">
        <v>6767</v>
      </c>
      <c r="L1793" t="s">
        <v>52</v>
      </c>
      <c r="M1793" t="s">
        <v>1420</v>
      </c>
      <c r="N1793" s="19" t="s">
        <v>33</v>
      </c>
      <c r="S1793" s="19" t="s">
        <v>33</v>
      </c>
    </row>
    <row r="1794" spans="5:19" x14ac:dyDescent="0.25">
      <c r="E1794" t="s">
        <v>6782</v>
      </c>
      <c r="F1794" t="s">
        <v>6783</v>
      </c>
      <c r="G1794" s="19" t="s">
        <v>33</v>
      </c>
      <c r="H1794" t="s">
        <v>6784</v>
      </c>
      <c r="K1794" t="s">
        <v>6767</v>
      </c>
      <c r="L1794" t="s">
        <v>52</v>
      </c>
      <c r="M1794" t="s">
        <v>1420</v>
      </c>
      <c r="N1794" s="19" t="s">
        <v>33</v>
      </c>
      <c r="S1794" s="19" t="s">
        <v>33</v>
      </c>
    </row>
    <row r="1795" spans="5:19" x14ac:dyDescent="0.25">
      <c r="E1795" t="s">
        <v>6785</v>
      </c>
      <c r="F1795" t="s">
        <v>6786</v>
      </c>
      <c r="G1795" s="19" t="s">
        <v>33</v>
      </c>
      <c r="H1795" t="s">
        <v>6787</v>
      </c>
      <c r="I1795" t="s">
        <v>110</v>
      </c>
      <c r="J1795" t="s">
        <v>313</v>
      </c>
      <c r="K1795" t="s">
        <v>6788</v>
      </c>
      <c r="L1795" t="s">
        <v>142</v>
      </c>
      <c r="M1795" t="s">
        <v>166</v>
      </c>
      <c r="N1795" s="19" t="s">
        <v>33</v>
      </c>
      <c r="S1795" s="19" t="s">
        <v>33</v>
      </c>
    </row>
    <row r="1796" spans="5:19" x14ac:dyDescent="0.25">
      <c r="E1796" t="s">
        <v>6789</v>
      </c>
      <c r="F1796" t="s">
        <v>6790</v>
      </c>
      <c r="G1796" s="19" t="s">
        <v>33</v>
      </c>
      <c r="H1796" t="s">
        <v>6791</v>
      </c>
      <c r="I1796" t="s">
        <v>44</v>
      </c>
      <c r="J1796" t="s">
        <v>218</v>
      </c>
      <c r="K1796" t="s">
        <v>6792</v>
      </c>
      <c r="L1796" t="s">
        <v>35</v>
      </c>
      <c r="M1796" t="s">
        <v>263</v>
      </c>
      <c r="N1796" s="19" t="s">
        <v>33</v>
      </c>
      <c r="S1796" s="19" t="s">
        <v>33</v>
      </c>
    </row>
    <row r="1797" spans="5:19" x14ac:dyDescent="0.25">
      <c r="E1797" t="s">
        <v>6793</v>
      </c>
      <c r="F1797" t="s">
        <v>6794</v>
      </c>
      <c r="G1797" s="19" t="s">
        <v>33</v>
      </c>
      <c r="H1797" t="s">
        <v>6795</v>
      </c>
      <c r="I1797" t="s">
        <v>110</v>
      </c>
      <c r="J1797" t="s">
        <v>2619</v>
      </c>
      <c r="K1797" t="s">
        <v>6792</v>
      </c>
      <c r="L1797" t="s">
        <v>35</v>
      </c>
      <c r="M1797" t="s">
        <v>263</v>
      </c>
      <c r="N1797" s="19" t="s">
        <v>33</v>
      </c>
      <c r="S1797" s="19" t="s">
        <v>33</v>
      </c>
    </row>
    <row r="1798" spans="5:19" x14ac:dyDescent="0.25">
      <c r="E1798" t="s">
        <v>6796</v>
      </c>
      <c r="F1798" t="s">
        <v>6797</v>
      </c>
      <c r="G1798" s="19" t="s">
        <v>33</v>
      </c>
      <c r="H1798" t="s">
        <v>6798</v>
      </c>
      <c r="I1798" t="s">
        <v>110</v>
      </c>
      <c r="J1798" t="s">
        <v>339</v>
      </c>
      <c r="K1798" t="s">
        <v>6799</v>
      </c>
      <c r="L1798" t="s">
        <v>44</v>
      </c>
      <c r="M1798" t="s">
        <v>649</v>
      </c>
      <c r="N1798" s="19" t="s">
        <v>33</v>
      </c>
      <c r="S1798" s="19" t="s">
        <v>33</v>
      </c>
    </row>
    <row r="1799" spans="5:19" x14ac:dyDescent="0.25">
      <c r="E1799" t="s">
        <v>6800</v>
      </c>
      <c r="F1799" t="s">
        <v>6801</v>
      </c>
      <c r="G1799" s="19" t="s">
        <v>33</v>
      </c>
      <c r="H1799" t="s">
        <v>6798</v>
      </c>
      <c r="I1799" t="s">
        <v>89</v>
      </c>
      <c r="J1799" t="s">
        <v>89</v>
      </c>
      <c r="K1799" t="s">
        <v>6802</v>
      </c>
      <c r="L1799" t="s">
        <v>82</v>
      </c>
      <c r="M1799" t="s">
        <v>117</v>
      </c>
      <c r="N1799" s="19" t="s">
        <v>33</v>
      </c>
      <c r="S1799" s="19" t="s">
        <v>33</v>
      </c>
    </row>
    <row r="1800" spans="5:19" x14ac:dyDescent="0.25">
      <c r="E1800" t="s">
        <v>6803</v>
      </c>
      <c r="F1800" t="s">
        <v>6804</v>
      </c>
      <c r="G1800" s="19" t="s">
        <v>33</v>
      </c>
      <c r="H1800" t="s">
        <v>6805</v>
      </c>
      <c r="I1800" t="s">
        <v>52</v>
      </c>
      <c r="J1800" t="s">
        <v>137</v>
      </c>
      <c r="K1800" t="s">
        <v>6806</v>
      </c>
      <c r="L1800" t="s">
        <v>44</v>
      </c>
      <c r="M1800" t="s">
        <v>103</v>
      </c>
      <c r="N1800" s="19" t="s">
        <v>33</v>
      </c>
      <c r="S1800" s="19" t="s">
        <v>33</v>
      </c>
    </row>
    <row r="1801" spans="5:19" x14ac:dyDescent="0.25">
      <c r="E1801" t="s">
        <v>6807</v>
      </c>
      <c r="F1801" t="s">
        <v>6808</v>
      </c>
      <c r="G1801" s="19" t="s">
        <v>33</v>
      </c>
      <c r="H1801" t="s">
        <v>6809</v>
      </c>
      <c r="I1801" t="s">
        <v>52</v>
      </c>
      <c r="J1801" t="s">
        <v>137</v>
      </c>
      <c r="K1801" t="s">
        <v>6810</v>
      </c>
      <c r="L1801" t="s">
        <v>170</v>
      </c>
      <c r="M1801" t="s">
        <v>683</v>
      </c>
      <c r="N1801" s="19" t="s">
        <v>33</v>
      </c>
      <c r="S1801" s="19" t="s">
        <v>33</v>
      </c>
    </row>
    <row r="1802" spans="5:19" x14ac:dyDescent="0.25">
      <c r="E1802" t="s">
        <v>6811</v>
      </c>
      <c r="F1802" t="s">
        <v>6812</v>
      </c>
      <c r="G1802" s="19" t="s">
        <v>33</v>
      </c>
      <c r="H1802" t="s">
        <v>6813</v>
      </c>
      <c r="I1802" t="s">
        <v>170</v>
      </c>
      <c r="J1802" t="s">
        <v>683</v>
      </c>
      <c r="K1802" t="s">
        <v>6814</v>
      </c>
      <c r="L1802" t="s">
        <v>44</v>
      </c>
      <c r="M1802" t="s">
        <v>103</v>
      </c>
      <c r="N1802" s="19" t="s">
        <v>33</v>
      </c>
      <c r="S1802" s="19" t="s">
        <v>33</v>
      </c>
    </row>
    <row r="1803" spans="5:19" x14ac:dyDescent="0.25">
      <c r="E1803" t="s">
        <v>6815</v>
      </c>
      <c r="F1803" t="s">
        <v>6816</v>
      </c>
      <c r="G1803" s="19" t="s">
        <v>33</v>
      </c>
      <c r="H1803" t="s">
        <v>6817</v>
      </c>
      <c r="I1803" t="s">
        <v>89</v>
      </c>
      <c r="J1803" t="s">
        <v>89</v>
      </c>
      <c r="K1803" t="s">
        <v>6818</v>
      </c>
      <c r="L1803" t="s">
        <v>52</v>
      </c>
      <c r="M1803" t="s">
        <v>688</v>
      </c>
      <c r="N1803" s="19" t="s">
        <v>33</v>
      </c>
      <c r="S1803" s="19" t="s">
        <v>33</v>
      </c>
    </row>
    <row r="1804" spans="5:19" x14ac:dyDescent="0.25">
      <c r="E1804" t="s">
        <v>6819</v>
      </c>
      <c r="F1804" t="s">
        <v>6820</v>
      </c>
      <c r="G1804" s="19" t="s">
        <v>33</v>
      </c>
      <c r="H1804" t="s">
        <v>6817</v>
      </c>
      <c r="I1804" t="s">
        <v>89</v>
      </c>
      <c r="J1804" t="s">
        <v>89</v>
      </c>
      <c r="K1804" t="s">
        <v>6821</v>
      </c>
      <c r="L1804" t="s">
        <v>35</v>
      </c>
      <c r="M1804" t="s">
        <v>160</v>
      </c>
      <c r="N1804" s="19" t="s">
        <v>33</v>
      </c>
      <c r="S1804" s="19" t="s">
        <v>33</v>
      </c>
    </row>
    <row r="1805" spans="5:19" x14ac:dyDescent="0.25">
      <c r="E1805" t="s">
        <v>6822</v>
      </c>
      <c r="F1805" t="s">
        <v>6823</v>
      </c>
      <c r="G1805" s="19" t="s">
        <v>33</v>
      </c>
      <c r="H1805" t="s">
        <v>6817</v>
      </c>
      <c r="I1805" t="s">
        <v>89</v>
      </c>
      <c r="J1805" t="s">
        <v>89</v>
      </c>
      <c r="K1805" t="s">
        <v>6824</v>
      </c>
      <c r="L1805" t="s">
        <v>150</v>
      </c>
      <c r="M1805" t="s">
        <v>151</v>
      </c>
      <c r="N1805" s="19" t="s">
        <v>33</v>
      </c>
      <c r="S1805" s="19" t="s">
        <v>33</v>
      </c>
    </row>
    <row r="1806" spans="5:19" x14ac:dyDescent="0.25">
      <c r="E1806" t="s">
        <v>6825</v>
      </c>
      <c r="F1806" t="s">
        <v>6826</v>
      </c>
      <c r="G1806" s="19" t="s">
        <v>33</v>
      </c>
      <c r="H1806" t="s">
        <v>6827</v>
      </c>
      <c r="I1806" t="s">
        <v>38</v>
      </c>
      <c r="J1806" t="s">
        <v>283</v>
      </c>
      <c r="K1806" t="s">
        <v>6828</v>
      </c>
      <c r="L1806" t="s">
        <v>110</v>
      </c>
      <c r="M1806" t="s">
        <v>567</v>
      </c>
      <c r="N1806" s="19" t="s">
        <v>33</v>
      </c>
      <c r="S1806" s="19" t="s">
        <v>33</v>
      </c>
    </row>
    <row r="1807" spans="5:19" x14ac:dyDescent="0.25">
      <c r="E1807" t="s">
        <v>6829</v>
      </c>
      <c r="F1807" t="s">
        <v>6830</v>
      </c>
      <c r="G1807" s="19" t="s">
        <v>33</v>
      </c>
      <c r="H1807" t="s">
        <v>6827</v>
      </c>
      <c r="I1807" t="s">
        <v>38</v>
      </c>
      <c r="J1807" t="s">
        <v>283</v>
      </c>
      <c r="K1807" t="s">
        <v>6831</v>
      </c>
      <c r="L1807" t="s">
        <v>142</v>
      </c>
      <c r="M1807" t="s">
        <v>133</v>
      </c>
      <c r="N1807" s="19" t="s">
        <v>33</v>
      </c>
      <c r="S1807" s="19" t="s">
        <v>33</v>
      </c>
    </row>
    <row r="1808" spans="5:19" x14ac:dyDescent="0.25">
      <c r="E1808" t="s">
        <v>6832</v>
      </c>
      <c r="F1808" t="s">
        <v>6833</v>
      </c>
      <c r="G1808" s="19" t="s">
        <v>33</v>
      </c>
      <c r="H1808" t="s">
        <v>6834</v>
      </c>
      <c r="I1808" t="s">
        <v>38</v>
      </c>
      <c r="J1808" t="s">
        <v>283</v>
      </c>
      <c r="K1808" t="s">
        <v>6835</v>
      </c>
      <c r="L1808" t="s">
        <v>170</v>
      </c>
      <c r="M1808" t="s">
        <v>184</v>
      </c>
      <c r="N1808" s="19" t="s">
        <v>33</v>
      </c>
      <c r="S1808" s="19" t="s">
        <v>33</v>
      </c>
    </row>
    <row r="1809" spans="5:19" x14ac:dyDescent="0.25">
      <c r="E1809" t="s">
        <v>6836</v>
      </c>
      <c r="F1809" t="s">
        <v>6837</v>
      </c>
      <c r="G1809" s="19" t="s">
        <v>33</v>
      </c>
      <c r="H1809" t="s">
        <v>6838</v>
      </c>
      <c r="I1809" t="s">
        <v>44</v>
      </c>
      <c r="J1809" t="s">
        <v>649</v>
      </c>
      <c r="K1809" t="s">
        <v>6839</v>
      </c>
      <c r="L1809" t="s">
        <v>52</v>
      </c>
      <c r="M1809" t="s">
        <v>195</v>
      </c>
      <c r="N1809" s="19" t="s">
        <v>33</v>
      </c>
      <c r="S1809" s="19" t="s">
        <v>33</v>
      </c>
    </row>
    <row r="1810" spans="5:19" x14ac:dyDescent="0.25">
      <c r="E1810" t="s">
        <v>6840</v>
      </c>
      <c r="F1810" t="s">
        <v>6841</v>
      </c>
      <c r="G1810" s="19" t="s">
        <v>33</v>
      </c>
      <c r="H1810" t="s">
        <v>6842</v>
      </c>
      <c r="I1810" t="s">
        <v>44</v>
      </c>
      <c r="J1810" t="s">
        <v>915</v>
      </c>
      <c r="K1810" t="s">
        <v>6843</v>
      </c>
      <c r="L1810" t="s">
        <v>35</v>
      </c>
      <c r="M1810" t="s">
        <v>117</v>
      </c>
      <c r="N1810" s="19" t="s">
        <v>33</v>
      </c>
      <c r="S1810" s="19" t="s">
        <v>33</v>
      </c>
    </row>
    <row r="1811" spans="5:19" x14ac:dyDescent="0.25">
      <c r="E1811" t="s">
        <v>6844</v>
      </c>
      <c r="F1811" t="s">
        <v>6845</v>
      </c>
      <c r="G1811" s="19" t="s">
        <v>33</v>
      </c>
      <c r="H1811" t="s">
        <v>6846</v>
      </c>
      <c r="I1811" t="s">
        <v>44</v>
      </c>
      <c r="J1811" t="s">
        <v>103</v>
      </c>
      <c r="K1811" t="s">
        <v>6847</v>
      </c>
      <c r="L1811" t="s">
        <v>52</v>
      </c>
      <c r="M1811" t="s">
        <v>1140</v>
      </c>
      <c r="N1811" s="19" t="s">
        <v>33</v>
      </c>
      <c r="S1811" s="19" t="s">
        <v>33</v>
      </c>
    </row>
    <row r="1812" spans="5:19" x14ac:dyDescent="0.25">
      <c r="E1812" t="s">
        <v>6848</v>
      </c>
      <c r="F1812" t="s">
        <v>6849</v>
      </c>
      <c r="G1812" s="19" t="s">
        <v>33</v>
      </c>
      <c r="H1812" t="s">
        <v>6850</v>
      </c>
      <c r="I1812" t="s">
        <v>38</v>
      </c>
      <c r="J1812" t="s">
        <v>39</v>
      </c>
      <c r="K1812" t="s">
        <v>6847</v>
      </c>
      <c r="L1812" t="s">
        <v>52</v>
      </c>
      <c r="M1812" t="s">
        <v>1140</v>
      </c>
      <c r="N1812" s="19" t="s">
        <v>33</v>
      </c>
      <c r="S1812" s="19" t="s">
        <v>33</v>
      </c>
    </row>
    <row r="1813" spans="5:19" x14ac:dyDescent="0.25">
      <c r="E1813" t="s">
        <v>6851</v>
      </c>
      <c r="F1813" t="s">
        <v>6852</v>
      </c>
      <c r="G1813" s="19" t="s">
        <v>33</v>
      </c>
      <c r="H1813" t="s">
        <v>6853</v>
      </c>
      <c r="I1813" t="s">
        <v>52</v>
      </c>
      <c r="J1813" t="s">
        <v>66</v>
      </c>
      <c r="K1813" t="s">
        <v>6854</v>
      </c>
      <c r="L1813" t="s">
        <v>52</v>
      </c>
      <c r="M1813" t="s">
        <v>53</v>
      </c>
      <c r="N1813" s="19" t="s">
        <v>33</v>
      </c>
      <c r="S1813" s="19" t="s">
        <v>33</v>
      </c>
    </row>
    <row r="1814" spans="5:19" x14ac:dyDescent="0.25">
      <c r="E1814" t="s">
        <v>6855</v>
      </c>
      <c r="F1814" t="s">
        <v>6856</v>
      </c>
      <c r="G1814" s="19" t="s">
        <v>33</v>
      </c>
      <c r="H1814" t="s">
        <v>6857</v>
      </c>
      <c r="I1814" t="s">
        <v>82</v>
      </c>
      <c r="J1814" t="s">
        <v>105</v>
      </c>
      <c r="K1814" t="s">
        <v>6858</v>
      </c>
      <c r="L1814" t="s">
        <v>44</v>
      </c>
      <c r="M1814" t="s">
        <v>103</v>
      </c>
      <c r="N1814" s="19" t="s">
        <v>33</v>
      </c>
      <c r="S1814" s="19" t="s">
        <v>33</v>
      </c>
    </row>
    <row r="1815" spans="5:19" x14ac:dyDescent="0.25">
      <c r="E1815" t="s">
        <v>6859</v>
      </c>
      <c r="F1815" t="s">
        <v>6860</v>
      </c>
      <c r="G1815" s="19" t="s">
        <v>33</v>
      </c>
      <c r="H1815" t="s">
        <v>6861</v>
      </c>
      <c r="I1815" t="s">
        <v>82</v>
      </c>
      <c r="J1815" t="s">
        <v>190</v>
      </c>
      <c r="K1815" t="s">
        <v>6862</v>
      </c>
      <c r="L1815" t="s">
        <v>142</v>
      </c>
      <c r="M1815" t="s">
        <v>133</v>
      </c>
      <c r="N1815" s="19" t="s">
        <v>33</v>
      </c>
      <c r="S1815" s="19" t="s">
        <v>33</v>
      </c>
    </row>
    <row r="1816" spans="5:19" x14ac:dyDescent="0.25">
      <c r="E1816" t="s">
        <v>6863</v>
      </c>
      <c r="F1816" t="s">
        <v>6864</v>
      </c>
      <c r="G1816" s="19" t="s">
        <v>33</v>
      </c>
      <c r="H1816" t="s">
        <v>6865</v>
      </c>
      <c r="I1816" t="s">
        <v>89</v>
      </c>
      <c r="J1816" t="s">
        <v>89</v>
      </c>
      <c r="K1816" t="s">
        <v>6866</v>
      </c>
      <c r="L1816" t="s">
        <v>96</v>
      </c>
      <c r="M1816" t="s">
        <v>97</v>
      </c>
      <c r="N1816" s="19" t="s">
        <v>33</v>
      </c>
      <c r="S1816" s="19" t="s">
        <v>33</v>
      </c>
    </row>
    <row r="1817" spans="5:19" x14ac:dyDescent="0.25">
      <c r="E1817" t="s">
        <v>6867</v>
      </c>
      <c r="F1817" t="s">
        <v>6868</v>
      </c>
      <c r="G1817" s="19" t="s">
        <v>33</v>
      </c>
      <c r="H1817" t="s">
        <v>6865</v>
      </c>
      <c r="I1817" t="s">
        <v>89</v>
      </c>
      <c r="J1817" t="s">
        <v>89</v>
      </c>
      <c r="K1817" t="s">
        <v>6869</v>
      </c>
      <c r="L1817" t="s">
        <v>44</v>
      </c>
      <c r="M1817" t="s">
        <v>915</v>
      </c>
      <c r="N1817" s="19" t="s">
        <v>33</v>
      </c>
      <c r="S1817" s="19" t="s">
        <v>33</v>
      </c>
    </row>
    <row r="1818" spans="5:19" x14ac:dyDescent="0.25">
      <c r="E1818" t="s">
        <v>6870</v>
      </c>
      <c r="F1818" t="s">
        <v>6871</v>
      </c>
      <c r="G1818" s="19" t="s">
        <v>33</v>
      </c>
      <c r="H1818" t="s">
        <v>6872</v>
      </c>
      <c r="I1818" t="s">
        <v>38</v>
      </c>
      <c r="J1818" t="s">
        <v>471</v>
      </c>
      <c r="K1818" t="s">
        <v>6873</v>
      </c>
      <c r="L1818" t="s">
        <v>38</v>
      </c>
      <c r="M1818" t="s">
        <v>68</v>
      </c>
      <c r="N1818" s="19" t="s">
        <v>33</v>
      </c>
      <c r="S1818" s="19" t="s">
        <v>33</v>
      </c>
    </row>
    <row r="1819" spans="5:19" x14ac:dyDescent="0.25">
      <c r="E1819" t="s">
        <v>6874</v>
      </c>
      <c r="F1819" t="s">
        <v>6875</v>
      </c>
      <c r="G1819" s="19" t="s">
        <v>33</v>
      </c>
      <c r="H1819" t="s">
        <v>6876</v>
      </c>
      <c r="I1819" t="s">
        <v>150</v>
      </c>
      <c r="J1819" t="s">
        <v>151</v>
      </c>
      <c r="K1819" t="s">
        <v>6877</v>
      </c>
      <c r="L1819" t="s">
        <v>38</v>
      </c>
      <c r="M1819" t="s">
        <v>47</v>
      </c>
      <c r="N1819" s="19" t="s">
        <v>33</v>
      </c>
      <c r="S1819" s="19" t="s">
        <v>33</v>
      </c>
    </row>
    <row r="1820" spans="5:19" x14ac:dyDescent="0.25">
      <c r="E1820" t="s">
        <v>6878</v>
      </c>
      <c r="F1820" t="s">
        <v>6879</v>
      </c>
      <c r="G1820" s="19" t="s">
        <v>33</v>
      </c>
      <c r="H1820" t="s">
        <v>6880</v>
      </c>
      <c r="I1820" t="s">
        <v>110</v>
      </c>
      <c r="J1820" t="s">
        <v>313</v>
      </c>
      <c r="K1820" t="s">
        <v>6881</v>
      </c>
      <c r="L1820" t="s">
        <v>35</v>
      </c>
      <c r="M1820" t="s">
        <v>36</v>
      </c>
      <c r="N1820" s="19" t="s">
        <v>33</v>
      </c>
      <c r="S1820" s="19" t="s">
        <v>33</v>
      </c>
    </row>
    <row r="1821" spans="5:19" x14ac:dyDescent="0.25">
      <c r="E1821" t="s">
        <v>6882</v>
      </c>
      <c r="F1821" t="s">
        <v>6883</v>
      </c>
      <c r="G1821" s="19" t="s">
        <v>33</v>
      </c>
      <c r="H1821" t="s">
        <v>6884</v>
      </c>
      <c r="I1821" t="s">
        <v>82</v>
      </c>
      <c r="J1821" t="s">
        <v>97</v>
      </c>
      <c r="K1821" t="s">
        <v>6885</v>
      </c>
      <c r="L1821" t="s">
        <v>52</v>
      </c>
      <c r="M1821" t="s">
        <v>962</v>
      </c>
      <c r="N1821" s="19" t="s">
        <v>33</v>
      </c>
      <c r="S1821" s="19" t="s">
        <v>33</v>
      </c>
    </row>
    <row r="1822" spans="5:19" x14ac:dyDescent="0.25">
      <c r="E1822" t="s">
        <v>6886</v>
      </c>
      <c r="F1822" t="s">
        <v>6887</v>
      </c>
      <c r="G1822" s="19" t="s">
        <v>33</v>
      </c>
      <c r="H1822" t="s">
        <v>6888</v>
      </c>
      <c r="I1822" t="s">
        <v>38</v>
      </c>
      <c r="J1822" t="s">
        <v>249</v>
      </c>
      <c r="K1822" t="s">
        <v>6889</v>
      </c>
      <c r="L1822" t="s">
        <v>38</v>
      </c>
      <c r="M1822" t="s">
        <v>471</v>
      </c>
      <c r="N1822" s="19" t="s">
        <v>33</v>
      </c>
      <c r="S1822" s="19" t="s">
        <v>33</v>
      </c>
    </row>
    <row r="1823" spans="5:19" x14ac:dyDescent="0.25">
      <c r="E1823" t="s">
        <v>6890</v>
      </c>
      <c r="F1823" t="s">
        <v>6891</v>
      </c>
      <c r="G1823" s="19" t="s">
        <v>33</v>
      </c>
      <c r="H1823" t="s">
        <v>6888</v>
      </c>
      <c r="I1823" t="s">
        <v>89</v>
      </c>
      <c r="J1823" t="s">
        <v>89</v>
      </c>
      <c r="K1823" t="s">
        <v>6889</v>
      </c>
      <c r="L1823" t="s">
        <v>38</v>
      </c>
      <c r="M1823" t="s">
        <v>471</v>
      </c>
      <c r="N1823" s="19" t="s">
        <v>33</v>
      </c>
      <c r="S1823" s="19" t="s">
        <v>33</v>
      </c>
    </row>
    <row r="1824" spans="5:19" x14ac:dyDescent="0.25">
      <c r="E1824" t="s">
        <v>6892</v>
      </c>
      <c r="F1824" t="s">
        <v>6893</v>
      </c>
      <c r="G1824" s="19" t="s">
        <v>33</v>
      </c>
      <c r="H1824" t="s">
        <v>6894</v>
      </c>
      <c r="I1824" t="s">
        <v>38</v>
      </c>
      <c r="J1824" t="s">
        <v>68</v>
      </c>
      <c r="K1824" t="s">
        <v>6895</v>
      </c>
      <c r="L1824" t="s">
        <v>35</v>
      </c>
      <c r="M1824" t="s">
        <v>1079</v>
      </c>
      <c r="N1824" s="19" t="s">
        <v>33</v>
      </c>
      <c r="S1824" s="19" t="s">
        <v>33</v>
      </c>
    </row>
    <row r="1825" spans="5:19" x14ac:dyDescent="0.25">
      <c r="E1825" t="s">
        <v>6896</v>
      </c>
      <c r="F1825" t="s">
        <v>6897</v>
      </c>
      <c r="G1825" s="19" t="s">
        <v>33</v>
      </c>
      <c r="H1825" t="s">
        <v>6898</v>
      </c>
      <c r="I1825" t="s">
        <v>82</v>
      </c>
      <c r="J1825" t="s">
        <v>186</v>
      </c>
      <c r="K1825" t="s">
        <v>6899</v>
      </c>
      <c r="L1825" t="s">
        <v>35</v>
      </c>
      <c r="M1825" t="s">
        <v>36</v>
      </c>
      <c r="N1825" s="19" t="s">
        <v>33</v>
      </c>
      <c r="S1825" s="19" t="s">
        <v>33</v>
      </c>
    </row>
    <row r="1826" spans="5:19" x14ac:dyDescent="0.25">
      <c r="E1826" t="s">
        <v>6900</v>
      </c>
      <c r="F1826" t="s">
        <v>6901</v>
      </c>
      <c r="G1826" s="19" t="s">
        <v>33</v>
      </c>
      <c r="H1826" t="s">
        <v>6902</v>
      </c>
      <c r="I1826" t="s">
        <v>89</v>
      </c>
      <c r="J1826" t="s">
        <v>89</v>
      </c>
      <c r="K1826" t="s">
        <v>6903</v>
      </c>
      <c r="L1826" t="s">
        <v>89</v>
      </c>
      <c r="M1826" t="s">
        <v>89</v>
      </c>
      <c r="N1826" s="19" t="s">
        <v>33</v>
      </c>
      <c r="S1826" s="19" t="s">
        <v>33</v>
      </c>
    </row>
    <row r="1827" spans="5:19" x14ac:dyDescent="0.25">
      <c r="E1827" t="s">
        <v>6904</v>
      </c>
      <c r="F1827" t="s">
        <v>6905</v>
      </c>
      <c r="G1827" s="19" t="s">
        <v>33</v>
      </c>
      <c r="H1827" t="s">
        <v>6906</v>
      </c>
      <c r="I1827" t="s">
        <v>89</v>
      </c>
      <c r="J1827" t="s">
        <v>89</v>
      </c>
      <c r="K1827" t="s">
        <v>6907</v>
      </c>
      <c r="L1827" t="s">
        <v>150</v>
      </c>
      <c r="M1827" t="s">
        <v>151</v>
      </c>
      <c r="N1827" s="19" t="s">
        <v>33</v>
      </c>
      <c r="S1827" s="19" t="s">
        <v>33</v>
      </c>
    </row>
    <row r="1828" spans="5:19" x14ac:dyDescent="0.25">
      <c r="E1828" t="s">
        <v>6908</v>
      </c>
      <c r="F1828" t="s">
        <v>6909</v>
      </c>
      <c r="G1828" s="19" t="s">
        <v>33</v>
      </c>
      <c r="H1828" t="s">
        <v>6910</v>
      </c>
      <c r="I1828" t="s">
        <v>52</v>
      </c>
      <c r="J1828" t="s">
        <v>137</v>
      </c>
      <c r="K1828" t="s">
        <v>6911</v>
      </c>
      <c r="L1828" t="s">
        <v>170</v>
      </c>
      <c r="M1828" t="s">
        <v>553</v>
      </c>
      <c r="N1828" s="19" t="s">
        <v>33</v>
      </c>
      <c r="S1828" s="19" t="s">
        <v>33</v>
      </c>
    </row>
    <row r="1829" spans="5:19" x14ac:dyDescent="0.25">
      <c r="E1829" t="s">
        <v>6912</v>
      </c>
      <c r="F1829" t="s">
        <v>6913</v>
      </c>
      <c r="G1829" s="19" t="s">
        <v>33</v>
      </c>
      <c r="H1829" t="s">
        <v>6910</v>
      </c>
      <c r="I1829" t="s">
        <v>89</v>
      </c>
      <c r="J1829" t="s">
        <v>89</v>
      </c>
      <c r="K1829" t="s">
        <v>6914</v>
      </c>
      <c r="L1829" t="s">
        <v>91</v>
      </c>
      <c r="M1829" t="s">
        <v>99</v>
      </c>
      <c r="N1829" s="19" t="s">
        <v>33</v>
      </c>
      <c r="S1829" s="19" t="s">
        <v>33</v>
      </c>
    </row>
    <row r="1830" spans="5:19" x14ac:dyDescent="0.25">
      <c r="E1830" t="s">
        <v>6915</v>
      </c>
      <c r="F1830" t="s">
        <v>6916</v>
      </c>
      <c r="G1830" s="19" t="s">
        <v>33</v>
      </c>
      <c r="H1830" t="s">
        <v>6910</v>
      </c>
      <c r="I1830" t="s">
        <v>52</v>
      </c>
      <c r="J1830" t="s">
        <v>137</v>
      </c>
      <c r="K1830" t="s">
        <v>6917</v>
      </c>
      <c r="L1830" t="s">
        <v>35</v>
      </c>
      <c r="M1830" t="s">
        <v>442</v>
      </c>
      <c r="N1830" s="19" t="s">
        <v>33</v>
      </c>
      <c r="S1830" s="19" t="s">
        <v>33</v>
      </c>
    </row>
    <row r="1831" spans="5:19" x14ac:dyDescent="0.25">
      <c r="E1831" t="s">
        <v>6918</v>
      </c>
      <c r="F1831" t="s">
        <v>6919</v>
      </c>
      <c r="G1831" s="19" t="s">
        <v>33</v>
      </c>
      <c r="H1831" t="s">
        <v>6920</v>
      </c>
      <c r="I1831" t="s">
        <v>38</v>
      </c>
      <c r="J1831" t="s">
        <v>1275</v>
      </c>
      <c r="K1831" t="s">
        <v>6921</v>
      </c>
      <c r="L1831" t="s">
        <v>44</v>
      </c>
      <c r="M1831" t="s">
        <v>103</v>
      </c>
      <c r="N1831" s="19" t="s">
        <v>33</v>
      </c>
      <c r="S1831" s="19" t="s">
        <v>33</v>
      </c>
    </row>
    <row r="1832" spans="5:19" x14ac:dyDescent="0.25">
      <c r="E1832" t="s">
        <v>6922</v>
      </c>
      <c r="F1832" t="s">
        <v>6923</v>
      </c>
      <c r="G1832" s="19" t="s">
        <v>33</v>
      </c>
      <c r="H1832" t="s">
        <v>6924</v>
      </c>
      <c r="I1832" t="s">
        <v>89</v>
      </c>
      <c r="J1832" t="s">
        <v>89</v>
      </c>
      <c r="K1832" t="s">
        <v>6925</v>
      </c>
      <c r="L1832" t="s">
        <v>38</v>
      </c>
      <c r="M1832" t="s">
        <v>1096</v>
      </c>
      <c r="N1832" s="19" t="s">
        <v>33</v>
      </c>
      <c r="S1832" s="19" t="s">
        <v>33</v>
      </c>
    </row>
    <row r="1833" spans="5:19" x14ac:dyDescent="0.25">
      <c r="E1833" t="s">
        <v>6926</v>
      </c>
      <c r="F1833" t="s">
        <v>6927</v>
      </c>
      <c r="G1833" s="19" t="s">
        <v>33</v>
      </c>
      <c r="H1833" t="s">
        <v>6928</v>
      </c>
      <c r="I1833" t="s">
        <v>89</v>
      </c>
      <c r="J1833" t="s">
        <v>89</v>
      </c>
      <c r="K1833" t="s">
        <v>6929</v>
      </c>
      <c r="L1833" t="s">
        <v>170</v>
      </c>
      <c r="M1833" t="s">
        <v>3944</v>
      </c>
      <c r="N1833" s="19" t="s">
        <v>33</v>
      </c>
      <c r="S1833" s="19" t="s">
        <v>33</v>
      </c>
    </row>
    <row r="1834" spans="5:19" x14ac:dyDescent="0.25">
      <c r="E1834" t="s">
        <v>6930</v>
      </c>
      <c r="F1834" t="s">
        <v>6931</v>
      </c>
      <c r="G1834" s="19" t="s">
        <v>33</v>
      </c>
      <c r="H1834" t="s">
        <v>6932</v>
      </c>
      <c r="I1834" t="s">
        <v>89</v>
      </c>
      <c r="J1834" t="s">
        <v>89</v>
      </c>
      <c r="K1834" t="s">
        <v>6933</v>
      </c>
      <c r="L1834" t="s">
        <v>96</v>
      </c>
      <c r="M1834" t="s">
        <v>164</v>
      </c>
      <c r="N1834" s="19" t="s">
        <v>33</v>
      </c>
      <c r="S1834" s="19" t="s">
        <v>33</v>
      </c>
    </row>
    <row r="1835" spans="5:19" x14ac:dyDescent="0.25">
      <c r="E1835" t="s">
        <v>6934</v>
      </c>
      <c r="F1835" t="s">
        <v>6935</v>
      </c>
      <c r="G1835" s="19" t="s">
        <v>33</v>
      </c>
      <c r="H1835" t="s">
        <v>6936</v>
      </c>
      <c r="I1835" t="s">
        <v>89</v>
      </c>
      <c r="J1835" t="s">
        <v>89</v>
      </c>
      <c r="K1835" t="s">
        <v>6937</v>
      </c>
      <c r="L1835" t="s">
        <v>170</v>
      </c>
      <c r="M1835" t="s">
        <v>1425</v>
      </c>
      <c r="N1835" s="19" t="s">
        <v>33</v>
      </c>
      <c r="S1835" s="19" t="s">
        <v>33</v>
      </c>
    </row>
    <row r="1836" spans="5:19" x14ac:dyDescent="0.25">
      <c r="E1836" t="s">
        <v>6938</v>
      </c>
      <c r="F1836" t="s">
        <v>6939</v>
      </c>
      <c r="G1836" s="19" t="s">
        <v>33</v>
      </c>
      <c r="H1836" t="s">
        <v>6940</v>
      </c>
      <c r="I1836" t="s">
        <v>89</v>
      </c>
      <c r="J1836" t="s">
        <v>89</v>
      </c>
      <c r="K1836" t="s">
        <v>6941</v>
      </c>
      <c r="L1836" t="s">
        <v>96</v>
      </c>
      <c r="M1836" t="s">
        <v>99</v>
      </c>
      <c r="N1836" s="19" t="s">
        <v>33</v>
      </c>
      <c r="S1836" s="19" t="s">
        <v>33</v>
      </c>
    </row>
    <row r="1837" spans="5:19" x14ac:dyDescent="0.25">
      <c r="E1837" t="s">
        <v>6942</v>
      </c>
      <c r="F1837" t="s">
        <v>6943</v>
      </c>
      <c r="G1837" s="19" t="s">
        <v>33</v>
      </c>
      <c r="H1837" t="s">
        <v>6944</v>
      </c>
      <c r="I1837" t="s">
        <v>89</v>
      </c>
      <c r="J1837" t="s">
        <v>89</v>
      </c>
      <c r="K1837" t="s">
        <v>6945</v>
      </c>
      <c r="L1837" t="s">
        <v>44</v>
      </c>
      <c r="M1837" t="s">
        <v>45</v>
      </c>
      <c r="N1837" s="19" t="s">
        <v>33</v>
      </c>
      <c r="S1837" s="19" t="s">
        <v>33</v>
      </c>
    </row>
    <row r="1838" spans="5:19" x14ac:dyDescent="0.25">
      <c r="E1838" t="s">
        <v>6946</v>
      </c>
      <c r="F1838" t="s">
        <v>6947</v>
      </c>
      <c r="G1838" s="19" t="s">
        <v>33</v>
      </c>
      <c r="H1838" t="s">
        <v>6948</v>
      </c>
      <c r="I1838" t="s">
        <v>38</v>
      </c>
      <c r="J1838" t="s">
        <v>39</v>
      </c>
      <c r="K1838" t="s">
        <v>6949</v>
      </c>
      <c r="L1838" t="s">
        <v>44</v>
      </c>
      <c r="M1838" t="s">
        <v>789</v>
      </c>
      <c r="N1838" s="19" t="s">
        <v>33</v>
      </c>
      <c r="S1838" s="19" t="s">
        <v>33</v>
      </c>
    </row>
    <row r="1839" spans="5:19" x14ac:dyDescent="0.25">
      <c r="E1839" t="s">
        <v>6950</v>
      </c>
      <c r="F1839" t="s">
        <v>6951</v>
      </c>
      <c r="G1839" s="19" t="s">
        <v>33</v>
      </c>
      <c r="H1839" t="s">
        <v>6952</v>
      </c>
      <c r="I1839" t="s">
        <v>52</v>
      </c>
      <c r="J1839" t="s">
        <v>137</v>
      </c>
      <c r="K1839" t="s">
        <v>6953</v>
      </c>
      <c r="L1839" t="s">
        <v>38</v>
      </c>
      <c r="M1839" t="s">
        <v>68</v>
      </c>
      <c r="N1839" s="19" t="s">
        <v>33</v>
      </c>
      <c r="S1839" s="19" t="s">
        <v>33</v>
      </c>
    </row>
    <row r="1840" spans="5:19" x14ac:dyDescent="0.25">
      <c r="E1840" t="s">
        <v>6954</v>
      </c>
      <c r="F1840" t="s">
        <v>6955</v>
      </c>
      <c r="G1840" s="19" t="s">
        <v>33</v>
      </c>
      <c r="H1840" t="s">
        <v>6956</v>
      </c>
      <c r="I1840" t="s">
        <v>52</v>
      </c>
      <c r="J1840" t="s">
        <v>1493</v>
      </c>
      <c r="K1840" t="s">
        <v>6957</v>
      </c>
      <c r="L1840" t="s">
        <v>38</v>
      </c>
      <c r="M1840" t="s">
        <v>133</v>
      </c>
      <c r="N1840" s="19" t="s">
        <v>33</v>
      </c>
      <c r="S1840" s="19" t="s">
        <v>33</v>
      </c>
    </row>
    <row r="1841" spans="5:19" x14ac:dyDescent="0.25">
      <c r="E1841" t="s">
        <v>6958</v>
      </c>
      <c r="F1841" t="s">
        <v>6959</v>
      </c>
      <c r="G1841" s="19" t="s">
        <v>33</v>
      </c>
      <c r="H1841" t="s">
        <v>6960</v>
      </c>
      <c r="I1841" t="s">
        <v>170</v>
      </c>
      <c r="J1841" t="s">
        <v>1425</v>
      </c>
      <c r="K1841" t="s">
        <v>6957</v>
      </c>
      <c r="L1841" t="s">
        <v>89</v>
      </c>
      <c r="M1841" t="s">
        <v>89</v>
      </c>
      <c r="N1841" s="19" t="s">
        <v>33</v>
      </c>
      <c r="S1841" s="19" t="s">
        <v>33</v>
      </c>
    </row>
    <row r="1842" spans="5:19" x14ac:dyDescent="0.25">
      <c r="E1842" t="s">
        <v>6961</v>
      </c>
      <c r="F1842" t="s">
        <v>6962</v>
      </c>
      <c r="G1842" s="19" t="s">
        <v>33</v>
      </c>
      <c r="H1842" t="s">
        <v>6963</v>
      </c>
      <c r="I1842" t="s">
        <v>35</v>
      </c>
      <c r="J1842" t="s">
        <v>36</v>
      </c>
      <c r="K1842" t="s">
        <v>6957</v>
      </c>
      <c r="L1842" t="s">
        <v>38</v>
      </c>
      <c r="M1842" t="s">
        <v>133</v>
      </c>
      <c r="N1842" s="19" t="s">
        <v>33</v>
      </c>
      <c r="S1842" s="19" t="s">
        <v>33</v>
      </c>
    </row>
    <row r="1843" spans="5:19" x14ac:dyDescent="0.25">
      <c r="E1843" t="s">
        <v>6964</v>
      </c>
      <c r="F1843" t="s">
        <v>6965</v>
      </c>
      <c r="G1843" s="19" t="s">
        <v>33</v>
      </c>
      <c r="H1843" t="s">
        <v>6966</v>
      </c>
      <c r="I1843" t="s">
        <v>52</v>
      </c>
      <c r="J1843" t="s">
        <v>137</v>
      </c>
      <c r="K1843" t="s">
        <v>6967</v>
      </c>
      <c r="L1843" t="s">
        <v>38</v>
      </c>
      <c r="M1843" t="s">
        <v>133</v>
      </c>
      <c r="N1843" s="19" t="s">
        <v>33</v>
      </c>
      <c r="S1843" s="19" t="s">
        <v>33</v>
      </c>
    </row>
    <row r="1844" spans="5:19" x14ac:dyDescent="0.25">
      <c r="E1844" t="s">
        <v>6968</v>
      </c>
      <c r="F1844" t="s">
        <v>6969</v>
      </c>
      <c r="G1844" s="19" t="s">
        <v>33</v>
      </c>
      <c r="H1844" t="s">
        <v>6966</v>
      </c>
      <c r="I1844" t="s">
        <v>89</v>
      </c>
      <c r="J1844" t="s">
        <v>89</v>
      </c>
      <c r="K1844" t="s">
        <v>6967</v>
      </c>
      <c r="L1844" t="s">
        <v>38</v>
      </c>
      <c r="M1844" t="s">
        <v>133</v>
      </c>
      <c r="N1844" s="19" t="s">
        <v>33</v>
      </c>
      <c r="S1844" s="19" t="s">
        <v>33</v>
      </c>
    </row>
    <row r="1845" spans="5:19" x14ac:dyDescent="0.25">
      <c r="E1845" t="s">
        <v>6970</v>
      </c>
      <c r="F1845" t="s">
        <v>6971</v>
      </c>
      <c r="G1845" s="19" t="s">
        <v>33</v>
      </c>
      <c r="H1845" t="s">
        <v>6972</v>
      </c>
      <c r="I1845" t="s">
        <v>38</v>
      </c>
      <c r="J1845" t="s">
        <v>68</v>
      </c>
      <c r="K1845" t="s">
        <v>6967</v>
      </c>
      <c r="L1845" t="s">
        <v>38</v>
      </c>
      <c r="M1845" t="s">
        <v>133</v>
      </c>
      <c r="N1845" s="19" t="s">
        <v>33</v>
      </c>
      <c r="S1845" s="19" t="s">
        <v>33</v>
      </c>
    </row>
    <row r="1846" spans="5:19" x14ac:dyDescent="0.25">
      <c r="E1846" t="s">
        <v>6973</v>
      </c>
      <c r="F1846" t="s">
        <v>6974</v>
      </c>
      <c r="G1846" s="19" t="s">
        <v>33</v>
      </c>
      <c r="H1846" t="s">
        <v>6975</v>
      </c>
      <c r="I1846" t="s">
        <v>150</v>
      </c>
      <c r="J1846" t="s">
        <v>151</v>
      </c>
      <c r="K1846" t="s">
        <v>6976</v>
      </c>
      <c r="L1846" t="s">
        <v>44</v>
      </c>
      <c r="M1846" t="s">
        <v>103</v>
      </c>
      <c r="N1846" s="19" t="s">
        <v>33</v>
      </c>
      <c r="S1846" s="19" t="s">
        <v>33</v>
      </c>
    </row>
    <row r="1847" spans="5:19" x14ac:dyDescent="0.25">
      <c r="E1847" t="s">
        <v>6977</v>
      </c>
      <c r="F1847" t="s">
        <v>6978</v>
      </c>
      <c r="G1847" s="19" t="s">
        <v>33</v>
      </c>
      <c r="H1847" t="s">
        <v>6979</v>
      </c>
      <c r="I1847" t="s">
        <v>35</v>
      </c>
      <c r="J1847" t="s">
        <v>117</v>
      </c>
      <c r="K1847" t="s">
        <v>6980</v>
      </c>
      <c r="L1847" t="s">
        <v>38</v>
      </c>
      <c r="M1847" t="s">
        <v>68</v>
      </c>
      <c r="N1847" s="19" t="s">
        <v>33</v>
      </c>
      <c r="S1847" s="19" t="s">
        <v>33</v>
      </c>
    </row>
    <row r="1848" spans="5:19" x14ac:dyDescent="0.25">
      <c r="E1848" t="s">
        <v>6981</v>
      </c>
      <c r="F1848" t="s">
        <v>6982</v>
      </c>
      <c r="G1848" s="19" t="s">
        <v>33</v>
      </c>
      <c r="H1848" t="s">
        <v>6983</v>
      </c>
      <c r="I1848" t="s">
        <v>82</v>
      </c>
      <c r="J1848" t="s">
        <v>1071</v>
      </c>
      <c r="K1848" t="s">
        <v>6984</v>
      </c>
      <c r="L1848" t="s">
        <v>38</v>
      </c>
      <c r="M1848" t="s">
        <v>68</v>
      </c>
      <c r="N1848" s="19" t="s">
        <v>33</v>
      </c>
      <c r="S1848" s="19" t="s">
        <v>33</v>
      </c>
    </row>
    <row r="1849" spans="5:19" x14ac:dyDescent="0.25">
      <c r="E1849" t="s">
        <v>6985</v>
      </c>
      <c r="F1849" t="s">
        <v>6986</v>
      </c>
      <c r="G1849" s="19" t="s">
        <v>33</v>
      </c>
      <c r="H1849" t="s">
        <v>6987</v>
      </c>
      <c r="I1849" t="s">
        <v>89</v>
      </c>
      <c r="J1849" t="s">
        <v>89</v>
      </c>
      <c r="K1849" t="s">
        <v>6988</v>
      </c>
      <c r="L1849" t="s">
        <v>35</v>
      </c>
      <c r="M1849" t="s">
        <v>160</v>
      </c>
      <c r="N1849" s="19" t="s">
        <v>33</v>
      </c>
      <c r="S1849" s="19" t="s">
        <v>33</v>
      </c>
    </row>
    <row r="1850" spans="5:19" x14ac:dyDescent="0.25">
      <c r="E1850" t="s">
        <v>6989</v>
      </c>
      <c r="F1850" t="s">
        <v>6990</v>
      </c>
      <c r="G1850" s="19" t="s">
        <v>33</v>
      </c>
      <c r="H1850" t="s">
        <v>6991</v>
      </c>
      <c r="I1850" t="s">
        <v>110</v>
      </c>
      <c r="J1850" t="s">
        <v>111</v>
      </c>
      <c r="K1850" t="s">
        <v>6992</v>
      </c>
      <c r="L1850" t="s">
        <v>44</v>
      </c>
      <c r="M1850" t="s">
        <v>103</v>
      </c>
      <c r="N1850" s="19" t="s">
        <v>33</v>
      </c>
      <c r="S1850" s="19" t="s">
        <v>33</v>
      </c>
    </row>
    <row r="1851" spans="5:19" x14ac:dyDescent="0.25">
      <c r="E1851" t="s">
        <v>6993</v>
      </c>
      <c r="F1851" t="s">
        <v>6994</v>
      </c>
      <c r="G1851" s="19" t="s">
        <v>33</v>
      </c>
      <c r="H1851" t="s">
        <v>6995</v>
      </c>
      <c r="I1851" t="s">
        <v>89</v>
      </c>
      <c r="J1851" t="s">
        <v>89</v>
      </c>
      <c r="K1851" t="s">
        <v>6996</v>
      </c>
      <c r="L1851" t="s">
        <v>44</v>
      </c>
      <c r="M1851" t="s">
        <v>103</v>
      </c>
      <c r="N1851" s="19" t="s">
        <v>33</v>
      </c>
      <c r="S1851" s="19" t="s">
        <v>33</v>
      </c>
    </row>
    <row r="1852" spans="5:19" x14ac:dyDescent="0.25">
      <c r="E1852" t="s">
        <v>6997</v>
      </c>
      <c r="F1852" t="s">
        <v>6998</v>
      </c>
      <c r="G1852" s="19" t="s">
        <v>33</v>
      </c>
      <c r="H1852" t="s">
        <v>6999</v>
      </c>
      <c r="I1852" t="s">
        <v>52</v>
      </c>
      <c r="J1852" t="s">
        <v>239</v>
      </c>
      <c r="K1852" t="s">
        <v>7000</v>
      </c>
      <c r="L1852" t="s">
        <v>96</v>
      </c>
      <c r="M1852" t="s">
        <v>99</v>
      </c>
      <c r="N1852" s="19" t="s">
        <v>33</v>
      </c>
      <c r="S1852" s="19" t="s">
        <v>33</v>
      </c>
    </row>
    <row r="1853" spans="5:19" x14ac:dyDescent="0.25">
      <c r="E1853" t="s">
        <v>7001</v>
      </c>
      <c r="F1853" t="s">
        <v>7002</v>
      </c>
      <c r="G1853" s="19" t="s">
        <v>33</v>
      </c>
      <c r="H1853" t="s">
        <v>7003</v>
      </c>
      <c r="I1853" t="s">
        <v>38</v>
      </c>
      <c r="J1853" t="s">
        <v>1275</v>
      </c>
      <c r="K1853" t="s">
        <v>7004</v>
      </c>
      <c r="L1853" t="s">
        <v>44</v>
      </c>
      <c r="M1853" t="s">
        <v>649</v>
      </c>
      <c r="N1853" s="19" t="s">
        <v>33</v>
      </c>
      <c r="S1853" s="19" t="s">
        <v>33</v>
      </c>
    </row>
    <row r="1854" spans="5:19" x14ac:dyDescent="0.25">
      <c r="E1854" t="s">
        <v>7005</v>
      </c>
      <c r="F1854" t="s">
        <v>7006</v>
      </c>
      <c r="G1854" s="19" t="s">
        <v>33</v>
      </c>
      <c r="H1854" t="s">
        <v>7007</v>
      </c>
      <c r="I1854" t="s">
        <v>35</v>
      </c>
      <c r="J1854" t="s">
        <v>36</v>
      </c>
      <c r="K1854" t="s">
        <v>7008</v>
      </c>
      <c r="L1854" t="s">
        <v>35</v>
      </c>
      <c r="M1854" t="s">
        <v>36</v>
      </c>
      <c r="N1854" s="19" t="s">
        <v>33</v>
      </c>
      <c r="S1854" s="19" t="s">
        <v>33</v>
      </c>
    </row>
    <row r="1855" spans="5:19" x14ac:dyDescent="0.25">
      <c r="E1855" t="s">
        <v>7009</v>
      </c>
      <c r="F1855" t="s">
        <v>7010</v>
      </c>
      <c r="G1855" s="19" t="s">
        <v>33</v>
      </c>
      <c r="H1855" t="s">
        <v>7011</v>
      </c>
      <c r="I1855" t="s">
        <v>38</v>
      </c>
      <c r="J1855" t="s">
        <v>68</v>
      </c>
      <c r="K1855" t="s">
        <v>7012</v>
      </c>
      <c r="L1855" t="s">
        <v>91</v>
      </c>
      <c r="M1855" t="s">
        <v>99</v>
      </c>
      <c r="N1855" s="19" t="s">
        <v>33</v>
      </c>
      <c r="S1855" s="19" t="s">
        <v>33</v>
      </c>
    </row>
    <row r="1856" spans="5:19" x14ac:dyDescent="0.25">
      <c r="E1856" t="s">
        <v>7013</v>
      </c>
      <c r="F1856" t="s">
        <v>7014</v>
      </c>
      <c r="G1856" s="19" t="s">
        <v>33</v>
      </c>
      <c r="H1856" t="s">
        <v>7015</v>
      </c>
      <c r="I1856" t="s">
        <v>91</v>
      </c>
      <c r="J1856" t="s">
        <v>99</v>
      </c>
      <c r="K1856" t="s">
        <v>7016</v>
      </c>
      <c r="L1856" t="s">
        <v>35</v>
      </c>
      <c r="M1856" t="s">
        <v>117</v>
      </c>
      <c r="N1856" s="19" t="s">
        <v>33</v>
      </c>
      <c r="S1856" s="19" t="s">
        <v>33</v>
      </c>
    </row>
    <row r="1857" spans="5:19" x14ac:dyDescent="0.25">
      <c r="E1857" t="s">
        <v>7017</v>
      </c>
      <c r="F1857" t="s">
        <v>7018</v>
      </c>
      <c r="G1857" s="19" t="s">
        <v>33</v>
      </c>
      <c r="H1857" t="s">
        <v>7019</v>
      </c>
      <c r="I1857" t="s">
        <v>35</v>
      </c>
      <c r="J1857" t="s">
        <v>60</v>
      </c>
      <c r="K1857" t="s">
        <v>7020</v>
      </c>
      <c r="L1857" t="s">
        <v>38</v>
      </c>
      <c r="M1857" t="s">
        <v>62</v>
      </c>
      <c r="N1857" s="19" t="s">
        <v>33</v>
      </c>
      <c r="S1857" s="19" t="s">
        <v>33</v>
      </c>
    </row>
    <row r="1858" spans="5:19" x14ac:dyDescent="0.25">
      <c r="E1858" t="s">
        <v>7021</v>
      </c>
      <c r="F1858" t="s">
        <v>7022</v>
      </c>
      <c r="G1858" s="19" t="s">
        <v>33</v>
      </c>
      <c r="H1858" t="s">
        <v>7023</v>
      </c>
      <c r="I1858" t="s">
        <v>82</v>
      </c>
      <c r="J1858" t="s">
        <v>190</v>
      </c>
      <c r="K1858" t="s">
        <v>6642</v>
      </c>
      <c r="L1858" t="s">
        <v>38</v>
      </c>
      <c r="M1858" t="s">
        <v>39</v>
      </c>
      <c r="N1858" s="19" t="s">
        <v>33</v>
      </c>
      <c r="S1858" s="19" t="s">
        <v>33</v>
      </c>
    </row>
    <row r="1859" spans="5:19" x14ac:dyDescent="0.25">
      <c r="E1859" t="s">
        <v>7024</v>
      </c>
      <c r="F1859" t="s">
        <v>7025</v>
      </c>
      <c r="G1859" s="19" t="s">
        <v>33</v>
      </c>
      <c r="H1859" t="s">
        <v>7026</v>
      </c>
      <c r="I1859" t="s">
        <v>38</v>
      </c>
      <c r="J1859" t="s">
        <v>283</v>
      </c>
      <c r="K1859" t="s">
        <v>7027</v>
      </c>
      <c r="L1859" t="s">
        <v>38</v>
      </c>
      <c r="M1859" t="s">
        <v>68</v>
      </c>
      <c r="N1859" s="19" t="s">
        <v>33</v>
      </c>
      <c r="S1859" s="19" t="s">
        <v>33</v>
      </c>
    </row>
    <row r="1860" spans="5:19" x14ac:dyDescent="0.25">
      <c r="E1860" t="s">
        <v>7028</v>
      </c>
      <c r="F1860" t="s">
        <v>7029</v>
      </c>
      <c r="G1860" s="19" t="s">
        <v>33</v>
      </c>
      <c r="H1860" t="s">
        <v>7030</v>
      </c>
      <c r="I1860" t="s">
        <v>96</v>
      </c>
      <c r="J1860" t="s">
        <v>861</v>
      </c>
      <c r="K1860" t="s">
        <v>7031</v>
      </c>
      <c r="L1860" t="s">
        <v>52</v>
      </c>
      <c r="M1860" t="s">
        <v>1140</v>
      </c>
      <c r="N1860" s="19" t="s">
        <v>33</v>
      </c>
      <c r="S1860" s="19" t="s">
        <v>33</v>
      </c>
    </row>
    <row r="1861" spans="5:19" x14ac:dyDescent="0.25">
      <c r="E1861" t="s">
        <v>7032</v>
      </c>
      <c r="F1861" t="s">
        <v>7033</v>
      </c>
      <c r="G1861" s="19" t="s">
        <v>33</v>
      </c>
      <c r="H1861" t="s">
        <v>7034</v>
      </c>
      <c r="I1861" t="s">
        <v>44</v>
      </c>
      <c r="J1861" t="s">
        <v>77</v>
      </c>
      <c r="K1861" t="s">
        <v>7035</v>
      </c>
      <c r="L1861" t="s">
        <v>82</v>
      </c>
      <c r="M1861" t="s">
        <v>943</v>
      </c>
      <c r="N1861" s="19" t="s">
        <v>33</v>
      </c>
      <c r="S1861" s="19" t="s">
        <v>33</v>
      </c>
    </row>
    <row r="1862" spans="5:19" x14ac:dyDescent="0.25">
      <c r="E1862" t="s">
        <v>7036</v>
      </c>
      <c r="F1862" t="s">
        <v>7037</v>
      </c>
      <c r="G1862" s="19" t="s">
        <v>33</v>
      </c>
      <c r="H1862" t="s">
        <v>7038</v>
      </c>
      <c r="I1862" t="s">
        <v>89</v>
      </c>
      <c r="J1862" t="s">
        <v>89</v>
      </c>
      <c r="K1862" t="s">
        <v>7039</v>
      </c>
      <c r="L1862" t="s">
        <v>38</v>
      </c>
      <c r="M1862" t="s">
        <v>794</v>
      </c>
      <c r="N1862" s="19" t="s">
        <v>33</v>
      </c>
      <c r="S1862" s="19" t="s">
        <v>33</v>
      </c>
    </row>
    <row r="1863" spans="5:19" x14ac:dyDescent="0.25">
      <c r="E1863" t="s">
        <v>7040</v>
      </c>
      <c r="F1863" t="s">
        <v>7041</v>
      </c>
      <c r="G1863" s="19" t="s">
        <v>33</v>
      </c>
      <c r="H1863" t="s">
        <v>7042</v>
      </c>
      <c r="I1863" t="s">
        <v>170</v>
      </c>
      <c r="J1863" t="s">
        <v>553</v>
      </c>
      <c r="K1863" t="s">
        <v>7043</v>
      </c>
      <c r="L1863" t="s">
        <v>35</v>
      </c>
      <c r="M1863" t="s">
        <v>36</v>
      </c>
      <c r="N1863" s="19" t="s">
        <v>33</v>
      </c>
      <c r="S1863" s="19" t="s">
        <v>33</v>
      </c>
    </row>
    <row r="1864" spans="5:19" x14ac:dyDescent="0.25">
      <c r="E1864" t="s">
        <v>7044</v>
      </c>
      <c r="F1864" t="s">
        <v>7045</v>
      </c>
      <c r="G1864" s="19" t="s">
        <v>33</v>
      </c>
      <c r="H1864" t="s">
        <v>7042</v>
      </c>
      <c r="I1864" t="s">
        <v>89</v>
      </c>
      <c r="J1864" t="s">
        <v>89</v>
      </c>
      <c r="K1864" t="s">
        <v>7046</v>
      </c>
      <c r="L1864" t="s">
        <v>150</v>
      </c>
      <c r="M1864" t="s">
        <v>1429</v>
      </c>
      <c r="N1864" s="19" t="s">
        <v>33</v>
      </c>
      <c r="S1864" s="19" t="s">
        <v>33</v>
      </c>
    </row>
    <row r="1865" spans="5:19" x14ac:dyDescent="0.25">
      <c r="E1865" t="s">
        <v>7047</v>
      </c>
      <c r="F1865" t="s">
        <v>7048</v>
      </c>
      <c r="G1865" s="19" t="s">
        <v>33</v>
      </c>
      <c r="H1865" t="s">
        <v>7049</v>
      </c>
      <c r="I1865" t="s">
        <v>52</v>
      </c>
      <c r="J1865" t="s">
        <v>137</v>
      </c>
      <c r="K1865" t="s">
        <v>7050</v>
      </c>
      <c r="L1865" t="s">
        <v>35</v>
      </c>
      <c r="M1865" t="s">
        <v>36</v>
      </c>
      <c r="N1865" s="19" t="s">
        <v>33</v>
      </c>
      <c r="S1865" s="19" t="s">
        <v>33</v>
      </c>
    </row>
    <row r="1866" spans="5:19" x14ac:dyDescent="0.25">
      <c r="E1866" t="s">
        <v>7051</v>
      </c>
      <c r="F1866" t="s">
        <v>7052</v>
      </c>
      <c r="G1866" s="19" t="s">
        <v>33</v>
      </c>
      <c r="H1866" t="s">
        <v>7049</v>
      </c>
      <c r="I1866" t="s">
        <v>89</v>
      </c>
      <c r="J1866" t="s">
        <v>89</v>
      </c>
      <c r="K1866" t="s">
        <v>7053</v>
      </c>
      <c r="L1866" t="s">
        <v>52</v>
      </c>
      <c r="M1866" t="s">
        <v>137</v>
      </c>
      <c r="N1866" s="19" t="s">
        <v>33</v>
      </c>
      <c r="S1866" s="19" t="s">
        <v>33</v>
      </c>
    </row>
    <row r="1867" spans="5:19" x14ac:dyDescent="0.25">
      <c r="E1867" t="s">
        <v>7054</v>
      </c>
      <c r="F1867" t="s">
        <v>7055</v>
      </c>
      <c r="G1867" s="19" t="s">
        <v>33</v>
      </c>
      <c r="H1867" t="s">
        <v>7056</v>
      </c>
      <c r="I1867" t="s">
        <v>110</v>
      </c>
      <c r="J1867" t="s">
        <v>322</v>
      </c>
      <c r="K1867" t="s">
        <v>7057</v>
      </c>
      <c r="L1867" t="s">
        <v>35</v>
      </c>
      <c r="M1867" t="s">
        <v>117</v>
      </c>
      <c r="N1867" s="19" t="s">
        <v>33</v>
      </c>
      <c r="S1867" s="19" t="s">
        <v>33</v>
      </c>
    </row>
    <row r="1868" spans="5:19" x14ac:dyDescent="0.25">
      <c r="E1868" t="s">
        <v>7058</v>
      </c>
      <c r="F1868" t="s">
        <v>7059</v>
      </c>
      <c r="G1868" s="19" t="s">
        <v>33</v>
      </c>
      <c r="H1868" t="s">
        <v>7060</v>
      </c>
      <c r="K1868" t="s">
        <v>7061</v>
      </c>
      <c r="L1868" t="s">
        <v>96</v>
      </c>
      <c r="M1868" t="s">
        <v>1055</v>
      </c>
      <c r="N1868" s="19" t="s">
        <v>33</v>
      </c>
      <c r="S1868" s="19" t="s">
        <v>33</v>
      </c>
    </row>
    <row r="1869" spans="5:19" x14ac:dyDescent="0.25">
      <c r="E1869" t="s">
        <v>7062</v>
      </c>
      <c r="F1869" t="s">
        <v>7063</v>
      </c>
      <c r="G1869" s="19" t="s">
        <v>33</v>
      </c>
      <c r="H1869" t="s">
        <v>7064</v>
      </c>
      <c r="I1869" t="s">
        <v>89</v>
      </c>
      <c r="J1869" t="s">
        <v>89</v>
      </c>
      <c r="K1869" t="s">
        <v>7065</v>
      </c>
      <c r="L1869" t="s">
        <v>44</v>
      </c>
      <c r="M1869" t="s">
        <v>103</v>
      </c>
      <c r="N1869" s="19" t="s">
        <v>33</v>
      </c>
      <c r="S1869" s="19" t="s">
        <v>33</v>
      </c>
    </row>
    <row r="1870" spans="5:19" x14ac:dyDescent="0.25">
      <c r="E1870" t="s">
        <v>7066</v>
      </c>
      <c r="F1870" t="s">
        <v>7067</v>
      </c>
      <c r="G1870" s="19" t="s">
        <v>33</v>
      </c>
      <c r="H1870" t="s">
        <v>7064</v>
      </c>
      <c r="I1870" t="s">
        <v>89</v>
      </c>
      <c r="J1870" t="s">
        <v>89</v>
      </c>
      <c r="K1870" t="s">
        <v>7068</v>
      </c>
      <c r="L1870" t="s">
        <v>52</v>
      </c>
      <c r="M1870" t="s">
        <v>195</v>
      </c>
      <c r="N1870" s="19" t="s">
        <v>33</v>
      </c>
      <c r="S1870" s="19" t="s">
        <v>33</v>
      </c>
    </row>
    <row r="1871" spans="5:19" x14ac:dyDescent="0.25">
      <c r="E1871" t="s">
        <v>7069</v>
      </c>
      <c r="F1871" t="s">
        <v>7070</v>
      </c>
      <c r="G1871" s="19" t="s">
        <v>33</v>
      </c>
      <c r="H1871" t="s">
        <v>7071</v>
      </c>
      <c r="I1871" t="s">
        <v>38</v>
      </c>
      <c r="J1871" t="s">
        <v>1096</v>
      </c>
      <c r="K1871" t="s">
        <v>7072</v>
      </c>
      <c r="L1871" t="s">
        <v>142</v>
      </c>
      <c r="M1871" t="s">
        <v>166</v>
      </c>
      <c r="N1871" s="19" t="s">
        <v>33</v>
      </c>
      <c r="S1871" s="19" t="s">
        <v>33</v>
      </c>
    </row>
    <row r="1872" spans="5:19" x14ac:dyDescent="0.25">
      <c r="E1872" t="s">
        <v>7073</v>
      </c>
      <c r="F1872" t="s">
        <v>7074</v>
      </c>
      <c r="G1872" s="19" t="s">
        <v>33</v>
      </c>
      <c r="H1872" t="s">
        <v>7071</v>
      </c>
      <c r="I1872" t="s">
        <v>89</v>
      </c>
      <c r="J1872" t="s">
        <v>89</v>
      </c>
      <c r="K1872" t="s">
        <v>7075</v>
      </c>
      <c r="L1872" t="s">
        <v>142</v>
      </c>
      <c r="M1872" t="s">
        <v>133</v>
      </c>
      <c r="N1872" s="19" t="s">
        <v>33</v>
      </c>
      <c r="S1872" s="19" t="s">
        <v>33</v>
      </c>
    </row>
    <row r="1873" spans="5:19" x14ac:dyDescent="0.25">
      <c r="E1873" t="s">
        <v>7076</v>
      </c>
      <c r="F1873" t="s">
        <v>7077</v>
      </c>
      <c r="G1873" s="19" t="s">
        <v>33</v>
      </c>
      <c r="H1873" t="s">
        <v>7071</v>
      </c>
      <c r="I1873" t="s">
        <v>89</v>
      </c>
      <c r="J1873" t="s">
        <v>89</v>
      </c>
      <c r="K1873" t="s">
        <v>7078</v>
      </c>
      <c r="L1873" t="s">
        <v>150</v>
      </c>
      <c r="M1873" t="s">
        <v>151</v>
      </c>
      <c r="N1873" s="19" t="s">
        <v>33</v>
      </c>
      <c r="S1873" s="19" t="s">
        <v>33</v>
      </c>
    </row>
    <row r="1874" spans="5:19" x14ac:dyDescent="0.25">
      <c r="E1874" t="s">
        <v>7079</v>
      </c>
      <c r="F1874" t="s">
        <v>7080</v>
      </c>
      <c r="G1874" s="19" t="s">
        <v>33</v>
      </c>
      <c r="H1874" t="s">
        <v>7071</v>
      </c>
      <c r="I1874" t="s">
        <v>89</v>
      </c>
      <c r="J1874" t="s">
        <v>89</v>
      </c>
      <c r="K1874" t="s">
        <v>7081</v>
      </c>
      <c r="L1874" t="s">
        <v>44</v>
      </c>
      <c r="M1874" t="s">
        <v>103</v>
      </c>
      <c r="N1874" s="19" t="s">
        <v>33</v>
      </c>
      <c r="S1874" s="19" t="s">
        <v>33</v>
      </c>
    </row>
    <row r="1875" spans="5:19" x14ac:dyDescent="0.25">
      <c r="E1875" t="s">
        <v>7082</v>
      </c>
      <c r="F1875" t="s">
        <v>7083</v>
      </c>
      <c r="G1875" s="19" t="s">
        <v>33</v>
      </c>
      <c r="H1875" t="s">
        <v>7071</v>
      </c>
      <c r="I1875" t="s">
        <v>89</v>
      </c>
      <c r="J1875" t="s">
        <v>89</v>
      </c>
      <c r="K1875" t="s">
        <v>7084</v>
      </c>
      <c r="L1875" t="s">
        <v>38</v>
      </c>
      <c r="M1875" t="s">
        <v>1096</v>
      </c>
      <c r="N1875" s="19" t="s">
        <v>33</v>
      </c>
      <c r="S1875" s="19" t="s">
        <v>33</v>
      </c>
    </row>
    <row r="1876" spans="5:19" x14ac:dyDescent="0.25">
      <c r="E1876" t="s">
        <v>7085</v>
      </c>
      <c r="F1876" t="s">
        <v>7086</v>
      </c>
      <c r="G1876" s="19" t="s">
        <v>33</v>
      </c>
      <c r="H1876" t="s">
        <v>7071</v>
      </c>
      <c r="I1876" t="s">
        <v>89</v>
      </c>
      <c r="J1876" t="s">
        <v>89</v>
      </c>
      <c r="K1876" t="s">
        <v>7087</v>
      </c>
      <c r="L1876" t="s">
        <v>38</v>
      </c>
      <c r="M1876" t="s">
        <v>68</v>
      </c>
      <c r="N1876" s="19" t="s">
        <v>33</v>
      </c>
      <c r="S1876" s="19" t="s">
        <v>33</v>
      </c>
    </row>
    <row r="1877" spans="5:19" x14ac:dyDescent="0.25">
      <c r="E1877" t="s">
        <v>7088</v>
      </c>
      <c r="F1877" t="s">
        <v>7089</v>
      </c>
      <c r="G1877" s="19" t="s">
        <v>33</v>
      </c>
      <c r="H1877" t="s">
        <v>7071</v>
      </c>
      <c r="I1877" t="s">
        <v>89</v>
      </c>
      <c r="J1877" t="s">
        <v>89</v>
      </c>
      <c r="K1877" t="s">
        <v>7090</v>
      </c>
      <c r="L1877" t="s">
        <v>52</v>
      </c>
      <c r="M1877" t="s">
        <v>1493</v>
      </c>
      <c r="N1877" s="19" t="s">
        <v>33</v>
      </c>
      <c r="S1877" s="19" t="s">
        <v>33</v>
      </c>
    </row>
    <row r="1878" spans="5:19" x14ac:dyDescent="0.25">
      <c r="E1878" t="s">
        <v>7091</v>
      </c>
      <c r="F1878" t="s">
        <v>7092</v>
      </c>
      <c r="G1878" s="19" t="s">
        <v>33</v>
      </c>
      <c r="H1878" t="s">
        <v>7093</v>
      </c>
      <c r="I1878" t="s">
        <v>89</v>
      </c>
      <c r="J1878" t="s">
        <v>89</v>
      </c>
      <c r="K1878" t="s">
        <v>7094</v>
      </c>
      <c r="L1878" t="s">
        <v>110</v>
      </c>
      <c r="M1878" t="s">
        <v>322</v>
      </c>
      <c r="N1878" s="19" t="s">
        <v>33</v>
      </c>
      <c r="S1878" s="19" t="s">
        <v>33</v>
      </c>
    </row>
    <row r="1879" spans="5:19" x14ac:dyDescent="0.25">
      <c r="E1879" t="s">
        <v>7095</v>
      </c>
      <c r="F1879" t="s">
        <v>7096</v>
      </c>
      <c r="G1879" s="19" t="s">
        <v>33</v>
      </c>
      <c r="H1879" t="s">
        <v>7097</v>
      </c>
      <c r="I1879" t="s">
        <v>89</v>
      </c>
      <c r="J1879" t="s">
        <v>89</v>
      </c>
      <c r="K1879" t="s">
        <v>7098</v>
      </c>
      <c r="L1879" t="s">
        <v>356</v>
      </c>
      <c r="M1879" t="s">
        <v>945</v>
      </c>
      <c r="N1879" s="19" t="s">
        <v>33</v>
      </c>
      <c r="S1879" s="19" t="s">
        <v>33</v>
      </c>
    </row>
    <row r="1880" spans="5:19" x14ac:dyDescent="0.25">
      <c r="E1880" t="s">
        <v>7099</v>
      </c>
      <c r="F1880" t="s">
        <v>7100</v>
      </c>
      <c r="G1880" s="19" t="s">
        <v>33</v>
      </c>
      <c r="H1880" t="s">
        <v>7101</v>
      </c>
      <c r="I1880" t="s">
        <v>89</v>
      </c>
      <c r="J1880" t="s">
        <v>89</v>
      </c>
      <c r="K1880" t="s">
        <v>7102</v>
      </c>
      <c r="L1880" t="s">
        <v>150</v>
      </c>
      <c r="M1880" t="s">
        <v>244</v>
      </c>
      <c r="N1880" s="19" t="s">
        <v>33</v>
      </c>
      <c r="S1880" s="19" t="s">
        <v>33</v>
      </c>
    </row>
    <row r="1881" spans="5:19" x14ac:dyDescent="0.25">
      <c r="E1881" t="s">
        <v>7103</v>
      </c>
      <c r="F1881" t="s">
        <v>7104</v>
      </c>
      <c r="G1881" s="19" t="s">
        <v>33</v>
      </c>
      <c r="H1881" t="s">
        <v>7105</v>
      </c>
      <c r="I1881" t="s">
        <v>89</v>
      </c>
      <c r="J1881" t="s">
        <v>89</v>
      </c>
      <c r="K1881" t="s">
        <v>7106</v>
      </c>
      <c r="L1881" t="s">
        <v>35</v>
      </c>
      <c r="M1881" t="s">
        <v>160</v>
      </c>
      <c r="N1881" s="19" t="s">
        <v>33</v>
      </c>
      <c r="S1881" s="19" t="s">
        <v>33</v>
      </c>
    </row>
    <row r="1882" spans="5:19" x14ac:dyDescent="0.25">
      <c r="E1882" t="s">
        <v>7107</v>
      </c>
      <c r="F1882" t="s">
        <v>7108</v>
      </c>
      <c r="G1882" s="19" t="s">
        <v>33</v>
      </c>
      <c r="H1882" t="s">
        <v>7109</v>
      </c>
      <c r="I1882" t="s">
        <v>89</v>
      </c>
      <c r="J1882" t="s">
        <v>89</v>
      </c>
      <c r="K1882" t="s">
        <v>7110</v>
      </c>
      <c r="L1882" t="s">
        <v>44</v>
      </c>
      <c r="M1882" t="s">
        <v>915</v>
      </c>
      <c r="N1882" s="19" t="s">
        <v>33</v>
      </c>
      <c r="S1882" s="19" t="s">
        <v>33</v>
      </c>
    </row>
    <row r="1883" spans="5:19" x14ac:dyDescent="0.25">
      <c r="E1883" t="s">
        <v>7111</v>
      </c>
      <c r="F1883" t="s">
        <v>7112</v>
      </c>
      <c r="G1883" s="19" t="s">
        <v>33</v>
      </c>
      <c r="H1883" t="s">
        <v>7113</v>
      </c>
      <c r="I1883" t="s">
        <v>89</v>
      </c>
      <c r="J1883" t="s">
        <v>89</v>
      </c>
      <c r="K1883" t="s">
        <v>7114</v>
      </c>
      <c r="L1883" t="s">
        <v>35</v>
      </c>
      <c r="M1883" t="s">
        <v>60</v>
      </c>
      <c r="N1883" s="19" t="s">
        <v>33</v>
      </c>
      <c r="S1883" s="19" t="s">
        <v>33</v>
      </c>
    </row>
    <row r="1884" spans="5:19" x14ac:dyDescent="0.25">
      <c r="E1884" t="s">
        <v>7115</v>
      </c>
      <c r="F1884" t="s">
        <v>7116</v>
      </c>
      <c r="G1884" s="19" t="s">
        <v>33</v>
      </c>
      <c r="H1884" t="s">
        <v>7117</v>
      </c>
      <c r="I1884" t="s">
        <v>89</v>
      </c>
      <c r="J1884" t="s">
        <v>89</v>
      </c>
      <c r="K1884" t="s">
        <v>7118</v>
      </c>
      <c r="L1884" t="s">
        <v>35</v>
      </c>
      <c r="M1884" t="s">
        <v>36</v>
      </c>
      <c r="N1884" s="19" t="s">
        <v>33</v>
      </c>
      <c r="S1884" s="19" t="s">
        <v>33</v>
      </c>
    </row>
    <row r="1885" spans="5:19" x14ac:dyDescent="0.25">
      <c r="E1885" t="s">
        <v>7119</v>
      </c>
      <c r="F1885" t="s">
        <v>7120</v>
      </c>
      <c r="G1885" s="19" t="s">
        <v>33</v>
      </c>
      <c r="H1885" t="s">
        <v>7121</v>
      </c>
      <c r="I1885" t="s">
        <v>110</v>
      </c>
      <c r="J1885" t="s">
        <v>322</v>
      </c>
      <c r="K1885" t="s">
        <v>7122</v>
      </c>
      <c r="L1885" t="s">
        <v>38</v>
      </c>
      <c r="M1885" t="s">
        <v>133</v>
      </c>
      <c r="N1885" s="19" t="s">
        <v>33</v>
      </c>
      <c r="S1885" s="19" t="s">
        <v>33</v>
      </c>
    </row>
    <row r="1886" spans="5:19" x14ac:dyDescent="0.25">
      <c r="E1886" t="s">
        <v>7123</v>
      </c>
      <c r="F1886" t="s">
        <v>7124</v>
      </c>
      <c r="G1886" s="19" t="s">
        <v>33</v>
      </c>
      <c r="H1886" t="s">
        <v>7125</v>
      </c>
      <c r="I1886" t="s">
        <v>35</v>
      </c>
      <c r="J1886" t="s">
        <v>442</v>
      </c>
      <c r="K1886" t="s">
        <v>7122</v>
      </c>
      <c r="L1886" t="s">
        <v>38</v>
      </c>
      <c r="M1886" t="s">
        <v>133</v>
      </c>
      <c r="N1886" s="19" t="s">
        <v>33</v>
      </c>
      <c r="S1886" s="19" t="s">
        <v>33</v>
      </c>
    </row>
    <row r="1887" spans="5:19" x14ac:dyDescent="0.25">
      <c r="E1887" t="s">
        <v>7126</v>
      </c>
      <c r="F1887" t="s">
        <v>7127</v>
      </c>
      <c r="G1887" s="19" t="s">
        <v>33</v>
      </c>
      <c r="H1887" t="s">
        <v>7128</v>
      </c>
      <c r="I1887" t="s">
        <v>170</v>
      </c>
      <c r="J1887" t="s">
        <v>2204</v>
      </c>
      <c r="K1887" t="s">
        <v>7122</v>
      </c>
      <c r="L1887" t="s">
        <v>38</v>
      </c>
      <c r="M1887" t="s">
        <v>133</v>
      </c>
      <c r="N1887" s="19" t="s">
        <v>33</v>
      </c>
      <c r="S1887" s="19" t="s">
        <v>33</v>
      </c>
    </row>
    <row r="1888" spans="5:19" x14ac:dyDescent="0.25">
      <c r="E1888" t="s">
        <v>7129</v>
      </c>
      <c r="F1888" t="s">
        <v>7130</v>
      </c>
      <c r="G1888" s="19" t="s">
        <v>33</v>
      </c>
      <c r="H1888" t="s">
        <v>7131</v>
      </c>
      <c r="I1888" t="s">
        <v>150</v>
      </c>
      <c r="J1888" t="s">
        <v>640</v>
      </c>
      <c r="K1888" t="s">
        <v>7132</v>
      </c>
      <c r="L1888" t="s">
        <v>110</v>
      </c>
      <c r="M1888" t="s">
        <v>567</v>
      </c>
      <c r="N1888" s="19" t="s">
        <v>33</v>
      </c>
      <c r="S1888" s="19" t="s">
        <v>33</v>
      </c>
    </row>
    <row r="1889" spans="5:19" x14ac:dyDescent="0.25">
      <c r="E1889" t="s">
        <v>7133</v>
      </c>
      <c r="F1889" t="s">
        <v>7134</v>
      </c>
      <c r="G1889" s="19" t="s">
        <v>33</v>
      </c>
      <c r="H1889" t="s">
        <v>7135</v>
      </c>
      <c r="I1889" t="s">
        <v>82</v>
      </c>
      <c r="J1889" t="s">
        <v>117</v>
      </c>
      <c r="K1889" t="s">
        <v>7136</v>
      </c>
      <c r="L1889" t="s">
        <v>170</v>
      </c>
      <c r="M1889" t="s">
        <v>171</v>
      </c>
      <c r="N1889" s="19" t="s">
        <v>33</v>
      </c>
      <c r="S1889" s="19" t="s">
        <v>33</v>
      </c>
    </row>
    <row r="1890" spans="5:19" x14ac:dyDescent="0.25">
      <c r="E1890" t="s">
        <v>7137</v>
      </c>
      <c r="F1890" t="s">
        <v>7138</v>
      </c>
      <c r="G1890" s="19" t="s">
        <v>33</v>
      </c>
      <c r="H1890" t="s">
        <v>7139</v>
      </c>
      <c r="I1890" t="s">
        <v>89</v>
      </c>
      <c r="J1890" t="s">
        <v>89</v>
      </c>
      <c r="K1890" t="s">
        <v>7140</v>
      </c>
      <c r="L1890" t="s">
        <v>35</v>
      </c>
      <c r="M1890" t="s">
        <v>263</v>
      </c>
      <c r="N1890" s="19" t="s">
        <v>33</v>
      </c>
      <c r="S1890" s="19" t="s">
        <v>33</v>
      </c>
    </row>
    <row r="1891" spans="5:19" x14ac:dyDescent="0.25">
      <c r="E1891" t="s">
        <v>7141</v>
      </c>
      <c r="F1891" t="s">
        <v>7142</v>
      </c>
      <c r="G1891" s="19" t="s">
        <v>33</v>
      </c>
      <c r="H1891" t="s">
        <v>7143</v>
      </c>
      <c r="I1891" t="s">
        <v>38</v>
      </c>
      <c r="J1891" t="s">
        <v>471</v>
      </c>
      <c r="K1891" t="s">
        <v>7144</v>
      </c>
      <c r="L1891" t="s">
        <v>82</v>
      </c>
      <c r="M1891" t="s">
        <v>711</v>
      </c>
      <c r="N1891" s="19" t="s">
        <v>33</v>
      </c>
      <c r="S1891" s="19" t="s">
        <v>33</v>
      </c>
    </row>
    <row r="1892" spans="5:19" x14ac:dyDescent="0.25">
      <c r="E1892" t="s">
        <v>7145</v>
      </c>
      <c r="F1892" t="s">
        <v>7146</v>
      </c>
      <c r="G1892" s="19" t="s">
        <v>33</v>
      </c>
      <c r="H1892" t="s">
        <v>7147</v>
      </c>
      <c r="I1892" t="s">
        <v>44</v>
      </c>
      <c r="J1892" t="s">
        <v>506</v>
      </c>
      <c r="K1892" t="s">
        <v>7148</v>
      </c>
      <c r="L1892" t="s">
        <v>35</v>
      </c>
      <c r="M1892" t="s">
        <v>160</v>
      </c>
      <c r="N1892" s="19" t="s">
        <v>33</v>
      </c>
      <c r="S1892" s="19" t="s">
        <v>33</v>
      </c>
    </row>
    <row r="1893" spans="5:19" x14ac:dyDescent="0.25">
      <c r="E1893" t="s">
        <v>7149</v>
      </c>
      <c r="F1893" t="s">
        <v>7150</v>
      </c>
      <c r="G1893" s="19" t="s">
        <v>33</v>
      </c>
      <c r="H1893" t="s">
        <v>7151</v>
      </c>
      <c r="I1893" t="s">
        <v>82</v>
      </c>
      <c r="J1893" t="s">
        <v>117</v>
      </c>
      <c r="K1893" t="s">
        <v>7152</v>
      </c>
      <c r="L1893" t="s">
        <v>142</v>
      </c>
      <c r="M1893" t="s">
        <v>117</v>
      </c>
      <c r="N1893" s="19" t="s">
        <v>33</v>
      </c>
      <c r="S1893" s="19" t="s">
        <v>33</v>
      </c>
    </row>
    <row r="1894" spans="5:19" x14ac:dyDescent="0.25">
      <c r="E1894" t="s">
        <v>7153</v>
      </c>
      <c r="F1894" t="s">
        <v>7154</v>
      </c>
      <c r="G1894" s="19" t="s">
        <v>33</v>
      </c>
      <c r="H1894" t="s">
        <v>7155</v>
      </c>
      <c r="I1894" t="s">
        <v>142</v>
      </c>
      <c r="J1894" t="s">
        <v>133</v>
      </c>
      <c r="K1894" t="s">
        <v>7156</v>
      </c>
      <c r="L1894" t="s">
        <v>44</v>
      </c>
      <c r="M1894" t="s">
        <v>45</v>
      </c>
      <c r="N1894" s="19" t="s">
        <v>33</v>
      </c>
      <c r="S1894" s="19" t="s">
        <v>33</v>
      </c>
    </row>
    <row r="1895" spans="5:19" x14ac:dyDescent="0.25">
      <c r="E1895" t="s">
        <v>7157</v>
      </c>
      <c r="F1895" t="s">
        <v>7158</v>
      </c>
      <c r="G1895" s="19" t="s">
        <v>33</v>
      </c>
      <c r="H1895" t="s">
        <v>7159</v>
      </c>
      <c r="I1895" t="s">
        <v>52</v>
      </c>
      <c r="J1895" t="s">
        <v>531</v>
      </c>
      <c r="K1895" t="s">
        <v>7160</v>
      </c>
      <c r="L1895" t="s">
        <v>38</v>
      </c>
      <c r="M1895" t="s">
        <v>68</v>
      </c>
      <c r="N1895" s="19" t="s">
        <v>33</v>
      </c>
      <c r="S1895" s="19" t="s">
        <v>33</v>
      </c>
    </row>
    <row r="1896" spans="5:19" x14ac:dyDescent="0.25">
      <c r="E1896" t="s">
        <v>7161</v>
      </c>
      <c r="F1896" t="s">
        <v>7162</v>
      </c>
      <c r="G1896" s="19" t="s">
        <v>33</v>
      </c>
      <c r="H1896" t="s">
        <v>7163</v>
      </c>
      <c r="I1896" t="s">
        <v>82</v>
      </c>
      <c r="J1896" t="s">
        <v>711</v>
      </c>
      <c r="K1896" t="s">
        <v>7160</v>
      </c>
      <c r="L1896" t="s">
        <v>38</v>
      </c>
      <c r="M1896" t="s">
        <v>68</v>
      </c>
      <c r="N1896" s="19" t="s">
        <v>33</v>
      </c>
      <c r="S1896" s="19" t="s">
        <v>33</v>
      </c>
    </row>
    <row r="1897" spans="5:19" x14ac:dyDescent="0.25">
      <c r="E1897" t="s">
        <v>7164</v>
      </c>
      <c r="F1897" t="s">
        <v>7165</v>
      </c>
      <c r="G1897" s="19" t="s">
        <v>33</v>
      </c>
      <c r="H1897" t="s">
        <v>7166</v>
      </c>
      <c r="I1897" t="s">
        <v>82</v>
      </c>
      <c r="J1897" t="s">
        <v>711</v>
      </c>
      <c r="K1897" t="s">
        <v>7160</v>
      </c>
      <c r="L1897" t="s">
        <v>38</v>
      </c>
      <c r="M1897" t="s">
        <v>68</v>
      </c>
      <c r="N1897" s="19" t="s">
        <v>33</v>
      </c>
      <c r="S1897" s="19" t="s">
        <v>33</v>
      </c>
    </row>
    <row r="1898" spans="5:19" x14ac:dyDescent="0.25">
      <c r="E1898" t="s">
        <v>7167</v>
      </c>
      <c r="F1898" t="s">
        <v>7168</v>
      </c>
      <c r="G1898" s="19" t="s">
        <v>33</v>
      </c>
      <c r="H1898" t="s">
        <v>7169</v>
      </c>
      <c r="I1898" t="s">
        <v>35</v>
      </c>
      <c r="J1898" t="s">
        <v>36</v>
      </c>
      <c r="K1898" t="s">
        <v>7170</v>
      </c>
      <c r="L1898" t="s">
        <v>82</v>
      </c>
      <c r="M1898" t="s">
        <v>943</v>
      </c>
      <c r="N1898" s="19" t="s">
        <v>33</v>
      </c>
      <c r="S1898" s="19" t="s">
        <v>33</v>
      </c>
    </row>
    <row r="1899" spans="5:19" x14ac:dyDescent="0.25">
      <c r="E1899" t="s">
        <v>7171</v>
      </c>
      <c r="F1899" t="s">
        <v>7172</v>
      </c>
      <c r="G1899" s="19" t="s">
        <v>33</v>
      </c>
      <c r="H1899" t="s">
        <v>7173</v>
      </c>
      <c r="I1899" t="s">
        <v>150</v>
      </c>
      <c r="J1899" t="s">
        <v>151</v>
      </c>
      <c r="K1899" t="s">
        <v>7174</v>
      </c>
      <c r="L1899" t="s">
        <v>35</v>
      </c>
      <c r="M1899" t="s">
        <v>85</v>
      </c>
      <c r="N1899" s="19" t="s">
        <v>33</v>
      </c>
      <c r="S1899" s="19" t="s">
        <v>33</v>
      </c>
    </row>
    <row r="1900" spans="5:19" x14ac:dyDescent="0.25">
      <c r="E1900" t="s">
        <v>7175</v>
      </c>
      <c r="F1900" t="s">
        <v>7176</v>
      </c>
      <c r="G1900" s="19" t="s">
        <v>33</v>
      </c>
      <c r="H1900" t="s">
        <v>7177</v>
      </c>
      <c r="I1900" t="s">
        <v>96</v>
      </c>
      <c r="J1900" t="s">
        <v>1024</v>
      </c>
      <c r="K1900" t="s">
        <v>7178</v>
      </c>
      <c r="L1900" t="s">
        <v>35</v>
      </c>
      <c r="M1900" t="s">
        <v>447</v>
      </c>
      <c r="N1900" s="19" t="s">
        <v>33</v>
      </c>
      <c r="S1900" s="19" t="s">
        <v>33</v>
      </c>
    </row>
    <row r="1901" spans="5:19" x14ac:dyDescent="0.25">
      <c r="E1901" t="s">
        <v>7179</v>
      </c>
      <c r="F1901" t="s">
        <v>7180</v>
      </c>
      <c r="G1901" s="19" t="s">
        <v>33</v>
      </c>
      <c r="H1901" t="s">
        <v>7181</v>
      </c>
      <c r="I1901" t="s">
        <v>150</v>
      </c>
      <c r="J1901" t="s">
        <v>151</v>
      </c>
      <c r="K1901" t="s">
        <v>7182</v>
      </c>
      <c r="L1901" t="s">
        <v>38</v>
      </c>
      <c r="M1901" t="s">
        <v>471</v>
      </c>
      <c r="N1901" s="19" t="s">
        <v>33</v>
      </c>
      <c r="S1901" s="19" t="s">
        <v>33</v>
      </c>
    </row>
    <row r="1902" spans="5:19" x14ac:dyDescent="0.25">
      <c r="E1902" t="s">
        <v>7183</v>
      </c>
      <c r="F1902" t="s">
        <v>7184</v>
      </c>
      <c r="G1902" s="19" t="s">
        <v>33</v>
      </c>
      <c r="H1902" t="s">
        <v>7185</v>
      </c>
      <c r="I1902" t="s">
        <v>89</v>
      </c>
      <c r="J1902" t="s">
        <v>89</v>
      </c>
      <c r="K1902" t="s">
        <v>7182</v>
      </c>
      <c r="L1902" t="s">
        <v>38</v>
      </c>
      <c r="M1902" t="s">
        <v>471</v>
      </c>
      <c r="N1902" s="19" t="s">
        <v>33</v>
      </c>
      <c r="S1902" s="19" t="s">
        <v>33</v>
      </c>
    </row>
    <row r="1903" spans="5:19" x14ac:dyDescent="0.25">
      <c r="E1903" t="s">
        <v>7186</v>
      </c>
      <c r="F1903" t="s">
        <v>7187</v>
      </c>
      <c r="G1903" s="19" t="s">
        <v>33</v>
      </c>
      <c r="H1903" t="s">
        <v>7185</v>
      </c>
      <c r="I1903" t="s">
        <v>89</v>
      </c>
      <c r="J1903" t="s">
        <v>89</v>
      </c>
      <c r="K1903" t="s">
        <v>7188</v>
      </c>
      <c r="L1903" t="s">
        <v>35</v>
      </c>
      <c r="M1903" t="s">
        <v>36</v>
      </c>
      <c r="N1903" s="19" t="s">
        <v>33</v>
      </c>
      <c r="S1903" s="19" t="s">
        <v>33</v>
      </c>
    </row>
    <row r="1904" spans="5:19" x14ac:dyDescent="0.25">
      <c r="E1904" t="s">
        <v>7189</v>
      </c>
      <c r="F1904" t="s">
        <v>7190</v>
      </c>
      <c r="G1904" s="19" t="s">
        <v>33</v>
      </c>
      <c r="H1904" t="s">
        <v>7185</v>
      </c>
      <c r="I1904" t="s">
        <v>89</v>
      </c>
      <c r="J1904" t="s">
        <v>89</v>
      </c>
      <c r="K1904" t="s">
        <v>7188</v>
      </c>
      <c r="L1904" t="s">
        <v>35</v>
      </c>
      <c r="M1904" t="s">
        <v>36</v>
      </c>
      <c r="N1904" s="19" t="s">
        <v>33</v>
      </c>
      <c r="S1904" s="19" t="s">
        <v>33</v>
      </c>
    </row>
    <row r="1905" spans="5:19" x14ac:dyDescent="0.25">
      <c r="E1905" t="s">
        <v>7191</v>
      </c>
      <c r="F1905" t="s">
        <v>7192</v>
      </c>
      <c r="G1905" s="19" t="s">
        <v>33</v>
      </c>
      <c r="H1905" t="s">
        <v>7193</v>
      </c>
      <c r="I1905" t="s">
        <v>170</v>
      </c>
      <c r="J1905" t="s">
        <v>865</v>
      </c>
      <c r="K1905" t="s">
        <v>7194</v>
      </c>
      <c r="L1905" t="s">
        <v>44</v>
      </c>
      <c r="M1905" t="s">
        <v>103</v>
      </c>
      <c r="N1905" s="19" t="s">
        <v>33</v>
      </c>
      <c r="S1905" s="19" t="s">
        <v>33</v>
      </c>
    </row>
    <row r="1906" spans="5:19" x14ac:dyDescent="0.25">
      <c r="E1906" t="s">
        <v>7195</v>
      </c>
      <c r="F1906" t="s">
        <v>7196</v>
      </c>
      <c r="G1906" s="19" t="s">
        <v>33</v>
      </c>
      <c r="H1906" t="s">
        <v>7197</v>
      </c>
      <c r="I1906" t="s">
        <v>44</v>
      </c>
      <c r="J1906" t="s">
        <v>103</v>
      </c>
      <c r="K1906" t="s">
        <v>7198</v>
      </c>
      <c r="L1906" t="s">
        <v>35</v>
      </c>
      <c r="M1906" t="s">
        <v>36</v>
      </c>
      <c r="N1906" s="19" t="s">
        <v>33</v>
      </c>
      <c r="S1906" s="19" t="s">
        <v>33</v>
      </c>
    </row>
    <row r="1907" spans="5:19" x14ac:dyDescent="0.25">
      <c r="E1907" t="s">
        <v>7199</v>
      </c>
      <c r="F1907" t="s">
        <v>7200</v>
      </c>
      <c r="G1907" s="19" t="s">
        <v>33</v>
      </c>
      <c r="H1907" t="s">
        <v>7201</v>
      </c>
      <c r="I1907" t="s">
        <v>150</v>
      </c>
      <c r="J1907" t="s">
        <v>151</v>
      </c>
      <c r="K1907" t="s">
        <v>7202</v>
      </c>
      <c r="L1907" t="s">
        <v>44</v>
      </c>
      <c r="M1907" t="s">
        <v>45</v>
      </c>
      <c r="N1907" s="19" t="s">
        <v>33</v>
      </c>
      <c r="S1907" s="19" t="s">
        <v>33</v>
      </c>
    </row>
    <row r="1908" spans="5:19" x14ac:dyDescent="0.25">
      <c r="E1908" t="s">
        <v>7203</v>
      </c>
      <c r="F1908" t="s">
        <v>7204</v>
      </c>
      <c r="G1908" s="19" t="s">
        <v>33</v>
      </c>
      <c r="H1908" t="s">
        <v>7205</v>
      </c>
      <c r="I1908" t="s">
        <v>96</v>
      </c>
      <c r="J1908" t="s">
        <v>3944</v>
      </c>
      <c r="K1908" t="s">
        <v>7206</v>
      </c>
      <c r="L1908" t="s">
        <v>96</v>
      </c>
      <c r="M1908" t="s">
        <v>1055</v>
      </c>
      <c r="N1908" s="19" t="s">
        <v>33</v>
      </c>
      <c r="S1908" s="19" t="s">
        <v>33</v>
      </c>
    </row>
    <row r="1909" spans="5:19" x14ac:dyDescent="0.25">
      <c r="E1909" t="s">
        <v>7207</v>
      </c>
      <c r="F1909" t="s">
        <v>7208</v>
      </c>
      <c r="G1909" s="19" t="s">
        <v>33</v>
      </c>
      <c r="H1909" t="s">
        <v>7209</v>
      </c>
      <c r="I1909" t="s">
        <v>38</v>
      </c>
      <c r="J1909" t="s">
        <v>376</v>
      </c>
      <c r="K1909" t="s">
        <v>7210</v>
      </c>
      <c r="L1909" t="s">
        <v>44</v>
      </c>
      <c r="M1909" t="s">
        <v>789</v>
      </c>
      <c r="N1909" s="19" t="s">
        <v>33</v>
      </c>
      <c r="S1909" s="19" t="s">
        <v>33</v>
      </c>
    </row>
    <row r="1910" spans="5:19" x14ac:dyDescent="0.25">
      <c r="E1910" t="s">
        <v>7211</v>
      </c>
      <c r="F1910" t="s">
        <v>7212</v>
      </c>
      <c r="G1910" s="19" t="s">
        <v>33</v>
      </c>
      <c r="H1910" t="s">
        <v>7213</v>
      </c>
      <c r="I1910" t="s">
        <v>89</v>
      </c>
      <c r="J1910" t="s">
        <v>89</v>
      </c>
      <c r="K1910" t="s">
        <v>7214</v>
      </c>
      <c r="L1910" t="s">
        <v>44</v>
      </c>
      <c r="M1910" t="s">
        <v>103</v>
      </c>
      <c r="N1910" s="19" t="s">
        <v>33</v>
      </c>
      <c r="S1910" s="19" t="s">
        <v>33</v>
      </c>
    </row>
    <row r="1911" spans="5:19" x14ac:dyDescent="0.25">
      <c r="E1911" t="s">
        <v>7215</v>
      </c>
      <c r="F1911" t="s">
        <v>7216</v>
      </c>
      <c r="G1911" s="19" t="s">
        <v>33</v>
      </c>
      <c r="H1911" t="s">
        <v>7213</v>
      </c>
      <c r="I1911" t="s">
        <v>89</v>
      </c>
      <c r="J1911" t="s">
        <v>89</v>
      </c>
      <c r="K1911" t="s">
        <v>7217</v>
      </c>
      <c r="L1911" t="s">
        <v>52</v>
      </c>
      <c r="M1911" t="s">
        <v>1493</v>
      </c>
      <c r="N1911" s="19" t="s">
        <v>33</v>
      </c>
      <c r="S1911" s="19" t="s">
        <v>33</v>
      </c>
    </row>
    <row r="1912" spans="5:19" x14ac:dyDescent="0.25">
      <c r="E1912" t="s">
        <v>7218</v>
      </c>
      <c r="F1912" t="s">
        <v>7219</v>
      </c>
      <c r="G1912" s="19" t="s">
        <v>33</v>
      </c>
      <c r="H1912" t="s">
        <v>7213</v>
      </c>
      <c r="I1912" t="s">
        <v>89</v>
      </c>
      <c r="J1912" t="s">
        <v>89</v>
      </c>
      <c r="K1912" t="s">
        <v>7220</v>
      </c>
      <c r="L1912" t="s">
        <v>44</v>
      </c>
      <c r="M1912" t="s">
        <v>103</v>
      </c>
      <c r="N1912" s="19" t="s">
        <v>33</v>
      </c>
      <c r="S1912" s="19" t="s">
        <v>33</v>
      </c>
    </row>
    <row r="1913" spans="5:19" x14ac:dyDescent="0.25">
      <c r="E1913" t="s">
        <v>7221</v>
      </c>
      <c r="F1913" t="s">
        <v>7222</v>
      </c>
      <c r="G1913" s="19" t="s">
        <v>33</v>
      </c>
      <c r="H1913" t="s">
        <v>7213</v>
      </c>
      <c r="I1913" t="s">
        <v>89</v>
      </c>
      <c r="J1913" t="s">
        <v>89</v>
      </c>
      <c r="K1913" t="s">
        <v>7223</v>
      </c>
      <c r="L1913" t="s">
        <v>35</v>
      </c>
      <c r="M1913" t="s">
        <v>160</v>
      </c>
      <c r="N1913" s="19" t="s">
        <v>33</v>
      </c>
      <c r="S1913" s="19" t="s">
        <v>33</v>
      </c>
    </row>
    <row r="1914" spans="5:19" x14ac:dyDescent="0.25">
      <c r="E1914" t="s">
        <v>7224</v>
      </c>
      <c r="F1914" t="s">
        <v>7225</v>
      </c>
      <c r="G1914" s="19" t="s">
        <v>33</v>
      </c>
      <c r="H1914" t="s">
        <v>7226</v>
      </c>
      <c r="I1914" t="s">
        <v>38</v>
      </c>
      <c r="J1914" t="s">
        <v>68</v>
      </c>
      <c r="K1914" t="s">
        <v>7227</v>
      </c>
      <c r="L1914" t="s">
        <v>38</v>
      </c>
      <c r="M1914" t="s">
        <v>68</v>
      </c>
      <c r="N1914" s="19" t="s">
        <v>33</v>
      </c>
      <c r="S1914" s="19" t="s">
        <v>33</v>
      </c>
    </row>
    <row r="1915" spans="5:19" x14ac:dyDescent="0.25">
      <c r="E1915" t="s">
        <v>7228</v>
      </c>
      <c r="F1915" t="s">
        <v>7229</v>
      </c>
      <c r="G1915" s="19" t="s">
        <v>33</v>
      </c>
      <c r="H1915" t="s">
        <v>7230</v>
      </c>
      <c r="I1915" t="s">
        <v>91</v>
      </c>
      <c r="J1915" t="s">
        <v>1148</v>
      </c>
      <c r="K1915" t="s">
        <v>7231</v>
      </c>
      <c r="L1915" t="s">
        <v>91</v>
      </c>
      <c r="M1915" t="s">
        <v>99</v>
      </c>
      <c r="N1915" s="19" t="s">
        <v>33</v>
      </c>
      <c r="S1915" s="19" t="s">
        <v>33</v>
      </c>
    </row>
    <row r="1916" spans="5:19" x14ac:dyDescent="0.25">
      <c r="E1916" t="s">
        <v>7232</v>
      </c>
      <c r="F1916" t="s">
        <v>7233</v>
      </c>
      <c r="G1916" s="19" t="s">
        <v>33</v>
      </c>
      <c r="H1916" t="s">
        <v>7234</v>
      </c>
      <c r="I1916" t="s">
        <v>91</v>
      </c>
      <c r="J1916" t="s">
        <v>640</v>
      </c>
      <c r="K1916" t="s">
        <v>7235</v>
      </c>
      <c r="L1916" t="s">
        <v>142</v>
      </c>
      <c r="M1916" t="s">
        <v>133</v>
      </c>
      <c r="N1916" s="19" t="s">
        <v>33</v>
      </c>
      <c r="S1916" s="19" t="s">
        <v>33</v>
      </c>
    </row>
    <row r="1917" spans="5:19" x14ac:dyDescent="0.25">
      <c r="E1917" t="s">
        <v>7236</v>
      </c>
      <c r="F1917" t="s">
        <v>7237</v>
      </c>
      <c r="G1917" s="19" t="s">
        <v>33</v>
      </c>
      <c r="H1917" t="s">
        <v>7238</v>
      </c>
      <c r="I1917" t="s">
        <v>52</v>
      </c>
      <c r="J1917" t="s">
        <v>137</v>
      </c>
      <c r="K1917" t="s">
        <v>7239</v>
      </c>
      <c r="L1917" t="s">
        <v>38</v>
      </c>
      <c r="M1917" t="s">
        <v>68</v>
      </c>
      <c r="N1917" s="19" t="s">
        <v>33</v>
      </c>
      <c r="S1917" s="19" t="s">
        <v>33</v>
      </c>
    </row>
    <row r="1918" spans="5:19" x14ac:dyDescent="0.25">
      <c r="E1918" t="s">
        <v>7240</v>
      </c>
      <c r="F1918" t="s">
        <v>7241</v>
      </c>
      <c r="G1918" s="19" t="s">
        <v>33</v>
      </c>
      <c r="H1918" t="s">
        <v>7242</v>
      </c>
      <c r="I1918" t="s">
        <v>150</v>
      </c>
      <c r="J1918" t="s">
        <v>711</v>
      </c>
      <c r="K1918" t="s">
        <v>7243</v>
      </c>
      <c r="L1918" t="s">
        <v>110</v>
      </c>
      <c r="M1918" t="s">
        <v>2713</v>
      </c>
      <c r="N1918" s="19" t="s">
        <v>33</v>
      </c>
      <c r="S1918" s="19" t="s">
        <v>33</v>
      </c>
    </row>
    <row r="1919" spans="5:19" x14ac:dyDescent="0.25">
      <c r="E1919" t="s">
        <v>7244</v>
      </c>
      <c r="F1919" t="s">
        <v>7245</v>
      </c>
      <c r="G1919" s="19" t="s">
        <v>33</v>
      </c>
      <c r="H1919" t="s">
        <v>7246</v>
      </c>
      <c r="I1919" t="s">
        <v>82</v>
      </c>
      <c r="J1919" t="s">
        <v>703</v>
      </c>
      <c r="K1919" t="s">
        <v>7247</v>
      </c>
      <c r="L1919" t="s">
        <v>38</v>
      </c>
      <c r="M1919" t="s">
        <v>68</v>
      </c>
      <c r="N1919" s="19" t="s">
        <v>33</v>
      </c>
      <c r="S1919" s="19" t="s">
        <v>33</v>
      </c>
    </row>
    <row r="1920" spans="5:19" x14ac:dyDescent="0.25">
      <c r="E1920" t="s">
        <v>7248</v>
      </c>
      <c r="F1920" t="s">
        <v>7249</v>
      </c>
      <c r="G1920" s="19" t="s">
        <v>33</v>
      </c>
      <c r="H1920" t="s">
        <v>7250</v>
      </c>
      <c r="I1920" t="s">
        <v>52</v>
      </c>
      <c r="J1920" t="s">
        <v>137</v>
      </c>
      <c r="K1920" t="s">
        <v>7251</v>
      </c>
      <c r="L1920" t="s">
        <v>82</v>
      </c>
      <c r="M1920" t="s">
        <v>97</v>
      </c>
      <c r="N1920" s="19" t="s">
        <v>33</v>
      </c>
      <c r="S1920" s="19" t="s">
        <v>33</v>
      </c>
    </row>
    <row r="1921" spans="5:19" x14ac:dyDescent="0.25">
      <c r="E1921" t="s">
        <v>7252</v>
      </c>
      <c r="F1921" t="s">
        <v>7253</v>
      </c>
      <c r="G1921" s="19" t="s">
        <v>33</v>
      </c>
      <c r="H1921" t="s">
        <v>7250</v>
      </c>
      <c r="I1921" t="s">
        <v>89</v>
      </c>
      <c r="J1921" t="s">
        <v>89</v>
      </c>
      <c r="K1921" t="s">
        <v>7254</v>
      </c>
      <c r="L1921" t="s">
        <v>38</v>
      </c>
      <c r="M1921" t="s">
        <v>68</v>
      </c>
      <c r="N1921" s="19" t="s">
        <v>33</v>
      </c>
      <c r="S1921" s="19" t="s">
        <v>33</v>
      </c>
    </row>
    <row r="1922" spans="5:19" x14ac:dyDescent="0.25">
      <c r="E1922" t="s">
        <v>7255</v>
      </c>
      <c r="F1922" t="s">
        <v>7256</v>
      </c>
      <c r="G1922" s="19" t="s">
        <v>33</v>
      </c>
      <c r="H1922" t="s">
        <v>7250</v>
      </c>
      <c r="I1922" t="s">
        <v>89</v>
      </c>
      <c r="J1922" t="s">
        <v>89</v>
      </c>
      <c r="K1922" t="s">
        <v>7257</v>
      </c>
      <c r="L1922" t="s">
        <v>89</v>
      </c>
      <c r="M1922" t="s">
        <v>89</v>
      </c>
      <c r="N1922" s="19" t="s">
        <v>33</v>
      </c>
      <c r="S1922" s="19" t="s">
        <v>33</v>
      </c>
    </row>
    <row r="1923" spans="5:19" x14ac:dyDescent="0.25">
      <c r="E1923" t="s">
        <v>7258</v>
      </c>
      <c r="F1923" t="s">
        <v>7259</v>
      </c>
      <c r="G1923" s="19" t="s">
        <v>33</v>
      </c>
      <c r="H1923" t="s">
        <v>7260</v>
      </c>
      <c r="I1923" t="s">
        <v>82</v>
      </c>
      <c r="J1923" t="s">
        <v>339</v>
      </c>
      <c r="K1923" t="s">
        <v>7261</v>
      </c>
      <c r="L1923" t="s">
        <v>44</v>
      </c>
      <c r="M1923" t="s">
        <v>227</v>
      </c>
      <c r="N1923" s="19" t="s">
        <v>33</v>
      </c>
      <c r="S1923" s="19" t="s">
        <v>33</v>
      </c>
    </row>
    <row r="1924" spans="5:19" x14ac:dyDescent="0.25">
      <c r="E1924" t="s">
        <v>7262</v>
      </c>
      <c r="F1924" t="s">
        <v>7263</v>
      </c>
      <c r="G1924" s="19" t="s">
        <v>33</v>
      </c>
      <c r="H1924" t="s">
        <v>7264</v>
      </c>
      <c r="I1924" t="s">
        <v>52</v>
      </c>
      <c r="J1924" t="s">
        <v>137</v>
      </c>
      <c r="K1924" t="s">
        <v>7265</v>
      </c>
      <c r="L1924" t="s">
        <v>110</v>
      </c>
      <c r="M1924" t="s">
        <v>142</v>
      </c>
      <c r="N1924" s="19" t="s">
        <v>33</v>
      </c>
      <c r="S1924" s="19" t="s">
        <v>33</v>
      </c>
    </row>
    <row r="1925" spans="5:19" x14ac:dyDescent="0.25">
      <c r="E1925" t="s">
        <v>7266</v>
      </c>
      <c r="F1925" t="s">
        <v>7267</v>
      </c>
      <c r="G1925" s="19" t="s">
        <v>33</v>
      </c>
      <c r="H1925" t="s">
        <v>7264</v>
      </c>
      <c r="I1925" t="s">
        <v>89</v>
      </c>
      <c r="J1925" t="s">
        <v>89</v>
      </c>
      <c r="K1925" t="s">
        <v>7265</v>
      </c>
      <c r="L1925" t="s">
        <v>110</v>
      </c>
      <c r="M1925" t="s">
        <v>142</v>
      </c>
      <c r="N1925" s="19" t="s">
        <v>33</v>
      </c>
      <c r="S1925" s="19" t="s">
        <v>33</v>
      </c>
    </row>
    <row r="1926" spans="5:19" x14ac:dyDescent="0.25">
      <c r="E1926" t="s">
        <v>7268</v>
      </c>
      <c r="F1926" t="s">
        <v>7269</v>
      </c>
      <c r="G1926" s="19" t="s">
        <v>33</v>
      </c>
      <c r="H1926" t="s">
        <v>7270</v>
      </c>
      <c r="I1926" t="s">
        <v>38</v>
      </c>
      <c r="J1926" t="s">
        <v>471</v>
      </c>
      <c r="K1926" t="s">
        <v>7271</v>
      </c>
      <c r="L1926" t="s">
        <v>44</v>
      </c>
      <c r="M1926" t="s">
        <v>45</v>
      </c>
      <c r="N1926" s="19" t="s">
        <v>33</v>
      </c>
      <c r="S1926" s="19" t="s">
        <v>33</v>
      </c>
    </row>
    <row r="1927" spans="5:19" x14ac:dyDescent="0.25">
      <c r="E1927" t="s">
        <v>7272</v>
      </c>
      <c r="F1927" t="s">
        <v>7273</v>
      </c>
      <c r="G1927" s="19" t="s">
        <v>33</v>
      </c>
      <c r="H1927" t="s">
        <v>7274</v>
      </c>
      <c r="I1927" t="s">
        <v>150</v>
      </c>
      <c r="J1927" t="s">
        <v>1429</v>
      </c>
      <c r="K1927" t="s">
        <v>7275</v>
      </c>
      <c r="L1927" t="s">
        <v>44</v>
      </c>
      <c r="M1927" t="s">
        <v>103</v>
      </c>
      <c r="N1927" s="19" t="s">
        <v>33</v>
      </c>
      <c r="S1927" s="19" t="s">
        <v>33</v>
      </c>
    </row>
    <row r="1928" spans="5:19" x14ac:dyDescent="0.25">
      <c r="E1928" t="s">
        <v>7276</v>
      </c>
      <c r="F1928" t="s">
        <v>7277</v>
      </c>
      <c r="G1928" s="19" t="s">
        <v>33</v>
      </c>
      <c r="H1928" t="s">
        <v>7278</v>
      </c>
      <c r="I1928" t="s">
        <v>52</v>
      </c>
      <c r="J1928" t="s">
        <v>2917</v>
      </c>
      <c r="K1928" t="s">
        <v>7279</v>
      </c>
      <c r="L1928" t="s">
        <v>44</v>
      </c>
      <c r="M1928" t="s">
        <v>103</v>
      </c>
      <c r="N1928" s="19" t="s">
        <v>33</v>
      </c>
      <c r="S1928" s="19" t="s">
        <v>33</v>
      </c>
    </row>
    <row r="1929" spans="5:19" x14ac:dyDescent="0.25">
      <c r="E1929" t="s">
        <v>7280</v>
      </c>
      <c r="F1929" t="s">
        <v>7281</v>
      </c>
      <c r="G1929" s="19" t="s">
        <v>33</v>
      </c>
      <c r="H1929" t="s">
        <v>7282</v>
      </c>
      <c r="I1929" t="s">
        <v>150</v>
      </c>
      <c r="J1929" t="s">
        <v>537</v>
      </c>
      <c r="K1929" t="s">
        <v>7283</v>
      </c>
      <c r="L1929" t="s">
        <v>44</v>
      </c>
      <c r="M1929" t="s">
        <v>103</v>
      </c>
      <c r="N1929" s="19" t="s">
        <v>33</v>
      </c>
      <c r="S1929" s="19" t="s">
        <v>33</v>
      </c>
    </row>
    <row r="1930" spans="5:19" x14ac:dyDescent="0.25">
      <c r="E1930" t="s">
        <v>7284</v>
      </c>
      <c r="F1930" t="s">
        <v>7285</v>
      </c>
      <c r="G1930" s="19" t="s">
        <v>33</v>
      </c>
      <c r="H1930" t="s">
        <v>7286</v>
      </c>
      <c r="I1930" t="s">
        <v>96</v>
      </c>
      <c r="J1930" t="s">
        <v>861</v>
      </c>
      <c r="K1930" t="s">
        <v>7287</v>
      </c>
      <c r="L1930" t="s">
        <v>82</v>
      </c>
      <c r="M1930" t="s">
        <v>117</v>
      </c>
      <c r="N1930" s="19" t="s">
        <v>33</v>
      </c>
      <c r="S1930" s="19" t="s">
        <v>33</v>
      </c>
    </row>
    <row r="1931" spans="5:19" x14ac:dyDescent="0.25">
      <c r="E1931" t="s">
        <v>7288</v>
      </c>
      <c r="F1931" t="s">
        <v>7289</v>
      </c>
      <c r="G1931" s="19" t="s">
        <v>33</v>
      </c>
      <c r="H1931" t="s">
        <v>7290</v>
      </c>
      <c r="I1931" t="s">
        <v>170</v>
      </c>
      <c r="J1931" t="s">
        <v>171</v>
      </c>
      <c r="K1931" t="s">
        <v>7291</v>
      </c>
      <c r="L1931" t="s">
        <v>44</v>
      </c>
      <c r="M1931" t="s">
        <v>144</v>
      </c>
      <c r="N1931" s="19" t="s">
        <v>33</v>
      </c>
      <c r="S1931" s="19" t="s">
        <v>33</v>
      </c>
    </row>
    <row r="1932" spans="5:19" x14ac:dyDescent="0.25">
      <c r="E1932" t="s">
        <v>7292</v>
      </c>
      <c r="F1932" t="s">
        <v>7293</v>
      </c>
      <c r="G1932" s="19" t="s">
        <v>33</v>
      </c>
      <c r="H1932" t="s">
        <v>7294</v>
      </c>
      <c r="I1932" t="s">
        <v>52</v>
      </c>
      <c r="J1932" t="s">
        <v>688</v>
      </c>
      <c r="K1932" t="s">
        <v>7295</v>
      </c>
      <c r="L1932" t="s">
        <v>38</v>
      </c>
      <c r="M1932" t="s">
        <v>62</v>
      </c>
      <c r="N1932" s="19" t="s">
        <v>33</v>
      </c>
      <c r="S1932" s="19" t="s">
        <v>33</v>
      </c>
    </row>
    <row r="1933" spans="5:19" x14ac:dyDescent="0.25">
      <c r="E1933" t="s">
        <v>7296</v>
      </c>
      <c r="F1933" t="s">
        <v>7297</v>
      </c>
      <c r="G1933" s="19" t="s">
        <v>33</v>
      </c>
      <c r="H1933" t="s">
        <v>7298</v>
      </c>
      <c r="I1933" t="s">
        <v>356</v>
      </c>
      <c r="J1933" t="s">
        <v>943</v>
      </c>
      <c r="K1933" t="s">
        <v>7299</v>
      </c>
      <c r="L1933" t="s">
        <v>110</v>
      </c>
      <c r="M1933" t="s">
        <v>111</v>
      </c>
      <c r="N1933" s="19" t="s">
        <v>33</v>
      </c>
      <c r="S1933" s="19" t="s">
        <v>33</v>
      </c>
    </row>
    <row r="1934" spans="5:19" x14ac:dyDescent="0.25">
      <c r="E1934" t="s">
        <v>7300</v>
      </c>
      <c r="F1934" t="s">
        <v>7301</v>
      </c>
      <c r="G1934" s="19" t="s">
        <v>33</v>
      </c>
      <c r="H1934" t="s">
        <v>7302</v>
      </c>
      <c r="I1934" t="s">
        <v>356</v>
      </c>
      <c r="J1934" t="s">
        <v>943</v>
      </c>
      <c r="K1934" t="s">
        <v>7303</v>
      </c>
      <c r="L1934" t="s">
        <v>44</v>
      </c>
      <c r="M1934" t="s">
        <v>45</v>
      </c>
      <c r="N1934" s="19" t="s">
        <v>33</v>
      </c>
      <c r="S1934" s="19" t="s">
        <v>33</v>
      </c>
    </row>
    <row r="1935" spans="5:19" x14ac:dyDescent="0.25">
      <c r="E1935" t="s">
        <v>7304</v>
      </c>
      <c r="F1935" t="s">
        <v>7305</v>
      </c>
      <c r="G1935" s="19" t="s">
        <v>33</v>
      </c>
      <c r="H1935" t="s">
        <v>7306</v>
      </c>
      <c r="I1935" t="s">
        <v>356</v>
      </c>
      <c r="J1935" t="s">
        <v>943</v>
      </c>
      <c r="K1935" t="s">
        <v>7307</v>
      </c>
      <c r="L1935" t="s">
        <v>150</v>
      </c>
      <c r="M1935" t="s">
        <v>92</v>
      </c>
      <c r="N1935" s="19" t="s">
        <v>33</v>
      </c>
      <c r="S1935" s="19" t="s">
        <v>33</v>
      </c>
    </row>
    <row r="1936" spans="5:19" x14ac:dyDescent="0.25">
      <c r="E1936" t="s">
        <v>7308</v>
      </c>
      <c r="F1936" t="s">
        <v>7309</v>
      </c>
      <c r="G1936" s="19" t="s">
        <v>33</v>
      </c>
      <c r="H1936" t="s">
        <v>7306</v>
      </c>
      <c r="I1936" t="s">
        <v>89</v>
      </c>
      <c r="J1936" t="s">
        <v>89</v>
      </c>
      <c r="K1936" t="s">
        <v>7310</v>
      </c>
      <c r="L1936" t="s">
        <v>170</v>
      </c>
      <c r="M1936" t="s">
        <v>553</v>
      </c>
      <c r="N1936" s="19" t="s">
        <v>33</v>
      </c>
      <c r="S1936" s="19" t="s">
        <v>33</v>
      </c>
    </row>
    <row r="1937" spans="5:19" x14ac:dyDescent="0.25">
      <c r="E1937" t="s">
        <v>7311</v>
      </c>
      <c r="F1937" t="s">
        <v>7312</v>
      </c>
      <c r="G1937" s="19" t="s">
        <v>33</v>
      </c>
      <c r="H1937" t="s">
        <v>7306</v>
      </c>
      <c r="I1937" t="s">
        <v>89</v>
      </c>
      <c r="J1937" t="s">
        <v>89</v>
      </c>
      <c r="K1937" t="s">
        <v>7313</v>
      </c>
      <c r="L1937" t="s">
        <v>44</v>
      </c>
      <c r="M1937" t="s">
        <v>144</v>
      </c>
      <c r="N1937" s="19" t="s">
        <v>33</v>
      </c>
      <c r="S1937" s="19" t="s">
        <v>33</v>
      </c>
    </row>
    <row r="1938" spans="5:19" x14ac:dyDescent="0.25">
      <c r="E1938" t="s">
        <v>7314</v>
      </c>
      <c r="F1938" t="s">
        <v>7315</v>
      </c>
      <c r="G1938" s="19" t="s">
        <v>33</v>
      </c>
      <c r="H1938" t="s">
        <v>7316</v>
      </c>
      <c r="I1938" t="s">
        <v>89</v>
      </c>
      <c r="J1938" t="s">
        <v>89</v>
      </c>
      <c r="K1938" t="s">
        <v>7317</v>
      </c>
      <c r="L1938" t="s">
        <v>35</v>
      </c>
      <c r="M1938" t="s">
        <v>160</v>
      </c>
      <c r="N1938" s="19" t="s">
        <v>33</v>
      </c>
      <c r="S1938" s="19" t="s">
        <v>33</v>
      </c>
    </row>
    <row r="1939" spans="5:19" x14ac:dyDescent="0.25">
      <c r="E1939" t="s">
        <v>7318</v>
      </c>
      <c r="F1939" t="s">
        <v>7319</v>
      </c>
      <c r="G1939" s="19" t="s">
        <v>33</v>
      </c>
      <c r="H1939" t="s">
        <v>7320</v>
      </c>
      <c r="I1939" t="s">
        <v>356</v>
      </c>
      <c r="J1939" t="s">
        <v>943</v>
      </c>
      <c r="K1939" t="s">
        <v>7321</v>
      </c>
      <c r="L1939" t="s">
        <v>35</v>
      </c>
      <c r="M1939" t="s">
        <v>160</v>
      </c>
      <c r="N1939" s="19" t="s">
        <v>33</v>
      </c>
      <c r="S1939" s="19" t="s">
        <v>33</v>
      </c>
    </row>
    <row r="1940" spans="5:19" x14ac:dyDescent="0.25">
      <c r="E1940" t="s">
        <v>7322</v>
      </c>
      <c r="F1940" t="s">
        <v>7323</v>
      </c>
      <c r="G1940" s="19" t="s">
        <v>33</v>
      </c>
      <c r="H1940" t="s">
        <v>7324</v>
      </c>
      <c r="I1940" t="s">
        <v>82</v>
      </c>
      <c r="J1940" t="s">
        <v>4351</v>
      </c>
      <c r="K1940" t="s">
        <v>7325</v>
      </c>
      <c r="L1940" t="s">
        <v>82</v>
      </c>
      <c r="M1940" t="s">
        <v>97</v>
      </c>
      <c r="N1940" s="19" t="s">
        <v>33</v>
      </c>
      <c r="S1940" s="19" t="s">
        <v>33</v>
      </c>
    </row>
    <row r="1941" spans="5:19" x14ac:dyDescent="0.25">
      <c r="E1941" t="s">
        <v>7326</v>
      </c>
      <c r="F1941" t="s">
        <v>7327</v>
      </c>
      <c r="G1941" s="19" t="s">
        <v>33</v>
      </c>
      <c r="H1941" t="s">
        <v>7324</v>
      </c>
      <c r="I1941" t="s">
        <v>82</v>
      </c>
      <c r="J1941" t="s">
        <v>4351</v>
      </c>
      <c r="K1941" t="s">
        <v>7325</v>
      </c>
      <c r="L1941" t="s">
        <v>82</v>
      </c>
      <c r="M1941" t="s">
        <v>97</v>
      </c>
      <c r="N1941" s="19" t="s">
        <v>33</v>
      </c>
      <c r="S1941" s="19" t="s">
        <v>33</v>
      </c>
    </row>
    <row r="1942" spans="5:19" x14ac:dyDescent="0.25">
      <c r="E1942" t="s">
        <v>7328</v>
      </c>
      <c r="F1942" t="s">
        <v>7329</v>
      </c>
      <c r="G1942" s="19" t="s">
        <v>33</v>
      </c>
      <c r="H1942" t="s">
        <v>7330</v>
      </c>
      <c r="I1942" t="s">
        <v>82</v>
      </c>
      <c r="J1942" t="s">
        <v>711</v>
      </c>
      <c r="K1942" t="s">
        <v>7331</v>
      </c>
      <c r="L1942" t="s">
        <v>35</v>
      </c>
      <c r="M1942" t="s">
        <v>160</v>
      </c>
      <c r="N1942" s="19" t="s">
        <v>33</v>
      </c>
      <c r="S1942" s="19" t="s">
        <v>33</v>
      </c>
    </row>
    <row r="1943" spans="5:19" x14ac:dyDescent="0.25">
      <c r="E1943" t="s">
        <v>7332</v>
      </c>
      <c r="F1943" t="s">
        <v>15</v>
      </c>
      <c r="G1943" s="19" t="s">
        <v>33</v>
      </c>
      <c r="H1943" t="s">
        <v>7333</v>
      </c>
      <c r="I1943" t="s">
        <v>142</v>
      </c>
      <c r="J1943" t="s">
        <v>291</v>
      </c>
      <c r="K1943" t="s">
        <v>7334</v>
      </c>
      <c r="L1943" t="s">
        <v>35</v>
      </c>
      <c r="M1943" t="s">
        <v>36</v>
      </c>
      <c r="N1943" s="19" t="s">
        <v>33</v>
      </c>
      <c r="S1943" s="19" t="s">
        <v>33</v>
      </c>
    </row>
    <row r="1944" spans="5:19" x14ac:dyDescent="0.25">
      <c r="E1944" t="s">
        <v>7335</v>
      </c>
      <c r="F1944" t="s">
        <v>7336</v>
      </c>
      <c r="G1944" s="19" t="s">
        <v>33</v>
      </c>
      <c r="H1944" t="s">
        <v>7337</v>
      </c>
      <c r="I1944" t="s">
        <v>110</v>
      </c>
      <c r="J1944" t="s">
        <v>2713</v>
      </c>
      <c r="K1944" t="s">
        <v>7338</v>
      </c>
      <c r="L1944" t="s">
        <v>35</v>
      </c>
      <c r="M1944" t="s">
        <v>36</v>
      </c>
      <c r="N1944" s="19" t="s">
        <v>33</v>
      </c>
      <c r="S1944" s="19" t="s">
        <v>33</v>
      </c>
    </row>
    <row r="1945" spans="5:19" x14ac:dyDescent="0.25">
      <c r="E1945" t="s">
        <v>7339</v>
      </c>
      <c r="F1945" t="s">
        <v>7340</v>
      </c>
      <c r="G1945" s="19" t="s">
        <v>33</v>
      </c>
      <c r="H1945" t="s">
        <v>7341</v>
      </c>
      <c r="I1945" t="s">
        <v>38</v>
      </c>
      <c r="J1945" t="s">
        <v>471</v>
      </c>
      <c r="K1945" t="s">
        <v>7342</v>
      </c>
      <c r="L1945" t="s">
        <v>82</v>
      </c>
      <c r="M1945" t="s">
        <v>117</v>
      </c>
      <c r="N1945" s="19" t="s">
        <v>33</v>
      </c>
      <c r="S1945" s="19" t="s">
        <v>33</v>
      </c>
    </row>
    <row r="1946" spans="5:19" x14ac:dyDescent="0.25">
      <c r="E1946" t="s">
        <v>7343</v>
      </c>
      <c r="F1946" t="s">
        <v>7344</v>
      </c>
      <c r="G1946" s="19" t="s">
        <v>33</v>
      </c>
      <c r="H1946" t="s">
        <v>7345</v>
      </c>
      <c r="I1946" t="s">
        <v>35</v>
      </c>
      <c r="J1946" t="s">
        <v>160</v>
      </c>
      <c r="K1946" t="s">
        <v>7346</v>
      </c>
      <c r="L1946" t="s">
        <v>89</v>
      </c>
      <c r="M1946" t="s">
        <v>89</v>
      </c>
      <c r="N1946" s="19" t="s">
        <v>33</v>
      </c>
      <c r="S1946" s="19" t="s">
        <v>33</v>
      </c>
    </row>
    <row r="1947" spans="5:19" x14ac:dyDescent="0.25">
      <c r="E1947" t="s">
        <v>7347</v>
      </c>
      <c r="F1947" t="s">
        <v>7348</v>
      </c>
      <c r="G1947" s="19" t="s">
        <v>33</v>
      </c>
      <c r="H1947" t="s">
        <v>7349</v>
      </c>
      <c r="I1947" t="s">
        <v>52</v>
      </c>
      <c r="J1947" t="s">
        <v>630</v>
      </c>
      <c r="K1947" t="s">
        <v>7350</v>
      </c>
      <c r="L1947" t="s">
        <v>38</v>
      </c>
      <c r="M1947" t="s">
        <v>68</v>
      </c>
      <c r="N1947" s="19" t="s">
        <v>33</v>
      </c>
      <c r="S1947" s="19" t="s">
        <v>33</v>
      </c>
    </row>
    <row r="1948" spans="5:19" x14ac:dyDescent="0.25">
      <c r="E1948" t="s">
        <v>7351</v>
      </c>
      <c r="F1948" t="s">
        <v>7352</v>
      </c>
      <c r="G1948" s="19" t="s">
        <v>33</v>
      </c>
      <c r="H1948" t="s">
        <v>7353</v>
      </c>
      <c r="I1948" t="s">
        <v>44</v>
      </c>
      <c r="J1948" t="s">
        <v>45</v>
      </c>
      <c r="K1948" t="s">
        <v>7354</v>
      </c>
      <c r="L1948" t="s">
        <v>44</v>
      </c>
      <c r="M1948" t="s">
        <v>103</v>
      </c>
      <c r="N1948" s="19" t="s">
        <v>33</v>
      </c>
      <c r="S1948" s="19" t="s">
        <v>33</v>
      </c>
    </row>
    <row r="1949" spans="5:19" x14ac:dyDescent="0.25">
      <c r="E1949" t="s">
        <v>7355</v>
      </c>
      <c r="F1949" t="s">
        <v>7356</v>
      </c>
      <c r="G1949" s="19" t="s">
        <v>33</v>
      </c>
      <c r="H1949" t="s">
        <v>7357</v>
      </c>
      <c r="I1949" t="s">
        <v>89</v>
      </c>
      <c r="J1949" t="s">
        <v>89</v>
      </c>
      <c r="K1949" t="s">
        <v>7358</v>
      </c>
      <c r="L1949" t="s">
        <v>150</v>
      </c>
      <c r="M1949" t="s">
        <v>151</v>
      </c>
      <c r="N1949" s="19" t="s">
        <v>33</v>
      </c>
      <c r="S1949" s="19" t="s">
        <v>33</v>
      </c>
    </row>
    <row r="1950" spans="5:19" x14ac:dyDescent="0.25">
      <c r="E1950" t="s">
        <v>7359</v>
      </c>
      <c r="F1950" t="s">
        <v>7360</v>
      </c>
      <c r="G1950" s="19" t="s">
        <v>33</v>
      </c>
      <c r="H1950" t="s">
        <v>7361</v>
      </c>
      <c r="I1950" t="s">
        <v>89</v>
      </c>
      <c r="J1950" t="s">
        <v>89</v>
      </c>
      <c r="K1950" t="s">
        <v>7362</v>
      </c>
      <c r="L1950" t="s">
        <v>38</v>
      </c>
      <c r="M1950" t="s">
        <v>68</v>
      </c>
      <c r="N1950" s="19" t="s">
        <v>33</v>
      </c>
      <c r="S1950" s="19" t="s">
        <v>33</v>
      </c>
    </row>
    <row r="1951" spans="5:19" x14ac:dyDescent="0.25">
      <c r="E1951" t="s">
        <v>7363</v>
      </c>
      <c r="F1951" t="s">
        <v>7364</v>
      </c>
      <c r="G1951" s="19" t="s">
        <v>33</v>
      </c>
      <c r="H1951" t="s">
        <v>7365</v>
      </c>
      <c r="I1951" t="s">
        <v>82</v>
      </c>
      <c r="J1951" t="s">
        <v>105</v>
      </c>
      <c r="K1951" t="s">
        <v>7366</v>
      </c>
      <c r="L1951" t="s">
        <v>91</v>
      </c>
      <c r="M1951" t="s">
        <v>348</v>
      </c>
      <c r="N1951" s="19" t="s">
        <v>33</v>
      </c>
      <c r="S1951" s="19" t="s">
        <v>33</v>
      </c>
    </row>
    <row r="1952" spans="5:19" x14ac:dyDescent="0.25">
      <c r="E1952" t="s">
        <v>7367</v>
      </c>
      <c r="F1952" t="s">
        <v>7368</v>
      </c>
      <c r="G1952" s="19" t="s">
        <v>33</v>
      </c>
      <c r="H1952" t="s">
        <v>7369</v>
      </c>
      <c r="I1952" t="s">
        <v>89</v>
      </c>
      <c r="J1952" t="s">
        <v>89</v>
      </c>
      <c r="K1952" t="s">
        <v>7370</v>
      </c>
      <c r="L1952" t="s">
        <v>38</v>
      </c>
      <c r="M1952" t="s">
        <v>68</v>
      </c>
      <c r="N1952" s="19" t="s">
        <v>33</v>
      </c>
      <c r="S1952" s="19" t="s">
        <v>33</v>
      </c>
    </row>
    <row r="1953" spans="5:19" x14ac:dyDescent="0.25">
      <c r="E1953" t="s">
        <v>7371</v>
      </c>
      <c r="F1953" t="s">
        <v>7372</v>
      </c>
      <c r="G1953" s="19" t="s">
        <v>33</v>
      </c>
      <c r="H1953" t="s">
        <v>7369</v>
      </c>
      <c r="I1953" t="s">
        <v>89</v>
      </c>
      <c r="J1953" t="s">
        <v>89</v>
      </c>
      <c r="K1953" t="s">
        <v>7373</v>
      </c>
      <c r="L1953" t="s">
        <v>38</v>
      </c>
      <c r="M1953" t="s">
        <v>68</v>
      </c>
      <c r="N1953" s="19" t="s">
        <v>33</v>
      </c>
      <c r="S1953" s="19" t="s">
        <v>33</v>
      </c>
    </row>
    <row r="1954" spans="5:19" x14ac:dyDescent="0.25">
      <c r="E1954" t="s">
        <v>7374</v>
      </c>
      <c r="F1954" t="s">
        <v>7375</v>
      </c>
      <c r="G1954" s="19" t="s">
        <v>33</v>
      </c>
      <c r="H1954" t="s">
        <v>7376</v>
      </c>
      <c r="I1954" t="s">
        <v>52</v>
      </c>
      <c r="J1954" t="s">
        <v>66</v>
      </c>
      <c r="K1954" t="s">
        <v>7377</v>
      </c>
      <c r="L1954" t="s">
        <v>35</v>
      </c>
      <c r="M1954" t="s">
        <v>36</v>
      </c>
      <c r="N1954" s="19" t="s">
        <v>33</v>
      </c>
      <c r="S1954" s="19" t="s">
        <v>33</v>
      </c>
    </row>
    <row r="1955" spans="5:19" x14ac:dyDescent="0.25">
      <c r="E1955" t="s">
        <v>7378</v>
      </c>
      <c r="F1955" t="s">
        <v>7379</v>
      </c>
      <c r="G1955" s="19" t="s">
        <v>33</v>
      </c>
      <c r="H1955" t="s">
        <v>7380</v>
      </c>
      <c r="I1955" t="s">
        <v>89</v>
      </c>
      <c r="J1955" t="s">
        <v>89</v>
      </c>
      <c r="K1955" t="s">
        <v>7381</v>
      </c>
      <c r="L1955" t="s">
        <v>44</v>
      </c>
      <c r="M1955" t="s">
        <v>45</v>
      </c>
      <c r="N1955" s="19" t="s">
        <v>33</v>
      </c>
      <c r="S1955" s="19" t="s">
        <v>33</v>
      </c>
    </row>
    <row r="1956" spans="5:19" x14ac:dyDescent="0.25">
      <c r="E1956" t="s">
        <v>7382</v>
      </c>
      <c r="F1956" t="s">
        <v>7383</v>
      </c>
      <c r="G1956" s="19" t="s">
        <v>33</v>
      </c>
      <c r="H1956" t="s">
        <v>7384</v>
      </c>
      <c r="I1956" t="s">
        <v>52</v>
      </c>
      <c r="J1956" t="s">
        <v>195</v>
      </c>
      <c r="K1956" t="s">
        <v>7385</v>
      </c>
      <c r="L1956" t="s">
        <v>35</v>
      </c>
      <c r="M1956" t="s">
        <v>263</v>
      </c>
      <c r="N1956" s="19" t="s">
        <v>33</v>
      </c>
      <c r="S1956" s="19" t="s">
        <v>33</v>
      </c>
    </row>
    <row r="1957" spans="5:19" x14ac:dyDescent="0.25">
      <c r="E1957" t="s">
        <v>7386</v>
      </c>
      <c r="F1957" t="s">
        <v>7387</v>
      </c>
      <c r="G1957" s="19" t="s">
        <v>33</v>
      </c>
      <c r="H1957" t="s">
        <v>7388</v>
      </c>
      <c r="I1957" t="s">
        <v>35</v>
      </c>
      <c r="J1957" t="s">
        <v>36</v>
      </c>
      <c r="K1957" t="s">
        <v>7389</v>
      </c>
      <c r="L1957" t="s">
        <v>35</v>
      </c>
      <c r="M1957" t="s">
        <v>263</v>
      </c>
      <c r="N1957" s="19" t="s">
        <v>33</v>
      </c>
      <c r="S1957" s="19" t="s">
        <v>33</v>
      </c>
    </row>
    <row r="1958" spans="5:19" x14ac:dyDescent="0.25">
      <c r="E1958" t="s">
        <v>7390</v>
      </c>
      <c r="F1958" t="s">
        <v>7391</v>
      </c>
      <c r="G1958" s="19" t="s">
        <v>33</v>
      </c>
      <c r="H1958" t="s">
        <v>7392</v>
      </c>
      <c r="I1958" t="s">
        <v>52</v>
      </c>
      <c r="J1958" t="s">
        <v>137</v>
      </c>
      <c r="K1958" t="s">
        <v>7393</v>
      </c>
      <c r="L1958" t="s">
        <v>44</v>
      </c>
      <c r="M1958" t="s">
        <v>103</v>
      </c>
      <c r="N1958" s="19" t="s">
        <v>33</v>
      </c>
      <c r="S1958" s="19" t="s">
        <v>33</v>
      </c>
    </row>
    <row r="1959" spans="5:19" x14ac:dyDescent="0.25">
      <c r="E1959" t="s">
        <v>7394</v>
      </c>
      <c r="F1959" t="s">
        <v>7395</v>
      </c>
      <c r="G1959" s="19" t="s">
        <v>33</v>
      </c>
      <c r="H1959" t="s">
        <v>7396</v>
      </c>
      <c r="I1959" t="s">
        <v>52</v>
      </c>
      <c r="J1959" t="s">
        <v>137</v>
      </c>
      <c r="K1959" t="s">
        <v>7397</v>
      </c>
      <c r="L1959" t="s">
        <v>44</v>
      </c>
      <c r="M1959" t="s">
        <v>77</v>
      </c>
      <c r="N1959" s="19" t="s">
        <v>33</v>
      </c>
      <c r="S1959" s="19" t="s">
        <v>33</v>
      </c>
    </row>
    <row r="1960" spans="5:19" x14ac:dyDescent="0.25">
      <c r="E1960" t="s">
        <v>7398</v>
      </c>
      <c r="F1960" t="s">
        <v>7399</v>
      </c>
      <c r="G1960" s="19" t="s">
        <v>33</v>
      </c>
      <c r="H1960" t="s">
        <v>7400</v>
      </c>
      <c r="I1960" t="s">
        <v>52</v>
      </c>
      <c r="J1960" t="s">
        <v>115</v>
      </c>
      <c r="K1960" t="s">
        <v>7401</v>
      </c>
      <c r="L1960" t="s">
        <v>44</v>
      </c>
      <c r="M1960" t="s">
        <v>103</v>
      </c>
      <c r="N1960" s="19" t="s">
        <v>33</v>
      </c>
      <c r="S1960" s="19" t="s">
        <v>33</v>
      </c>
    </row>
    <row r="1961" spans="5:19" x14ac:dyDescent="0.25">
      <c r="E1961" t="s">
        <v>7402</v>
      </c>
      <c r="F1961" t="s">
        <v>7403</v>
      </c>
      <c r="G1961" s="19" t="s">
        <v>33</v>
      </c>
      <c r="H1961" t="s">
        <v>7404</v>
      </c>
      <c r="I1961" t="s">
        <v>38</v>
      </c>
      <c r="J1961" t="s">
        <v>794</v>
      </c>
      <c r="K1961" t="s">
        <v>7405</v>
      </c>
      <c r="L1961" t="s">
        <v>82</v>
      </c>
      <c r="M1961" t="s">
        <v>77</v>
      </c>
      <c r="N1961" s="19" t="s">
        <v>33</v>
      </c>
      <c r="S1961" s="19" t="s">
        <v>33</v>
      </c>
    </row>
    <row r="1962" spans="5:19" x14ac:dyDescent="0.25">
      <c r="E1962" t="s">
        <v>7406</v>
      </c>
      <c r="F1962" t="s">
        <v>7407</v>
      </c>
      <c r="G1962" s="19" t="s">
        <v>33</v>
      </c>
      <c r="H1962" t="s">
        <v>7404</v>
      </c>
      <c r="I1962" t="s">
        <v>89</v>
      </c>
      <c r="J1962" t="s">
        <v>89</v>
      </c>
      <c r="K1962" t="s">
        <v>7408</v>
      </c>
      <c r="L1962" t="s">
        <v>35</v>
      </c>
      <c r="M1962" t="s">
        <v>85</v>
      </c>
      <c r="N1962" s="19" t="s">
        <v>33</v>
      </c>
      <c r="S1962" s="19" t="s">
        <v>33</v>
      </c>
    </row>
    <row r="1963" spans="5:19" x14ac:dyDescent="0.25">
      <c r="E1963" t="s">
        <v>7409</v>
      </c>
      <c r="F1963" t="s">
        <v>7410</v>
      </c>
      <c r="G1963" s="19" t="s">
        <v>33</v>
      </c>
      <c r="H1963" t="s">
        <v>7404</v>
      </c>
      <c r="I1963" t="s">
        <v>89</v>
      </c>
      <c r="J1963" t="s">
        <v>89</v>
      </c>
      <c r="K1963" t="s">
        <v>7408</v>
      </c>
      <c r="L1963" t="s">
        <v>35</v>
      </c>
      <c r="M1963" t="s">
        <v>85</v>
      </c>
      <c r="N1963" s="19" t="s">
        <v>33</v>
      </c>
      <c r="S1963" s="19" t="s">
        <v>33</v>
      </c>
    </row>
    <row r="1964" spans="5:19" x14ac:dyDescent="0.25">
      <c r="E1964" t="s">
        <v>7411</v>
      </c>
      <c r="F1964" t="s">
        <v>7412</v>
      </c>
      <c r="G1964" s="19" t="s">
        <v>33</v>
      </c>
      <c r="H1964" t="s">
        <v>7413</v>
      </c>
      <c r="I1964" t="s">
        <v>52</v>
      </c>
      <c r="J1964" t="s">
        <v>137</v>
      </c>
      <c r="K1964" t="s">
        <v>7414</v>
      </c>
      <c r="L1964" t="s">
        <v>35</v>
      </c>
      <c r="M1964" t="s">
        <v>1079</v>
      </c>
      <c r="N1964" s="19" t="s">
        <v>33</v>
      </c>
      <c r="S1964" s="19" t="s">
        <v>33</v>
      </c>
    </row>
    <row r="1965" spans="5:19" x14ac:dyDescent="0.25">
      <c r="E1965" t="s">
        <v>7415</v>
      </c>
      <c r="F1965" t="s">
        <v>7416</v>
      </c>
      <c r="G1965" s="19" t="s">
        <v>33</v>
      </c>
      <c r="H1965" t="s">
        <v>7417</v>
      </c>
      <c r="I1965" t="s">
        <v>52</v>
      </c>
      <c r="J1965" t="s">
        <v>66</v>
      </c>
      <c r="K1965" t="s">
        <v>7418</v>
      </c>
      <c r="L1965" t="s">
        <v>35</v>
      </c>
      <c r="M1965" t="s">
        <v>442</v>
      </c>
      <c r="N1965" s="19" t="s">
        <v>33</v>
      </c>
      <c r="S1965" s="19" t="s">
        <v>33</v>
      </c>
    </row>
    <row r="1966" spans="5:19" x14ac:dyDescent="0.25">
      <c r="E1966" t="s">
        <v>7419</v>
      </c>
      <c r="F1966" t="s">
        <v>7420</v>
      </c>
      <c r="G1966" s="19" t="s">
        <v>33</v>
      </c>
      <c r="H1966" t="s">
        <v>7421</v>
      </c>
      <c r="I1966" t="s">
        <v>170</v>
      </c>
      <c r="J1966" t="s">
        <v>865</v>
      </c>
      <c r="K1966" t="s">
        <v>7422</v>
      </c>
      <c r="L1966" t="s">
        <v>82</v>
      </c>
      <c r="M1966" t="s">
        <v>117</v>
      </c>
      <c r="N1966" s="19" t="s">
        <v>33</v>
      </c>
      <c r="S1966" s="19" t="s">
        <v>33</v>
      </c>
    </row>
    <row r="1967" spans="5:19" x14ac:dyDescent="0.25">
      <c r="E1967" t="s">
        <v>7423</v>
      </c>
      <c r="F1967" t="s">
        <v>7424</v>
      </c>
      <c r="G1967" s="19" t="s">
        <v>33</v>
      </c>
      <c r="H1967" t="s">
        <v>7425</v>
      </c>
      <c r="I1967" t="s">
        <v>150</v>
      </c>
      <c r="J1967" t="s">
        <v>151</v>
      </c>
      <c r="K1967" t="s">
        <v>7426</v>
      </c>
      <c r="L1967" t="s">
        <v>38</v>
      </c>
      <c r="M1967" t="s">
        <v>376</v>
      </c>
      <c r="N1967" s="19" t="s">
        <v>33</v>
      </c>
      <c r="S1967" s="19" t="s">
        <v>33</v>
      </c>
    </row>
    <row r="1968" spans="5:19" x14ac:dyDescent="0.25">
      <c r="E1968" t="s">
        <v>7427</v>
      </c>
      <c r="F1968" t="s">
        <v>7428</v>
      </c>
      <c r="G1968" s="19" t="s">
        <v>33</v>
      </c>
      <c r="H1968" t="s">
        <v>7429</v>
      </c>
      <c r="I1968" t="s">
        <v>91</v>
      </c>
      <c r="J1968" t="s">
        <v>1148</v>
      </c>
      <c r="K1968" t="s">
        <v>7430</v>
      </c>
      <c r="L1968" t="s">
        <v>82</v>
      </c>
      <c r="M1968" t="s">
        <v>711</v>
      </c>
      <c r="N1968" s="19" t="s">
        <v>33</v>
      </c>
      <c r="S1968" s="19" t="s">
        <v>33</v>
      </c>
    </row>
    <row r="1969" spans="5:19" x14ac:dyDescent="0.25">
      <c r="E1969" t="s">
        <v>7431</v>
      </c>
      <c r="F1969" t="s">
        <v>7432</v>
      </c>
      <c r="G1969" s="19" t="s">
        <v>33</v>
      </c>
      <c r="H1969" t="s">
        <v>7433</v>
      </c>
      <c r="I1969" t="s">
        <v>110</v>
      </c>
      <c r="J1969" t="s">
        <v>111</v>
      </c>
      <c r="K1969" t="s">
        <v>7434</v>
      </c>
      <c r="L1969" t="s">
        <v>35</v>
      </c>
      <c r="M1969" t="s">
        <v>36</v>
      </c>
      <c r="N1969" s="19" t="s">
        <v>33</v>
      </c>
      <c r="S1969" s="19" t="s">
        <v>33</v>
      </c>
    </row>
    <row r="1970" spans="5:19" x14ac:dyDescent="0.25">
      <c r="E1970" t="s">
        <v>7435</v>
      </c>
      <c r="F1970" t="s">
        <v>7436</v>
      </c>
      <c r="G1970" s="19" t="s">
        <v>33</v>
      </c>
      <c r="H1970" t="s">
        <v>7437</v>
      </c>
      <c r="I1970" t="s">
        <v>110</v>
      </c>
      <c r="J1970" t="s">
        <v>313</v>
      </c>
      <c r="K1970" t="s">
        <v>7438</v>
      </c>
      <c r="L1970" t="s">
        <v>38</v>
      </c>
      <c r="M1970" t="s">
        <v>133</v>
      </c>
      <c r="N1970" s="19" t="s">
        <v>33</v>
      </c>
      <c r="S1970" s="19" t="s">
        <v>33</v>
      </c>
    </row>
    <row r="1971" spans="5:19" x14ac:dyDescent="0.25">
      <c r="E1971" t="s">
        <v>7439</v>
      </c>
      <c r="F1971" t="s">
        <v>7440</v>
      </c>
      <c r="G1971" s="19" t="s">
        <v>33</v>
      </c>
      <c r="H1971" t="s">
        <v>7441</v>
      </c>
      <c r="I1971" t="s">
        <v>150</v>
      </c>
      <c r="J1971" t="s">
        <v>711</v>
      </c>
      <c r="K1971" t="s">
        <v>7438</v>
      </c>
      <c r="L1971" t="s">
        <v>38</v>
      </c>
      <c r="M1971" t="s">
        <v>133</v>
      </c>
      <c r="N1971" s="19" t="s">
        <v>33</v>
      </c>
      <c r="S1971" s="19" t="s">
        <v>33</v>
      </c>
    </row>
    <row r="1972" spans="5:19" x14ac:dyDescent="0.25">
      <c r="E1972" t="s">
        <v>7442</v>
      </c>
      <c r="F1972" t="s">
        <v>7443</v>
      </c>
      <c r="G1972" s="19" t="s">
        <v>33</v>
      </c>
      <c r="H1972" t="s">
        <v>7444</v>
      </c>
      <c r="I1972" t="s">
        <v>110</v>
      </c>
      <c r="J1972" t="s">
        <v>313</v>
      </c>
      <c r="K1972" t="s">
        <v>7438</v>
      </c>
      <c r="L1972" t="s">
        <v>38</v>
      </c>
      <c r="M1972" t="s">
        <v>133</v>
      </c>
      <c r="N1972" s="19" t="s">
        <v>33</v>
      </c>
      <c r="S1972" s="19" t="s">
        <v>33</v>
      </c>
    </row>
    <row r="1973" spans="5:19" x14ac:dyDescent="0.25">
      <c r="E1973" t="s">
        <v>7445</v>
      </c>
      <c r="F1973" t="s">
        <v>7446</v>
      </c>
      <c r="G1973" s="19" t="s">
        <v>33</v>
      </c>
      <c r="H1973" t="s">
        <v>7447</v>
      </c>
      <c r="I1973" t="s">
        <v>89</v>
      </c>
      <c r="J1973" t="s">
        <v>89</v>
      </c>
      <c r="K1973" t="s">
        <v>7438</v>
      </c>
      <c r="L1973" t="s">
        <v>38</v>
      </c>
      <c r="M1973" t="s">
        <v>133</v>
      </c>
      <c r="N1973" s="19" t="s">
        <v>33</v>
      </c>
      <c r="S1973" s="19" t="s">
        <v>33</v>
      </c>
    </row>
    <row r="1974" spans="5:19" x14ac:dyDescent="0.25">
      <c r="E1974" t="s">
        <v>7448</v>
      </c>
      <c r="F1974" t="s">
        <v>7449</v>
      </c>
      <c r="G1974" s="19" t="s">
        <v>33</v>
      </c>
      <c r="H1974" t="s">
        <v>7450</v>
      </c>
      <c r="I1974" t="s">
        <v>52</v>
      </c>
      <c r="J1974" t="s">
        <v>137</v>
      </c>
      <c r="K1974" t="s">
        <v>7451</v>
      </c>
      <c r="L1974" t="s">
        <v>142</v>
      </c>
      <c r="M1974" t="s">
        <v>133</v>
      </c>
      <c r="N1974" s="19" t="s">
        <v>33</v>
      </c>
      <c r="S1974" s="19" t="s">
        <v>33</v>
      </c>
    </row>
    <row r="1975" spans="5:19" x14ac:dyDescent="0.25">
      <c r="E1975" t="s">
        <v>7452</v>
      </c>
      <c r="F1975" t="s">
        <v>7453</v>
      </c>
      <c r="G1975" s="19" t="s">
        <v>33</v>
      </c>
      <c r="H1975" t="s">
        <v>7454</v>
      </c>
      <c r="I1975" t="s">
        <v>91</v>
      </c>
      <c r="J1975" t="s">
        <v>92</v>
      </c>
      <c r="K1975" t="s">
        <v>7455</v>
      </c>
      <c r="L1975" t="s">
        <v>44</v>
      </c>
      <c r="M1975" t="s">
        <v>103</v>
      </c>
      <c r="N1975" s="19" t="s">
        <v>33</v>
      </c>
      <c r="S1975" s="19" t="s">
        <v>33</v>
      </c>
    </row>
    <row r="1976" spans="5:19" x14ac:dyDescent="0.25">
      <c r="E1976" t="s">
        <v>7456</v>
      </c>
      <c r="F1976" t="s">
        <v>7457</v>
      </c>
      <c r="G1976" s="19" t="s">
        <v>33</v>
      </c>
      <c r="H1976" t="s">
        <v>7458</v>
      </c>
      <c r="I1976" t="s">
        <v>91</v>
      </c>
      <c r="J1976" t="s">
        <v>92</v>
      </c>
      <c r="K1976" t="s">
        <v>7459</v>
      </c>
      <c r="L1976" t="s">
        <v>44</v>
      </c>
      <c r="M1976" t="s">
        <v>103</v>
      </c>
      <c r="N1976" s="19" t="s">
        <v>33</v>
      </c>
      <c r="S1976" s="19" t="s">
        <v>33</v>
      </c>
    </row>
    <row r="1977" spans="5:19" x14ac:dyDescent="0.25">
      <c r="E1977" t="s">
        <v>7460</v>
      </c>
      <c r="F1977" t="s">
        <v>7461</v>
      </c>
      <c r="G1977" s="19" t="s">
        <v>33</v>
      </c>
      <c r="H1977" t="s">
        <v>7458</v>
      </c>
      <c r="I1977" t="s">
        <v>89</v>
      </c>
      <c r="J1977" t="s">
        <v>89</v>
      </c>
      <c r="K1977" t="s">
        <v>7462</v>
      </c>
      <c r="L1977" t="s">
        <v>44</v>
      </c>
      <c r="M1977" t="s">
        <v>144</v>
      </c>
      <c r="N1977" s="19" t="s">
        <v>33</v>
      </c>
      <c r="S1977" s="19" t="s">
        <v>33</v>
      </c>
    </row>
    <row r="1978" spans="5:19" x14ac:dyDescent="0.25">
      <c r="E1978" t="s">
        <v>7463</v>
      </c>
      <c r="F1978" t="s">
        <v>7464</v>
      </c>
      <c r="G1978" s="19" t="s">
        <v>33</v>
      </c>
      <c r="H1978" t="s">
        <v>7458</v>
      </c>
      <c r="I1978" t="s">
        <v>89</v>
      </c>
      <c r="J1978" t="s">
        <v>89</v>
      </c>
      <c r="K1978" t="s">
        <v>7465</v>
      </c>
      <c r="L1978" t="s">
        <v>35</v>
      </c>
      <c r="M1978" t="s">
        <v>36</v>
      </c>
      <c r="N1978" s="19" t="s">
        <v>33</v>
      </c>
      <c r="S1978" s="19" t="s">
        <v>33</v>
      </c>
    </row>
    <row r="1979" spans="5:19" x14ac:dyDescent="0.25">
      <c r="E1979" t="s">
        <v>7466</v>
      </c>
      <c r="F1979" t="s">
        <v>7467</v>
      </c>
      <c r="G1979" s="19" t="s">
        <v>33</v>
      </c>
      <c r="H1979" t="s">
        <v>7458</v>
      </c>
      <c r="I1979" t="s">
        <v>89</v>
      </c>
      <c r="J1979" t="s">
        <v>89</v>
      </c>
      <c r="K1979" t="s">
        <v>7468</v>
      </c>
      <c r="L1979" t="s">
        <v>52</v>
      </c>
      <c r="M1979" t="s">
        <v>1493</v>
      </c>
      <c r="N1979" s="19" t="s">
        <v>33</v>
      </c>
      <c r="S1979" s="19" t="s">
        <v>33</v>
      </c>
    </row>
    <row r="1980" spans="5:19" x14ac:dyDescent="0.25">
      <c r="E1980" t="s">
        <v>7469</v>
      </c>
      <c r="F1980" t="s">
        <v>7470</v>
      </c>
      <c r="G1980" s="19" t="s">
        <v>33</v>
      </c>
      <c r="H1980" t="s">
        <v>7458</v>
      </c>
      <c r="I1980" t="s">
        <v>89</v>
      </c>
      <c r="J1980" t="s">
        <v>89</v>
      </c>
      <c r="K1980" t="s">
        <v>7471</v>
      </c>
      <c r="L1980" t="s">
        <v>170</v>
      </c>
      <c r="M1980" t="s">
        <v>683</v>
      </c>
      <c r="N1980" s="19" t="s">
        <v>33</v>
      </c>
      <c r="S1980" s="19" t="s">
        <v>33</v>
      </c>
    </row>
    <row r="1981" spans="5:19" x14ac:dyDescent="0.25">
      <c r="E1981" t="s">
        <v>7472</v>
      </c>
      <c r="F1981" t="s">
        <v>7473</v>
      </c>
      <c r="G1981" s="19" t="s">
        <v>33</v>
      </c>
      <c r="H1981" t="s">
        <v>7458</v>
      </c>
      <c r="I1981" t="s">
        <v>89</v>
      </c>
      <c r="J1981" t="s">
        <v>89</v>
      </c>
      <c r="K1981" t="s">
        <v>7474</v>
      </c>
      <c r="L1981" t="s">
        <v>142</v>
      </c>
      <c r="M1981" t="s">
        <v>133</v>
      </c>
      <c r="N1981" s="19" t="s">
        <v>33</v>
      </c>
      <c r="S1981" s="19" t="s">
        <v>33</v>
      </c>
    </row>
    <row r="1982" spans="5:19" x14ac:dyDescent="0.25">
      <c r="E1982" t="s">
        <v>7475</v>
      </c>
      <c r="F1982" t="s">
        <v>7476</v>
      </c>
      <c r="G1982" s="19" t="s">
        <v>33</v>
      </c>
      <c r="H1982" t="s">
        <v>7477</v>
      </c>
      <c r="I1982" t="s">
        <v>150</v>
      </c>
      <c r="J1982" t="s">
        <v>244</v>
      </c>
      <c r="K1982" t="s">
        <v>7478</v>
      </c>
      <c r="L1982" t="s">
        <v>35</v>
      </c>
      <c r="M1982" t="s">
        <v>36</v>
      </c>
      <c r="N1982" s="19" t="s">
        <v>33</v>
      </c>
      <c r="S1982" s="19" t="s">
        <v>33</v>
      </c>
    </row>
    <row r="1983" spans="5:19" x14ac:dyDescent="0.25">
      <c r="E1983" t="s">
        <v>7479</v>
      </c>
      <c r="F1983" t="s">
        <v>7480</v>
      </c>
      <c r="G1983" s="19" t="s">
        <v>33</v>
      </c>
      <c r="H1983" t="s">
        <v>7477</v>
      </c>
      <c r="I1983" t="s">
        <v>89</v>
      </c>
      <c r="J1983" t="s">
        <v>89</v>
      </c>
      <c r="K1983" t="s">
        <v>7481</v>
      </c>
      <c r="L1983" t="s">
        <v>35</v>
      </c>
      <c r="M1983" t="s">
        <v>160</v>
      </c>
      <c r="N1983" s="19" t="s">
        <v>33</v>
      </c>
      <c r="S1983" s="19" t="s">
        <v>33</v>
      </c>
    </row>
    <row r="1984" spans="5:19" x14ac:dyDescent="0.25">
      <c r="E1984" t="s">
        <v>7482</v>
      </c>
      <c r="F1984" t="s">
        <v>7483</v>
      </c>
      <c r="G1984" s="19" t="s">
        <v>33</v>
      </c>
      <c r="H1984" t="s">
        <v>7484</v>
      </c>
      <c r="I1984" t="s">
        <v>91</v>
      </c>
      <c r="J1984" t="s">
        <v>417</v>
      </c>
      <c r="K1984" t="s">
        <v>7485</v>
      </c>
      <c r="L1984" t="s">
        <v>35</v>
      </c>
      <c r="M1984" t="s">
        <v>263</v>
      </c>
      <c r="N1984" s="19" t="s">
        <v>33</v>
      </c>
      <c r="S1984" s="19" t="s">
        <v>33</v>
      </c>
    </row>
    <row r="1985" spans="5:19" x14ac:dyDescent="0.25">
      <c r="E1985" t="s">
        <v>7486</v>
      </c>
      <c r="F1985" t="s">
        <v>7487</v>
      </c>
      <c r="G1985" s="19" t="s">
        <v>33</v>
      </c>
      <c r="H1985" t="s">
        <v>7484</v>
      </c>
      <c r="I1985" t="s">
        <v>91</v>
      </c>
      <c r="J1985" t="s">
        <v>417</v>
      </c>
      <c r="K1985" t="s">
        <v>7488</v>
      </c>
      <c r="L1985" t="s">
        <v>52</v>
      </c>
      <c r="M1985" t="s">
        <v>1024</v>
      </c>
      <c r="N1985" s="19" t="s">
        <v>33</v>
      </c>
      <c r="S1985" s="19" t="s">
        <v>33</v>
      </c>
    </row>
    <row r="1986" spans="5:19" x14ac:dyDescent="0.25">
      <c r="E1986" t="s">
        <v>7489</v>
      </c>
      <c r="F1986" t="s">
        <v>7490</v>
      </c>
      <c r="G1986" s="19" t="s">
        <v>33</v>
      </c>
      <c r="H1986" t="s">
        <v>7491</v>
      </c>
      <c r="I1986" t="s">
        <v>142</v>
      </c>
      <c r="J1986" t="s">
        <v>133</v>
      </c>
      <c r="K1986" t="s">
        <v>7492</v>
      </c>
      <c r="L1986" t="s">
        <v>89</v>
      </c>
      <c r="M1986" t="s">
        <v>89</v>
      </c>
      <c r="N1986" s="19" t="s">
        <v>33</v>
      </c>
      <c r="S1986" s="19" t="s">
        <v>33</v>
      </c>
    </row>
    <row r="1987" spans="5:19" x14ac:dyDescent="0.25">
      <c r="E1987" t="s">
        <v>7493</v>
      </c>
      <c r="F1987" t="s">
        <v>7494</v>
      </c>
      <c r="G1987" s="19" t="s">
        <v>33</v>
      </c>
      <c r="H1987" t="s">
        <v>7495</v>
      </c>
      <c r="I1987" t="s">
        <v>170</v>
      </c>
      <c r="J1987" t="s">
        <v>2125</v>
      </c>
      <c r="K1987" t="s">
        <v>7496</v>
      </c>
      <c r="L1987" t="s">
        <v>170</v>
      </c>
      <c r="M1987" t="s">
        <v>553</v>
      </c>
      <c r="N1987" s="19" t="s">
        <v>33</v>
      </c>
      <c r="S1987" s="19" t="s">
        <v>33</v>
      </c>
    </row>
    <row r="1988" spans="5:19" x14ac:dyDescent="0.25">
      <c r="E1988" t="s">
        <v>7497</v>
      </c>
      <c r="F1988" t="s">
        <v>7498</v>
      </c>
      <c r="G1988" s="19" t="s">
        <v>33</v>
      </c>
      <c r="H1988" t="s">
        <v>7499</v>
      </c>
      <c r="I1988" t="s">
        <v>91</v>
      </c>
      <c r="J1988" t="s">
        <v>417</v>
      </c>
      <c r="K1988" t="s">
        <v>7500</v>
      </c>
      <c r="L1988" t="s">
        <v>35</v>
      </c>
      <c r="M1988" t="s">
        <v>1007</v>
      </c>
      <c r="N1988" s="19" t="s">
        <v>33</v>
      </c>
      <c r="S1988" s="19" t="s">
        <v>33</v>
      </c>
    </row>
    <row r="1989" spans="5:19" x14ac:dyDescent="0.25">
      <c r="E1989" t="s">
        <v>7501</v>
      </c>
      <c r="F1989" t="s">
        <v>7502</v>
      </c>
      <c r="G1989" s="19" t="s">
        <v>33</v>
      </c>
      <c r="H1989" t="s">
        <v>7503</v>
      </c>
      <c r="I1989" t="s">
        <v>110</v>
      </c>
      <c r="J1989" t="s">
        <v>111</v>
      </c>
      <c r="K1989" t="s">
        <v>7500</v>
      </c>
      <c r="L1989" t="s">
        <v>35</v>
      </c>
      <c r="M1989" t="s">
        <v>1007</v>
      </c>
      <c r="N1989" s="19" t="s">
        <v>33</v>
      </c>
      <c r="S1989" s="19" t="s">
        <v>33</v>
      </c>
    </row>
    <row r="1990" spans="5:19" x14ac:dyDescent="0.25">
      <c r="E1990" t="s">
        <v>7504</v>
      </c>
      <c r="F1990" t="s">
        <v>7505</v>
      </c>
      <c r="G1990" s="19" t="s">
        <v>33</v>
      </c>
      <c r="H1990" t="s">
        <v>7506</v>
      </c>
      <c r="I1990" t="s">
        <v>38</v>
      </c>
      <c r="J1990" t="s">
        <v>283</v>
      </c>
      <c r="K1990" t="s">
        <v>7507</v>
      </c>
      <c r="L1990" t="s">
        <v>38</v>
      </c>
      <c r="M1990" t="s">
        <v>283</v>
      </c>
      <c r="N1990" s="19" t="s">
        <v>33</v>
      </c>
      <c r="S1990" s="19" t="s">
        <v>33</v>
      </c>
    </row>
    <row r="1991" spans="5:19" x14ac:dyDescent="0.25">
      <c r="E1991" t="s">
        <v>7508</v>
      </c>
      <c r="F1991" t="s">
        <v>7509</v>
      </c>
      <c r="G1991" s="19" t="s">
        <v>33</v>
      </c>
      <c r="H1991" t="s">
        <v>7510</v>
      </c>
      <c r="I1991" t="s">
        <v>150</v>
      </c>
      <c r="J1991" t="s">
        <v>151</v>
      </c>
      <c r="K1991" t="s">
        <v>7511</v>
      </c>
      <c r="L1991" t="s">
        <v>35</v>
      </c>
      <c r="M1991" t="s">
        <v>160</v>
      </c>
      <c r="N1991" s="19" t="s">
        <v>33</v>
      </c>
      <c r="S1991" s="19" t="s">
        <v>33</v>
      </c>
    </row>
    <row r="1992" spans="5:19" x14ac:dyDescent="0.25">
      <c r="E1992" t="s">
        <v>7512</v>
      </c>
      <c r="F1992" t="s">
        <v>7513</v>
      </c>
      <c r="G1992" s="19" t="s">
        <v>33</v>
      </c>
      <c r="H1992" t="s">
        <v>7514</v>
      </c>
      <c r="I1992" t="s">
        <v>150</v>
      </c>
      <c r="J1992" t="s">
        <v>151</v>
      </c>
      <c r="K1992" t="s">
        <v>7515</v>
      </c>
      <c r="L1992" t="s">
        <v>44</v>
      </c>
      <c r="M1992" t="s">
        <v>103</v>
      </c>
      <c r="N1992" s="19" t="s">
        <v>33</v>
      </c>
      <c r="S1992" s="19" t="s">
        <v>33</v>
      </c>
    </row>
    <row r="1993" spans="5:19" x14ac:dyDescent="0.25">
      <c r="E1993" t="s">
        <v>7516</v>
      </c>
      <c r="F1993" t="s">
        <v>7517</v>
      </c>
      <c r="G1993" s="19" t="s">
        <v>33</v>
      </c>
      <c r="H1993" t="s">
        <v>7518</v>
      </c>
      <c r="I1993" t="s">
        <v>150</v>
      </c>
      <c r="J1993" t="s">
        <v>640</v>
      </c>
      <c r="K1993" t="s">
        <v>7515</v>
      </c>
      <c r="L1993" t="s">
        <v>44</v>
      </c>
      <c r="M1993" t="s">
        <v>103</v>
      </c>
      <c r="N1993" s="19" t="s">
        <v>33</v>
      </c>
      <c r="S1993" s="19" t="s">
        <v>33</v>
      </c>
    </row>
    <row r="1994" spans="5:19" x14ac:dyDescent="0.25">
      <c r="E1994" t="s">
        <v>7519</v>
      </c>
      <c r="F1994" t="s">
        <v>7520</v>
      </c>
      <c r="G1994" s="19" t="s">
        <v>33</v>
      </c>
      <c r="H1994" t="s">
        <v>7521</v>
      </c>
      <c r="I1994" t="s">
        <v>35</v>
      </c>
      <c r="J1994" t="s">
        <v>442</v>
      </c>
      <c r="K1994" t="s">
        <v>7522</v>
      </c>
      <c r="L1994" t="s">
        <v>82</v>
      </c>
      <c r="M1994" t="s">
        <v>190</v>
      </c>
      <c r="N1994" s="19" t="s">
        <v>33</v>
      </c>
      <c r="S1994" s="19" t="s">
        <v>33</v>
      </c>
    </row>
    <row r="1995" spans="5:19" x14ac:dyDescent="0.25">
      <c r="E1995" t="s">
        <v>7523</v>
      </c>
      <c r="F1995" t="s">
        <v>7524</v>
      </c>
      <c r="G1995" s="19" t="s">
        <v>33</v>
      </c>
      <c r="H1995" t="s">
        <v>7525</v>
      </c>
      <c r="I1995" t="s">
        <v>170</v>
      </c>
      <c r="J1995" t="s">
        <v>683</v>
      </c>
      <c r="K1995" t="s">
        <v>7526</v>
      </c>
      <c r="L1995" t="s">
        <v>110</v>
      </c>
      <c r="M1995" t="s">
        <v>313</v>
      </c>
      <c r="N1995" s="19" t="s">
        <v>33</v>
      </c>
      <c r="S1995" s="19" t="s">
        <v>33</v>
      </c>
    </row>
    <row r="1996" spans="5:19" x14ac:dyDescent="0.25">
      <c r="E1996" t="s">
        <v>7527</v>
      </c>
      <c r="F1996" t="s">
        <v>7528</v>
      </c>
      <c r="G1996" s="19" t="s">
        <v>33</v>
      </c>
      <c r="H1996" t="s">
        <v>7529</v>
      </c>
      <c r="I1996" t="s">
        <v>38</v>
      </c>
      <c r="J1996" t="s">
        <v>1096</v>
      </c>
      <c r="K1996" t="s">
        <v>7530</v>
      </c>
      <c r="L1996" t="s">
        <v>35</v>
      </c>
      <c r="M1996" t="s">
        <v>60</v>
      </c>
      <c r="N1996" s="19" t="s">
        <v>33</v>
      </c>
      <c r="S1996" s="19" t="s">
        <v>33</v>
      </c>
    </row>
    <row r="1997" spans="5:19" x14ac:dyDescent="0.25">
      <c r="E1997" t="s">
        <v>7531</v>
      </c>
      <c r="F1997" t="s">
        <v>7532</v>
      </c>
      <c r="G1997" s="19" t="s">
        <v>33</v>
      </c>
      <c r="H1997" t="s">
        <v>7533</v>
      </c>
      <c r="I1997" t="s">
        <v>110</v>
      </c>
      <c r="J1997" t="s">
        <v>727</v>
      </c>
      <c r="K1997" t="s">
        <v>7534</v>
      </c>
      <c r="L1997" t="s">
        <v>38</v>
      </c>
      <c r="M1997" t="s">
        <v>62</v>
      </c>
      <c r="N1997" s="19" t="s">
        <v>33</v>
      </c>
      <c r="S1997" s="19" t="s">
        <v>33</v>
      </c>
    </row>
    <row r="1998" spans="5:19" x14ac:dyDescent="0.25">
      <c r="E1998" t="s">
        <v>7535</v>
      </c>
      <c r="F1998" t="s">
        <v>7536</v>
      </c>
      <c r="G1998" s="19" t="s">
        <v>33</v>
      </c>
      <c r="H1998" t="s">
        <v>7537</v>
      </c>
      <c r="I1998" t="s">
        <v>356</v>
      </c>
      <c r="J1998" t="s">
        <v>943</v>
      </c>
      <c r="K1998" t="s">
        <v>7538</v>
      </c>
      <c r="L1998" t="s">
        <v>52</v>
      </c>
      <c r="M1998" t="s">
        <v>137</v>
      </c>
      <c r="N1998" s="19" t="s">
        <v>33</v>
      </c>
      <c r="S1998" s="19" t="s">
        <v>33</v>
      </c>
    </row>
    <row r="1999" spans="5:19" x14ac:dyDescent="0.25">
      <c r="E1999" t="s">
        <v>7539</v>
      </c>
      <c r="F1999" t="s">
        <v>7540</v>
      </c>
      <c r="G1999" s="19" t="s">
        <v>33</v>
      </c>
      <c r="H1999" t="s">
        <v>7541</v>
      </c>
      <c r="I1999" t="s">
        <v>52</v>
      </c>
      <c r="J1999" t="s">
        <v>943</v>
      </c>
      <c r="K1999" t="s">
        <v>7538</v>
      </c>
      <c r="L1999" t="s">
        <v>52</v>
      </c>
      <c r="M1999" t="s">
        <v>137</v>
      </c>
      <c r="N1999" s="19" t="s">
        <v>33</v>
      </c>
      <c r="S1999" s="19" t="s">
        <v>33</v>
      </c>
    </row>
    <row r="2000" spans="5:19" x14ac:dyDescent="0.25">
      <c r="E2000" t="s">
        <v>7542</v>
      </c>
      <c r="F2000" t="s">
        <v>7543</v>
      </c>
      <c r="G2000" s="19" t="s">
        <v>33</v>
      </c>
      <c r="H2000" t="s">
        <v>7544</v>
      </c>
      <c r="I2000" t="s">
        <v>52</v>
      </c>
      <c r="J2000" t="s">
        <v>115</v>
      </c>
      <c r="K2000" t="s">
        <v>7545</v>
      </c>
      <c r="L2000" t="s">
        <v>82</v>
      </c>
      <c r="M2000" t="s">
        <v>117</v>
      </c>
      <c r="N2000" s="19" t="s">
        <v>33</v>
      </c>
      <c r="S2000" s="19" t="s">
        <v>33</v>
      </c>
    </row>
    <row r="2001" spans="5:19" x14ac:dyDescent="0.25">
      <c r="E2001" t="s">
        <v>7546</v>
      </c>
      <c r="F2001" t="s">
        <v>7547</v>
      </c>
      <c r="G2001" s="19" t="s">
        <v>33</v>
      </c>
      <c r="H2001" t="s">
        <v>7548</v>
      </c>
      <c r="I2001" t="s">
        <v>356</v>
      </c>
      <c r="J2001" t="s">
        <v>713</v>
      </c>
      <c r="K2001" t="s">
        <v>7549</v>
      </c>
      <c r="L2001" t="s">
        <v>142</v>
      </c>
      <c r="M2001" t="s">
        <v>148</v>
      </c>
      <c r="N2001" s="19" t="s">
        <v>33</v>
      </c>
      <c r="S2001" s="19" t="s">
        <v>33</v>
      </c>
    </row>
    <row r="2002" spans="5:19" x14ac:dyDescent="0.25">
      <c r="E2002" t="s">
        <v>7550</v>
      </c>
      <c r="F2002" t="s">
        <v>7551</v>
      </c>
      <c r="G2002" s="19" t="s">
        <v>33</v>
      </c>
      <c r="H2002" t="s">
        <v>7552</v>
      </c>
      <c r="I2002" t="s">
        <v>91</v>
      </c>
      <c r="J2002" t="s">
        <v>99</v>
      </c>
      <c r="K2002" t="s">
        <v>7553</v>
      </c>
      <c r="L2002" t="s">
        <v>44</v>
      </c>
      <c r="M2002" t="s">
        <v>103</v>
      </c>
      <c r="N2002" s="19" t="s">
        <v>33</v>
      </c>
      <c r="S2002" s="19" t="s">
        <v>33</v>
      </c>
    </row>
    <row r="2003" spans="5:19" x14ac:dyDescent="0.25">
      <c r="E2003" t="s">
        <v>7554</v>
      </c>
      <c r="F2003" t="s">
        <v>7555</v>
      </c>
      <c r="G2003" s="19" t="s">
        <v>33</v>
      </c>
      <c r="H2003" t="s">
        <v>7556</v>
      </c>
      <c r="I2003" t="s">
        <v>150</v>
      </c>
      <c r="J2003" t="s">
        <v>1429</v>
      </c>
      <c r="K2003" t="s">
        <v>7557</v>
      </c>
      <c r="L2003" t="s">
        <v>38</v>
      </c>
      <c r="M2003" t="s">
        <v>68</v>
      </c>
      <c r="N2003" s="19" t="s">
        <v>33</v>
      </c>
      <c r="S2003" s="19" t="s">
        <v>33</v>
      </c>
    </row>
    <row r="2004" spans="5:19" x14ac:dyDescent="0.25">
      <c r="E2004" t="s">
        <v>7558</v>
      </c>
      <c r="F2004" t="s">
        <v>7559</v>
      </c>
      <c r="G2004" s="19" t="s">
        <v>33</v>
      </c>
      <c r="H2004" t="s">
        <v>7560</v>
      </c>
      <c r="I2004" t="s">
        <v>150</v>
      </c>
      <c r="J2004" t="s">
        <v>151</v>
      </c>
      <c r="K2004" t="s">
        <v>7561</v>
      </c>
      <c r="L2004" t="s">
        <v>35</v>
      </c>
      <c r="M2004" t="s">
        <v>36</v>
      </c>
      <c r="N2004" s="19" t="s">
        <v>33</v>
      </c>
      <c r="S2004" s="19" t="s">
        <v>33</v>
      </c>
    </row>
    <row r="2005" spans="5:19" x14ac:dyDescent="0.25">
      <c r="E2005" t="s">
        <v>7562</v>
      </c>
      <c r="F2005" t="s">
        <v>7563</v>
      </c>
      <c r="G2005" s="19" t="s">
        <v>33</v>
      </c>
      <c r="H2005" t="s">
        <v>7564</v>
      </c>
      <c r="I2005" t="s">
        <v>82</v>
      </c>
      <c r="J2005" t="s">
        <v>117</v>
      </c>
      <c r="K2005" t="s">
        <v>7565</v>
      </c>
      <c r="L2005" t="s">
        <v>44</v>
      </c>
      <c r="M2005" t="s">
        <v>103</v>
      </c>
      <c r="N2005" s="19" t="s">
        <v>33</v>
      </c>
      <c r="S2005" s="19" t="s">
        <v>33</v>
      </c>
    </row>
    <row r="2006" spans="5:19" x14ac:dyDescent="0.25">
      <c r="E2006" t="s">
        <v>7566</v>
      </c>
      <c r="F2006" t="s">
        <v>7567</v>
      </c>
      <c r="G2006" s="19" t="s">
        <v>33</v>
      </c>
      <c r="H2006" t="s">
        <v>7568</v>
      </c>
      <c r="I2006" t="s">
        <v>52</v>
      </c>
      <c r="J2006" t="s">
        <v>137</v>
      </c>
      <c r="K2006" t="s">
        <v>7569</v>
      </c>
      <c r="L2006" t="s">
        <v>44</v>
      </c>
      <c r="M2006" t="s">
        <v>649</v>
      </c>
      <c r="N2006" s="19" t="s">
        <v>33</v>
      </c>
      <c r="S2006" s="19" t="s">
        <v>33</v>
      </c>
    </row>
    <row r="2007" spans="5:19" x14ac:dyDescent="0.25">
      <c r="E2007" t="s">
        <v>7570</v>
      </c>
      <c r="F2007" t="s">
        <v>7571</v>
      </c>
      <c r="G2007" s="19" t="s">
        <v>33</v>
      </c>
      <c r="H2007" t="s">
        <v>7572</v>
      </c>
      <c r="I2007" t="s">
        <v>91</v>
      </c>
      <c r="J2007" t="s">
        <v>1148</v>
      </c>
      <c r="K2007" t="s">
        <v>7569</v>
      </c>
      <c r="L2007" t="s">
        <v>44</v>
      </c>
      <c r="M2007" t="s">
        <v>649</v>
      </c>
      <c r="N2007" s="19" t="s">
        <v>33</v>
      </c>
      <c r="S2007" s="19" t="s">
        <v>33</v>
      </c>
    </row>
    <row r="2008" spans="5:19" x14ac:dyDescent="0.25">
      <c r="E2008" t="s">
        <v>7573</v>
      </c>
      <c r="F2008" t="s">
        <v>7574</v>
      </c>
      <c r="G2008" s="19" t="s">
        <v>33</v>
      </c>
      <c r="H2008" t="s">
        <v>7575</v>
      </c>
      <c r="I2008" t="s">
        <v>91</v>
      </c>
      <c r="J2008" t="s">
        <v>417</v>
      </c>
      <c r="K2008" t="s">
        <v>7576</v>
      </c>
      <c r="L2008" t="s">
        <v>44</v>
      </c>
      <c r="M2008" t="s">
        <v>103</v>
      </c>
      <c r="N2008" s="19" t="s">
        <v>33</v>
      </c>
      <c r="S2008" s="19" t="s">
        <v>33</v>
      </c>
    </row>
    <row r="2009" spans="5:19" x14ac:dyDescent="0.25">
      <c r="E2009" t="s">
        <v>7577</v>
      </c>
      <c r="F2009" t="s">
        <v>7578</v>
      </c>
      <c r="G2009" s="19" t="s">
        <v>33</v>
      </c>
      <c r="H2009" t="s">
        <v>7579</v>
      </c>
      <c r="I2009" t="s">
        <v>44</v>
      </c>
      <c r="J2009" t="s">
        <v>103</v>
      </c>
      <c r="K2009" t="s">
        <v>7580</v>
      </c>
      <c r="L2009" t="s">
        <v>44</v>
      </c>
      <c r="M2009" t="s">
        <v>103</v>
      </c>
      <c r="N2009" s="19" t="s">
        <v>33</v>
      </c>
      <c r="S2009" s="19" t="s">
        <v>33</v>
      </c>
    </row>
    <row r="2010" spans="5:19" x14ac:dyDescent="0.25">
      <c r="E2010" t="s">
        <v>7581</v>
      </c>
      <c r="F2010" t="s">
        <v>7582</v>
      </c>
      <c r="G2010" s="19" t="s">
        <v>33</v>
      </c>
      <c r="H2010" t="s">
        <v>7583</v>
      </c>
      <c r="I2010" t="s">
        <v>44</v>
      </c>
      <c r="J2010" t="s">
        <v>103</v>
      </c>
      <c r="K2010" t="s">
        <v>7584</v>
      </c>
      <c r="L2010" t="s">
        <v>110</v>
      </c>
      <c r="M2010" t="s">
        <v>348</v>
      </c>
      <c r="N2010" s="19" t="s">
        <v>33</v>
      </c>
      <c r="S2010" s="19" t="s">
        <v>33</v>
      </c>
    </row>
    <row r="2011" spans="5:19" x14ac:dyDescent="0.25">
      <c r="E2011" t="s">
        <v>7585</v>
      </c>
      <c r="F2011" t="s">
        <v>7586</v>
      </c>
      <c r="G2011" s="19" t="s">
        <v>33</v>
      </c>
      <c r="H2011" t="s">
        <v>7587</v>
      </c>
      <c r="I2011" t="s">
        <v>150</v>
      </c>
      <c r="J2011" t="s">
        <v>711</v>
      </c>
      <c r="K2011" t="s">
        <v>7588</v>
      </c>
      <c r="L2011" t="s">
        <v>44</v>
      </c>
      <c r="M2011" t="s">
        <v>227</v>
      </c>
      <c r="N2011" s="19" t="s">
        <v>33</v>
      </c>
      <c r="S2011" s="19" t="s">
        <v>33</v>
      </c>
    </row>
    <row r="2012" spans="5:19" x14ac:dyDescent="0.25">
      <c r="E2012" t="s">
        <v>7589</v>
      </c>
      <c r="F2012" t="s">
        <v>7590</v>
      </c>
      <c r="G2012" s="19" t="s">
        <v>33</v>
      </c>
      <c r="H2012" t="s">
        <v>7591</v>
      </c>
      <c r="I2012" t="s">
        <v>35</v>
      </c>
      <c r="J2012" t="s">
        <v>36</v>
      </c>
      <c r="K2012" t="s">
        <v>7592</v>
      </c>
      <c r="L2012" t="s">
        <v>44</v>
      </c>
      <c r="M2012" t="s">
        <v>103</v>
      </c>
      <c r="N2012" s="19" t="s">
        <v>33</v>
      </c>
      <c r="S2012" s="19" t="s">
        <v>33</v>
      </c>
    </row>
    <row r="2013" spans="5:19" x14ac:dyDescent="0.25">
      <c r="E2013" t="s">
        <v>7593</v>
      </c>
      <c r="F2013" t="s">
        <v>7594</v>
      </c>
      <c r="G2013" s="19" t="s">
        <v>33</v>
      </c>
      <c r="H2013" t="s">
        <v>7595</v>
      </c>
      <c r="I2013" t="s">
        <v>91</v>
      </c>
      <c r="J2013" t="s">
        <v>92</v>
      </c>
      <c r="K2013" t="s">
        <v>7596</v>
      </c>
      <c r="L2013" t="s">
        <v>170</v>
      </c>
      <c r="M2013" t="s">
        <v>1425</v>
      </c>
      <c r="N2013" s="19" t="s">
        <v>33</v>
      </c>
      <c r="S2013" s="19" t="s">
        <v>33</v>
      </c>
    </row>
    <row r="2014" spans="5:19" x14ac:dyDescent="0.25">
      <c r="E2014" t="s">
        <v>7597</v>
      </c>
      <c r="F2014" t="s">
        <v>7598</v>
      </c>
      <c r="G2014" s="19" t="s">
        <v>33</v>
      </c>
      <c r="H2014" t="s">
        <v>7599</v>
      </c>
      <c r="I2014" t="s">
        <v>91</v>
      </c>
      <c r="J2014" t="s">
        <v>92</v>
      </c>
      <c r="K2014" t="s">
        <v>7600</v>
      </c>
      <c r="L2014" t="s">
        <v>35</v>
      </c>
      <c r="M2014" t="s">
        <v>97</v>
      </c>
      <c r="N2014" s="19" t="s">
        <v>33</v>
      </c>
      <c r="S2014" s="19" t="s">
        <v>33</v>
      </c>
    </row>
    <row r="2015" spans="5:19" x14ac:dyDescent="0.25">
      <c r="E2015" t="s">
        <v>7601</v>
      </c>
      <c r="F2015" t="s">
        <v>7602</v>
      </c>
      <c r="G2015" s="19" t="s">
        <v>33</v>
      </c>
      <c r="H2015" t="s">
        <v>7599</v>
      </c>
      <c r="I2015" t="s">
        <v>89</v>
      </c>
      <c r="J2015" t="s">
        <v>89</v>
      </c>
      <c r="K2015" t="s">
        <v>7603</v>
      </c>
      <c r="L2015" t="s">
        <v>82</v>
      </c>
      <c r="M2015" t="s">
        <v>117</v>
      </c>
      <c r="N2015" s="19" t="s">
        <v>33</v>
      </c>
      <c r="S2015" s="19" t="s">
        <v>33</v>
      </c>
    </row>
    <row r="2016" spans="5:19" x14ac:dyDescent="0.25">
      <c r="E2016" t="s">
        <v>7604</v>
      </c>
      <c r="F2016" t="s">
        <v>7605</v>
      </c>
      <c r="G2016" s="19" t="s">
        <v>33</v>
      </c>
      <c r="H2016" t="s">
        <v>7606</v>
      </c>
      <c r="I2016" t="s">
        <v>35</v>
      </c>
      <c r="J2016" t="s">
        <v>442</v>
      </c>
      <c r="K2016" t="s">
        <v>7607</v>
      </c>
      <c r="L2016" t="s">
        <v>44</v>
      </c>
      <c r="M2016" t="s">
        <v>144</v>
      </c>
      <c r="N2016" s="19" t="s">
        <v>33</v>
      </c>
      <c r="S2016" s="19" t="s">
        <v>33</v>
      </c>
    </row>
    <row r="2017" spans="5:19" x14ac:dyDescent="0.25">
      <c r="E2017" t="s">
        <v>7608</v>
      </c>
      <c r="F2017" t="s">
        <v>7609</v>
      </c>
      <c r="G2017" s="19" t="s">
        <v>33</v>
      </c>
      <c r="H2017" t="s">
        <v>7610</v>
      </c>
      <c r="I2017" t="s">
        <v>44</v>
      </c>
      <c r="J2017" t="s">
        <v>218</v>
      </c>
      <c r="K2017" t="s">
        <v>7611</v>
      </c>
      <c r="L2017" t="s">
        <v>44</v>
      </c>
      <c r="M2017" t="s">
        <v>506</v>
      </c>
      <c r="N2017" s="19" t="s">
        <v>33</v>
      </c>
      <c r="S2017" s="19" t="s">
        <v>33</v>
      </c>
    </row>
    <row r="2018" spans="5:19" x14ac:dyDescent="0.25">
      <c r="E2018" t="s">
        <v>7612</v>
      </c>
      <c r="F2018" t="s">
        <v>7613</v>
      </c>
      <c r="G2018" s="19" t="s">
        <v>33</v>
      </c>
      <c r="H2018" t="s">
        <v>7614</v>
      </c>
      <c r="I2018" t="s">
        <v>110</v>
      </c>
      <c r="J2018" t="s">
        <v>339</v>
      </c>
      <c r="K2018" t="s">
        <v>7615</v>
      </c>
      <c r="L2018" t="s">
        <v>35</v>
      </c>
      <c r="M2018" t="s">
        <v>263</v>
      </c>
      <c r="N2018" s="19" t="s">
        <v>33</v>
      </c>
      <c r="S2018" s="19" t="s">
        <v>33</v>
      </c>
    </row>
    <row r="2019" spans="5:19" x14ac:dyDescent="0.25">
      <c r="E2019" t="s">
        <v>7616</v>
      </c>
      <c r="F2019" t="s">
        <v>7617</v>
      </c>
      <c r="G2019" s="19" t="s">
        <v>33</v>
      </c>
      <c r="H2019" t="s">
        <v>7618</v>
      </c>
      <c r="I2019" t="s">
        <v>150</v>
      </c>
      <c r="J2019" t="s">
        <v>640</v>
      </c>
      <c r="K2019" t="s">
        <v>7619</v>
      </c>
      <c r="L2019" t="s">
        <v>44</v>
      </c>
      <c r="M2019" t="s">
        <v>144</v>
      </c>
      <c r="N2019" s="19" t="s">
        <v>33</v>
      </c>
      <c r="S2019" s="19" t="s">
        <v>33</v>
      </c>
    </row>
    <row r="2020" spans="5:19" x14ac:dyDescent="0.25">
      <c r="E2020" t="s">
        <v>7620</v>
      </c>
      <c r="F2020" t="s">
        <v>7621</v>
      </c>
      <c r="G2020" s="19" t="s">
        <v>33</v>
      </c>
      <c r="H2020" t="s">
        <v>7618</v>
      </c>
      <c r="I2020" t="s">
        <v>89</v>
      </c>
      <c r="J2020" t="s">
        <v>89</v>
      </c>
      <c r="K2020" t="s">
        <v>7622</v>
      </c>
      <c r="L2020" t="s">
        <v>96</v>
      </c>
      <c r="M2020" t="s">
        <v>99</v>
      </c>
      <c r="N2020" s="19" t="s">
        <v>33</v>
      </c>
      <c r="S2020" s="19" t="s">
        <v>33</v>
      </c>
    </row>
    <row r="2021" spans="5:19" x14ac:dyDescent="0.25">
      <c r="E2021" t="s">
        <v>7623</v>
      </c>
      <c r="F2021" t="s">
        <v>7624</v>
      </c>
      <c r="G2021" s="19" t="s">
        <v>33</v>
      </c>
      <c r="H2021" t="s">
        <v>7618</v>
      </c>
      <c r="I2021" t="s">
        <v>89</v>
      </c>
      <c r="J2021" t="s">
        <v>89</v>
      </c>
      <c r="K2021" t="s">
        <v>7625</v>
      </c>
      <c r="L2021" t="s">
        <v>38</v>
      </c>
      <c r="M2021" t="s">
        <v>1096</v>
      </c>
      <c r="N2021" s="19" t="s">
        <v>33</v>
      </c>
      <c r="S2021" s="19" t="s">
        <v>33</v>
      </c>
    </row>
    <row r="2022" spans="5:19" x14ac:dyDescent="0.25">
      <c r="E2022" t="s">
        <v>7626</v>
      </c>
      <c r="F2022" t="s">
        <v>7627</v>
      </c>
      <c r="G2022" s="19" t="s">
        <v>33</v>
      </c>
      <c r="H2022" t="s">
        <v>7628</v>
      </c>
      <c r="I2022" t="s">
        <v>150</v>
      </c>
      <c r="J2022" t="s">
        <v>640</v>
      </c>
      <c r="K2022" t="s">
        <v>7629</v>
      </c>
      <c r="L2022" t="s">
        <v>44</v>
      </c>
      <c r="M2022" t="s">
        <v>77</v>
      </c>
      <c r="N2022" s="19" t="s">
        <v>33</v>
      </c>
      <c r="S2022" s="19" t="s">
        <v>33</v>
      </c>
    </row>
    <row r="2023" spans="5:19" x14ac:dyDescent="0.25">
      <c r="E2023" t="s">
        <v>7630</v>
      </c>
      <c r="F2023" t="s">
        <v>7631</v>
      </c>
      <c r="G2023" s="19" t="s">
        <v>33</v>
      </c>
      <c r="H2023" t="s">
        <v>7632</v>
      </c>
      <c r="I2023" t="s">
        <v>150</v>
      </c>
      <c r="J2023" t="s">
        <v>640</v>
      </c>
      <c r="K2023" t="s">
        <v>7633</v>
      </c>
      <c r="N2023" s="19" t="s">
        <v>33</v>
      </c>
      <c r="S2023" s="19" t="s">
        <v>33</v>
      </c>
    </row>
    <row r="2024" spans="5:19" x14ac:dyDescent="0.25">
      <c r="E2024" t="s">
        <v>7634</v>
      </c>
      <c r="F2024" t="s">
        <v>7635</v>
      </c>
      <c r="G2024" s="19" t="s">
        <v>33</v>
      </c>
      <c r="H2024" t="s">
        <v>7636</v>
      </c>
      <c r="I2024" t="s">
        <v>89</v>
      </c>
      <c r="J2024" t="s">
        <v>89</v>
      </c>
      <c r="K2024" t="s">
        <v>7637</v>
      </c>
      <c r="L2024" t="s">
        <v>52</v>
      </c>
      <c r="M2024" t="s">
        <v>195</v>
      </c>
      <c r="N2024" s="19" t="s">
        <v>33</v>
      </c>
      <c r="S2024" s="19" t="s">
        <v>33</v>
      </c>
    </row>
    <row r="2025" spans="5:19" x14ac:dyDescent="0.25">
      <c r="E2025" t="s">
        <v>7638</v>
      </c>
      <c r="F2025" t="s">
        <v>7639</v>
      </c>
      <c r="G2025" s="19" t="s">
        <v>33</v>
      </c>
      <c r="H2025" t="s">
        <v>7640</v>
      </c>
      <c r="I2025" t="s">
        <v>89</v>
      </c>
      <c r="J2025" t="s">
        <v>89</v>
      </c>
      <c r="K2025" t="s">
        <v>7641</v>
      </c>
      <c r="L2025" t="s">
        <v>38</v>
      </c>
      <c r="M2025" t="s">
        <v>68</v>
      </c>
      <c r="N2025" s="19" t="s">
        <v>33</v>
      </c>
      <c r="S2025" s="19" t="s">
        <v>33</v>
      </c>
    </row>
    <row r="2026" spans="5:19" x14ac:dyDescent="0.25">
      <c r="E2026" t="s">
        <v>7642</v>
      </c>
      <c r="F2026" t="s">
        <v>7643</v>
      </c>
      <c r="G2026" s="19" t="s">
        <v>33</v>
      </c>
      <c r="H2026" t="s">
        <v>7644</v>
      </c>
      <c r="I2026" t="s">
        <v>89</v>
      </c>
      <c r="J2026" t="s">
        <v>89</v>
      </c>
      <c r="K2026" t="s">
        <v>7645</v>
      </c>
      <c r="L2026" t="s">
        <v>170</v>
      </c>
      <c r="M2026" t="s">
        <v>553</v>
      </c>
      <c r="N2026" s="19" t="s">
        <v>33</v>
      </c>
      <c r="S2026" s="19" t="s">
        <v>33</v>
      </c>
    </row>
    <row r="2027" spans="5:19" x14ac:dyDescent="0.25">
      <c r="E2027" t="s">
        <v>7646</v>
      </c>
      <c r="F2027" t="s">
        <v>7647</v>
      </c>
      <c r="G2027" s="19" t="s">
        <v>33</v>
      </c>
      <c r="H2027" t="s">
        <v>7644</v>
      </c>
      <c r="I2027" t="s">
        <v>89</v>
      </c>
      <c r="J2027" t="s">
        <v>89</v>
      </c>
      <c r="K2027" t="s">
        <v>7648</v>
      </c>
      <c r="L2027" t="s">
        <v>52</v>
      </c>
      <c r="M2027" t="s">
        <v>447</v>
      </c>
      <c r="N2027" s="19" t="s">
        <v>33</v>
      </c>
      <c r="S2027" s="19" t="s">
        <v>33</v>
      </c>
    </row>
    <row r="2028" spans="5:19" x14ac:dyDescent="0.25">
      <c r="E2028" t="s">
        <v>7649</v>
      </c>
      <c r="F2028" t="s">
        <v>7650</v>
      </c>
      <c r="G2028" s="19" t="s">
        <v>33</v>
      </c>
      <c r="H2028" t="s">
        <v>7651</v>
      </c>
      <c r="I2028" t="s">
        <v>89</v>
      </c>
      <c r="J2028" t="s">
        <v>89</v>
      </c>
      <c r="K2028" t="s">
        <v>7652</v>
      </c>
      <c r="L2028" t="s">
        <v>38</v>
      </c>
      <c r="M2028" t="s">
        <v>68</v>
      </c>
      <c r="N2028" s="19" t="s">
        <v>33</v>
      </c>
      <c r="S2028" s="19" t="s">
        <v>33</v>
      </c>
    </row>
    <row r="2029" spans="5:19" x14ac:dyDescent="0.25">
      <c r="E2029" t="s">
        <v>7653</v>
      </c>
      <c r="F2029" t="s">
        <v>7654</v>
      </c>
      <c r="G2029" s="19" t="s">
        <v>33</v>
      </c>
      <c r="H2029" t="s">
        <v>7655</v>
      </c>
      <c r="I2029" t="s">
        <v>89</v>
      </c>
      <c r="J2029" t="s">
        <v>89</v>
      </c>
      <c r="K2029" t="s">
        <v>7656</v>
      </c>
      <c r="L2029" t="s">
        <v>38</v>
      </c>
      <c r="M2029" t="s">
        <v>133</v>
      </c>
      <c r="N2029" s="19" t="s">
        <v>33</v>
      </c>
      <c r="S2029" s="19" t="s">
        <v>33</v>
      </c>
    </row>
    <row r="2030" spans="5:19" x14ac:dyDescent="0.25">
      <c r="E2030" t="s">
        <v>7657</v>
      </c>
      <c r="F2030" t="s">
        <v>7658</v>
      </c>
      <c r="G2030" s="19" t="s">
        <v>33</v>
      </c>
      <c r="H2030" t="s">
        <v>7659</v>
      </c>
      <c r="I2030" t="s">
        <v>89</v>
      </c>
      <c r="J2030" t="s">
        <v>89</v>
      </c>
      <c r="K2030" t="s">
        <v>7656</v>
      </c>
      <c r="L2030" t="s">
        <v>38</v>
      </c>
      <c r="M2030" t="s">
        <v>133</v>
      </c>
      <c r="N2030" s="19" t="s">
        <v>33</v>
      </c>
      <c r="S2030" s="19" t="s">
        <v>33</v>
      </c>
    </row>
    <row r="2031" spans="5:19" x14ac:dyDescent="0.25">
      <c r="E2031" t="s">
        <v>7660</v>
      </c>
      <c r="F2031" t="s">
        <v>7661</v>
      </c>
      <c r="G2031" s="19" t="s">
        <v>33</v>
      </c>
      <c r="H2031" t="s">
        <v>7662</v>
      </c>
      <c r="I2031" t="s">
        <v>89</v>
      </c>
      <c r="J2031" t="s">
        <v>89</v>
      </c>
      <c r="K2031" t="s">
        <v>7663</v>
      </c>
      <c r="L2031" t="s">
        <v>38</v>
      </c>
      <c r="M2031" t="s">
        <v>39</v>
      </c>
      <c r="N2031" s="19" t="s">
        <v>33</v>
      </c>
      <c r="S2031" s="19" t="s">
        <v>33</v>
      </c>
    </row>
    <row r="2032" spans="5:19" x14ac:dyDescent="0.25">
      <c r="E2032" t="s">
        <v>7664</v>
      </c>
      <c r="F2032" t="s">
        <v>7665</v>
      </c>
      <c r="G2032" s="19" t="s">
        <v>33</v>
      </c>
      <c r="H2032" t="s">
        <v>7666</v>
      </c>
      <c r="I2032" t="s">
        <v>89</v>
      </c>
      <c r="J2032" t="s">
        <v>89</v>
      </c>
      <c r="K2032" t="s">
        <v>7663</v>
      </c>
      <c r="L2032" t="s">
        <v>38</v>
      </c>
      <c r="M2032" t="s">
        <v>39</v>
      </c>
      <c r="N2032" s="19" t="s">
        <v>33</v>
      </c>
      <c r="S2032" s="19" t="s">
        <v>33</v>
      </c>
    </row>
    <row r="2033" spans="5:19" x14ac:dyDescent="0.25">
      <c r="E2033" t="s">
        <v>7667</v>
      </c>
      <c r="F2033" t="s">
        <v>7668</v>
      </c>
      <c r="G2033" s="19" t="s">
        <v>33</v>
      </c>
      <c r="H2033" t="s">
        <v>7669</v>
      </c>
      <c r="I2033" t="s">
        <v>89</v>
      </c>
      <c r="J2033" t="s">
        <v>89</v>
      </c>
      <c r="K2033" t="s">
        <v>7663</v>
      </c>
      <c r="L2033" t="s">
        <v>38</v>
      </c>
      <c r="M2033" t="s">
        <v>39</v>
      </c>
      <c r="N2033" s="19" t="s">
        <v>33</v>
      </c>
      <c r="S2033" s="19" t="s">
        <v>33</v>
      </c>
    </row>
    <row r="2034" spans="5:19" x14ac:dyDescent="0.25">
      <c r="E2034" t="s">
        <v>7670</v>
      </c>
      <c r="F2034" t="s">
        <v>7671</v>
      </c>
      <c r="G2034" s="19" t="s">
        <v>33</v>
      </c>
      <c r="H2034" t="s">
        <v>7672</v>
      </c>
      <c r="I2034" t="s">
        <v>89</v>
      </c>
      <c r="J2034" t="s">
        <v>89</v>
      </c>
      <c r="K2034" t="s">
        <v>7663</v>
      </c>
      <c r="L2034" t="s">
        <v>38</v>
      </c>
      <c r="M2034" t="s">
        <v>39</v>
      </c>
      <c r="N2034" s="19" t="s">
        <v>33</v>
      </c>
      <c r="S2034" s="19" t="s">
        <v>33</v>
      </c>
    </row>
    <row r="2035" spans="5:19" x14ac:dyDescent="0.25">
      <c r="E2035" t="s">
        <v>7673</v>
      </c>
      <c r="F2035" t="s">
        <v>7674</v>
      </c>
      <c r="G2035" s="19" t="s">
        <v>33</v>
      </c>
      <c r="H2035" t="s">
        <v>7675</v>
      </c>
      <c r="I2035" t="s">
        <v>89</v>
      </c>
      <c r="J2035" t="s">
        <v>89</v>
      </c>
      <c r="K2035" t="s">
        <v>7663</v>
      </c>
      <c r="L2035" t="s">
        <v>38</v>
      </c>
      <c r="M2035" t="s">
        <v>39</v>
      </c>
      <c r="N2035" s="19" t="s">
        <v>33</v>
      </c>
      <c r="S2035" s="19" t="s">
        <v>33</v>
      </c>
    </row>
    <row r="2036" spans="5:19" x14ac:dyDescent="0.25">
      <c r="E2036" t="s">
        <v>7676</v>
      </c>
      <c r="F2036" t="s">
        <v>7677</v>
      </c>
      <c r="G2036" s="19" t="s">
        <v>33</v>
      </c>
      <c r="H2036" t="s">
        <v>7678</v>
      </c>
      <c r="I2036" t="s">
        <v>89</v>
      </c>
      <c r="J2036" t="s">
        <v>89</v>
      </c>
      <c r="K2036" t="s">
        <v>7679</v>
      </c>
      <c r="L2036" t="s">
        <v>38</v>
      </c>
      <c r="M2036" t="s">
        <v>1096</v>
      </c>
      <c r="N2036" s="19" t="s">
        <v>33</v>
      </c>
      <c r="S2036" s="19" t="s">
        <v>33</v>
      </c>
    </row>
    <row r="2037" spans="5:19" x14ac:dyDescent="0.25">
      <c r="E2037" t="s">
        <v>7680</v>
      </c>
      <c r="F2037" t="s">
        <v>7681</v>
      </c>
      <c r="G2037" s="19" t="s">
        <v>33</v>
      </c>
      <c r="H2037" t="s">
        <v>7682</v>
      </c>
      <c r="I2037" t="s">
        <v>89</v>
      </c>
      <c r="J2037" t="s">
        <v>89</v>
      </c>
      <c r="K2037" t="s">
        <v>7679</v>
      </c>
      <c r="L2037" t="s">
        <v>38</v>
      </c>
      <c r="M2037" t="s">
        <v>1096</v>
      </c>
      <c r="N2037" s="19" t="s">
        <v>33</v>
      </c>
      <c r="S2037" s="19" t="s">
        <v>33</v>
      </c>
    </row>
    <row r="2038" spans="5:19" x14ac:dyDescent="0.25">
      <c r="E2038" t="s">
        <v>7683</v>
      </c>
      <c r="F2038" t="s">
        <v>7684</v>
      </c>
      <c r="G2038" s="19" t="s">
        <v>33</v>
      </c>
      <c r="H2038" t="s">
        <v>7685</v>
      </c>
      <c r="I2038" t="s">
        <v>89</v>
      </c>
      <c r="J2038" t="s">
        <v>89</v>
      </c>
      <c r="K2038" t="s">
        <v>7686</v>
      </c>
      <c r="L2038" t="s">
        <v>35</v>
      </c>
      <c r="M2038" t="s">
        <v>36</v>
      </c>
      <c r="N2038" s="19" t="s">
        <v>33</v>
      </c>
      <c r="S2038" s="19" t="s">
        <v>33</v>
      </c>
    </row>
    <row r="2039" spans="5:19" x14ac:dyDescent="0.25">
      <c r="E2039" t="s">
        <v>7687</v>
      </c>
      <c r="F2039" t="s">
        <v>7688</v>
      </c>
      <c r="G2039" s="19" t="s">
        <v>33</v>
      </c>
      <c r="H2039" t="s">
        <v>7689</v>
      </c>
      <c r="I2039" t="s">
        <v>89</v>
      </c>
      <c r="J2039" t="s">
        <v>89</v>
      </c>
      <c r="K2039" t="s">
        <v>7690</v>
      </c>
      <c r="L2039" t="s">
        <v>44</v>
      </c>
      <c r="M2039" t="s">
        <v>789</v>
      </c>
      <c r="N2039" s="19" t="s">
        <v>33</v>
      </c>
      <c r="S2039" s="19" t="s">
        <v>33</v>
      </c>
    </row>
    <row r="2040" spans="5:19" x14ac:dyDescent="0.25">
      <c r="E2040" t="s">
        <v>7691</v>
      </c>
      <c r="F2040" t="s">
        <v>7692</v>
      </c>
      <c r="G2040" s="19" t="s">
        <v>33</v>
      </c>
      <c r="H2040" t="s">
        <v>7693</v>
      </c>
      <c r="I2040" t="s">
        <v>89</v>
      </c>
      <c r="J2040" t="s">
        <v>89</v>
      </c>
      <c r="K2040" t="s">
        <v>7690</v>
      </c>
      <c r="L2040" t="s">
        <v>44</v>
      </c>
      <c r="M2040" t="s">
        <v>789</v>
      </c>
      <c r="N2040" s="19" t="s">
        <v>33</v>
      </c>
      <c r="S2040" s="19" t="s">
        <v>33</v>
      </c>
    </row>
    <row r="2041" spans="5:19" x14ac:dyDescent="0.25">
      <c r="E2041" t="s">
        <v>7694</v>
      </c>
      <c r="F2041" t="s">
        <v>7695</v>
      </c>
      <c r="G2041" s="19" t="s">
        <v>33</v>
      </c>
      <c r="H2041" t="s">
        <v>7696</v>
      </c>
      <c r="I2041" t="s">
        <v>89</v>
      </c>
      <c r="J2041" t="s">
        <v>89</v>
      </c>
      <c r="K2041" t="s">
        <v>7697</v>
      </c>
      <c r="L2041" t="s">
        <v>38</v>
      </c>
      <c r="M2041" t="s">
        <v>249</v>
      </c>
      <c r="N2041" s="19" t="s">
        <v>33</v>
      </c>
      <c r="S2041" s="19" t="s">
        <v>33</v>
      </c>
    </row>
    <row r="2042" spans="5:19" x14ac:dyDescent="0.25">
      <c r="E2042" t="s">
        <v>7698</v>
      </c>
      <c r="F2042" t="s">
        <v>7699</v>
      </c>
      <c r="G2042" s="19" t="s">
        <v>33</v>
      </c>
      <c r="H2042" t="s">
        <v>7700</v>
      </c>
      <c r="I2042" t="s">
        <v>89</v>
      </c>
      <c r="J2042" t="s">
        <v>89</v>
      </c>
      <c r="K2042" t="s">
        <v>7701</v>
      </c>
      <c r="L2042" t="s">
        <v>44</v>
      </c>
      <c r="M2042" t="s">
        <v>3017</v>
      </c>
      <c r="N2042" s="19" t="s">
        <v>33</v>
      </c>
      <c r="S2042" s="19" t="s">
        <v>33</v>
      </c>
    </row>
    <row r="2043" spans="5:19" x14ac:dyDescent="0.25">
      <c r="E2043" t="s">
        <v>7702</v>
      </c>
      <c r="F2043" t="s">
        <v>7703</v>
      </c>
      <c r="G2043" s="19" t="s">
        <v>33</v>
      </c>
      <c r="H2043" t="s">
        <v>7704</v>
      </c>
      <c r="I2043" t="s">
        <v>89</v>
      </c>
      <c r="J2043" t="s">
        <v>89</v>
      </c>
      <c r="K2043" t="s">
        <v>7705</v>
      </c>
      <c r="L2043" t="s">
        <v>38</v>
      </c>
      <c r="M2043" t="s">
        <v>249</v>
      </c>
      <c r="N2043" s="19" t="s">
        <v>33</v>
      </c>
      <c r="S2043" s="19" t="s">
        <v>33</v>
      </c>
    </row>
    <row r="2044" spans="5:19" x14ac:dyDescent="0.25">
      <c r="E2044" t="s">
        <v>7706</v>
      </c>
      <c r="F2044" t="s">
        <v>7707</v>
      </c>
      <c r="G2044" s="19" t="s">
        <v>33</v>
      </c>
      <c r="H2044" t="s">
        <v>7708</v>
      </c>
      <c r="I2044" t="s">
        <v>89</v>
      </c>
      <c r="J2044" t="s">
        <v>89</v>
      </c>
      <c r="K2044" t="s">
        <v>7709</v>
      </c>
      <c r="L2044" t="s">
        <v>96</v>
      </c>
      <c r="M2044" t="s">
        <v>1055</v>
      </c>
      <c r="N2044" s="19" t="s">
        <v>33</v>
      </c>
      <c r="S2044" s="19" t="s">
        <v>33</v>
      </c>
    </row>
    <row r="2045" spans="5:19" x14ac:dyDescent="0.25">
      <c r="E2045" t="s">
        <v>7710</v>
      </c>
      <c r="F2045" t="s">
        <v>7711</v>
      </c>
      <c r="G2045" s="19" t="s">
        <v>33</v>
      </c>
      <c r="H2045" t="s">
        <v>7712</v>
      </c>
      <c r="I2045" t="s">
        <v>89</v>
      </c>
      <c r="J2045" t="s">
        <v>89</v>
      </c>
      <c r="K2045" t="s">
        <v>7713</v>
      </c>
      <c r="L2045" t="s">
        <v>96</v>
      </c>
      <c r="M2045" t="s">
        <v>2204</v>
      </c>
      <c r="N2045" s="19" t="s">
        <v>33</v>
      </c>
      <c r="S2045" s="19" t="s">
        <v>33</v>
      </c>
    </row>
    <row r="2046" spans="5:19" x14ac:dyDescent="0.25">
      <c r="E2046" t="s">
        <v>7714</v>
      </c>
      <c r="F2046" t="s">
        <v>7715</v>
      </c>
      <c r="G2046" s="19" t="s">
        <v>33</v>
      </c>
      <c r="H2046" t="s">
        <v>7716</v>
      </c>
      <c r="I2046" t="s">
        <v>89</v>
      </c>
      <c r="J2046" t="s">
        <v>89</v>
      </c>
      <c r="K2046" t="s">
        <v>7717</v>
      </c>
      <c r="N2046" s="19" t="s">
        <v>33</v>
      </c>
      <c r="S2046" s="19" t="s">
        <v>33</v>
      </c>
    </row>
    <row r="2047" spans="5:19" x14ac:dyDescent="0.25">
      <c r="E2047" t="s">
        <v>7718</v>
      </c>
      <c r="F2047" t="s">
        <v>7719</v>
      </c>
      <c r="G2047" s="19" t="s">
        <v>33</v>
      </c>
      <c r="H2047" t="s">
        <v>7720</v>
      </c>
      <c r="I2047" t="s">
        <v>89</v>
      </c>
      <c r="J2047" t="s">
        <v>89</v>
      </c>
      <c r="K2047" t="s">
        <v>7721</v>
      </c>
      <c r="L2047" t="s">
        <v>44</v>
      </c>
      <c r="M2047" t="s">
        <v>915</v>
      </c>
      <c r="N2047" s="19" t="s">
        <v>33</v>
      </c>
      <c r="S2047" s="19" t="s">
        <v>33</v>
      </c>
    </row>
    <row r="2048" spans="5:19" x14ac:dyDescent="0.25">
      <c r="E2048" t="s">
        <v>7722</v>
      </c>
      <c r="F2048" t="s">
        <v>7723</v>
      </c>
      <c r="G2048" s="19" t="s">
        <v>33</v>
      </c>
      <c r="H2048" t="s">
        <v>7724</v>
      </c>
      <c r="I2048" t="s">
        <v>89</v>
      </c>
      <c r="J2048" t="s">
        <v>89</v>
      </c>
      <c r="K2048" t="s">
        <v>7725</v>
      </c>
      <c r="L2048" t="s">
        <v>38</v>
      </c>
      <c r="M2048" t="s">
        <v>471</v>
      </c>
      <c r="N2048" s="19" t="s">
        <v>33</v>
      </c>
      <c r="S2048" s="19" t="s">
        <v>33</v>
      </c>
    </row>
    <row r="2049" spans="5:19" x14ac:dyDescent="0.25">
      <c r="E2049" t="s">
        <v>7726</v>
      </c>
      <c r="F2049" t="s">
        <v>7727</v>
      </c>
      <c r="G2049" s="19" t="s">
        <v>33</v>
      </c>
      <c r="H2049" t="s">
        <v>7728</v>
      </c>
      <c r="I2049" t="s">
        <v>89</v>
      </c>
      <c r="J2049" t="s">
        <v>89</v>
      </c>
      <c r="K2049" t="s">
        <v>7725</v>
      </c>
      <c r="L2049" t="s">
        <v>38</v>
      </c>
      <c r="M2049" t="s">
        <v>471</v>
      </c>
      <c r="N2049" s="19" t="s">
        <v>33</v>
      </c>
      <c r="S2049" s="19" t="s">
        <v>33</v>
      </c>
    </row>
    <row r="2050" spans="5:19" x14ac:dyDescent="0.25">
      <c r="E2050" t="s">
        <v>7729</v>
      </c>
      <c r="F2050" t="s">
        <v>7730</v>
      </c>
      <c r="G2050" s="19" t="s">
        <v>33</v>
      </c>
      <c r="H2050" t="s">
        <v>7728</v>
      </c>
      <c r="I2050" t="s">
        <v>89</v>
      </c>
      <c r="J2050" t="s">
        <v>89</v>
      </c>
      <c r="K2050" t="s">
        <v>7725</v>
      </c>
      <c r="L2050" t="s">
        <v>38</v>
      </c>
      <c r="M2050" t="s">
        <v>1096</v>
      </c>
      <c r="N2050" s="19" t="s">
        <v>33</v>
      </c>
      <c r="S2050" s="19" t="s">
        <v>33</v>
      </c>
    </row>
    <row r="2051" spans="5:19" x14ac:dyDescent="0.25">
      <c r="E2051" t="s">
        <v>7731</v>
      </c>
      <c r="F2051" t="s">
        <v>7732</v>
      </c>
      <c r="G2051" s="19" t="s">
        <v>33</v>
      </c>
      <c r="H2051" t="s">
        <v>7733</v>
      </c>
      <c r="I2051" t="s">
        <v>89</v>
      </c>
      <c r="J2051" t="s">
        <v>89</v>
      </c>
      <c r="K2051" t="s">
        <v>7734</v>
      </c>
      <c r="L2051" t="s">
        <v>38</v>
      </c>
      <c r="M2051" t="s">
        <v>68</v>
      </c>
      <c r="N2051" s="19" t="s">
        <v>33</v>
      </c>
      <c r="S2051" s="19" t="s">
        <v>33</v>
      </c>
    </row>
    <row r="2052" spans="5:19" x14ac:dyDescent="0.25">
      <c r="E2052" t="s">
        <v>7735</v>
      </c>
      <c r="F2052" t="s">
        <v>7736</v>
      </c>
      <c r="G2052" s="19" t="s">
        <v>33</v>
      </c>
      <c r="H2052" t="s">
        <v>7737</v>
      </c>
      <c r="I2052" t="s">
        <v>89</v>
      </c>
      <c r="J2052" t="s">
        <v>89</v>
      </c>
      <c r="K2052" t="s">
        <v>7738</v>
      </c>
      <c r="L2052" t="s">
        <v>150</v>
      </c>
      <c r="M2052" t="s">
        <v>1429</v>
      </c>
      <c r="N2052" s="19" t="s">
        <v>33</v>
      </c>
      <c r="S2052" s="19" t="s">
        <v>33</v>
      </c>
    </row>
    <row r="2053" spans="5:19" x14ac:dyDescent="0.25">
      <c r="E2053" t="s">
        <v>7739</v>
      </c>
      <c r="F2053" t="s">
        <v>7740</v>
      </c>
      <c r="G2053" s="19" t="s">
        <v>33</v>
      </c>
      <c r="H2053" t="s">
        <v>7741</v>
      </c>
      <c r="I2053" t="s">
        <v>89</v>
      </c>
      <c r="J2053" t="s">
        <v>89</v>
      </c>
      <c r="K2053" t="s">
        <v>7742</v>
      </c>
      <c r="L2053" t="s">
        <v>44</v>
      </c>
      <c r="M2053" t="s">
        <v>103</v>
      </c>
      <c r="N2053" s="19" t="s">
        <v>33</v>
      </c>
      <c r="S2053" s="19" t="s">
        <v>33</v>
      </c>
    </row>
    <row r="2054" spans="5:19" x14ac:dyDescent="0.25">
      <c r="E2054" t="s">
        <v>7743</v>
      </c>
      <c r="F2054" t="s">
        <v>7744</v>
      </c>
      <c r="G2054" s="19" t="s">
        <v>33</v>
      </c>
      <c r="H2054" t="s">
        <v>7745</v>
      </c>
      <c r="I2054" t="s">
        <v>89</v>
      </c>
      <c r="J2054" t="s">
        <v>89</v>
      </c>
      <c r="K2054" t="s">
        <v>7746</v>
      </c>
      <c r="L2054" t="s">
        <v>44</v>
      </c>
      <c r="M2054" t="s">
        <v>227</v>
      </c>
      <c r="N2054" s="19" t="s">
        <v>33</v>
      </c>
      <c r="S2054" s="19" t="s">
        <v>33</v>
      </c>
    </row>
    <row r="2055" spans="5:19" x14ac:dyDescent="0.25">
      <c r="E2055" t="s">
        <v>7747</v>
      </c>
      <c r="F2055" t="s">
        <v>7748</v>
      </c>
      <c r="G2055" s="19" t="s">
        <v>33</v>
      </c>
      <c r="H2055" t="s">
        <v>7749</v>
      </c>
      <c r="I2055" t="s">
        <v>89</v>
      </c>
      <c r="J2055" t="s">
        <v>89</v>
      </c>
      <c r="K2055" t="s">
        <v>7750</v>
      </c>
      <c r="L2055" t="s">
        <v>44</v>
      </c>
      <c r="M2055" t="s">
        <v>7751</v>
      </c>
      <c r="N2055" s="19" t="s">
        <v>33</v>
      </c>
      <c r="S2055" s="19" t="s">
        <v>33</v>
      </c>
    </row>
    <row r="2056" spans="5:19" x14ac:dyDescent="0.25">
      <c r="E2056" t="s">
        <v>7752</v>
      </c>
      <c r="F2056" t="s">
        <v>7753</v>
      </c>
      <c r="G2056" s="19" t="s">
        <v>33</v>
      </c>
      <c r="H2056" t="s">
        <v>7754</v>
      </c>
      <c r="I2056" t="s">
        <v>89</v>
      </c>
      <c r="J2056" t="s">
        <v>89</v>
      </c>
      <c r="K2056" t="s">
        <v>7755</v>
      </c>
      <c r="L2056" t="s">
        <v>82</v>
      </c>
      <c r="M2056" t="s">
        <v>117</v>
      </c>
      <c r="N2056" s="19" t="s">
        <v>33</v>
      </c>
      <c r="S2056" s="19" t="s">
        <v>33</v>
      </c>
    </row>
    <row r="2057" spans="5:19" x14ac:dyDescent="0.25">
      <c r="E2057" t="s">
        <v>7756</v>
      </c>
      <c r="F2057" t="s">
        <v>7757</v>
      </c>
      <c r="G2057" s="19" t="s">
        <v>33</v>
      </c>
      <c r="H2057" t="s">
        <v>7758</v>
      </c>
      <c r="I2057" t="s">
        <v>89</v>
      </c>
      <c r="J2057" t="s">
        <v>89</v>
      </c>
      <c r="K2057" t="s">
        <v>7759</v>
      </c>
      <c r="L2057" t="s">
        <v>44</v>
      </c>
      <c r="M2057" t="s">
        <v>103</v>
      </c>
      <c r="N2057" s="19" t="s">
        <v>33</v>
      </c>
      <c r="S2057" s="19" t="s">
        <v>33</v>
      </c>
    </row>
    <row r="2058" spans="5:19" x14ac:dyDescent="0.25">
      <c r="E2058" t="s">
        <v>7760</v>
      </c>
      <c r="F2058" t="s">
        <v>7761</v>
      </c>
      <c r="G2058" s="19" t="s">
        <v>33</v>
      </c>
      <c r="H2058" t="s">
        <v>7762</v>
      </c>
      <c r="I2058" t="s">
        <v>89</v>
      </c>
      <c r="J2058" t="s">
        <v>89</v>
      </c>
      <c r="K2058" t="s">
        <v>7763</v>
      </c>
      <c r="L2058" t="s">
        <v>44</v>
      </c>
      <c r="M2058" t="s">
        <v>103</v>
      </c>
      <c r="N2058" s="19" t="s">
        <v>33</v>
      </c>
      <c r="S2058" s="19" t="s">
        <v>33</v>
      </c>
    </row>
    <row r="2059" spans="5:19" x14ac:dyDescent="0.25">
      <c r="E2059" t="s">
        <v>7764</v>
      </c>
      <c r="F2059" t="s">
        <v>7765</v>
      </c>
      <c r="G2059" s="19" t="s">
        <v>33</v>
      </c>
      <c r="H2059" t="s">
        <v>7766</v>
      </c>
      <c r="I2059" t="s">
        <v>89</v>
      </c>
      <c r="J2059" t="s">
        <v>89</v>
      </c>
      <c r="K2059" t="s">
        <v>7767</v>
      </c>
      <c r="L2059" t="s">
        <v>44</v>
      </c>
      <c r="M2059" t="s">
        <v>45</v>
      </c>
      <c r="N2059" s="19" t="s">
        <v>33</v>
      </c>
      <c r="S2059" s="19" t="s">
        <v>33</v>
      </c>
    </row>
    <row r="2060" spans="5:19" x14ac:dyDescent="0.25">
      <c r="E2060" t="s">
        <v>7768</v>
      </c>
      <c r="F2060" t="s">
        <v>7769</v>
      </c>
      <c r="G2060" s="19" t="s">
        <v>33</v>
      </c>
      <c r="H2060" t="s">
        <v>7770</v>
      </c>
      <c r="I2060" t="s">
        <v>89</v>
      </c>
      <c r="J2060" t="s">
        <v>89</v>
      </c>
      <c r="K2060" t="s">
        <v>7771</v>
      </c>
      <c r="L2060" t="s">
        <v>44</v>
      </c>
      <c r="M2060" t="s">
        <v>103</v>
      </c>
      <c r="N2060" s="19" t="s">
        <v>33</v>
      </c>
      <c r="S2060" s="19" t="s">
        <v>33</v>
      </c>
    </row>
    <row r="2061" spans="5:19" x14ac:dyDescent="0.25">
      <c r="E2061" t="s">
        <v>7772</v>
      </c>
      <c r="F2061" t="s">
        <v>7773</v>
      </c>
      <c r="G2061" s="19" t="s">
        <v>33</v>
      </c>
      <c r="H2061" t="s">
        <v>7774</v>
      </c>
      <c r="I2061" t="s">
        <v>89</v>
      </c>
      <c r="J2061" t="s">
        <v>89</v>
      </c>
      <c r="K2061" t="s">
        <v>7775</v>
      </c>
      <c r="L2061" t="s">
        <v>38</v>
      </c>
      <c r="M2061" t="s">
        <v>1096</v>
      </c>
      <c r="N2061" s="19" t="s">
        <v>33</v>
      </c>
      <c r="S2061" s="19" t="s">
        <v>33</v>
      </c>
    </row>
    <row r="2062" spans="5:19" x14ac:dyDescent="0.25">
      <c r="E2062" t="s">
        <v>7776</v>
      </c>
      <c r="F2062" t="s">
        <v>7777</v>
      </c>
      <c r="G2062" s="19" t="s">
        <v>33</v>
      </c>
      <c r="H2062" t="s">
        <v>7778</v>
      </c>
      <c r="I2062" t="s">
        <v>89</v>
      </c>
      <c r="J2062" t="s">
        <v>89</v>
      </c>
      <c r="K2062" t="s">
        <v>7779</v>
      </c>
      <c r="L2062" t="s">
        <v>35</v>
      </c>
      <c r="M2062" t="s">
        <v>263</v>
      </c>
      <c r="N2062" s="19" t="s">
        <v>33</v>
      </c>
      <c r="S2062" s="19" t="s">
        <v>33</v>
      </c>
    </row>
    <row r="2063" spans="5:19" x14ac:dyDescent="0.25">
      <c r="E2063" t="s">
        <v>7780</v>
      </c>
      <c r="F2063" t="s">
        <v>7781</v>
      </c>
      <c r="G2063" s="19" t="s">
        <v>33</v>
      </c>
      <c r="H2063" t="s">
        <v>7782</v>
      </c>
      <c r="I2063" t="s">
        <v>89</v>
      </c>
      <c r="J2063" t="s">
        <v>89</v>
      </c>
      <c r="K2063" t="s">
        <v>7783</v>
      </c>
      <c r="L2063" t="s">
        <v>35</v>
      </c>
      <c r="M2063" t="s">
        <v>1007</v>
      </c>
      <c r="N2063" s="19" t="s">
        <v>33</v>
      </c>
      <c r="S2063" s="19" t="s">
        <v>33</v>
      </c>
    </row>
    <row r="2064" spans="5:19" x14ac:dyDescent="0.25">
      <c r="E2064" t="s">
        <v>7784</v>
      </c>
      <c r="F2064" t="s">
        <v>7785</v>
      </c>
      <c r="G2064" s="19" t="s">
        <v>33</v>
      </c>
      <c r="H2064" t="s">
        <v>7786</v>
      </c>
      <c r="I2064" t="s">
        <v>89</v>
      </c>
      <c r="J2064" t="s">
        <v>89</v>
      </c>
      <c r="K2064" t="s">
        <v>7787</v>
      </c>
      <c r="L2064" t="s">
        <v>142</v>
      </c>
      <c r="M2064" t="s">
        <v>133</v>
      </c>
      <c r="N2064" s="19" t="s">
        <v>33</v>
      </c>
      <c r="S2064" s="19" t="s">
        <v>33</v>
      </c>
    </row>
    <row r="2065" spans="5:19" x14ac:dyDescent="0.25">
      <c r="E2065" t="s">
        <v>7788</v>
      </c>
      <c r="F2065" t="s">
        <v>7789</v>
      </c>
      <c r="G2065" s="19" t="s">
        <v>33</v>
      </c>
      <c r="H2065" t="s">
        <v>7790</v>
      </c>
      <c r="I2065" t="s">
        <v>89</v>
      </c>
      <c r="J2065" t="s">
        <v>89</v>
      </c>
      <c r="K2065" t="s">
        <v>7791</v>
      </c>
      <c r="L2065" t="s">
        <v>52</v>
      </c>
      <c r="M2065" t="s">
        <v>1521</v>
      </c>
      <c r="N2065" s="19" t="s">
        <v>33</v>
      </c>
      <c r="S2065" s="19" t="s">
        <v>33</v>
      </c>
    </row>
    <row r="2066" spans="5:19" x14ac:dyDescent="0.25">
      <c r="E2066" t="s">
        <v>7792</v>
      </c>
      <c r="F2066" t="s">
        <v>7793</v>
      </c>
      <c r="G2066" s="19" t="s">
        <v>33</v>
      </c>
      <c r="H2066" t="s">
        <v>7794</v>
      </c>
      <c r="I2066" t="s">
        <v>89</v>
      </c>
      <c r="J2066" t="s">
        <v>89</v>
      </c>
      <c r="K2066" t="s">
        <v>7795</v>
      </c>
      <c r="L2066" t="s">
        <v>91</v>
      </c>
      <c r="M2066" t="s">
        <v>99</v>
      </c>
      <c r="N2066" s="19" t="s">
        <v>33</v>
      </c>
      <c r="S2066" s="19" t="s">
        <v>33</v>
      </c>
    </row>
    <row r="2067" spans="5:19" x14ac:dyDescent="0.25">
      <c r="E2067" t="s">
        <v>7796</v>
      </c>
      <c r="F2067" t="s">
        <v>7797</v>
      </c>
      <c r="G2067" s="19" t="s">
        <v>33</v>
      </c>
      <c r="H2067" t="s">
        <v>7798</v>
      </c>
      <c r="I2067" t="s">
        <v>89</v>
      </c>
      <c r="J2067" t="s">
        <v>89</v>
      </c>
      <c r="K2067" t="s">
        <v>7799</v>
      </c>
      <c r="L2067" t="s">
        <v>35</v>
      </c>
      <c r="M2067" t="s">
        <v>160</v>
      </c>
      <c r="N2067" s="19" t="s">
        <v>33</v>
      </c>
      <c r="S2067" s="19" t="s">
        <v>33</v>
      </c>
    </row>
    <row r="2068" spans="5:19" x14ac:dyDescent="0.25">
      <c r="E2068" t="s">
        <v>7800</v>
      </c>
      <c r="F2068" t="s">
        <v>7801</v>
      </c>
      <c r="G2068" s="19" t="s">
        <v>33</v>
      </c>
      <c r="H2068" t="s">
        <v>7802</v>
      </c>
      <c r="I2068" t="s">
        <v>89</v>
      </c>
      <c r="J2068" t="s">
        <v>89</v>
      </c>
      <c r="K2068" t="s">
        <v>7803</v>
      </c>
      <c r="L2068" t="s">
        <v>35</v>
      </c>
      <c r="M2068" t="s">
        <v>263</v>
      </c>
      <c r="N2068" s="19" t="s">
        <v>33</v>
      </c>
      <c r="S2068" s="19" t="s">
        <v>33</v>
      </c>
    </row>
    <row r="2069" spans="5:19" x14ac:dyDescent="0.25">
      <c r="E2069" t="s">
        <v>7804</v>
      </c>
      <c r="F2069" t="s">
        <v>7805</v>
      </c>
      <c r="G2069" s="19" t="s">
        <v>33</v>
      </c>
      <c r="H2069" t="s">
        <v>7806</v>
      </c>
      <c r="I2069" t="s">
        <v>89</v>
      </c>
      <c r="J2069" t="s">
        <v>89</v>
      </c>
      <c r="K2069" t="s">
        <v>7807</v>
      </c>
      <c r="L2069" t="s">
        <v>35</v>
      </c>
      <c r="M2069" t="s">
        <v>36</v>
      </c>
      <c r="N2069" s="19" t="s">
        <v>33</v>
      </c>
      <c r="S2069" s="19" t="s">
        <v>33</v>
      </c>
    </row>
    <row r="2070" spans="5:19" x14ac:dyDescent="0.25">
      <c r="E2070" t="s">
        <v>7808</v>
      </c>
      <c r="F2070" t="s">
        <v>7809</v>
      </c>
      <c r="G2070" s="19" t="s">
        <v>33</v>
      </c>
      <c r="H2070" t="s">
        <v>7810</v>
      </c>
      <c r="I2070" t="s">
        <v>89</v>
      </c>
      <c r="J2070" t="s">
        <v>89</v>
      </c>
      <c r="K2070" t="s">
        <v>7811</v>
      </c>
      <c r="L2070" t="s">
        <v>44</v>
      </c>
      <c r="M2070" t="s">
        <v>144</v>
      </c>
      <c r="N2070" s="19" t="s">
        <v>33</v>
      </c>
      <c r="S2070" s="19" t="s">
        <v>33</v>
      </c>
    </row>
    <row r="2071" spans="5:19" x14ac:dyDescent="0.25">
      <c r="E2071" t="s">
        <v>7812</v>
      </c>
      <c r="F2071" t="s">
        <v>7813</v>
      </c>
      <c r="G2071" s="19" t="s">
        <v>33</v>
      </c>
      <c r="H2071" t="s">
        <v>7814</v>
      </c>
      <c r="I2071" t="s">
        <v>89</v>
      </c>
      <c r="J2071" t="s">
        <v>89</v>
      </c>
      <c r="K2071" t="s">
        <v>7815</v>
      </c>
      <c r="L2071" t="s">
        <v>44</v>
      </c>
      <c r="M2071" t="s">
        <v>144</v>
      </c>
      <c r="N2071" s="19" t="s">
        <v>33</v>
      </c>
      <c r="S2071" s="19" t="s">
        <v>33</v>
      </c>
    </row>
    <row r="2072" spans="5:19" x14ac:dyDescent="0.25">
      <c r="E2072" t="s">
        <v>7816</v>
      </c>
      <c r="F2072" t="s">
        <v>7817</v>
      </c>
      <c r="G2072" s="19" t="s">
        <v>33</v>
      </c>
      <c r="H2072" t="s">
        <v>7818</v>
      </c>
      <c r="I2072" t="s">
        <v>89</v>
      </c>
      <c r="J2072" t="s">
        <v>89</v>
      </c>
      <c r="K2072" t="s">
        <v>7819</v>
      </c>
      <c r="L2072" t="s">
        <v>44</v>
      </c>
      <c r="M2072" t="s">
        <v>45</v>
      </c>
      <c r="N2072" s="19" t="s">
        <v>33</v>
      </c>
      <c r="S2072" s="19" t="s">
        <v>33</v>
      </c>
    </row>
    <row r="2073" spans="5:19" x14ac:dyDescent="0.25">
      <c r="E2073" t="s">
        <v>7820</v>
      </c>
      <c r="F2073" t="s">
        <v>7821</v>
      </c>
      <c r="G2073" s="19" t="s">
        <v>33</v>
      </c>
      <c r="H2073" t="s">
        <v>7822</v>
      </c>
      <c r="I2073" t="s">
        <v>89</v>
      </c>
      <c r="J2073" t="s">
        <v>89</v>
      </c>
      <c r="K2073" t="s">
        <v>7819</v>
      </c>
      <c r="L2073" t="s">
        <v>44</v>
      </c>
      <c r="M2073" t="s">
        <v>45</v>
      </c>
      <c r="N2073" s="19" t="s">
        <v>33</v>
      </c>
      <c r="S2073" s="19" t="s">
        <v>33</v>
      </c>
    </row>
    <row r="2074" spans="5:19" x14ac:dyDescent="0.25">
      <c r="E2074" t="s">
        <v>7823</v>
      </c>
      <c r="F2074" t="s">
        <v>7824</v>
      </c>
      <c r="G2074" s="19" t="s">
        <v>33</v>
      </c>
      <c r="H2074" t="s">
        <v>7825</v>
      </c>
      <c r="I2074" t="s">
        <v>89</v>
      </c>
      <c r="J2074" t="s">
        <v>89</v>
      </c>
      <c r="K2074" t="s">
        <v>7826</v>
      </c>
      <c r="L2074" t="s">
        <v>44</v>
      </c>
      <c r="M2074" t="s">
        <v>103</v>
      </c>
      <c r="N2074" s="19" t="s">
        <v>33</v>
      </c>
      <c r="S2074" s="19" t="s">
        <v>33</v>
      </c>
    </row>
    <row r="2075" spans="5:19" x14ac:dyDescent="0.25">
      <c r="E2075" t="s">
        <v>7827</v>
      </c>
      <c r="F2075" t="s">
        <v>7828</v>
      </c>
      <c r="G2075" s="19" t="s">
        <v>33</v>
      </c>
      <c r="H2075" t="s">
        <v>7829</v>
      </c>
      <c r="I2075" t="s">
        <v>89</v>
      </c>
      <c r="J2075" t="s">
        <v>89</v>
      </c>
      <c r="K2075" t="s">
        <v>7830</v>
      </c>
      <c r="L2075" t="s">
        <v>170</v>
      </c>
      <c r="M2075" t="s">
        <v>553</v>
      </c>
      <c r="N2075" s="19" t="s">
        <v>33</v>
      </c>
      <c r="S2075" s="19" t="s">
        <v>33</v>
      </c>
    </row>
    <row r="2076" spans="5:19" x14ac:dyDescent="0.25">
      <c r="E2076" t="s">
        <v>7831</v>
      </c>
      <c r="F2076" t="s">
        <v>7832</v>
      </c>
      <c r="G2076" s="19" t="s">
        <v>33</v>
      </c>
      <c r="H2076" t="s">
        <v>7833</v>
      </c>
      <c r="I2076" t="s">
        <v>89</v>
      </c>
      <c r="J2076" t="s">
        <v>89</v>
      </c>
      <c r="K2076" t="s">
        <v>7834</v>
      </c>
      <c r="L2076" t="s">
        <v>52</v>
      </c>
      <c r="M2076" t="s">
        <v>137</v>
      </c>
      <c r="N2076" s="19" t="s">
        <v>33</v>
      </c>
      <c r="S2076" s="19" t="s">
        <v>33</v>
      </c>
    </row>
    <row r="2077" spans="5:19" x14ac:dyDescent="0.25">
      <c r="E2077" t="s">
        <v>7835</v>
      </c>
      <c r="F2077" t="s">
        <v>7836</v>
      </c>
      <c r="G2077" s="19" t="s">
        <v>33</v>
      </c>
      <c r="H2077" t="s">
        <v>7837</v>
      </c>
      <c r="I2077" t="s">
        <v>89</v>
      </c>
      <c r="J2077" t="s">
        <v>89</v>
      </c>
      <c r="K2077" t="s">
        <v>7834</v>
      </c>
      <c r="L2077" t="s">
        <v>52</v>
      </c>
      <c r="M2077" t="s">
        <v>137</v>
      </c>
      <c r="N2077" s="19" t="s">
        <v>33</v>
      </c>
      <c r="S2077" s="19" t="s">
        <v>33</v>
      </c>
    </row>
    <row r="2078" spans="5:19" x14ac:dyDescent="0.25">
      <c r="E2078" t="s">
        <v>7838</v>
      </c>
      <c r="F2078" t="s">
        <v>7839</v>
      </c>
      <c r="G2078" s="19" t="s">
        <v>33</v>
      </c>
      <c r="H2078" t="s">
        <v>7840</v>
      </c>
      <c r="I2078" t="s">
        <v>89</v>
      </c>
      <c r="J2078" t="s">
        <v>89</v>
      </c>
      <c r="K2078" t="s">
        <v>7834</v>
      </c>
      <c r="L2078" t="s">
        <v>52</v>
      </c>
      <c r="M2078" t="s">
        <v>137</v>
      </c>
      <c r="N2078" s="19" t="s">
        <v>33</v>
      </c>
      <c r="S2078" s="19" t="s">
        <v>33</v>
      </c>
    </row>
    <row r="2079" spans="5:19" x14ac:dyDescent="0.25">
      <c r="E2079" t="s">
        <v>7841</v>
      </c>
      <c r="F2079" t="s">
        <v>7842</v>
      </c>
      <c r="G2079" s="19" t="s">
        <v>33</v>
      </c>
      <c r="H2079" t="s">
        <v>7843</v>
      </c>
      <c r="I2079" t="s">
        <v>89</v>
      </c>
      <c r="J2079" t="s">
        <v>89</v>
      </c>
      <c r="K2079" t="s">
        <v>7834</v>
      </c>
      <c r="L2079" t="s">
        <v>38</v>
      </c>
      <c r="M2079" t="s">
        <v>471</v>
      </c>
      <c r="N2079" s="19" t="s">
        <v>33</v>
      </c>
      <c r="S2079" s="19" t="s">
        <v>33</v>
      </c>
    </row>
    <row r="2080" spans="5:19" x14ac:dyDescent="0.25">
      <c r="E2080" t="s">
        <v>7844</v>
      </c>
      <c r="F2080" t="s">
        <v>7845</v>
      </c>
      <c r="G2080" s="19" t="s">
        <v>33</v>
      </c>
      <c r="H2080" t="s">
        <v>7846</v>
      </c>
      <c r="I2080" t="s">
        <v>89</v>
      </c>
      <c r="J2080" t="s">
        <v>89</v>
      </c>
      <c r="K2080" t="s">
        <v>7847</v>
      </c>
      <c r="L2080" t="s">
        <v>110</v>
      </c>
      <c r="M2080" t="s">
        <v>142</v>
      </c>
      <c r="N2080" s="19" t="s">
        <v>33</v>
      </c>
      <c r="S2080" s="19" t="s">
        <v>33</v>
      </c>
    </row>
    <row r="2081" spans="5:19" x14ac:dyDescent="0.25">
      <c r="E2081" t="s">
        <v>7848</v>
      </c>
      <c r="F2081" t="s">
        <v>7849</v>
      </c>
      <c r="G2081" s="19" t="s">
        <v>33</v>
      </c>
      <c r="H2081" t="s">
        <v>7850</v>
      </c>
      <c r="I2081" t="s">
        <v>89</v>
      </c>
      <c r="J2081" t="s">
        <v>89</v>
      </c>
      <c r="K2081" t="s">
        <v>7851</v>
      </c>
      <c r="L2081" t="s">
        <v>44</v>
      </c>
      <c r="M2081" t="s">
        <v>103</v>
      </c>
      <c r="N2081" s="19" t="s">
        <v>33</v>
      </c>
      <c r="S2081" s="19" t="s">
        <v>33</v>
      </c>
    </row>
    <row r="2082" spans="5:19" x14ac:dyDescent="0.25">
      <c r="E2082" t="s">
        <v>7852</v>
      </c>
      <c r="F2082" t="s">
        <v>7853</v>
      </c>
      <c r="G2082" s="19" t="s">
        <v>33</v>
      </c>
      <c r="H2082" t="s">
        <v>7854</v>
      </c>
      <c r="I2082" t="s">
        <v>89</v>
      </c>
      <c r="J2082" t="s">
        <v>89</v>
      </c>
      <c r="K2082" t="s">
        <v>7855</v>
      </c>
      <c r="L2082" t="s">
        <v>52</v>
      </c>
      <c r="M2082" t="s">
        <v>66</v>
      </c>
      <c r="N2082" s="19" t="s">
        <v>33</v>
      </c>
      <c r="S2082" s="19" t="s">
        <v>33</v>
      </c>
    </row>
    <row r="2083" spans="5:19" x14ac:dyDescent="0.25">
      <c r="E2083" t="s">
        <v>7856</v>
      </c>
      <c r="F2083" t="s">
        <v>7857</v>
      </c>
      <c r="G2083" s="19" t="s">
        <v>33</v>
      </c>
      <c r="H2083" t="s">
        <v>7858</v>
      </c>
      <c r="I2083" t="s">
        <v>89</v>
      </c>
      <c r="J2083" t="s">
        <v>89</v>
      </c>
      <c r="K2083" t="s">
        <v>7855</v>
      </c>
      <c r="L2083" t="s">
        <v>52</v>
      </c>
      <c r="M2083" t="s">
        <v>66</v>
      </c>
      <c r="N2083" s="19" t="s">
        <v>33</v>
      </c>
      <c r="S2083" s="19" t="s">
        <v>33</v>
      </c>
    </row>
    <row r="2084" spans="5:19" x14ac:dyDescent="0.25">
      <c r="E2084" t="s">
        <v>7859</v>
      </c>
      <c r="F2084" t="s">
        <v>7860</v>
      </c>
      <c r="G2084" s="19" t="s">
        <v>33</v>
      </c>
      <c r="H2084" t="s">
        <v>7861</v>
      </c>
      <c r="I2084" t="s">
        <v>89</v>
      </c>
      <c r="J2084" t="s">
        <v>89</v>
      </c>
      <c r="K2084" t="s">
        <v>7862</v>
      </c>
      <c r="L2084" t="s">
        <v>38</v>
      </c>
      <c r="M2084" t="s">
        <v>471</v>
      </c>
      <c r="N2084" s="19" t="s">
        <v>33</v>
      </c>
      <c r="S2084" s="19" t="s">
        <v>33</v>
      </c>
    </row>
    <row r="2085" spans="5:19" x14ac:dyDescent="0.25">
      <c r="E2085" t="s">
        <v>7863</v>
      </c>
      <c r="F2085" t="s">
        <v>7864</v>
      </c>
      <c r="G2085" s="19" t="s">
        <v>33</v>
      </c>
      <c r="H2085" t="s">
        <v>7865</v>
      </c>
      <c r="I2085" t="s">
        <v>89</v>
      </c>
      <c r="J2085" t="s">
        <v>89</v>
      </c>
      <c r="K2085" t="s">
        <v>7866</v>
      </c>
      <c r="L2085" t="s">
        <v>89</v>
      </c>
      <c r="M2085" t="s">
        <v>89</v>
      </c>
      <c r="N2085" s="19" t="s">
        <v>33</v>
      </c>
      <c r="S2085" s="19" t="s">
        <v>33</v>
      </c>
    </row>
    <row r="2086" spans="5:19" x14ac:dyDescent="0.25">
      <c r="E2086" t="s">
        <v>7867</v>
      </c>
      <c r="F2086" t="s">
        <v>7868</v>
      </c>
      <c r="G2086" s="19" t="s">
        <v>33</v>
      </c>
      <c r="H2086" t="s">
        <v>7869</v>
      </c>
      <c r="I2086" t="s">
        <v>89</v>
      </c>
      <c r="J2086" t="s">
        <v>89</v>
      </c>
      <c r="K2086" t="s">
        <v>7866</v>
      </c>
      <c r="L2086" t="s">
        <v>89</v>
      </c>
      <c r="M2086" t="s">
        <v>89</v>
      </c>
      <c r="N2086" s="19" t="s">
        <v>33</v>
      </c>
      <c r="S2086" s="19" t="s">
        <v>33</v>
      </c>
    </row>
    <row r="2087" spans="5:19" x14ac:dyDescent="0.25">
      <c r="E2087" t="s">
        <v>7870</v>
      </c>
      <c r="F2087" t="s">
        <v>7871</v>
      </c>
      <c r="G2087" s="19" t="s">
        <v>33</v>
      </c>
      <c r="H2087" t="s">
        <v>7872</v>
      </c>
      <c r="I2087" t="s">
        <v>89</v>
      </c>
      <c r="J2087" t="s">
        <v>89</v>
      </c>
      <c r="K2087" t="s">
        <v>7866</v>
      </c>
      <c r="L2087" t="s">
        <v>89</v>
      </c>
      <c r="M2087" t="s">
        <v>89</v>
      </c>
      <c r="N2087" s="19" t="s">
        <v>33</v>
      </c>
      <c r="S2087" s="19" t="s">
        <v>33</v>
      </c>
    </row>
    <row r="2088" spans="5:19" x14ac:dyDescent="0.25">
      <c r="E2088" t="s">
        <v>7873</v>
      </c>
      <c r="F2088" t="s">
        <v>7874</v>
      </c>
      <c r="G2088" s="19" t="s">
        <v>33</v>
      </c>
      <c r="H2088" t="s">
        <v>7875</v>
      </c>
      <c r="I2088" t="s">
        <v>89</v>
      </c>
      <c r="J2088" t="s">
        <v>89</v>
      </c>
      <c r="K2088" t="s">
        <v>7876</v>
      </c>
      <c r="L2088" t="s">
        <v>96</v>
      </c>
      <c r="M2088" t="s">
        <v>1055</v>
      </c>
      <c r="N2088" s="19" t="s">
        <v>33</v>
      </c>
      <c r="S2088" s="19" t="s">
        <v>33</v>
      </c>
    </row>
    <row r="2089" spans="5:19" x14ac:dyDescent="0.25">
      <c r="E2089" t="s">
        <v>7877</v>
      </c>
      <c r="F2089" t="s">
        <v>7878</v>
      </c>
      <c r="G2089" s="19" t="s">
        <v>33</v>
      </c>
      <c r="H2089" t="s">
        <v>7879</v>
      </c>
      <c r="I2089" t="s">
        <v>89</v>
      </c>
      <c r="J2089" t="s">
        <v>89</v>
      </c>
      <c r="K2089" t="s">
        <v>7876</v>
      </c>
      <c r="L2089" t="s">
        <v>96</v>
      </c>
      <c r="M2089" t="s">
        <v>1055</v>
      </c>
      <c r="N2089" s="19" t="s">
        <v>33</v>
      </c>
      <c r="S2089" s="19" t="s">
        <v>33</v>
      </c>
    </row>
    <row r="2090" spans="5:19" x14ac:dyDescent="0.25">
      <c r="E2090" t="s">
        <v>7880</v>
      </c>
      <c r="F2090" t="s">
        <v>7881</v>
      </c>
      <c r="G2090" s="19" t="s">
        <v>33</v>
      </c>
      <c r="H2090" t="s">
        <v>7882</v>
      </c>
      <c r="I2090" t="s">
        <v>89</v>
      </c>
      <c r="J2090" t="s">
        <v>89</v>
      </c>
      <c r="K2090" t="s">
        <v>7876</v>
      </c>
      <c r="L2090" t="s">
        <v>96</v>
      </c>
      <c r="M2090" t="s">
        <v>1055</v>
      </c>
      <c r="N2090" s="19" t="s">
        <v>33</v>
      </c>
      <c r="S2090" s="19" t="s">
        <v>33</v>
      </c>
    </row>
    <row r="2091" spans="5:19" x14ac:dyDescent="0.25">
      <c r="E2091" t="s">
        <v>7883</v>
      </c>
      <c r="F2091" t="s">
        <v>7884</v>
      </c>
      <c r="G2091" s="19" t="s">
        <v>33</v>
      </c>
      <c r="H2091" t="s">
        <v>7885</v>
      </c>
      <c r="I2091" t="s">
        <v>89</v>
      </c>
      <c r="J2091" t="s">
        <v>89</v>
      </c>
      <c r="K2091" t="s">
        <v>7886</v>
      </c>
      <c r="L2091" t="s">
        <v>52</v>
      </c>
      <c r="M2091" t="s">
        <v>1420</v>
      </c>
      <c r="N2091" s="19" t="s">
        <v>33</v>
      </c>
      <c r="S2091" s="19" t="s">
        <v>33</v>
      </c>
    </row>
    <row r="2092" spans="5:19" x14ac:dyDescent="0.25">
      <c r="E2092" t="s">
        <v>7887</v>
      </c>
      <c r="F2092" t="s">
        <v>7888</v>
      </c>
      <c r="G2092" s="19" t="s">
        <v>33</v>
      </c>
      <c r="H2092" t="s">
        <v>7889</v>
      </c>
      <c r="I2092" t="s">
        <v>89</v>
      </c>
      <c r="J2092" t="s">
        <v>89</v>
      </c>
      <c r="K2092" t="s">
        <v>7890</v>
      </c>
      <c r="L2092" t="s">
        <v>91</v>
      </c>
      <c r="M2092" t="s">
        <v>151</v>
      </c>
      <c r="N2092" s="19" t="s">
        <v>33</v>
      </c>
      <c r="S2092" s="19" t="s">
        <v>33</v>
      </c>
    </row>
    <row r="2093" spans="5:19" x14ac:dyDescent="0.25">
      <c r="E2093" t="s">
        <v>7891</v>
      </c>
      <c r="F2093" t="s">
        <v>7892</v>
      </c>
      <c r="G2093" s="19" t="s">
        <v>33</v>
      </c>
      <c r="H2093" t="s">
        <v>7893</v>
      </c>
      <c r="I2093" t="s">
        <v>89</v>
      </c>
      <c r="J2093" t="s">
        <v>89</v>
      </c>
      <c r="K2093" t="s">
        <v>7890</v>
      </c>
      <c r="L2093" t="s">
        <v>91</v>
      </c>
      <c r="M2093" t="s">
        <v>151</v>
      </c>
      <c r="N2093" s="19" t="s">
        <v>33</v>
      </c>
      <c r="S2093" s="19" t="s">
        <v>33</v>
      </c>
    </row>
    <row r="2094" spans="5:19" x14ac:dyDescent="0.25">
      <c r="E2094" t="s">
        <v>7894</v>
      </c>
      <c r="F2094" t="s">
        <v>7895</v>
      </c>
      <c r="G2094" s="19" t="s">
        <v>33</v>
      </c>
      <c r="H2094" t="s">
        <v>7896</v>
      </c>
      <c r="I2094" t="s">
        <v>89</v>
      </c>
      <c r="J2094" t="s">
        <v>89</v>
      </c>
      <c r="K2094" t="s">
        <v>7897</v>
      </c>
      <c r="L2094" t="s">
        <v>82</v>
      </c>
      <c r="M2094" t="s">
        <v>711</v>
      </c>
      <c r="N2094" s="19" t="s">
        <v>33</v>
      </c>
      <c r="S2094" s="19" t="s">
        <v>33</v>
      </c>
    </row>
    <row r="2095" spans="5:19" x14ac:dyDescent="0.25">
      <c r="E2095" t="s">
        <v>7898</v>
      </c>
      <c r="F2095" t="s">
        <v>7899</v>
      </c>
      <c r="G2095" s="19" t="s">
        <v>33</v>
      </c>
      <c r="H2095" t="s">
        <v>7900</v>
      </c>
      <c r="I2095" t="s">
        <v>89</v>
      </c>
      <c r="J2095" t="s">
        <v>89</v>
      </c>
      <c r="K2095" t="s">
        <v>7901</v>
      </c>
      <c r="L2095" t="s">
        <v>38</v>
      </c>
      <c r="M2095" t="s">
        <v>39</v>
      </c>
      <c r="N2095" s="19" t="s">
        <v>33</v>
      </c>
      <c r="S2095" s="19" t="s">
        <v>33</v>
      </c>
    </row>
    <row r="2096" spans="5:19" x14ac:dyDescent="0.25">
      <c r="E2096" t="s">
        <v>7902</v>
      </c>
      <c r="F2096" t="s">
        <v>7903</v>
      </c>
      <c r="G2096" s="19" t="s">
        <v>33</v>
      </c>
      <c r="H2096" t="s">
        <v>7904</v>
      </c>
      <c r="I2096" t="s">
        <v>89</v>
      </c>
      <c r="J2096" t="s">
        <v>89</v>
      </c>
      <c r="K2096" t="s">
        <v>7905</v>
      </c>
      <c r="L2096" t="s">
        <v>142</v>
      </c>
      <c r="M2096" t="s">
        <v>133</v>
      </c>
      <c r="N2096" s="19" t="s">
        <v>33</v>
      </c>
      <c r="S2096" s="19" t="s">
        <v>33</v>
      </c>
    </row>
    <row r="2097" spans="5:19" x14ac:dyDescent="0.25">
      <c r="E2097" t="s">
        <v>7906</v>
      </c>
      <c r="F2097" t="s">
        <v>7907</v>
      </c>
      <c r="G2097" s="19" t="s">
        <v>33</v>
      </c>
      <c r="H2097" t="s">
        <v>7908</v>
      </c>
      <c r="I2097" t="s">
        <v>89</v>
      </c>
      <c r="J2097" t="s">
        <v>89</v>
      </c>
      <c r="K2097" t="s">
        <v>7909</v>
      </c>
      <c r="L2097" t="s">
        <v>35</v>
      </c>
      <c r="M2097" t="s">
        <v>856</v>
      </c>
      <c r="N2097" s="19" t="s">
        <v>33</v>
      </c>
      <c r="S2097" s="19" t="s">
        <v>33</v>
      </c>
    </row>
    <row r="2098" spans="5:19" x14ac:dyDescent="0.25">
      <c r="E2098" t="s">
        <v>7910</v>
      </c>
      <c r="F2098" t="s">
        <v>7911</v>
      </c>
      <c r="G2098" s="19" t="s">
        <v>33</v>
      </c>
      <c r="H2098" t="s">
        <v>7912</v>
      </c>
      <c r="I2098" t="s">
        <v>82</v>
      </c>
      <c r="J2098" t="s">
        <v>105</v>
      </c>
      <c r="K2098" t="s">
        <v>7913</v>
      </c>
      <c r="L2098" t="s">
        <v>38</v>
      </c>
      <c r="M2098" t="s">
        <v>1065</v>
      </c>
      <c r="N2098" s="19" t="s">
        <v>33</v>
      </c>
      <c r="S2098" s="19" t="s">
        <v>33</v>
      </c>
    </row>
    <row r="2099" spans="5:19" x14ac:dyDescent="0.25">
      <c r="E2099" t="s">
        <v>7914</v>
      </c>
      <c r="F2099" t="s">
        <v>7915</v>
      </c>
      <c r="G2099" s="19" t="s">
        <v>33</v>
      </c>
      <c r="H2099" t="s">
        <v>7916</v>
      </c>
      <c r="I2099" t="s">
        <v>38</v>
      </c>
      <c r="J2099" t="s">
        <v>283</v>
      </c>
      <c r="K2099" t="s">
        <v>7917</v>
      </c>
      <c r="L2099" t="s">
        <v>38</v>
      </c>
      <c r="M2099" t="s">
        <v>68</v>
      </c>
      <c r="N2099" s="19" t="s">
        <v>33</v>
      </c>
      <c r="S2099" s="19" t="s">
        <v>33</v>
      </c>
    </row>
    <row r="2100" spans="5:19" x14ac:dyDescent="0.25">
      <c r="E2100" t="s">
        <v>7918</v>
      </c>
      <c r="F2100" t="s">
        <v>7919</v>
      </c>
      <c r="G2100" s="19" t="s">
        <v>33</v>
      </c>
      <c r="H2100" t="s">
        <v>7920</v>
      </c>
      <c r="I2100" t="s">
        <v>89</v>
      </c>
      <c r="J2100" t="s">
        <v>89</v>
      </c>
      <c r="K2100" t="s">
        <v>7921</v>
      </c>
      <c r="L2100" t="s">
        <v>44</v>
      </c>
      <c r="M2100" t="s">
        <v>144</v>
      </c>
      <c r="N2100" s="19" t="s">
        <v>33</v>
      </c>
      <c r="S2100" s="19" t="s">
        <v>33</v>
      </c>
    </row>
    <row r="2101" spans="5:19" x14ac:dyDescent="0.25">
      <c r="E2101" t="s">
        <v>7922</v>
      </c>
      <c r="F2101" t="s">
        <v>7923</v>
      </c>
      <c r="G2101" s="19" t="s">
        <v>33</v>
      </c>
      <c r="H2101" t="s">
        <v>7924</v>
      </c>
      <c r="I2101" t="s">
        <v>150</v>
      </c>
      <c r="J2101" t="s">
        <v>151</v>
      </c>
      <c r="K2101" t="s">
        <v>7925</v>
      </c>
      <c r="L2101" t="s">
        <v>91</v>
      </c>
      <c r="M2101" t="s">
        <v>99</v>
      </c>
      <c r="N2101" s="19" t="s">
        <v>33</v>
      </c>
      <c r="S2101" s="19" t="s">
        <v>33</v>
      </c>
    </row>
    <row r="2102" spans="5:19" x14ac:dyDescent="0.25">
      <c r="E2102" t="s">
        <v>7926</v>
      </c>
      <c r="F2102" t="s">
        <v>7927</v>
      </c>
      <c r="G2102" s="19" t="s">
        <v>33</v>
      </c>
      <c r="H2102" t="s">
        <v>7928</v>
      </c>
      <c r="I2102" t="s">
        <v>150</v>
      </c>
      <c r="J2102" t="s">
        <v>151</v>
      </c>
      <c r="K2102" t="s">
        <v>7929</v>
      </c>
      <c r="L2102" t="s">
        <v>38</v>
      </c>
      <c r="M2102" t="s">
        <v>39</v>
      </c>
      <c r="N2102" s="19" t="s">
        <v>33</v>
      </c>
      <c r="S2102" s="19" t="s">
        <v>33</v>
      </c>
    </row>
    <row r="2103" spans="5:19" x14ac:dyDescent="0.25">
      <c r="E2103" t="s">
        <v>7930</v>
      </c>
      <c r="F2103" t="s">
        <v>7931</v>
      </c>
      <c r="G2103" s="19" t="s">
        <v>33</v>
      </c>
      <c r="H2103" t="s">
        <v>7932</v>
      </c>
      <c r="I2103" t="s">
        <v>150</v>
      </c>
      <c r="J2103" t="s">
        <v>151</v>
      </c>
      <c r="K2103" t="s">
        <v>7933</v>
      </c>
      <c r="L2103" t="s">
        <v>82</v>
      </c>
      <c r="M2103" t="s">
        <v>711</v>
      </c>
      <c r="N2103" s="19" t="s">
        <v>33</v>
      </c>
      <c r="S2103" s="19" t="s">
        <v>33</v>
      </c>
    </row>
    <row r="2104" spans="5:19" x14ac:dyDescent="0.25">
      <c r="E2104" t="s">
        <v>7934</v>
      </c>
      <c r="F2104" t="s">
        <v>7935</v>
      </c>
      <c r="G2104" s="19" t="s">
        <v>33</v>
      </c>
      <c r="H2104" t="s">
        <v>7936</v>
      </c>
      <c r="I2104" t="s">
        <v>150</v>
      </c>
      <c r="J2104" t="s">
        <v>151</v>
      </c>
      <c r="K2104" t="s">
        <v>7937</v>
      </c>
      <c r="L2104" t="s">
        <v>52</v>
      </c>
      <c r="M2104" t="s">
        <v>881</v>
      </c>
      <c r="N2104" s="19" t="s">
        <v>33</v>
      </c>
      <c r="S2104" s="19" t="s">
        <v>33</v>
      </c>
    </row>
    <row r="2105" spans="5:19" x14ac:dyDescent="0.25">
      <c r="E2105" t="s">
        <v>7938</v>
      </c>
      <c r="F2105" t="s">
        <v>7939</v>
      </c>
      <c r="G2105" s="19" t="s">
        <v>33</v>
      </c>
      <c r="H2105" t="s">
        <v>7940</v>
      </c>
      <c r="I2105" t="s">
        <v>150</v>
      </c>
      <c r="J2105" t="s">
        <v>1429</v>
      </c>
      <c r="K2105" t="s">
        <v>7941</v>
      </c>
      <c r="L2105" t="s">
        <v>82</v>
      </c>
      <c r="M2105" t="s">
        <v>117</v>
      </c>
      <c r="N2105" s="19" t="s">
        <v>33</v>
      </c>
      <c r="S2105" s="19" t="s">
        <v>33</v>
      </c>
    </row>
    <row r="2106" spans="5:19" x14ac:dyDescent="0.25">
      <c r="E2106" t="s">
        <v>7942</v>
      </c>
      <c r="F2106" t="s">
        <v>7943</v>
      </c>
      <c r="G2106" s="19" t="s">
        <v>33</v>
      </c>
      <c r="H2106" t="s">
        <v>7944</v>
      </c>
      <c r="I2106" t="s">
        <v>38</v>
      </c>
      <c r="J2106" t="s">
        <v>283</v>
      </c>
      <c r="K2106" t="s">
        <v>7945</v>
      </c>
      <c r="L2106" t="s">
        <v>82</v>
      </c>
      <c r="M2106" t="s">
        <v>117</v>
      </c>
      <c r="N2106" s="19" t="s">
        <v>33</v>
      </c>
      <c r="S2106" s="19" t="s">
        <v>33</v>
      </c>
    </row>
    <row r="2107" spans="5:19" x14ac:dyDescent="0.25">
      <c r="E2107" t="s">
        <v>7946</v>
      </c>
      <c r="F2107" t="s">
        <v>7947</v>
      </c>
      <c r="G2107" s="19" t="s">
        <v>33</v>
      </c>
      <c r="H2107" t="s">
        <v>7948</v>
      </c>
      <c r="I2107" t="s">
        <v>110</v>
      </c>
      <c r="J2107" t="s">
        <v>111</v>
      </c>
      <c r="K2107" t="s">
        <v>7949</v>
      </c>
      <c r="L2107" t="s">
        <v>38</v>
      </c>
      <c r="M2107" t="s">
        <v>68</v>
      </c>
      <c r="N2107" s="19" t="s">
        <v>33</v>
      </c>
      <c r="S2107" s="19" t="s">
        <v>33</v>
      </c>
    </row>
    <row r="2108" spans="5:19" x14ac:dyDescent="0.25">
      <c r="E2108" t="s">
        <v>7950</v>
      </c>
      <c r="F2108" t="s">
        <v>7951</v>
      </c>
      <c r="G2108" s="19" t="s">
        <v>33</v>
      </c>
      <c r="H2108" t="s">
        <v>7952</v>
      </c>
      <c r="I2108" t="s">
        <v>38</v>
      </c>
      <c r="J2108" t="s">
        <v>471</v>
      </c>
      <c r="K2108" t="s">
        <v>7953</v>
      </c>
      <c r="L2108" t="s">
        <v>82</v>
      </c>
      <c r="M2108" t="s">
        <v>506</v>
      </c>
      <c r="N2108" s="19" t="s">
        <v>33</v>
      </c>
      <c r="S2108" s="19" t="s">
        <v>33</v>
      </c>
    </row>
    <row r="2109" spans="5:19" x14ac:dyDescent="0.25">
      <c r="E2109" t="s">
        <v>7954</v>
      </c>
      <c r="F2109" t="s">
        <v>7955</v>
      </c>
      <c r="G2109" s="19" t="s">
        <v>33</v>
      </c>
      <c r="H2109" t="s">
        <v>7956</v>
      </c>
      <c r="I2109" t="s">
        <v>38</v>
      </c>
      <c r="J2109" t="s">
        <v>68</v>
      </c>
      <c r="K2109" t="s">
        <v>7957</v>
      </c>
      <c r="L2109" t="s">
        <v>38</v>
      </c>
      <c r="M2109" t="s">
        <v>68</v>
      </c>
      <c r="N2109" s="19" t="s">
        <v>33</v>
      </c>
      <c r="S2109" s="19" t="s">
        <v>33</v>
      </c>
    </row>
    <row r="2110" spans="5:19" x14ac:dyDescent="0.25">
      <c r="E2110" t="s">
        <v>7958</v>
      </c>
      <c r="F2110" t="s">
        <v>7959</v>
      </c>
      <c r="G2110" s="19" t="s">
        <v>33</v>
      </c>
      <c r="H2110" t="s">
        <v>7956</v>
      </c>
      <c r="I2110" t="s">
        <v>38</v>
      </c>
      <c r="J2110" t="s">
        <v>68</v>
      </c>
      <c r="K2110" t="s">
        <v>7957</v>
      </c>
      <c r="L2110" t="s">
        <v>38</v>
      </c>
      <c r="M2110" t="s">
        <v>68</v>
      </c>
      <c r="N2110" s="19" t="s">
        <v>33</v>
      </c>
      <c r="S2110" s="19" t="s">
        <v>33</v>
      </c>
    </row>
    <row r="2111" spans="5:19" x14ac:dyDescent="0.25">
      <c r="E2111" t="s">
        <v>7960</v>
      </c>
      <c r="F2111" t="s">
        <v>7961</v>
      </c>
      <c r="G2111" s="19" t="s">
        <v>33</v>
      </c>
      <c r="H2111" t="s">
        <v>7956</v>
      </c>
      <c r="I2111" t="s">
        <v>89</v>
      </c>
      <c r="J2111" t="s">
        <v>89</v>
      </c>
      <c r="K2111" t="s">
        <v>7962</v>
      </c>
      <c r="L2111" t="s">
        <v>38</v>
      </c>
      <c r="M2111" t="s">
        <v>62</v>
      </c>
      <c r="N2111" s="19" t="s">
        <v>33</v>
      </c>
      <c r="S2111" s="19" t="s">
        <v>33</v>
      </c>
    </row>
    <row r="2112" spans="5:19" x14ac:dyDescent="0.25">
      <c r="E2112" t="s">
        <v>7963</v>
      </c>
      <c r="F2112" t="s">
        <v>7964</v>
      </c>
      <c r="G2112" s="19" t="s">
        <v>33</v>
      </c>
      <c r="H2112" t="s">
        <v>7956</v>
      </c>
      <c r="I2112" t="s">
        <v>89</v>
      </c>
      <c r="J2112" t="s">
        <v>89</v>
      </c>
      <c r="K2112" t="s">
        <v>7965</v>
      </c>
      <c r="L2112" t="s">
        <v>38</v>
      </c>
      <c r="M2112" t="s">
        <v>62</v>
      </c>
      <c r="N2112" s="19" t="s">
        <v>33</v>
      </c>
      <c r="S2112" s="19" t="s">
        <v>33</v>
      </c>
    </row>
    <row r="2113" spans="5:19" x14ac:dyDescent="0.25">
      <c r="E2113" t="s">
        <v>7966</v>
      </c>
      <c r="F2113" t="s">
        <v>7967</v>
      </c>
      <c r="G2113" s="19" t="s">
        <v>33</v>
      </c>
      <c r="H2113" t="s">
        <v>7968</v>
      </c>
      <c r="I2113" t="s">
        <v>91</v>
      </c>
      <c r="J2113" t="s">
        <v>92</v>
      </c>
      <c r="K2113" t="s">
        <v>7969</v>
      </c>
      <c r="L2113" t="s">
        <v>38</v>
      </c>
      <c r="M2113" t="s">
        <v>68</v>
      </c>
      <c r="N2113" s="19" t="s">
        <v>33</v>
      </c>
      <c r="S2113" s="19" t="s">
        <v>33</v>
      </c>
    </row>
    <row r="2114" spans="5:19" x14ac:dyDescent="0.25">
      <c r="E2114" t="s">
        <v>7970</v>
      </c>
      <c r="F2114" t="s">
        <v>7971</v>
      </c>
      <c r="G2114" s="19" t="s">
        <v>33</v>
      </c>
      <c r="H2114" t="s">
        <v>7972</v>
      </c>
      <c r="I2114" t="s">
        <v>89</v>
      </c>
      <c r="J2114" t="s">
        <v>89</v>
      </c>
      <c r="K2114" t="s">
        <v>7973</v>
      </c>
      <c r="L2114" t="s">
        <v>110</v>
      </c>
      <c r="M2114" t="s">
        <v>339</v>
      </c>
      <c r="N2114" s="19" t="s">
        <v>33</v>
      </c>
      <c r="S2114" s="19" t="s">
        <v>33</v>
      </c>
    </row>
    <row r="2115" spans="5:19" x14ac:dyDescent="0.25">
      <c r="E2115" t="s">
        <v>7974</v>
      </c>
      <c r="F2115" t="s">
        <v>7975</v>
      </c>
      <c r="G2115" s="19" t="s">
        <v>33</v>
      </c>
      <c r="H2115" t="s">
        <v>7976</v>
      </c>
      <c r="I2115" t="s">
        <v>150</v>
      </c>
      <c r="J2115" t="s">
        <v>711</v>
      </c>
      <c r="K2115" t="s">
        <v>7977</v>
      </c>
      <c r="L2115" t="s">
        <v>52</v>
      </c>
      <c r="M2115" t="s">
        <v>943</v>
      </c>
      <c r="N2115" s="19" t="s">
        <v>33</v>
      </c>
      <c r="S2115" s="19" t="s">
        <v>33</v>
      </c>
    </row>
    <row r="2116" spans="5:19" x14ac:dyDescent="0.25">
      <c r="E2116" t="s">
        <v>7978</v>
      </c>
      <c r="F2116" t="s">
        <v>7979</v>
      </c>
      <c r="G2116" s="19" t="s">
        <v>33</v>
      </c>
      <c r="H2116" t="s">
        <v>7980</v>
      </c>
      <c r="I2116" t="s">
        <v>96</v>
      </c>
      <c r="J2116" t="s">
        <v>1926</v>
      </c>
      <c r="K2116" t="s">
        <v>7981</v>
      </c>
      <c r="L2116" t="s">
        <v>38</v>
      </c>
      <c r="M2116" t="s">
        <v>68</v>
      </c>
      <c r="N2116" s="19" t="s">
        <v>33</v>
      </c>
      <c r="S2116" s="19" t="s">
        <v>33</v>
      </c>
    </row>
    <row r="2117" spans="5:19" x14ac:dyDescent="0.25">
      <c r="E2117" t="s">
        <v>7982</v>
      </c>
      <c r="F2117" t="s">
        <v>7983</v>
      </c>
      <c r="G2117" s="19" t="s">
        <v>33</v>
      </c>
      <c r="H2117" t="s">
        <v>7984</v>
      </c>
      <c r="I2117" t="s">
        <v>38</v>
      </c>
      <c r="J2117" t="s">
        <v>39</v>
      </c>
      <c r="K2117" t="s">
        <v>7985</v>
      </c>
      <c r="L2117" t="s">
        <v>96</v>
      </c>
      <c r="M2117" t="s">
        <v>861</v>
      </c>
      <c r="N2117" s="19" t="s">
        <v>33</v>
      </c>
      <c r="S2117" s="19" t="s">
        <v>33</v>
      </c>
    </row>
    <row r="2118" spans="5:19" x14ac:dyDescent="0.25">
      <c r="E2118" t="s">
        <v>7986</v>
      </c>
      <c r="F2118" t="s">
        <v>7987</v>
      </c>
      <c r="G2118" s="19" t="s">
        <v>33</v>
      </c>
      <c r="H2118" t="s">
        <v>7988</v>
      </c>
      <c r="I2118" t="s">
        <v>110</v>
      </c>
      <c r="J2118" t="s">
        <v>111</v>
      </c>
      <c r="K2118" t="s">
        <v>7989</v>
      </c>
      <c r="L2118" t="s">
        <v>82</v>
      </c>
      <c r="M2118" t="s">
        <v>1007</v>
      </c>
      <c r="N2118" s="19" t="s">
        <v>33</v>
      </c>
      <c r="S2118" s="19" t="s">
        <v>33</v>
      </c>
    </row>
    <row r="2119" spans="5:19" x14ac:dyDescent="0.25">
      <c r="E2119" t="s">
        <v>7990</v>
      </c>
      <c r="F2119" t="s">
        <v>7991</v>
      </c>
      <c r="G2119" s="19" t="s">
        <v>33</v>
      </c>
      <c r="H2119" t="s">
        <v>7992</v>
      </c>
      <c r="I2119" t="s">
        <v>38</v>
      </c>
      <c r="J2119" t="s">
        <v>283</v>
      </c>
      <c r="K2119" t="s">
        <v>7993</v>
      </c>
      <c r="L2119" t="s">
        <v>44</v>
      </c>
      <c r="M2119" t="s">
        <v>103</v>
      </c>
      <c r="N2119" s="19" t="s">
        <v>33</v>
      </c>
      <c r="S2119" s="19" t="s">
        <v>33</v>
      </c>
    </row>
    <row r="2120" spans="5:19" x14ac:dyDescent="0.25">
      <c r="E2120" t="s">
        <v>7994</v>
      </c>
      <c r="F2120" t="s">
        <v>7995</v>
      </c>
      <c r="G2120" s="19" t="s">
        <v>33</v>
      </c>
      <c r="H2120" t="s">
        <v>7992</v>
      </c>
      <c r="I2120" t="s">
        <v>38</v>
      </c>
      <c r="J2120" t="s">
        <v>283</v>
      </c>
      <c r="K2120" t="s">
        <v>7996</v>
      </c>
      <c r="L2120" t="s">
        <v>142</v>
      </c>
      <c r="M2120" t="s">
        <v>117</v>
      </c>
      <c r="N2120" s="19" t="s">
        <v>33</v>
      </c>
      <c r="S2120" s="19" t="s">
        <v>33</v>
      </c>
    </row>
    <row r="2121" spans="5:19" x14ac:dyDescent="0.25">
      <c r="E2121" t="s">
        <v>7997</v>
      </c>
      <c r="F2121" t="s">
        <v>7998</v>
      </c>
      <c r="G2121" s="19" t="s">
        <v>33</v>
      </c>
      <c r="H2121" t="s">
        <v>7999</v>
      </c>
      <c r="I2121" t="s">
        <v>52</v>
      </c>
      <c r="J2121" t="s">
        <v>137</v>
      </c>
      <c r="K2121" t="s">
        <v>8000</v>
      </c>
      <c r="L2121" t="s">
        <v>44</v>
      </c>
      <c r="M2121" t="s">
        <v>144</v>
      </c>
      <c r="N2121" s="19" t="s">
        <v>33</v>
      </c>
      <c r="S2121" s="19" t="s">
        <v>33</v>
      </c>
    </row>
    <row r="2122" spans="5:19" x14ac:dyDescent="0.25">
      <c r="E2122" t="s">
        <v>8001</v>
      </c>
      <c r="F2122" t="s">
        <v>8002</v>
      </c>
      <c r="G2122" s="19" t="s">
        <v>33</v>
      </c>
      <c r="H2122" t="s">
        <v>8003</v>
      </c>
      <c r="I2122" t="s">
        <v>170</v>
      </c>
      <c r="J2122" t="s">
        <v>683</v>
      </c>
      <c r="K2122" t="s">
        <v>8004</v>
      </c>
      <c r="L2122" t="s">
        <v>44</v>
      </c>
      <c r="M2122" t="s">
        <v>103</v>
      </c>
      <c r="N2122" s="19" t="s">
        <v>33</v>
      </c>
      <c r="S2122" s="19" t="s">
        <v>33</v>
      </c>
    </row>
    <row r="2123" spans="5:19" x14ac:dyDescent="0.25">
      <c r="E2123" t="s">
        <v>8005</v>
      </c>
      <c r="F2123" t="s">
        <v>8006</v>
      </c>
      <c r="G2123" s="19" t="s">
        <v>33</v>
      </c>
      <c r="H2123" t="s">
        <v>8007</v>
      </c>
      <c r="I2123" t="s">
        <v>35</v>
      </c>
      <c r="J2123" t="s">
        <v>447</v>
      </c>
      <c r="K2123" t="s">
        <v>8008</v>
      </c>
      <c r="L2123" t="s">
        <v>44</v>
      </c>
      <c r="M2123" t="s">
        <v>45</v>
      </c>
      <c r="N2123" s="19" t="s">
        <v>33</v>
      </c>
      <c r="S2123" s="19" t="s">
        <v>33</v>
      </c>
    </row>
    <row r="2124" spans="5:19" x14ac:dyDescent="0.25">
      <c r="E2124" t="s">
        <v>8009</v>
      </c>
      <c r="F2124" t="s">
        <v>8010</v>
      </c>
      <c r="G2124" s="19" t="s">
        <v>33</v>
      </c>
      <c r="H2124" t="s">
        <v>8011</v>
      </c>
      <c r="I2124" t="s">
        <v>110</v>
      </c>
      <c r="J2124" t="s">
        <v>1055</v>
      </c>
      <c r="K2124" t="s">
        <v>8012</v>
      </c>
      <c r="L2124" t="s">
        <v>44</v>
      </c>
      <c r="M2124" t="s">
        <v>103</v>
      </c>
      <c r="N2124" s="19" t="s">
        <v>33</v>
      </c>
      <c r="S2124" s="19" t="s">
        <v>33</v>
      </c>
    </row>
    <row r="2125" spans="5:19" x14ac:dyDescent="0.25">
      <c r="E2125" t="s">
        <v>8013</v>
      </c>
      <c r="F2125" t="s">
        <v>8014</v>
      </c>
      <c r="G2125" s="19" t="s">
        <v>33</v>
      </c>
      <c r="H2125" t="s">
        <v>8015</v>
      </c>
      <c r="I2125" t="s">
        <v>35</v>
      </c>
      <c r="J2125" t="s">
        <v>688</v>
      </c>
      <c r="K2125" t="s">
        <v>8016</v>
      </c>
      <c r="L2125" t="s">
        <v>35</v>
      </c>
      <c r="M2125" t="s">
        <v>36</v>
      </c>
      <c r="N2125" s="19" t="s">
        <v>33</v>
      </c>
      <c r="S2125" s="19" t="s">
        <v>33</v>
      </c>
    </row>
    <row r="2126" spans="5:19" x14ac:dyDescent="0.25">
      <c r="E2126" t="s">
        <v>8017</v>
      </c>
      <c r="F2126" t="s">
        <v>8018</v>
      </c>
      <c r="G2126" s="19" t="s">
        <v>33</v>
      </c>
      <c r="H2126" t="s">
        <v>8019</v>
      </c>
      <c r="I2126" t="s">
        <v>38</v>
      </c>
      <c r="J2126" t="s">
        <v>471</v>
      </c>
      <c r="K2126" t="s">
        <v>8020</v>
      </c>
      <c r="L2126" t="s">
        <v>44</v>
      </c>
      <c r="M2126" t="s">
        <v>103</v>
      </c>
      <c r="N2126" s="19" t="s">
        <v>33</v>
      </c>
      <c r="S2126" s="19" t="s">
        <v>33</v>
      </c>
    </row>
    <row r="2127" spans="5:19" x14ac:dyDescent="0.25">
      <c r="E2127" t="s">
        <v>8021</v>
      </c>
      <c r="F2127" t="s">
        <v>8022</v>
      </c>
      <c r="G2127" s="19" t="s">
        <v>33</v>
      </c>
      <c r="H2127" t="s">
        <v>8023</v>
      </c>
      <c r="I2127" t="s">
        <v>91</v>
      </c>
      <c r="J2127" t="s">
        <v>1148</v>
      </c>
      <c r="K2127" t="s">
        <v>8024</v>
      </c>
      <c r="L2127" t="s">
        <v>96</v>
      </c>
      <c r="M2127" t="s">
        <v>99</v>
      </c>
      <c r="N2127" s="19" t="s">
        <v>33</v>
      </c>
      <c r="S2127" s="19" t="s">
        <v>33</v>
      </c>
    </row>
    <row r="2128" spans="5:19" x14ac:dyDescent="0.25">
      <c r="E2128" t="s">
        <v>8025</v>
      </c>
      <c r="F2128" t="s">
        <v>8026</v>
      </c>
      <c r="G2128" s="19" t="s">
        <v>33</v>
      </c>
      <c r="H2128" t="s">
        <v>8027</v>
      </c>
      <c r="I2128" t="s">
        <v>52</v>
      </c>
      <c r="J2128" t="s">
        <v>137</v>
      </c>
      <c r="K2128" t="s">
        <v>8028</v>
      </c>
      <c r="L2128" t="s">
        <v>35</v>
      </c>
      <c r="M2128" t="s">
        <v>36</v>
      </c>
      <c r="N2128" s="19" t="s">
        <v>33</v>
      </c>
      <c r="S2128" s="19" t="s">
        <v>33</v>
      </c>
    </row>
    <row r="2129" spans="5:19" x14ac:dyDescent="0.25">
      <c r="E2129" t="s">
        <v>8029</v>
      </c>
      <c r="F2129" t="s">
        <v>8030</v>
      </c>
      <c r="G2129" s="19" t="s">
        <v>33</v>
      </c>
      <c r="H2129" t="s">
        <v>8031</v>
      </c>
      <c r="I2129" t="s">
        <v>38</v>
      </c>
      <c r="J2129" t="s">
        <v>471</v>
      </c>
      <c r="K2129" t="s">
        <v>8032</v>
      </c>
      <c r="L2129" t="s">
        <v>52</v>
      </c>
      <c r="M2129" t="s">
        <v>630</v>
      </c>
      <c r="N2129" s="19" t="s">
        <v>33</v>
      </c>
      <c r="S2129" s="19" t="s">
        <v>33</v>
      </c>
    </row>
    <row r="2130" spans="5:19" x14ac:dyDescent="0.25">
      <c r="E2130" t="s">
        <v>8033</v>
      </c>
      <c r="F2130" t="s">
        <v>8034</v>
      </c>
      <c r="G2130" s="19" t="s">
        <v>33</v>
      </c>
      <c r="H2130" t="s">
        <v>8035</v>
      </c>
      <c r="I2130" t="s">
        <v>91</v>
      </c>
      <c r="J2130" t="s">
        <v>151</v>
      </c>
      <c r="K2130" t="s">
        <v>8036</v>
      </c>
      <c r="L2130" t="s">
        <v>44</v>
      </c>
      <c r="M2130" t="s">
        <v>45</v>
      </c>
      <c r="N2130" s="19" t="s">
        <v>33</v>
      </c>
      <c r="S2130" s="19" t="s">
        <v>33</v>
      </c>
    </row>
    <row r="2131" spans="5:19" x14ac:dyDescent="0.25">
      <c r="E2131" t="s">
        <v>8037</v>
      </c>
      <c r="F2131" t="s">
        <v>8038</v>
      </c>
      <c r="G2131" s="19" t="s">
        <v>33</v>
      </c>
      <c r="H2131" t="s">
        <v>8039</v>
      </c>
      <c r="I2131" t="s">
        <v>35</v>
      </c>
      <c r="J2131" t="s">
        <v>263</v>
      </c>
      <c r="K2131" t="s">
        <v>8040</v>
      </c>
      <c r="L2131" t="s">
        <v>44</v>
      </c>
      <c r="M2131" t="s">
        <v>45</v>
      </c>
      <c r="N2131" s="19" t="s">
        <v>33</v>
      </c>
      <c r="S2131" s="19" t="s">
        <v>33</v>
      </c>
    </row>
    <row r="2132" spans="5:19" x14ac:dyDescent="0.25">
      <c r="E2132" t="s">
        <v>8041</v>
      </c>
      <c r="F2132" t="s">
        <v>8042</v>
      </c>
      <c r="G2132" s="19" t="s">
        <v>33</v>
      </c>
      <c r="H2132" t="s">
        <v>8043</v>
      </c>
      <c r="I2132" t="s">
        <v>38</v>
      </c>
      <c r="J2132" t="s">
        <v>1096</v>
      </c>
      <c r="K2132" t="s">
        <v>8044</v>
      </c>
      <c r="L2132" t="s">
        <v>89</v>
      </c>
      <c r="M2132" t="s">
        <v>89</v>
      </c>
      <c r="N2132" s="19" t="s">
        <v>33</v>
      </c>
      <c r="S2132" s="19" t="s">
        <v>33</v>
      </c>
    </row>
    <row r="2133" spans="5:19" x14ac:dyDescent="0.25">
      <c r="E2133" t="s">
        <v>8045</v>
      </c>
      <c r="F2133" t="s">
        <v>8046</v>
      </c>
      <c r="G2133" s="19" t="s">
        <v>33</v>
      </c>
      <c r="H2133" t="s">
        <v>8047</v>
      </c>
      <c r="I2133" t="s">
        <v>35</v>
      </c>
      <c r="J2133" t="s">
        <v>36</v>
      </c>
      <c r="K2133" t="s">
        <v>8048</v>
      </c>
      <c r="L2133" t="s">
        <v>52</v>
      </c>
      <c r="M2133" t="s">
        <v>195</v>
      </c>
      <c r="N2133" s="19" t="s">
        <v>33</v>
      </c>
      <c r="S2133" s="19" t="s">
        <v>33</v>
      </c>
    </row>
    <row r="2134" spans="5:19" x14ac:dyDescent="0.25">
      <c r="E2134" t="s">
        <v>8049</v>
      </c>
      <c r="F2134" t="s">
        <v>8050</v>
      </c>
      <c r="G2134" s="19" t="s">
        <v>33</v>
      </c>
      <c r="H2134" t="s">
        <v>8051</v>
      </c>
      <c r="I2134" t="s">
        <v>91</v>
      </c>
      <c r="J2134" t="s">
        <v>99</v>
      </c>
      <c r="K2134" t="s">
        <v>8052</v>
      </c>
      <c r="L2134" t="s">
        <v>35</v>
      </c>
      <c r="M2134" t="s">
        <v>160</v>
      </c>
      <c r="N2134" s="19" t="s">
        <v>33</v>
      </c>
      <c r="S2134" s="19" t="s">
        <v>33</v>
      </c>
    </row>
    <row r="2135" spans="5:19" x14ac:dyDescent="0.25">
      <c r="E2135" t="s">
        <v>8053</v>
      </c>
      <c r="F2135" t="s">
        <v>8054</v>
      </c>
      <c r="G2135" s="19" t="s">
        <v>33</v>
      </c>
      <c r="H2135" t="s">
        <v>8055</v>
      </c>
      <c r="I2135" t="s">
        <v>82</v>
      </c>
      <c r="J2135" t="s">
        <v>239</v>
      </c>
      <c r="K2135" t="s">
        <v>8056</v>
      </c>
      <c r="L2135" t="s">
        <v>35</v>
      </c>
      <c r="M2135" t="s">
        <v>160</v>
      </c>
      <c r="N2135" s="19" t="s">
        <v>33</v>
      </c>
      <c r="S2135" s="19" t="s">
        <v>33</v>
      </c>
    </row>
    <row r="2136" spans="5:19" x14ac:dyDescent="0.25">
      <c r="E2136" t="s">
        <v>8057</v>
      </c>
      <c r="F2136" t="s">
        <v>8058</v>
      </c>
      <c r="G2136" s="19" t="s">
        <v>33</v>
      </c>
      <c r="H2136" t="s">
        <v>8059</v>
      </c>
      <c r="I2136" t="s">
        <v>52</v>
      </c>
      <c r="J2136" t="s">
        <v>137</v>
      </c>
      <c r="K2136" t="s">
        <v>8060</v>
      </c>
      <c r="L2136" t="s">
        <v>35</v>
      </c>
      <c r="M2136" t="s">
        <v>160</v>
      </c>
      <c r="N2136" s="19" t="s">
        <v>33</v>
      </c>
      <c r="S2136" s="19" t="s">
        <v>33</v>
      </c>
    </row>
    <row r="2137" spans="5:19" x14ac:dyDescent="0.25">
      <c r="E2137" t="s">
        <v>8061</v>
      </c>
      <c r="F2137" t="s">
        <v>8062</v>
      </c>
      <c r="G2137" s="19" t="s">
        <v>33</v>
      </c>
      <c r="H2137" t="s">
        <v>8063</v>
      </c>
      <c r="I2137" t="s">
        <v>110</v>
      </c>
      <c r="J2137" t="s">
        <v>111</v>
      </c>
      <c r="K2137" t="s">
        <v>8064</v>
      </c>
      <c r="L2137" t="s">
        <v>44</v>
      </c>
      <c r="M2137" t="s">
        <v>915</v>
      </c>
      <c r="N2137" s="19" t="s">
        <v>33</v>
      </c>
      <c r="S2137" s="19" t="s">
        <v>33</v>
      </c>
    </row>
    <row r="2138" spans="5:19" x14ac:dyDescent="0.25">
      <c r="E2138" t="s">
        <v>8065</v>
      </c>
      <c r="F2138" t="s">
        <v>8066</v>
      </c>
      <c r="G2138" s="19" t="s">
        <v>33</v>
      </c>
      <c r="H2138" t="s">
        <v>8067</v>
      </c>
      <c r="I2138" t="s">
        <v>110</v>
      </c>
      <c r="J2138" t="s">
        <v>239</v>
      </c>
      <c r="K2138" t="s">
        <v>8068</v>
      </c>
      <c r="L2138" t="s">
        <v>52</v>
      </c>
      <c r="M2138" t="s">
        <v>85</v>
      </c>
      <c r="N2138" s="19" t="s">
        <v>33</v>
      </c>
      <c r="S2138" s="19" t="s">
        <v>33</v>
      </c>
    </row>
    <row r="2139" spans="5:19" x14ac:dyDescent="0.25">
      <c r="E2139" t="s">
        <v>8069</v>
      </c>
      <c r="F2139" t="s">
        <v>8070</v>
      </c>
      <c r="G2139" s="19" t="s">
        <v>33</v>
      </c>
      <c r="H2139" t="s">
        <v>8071</v>
      </c>
      <c r="I2139" t="s">
        <v>38</v>
      </c>
      <c r="J2139" t="s">
        <v>2385</v>
      </c>
      <c r="K2139" t="s">
        <v>8068</v>
      </c>
      <c r="L2139" t="s">
        <v>52</v>
      </c>
      <c r="M2139" t="s">
        <v>85</v>
      </c>
      <c r="N2139" s="19" t="s">
        <v>33</v>
      </c>
      <c r="S2139" s="19" t="s">
        <v>33</v>
      </c>
    </row>
    <row r="2140" spans="5:19" x14ac:dyDescent="0.25">
      <c r="E2140" t="s">
        <v>8072</v>
      </c>
      <c r="F2140" t="s">
        <v>8073</v>
      </c>
      <c r="G2140" s="19" t="s">
        <v>33</v>
      </c>
      <c r="H2140" t="s">
        <v>8074</v>
      </c>
      <c r="I2140" t="s">
        <v>91</v>
      </c>
      <c r="J2140" t="s">
        <v>92</v>
      </c>
      <c r="K2140" t="s">
        <v>8075</v>
      </c>
      <c r="L2140" t="s">
        <v>44</v>
      </c>
      <c r="M2140" t="s">
        <v>227</v>
      </c>
      <c r="N2140" s="19" t="s">
        <v>33</v>
      </c>
      <c r="S2140" s="19" t="s">
        <v>33</v>
      </c>
    </row>
    <row r="2141" spans="5:19" x14ac:dyDescent="0.25">
      <c r="E2141" t="s">
        <v>8076</v>
      </c>
      <c r="F2141" t="s">
        <v>8077</v>
      </c>
      <c r="G2141" s="19" t="s">
        <v>33</v>
      </c>
      <c r="H2141" t="s">
        <v>8078</v>
      </c>
      <c r="I2141" t="s">
        <v>82</v>
      </c>
      <c r="J2141" t="s">
        <v>4351</v>
      </c>
      <c r="K2141" t="s">
        <v>8079</v>
      </c>
      <c r="L2141" t="s">
        <v>35</v>
      </c>
      <c r="M2141" t="s">
        <v>160</v>
      </c>
      <c r="N2141" s="19" t="s">
        <v>33</v>
      </c>
      <c r="S2141" s="19" t="s">
        <v>33</v>
      </c>
    </row>
    <row r="2142" spans="5:19" x14ac:dyDescent="0.25">
      <c r="E2142" t="s">
        <v>8080</v>
      </c>
      <c r="F2142" t="s">
        <v>8081</v>
      </c>
      <c r="G2142" s="19" t="s">
        <v>33</v>
      </c>
      <c r="H2142" t="s">
        <v>8082</v>
      </c>
      <c r="I2142" t="s">
        <v>110</v>
      </c>
      <c r="J2142" t="s">
        <v>313</v>
      </c>
      <c r="K2142" t="s">
        <v>8083</v>
      </c>
      <c r="L2142" t="s">
        <v>38</v>
      </c>
      <c r="M2142" t="s">
        <v>68</v>
      </c>
      <c r="N2142" s="19" t="s">
        <v>33</v>
      </c>
      <c r="S2142" s="19" t="s">
        <v>33</v>
      </c>
    </row>
    <row r="2143" spans="5:19" x14ac:dyDescent="0.25">
      <c r="E2143" t="s">
        <v>8084</v>
      </c>
      <c r="F2143" t="s">
        <v>8085</v>
      </c>
      <c r="G2143" s="19" t="s">
        <v>33</v>
      </c>
      <c r="H2143" t="s">
        <v>8086</v>
      </c>
      <c r="I2143" t="s">
        <v>52</v>
      </c>
      <c r="J2143" t="s">
        <v>137</v>
      </c>
      <c r="K2143" t="s">
        <v>7920</v>
      </c>
      <c r="L2143" t="s">
        <v>89</v>
      </c>
      <c r="M2143" t="s">
        <v>89</v>
      </c>
      <c r="N2143" s="19" t="s">
        <v>33</v>
      </c>
      <c r="S2143" s="19" t="s">
        <v>33</v>
      </c>
    </row>
    <row r="2144" spans="5:19" x14ac:dyDescent="0.25">
      <c r="E2144" t="s">
        <v>8087</v>
      </c>
      <c r="F2144" t="s">
        <v>8088</v>
      </c>
      <c r="G2144" s="19" t="s">
        <v>33</v>
      </c>
      <c r="H2144" t="s">
        <v>8089</v>
      </c>
      <c r="I2144" t="s">
        <v>356</v>
      </c>
      <c r="J2144" t="s">
        <v>943</v>
      </c>
      <c r="K2144" t="s">
        <v>7920</v>
      </c>
      <c r="L2144" t="s">
        <v>89</v>
      </c>
      <c r="M2144" t="s">
        <v>89</v>
      </c>
      <c r="N2144" s="19" t="s">
        <v>33</v>
      </c>
      <c r="S2144" s="19" t="s">
        <v>33</v>
      </c>
    </row>
    <row r="2145" spans="5:19" x14ac:dyDescent="0.25">
      <c r="E2145" t="s">
        <v>8090</v>
      </c>
      <c r="F2145" t="s">
        <v>8091</v>
      </c>
      <c r="G2145" s="19" t="s">
        <v>33</v>
      </c>
      <c r="H2145" t="s">
        <v>8092</v>
      </c>
      <c r="I2145" t="s">
        <v>44</v>
      </c>
      <c r="J2145" t="s">
        <v>77</v>
      </c>
      <c r="K2145" t="s">
        <v>8093</v>
      </c>
      <c r="L2145" t="s">
        <v>89</v>
      </c>
      <c r="M2145" t="s">
        <v>89</v>
      </c>
      <c r="N2145" s="19" t="s">
        <v>33</v>
      </c>
      <c r="S2145" s="19" t="s">
        <v>33</v>
      </c>
    </row>
    <row r="2146" spans="5:19" x14ac:dyDescent="0.25">
      <c r="E2146" t="s">
        <v>8094</v>
      </c>
      <c r="F2146" t="s">
        <v>8095</v>
      </c>
      <c r="G2146" s="19" t="s">
        <v>33</v>
      </c>
      <c r="H2146" t="s">
        <v>8096</v>
      </c>
      <c r="I2146" t="s">
        <v>82</v>
      </c>
      <c r="J2146" t="s">
        <v>117</v>
      </c>
      <c r="K2146" t="s">
        <v>8097</v>
      </c>
      <c r="L2146" t="s">
        <v>44</v>
      </c>
      <c r="M2146" t="s">
        <v>103</v>
      </c>
      <c r="N2146" s="19" t="s">
        <v>33</v>
      </c>
      <c r="S2146" s="19" t="s">
        <v>33</v>
      </c>
    </row>
    <row r="2147" spans="5:19" x14ac:dyDescent="0.25">
      <c r="E2147" t="s">
        <v>8098</v>
      </c>
      <c r="F2147" t="s">
        <v>8099</v>
      </c>
      <c r="G2147" s="19" t="s">
        <v>33</v>
      </c>
      <c r="H2147" t="s">
        <v>8100</v>
      </c>
      <c r="I2147" t="s">
        <v>96</v>
      </c>
      <c r="J2147" t="s">
        <v>209</v>
      </c>
      <c r="K2147" t="s">
        <v>8101</v>
      </c>
      <c r="L2147" t="s">
        <v>44</v>
      </c>
      <c r="M2147" t="s">
        <v>45</v>
      </c>
      <c r="N2147" s="19" t="s">
        <v>33</v>
      </c>
      <c r="S2147" s="19" t="s">
        <v>33</v>
      </c>
    </row>
    <row r="2148" spans="5:19" x14ac:dyDescent="0.25">
      <c r="E2148" t="s">
        <v>8102</v>
      </c>
      <c r="F2148" t="s">
        <v>8103</v>
      </c>
      <c r="G2148" s="19" t="s">
        <v>33</v>
      </c>
      <c r="H2148" t="s">
        <v>8104</v>
      </c>
      <c r="I2148" t="s">
        <v>170</v>
      </c>
      <c r="J2148" t="s">
        <v>1425</v>
      </c>
      <c r="K2148" t="s">
        <v>8105</v>
      </c>
      <c r="L2148" t="s">
        <v>44</v>
      </c>
      <c r="M2148" t="s">
        <v>103</v>
      </c>
      <c r="N2148" s="19" t="s">
        <v>33</v>
      </c>
      <c r="S2148" s="19" t="s">
        <v>33</v>
      </c>
    </row>
    <row r="2149" spans="5:19" x14ac:dyDescent="0.25">
      <c r="E2149" t="s">
        <v>8106</v>
      </c>
      <c r="F2149" t="s">
        <v>8107</v>
      </c>
      <c r="G2149" s="19" t="s">
        <v>33</v>
      </c>
      <c r="H2149" t="s">
        <v>8108</v>
      </c>
      <c r="I2149" t="s">
        <v>89</v>
      </c>
      <c r="J2149" t="s">
        <v>89</v>
      </c>
      <c r="K2149" t="s">
        <v>8109</v>
      </c>
      <c r="L2149" t="s">
        <v>96</v>
      </c>
      <c r="M2149" t="s">
        <v>1055</v>
      </c>
      <c r="N2149" s="19" t="s">
        <v>33</v>
      </c>
      <c r="S2149" s="19" t="s">
        <v>33</v>
      </c>
    </row>
    <row r="2150" spans="5:19" x14ac:dyDescent="0.25">
      <c r="E2150" t="s">
        <v>8110</v>
      </c>
      <c r="F2150" t="s">
        <v>8111</v>
      </c>
      <c r="G2150" s="19" t="s">
        <v>33</v>
      </c>
      <c r="H2150" t="s">
        <v>8112</v>
      </c>
      <c r="I2150" t="s">
        <v>150</v>
      </c>
      <c r="J2150" t="s">
        <v>151</v>
      </c>
      <c r="K2150" t="s">
        <v>8113</v>
      </c>
      <c r="L2150" t="s">
        <v>91</v>
      </c>
      <c r="M2150" t="s">
        <v>92</v>
      </c>
      <c r="N2150" s="19" t="s">
        <v>33</v>
      </c>
      <c r="S2150" s="19" t="s">
        <v>33</v>
      </c>
    </row>
    <row r="2151" spans="5:19" x14ac:dyDescent="0.25">
      <c r="E2151" t="s">
        <v>8114</v>
      </c>
      <c r="F2151" t="s">
        <v>8115</v>
      </c>
      <c r="G2151" s="19" t="s">
        <v>33</v>
      </c>
      <c r="H2151" t="s">
        <v>8116</v>
      </c>
      <c r="I2151" t="s">
        <v>91</v>
      </c>
      <c r="J2151" t="s">
        <v>417</v>
      </c>
      <c r="K2151" t="s">
        <v>8117</v>
      </c>
      <c r="L2151" t="s">
        <v>150</v>
      </c>
      <c r="M2151" t="s">
        <v>151</v>
      </c>
      <c r="N2151" s="19" t="s">
        <v>33</v>
      </c>
      <c r="S2151" s="19" t="s">
        <v>33</v>
      </c>
    </row>
    <row r="2152" spans="5:19" x14ac:dyDescent="0.25">
      <c r="E2152" t="s">
        <v>8118</v>
      </c>
      <c r="F2152" t="s">
        <v>8119</v>
      </c>
      <c r="G2152" s="19" t="s">
        <v>33</v>
      </c>
      <c r="H2152" t="s">
        <v>8120</v>
      </c>
      <c r="I2152" t="s">
        <v>96</v>
      </c>
      <c r="J2152" t="s">
        <v>209</v>
      </c>
      <c r="K2152" t="s">
        <v>8121</v>
      </c>
      <c r="L2152" t="s">
        <v>38</v>
      </c>
      <c r="M2152" t="s">
        <v>62</v>
      </c>
      <c r="N2152" s="19" t="s">
        <v>33</v>
      </c>
      <c r="S2152" s="19" t="s">
        <v>33</v>
      </c>
    </row>
    <row r="2153" spans="5:19" x14ac:dyDescent="0.25">
      <c r="E2153" t="s">
        <v>8122</v>
      </c>
      <c r="F2153" t="s">
        <v>8123</v>
      </c>
      <c r="G2153" s="19" t="s">
        <v>33</v>
      </c>
      <c r="H2153" t="s">
        <v>8124</v>
      </c>
      <c r="I2153" t="s">
        <v>35</v>
      </c>
      <c r="J2153" t="s">
        <v>1079</v>
      </c>
      <c r="K2153" t="s">
        <v>8125</v>
      </c>
      <c r="L2153" t="s">
        <v>44</v>
      </c>
      <c r="M2153" t="s">
        <v>103</v>
      </c>
      <c r="N2153" s="19" t="s">
        <v>33</v>
      </c>
      <c r="S2153" s="19" t="s">
        <v>33</v>
      </c>
    </row>
    <row r="2154" spans="5:19" x14ac:dyDescent="0.25">
      <c r="E2154" t="s">
        <v>8126</v>
      </c>
      <c r="F2154" t="s">
        <v>8127</v>
      </c>
      <c r="G2154" s="19" t="s">
        <v>33</v>
      </c>
      <c r="H2154" t="s">
        <v>8128</v>
      </c>
      <c r="I2154" t="s">
        <v>91</v>
      </c>
      <c r="J2154" t="s">
        <v>92</v>
      </c>
      <c r="K2154" t="s">
        <v>8129</v>
      </c>
      <c r="L2154" t="s">
        <v>35</v>
      </c>
      <c r="M2154" t="s">
        <v>160</v>
      </c>
      <c r="N2154" s="19" t="s">
        <v>33</v>
      </c>
      <c r="S2154" s="19" t="s">
        <v>33</v>
      </c>
    </row>
    <row r="2155" spans="5:19" x14ac:dyDescent="0.25">
      <c r="E2155" t="s">
        <v>8130</v>
      </c>
      <c r="F2155" t="s">
        <v>8131</v>
      </c>
      <c r="G2155" s="19" t="s">
        <v>33</v>
      </c>
      <c r="H2155" t="s">
        <v>8132</v>
      </c>
      <c r="I2155" t="s">
        <v>52</v>
      </c>
      <c r="J2155" t="s">
        <v>1420</v>
      </c>
      <c r="K2155" t="s">
        <v>8133</v>
      </c>
      <c r="L2155" t="s">
        <v>38</v>
      </c>
      <c r="M2155" t="s">
        <v>62</v>
      </c>
      <c r="N2155" s="19" t="s">
        <v>33</v>
      </c>
      <c r="S2155" s="19" t="s">
        <v>33</v>
      </c>
    </row>
    <row r="2156" spans="5:19" x14ac:dyDescent="0.25">
      <c r="E2156" t="s">
        <v>8134</v>
      </c>
      <c r="F2156" t="s">
        <v>8135</v>
      </c>
      <c r="G2156" s="19" t="s">
        <v>33</v>
      </c>
      <c r="H2156" t="s">
        <v>8136</v>
      </c>
      <c r="I2156" t="s">
        <v>150</v>
      </c>
      <c r="J2156" t="s">
        <v>151</v>
      </c>
      <c r="K2156" t="s">
        <v>8137</v>
      </c>
      <c r="L2156" t="s">
        <v>44</v>
      </c>
      <c r="M2156" t="s">
        <v>103</v>
      </c>
      <c r="N2156" s="19" t="s">
        <v>33</v>
      </c>
      <c r="S2156" s="19" t="s">
        <v>33</v>
      </c>
    </row>
    <row r="2157" spans="5:19" x14ac:dyDescent="0.25">
      <c r="E2157" t="s">
        <v>8138</v>
      </c>
      <c r="F2157" t="s">
        <v>8139</v>
      </c>
      <c r="G2157" s="19" t="s">
        <v>33</v>
      </c>
      <c r="H2157" t="s">
        <v>8140</v>
      </c>
      <c r="I2157" t="s">
        <v>142</v>
      </c>
      <c r="J2157" t="s">
        <v>291</v>
      </c>
      <c r="K2157" t="s">
        <v>8141</v>
      </c>
      <c r="L2157" t="s">
        <v>52</v>
      </c>
      <c r="M2157" t="s">
        <v>943</v>
      </c>
      <c r="N2157" s="19" t="s">
        <v>33</v>
      </c>
      <c r="S2157" s="19" t="s">
        <v>33</v>
      </c>
    </row>
    <row r="2158" spans="5:19" x14ac:dyDescent="0.25">
      <c r="E2158" t="s">
        <v>8142</v>
      </c>
      <c r="F2158" t="s">
        <v>8143</v>
      </c>
      <c r="G2158" s="19" t="s">
        <v>33</v>
      </c>
      <c r="H2158" t="s">
        <v>8144</v>
      </c>
      <c r="I2158" t="s">
        <v>52</v>
      </c>
      <c r="J2158" t="s">
        <v>137</v>
      </c>
      <c r="K2158" t="s">
        <v>8145</v>
      </c>
      <c r="L2158" t="s">
        <v>52</v>
      </c>
      <c r="M2158" t="s">
        <v>55</v>
      </c>
      <c r="N2158" s="19" t="s">
        <v>33</v>
      </c>
      <c r="S2158" s="19" t="s">
        <v>33</v>
      </c>
    </row>
    <row r="2159" spans="5:19" x14ac:dyDescent="0.25">
      <c r="E2159" t="s">
        <v>8146</v>
      </c>
      <c r="F2159" t="s">
        <v>8147</v>
      </c>
      <c r="G2159" s="19" t="s">
        <v>33</v>
      </c>
      <c r="H2159" t="s">
        <v>8148</v>
      </c>
      <c r="I2159" t="s">
        <v>35</v>
      </c>
      <c r="J2159" t="s">
        <v>97</v>
      </c>
      <c r="K2159" t="s">
        <v>8149</v>
      </c>
      <c r="L2159" t="s">
        <v>89</v>
      </c>
      <c r="M2159" t="s">
        <v>89</v>
      </c>
      <c r="N2159" s="19" t="s">
        <v>33</v>
      </c>
      <c r="S2159" s="19" t="s">
        <v>33</v>
      </c>
    </row>
    <row r="2160" spans="5:19" x14ac:dyDescent="0.25">
      <c r="E2160" t="s">
        <v>8150</v>
      </c>
      <c r="F2160" t="s">
        <v>8151</v>
      </c>
      <c r="G2160" s="19" t="s">
        <v>33</v>
      </c>
      <c r="H2160" t="s">
        <v>8152</v>
      </c>
      <c r="I2160" t="s">
        <v>52</v>
      </c>
      <c r="J2160" t="s">
        <v>1493</v>
      </c>
      <c r="K2160" t="s">
        <v>8153</v>
      </c>
      <c r="L2160" t="s">
        <v>89</v>
      </c>
      <c r="M2160" t="s">
        <v>89</v>
      </c>
      <c r="N2160" s="19" t="s">
        <v>33</v>
      </c>
      <c r="S2160" s="19" t="s">
        <v>33</v>
      </c>
    </row>
    <row r="2161" spans="5:19" x14ac:dyDescent="0.25">
      <c r="E2161" t="s">
        <v>8154</v>
      </c>
      <c r="F2161" t="s">
        <v>8155</v>
      </c>
      <c r="G2161" s="19" t="s">
        <v>33</v>
      </c>
      <c r="H2161" t="s">
        <v>8156</v>
      </c>
      <c r="I2161" t="s">
        <v>150</v>
      </c>
      <c r="J2161" t="s">
        <v>151</v>
      </c>
      <c r="K2161" t="s">
        <v>8157</v>
      </c>
      <c r="L2161" t="s">
        <v>38</v>
      </c>
      <c r="M2161" t="s">
        <v>68</v>
      </c>
      <c r="N2161" s="19" t="s">
        <v>33</v>
      </c>
      <c r="S2161" s="19" t="s">
        <v>33</v>
      </c>
    </row>
    <row r="2162" spans="5:19" x14ac:dyDescent="0.25">
      <c r="E2162" t="s">
        <v>8158</v>
      </c>
      <c r="F2162" t="s">
        <v>8159</v>
      </c>
      <c r="G2162" s="19" t="s">
        <v>33</v>
      </c>
      <c r="H2162" t="s">
        <v>8160</v>
      </c>
      <c r="I2162" t="s">
        <v>82</v>
      </c>
      <c r="J2162" t="s">
        <v>711</v>
      </c>
      <c r="K2162" t="s">
        <v>8161</v>
      </c>
      <c r="L2162" t="s">
        <v>44</v>
      </c>
      <c r="M2162" t="s">
        <v>103</v>
      </c>
      <c r="N2162" s="19" t="s">
        <v>33</v>
      </c>
      <c r="S2162" s="19" t="s">
        <v>33</v>
      </c>
    </row>
    <row r="2163" spans="5:19" x14ac:dyDescent="0.25">
      <c r="E2163" t="s">
        <v>8162</v>
      </c>
      <c r="F2163" t="s">
        <v>8163</v>
      </c>
      <c r="G2163" s="19" t="s">
        <v>33</v>
      </c>
      <c r="H2163" t="s">
        <v>8164</v>
      </c>
      <c r="I2163" t="s">
        <v>150</v>
      </c>
      <c r="J2163" t="s">
        <v>151</v>
      </c>
      <c r="K2163" t="s">
        <v>8165</v>
      </c>
      <c r="L2163" t="s">
        <v>35</v>
      </c>
      <c r="M2163" t="s">
        <v>36</v>
      </c>
      <c r="N2163" s="19" t="s">
        <v>33</v>
      </c>
      <c r="S2163" s="19" t="s">
        <v>33</v>
      </c>
    </row>
    <row r="2164" spans="5:19" x14ac:dyDescent="0.25">
      <c r="E2164" t="s">
        <v>8166</v>
      </c>
      <c r="F2164" t="s">
        <v>8167</v>
      </c>
      <c r="G2164" s="19" t="s">
        <v>33</v>
      </c>
      <c r="H2164" t="s">
        <v>8168</v>
      </c>
      <c r="I2164" t="s">
        <v>89</v>
      </c>
      <c r="J2164" t="s">
        <v>89</v>
      </c>
      <c r="K2164" t="s">
        <v>8169</v>
      </c>
      <c r="L2164" t="s">
        <v>356</v>
      </c>
      <c r="M2164" t="s">
        <v>945</v>
      </c>
      <c r="N2164" s="19" t="s">
        <v>33</v>
      </c>
      <c r="S2164" s="19" t="s">
        <v>33</v>
      </c>
    </row>
    <row r="2165" spans="5:19" x14ac:dyDescent="0.25">
      <c r="E2165" t="s">
        <v>8170</v>
      </c>
      <c r="F2165" t="s">
        <v>8171</v>
      </c>
      <c r="G2165" s="19" t="s">
        <v>33</v>
      </c>
      <c r="H2165" t="s">
        <v>8168</v>
      </c>
      <c r="I2165" t="s">
        <v>89</v>
      </c>
      <c r="J2165" t="s">
        <v>89</v>
      </c>
      <c r="K2165" t="s">
        <v>8172</v>
      </c>
      <c r="L2165" t="s">
        <v>38</v>
      </c>
      <c r="M2165" t="s">
        <v>68</v>
      </c>
      <c r="N2165" s="19" t="s">
        <v>33</v>
      </c>
      <c r="S2165" s="19" t="s">
        <v>33</v>
      </c>
    </row>
    <row r="2166" spans="5:19" x14ac:dyDescent="0.25">
      <c r="E2166" t="s">
        <v>8173</v>
      </c>
      <c r="F2166" t="s">
        <v>8174</v>
      </c>
      <c r="G2166" s="19" t="s">
        <v>33</v>
      </c>
      <c r="H2166" t="s">
        <v>8168</v>
      </c>
      <c r="I2166" t="s">
        <v>89</v>
      </c>
      <c r="J2166" t="s">
        <v>89</v>
      </c>
      <c r="K2166" t="s">
        <v>8175</v>
      </c>
      <c r="L2166" t="s">
        <v>38</v>
      </c>
      <c r="M2166" t="s">
        <v>68</v>
      </c>
      <c r="N2166" s="19" t="s">
        <v>33</v>
      </c>
      <c r="S2166" s="19" t="s">
        <v>33</v>
      </c>
    </row>
    <row r="2167" spans="5:19" x14ac:dyDescent="0.25">
      <c r="E2167" t="s">
        <v>8176</v>
      </c>
      <c r="F2167" t="s">
        <v>8177</v>
      </c>
      <c r="G2167" s="19" t="s">
        <v>33</v>
      </c>
      <c r="H2167" t="s">
        <v>8168</v>
      </c>
      <c r="I2167" t="s">
        <v>89</v>
      </c>
      <c r="J2167" t="s">
        <v>89</v>
      </c>
      <c r="K2167" t="s">
        <v>8178</v>
      </c>
      <c r="L2167" t="s">
        <v>38</v>
      </c>
      <c r="M2167" t="s">
        <v>68</v>
      </c>
      <c r="N2167" s="19" t="s">
        <v>33</v>
      </c>
      <c r="S2167" s="19" t="s">
        <v>33</v>
      </c>
    </row>
    <row r="2168" spans="5:19" x14ac:dyDescent="0.25">
      <c r="E2168" t="s">
        <v>8179</v>
      </c>
      <c r="F2168" t="s">
        <v>8180</v>
      </c>
      <c r="G2168" s="19" t="s">
        <v>33</v>
      </c>
      <c r="H2168" t="s">
        <v>8181</v>
      </c>
      <c r="I2168" t="s">
        <v>52</v>
      </c>
      <c r="J2168" t="s">
        <v>55</v>
      </c>
      <c r="K2168" t="s">
        <v>8182</v>
      </c>
      <c r="L2168" t="s">
        <v>38</v>
      </c>
      <c r="M2168" t="s">
        <v>68</v>
      </c>
      <c r="N2168" s="19" t="s">
        <v>33</v>
      </c>
      <c r="S2168" s="19" t="s">
        <v>33</v>
      </c>
    </row>
    <row r="2169" spans="5:19" x14ac:dyDescent="0.25">
      <c r="E2169" t="s">
        <v>8183</v>
      </c>
      <c r="F2169" t="s">
        <v>8184</v>
      </c>
      <c r="G2169" s="19" t="s">
        <v>33</v>
      </c>
      <c r="H2169" t="s">
        <v>8185</v>
      </c>
      <c r="I2169" t="s">
        <v>38</v>
      </c>
      <c r="J2169" t="s">
        <v>815</v>
      </c>
      <c r="K2169" t="s">
        <v>8182</v>
      </c>
      <c r="L2169" t="s">
        <v>38</v>
      </c>
      <c r="M2169" t="s">
        <v>68</v>
      </c>
      <c r="N2169" s="19" t="s">
        <v>33</v>
      </c>
      <c r="S2169" s="19" t="s">
        <v>33</v>
      </c>
    </row>
    <row r="2170" spans="5:19" x14ac:dyDescent="0.25">
      <c r="E2170" t="s">
        <v>8186</v>
      </c>
      <c r="F2170" t="s">
        <v>8187</v>
      </c>
      <c r="G2170" s="19" t="s">
        <v>33</v>
      </c>
      <c r="H2170" t="s">
        <v>8188</v>
      </c>
      <c r="I2170" t="s">
        <v>35</v>
      </c>
      <c r="J2170" t="s">
        <v>36</v>
      </c>
      <c r="K2170" t="s">
        <v>8189</v>
      </c>
      <c r="N2170" s="19" t="s">
        <v>33</v>
      </c>
      <c r="S2170" s="19" t="s">
        <v>33</v>
      </c>
    </row>
    <row r="2171" spans="5:19" x14ac:dyDescent="0.25">
      <c r="E2171" t="s">
        <v>8190</v>
      </c>
      <c r="F2171" t="s">
        <v>8191</v>
      </c>
      <c r="G2171" s="19" t="s">
        <v>33</v>
      </c>
      <c r="H2171" t="s">
        <v>8192</v>
      </c>
      <c r="I2171" t="s">
        <v>150</v>
      </c>
      <c r="J2171" t="s">
        <v>510</v>
      </c>
      <c r="K2171" t="s">
        <v>8193</v>
      </c>
      <c r="L2171" t="s">
        <v>110</v>
      </c>
      <c r="M2171" t="s">
        <v>711</v>
      </c>
      <c r="N2171" s="19" t="s">
        <v>33</v>
      </c>
      <c r="S2171" s="19" t="s">
        <v>33</v>
      </c>
    </row>
    <row r="2172" spans="5:19" x14ac:dyDescent="0.25">
      <c r="E2172" t="s">
        <v>8194</v>
      </c>
      <c r="F2172" t="s">
        <v>8195</v>
      </c>
      <c r="G2172" s="19" t="s">
        <v>33</v>
      </c>
      <c r="H2172" t="s">
        <v>8196</v>
      </c>
      <c r="I2172" t="s">
        <v>150</v>
      </c>
      <c r="J2172" t="s">
        <v>640</v>
      </c>
      <c r="K2172" t="s">
        <v>8197</v>
      </c>
      <c r="L2172" t="s">
        <v>82</v>
      </c>
      <c r="M2172" t="s">
        <v>506</v>
      </c>
      <c r="N2172" s="19" t="s">
        <v>33</v>
      </c>
      <c r="S2172" s="19" t="s">
        <v>33</v>
      </c>
    </row>
    <row r="2173" spans="5:19" x14ac:dyDescent="0.25">
      <c r="E2173" t="s">
        <v>8198</v>
      </c>
      <c r="F2173" t="s">
        <v>8199</v>
      </c>
      <c r="G2173" s="19" t="s">
        <v>33</v>
      </c>
      <c r="H2173" t="s">
        <v>8200</v>
      </c>
      <c r="I2173" t="s">
        <v>150</v>
      </c>
      <c r="J2173" t="s">
        <v>537</v>
      </c>
      <c r="K2173" t="s">
        <v>8201</v>
      </c>
      <c r="L2173" t="s">
        <v>44</v>
      </c>
      <c r="M2173" t="s">
        <v>103</v>
      </c>
      <c r="N2173" s="19" t="s">
        <v>33</v>
      </c>
      <c r="S2173" s="19" t="s">
        <v>33</v>
      </c>
    </row>
    <row r="2174" spans="5:19" x14ac:dyDescent="0.25">
      <c r="E2174" t="s">
        <v>8202</v>
      </c>
      <c r="F2174" t="s">
        <v>8203</v>
      </c>
      <c r="G2174" s="19" t="s">
        <v>33</v>
      </c>
      <c r="H2174" t="s">
        <v>8204</v>
      </c>
      <c r="I2174" t="s">
        <v>52</v>
      </c>
      <c r="J2174" t="s">
        <v>5397</v>
      </c>
      <c r="K2174" t="s">
        <v>8205</v>
      </c>
      <c r="L2174" t="s">
        <v>142</v>
      </c>
      <c r="M2174" t="s">
        <v>133</v>
      </c>
      <c r="N2174" s="19" t="s">
        <v>33</v>
      </c>
      <c r="S2174" s="19" t="s">
        <v>33</v>
      </c>
    </row>
    <row r="2175" spans="5:19" x14ac:dyDescent="0.25">
      <c r="E2175" t="s">
        <v>8206</v>
      </c>
      <c r="F2175" t="s">
        <v>8207</v>
      </c>
      <c r="G2175" s="19" t="s">
        <v>33</v>
      </c>
      <c r="H2175" t="s">
        <v>8208</v>
      </c>
      <c r="I2175" t="s">
        <v>52</v>
      </c>
      <c r="J2175" t="s">
        <v>137</v>
      </c>
      <c r="K2175" t="s">
        <v>8209</v>
      </c>
      <c r="L2175" t="s">
        <v>35</v>
      </c>
      <c r="M2175" t="s">
        <v>856</v>
      </c>
      <c r="N2175" s="19" t="s">
        <v>33</v>
      </c>
      <c r="S2175" s="19" t="s">
        <v>33</v>
      </c>
    </row>
    <row r="2176" spans="5:19" x14ac:dyDescent="0.25">
      <c r="E2176" t="s">
        <v>8210</v>
      </c>
      <c r="F2176" t="s">
        <v>8211</v>
      </c>
      <c r="G2176" s="19" t="s">
        <v>33</v>
      </c>
      <c r="H2176" t="s">
        <v>8208</v>
      </c>
      <c r="I2176" t="s">
        <v>89</v>
      </c>
      <c r="J2176" t="s">
        <v>89</v>
      </c>
      <c r="K2176" t="s">
        <v>8212</v>
      </c>
      <c r="L2176" t="s">
        <v>35</v>
      </c>
      <c r="M2176" t="s">
        <v>160</v>
      </c>
      <c r="N2176" s="19" t="s">
        <v>33</v>
      </c>
      <c r="S2176" s="19" t="s">
        <v>33</v>
      </c>
    </row>
    <row r="2177" spans="5:19" x14ac:dyDescent="0.25">
      <c r="E2177" t="s">
        <v>8213</v>
      </c>
      <c r="F2177" t="s">
        <v>8214</v>
      </c>
      <c r="G2177" s="19" t="s">
        <v>33</v>
      </c>
      <c r="H2177" t="s">
        <v>8208</v>
      </c>
      <c r="I2177" t="s">
        <v>89</v>
      </c>
      <c r="J2177" t="s">
        <v>89</v>
      </c>
      <c r="K2177" t="s">
        <v>8215</v>
      </c>
      <c r="L2177" t="s">
        <v>35</v>
      </c>
      <c r="M2177" t="s">
        <v>160</v>
      </c>
      <c r="N2177" s="19" t="s">
        <v>33</v>
      </c>
      <c r="S2177" s="19" t="s">
        <v>33</v>
      </c>
    </row>
    <row r="2178" spans="5:19" x14ac:dyDescent="0.25">
      <c r="E2178" t="s">
        <v>8216</v>
      </c>
      <c r="F2178" t="s">
        <v>8217</v>
      </c>
      <c r="G2178" s="19" t="s">
        <v>33</v>
      </c>
      <c r="H2178" t="s">
        <v>8218</v>
      </c>
      <c r="I2178" t="s">
        <v>150</v>
      </c>
      <c r="J2178" t="s">
        <v>151</v>
      </c>
      <c r="K2178" t="s">
        <v>8219</v>
      </c>
      <c r="L2178" t="s">
        <v>44</v>
      </c>
      <c r="M2178" t="s">
        <v>144</v>
      </c>
      <c r="N2178" s="19" t="s">
        <v>33</v>
      </c>
      <c r="S2178" s="19" t="s">
        <v>33</v>
      </c>
    </row>
    <row r="2179" spans="5:19" x14ac:dyDescent="0.25">
      <c r="E2179" t="s">
        <v>8220</v>
      </c>
      <c r="F2179" t="s">
        <v>8221</v>
      </c>
      <c r="G2179" s="19" t="s">
        <v>33</v>
      </c>
      <c r="H2179" t="s">
        <v>8222</v>
      </c>
      <c r="I2179" t="s">
        <v>150</v>
      </c>
      <c r="J2179" t="s">
        <v>151</v>
      </c>
      <c r="K2179" t="s">
        <v>8219</v>
      </c>
      <c r="L2179" t="s">
        <v>44</v>
      </c>
      <c r="M2179" t="s">
        <v>144</v>
      </c>
      <c r="N2179" s="19" t="s">
        <v>33</v>
      </c>
      <c r="S2179" s="19" t="s">
        <v>33</v>
      </c>
    </row>
    <row r="2180" spans="5:19" x14ac:dyDescent="0.25">
      <c r="E2180" t="s">
        <v>8223</v>
      </c>
      <c r="F2180" t="s">
        <v>8224</v>
      </c>
      <c r="G2180" s="19" t="s">
        <v>33</v>
      </c>
      <c r="H2180" t="s">
        <v>8225</v>
      </c>
      <c r="I2180" t="s">
        <v>52</v>
      </c>
      <c r="J2180" t="s">
        <v>137</v>
      </c>
      <c r="K2180" t="s">
        <v>8219</v>
      </c>
      <c r="L2180" t="s">
        <v>44</v>
      </c>
      <c r="M2180" t="s">
        <v>144</v>
      </c>
      <c r="N2180" s="19" t="s">
        <v>33</v>
      </c>
      <c r="S2180" s="19" t="s">
        <v>33</v>
      </c>
    </row>
    <row r="2181" spans="5:19" x14ac:dyDescent="0.25">
      <c r="E2181" t="s">
        <v>8226</v>
      </c>
      <c r="F2181" t="s">
        <v>8227</v>
      </c>
      <c r="G2181" s="19" t="s">
        <v>33</v>
      </c>
      <c r="H2181" t="s">
        <v>8225</v>
      </c>
      <c r="I2181" t="s">
        <v>89</v>
      </c>
      <c r="J2181" t="s">
        <v>89</v>
      </c>
      <c r="K2181" t="s">
        <v>8228</v>
      </c>
      <c r="L2181" t="s">
        <v>44</v>
      </c>
      <c r="M2181" t="s">
        <v>103</v>
      </c>
      <c r="N2181" s="19" t="s">
        <v>33</v>
      </c>
      <c r="S2181" s="19" t="s">
        <v>33</v>
      </c>
    </row>
    <row r="2182" spans="5:19" x14ac:dyDescent="0.25">
      <c r="E2182" t="s">
        <v>8229</v>
      </c>
      <c r="F2182" t="s">
        <v>8230</v>
      </c>
      <c r="G2182" s="19" t="s">
        <v>33</v>
      </c>
      <c r="H2182" t="s">
        <v>8225</v>
      </c>
      <c r="I2182" t="s">
        <v>89</v>
      </c>
      <c r="J2182" t="s">
        <v>89</v>
      </c>
      <c r="K2182" t="s">
        <v>8231</v>
      </c>
      <c r="L2182" t="s">
        <v>44</v>
      </c>
      <c r="M2182" t="s">
        <v>103</v>
      </c>
      <c r="N2182" s="19" t="s">
        <v>33</v>
      </c>
      <c r="S2182" s="19" t="s">
        <v>33</v>
      </c>
    </row>
    <row r="2183" spans="5:19" x14ac:dyDescent="0.25">
      <c r="E2183" t="s">
        <v>8232</v>
      </c>
      <c r="F2183" t="s">
        <v>8233</v>
      </c>
      <c r="G2183" s="19" t="s">
        <v>33</v>
      </c>
      <c r="H2183" t="s">
        <v>8225</v>
      </c>
      <c r="I2183" t="s">
        <v>89</v>
      </c>
      <c r="J2183" t="s">
        <v>89</v>
      </c>
      <c r="K2183" t="s">
        <v>8231</v>
      </c>
      <c r="L2183" t="s">
        <v>44</v>
      </c>
      <c r="M2183" t="s">
        <v>103</v>
      </c>
      <c r="N2183" s="19" t="s">
        <v>33</v>
      </c>
      <c r="S2183" s="19" t="s">
        <v>33</v>
      </c>
    </row>
    <row r="2184" spans="5:19" x14ac:dyDescent="0.25">
      <c r="E2184" t="s">
        <v>8234</v>
      </c>
      <c r="F2184" t="s">
        <v>8235</v>
      </c>
      <c r="G2184" s="19" t="s">
        <v>33</v>
      </c>
      <c r="H2184" t="s">
        <v>8236</v>
      </c>
      <c r="I2184" t="s">
        <v>38</v>
      </c>
      <c r="J2184" t="s">
        <v>471</v>
      </c>
      <c r="K2184" t="s">
        <v>8237</v>
      </c>
      <c r="L2184" t="s">
        <v>44</v>
      </c>
      <c r="M2184" t="s">
        <v>103</v>
      </c>
      <c r="N2184" s="19" t="s">
        <v>33</v>
      </c>
      <c r="S2184" s="19" t="s">
        <v>33</v>
      </c>
    </row>
    <row r="2185" spans="5:19" x14ac:dyDescent="0.25">
      <c r="E2185" t="s">
        <v>8238</v>
      </c>
      <c r="F2185" t="s">
        <v>8239</v>
      </c>
      <c r="G2185" s="19" t="s">
        <v>33</v>
      </c>
      <c r="H2185" t="s">
        <v>8240</v>
      </c>
      <c r="I2185" t="s">
        <v>52</v>
      </c>
      <c r="J2185" t="s">
        <v>137</v>
      </c>
      <c r="K2185" t="s">
        <v>8241</v>
      </c>
      <c r="L2185" t="s">
        <v>91</v>
      </c>
      <c r="M2185" t="s">
        <v>99</v>
      </c>
      <c r="N2185" s="19" t="s">
        <v>33</v>
      </c>
      <c r="S2185" s="19" t="s">
        <v>33</v>
      </c>
    </row>
    <row r="2186" spans="5:19" x14ac:dyDescent="0.25">
      <c r="E2186" t="s">
        <v>8242</v>
      </c>
      <c r="F2186" t="s">
        <v>8243</v>
      </c>
      <c r="G2186" s="19" t="s">
        <v>33</v>
      </c>
      <c r="H2186" t="s">
        <v>8240</v>
      </c>
      <c r="I2186" t="s">
        <v>89</v>
      </c>
      <c r="J2186" t="s">
        <v>89</v>
      </c>
      <c r="K2186" t="s">
        <v>8244</v>
      </c>
      <c r="L2186" t="s">
        <v>35</v>
      </c>
      <c r="M2186" t="s">
        <v>263</v>
      </c>
      <c r="N2186" s="19" t="s">
        <v>33</v>
      </c>
      <c r="S2186" s="19" t="s">
        <v>33</v>
      </c>
    </row>
    <row r="2187" spans="5:19" x14ac:dyDescent="0.25">
      <c r="E2187" t="s">
        <v>8245</v>
      </c>
      <c r="F2187" t="s">
        <v>8246</v>
      </c>
      <c r="G2187" s="19" t="s">
        <v>33</v>
      </c>
      <c r="H2187" t="s">
        <v>8240</v>
      </c>
      <c r="I2187" t="s">
        <v>89</v>
      </c>
      <c r="J2187" t="s">
        <v>89</v>
      </c>
      <c r="K2187" t="s">
        <v>8247</v>
      </c>
      <c r="L2187" t="s">
        <v>44</v>
      </c>
      <c r="M2187" t="s">
        <v>77</v>
      </c>
      <c r="N2187" s="19" t="s">
        <v>33</v>
      </c>
      <c r="S2187" s="19" t="s">
        <v>33</v>
      </c>
    </row>
    <row r="2188" spans="5:19" x14ac:dyDescent="0.25">
      <c r="E2188" t="s">
        <v>8248</v>
      </c>
      <c r="F2188" t="s">
        <v>8249</v>
      </c>
      <c r="G2188" s="19" t="s">
        <v>33</v>
      </c>
      <c r="H2188" t="s">
        <v>8250</v>
      </c>
      <c r="I2188" t="s">
        <v>96</v>
      </c>
      <c r="J2188" t="s">
        <v>1024</v>
      </c>
      <c r="K2188" t="s">
        <v>8247</v>
      </c>
      <c r="L2188" t="s">
        <v>44</v>
      </c>
      <c r="M2188" t="s">
        <v>77</v>
      </c>
      <c r="N2188" s="19" t="s">
        <v>33</v>
      </c>
      <c r="S2188" s="19" t="s">
        <v>33</v>
      </c>
    </row>
    <row r="2189" spans="5:19" x14ac:dyDescent="0.25">
      <c r="E2189" t="s">
        <v>8251</v>
      </c>
      <c r="F2189" t="s">
        <v>8252</v>
      </c>
      <c r="G2189" s="19" t="s">
        <v>33</v>
      </c>
      <c r="H2189" t="s">
        <v>8253</v>
      </c>
      <c r="I2189" t="s">
        <v>35</v>
      </c>
      <c r="J2189" t="s">
        <v>117</v>
      </c>
      <c r="K2189" t="s">
        <v>8254</v>
      </c>
      <c r="L2189" t="s">
        <v>44</v>
      </c>
      <c r="M2189" t="s">
        <v>103</v>
      </c>
      <c r="N2189" s="19" t="s">
        <v>33</v>
      </c>
      <c r="S2189" s="19" t="s">
        <v>33</v>
      </c>
    </row>
    <row r="2190" spans="5:19" x14ac:dyDescent="0.25">
      <c r="E2190" t="s">
        <v>8255</v>
      </c>
      <c r="F2190" t="s">
        <v>8256</v>
      </c>
      <c r="G2190" s="19" t="s">
        <v>33</v>
      </c>
      <c r="H2190" t="s">
        <v>8257</v>
      </c>
      <c r="I2190" t="s">
        <v>44</v>
      </c>
      <c r="J2190" t="s">
        <v>45</v>
      </c>
      <c r="K2190" t="s">
        <v>8258</v>
      </c>
      <c r="L2190" t="s">
        <v>110</v>
      </c>
      <c r="M2190" t="s">
        <v>313</v>
      </c>
      <c r="N2190" s="19" t="s">
        <v>33</v>
      </c>
      <c r="S2190" s="19" t="s">
        <v>33</v>
      </c>
    </row>
    <row r="2191" spans="5:19" x14ac:dyDescent="0.25">
      <c r="E2191" t="s">
        <v>8259</v>
      </c>
      <c r="F2191" t="s">
        <v>8260</v>
      </c>
      <c r="G2191" s="19" t="s">
        <v>33</v>
      </c>
      <c r="H2191" t="s">
        <v>8261</v>
      </c>
      <c r="I2191" t="s">
        <v>170</v>
      </c>
      <c r="J2191" t="s">
        <v>553</v>
      </c>
      <c r="K2191" t="s">
        <v>8262</v>
      </c>
      <c r="L2191" t="s">
        <v>44</v>
      </c>
      <c r="M2191" t="s">
        <v>103</v>
      </c>
      <c r="N2191" s="19" t="s">
        <v>33</v>
      </c>
      <c r="S2191" s="19" t="s">
        <v>33</v>
      </c>
    </row>
    <row r="2192" spans="5:19" x14ac:dyDescent="0.25">
      <c r="E2192" t="s">
        <v>8263</v>
      </c>
      <c r="F2192" t="s">
        <v>8264</v>
      </c>
      <c r="G2192" s="19" t="s">
        <v>33</v>
      </c>
      <c r="H2192" t="s">
        <v>8265</v>
      </c>
      <c r="I2192" t="s">
        <v>170</v>
      </c>
      <c r="J2192" t="s">
        <v>2637</v>
      </c>
      <c r="K2192" t="s">
        <v>8266</v>
      </c>
      <c r="L2192" t="s">
        <v>38</v>
      </c>
      <c r="M2192" t="s">
        <v>376</v>
      </c>
      <c r="N2192" s="19" t="s">
        <v>33</v>
      </c>
      <c r="S2192" s="19" t="s">
        <v>33</v>
      </c>
    </row>
    <row r="2193" spans="5:19" x14ac:dyDescent="0.25">
      <c r="E2193" t="s">
        <v>8267</v>
      </c>
      <c r="F2193" t="s">
        <v>8268</v>
      </c>
      <c r="G2193" s="19" t="s">
        <v>33</v>
      </c>
      <c r="H2193" t="s">
        <v>8269</v>
      </c>
      <c r="I2193" t="s">
        <v>82</v>
      </c>
      <c r="J2193" t="s">
        <v>186</v>
      </c>
      <c r="K2193" t="s">
        <v>8270</v>
      </c>
      <c r="L2193" t="s">
        <v>110</v>
      </c>
      <c r="M2193" t="s">
        <v>99</v>
      </c>
      <c r="N2193" s="19" t="s">
        <v>33</v>
      </c>
      <c r="S2193" s="19" t="s">
        <v>33</v>
      </c>
    </row>
    <row r="2194" spans="5:19" x14ac:dyDescent="0.25">
      <c r="E2194" t="s">
        <v>8271</v>
      </c>
      <c r="F2194" t="s">
        <v>8272</v>
      </c>
      <c r="G2194" s="19" t="s">
        <v>33</v>
      </c>
      <c r="H2194" t="s">
        <v>8273</v>
      </c>
      <c r="I2194" t="s">
        <v>150</v>
      </c>
      <c r="J2194" t="s">
        <v>151</v>
      </c>
      <c r="K2194" t="s">
        <v>8274</v>
      </c>
      <c r="L2194" t="s">
        <v>38</v>
      </c>
      <c r="M2194" t="s">
        <v>68</v>
      </c>
      <c r="N2194" s="19" t="s">
        <v>33</v>
      </c>
      <c r="S2194" s="19" t="s">
        <v>33</v>
      </c>
    </row>
    <row r="2195" spans="5:19" x14ac:dyDescent="0.25">
      <c r="E2195" t="s">
        <v>8275</v>
      </c>
      <c r="F2195" t="s">
        <v>8276</v>
      </c>
      <c r="G2195" s="19" t="s">
        <v>33</v>
      </c>
      <c r="H2195" t="s">
        <v>8277</v>
      </c>
      <c r="I2195" t="s">
        <v>44</v>
      </c>
      <c r="J2195" t="s">
        <v>103</v>
      </c>
      <c r="K2195" t="s">
        <v>8278</v>
      </c>
      <c r="L2195" t="s">
        <v>44</v>
      </c>
      <c r="M2195" t="s">
        <v>103</v>
      </c>
      <c r="N2195" s="19" t="s">
        <v>33</v>
      </c>
      <c r="S2195" s="19" t="s">
        <v>33</v>
      </c>
    </row>
    <row r="2196" spans="5:19" x14ac:dyDescent="0.25">
      <c r="E2196" t="s">
        <v>8279</v>
      </c>
      <c r="F2196" t="s">
        <v>8280</v>
      </c>
      <c r="G2196" s="19" t="s">
        <v>33</v>
      </c>
      <c r="H2196" t="s">
        <v>8281</v>
      </c>
      <c r="I2196" t="s">
        <v>150</v>
      </c>
      <c r="J2196" t="s">
        <v>151</v>
      </c>
      <c r="K2196" t="s">
        <v>8282</v>
      </c>
      <c r="L2196" t="s">
        <v>89</v>
      </c>
      <c r="M2196" t="s">
        <v>89</v>
      </c>
      <c r="N2196" s="19" t="s">
        <v>33</v>
      </c>
      <c r="S2196" s="19" t="s">
        <v>33</v>
      </c>
    </row>
    <row r="2197" spans="5:19" x14ac:dyDescent="0.25">
      <c r="E2197" t="s">
        <v>8283</v>
      </c>
      <c r="F2197" t="s">
        <v>8284</v>
      </c>
      <c r="G2197" s="19" t="s">
        <v>33</v>
      </c>
      <c r="H2197" t="s">
        <v>8285</v>
      </c>
      <c r="I2197" t="s">
        <v>150</v>
      </c>
      <c r="J2197" t="s">
        <v>151</v>
      </c>
      <c r="K2197" t="s">
        <v>8286</v>
      </c>
      <c r="L2197" t="s">
        <v>44</v>
      </c>
      <c r="M2197" t="s">
        <v>103</v>
      </c>
      <c r="N2197" s="19" t="s">
        <v>33</v>
      </c>
      <c r="S2197" s="19" t="s">
        <v>33</v>
      </c>
    </row>
    <row r="2198" spans="5:19" x14ac:dyDescent="0.25">
      <c r="E2198" t="s">
        <v>8287</v>
      </c>
      <c r="F2198" t="s">
        <v>8288</v>
      </c>
      <c r="G2198" s="19" t="s">
        <v>33</v>
      </c>
      <c r="H2198" t="s">
        <v>8289</v>
      </c>
      <c r="I2198" t="s">
        <v>150</v>
      </c>
      <c r="J2198" t="s">
        <v>151</v>
      </c>
      <c r="K2198" t="s">
        <v>8290</v>
      </c>
      <c r="L2198" t="s">
        <v>44</v>
      </c>
      <c r="M2198" t="s">
        <v>45</v>
      </c>
      <c r="N2198" s="19" t="s">
        <v>33</v>
      </c>
      <c r="S2198" s="19" t="s">
        <v>33</v>
      </c>
    </row>
    <row r="2199" spans="5:19" x14ac:dyDescent="0.25">
      <c r="E2199" t="s">
        <v>8291</v>
      </c>
      <c r="F2199" t="s">
        <v>8292</v>
      </c>
      <c r="G2199" s="19" t="s">
        <v>33</v>
      </c>
      <c r="H2199" t="s">
        <v>8289</v>
      </c>
      <c r="I2199" t="s">
        <v>89</v>
      </c>
      <c r="J2199" t="s">
        <v>89</v>
      </c>
      <c r="K2199" t="s">
        <v>8293</v>
      </c>
      <c r="L2199" t="s">
        <v>52</v>
      </c>
      <c r="M2199" t="s">
        <v>99</v>
      </c>
      <c r="N2199" s="19" t="s">
        <v>33</v>
      </c>
      <c r="S2199" s="19" t="s">
        <v>33</v>
      </c>
    </row>
    <row r="2200" spans="5:19" x14ac:dyDescent="0.25">
      <c r="E2200" t="s">
        <v>8294</v>
      </c>
      <c r="F2200" t="s">
        <v>8295</v>
      </c>
      <c r="G2200" s="19" t="s">
        <v>33</v>
      </c>
      <c r="H2200" t="s">
        <v>8296</v>
      </c>
      <c r="I2200" t="s">
        <v>150</v>
      </c>
      <c r="J2200" t="s">
        <v>151</v>
      </c>
      <c r="K2200" t="s">
        <v>8297</v>
      </c>
      <c r="L2200" t="s">
        <v>82</v>
      </c>
      <c r="M2200" t="s">
        <v>117</v>
      </c>
      <c r="N2200" s="19" t="s">
        <v>33</v>
      </c>
      <c r="S2200" s="19" t="s">
        <v>33</v>
      </c>
    </row>
    <row r="2201" spans="5:19" x14ac:dyDescent="0.25">
      <c r="E2201" t="s">
        <v>8298</v>
      </c>
      <c r="F2201" t="s">
        <v>8299</v>
      </c>
      <c r="G2201" s="19" t="s">
        <v>33</v>
      </c>
      <c r="H2201" t="s">
        <v>8300</v>
      </c>
      <c r="I2201" t="s">
        <v>44</v>
      </c>
      <c r="J2201" t="s">
        <v>103</v>
      </c>
      <c r="K2201" t="s">
        <v>8301</v>
      </c>
      <c r="N2201" s="19" t="s">
        <v>33</v>
      </c>
      <c r="S2201" s="19" t="s">
        <v>33</v>
      </c>
    </row>
    <row r="2202" spans="5:19" x14ac:dyDescent="0.25">
      <c r="E2202" t="s">
        <v>8302</v>
      </c>
      <c r="F2202" t="s">
        <v>8303</v>
      </c>
      <c r="G2202" s="19" t="s">
        <v>33</v>
      </c>
      <c r="H2202" t="s">
        <v>8304</v>
      </c>
      <c r="I2202" t="s">
        <v>82</v>
      </c>
      <c r="J2202" t="s">
        <v>164</v>
      </c>
      <c r="K2202" t="s">
        <v>8305</v>
      </c>
      <c r="L2202" t="s">
        <v>44</v>
      </c>
      <c r="M2202" t="s">
        <v>103</v>
      </c>
      <c r="N2202" s="19" t="s">
        <v>33</v>
      </c>
      <c r="S2202" s="19" t="s">
        <v>33</v>
      </c>
    </row>
    <row r="2203" spans="5:19" x14ac:dyDescent="0.25">
      <c r="E2203" t="s">
        <v>8306</v>
      </c>
      <c r="F2203" t="s">
        <v>8307</v>
      </c>
      <c r="G2203" s="19" t="s">
        <v>33</v>
      </c>
      <c r="H2203" t="s">
        <v>8308</v>
      </c>
      <c r="I2203" t="s">
        <v>44</v>
      </c>
      <c r="J2203" t="s">
        <v>285</v>
      </c>
      <c r="K2203" t="s">
        <v>8309</v>
      </c>
      <c r="L2203" t="s">
        <v>44</v>
      </c>
      <c r="M2203" t="s">
        <v>144</v>
      </c>
      <c r="N2203" s="19" t="s">
        <v>33</v>
      </c>
      <c r="S2203" s="19" t="s">
        <v>33</v>
      </c>
    </row>
    <row r="2204" spans="5:19" x14ac:dyDescent="0.25">
      <c r="E2204" t="s">
        <v>8310</v>
      </c>
      <c r="F2204" t="s">
        <v>8311</v>
      </c>
      <c r="G2204" s="19" t="s">
        <v>33</v>
      </c>
      <c r="H2204" t="s">
        <v>8312</v>
      </c>
      <c r="I2204" t="s">
        <v>38</v>
      </c>
      <c r="J2204" t="s">
        <v>2385</v>
      </c>
      <c r="K2204" t="s">
        <v>8313</v>
      </c>
      <c r="L2204" t="s">
        <v>170</v>
      </c>
      <c r="M2204" t="s">
        <v>184</v>
      </c>
      <c r="N2204" s="19" t="s">
        <v>33</v>
      </c>
      <c r="S2204" s="19" t="s">
        <v>33</v>
      </c>
    </row>
    <row r="2205" spans="5:19" x14ac:dyDescent="0.25">
      <c r="E2205" t="s">
        <v>8314</v>
      </c>
      <c r="F2205" t="s">
        <v>8315</v>
      </c>
      <c r="G2205" s="19" t="s">
        <v>33</v>
      </c>
      <c r="H2205" t="s">
        <v>8316</v>
      </c>
      <c r="I2205" t="s">
        <v>170</v>
      </c>
      <c r="J2205" t="s">
        <v>184</v>
      </c>
      <c r="K2205" t="s">
        <v>8317</v>
      </c>
      <c r="L2205" t="s">
        <v>52</v>
      </c>
      <c r="M2205" t="s">
        <v>66</v>
      </c>
      <c r="N2205" s="19" t="s">
        <v>33</v>
      </c>
      <c r="S2205" s="19" t="s">
        <v>33</v>
      </c>
    </row>
    <row r="2206" spans="5:19" x14ac:dyDescent="0.25">
      <c r="E2206" t="s">
        <v>8318</v>
      </c>
      <c r="F2206" t="s">
        <v>8319</v>
      </c>
      <c r="G2206" s="19" t="s">
        <v>33</v>
      </c>
      <c r="H2206" t="s">
        <v>8320</v>
      </c>
      <c r="I2206" t="s">
        <v>150</v>
      </c>
      <c r="J2206" t="s">
        <v>510</v>
      </c>
      <c r="K2206" t="s">
        <v>8317</v>
      </c>
      <c r="L2206" t="s">
        <v>52</v>
      </c>
      <c r="M2206" t="s">
        <v>66</v>
      </c>
      <c r="N2206" s="19" t="s">
        <v>33</v>
      </c>
      <c r="S2206" s="19" t="s">
        <v>33</v>
      </c>
    </row>
    <row r="2207" spans="5:19" x14ac:dyDescent="0.25">
      <c r="E2207" t="s">
        <v>8321</v>
      </c>
      <c r="F2207" t="s">
        <v>8322</v>
      </c>
      <c r="G2207" s="19" t="s">
        <v>33</v>
      </c>
      <c r="H2207" t="s">
        <v>8323</v>
      </c>
      <c r="I2207" t="s">
        <v>150</v>
      </c>
      <c r="J2207" t="s">
        <v>640</v>
      </c>
      <c r="K2207" t="s">
        <v>8317</v>
      </c>
      <c r="L2207" t="s">
        <v>52</v>
      </c>
      <c r="M2207" t="s">
        <v>66</v>
      </c>
      <c r="N2207" s="19" t="s">
        <v>33</v>
      </c>
      <c r="S2207" s="19" t="s">
        <v>33</v>
      </c>
    </row>
    <row r="2208" spans="5:19" x14ac:dyDescent="0.25">
      <c r="E2208" t="s">
        <v>8324</v>
      </c>
      <c r="F2208" t="s">
        <v>8325</v>
      </c>
      <c r="G2208" s="19" t="s">
        <v>33</v>
      </c>
      <c r="H2208" t="s">
        <v>8326</v>
      </c>
      <c r="I2208" t="s">
        <v>52</v>
      </c>
      <c r="J2208" t="s">
        <v>1420</v>
      </c>
      <c r="K2208" t="s">
        <v>8317</v>
      </c>
      <c r="L2208" t="s">
        <v>52</v>
      </c>
      <c r="M2208" t="s">
        <v>66</v>
      </c>
      <c r="N2208" s="19" t="s">
        <v>33</v>
      </c>
      <c r="S2208" s="19" t="s">
        <v>33</v>
      </c>
    </row>
    <row r="2209" spans="5:19" x14ac:dyDescent="0.25">
      <c r="E2209" t="s">
        <v>8327</v>
      </c>
      <c r="F2209" t="s">
        <v>8328</v>
      </c>
      <c r="G2209" s="19" t="s">
        <v>33</v>
      </c>
      <c r="H2209" t="s">
        <v>8329</v>
      </c>
      <c r="I2209" t="s">
        <v>52</v>
      </c>
      <c r="J2209" t="s">
        <v>137</v>
      </c>
      <c r="K2209" t="s">
        <v>8330</v>
      </c>
      <c r="L2209" t="s">
        <v>96</v>
      </c>
      <c r="M2209" t="s">
        <v>164</v>
      </c>
      <c r="N2209" s="19" t="s">
        <v>33</v>
      </c>
      <c r="S2209" s="19" t="s">
        <v>33</v>
      </c>
    </row>
    <row r="2210" spans="5:19" x14ac:dyDescent="0.25">
      <c r="E2210" t="s">
        <v>8331</v>
      </c>
      <c r="F2210" t="s">
        <v>8332</v>
      </c>
      <c r="G2210" s="19" t="s">
        <v>33</v>
      </c>
      <c r="H2210" t="s">
        <v>8333</v>
      </c>
      <c r="I2210" t="s">
        <v>52</v>
      </c>
      <c r="J2210" t="s">
        <v>1994</v>
      </c>
      <c r="K2210" t="s">
        <v>8334</v>
      </c>
      <c r="L2210" t="s">
        <v>38</v>
      </c>
      <c r="M2210" t="s">
        <v>68</v>
      </c>
      <c r="N2210" s="19" t="s">
        <v>33</v>
      </c>
      <c r="S2210" s="19" t="s">
        <v>33</v>
      </c>
    </row>
    <row r="2211" spans="5:19" x14ac:dyDescent="0.25">
      <c r="E2211" t="s">
        <v>8335</v>
      </c>
      <c r="F2211" t="s">
        <v>8336</v>
      </c>
      <c r="G2211" s="19" t="s">
        <v>33</v>
      </c>
      <c r="H2211" t="s">
        <v>8337</v>
      </c>
      <c r="I2211" t="s">
        <v>52</v>
      </c>
      <c r="J2211" t="s">
        <v>861</v>
      </c>
      <c r="K2211" t="s">
        <v>8338</v>
      </c>
      <c r="L2211" t="s">
        <v>38</v>
      </c>
      <c r="M2211" t="s">
        <v>68</v>
      </c>
      <c r="N2211" s="19" t="s">
        <v>33</v>
      </c>
      <c r="S2211" s="19" t="s">
        <v>33</v>
      </c>
    </row>
    <row r="2212" spans="5:19" x14ac:dyDescent="0.25">
      <c r="E2212" t="s">
        <v>8339</v>
      </c>
      <c r="F2212" t="s">
        <v>8340</v>
      </c>
      <c r="G2212" s="19" t="s">
        <v>33</v>
      </c>
      <c r="H2212" t="s">
        <v>8341</v>
      </c>
      <c r="I2212" t="s">
        <v>89</v>
      </c>
      <c r="J2212" t="s">
        <v>89</v>
      </c>
      <c r="K2212" t="s">
        <v>8342</v>
      </c>
      <c r="L2212" t="s">
        <v>44</v>
      </c>
      <c r="M2212" t="s">
        <v>45</v>
      </c>
      <c r="N2212" s="19" t="s">
        <v>33</v>
      </c>
      <c r="S2212" s="19" t="s">
        <v>33</v>
      </c>
    </row>
    <row r="2213" spans="5:19" x14ac:dyDescent="0.25">
      <c r="E2213" t="s">
        <v>8343</v>
      </c>
      <c r="F2213" t="s">
        <v>8344</v>
      </c>
      <c r="G2213" s="19" t="s">
        <v>33</v>
      </c>
      <c r="H2213" t="s">
        <v>8345</v>
      </c>
      <c r="I2213" t="s">
        <v>89</v>
      </c>
      <c r="J2213" t="s">
        <v>89</v>
      </c>
      <c r="K2213" t="s">
        <v>8346</v>
      </c>
      <c r="L2213" t="s">
        <v>44</v>
      </c>
      <c r="M2213" t="s">
        <v>45</v>
      </c>
      <c r="N2213" s="19" t="s">
        <v>33</v>
      </c>
      <c r="S2213" s="19" t="s">
        <v>33</v>
      </c>
    </row>
    <row r="2214" spans="5:19" x14ac:dyDescent="0.25">
      <c r="E2214" t="s">
        <v>8347</v>
      </c>
      <c r="F2214" t="s">
        <v>8348</v>
      </c>
      <c r="G2214" s="19" t="s">
        <v>33</v>
      </c>
      <c r="H2214" t="s">
        <v>8349</v>
      </c>
      <c r="I2214" t="s">
        <v>89</v>
      </c>
      <c r="J2214" t="s">
        <v>89</v>
      </c>
      <c r="K2214" t="s">
        <v>8350</v>
      </c>
      <c r="L2214" t="s">
        <v>35</v>
      </c>
      <c r="M2214" t="s">
        <v>160</v>
      </c>
      <c r="N2214" s="19" t="s">
        <v>33</v>
      </c>
      <c r="S2214" s="19" t="s">
        <v>33</v>
      </c>
    </row>
    <row r="2215" spans="5:19" x14ac:dyDescent="0.25">
      <c r="E2215" t="s">
        <v>8351</v>
      </c>
      <c r="F2215" t="s">
        <v>8352</v>
      </c>
      <c r="G2215" s="19" t="s">
        <v>33</v>
      </c>
      <c r="H2215" t="s">
        <v>8353</v>
      </c>
      <c r="I2215" t="s">
        <v>89</v>
      </c>
      <c r="J2215" t="s">
        <v>89</v>
      </c>
      <c r="K2215" t="s">
        <v>8354</v>
      </c>
      <c r="L2215" t="s">
        <v>38</v>
      </c>
      <c r="M2215" t="s">
        <v>133</v>
      </c>
      <c r="N2215" s="19" t="s">
        <v>33</v>
      </c>
      <c r="S2215" s="19" t="s">
        <v>33</v>
      </c>
    </row>
    <row r="2216" spans="5:19" x14ac:dyDescent="0.25">
      <c r="E2216" t="s">
        <v>8355</v>
      </c>
      <c r="F2216" t="s">
        <v>8356</v>
      </c>
      <c r="G2216" s="19" t="s">
        <v>33</v>
      </c>
      <c r="H2216" t="s">
        <v>8357</v>
      </c>
      <c r="I2216" t="s">
        <v>89</v>
      </c>
      <c r="J2216" t="s">
        <v>89</v>
      </c>
      <c r="K2216" t="s">
        <v>8354</v>
      </c>
      <c r="L2216" t="s">
        <v>38</v>
      </c>
      <c r="M2216" t="s">
        <v>133</v>
      </c>
      <c r="N2216" s="19" t="s">
        <v>33</v>
      </c>
      <c r="S2216" s="19" t="s">
        <v>33</v>
      </c>
    </row>
    <row r="2217" spans="5:19" x14ac:dyDescent="0.25">
      <c r="E2217" t="s">
        <v>8358</v>
      </c>
      <c r="F2217" t="s">
        <v>8359</v>
      </c>
      <c r="G2217" s="19" t="s">
        <v>33</v>
      </c>
      <c r="H2217" t="s">
        <v>8360</v>
      </c>
      <c r="I2217" t="s">
        <v>89</v>
      </c>
      <c r="J2217" t="s">
        <v>89</v>
      </c>
      <c r="K2217" t="s">
        <v>8354</v>
      </c>
      <c r="L2217" t="s">
        <v>38</v>
      </c>
      <c r="M2217" t="s">
        <v>133</v>
      </c>
      <c r="N2217" s="19" t="s">
        <v>33</v>
      </c>
      <c r="S2217" s="19" t="s">
        <v>33</v>
      </c>
    </row>
    <row r="2218" spans="5:19" x14ac:dyDescent="0.25">
      <c r="E2218" t="s">
        <v>8361</v>
      </c>
      <c r="F2218" t="s">
        <v>8362</v>
      </c>
      <c r="G2218" s="19" t="s">
        <v>33</v>
      </c>
      <c r="H2218" t="s">
        <v>8363</v>
      </c>
      <c r="I2218" t="s">
        <v>89</v>
      </c>
      <c r="J2218" t="s">
        <v>89</v>
      </c>
      <c r="K2218" t="s">
        <v>8364</v>
      </c>
      <c r="L2218" t="s">
        <v>110</v>
      </c>
      <c r="M2218" t="s">
        <v>339</v>
      </c>
      <c r="N2218" s="19" t="s">
        <v>33</v>
      </c>
      <c r="S2218" s="19" t="s">
        <v>33</v>
      </c>
    </row>
    <row r="2219" spans="5:19" x14ac:dyDescent="0.25">
      <c r="E2219" t="s">
        <v>8365</v>
      </c>
      <c r="F2219" t="s">
        <v>8366</v>
      </c>
      <c r="G2219" s="19" t="s">
        <v>33</v>
      </c>
      <c r="H2219" t="s">
        <v>8367</v>
      </c>
      <c r="I2219" t="s">
        <v>89</v>
      </c>
      <c r="J2219" t="s">
        <v>89</v>
      </c>
      <c r="K2219" t="s">
        <v>8368</v>
      </c>
      <c r="L2219" t="s">
        <v>91</v>
      </c>
      <c r="M2219" t="s">
        <v>99</v>
      </c>
      <c r="N2219" s="19" t="s">
        <v>33</v>
      </c>
      <c r="S2219" s="19" t="s">
        <v>33</v>
      </c>
    </row>
    <row r="2220" spans="5:19" x14ac:dyDescent="0.25">
      <c r="E2220" t="s">
        <v>8369</v>
      </c>
      <c r="F2220" t="s">
        <v>8370</v>
      </c>
      <c r="G2220" s="19" t="s">
        <v>33</v>
      </c>
      <c r="H2220" t="s">
        <v>8371</v>
      </c>
      <c r="I2220" t="s">
        <v>89</v>
      </c>
      <c r="J2220" t="s">
        <v>89</v>
      </c>
      <c r="K2220" t="s">
        <v>8372</v>
      </c>
      <c r="L2220" t="s">
        <v>44</v>
      </c>
      <c r="M2220" t="s">
        <v>103</v>
      </c>
      <c r="N2220" s="19" t="s">
        <v>33</v>
      </c>
      <c r="S2220" s="19" t="s">
        <v>33</v>
      </c>
    </row>
    <row r="2221" spans="5:19" x14ac:dyDescent="0.25">
      <c r="E2221" t="s">
        <v>8373</v>
      </c>
      <c r="F2221" t="s">
        <v>8374</v>
      </c>
      <c r="G2221" s="19" t="s">
        <v>33</v>
      </c>
      <c r="H2221" t="s">
        <v>8375</v>
      </c>
      <c r="I2221" t="s">
        <v>89</v>
      </c>
      <c r="J2221" t="s">
        <v>89</v>
      </c>
      <c r="K2221" t="s">
        <v>8376</v>
      </c>
      <c r="L2221" t="s">
        <v>38</v>
      </c>
      <c r="M2221" t="s">
        <v>62</v>
      </c>
      <c r="N2221" s="19" t="s">
        <v>33</v>
      </c>
      <c r="S2221" s="19" t="s">
        <v>33</v>
      </c>
    </row>
    <row r="2222" spans="5:19" x14ac:dyDescent="0.25">
      <c r="E2222" t="s">
        <v>8377</v>
      </c>
      <c r="F2222" t="s">
        <v>8378</v>
      </c>
      <c r="G2222" s="19" t="s">
        <v>33</v>
      </c>
      <c r="H2222" t="s">
        <v>8379</v>
      </c>
      <c r="I2222" t="s">
        <v>89</v>
      </c>
      <c r="J2222" t="s">
        <v>89</v>
      </c>
      <c r="K2222" t="s">
        <v>8380</v>
      </c>
      <c r="L2222" t="s">
        <v>91</v>
      </c>
      <c r="M2222" t="s">
        <v>92</v>
      </c>
      <c r="N2222" s="19" t="s">
        <v>33</v>
      </c>
      <c r="S2222" s="19" t="s">
        <v>33</v>
      </c>
    </row>
    <row r="2223" spans="5:19" x14ac:dyDescent="0.25">
      <c r="E2223" t="s">
        <v>8381</v>
      </c>
      <c r="F2223" t="s">
        <v>8382</v>
      </c>
      <c r="G2223" s="19" t="s">
        <v>33</v>
      </c>
      <c r="H2223" t="s">
        <v>8383</v>
      </c>
      <c r="I2223" t="s">
        <v>89</v>
      </c>
      <c r="J2223" t="s">
        <v>89</v>
      </c>
      <c r="K2223" t="s">
        <v>8384</v>
      </c>
      <c r="L2223" t="s">
        <v>44</v>
      </c>
      <c r="M2223" t="s">
        <v>103</v>
      </c>
      <c r="N2223" s="19" t="s">
        <v>33</v>
      </c>
      <c r="S2223" s="19" t="s">
        <v>33</v>
      </c>
    </row>
    <row r="2224" spans="5:19" x14ac:dyDescent="0.25">
      <c r="E2224" t="s">
        <v>8385</v>
      </c>
      <c r="F2224" t="s">
        <v>8386</v>
      </c>
      <c r="G2224" s="19" t="s">
        <v>33</v>
      </c>
      <c r="H2224" t="s">
        <v>8387</v>
      </c>
      <c r="I2224" t="s">
        <v>89</v>
      </c>
      <c r="J2224" t="s">
        <v>89</v>
      </c>
      <c r="K2224" t="s">
        <v>8388</v>
      </c>
      <c r="L2224" t="s">
        <v>52</v>
      </c>
      <c r="M2224" t="s">
        <v>630</v>
      </c>
      <c r="N2224" s="19" t="s">
        <v>33</v>
      </c>
      <c r="S2224" s="19" t="s">
        <v>33</v>
      </c>
    </row>
    <row r="2225" spans="5:19" x14ac:dyDescent="0.25">
      <c r="E2225" t="s">
        <v>8389</v>
      </c>
      <c r="F2225" t="s">
        <v>8390</v>
      </c>
      <c r="G2225" s="19" t="s">
        <v>33</v>
      </c>
      <c r="H2225" t="s">
        <v>8391</v>
      </c>
      <c r="I2225" t="s">
        <v>89</v>
      </c>
      <c r="J2225" t="s">
        <v>89</v>
      </c>
      <c r="K2225" t="s">
        <v>8392</v>
      </c>
      <c r="L2225" t="s">
        <v>44</v>
      </c>
      <c r="M2225" t="s">
        <v>103</v>
      </c>
      <c r="N2225" s="19" t="s">
        <v>33</v>
      </c>
      <c r="S2225" s="19" t="s">
        <v>33</v>
      </c>
    </row>
    <row r="2226" spans="5:19" x14ac:dyDescent="0.25">
      <c r="E2226" t="s">
        <v>8393</v>
      </c>
      <c r="F2226" t="s">
        <v>8394</v>
      </c>
      <c r="G2226" s="19" t="s">
        <v>33</v>
      </c>
      <c r="H2226" t="s">
        <v>8395</v>
      </c>
      <c r="I2226" t="s">
        <v>89</v>
      </c>
      <c r="J2226" t="s">
        <v>89</v>
      </c>
      <c r="K2226" t="s">
        <v>8396</v>
      </c>
      <c r="L2226" t="s">
        <v>38</v>
      </c>
      <c r="M2226" t="s">
        <v>39</v>
      </c>
      <c r="N2226" s="19" t="s">
        <v>33</v>
      </c>
      <c r="S2226" s="19" t="s">
        <v>33</v>
      </c>
    </row>
    <row r="2227" spans="5:19" x14ac:dyDescent="0.25">
      <c r="E2227" t="s">
        <v>8397</v>
      </c>
      <c r="F2227" t="s">
        <v>8398</v>
      </c>
      <c r="G2227" s="19" t="s">
        <v>33</v>
      </c>
      <c r="H2227" t="s">
        <v>8399</v>
      </c>
      <c r="I2227" t="s">
        <v>89</v>
      </c>
      <c r="J2227" t="s">
        <v>89</v>
      </c>
      <c r="K2227" t="s">
        <v>8396</v>
      </c>
      <c r="L2227" t="s">
        <v>38</v>
      </c>
      <c r="M2227" t="s">
        <v>39</v>
      </c>
      <c r="N2227" s="19" t="s">
        <v>33</v>
      </c>
      <c r="S2227" s="19" t="s">
        <v>33</v>
      </c>
    </row>
    <row r="2228" spans="5:19" x14ac:dyDescent="0.25">
      <c r="E2228" t="s">
        <v>8400</v>
      </c>
      <c r="F2228" t="s">
        <v>8401</v>
      </c>
      <c r="G2228" s="19" t="s">
        <v>33</v>
      </c>
      <c r="H2228" t="s">
        <v>8402</v>
      </c>
      <c r="I2228" t="s">
        <v>89</v>
      </c>
      <c r="J2228" t="s">
        <v>89</v>
      </c>
      <c r="K2228" t="s">
        <v>8403</v>
      </c>
      <c r="L2228" t="s">
        <v>44</v>
      </c>
      <c r="M2228" t="s">
        <v>227</v>
      </c>
      <c r="N2228" s="19" t="s">
        <v>33</v>
      </c>
      <c r="S2228" s="19" t="s">
        <v>33</v>
      </c>
    </row>
    <row r="2229" spans="5:19" x14ac:dyDescent="0.25">
      <c r="E2229" t="s">
        <v>8404</v>
      </c>
      <c r="F2229" t="s">
        <v>8405</v>
      </c>
      <c r="G2229" s="19" t="s">
        <v>33</v>
      </c>
      <c r="H2229" t="s">
        <v>8406</v>
      </c>
      <c r="I2229" t="s">
        <v>89</v>
      </c>
      <c r="J2229" t="s">
        <v>89</v>
      </c>
      <c r="K2229" t="s">
        <v>8407</v>
      </c>
      <c r="L2229" t="s">
        <v>89</v>
      </c>
      <c r="M2229" t="s">
        <v>89</v>
      </c>
      <c r="N2229" s="19" t="s">
        <v>33</v>
      </c>
      <c r="S2229" s="19" t="s">
        <v>33</v>
      </c>
    </row>
    <row r="2230" spans="5:19" x14ac:dyDescent="0.25">
      <c r="E2230" t="s">
        <v>8408</v>
      </c>
      <c r="F2230" t="s">
        <v>8409</v>
      </c>
      <c r="G2230" s="19" t="s">
        <v>33</v>
      </c>
      <c r="H2230" t="s">
        <v>8410</v>
      </c>
      <c r="I2230" t="s">
        <v>89</v>
      </c>
      <c r="J2230" t="s">
        <v>89</v>
      </c>
      <c r="K2230" t="s">
        <v>8407</v>
      </c>
      <c r="L2230" t="s">
        <v>89</v>
      </c>
      <c r="M2230" t="s">
        <v>89</v>
      </c>
      <c r="N2230" s="19" t="s">
        <v>33</v>
      </c>
      <c r="S2230" s="19" t="s">
        <v>33</v>
      </c>
    </row>
    <row r="2231" spans="5:19" x14ac:dyDescent="0.25">
      <c r="E2231" t="s">
        <v>8411</v>
      </c>
      <c r="F2231" t="s">
        <v>8412</v>
      </c>
      <c r="G2231" s="19" t="s">
        <v>33</v>
      </c>
      <c r="H2231" t="s">
        <v>8413</v>
      </c>
      <c r="I2231" t="s">
        <v>89</v>
      </c>
      <c r="J2231" t="s">
        <v>89</v>
      </c>
      <c r="K2231" t="s">
        <v>8407</v>
      </c>
      <c r="L2231" t="s">
        <v>89</v>
      </c>
      <c r="M2231" t="s">
        <v>89</v>
      </c>
      <c r="N2231" s="19" t="s">
        <v>33</v>
      </c>
      <c r="S2231" s="19" t="s">
        <v>33</v>
      </c>
    </row>
    <row r="2232" spans="5:19" x14ac:dyDescent="0.25">
      <c r="E2232" t="s">
        <v>8414</v>
      </c>
      <c r="F2232" t="s">
        <v>8415</v>
      </c>
      <c r="G2232" s="19" t="s">
        <v>33</v>
      </c>
      <c r="H2232" t="s">
        <v>8416</v>
      </c>
      <c r="I2232" t="s">
        <v>170</v>
      </c>
      <c r="J2232" t="s">
        <v>683</v>
      </c>
      <c r="K2232" t="s">
        <v>8417</v>
      </c>
      <c r="L2232" t="s">
        <v>35</v>
      </c>
      <c r="M2232" t="s">
        <v>117</v>
      </c>
      <c r="N2232" s="19" t="s">
        <v>33</v>
      </c>
      <c r="S2232" s="19" t="s">
        <v>33</v>
      </c>
    </row>
    <row r="2233" spans="5:19" x14ac:dyDescent="0.25">
      <c r="E2233" t="s">
        <v>8418</v>
      </c>
      <c r="F2233" t="s">
        <v>8419</v>
      </c>
      <c r="G2233" s="19" t="s">
        <v>33</v>
      </c>
      <c r="H2233" t="s">
        <v>8420</v>
      </c>
      <c r="I2233" t="s">
        <v>91</v>
      </c>
      <c r="J2233" t="s">
        <v>92</v>
      </c>
      <c r="K2233" t="s">
        <v>8421</v>
      </c>
      <c r="L2233" t="s">
        <v>356</v>
      </c>
      <c r="M2233" t="s">
        <v>945</v>
      </c>
      <c r="N2233" s="19" t="s">
        <v>33</v>
      </c>
      <c r="S2233" s="19" t="s">
        <v>33</v>
      </c>
    </row>
    <row r="2234" spans="5:19" x14ac:dyDescent="0.25">
      <c r="E2234" t="s">
        <v>8422</v>
      </c>
      <c r="F2234" t="s">
        <v>8423</v>
      </c>
      <c r="G2234" s="19" t="s">
        <v>33</v>
      </c>
      <c r="H2234" t="s">
        <v>8424</v>
      </c>
      <c r="I2234" t="s">
        <v>150</v>
      </c>
      <c r="J2234" t="s">
        <v>151</v>
      </c>
      <c r="K2234" t="s">
        <v>8425</v>
      </c>
      <c r="L2234" t="s">
        <v>82</v>
      </c>
      <c r="M2234" t="s">
        <v>4351</v>
      </c>
      <c r="N2234" s="19" t="s">
        <v>33</v>
      </c>
      <c r="S2234" s="19" t="s">
        <v>33</v>
      </c>
    </row>
    <row r="2235" spans="5:19" x14ac:dyDescent="0.25">
      <c r="E2235" t="s">
        <v>8426</v>
      </c>
      <c r="F2235" t="s">
        <v>8427</v>
      </c>
      <c r="G2235" s="19" t="s">
        <v>33</v>
      </c>
      <c r="H2235" t="s">
        <v>8428</v>
      </c>
      <c r="I2235" t="s">
        <v>89</v>
      </c>
      <c r="J2235" t="s">
        <v>89</v>
      </c>
      <c r="K2235" t="s">
        <v>8429</v>
      </c>
      <c r="L2235" t="s">
        <v>82</v>
      </c>
      <c r="M2235" t="s">
        <v>186</v>
      </c>
      <c r="N2235" s="19" t="s">
        <v>33</v>
      </c>
      <c r="S2235" s="19" t="s">
        <v>33</v>
      </c>
    </row>
    <row r="2236" spans="5:19" x14ac:dyDescent="0.25">
      <c r="E2236" t="s">
        <v>8430</v>
      </c>
      <c r="F2236" t="s">
        <v>8431</v>
      </c>
      <c r="G2236" s="19" t="s">
        <v>33</v>
      </c>
      <c r="H2236" t="s">
        <v>8432</v>
      </c>
      <c r="I2236" t="s">
        <v>89</v>
      </c>
      <c r="J2236" t="s">
        <v>89</v>
      </c>
      <c r="K2236" t="s">
        <v>8433</v>
      </c>
      <c r="L2236" t="s">
        <v>110</v>
      </c>
      <c r="M2236" t="s">
        <v>111</v>
      </c>
      <c r="N2236" s="19" t="s">
        <v>33</v>
      </c>
      <c r="S2236" s="19" t="s">
        <v>33</v>
      </c>
    </row>
    <row r="2237" spans="5:19" x14ac:dyDescent="0.25">
      <c r="E2237" t="s">
        <v>8434</v>
      </c>
      <c r="F2237" t="s">
        <v>8435</v>
      </c>
      <c r="G2237" s="19" t="s">
        <v>33</v>
      </c>
      <c r="H2237" t="s">
        <v>8436</v>
      </c>
      <c r="I2237" t="s">
        <v>89</v>
      </c>
      <c r="J2237" t="s">
        <v>89</v>
      </c>
      <c r="K2237" t="s">
        <v>8437</v>
      </c>
      <c r="L2237" t="s">
        <v>38</v>
      </c>
      <c r="M2237" t="s">
        <v>68</v>
      </c>
      <c r="N2237" s="19" t="s">
        <v>33</v>
      </c>
      <c r="S2237" s="19" t="s">
        <v>33</v>
      </c>
    </row>
    <row r="2238" spans="5:19" x14ac:dyDescent="0.25">
      <c r="E2238" t="s">
        <v>8438</v>
      </c>
      <c r="F2238" t="s">
        <v>8439</v>
      </c>
      <c r="G2238" s="19" t="s">
        <v>33</v>
      </c>
      <c r="H2238" t="s">
        <v>8440</v>
      </c>
      <c r="I2238" t="s">
        <v>89</v>
      </c>
      <c r="J2238" t="s">
        <v>89</v>
      </c>
      <c r="K2238" t="s">
        <v>8441</v>
      </c>
      <c r="L2238" t="s">
        <v>38</v>
      </c>
      <c r="M2238" t="s">
        <v>68</v>
      </c>
      <c r="N2238" s="19" t="s">
        <v>33</v>
      </c>
      <c r="S2238" s="19" t="s">
        <v>33</v>
      </c>
    </row>
    <row r="2239" spans="5:19" x14ac:dyDescent="0.25">
      <c r="E2239" t="s">
        <v>8442</v>
      </c>
      <c r="F2239" t="s">
        <v>8443</v>
      </c>
      <c r="G2239" s="19" t="s">
        <v>33</v>
      </c>
      <c r="H2239" t="s">
        <v>8444</v>
      </c>
      <c r="I2239" t="s">
        <v>150</v>
      </c>
      <c r="J2239" t="s">
        <v>151</v>
      </c>
      <c r="K2239" t="s">
        <v>8445</v>
      </c>
      <c r="L2239" t="s">
        <v>44</v>
      </c>
      <c r="M2239" t="s">
        <v>103</v>
      </c>
      <c r="N2239" s="19" t="s">
        <v>33</v>
      </c>
      <c r="S2239" s="19" t="s">
        <v>33</v>
      </c>
    </row>
    <row r="2240" spans="5:19" x14ac:dyDescent="0.25">
      <c r="E2240" t="s">
        <v>8446</v>
      </c>
      <c r="F2240" t="s">
        <v>8447</v>
      </c>
      <c r="G2240" s="19" t="s">
        <v>33</v>
      </c>
      <c r="H2240" t="s">
        <v>8448</v>
      </c>
      <c r="I2240" t="s">
        <v>38</v>
      </c>
      <c r="J2240" t="s">
        <v>1096</v>
      </c>
      <c r="K2240" t="s">
        <v>8449</v>
      </c>
      <c r="L2240" t="s">
        <v>38</v>
      </c>
      <c r="M2240" t="s">
        <v>68</v>
      </c>
      <c r="N2240" s="19" t="s">
        <v>33</v>
      </c>
      <c r="S2240" s="19" t="s">
        <v>33</v>
      </c>
    </row>
    <row r="2241" spans="5:19" x14ac:dyDescent="0.25">
      <c r="E2241" t="s">
        <v>8450</v>
      </c>
      <c r="F2241" t="s">
        <v>8451</v>
      </c>
      <c r="G2241" s="19" t="s">
        <v>33</v>
      </c>
      <c r="H2241" t="s">
        <v>8452</v>
      </c>
      <c r="I2241" t="s">
        <v>142</v>
      </c>
      <c r="J2241" t="s">
        <v>291</v>
      </c>
      <c r="K2241" t="s">
        <v>8453</v>
      </c>
      <c r="L2241" t="s">
        <v>44</v>
      </c>
      <c r="M2241" t="s">
        <v>103</v>
      </c>
      <c r="N2241" s="19" t="s">
        <v>33</v>
      </c>
      <c r="S2241" s="19" t="s">
        <v>33</v>
      </c>
    </row>
    <row r="2242" spans="5:19" x14ac:dyDescent="0.25">
      <c r="E2242" t="s">
        <v>8454</v>
      </c>
      <c r="F2242" t="s">
        <v>8455</v>
      </c>
      <c r="G2242" s="19" t="s">
        <v>33</v>
      </c>
      <c r="H2242" t="s">
        <v>8452</v>
      </c>
      <c r="I2242" t="s">
        <v>89</v>
      </c>
      <c r="J2242" t="s">
        <v>89</v>
      </c>
      <c r="K2242" t="s">
        <v>8456</v>
      </c>
      <c r="L2242" t="s">
        <v>110</v>
      </c>
      <c r="M2242" t="s">
        <v>313</v>
      </c>
      <c r="N2242" s="19" t="s">
        <v>33</v>
      </c>
      <c r="S2242" s="19" t="s">
        <v>33</v>
      </c>
    </row>
    <row r="2243" spans="5:19" x14ac:dyDescent="0.25">
      <c r="E2243" t="s">
        <v>8457</v>
      </c>
      <c r="F2243" t="s">
        <v>8458</v>
      </c>
      <c r="G2243" s="19" t="s">
        <v>33</v>
      </c>
      <c r="H2243" t="s">
        <v>8459</v>
      </c>
      <c r="I2243" t="s">
        <v>38</v>
      </c>
      <c r="J2243" t="s">
        <v>283</v>
      </c>
      <c r="K2243" t="s">
        <v>8460</v>
      </c>
      <c r="L2243" t="s">
        <v>356</v>
      </c>
      <c r="M2243" t="s">
        <v>943</v>
      </c>
      <c r="N2243" s="19" t="s">
        <v>33</v>
      </c>
      <c r="S2243" s="19" t="s">
        <v>33</v>
      </c>
    </row>
    <row r="2244" spans="5:19" x14ac:dyDescent="0.25">
      <c r="E2244" t="s">
        <v>8461</v>
      </c>
      <c r="F2244" t="s">
        <v>8462</v>
      </c>
      <c r="G2244" s="19" t="s">
        <v>33</v>
      </c>
      <c r="H2244" t="s">
        <v>8463</v>
      </c>
      <c r="I2244" t="s">
        <v>150</v>
      </c>
      <c r="J2244" t="s">
        <v>640</v>
      </c>
      <c r="K2244" t="s">
        <v>8464</v>
      </c>
      <c r="N2244" s="19" t="s">
        <v>33</v>
      </c>
      <c r="S2244" s="19" t="s">
        <v>33</v>
      </c>
    </row>
    <row r="2245" spans="5:19" x14ac:dyDescent="0.25">
      <c r="E2245" t="s">
        <v>8465</v>
      </c>
      <c r="F2245" t="s">
        <v>8466</v>
      </c>
      <c r="G2245" s="19" t="s">
        <v>33</v>
      </c>
      <c r="H2245" t="s">
        <v>8467</v>
      </c>
      <c r="I2245" t="s">
        <v>150</v>
      </c>
      <c r="J2245" t="s">
        <v>640</v>
      </c>
      <c r="K2245" t="s">
        <v>8468</v>
      </c>
      <c r="N2245" s="19" t="s">
        <v>33</v>
      </c>
      <c r="S2245" s="19" t="s">
        <v>33</v>
      </c>
    </row>
    <row r="2246" spans="5:19" x14ac:dyDescent="0.25">
      <c r="E2246" t="s">
        <v>8469</v>
      </c>
      <c r="F2246" t="s">
        <v>8470</v>
      </c>
      <c r="G2246" s="19" t="s">
        <v>33</v>
      </c>
      <c r="H2246" t="s">
        <v>8471</v>
      </c>
      <c r="I2246" t="s">
        <v>52</v>
      </c>
      <c r="J2246" t="s">
        <v>1493</v>
      </c>
      <c r="K2246" t="s">
        <v>8472</v>
      </c>
      <c r="L2246" t="s">
        <v>38</v>
      </c>
      <c r="M2246" t="s">
        <v>68</v>
      </c>
      <c r="N2246" s="19" t="s">
        <v>33</v>
      </c>
      <c r="S2246" s="19" t="s">
        <v>33</v>
      </c>
    </row>
    <row r="2247" spans="5:19" x14ac:dyDescent="0.25">
      <c r="E2247" t="s">
        <v>8473</v>
      </c>
      <c r="F2247" t="s">
        <v>8474</v>
      </c>
      <c r="G2247" s="19" t="s">
        <v>33</v>
      </c>
      <c r="H2247" t="s">
        <v>8475</v>
      </c>
      <c r="I2247" t="s">
        <v>91</v>
      </c>
      <c r="J2247" t="s">
        <v>99</v>
      </c>
      <c r="K2247" t="s">
        <v>8476</v>
      </c>
      <c r="L2247" t="s">
        <v>44</v>
      </c>
      <c r="M2247" t="s">
        <v>103</v>
      </c>
      <c r="N2247" s="19" t="s">
        <v>33</v>
      </c>
      <c r="S2247" s="19" t="s">
        <v>33</v>
      </c>
    </row>
    <row r="2248" spans="5:19" x14ac:dyDescent="0.25">
      <c r="E2248" t="s">
        <v>8477</v>
      </c>
      <c r="F2248" t="s">
        <v>8478</v>
      </c>
      <c r="G2248" s="19" t="s">
        <v>33</v>
      </c>
      <c r="H2248" t="s">
        <v>8479</v>
      </c>
      <c r="I2248" t="s">
        <v>110</v>
      </c>
      <c r="J2248" t="s">
        <v>111</v>
      </c>
      <c r="K2248" t="s">
        <v>8480</v>
      </c>
      <c r="L2248" t="s">
        <v>35</v>
      </c>
      <c r="M2248" t="s">
        <v>263</v>
      </c>
      <c r="N2248" s="19" t="s">
        <v>33</v>
      </c>
      <c r="S2248" s="19" t="s">
        <v>33</v>
      </c>
    </row>
    <row r="2249" spans="5:19" x14ac:dyDescent="0.25">
      <c r="E2249" t="s">
        <v>8481</v>
      </c>
      <c r="F2249" t="s">
        <v>8482</v>
      </c>
      <c r="G2249" s="19" t="s">
        <v>33</v>
      </c>
      <c r="H2249" t="s">
        <v>8483</v>
      </c>
      <c r="I2249" t="s">
        <v>91</v>
      </c>
      <c r="J2249" t="s">
        <v>99</v>
      </c>
      <c r="K2249" t="s">
        <v>8484</v>
      </c>
      <c r="L2249" t="s">
        <v>38</v>
      </c>
      <c r="M2249" t="s">
        <v>68</v>
      </c>
      <c r="N2249" s="19" t="s">
        <v>33</v>
      </c>
      <c r="S2249" s="19" t="s">
        <v>33</v>
      </c>
    </row>
    <row r="2250" spans="5:19" x14ac:dyDescent="0.25">
      <c r="E2250" t="s">
        <v>8485</v>
      </c>
      <c r="F2250" t="s">
        <v>8486</v>
      </c>
      <c r="G2250" s="19" t="s">
        <v>33</v>
      </c>
      <c r="H2250" t="s">
        <v>8487</v>
      </c>
      <c r="I2250" t="s">
        <v>110</v>
      </c>
      <c r="J2250" t="s">
        <v>727</v>
      </c>
      <c r="K2250" t="s">
        <v>8488</v>
      </c>
      <c r="L2250" t="s">
        <v>38</v>
      </c>
      <c r="M2250" t="s">
        <v>68</v>
      </c>
      <c r="N2250" s="19" t="s">
        <v>33</v>
      </c>
      <c r="S2250" s="19" t="s">
        <v>33</v>
      </c>
    </row>
    <row r="2251" spans="5:19" x14ac:dyDescent="0.25">
      <c r="E2251" t="s">
        <v>8489</v>
      </c>
      <c r="F2251" t="s">
        <v>8490</v>
      </c>
      <c r="G2251" s="19" t="s">
        <v>33</v>
      </c>
      <c r="H2251" t="s">
        <v>8491</v>
      </c>
      <c r="I2251" t="s">
        <v>38</v>
      </c>
      <c r="J2251" t="s">
        <v>68</v>
      </c>
      <c r="K2251" t="s">
        <v>8492</v>
      </c>
      <c r="L2251" t="s">
        <v>35</v>
      </c>
      <c r="M2251" t="s">
        <v>442</v>
      </c>
      <c r="N2251" s="19" t="s">
        <v>33</v>
      </c>
      <c r="S2251" s="19" t="s">
        <v>33</v>
      </c>
    </row>
    <row r="2252" spans="5:19" x14ac:dyDescent="0.25">
      <c r="E2252" t="s">
        <v>8493</v>
      </c>
      <c r="F2252" t="s">
        <v>8494</v>
      </c>
      <c r="G2252" s="19" t="s">
        <v>33</v>
      </c>
      <c r="H2252" t="s">
        <v>8491</v>
      </c>
      <c r="I2252" t="s">
        <v>89</v>
      </c>
      <c r="J2252" t="s">
        <v>89</v>
      </c>
      <c r="K2252" t="s">
        <v>8495</v>
      </c>
      <c r="L2252" t="s">
        <v>82</v>
      </c>
      <c r="M2252" t="s">
        <v>506</v>
      </c>
      <c r="N2252" s="19" t="s">
        <v>33</v>
      </c>
      <c r="S2252" s="19" t="s">
        <v>33</v>
      </c>
    </row>
    <row r="2253" spans="5:19" x14ac:dyDescent="0.25">
      <c r="E2253" t="s">
        <v>8496</v>
      </c>
      <c r="F2253" t="s">
        <v>8497</v>
      </c>
      <c r="G2253" s="19" t="s">
        <v>33</v>
      </c>
      <c r="H2253" t="s">
        <v>8491</v>
      </c>
      <c r="I2253" t="s">
        <v>89</v>
      </c>
      <c r="J2253" t="s">
        <v>89</v>
      </c>
      <c r="K2253" t="s">
        <v>8498</v>
      </c>
      <c r="L2253" t="s">
        <v>91</v>
      </c>
      <c r="M2253" t="s">
        <v>99</v>
      </c>
      <c r="N2253" s="19" t="s">
        <v>33</v>
      </c>
      <c r="S2253" s="19" t="s">
        <v>33</v>
      </c>
    </row>
    <row r="2254" spans="5:19" x14ac:dyDescent="0.25">
      <c r="E2254" t="s">
        <v>8499</v>
      </c>
      <c r="F2254" t="s">
        <v>8500</v>
      </c>
      <c r="G2254" s="19" t="s">
        <v>33</v>
      </c>
      <c r="H2254" t="s">
        <v>8491</v>
      </c>
      <c r="I2254" t="s">
        <v>89</v>
      </c>
      <c r="J2254" t="s">
        <v>89</v>
      </c>
      <c r="K2254" t="s">
        <v>8501</v>
      </c>
      <c r="L2254" t="s">
        <v>38</v>
      </c>
      <c r="M2254" t="s">
        <v>68</v>
      </c>
      <c r="N2254" s="19" t="s">
        <v>33</v>
      </c>
      <c r="S2254" s="19" t="s">
        <v>33</v>
      </c>
    </row>
    <row r="2255" spans="5:19" x14ac:dyDescent="0.25">
      <c r="E2255" t="s">
        <v>8502</v>
      </c>
      <c r="F2255" t="s">
        <v>8503</v>
      </c>
      <c r="G2255" s="19" t="s">
        <v>33</v>
      </c>
      <c r="H2255" t="s">
        <v>8504</v>
      </c>
      <c r="I2255" t="s">
        <v>91</v>
      </c>
      <c r="J2255" t="s">
        <v>92</v>
      </c>
      <c r="K2255" t="s">
        <v>8505</v>
      </c>
      <c r="L2255" t="s">
        <v>110</v>
      </c>
      <c r="M2255" t="s">
        <v>727</v>
      </c>
      <c r="N2255" s="19" t="s">
        <v>33</v>
      </c>
      <c r="S2255" s="19" t="s">
        <v>33</v>
      </c>
    </row>
    <row r="2256" spans="5:19" x14ac:dyDescent="0.25">
      <c r="E2256" t="s">
        <v>8506</v>
      </c>
      <c r="F2256" t="s">
        <v>8507</v>
      </c>
      <c r="G2256" s="19" t="s">
        <v>33</v>
      </c>
      <c r="H2256" t="s">
        <v>8508</v>
      </c>
      <c r="I2256" t="s">
        <v>82</v>
      </c>
      <c r="J2256" t="s">
        <v>506</v>
      </c>
      <c r="K2256" t="s">
        <v>8509</v>
      </c>
      <c r="L2256" t="s">
        <v>38</v>
      </c>
      <c r="M2256" t="s">
        <v>68</v>
      </c>
      <c r="N2256" s="19" t="s">
        <v>33</v>
      </c>
      <c r="S2256" s="19" t="s">
        <v>33</v>
      </c>
    </row>
    <row r="2257" spans="5:19" x14ac:dyDescent="0.25">
      <c r="E2257" t="s">
        <v>8510</v>
      </c>
      <c r="F2257" t="s">
        <v>8511</v>
      </c>
      <c r="G2257" s="19" t="s">
        <v>33</v>
      </c>
      <c r="H2257" t="s">
        <v>8512</v>
      </c>
      <c r="I2257" t="s">
        <v>110</v>
      </c>
      <c r="J2257" t="s">
        <v>111</v>
      </c>
      <c r="K2257" t="s">
        <v>8513</v>
      </c>
      <c r="L2257" t="s">
        <v>356</v>
      </c>
      <c r="M2257" t="s">
        <v>945</v>
      </c>
      <c r="N2257" s="19" t="s">
        <v>33</v>
      </c>
      <c r="S2257" s="19" t="s">
        <v>33</v>
      </c>
    </row>
    <row r="2258" spans="5:19" x14ac:dyDescent="0.25">
      <c r="E2258" t="s">
        <v>8514</v>
      </c>
      <c r="F2258" t="s">
        <v>8515</v>
      </c>
      <c r="G2258" s="19" t="s">
        <v>33</v>
      </c>
      <c r="H2258" t="s">
        <v>8516</v>
      </c>
      <c r="I2258" t="s">
        <v>91</v>
      </c>
      <c r="J2258" t="s">
        <v>92</v>
      </c>
      <c r="K2258" t="s">
        <v>8517</v>
      </c>
      <c r="L2258" t="s">
        <v>91</v>
      </c>
      <c r="M2258" t="s">
        <v>92</v>
      </c>
      <c r="N2258" s="19" t="s">
        <v>33</v>
      </c>
      <c r="S2258" s="19" t="s">
        <v>33</v>
      </c>
    </row>
    <row r="2259" spans="5:19" x14ac:dyDescent="0.25">
      <c r="E2259" t="s">
        <v>8518</v>
      </c>
      <c r="F2259" t="s">
        <v>8519</v>
      </c>
      <c r="G2259" s="19" t="s">
        <v>33</v>
      </c>
      <c r="H2259" t="s">
        <v>8520</v>
      </c>
      <c r="I2259" t="s">
        <v>110</v>
      </c>
      <c r="J2259" t="s">
        <v>339</v>
      </c>
      <c r="K2259" t="s">
        <v>8521</v>
      </c>
      <c r="L2259" t="s">
        <v>44</v>
      </c>
      <c r="M2259" t="s">
        <v>77</v>
      </c>
      <c r="N2259" s="19" t="s">
        <v>33</v>
      </c>
      <c r="S2259" s="19" t="s">
        <v>33</v>
      </c>
    </row>
    <row r="2260" spans="5:19" x14ac:dyDescent="0.25">
      <c r="E2260" t="s">
        <v>8522</v>
      </c>
      <c r="F2260" t="s">
        <v>8523</v>
      </c>
      <c r="G2260" s="19" t="s">
        <v>33</v>
      </c>
      <c r="H2260" t="s">
        <v>8524</v>
      </c>
      <c r="I2260" t="s">
        <v>170</v>
      </c>
      <c r="J2260" t="s">
        <v>683</v>
      </c>
      <c r="K2260" t="s">
        <v>8525</v>
      </c>
      <c r="L2260" t="s">
        <v>150</v>
      </c>
      <c r="M2260" t="s">
        <v>151</v>
      </c>
      <c r="N2260" s="19" t="s">
        <v>33</v>
      </c>
      <c r="S2260" s="19" t="s">
        <v>33</v>
      </c>
    </row>
    <row r="2261" spans="5:19" x14ac:dyDescent="0.25">
      <c r="E2261" t="s">
        <v>8526</v>
      </c>
      <c r="F2261" t="s">
        <v>8527</v>
      </c>
      <c r="G2261" s="19" t="s">
        <v>33</v>
      </c>
      <c r="H2261" t="s">
        <v>8528</v>
      </c>
      <c r="I2261" t="s">
        <v>110</v>
      </c>
      <c r="J2261" t="s">
        <v>322</v>
      </c>
      <c r="K2261" t="s">
        <v>8529</v>
      </c>
      <c r="L2261" t="s">
        <v>44</v>
      </c>
      <c r="M2261" t="s">
        <v>45</v>
      </c>
      <c r="N2261" s="19" t="s">
        <v>33</v>
      </c>
      <c r="S2261" s="19" t="s">
        <v>33</v>
      </c>
    </row>
    <row r="2262" spans="5:19" x14ac:dyDescent="0.25">
      <c r="E2262" t="s">
        <v>8530</v>
      </c>
      <c r="F2262" t="s">
        <v>8531</v>
      </c>
      <c r="G2262" s="19" t="s">
        <v>33</v>
      </c>
      <c r="H2262" t="s">
        <v>8532</v>
      </c>
      <c r="I2262" t="s">
        <v>38</v>
      </c>
      <c r="J2262" t="s">
        <v>471</v>
      </c>
      <c r="K2262" t="s">
        <v>8529</v>
      </c>
      <c r="L2262" t="s">
        <v>44</v>
      </c>
      <c r="M2262" t="s">
        <v>45</v>
      </c>
      <c r="N2262" s="19" t="s">
        <v>33</v>
      </c>
      <c r="S2262" s="19" t="s">
        <v>33</v>
      </c>
    </row>
    <row r="2263" spans="5:19" x14ac:dyDescent="0.25">
      <c r="E2263" t="s">
        <v>8533</v>
      </c>
      <c r="F2263" t="s">
        <v>8534</v>
      </c>
      <c r="G2263" s="19" t="s">
        <v>33</v>
      </c>
      <c r="H2263" t="s">
        <v>8535</v>
      </c>
      <c r="I2263" t="s">
        <v>110</v>
      </c>
      <c r="J2263" t="s">
        <v>1209</v>
      </c>
      <c r="K2263" t="s">
        <v>8536</v>
      </c>
      <c r="L2263" t="s">
        <v>52</v>
      </c>
      <c r="M2263" t="s">
        <v>85</v>
      </c>
      <c r="N2263" s="19" t="s">
        <v>33</v>
      </c>
      <c r="S2263" s="19" t="s">
        <v>33</v>
      </c>
    </row>
    <row r="2264" spans="5:19" x14ac:dyDescent="0.25">
      <c r="E2264" t="s">
        <v>8537</v>
      </c>
      <c r="F2264" t="s">
        <v>8538</v>
      </c>
      <c r="G2264" s="19" t="s">
        <v>33</v>
      </c>
      <c r="H2264" t="s">
        <v>8539</v>
      </c>
      <c r="I2264" t="s">
        <v>91</v>
      </c>
      <c r="J2264" t="s">
        <v>92</v>
      </c>
      <c r="K2264" t="s">
        <v>8540</v>
      </c>
      <c r="L2264" t="s">
        <v>35</v>
      </c>
      <c r="M2264" t="s">
        <v>36</v>
      </c>
      <c r="N2264" s="19" t="s">
        <v>33</v>
      </c>
      <c r="S2264" s="19" t="s">
        <v>33</v>
      </c>
    </row>
    <row r="2265" spans="5:19" x14ac:dyDescent="0.25">
      <c r="E2265" t="s">
        <v>8541</v>
      </c>
      <c r="F2265" t="s">
        <v>8542</v>
      </c>
      <c r="G2265" s="19" t="s">
        <v>33</v>
      </c>
      <c r="H2265" t="s">
        <v>8543</v>
      </c>
      <c r="I2265" t="s">
        <v>91</v>
      </c>
      <c r="J2265" t="s">
        <v>92</v>
      </c>
      <c r="K2265" t="s">
        <v>8544</v>
      </c>
      <c r="L2265" t="s">
        <v>38</v>
      </c>
      <c r="M2265" t="s">
        <v>1096</v>
      </c>
      <c r="N2265" s="19" t="s">
        <v>33</v>
      </c>
      <c r="S2265" s="19" t="s">
        <v>33</v>
      </c>
    </row>
    <row r="2266" spans="5:19" x14ac:dyDescent="0.25">
      <c r="E2266" t="s">
        <v>8545</v>
      </c>
      <c r="F2266" t="s">
        <v>8546</v>
      </c>
      <c r="G2266" s="19" t="s">
        <v>33</v>
      </c>
      <c r="H2266" t="s">
        <v>8547</v>
      </c>
      <c r="I2266" t="s">
        <v>38</v>
      </c>
      <c r="J2266" t="s">
        <v>471</v>
      </c>
      <c r="K2266" t="s">
        <v>8548</v>
      </c>
      <c r="L2266" t="s">
        <v>142</v>
      </c>
      <c r="M2266" t="s">
        <v>133</v>
      </c>
      <c r="N2266" s="19" t="s">
        <v>33</v>
      </c>
      <c r="S2266" s="19" t="s">
        <v>33</v>
      </c>
    </row>
    <row r="2267" spans="5:19" x14ac:dyDescent="0.25">
      <c r="E2267" t="s">
        <v>8549</v>
      </c>
      <c r="F2267" t="s">
        <v>8550</v>
      </c>
      <c r="G2267" s="19" t="s">
        <v>33</v>
      </c>
      <c r="H2267" t="s">
        <v>8547</v>
      </c>
      <c r="I2267" t="s">
        <v>38</v>
      </c>
      <c r="J2267" t="s">
        <v>471</v>
      </c>
      <c r="K2267" t="s">
        <v>8551</v>
      </c>
      <c r="L2267" t="s">
        <v>38</v>
      </c>
      <c r="M2267" t="s">
        <v>62</v>
      </c>
      <c r="N2267" s="19" t="s">
        <v>33</v>
      </c>
      <c r="S2267" s="19" t="s">
        <v>33</v>
      </c>
    </row>
    <row r="2268" spans="5:19" x14ac:dyDescent="0.25">
      <c r="E2268" t="s">
        <v>8552</v>
      </c>
      <c r="F2268" t="s">
        <v>8553</v>
      </c>
      <c r="G2268" s="19" t="s">
        <v>33</v>
      </c>
      <c r="H2268" t="s">
        <v>8554</v>
      </c>
      <c r="I2268" t="s">
        <v>110</v>
      </c>
      <c r="J2268" t="s">
        <v>111</v>
      </c>
      <c r="K2268" t="s">
        <v>8555</v>
      </c>
      <c r="L2268" t="s">
        <v>52</v>
      </c>
      <c r="M2268" t="s">
        <v>630</v>
      </c>
      <c r="N2268" s="19" t="s">
        <v>33</v>
      </c>
      <c r="S2268" s="19" t="s">
        <v>33</v>
      </c>
    </row>
    <row r="2269" spans="5:19" x14ac:dyDescent="0.25">
      <c r="E2269" t="s">
        <v>8556</v>
      </c>
      <c r="F2269" t="s">
        <v>8557</v>
      </c>
      <c r="G2269" s="19" t="s">
        <v>33</v>
      </c>
      <c r="H2269" t="s">
        <v>8558</v>
      </c>
      <c r="I2269" t="s">
        <v>110</v>
      </c>
      <c r="J2269" t="s">
        <v>111</v>
      </c>
      <c r="K2269" t="s">
        <v>8559</v>
      </c>
      <c r="L2269" t="s">
        <v>52</v>
      </c>
      <c r="M2269" t="s">
        <v>630</v>
      </c>
      <c r="N2269" s="19" t="s">
        <v>33</v>
      </c>
      <c r="S2269" s="19" t="s">
        <v>33</v>
      </c>
    </row>
    <row r="2270" spans="5:19" x14ac:dyDescent="0.25">
      <c r="E2270" t="s">
        <v>8560</v>
      </c>
      <c r="F2270" t="s">
        <v>8561</v>
      </c>
      <c r="G2270" s="19" t="s">
        <v>33</v>
      </c>
      <c r="H2270" t="s">
        <v>8562</v>
      </c>
      <c r="I2270" t="s">
        <v>150</v>
      </c>
      <c r="J2270" t="s">
        <v>151</v>
      </c>
      <c r="K2270" t="s">
        <v>8563</v>
      </c>
      <c r="L2270" t="s">
        <v>38</v>
      </c>
      <c r="M2270" t="s">
        <v>794</v>
      </c>
      <c r="N2270" s="19" t="s">
        <v>33</v>
      </c>
      <c r="S2270" s="19" t="s">
        <v>33</v>
      </c>
    </row>
    <row r="2271" spans="5:19" x14ac:dyDescent="0.25">
      <c r="E2271" t="s">
        <v>8564</v>
      </c>
      <c r="F2271" t="s">
        <v>8565</v>
      </c>
      <c r="G2271" s="19" t="s">
        <v>33</v>
      </c>
      <c r="H2271" t="s">
        <v>8566</v>
      </c>
      <c r="I2271" t="s">
        <v>52</v>
      </c>
      <c r="J2271" t="s">
        <v>137</v>
      </c>
      <c r="K2271" t="s">
        <v>8567</v>
      </c>
      <c r="L2271" t="s">
        <v>35</v>
      </c>
      <c r="M2271" t="s">
        <v>442</v>
      </c>
      <c r="N2271" s="19" t="s">
        <v>33</v>
      </c>
      <c r="S2271" s="19" t="s">
        <v>33</v>
      </c>
    </row>
    <row r="2272" spans="5:19" x14ac:dyDescent="0.25">
      <c r="E2272" t="s">
        <v>8568</v>
      </c>
      <c r="F2272" t="s">
        <v>8569</v>
      </c>
      <c r="G2272" s="19" t="s">
        <v>33</v>
      </c>
      <c r="H2272" t="s">
        <v>8570</v>
      </c>
      <c r="I2272" t="s">
        <v>44</v>
      </c>
      <c r="J2272" t="s">
        <v>103</v>
      </c>
      <c r="K2272" t="s">
        <v>8571</v>
      </c>
      <c r="L2272" t="s">
        <v>150</v>
      </c>
      <c r="M2272" t="s">
        <v>151</v>
      </c>
      <c r="N2272" s="19" t="s">
        <v>33</v>
      </c>
      <c r="S2272" s="19" t="s">
        <v>33</v>
      </c>
    </row>
    <row r="2273" spans="5:19" x14ac:dyDescent="0.25">
      <c r="E2273" t="s">
        <v>8572</v>
      </c>
      <c r="F2273" t="s">
        <v>8573</v>
      </c>
      <c r="G2273" s="19" t="s">
        <v>33</v>
      </c>
      <c r="H2273" t="s">
        <v>8574</v>
      </c>
      <c r="I2273" t="s">
        <v>110</v>
      </c>
      <c r="J2273" t="s">
        <v>313</v>
      </c>
      <c r="K2273" t="s">
        <v>8575</v>
      </c>
      <c r="L2273" t="s">
        <v>35</v>
      </c>
      <c r="M2273" t="s">
        <v>263</v>
      </c>
      <c r="N2273" s="19" t="s">
        <v>33</v>
      </c>
      <c r="S2273" s="19" t="s">
        <v>33</v>
      </c>
    </row>
    <row r="2274" spans="5:19" x14ac:dyDescent="0.25">
      <c r="E2274" t="s">
        <v>8576</v>
      </c>
      <c r="F2274" t="s">
        <v>8577</v>
      </c>
      <c r="G2274" s="19" t="s">
        <v>33</v>
      </c>
      <c r="H2274" t="s">
        <v>8578</v>
      </c>
      <c r="I2274" t="s">
        <v>38</v>
      </c>
      <c r="J2274" t="s">
        <v>249</v>
      </c>
      <c r="K2274" t="s">
        <v>8579</v>
      </c>
      <c r="L2274" t="s">
        <v>44</v>
      </c>
      <c r="M2274" t="s">
        <v>144</v>
      </c>
      <c r="N2274" s="19" t="s">
        <v>33</v>
      </c>
      <c r="S2274" s="19" t="s">
        <v>33</v>
      </c>
    </row>
    <row r="2275" spans="5:19" x14ac:dyDescent="0.25">
      <c r="E2275" t="s">
        <v>8580</v>
      </c>
      <c r="F2275" t="s">
        <v>8581</v>
      </c>
      <c r="G2275" s="19" t="s">
        <v>33</v>
      </c>
      <c r="H2275" t="s">
        <v>8582</v>
      </c>
      <c r="I2275" t="s">
        <v>38</v>
      </c>
      <c r="J2275" t="s">
        <v>289</v>
      </c>
      <c r="K2275" t="s">
        <v>8583</v>
      </c>
      <c r="L2275" t="s">
        <v>38</v>
      </c>
      <c r="M2275" t="s">
        <v>62</v>
      </c>
      <c r="N2275" s="19" t="s">
        <v>33</v>
      </c>
      <c r="S2275" s="19" t="s">
        <v>33</v>
      </c>
    </row>
    <row r="2276" spans="5:19" x14ac:dyDescent="0.25">
      <c r="E2276" t="s">
        <v>8584</v>
      </c>
      <c r="F2276" t="s">
        <v>8585</v>
      </c>
      <c r="G2276" s="19" t="s">
        <v>33</v>
      </c>
      <c r="H2276" t="s">
        <v>8586</v>
      </c>
      <c r="I2276" t="s">
        <v>89</v>
      </c>
      <c r="J2276" t="s">
        <v>89</v>
      </c>
      <c r="K2276" t="s">
        <v>8587</v>
      </c>
      <c r="L2276" t="s">
        <v>91</v>
      </c>
      <c r="M2276" t="s">
        <v>99</v>
      </c>
      <c r="N2276" s="19" t="s">
        <v>33</v>
      </c>
      <c r="S2276" s="19" t="s">
        <v>33</v>
      </c>
    </row>
    <row r="2277" spans="5:19" x14ac:dyDescent="0.25">
      <c r="E2277" t="s">
        <v>8588</v>
      </c>
      <c r="F2277" t="s">
        <v>8589</v>
      </c>
      <c r="G2277" s="19" t="s">
        <v>33</v>
      </c>
      <c r="H2277" t="s">
        <v>8590</v>
      </c>
      <c r="I2277" t="s">
        <v>38</v>
      </c>
      <c r="J2277" t="s">
        <v>39</v>
      </c>
      <c r="K2277" t="s">
        <v>8591</v>
      </c>
      <c r="L2277" t="s">
        <v>52</v>
      </c>
      <c r="M2277" t="s">
        <v>1493</v>
      </c>
      <c r="N2277" s="19" t="s">
        <v>33</v>
      </c>
      <c r="S2277" s="19" t="s">
        <v>33</v>
      </c>
    </row>
    <row r="2278" spans="5:19" x14ac:dyDescent="0.25">
      <c r="E2278" t="s">
        <v>8592</v>
      </c>
      <c r="F2278" t="s">
        <v>8593</v>
      </c>
      <c r="G2278" s="19" t="s">
        <v>33</v>
      </c>
      <c r="H2278" t="s">
        <v>8594</v>
      </c>
      <c r="I2278" t="s">
        <v>110</v>
      </c>
      <c r="J2278" t="s">
        <v>1200</v>
      </c>
      <c r="K2278" t="s">
        <v>8595</v>
      </c>
      <c r="L2278" t="s">
        <v>38</v>
      </c>
      <c r="M2278" t="s">
        <v>1275</v>
      </c>
      <c r="N2278" s="19" t="s">
        <v>33</v>
      </c>
      <c r="S2278" s="19" t="s">
        <v>33</v>
      </c>
    </row>
    <row r="2279" spans="5:19" x14ac:dyDescent="0.25">
      <c r="E2279" t="s">
        <v>8596</v>
      </c>
      <c r="F2279" t="s">
        <v>8597</v>
      </c>
      <c r="G2279" s="19" t="s">
        <v>33</v>
      </c>
      <c r="H2279" t="s">
        <v>8598</v>
      </c>
      <c r="I2279" t="s">
        <v>38</v>
      </c>
      <c r="J2279" t="s">
        <v>39</v>
      </c>
      <c r="K2279" t="s">
        <v>8599</v>
      </c>
      <c r="L2279" t="s">
        <v>35</v>
      </c>
      <c r="M2279" t="s">
        <v>263</v>
      </c>
      <c r="N2279" s="19" t="s">
        <v>33</v>
      </c>
      <c r="S2279" s="19" t="s">
        <v>33</v>
      </c>
    </row>
    <row r="2280" spans="5:19" x14ac:dyDescent="0.25">
      <c r="E2280" t="s">
        <v>8600</v>
      </c>
      <c r="F2280" t="s">
        <v>8601</v>
      </c>
      <c r="G2280" s="19" t="s">
        <v>33</v>
      </c>
      <c r="H2280" t="s">
        <v>8602</v>
      </c>
      <c r="I2280" t="s">
        <v>52</v>
      </c>
      <c r="J2280" t="s">
        <v>137</v>
      </c>
      <c r="K2280" t="s">
        <v>8603</v>
      </c>
      <c r="L2280" t="s">
        <v>142</v>
      </c>
      <c r="M2280" t="s">
        <v>166</v>
      </c>
      <c r="N2280" s="19" t="s">
        <v>33</v>
      </c>
      <c r="S2280" s="19" t="s">
        <v>33</v>
      </c>
    </row>
    <row r="2281" spans="5:19" x14ac:dyDescent="0.25">
      <c r="E2281" t="s">
        <v>8604</v>
      </c>
      <c r="F2281" t="s">
        <v>8605</v>
      </c>
      <c r="G2281" s="19" t="s">
        <v>33</v>
      </c>
      <c r="H2281" t="s">
        <v>8606</v>
      </c>
      <c r="I2281" t="s">
        <v>150</v>
      </c>
      <c r="J2281" t="s">
        <v>1429</v>
      </c>
      <c r="K2281" t="s">
        <v>8607</v>
      </c>
      <c r="L2281" t="s">
        <v>52</v>
      </c>
      <c r="M2281" t="s">
        <v>1493</v>
      </c>
      <c r="N2281" s="19" t="s">
        <v>33</v>
      </c>
      <c r="S2281" s="19" t="s">
        <v>33</v>
      </c>
    </row>
    <row r="2282" spans="5:19" x14ac:dyDescent="0.25">
      <c r="E2282" t="s">
        <v>8608</v>
      </c>
      <c r="F2282" t="s">
        <v>8609</v>
      </c>
      <c r="G2282" s="19" t="s">
        <v>33</v>
      </c>
      <c r="H2282" t="s">
        <v>8610</v>
      </c>
      <c r="I2282" t="s">
        <v>35</v>
      </c>
      <c r="J2282" t="s">
        <v>263</v>
      </c>
      <c r="K2282" t="s">
        <v>8611</v>
      </c>
      <c r="L2282" t="s">
        <v>150</v>
      </c>
      <c r="M2282" t="s">
        <v>151</v>
      </c>
      <c r="N2282" s="19" t="s">
        <v>33</v>
      </c>
      <c r="S2282" s="19" t="s">
        <v>33</v>
      </c>
    </row>
    <row r="2283" spans="5:19" x14ac:dyDescent="0.25">
      <c r="E2283" t="s">
        <v>8612</v>
      </c>
      <c r="F2283" t="s">
        <v>8613</v>
      </c>
      <c r="G2283" s="19" t="s">
        <v>33</v>
      </c>
      <c r="H2283" t="s">
        <v>8614</v>
      </c>
      <c r="I2283" t="s">
        <v>89</v>
      </c>
      <c r="J2283" t="s">
        <v>89</v>
      </c>
      <c r="K2283" t="s">
        <v>8615</v>
      </c>
      <c r="L2283" t="s">
        <v>89</v>
      </c>
      <c r="M2283" t="s">
        <v>89</v>
      </c>
      <c r="N2283" s="19" t="s">
        <v>33</v>
      </c>
      <c r="S2283" s="19" t="s">
        <v>33</v>
      </c>
    </row>
    <row r="2284" spans="5:19" x14ac:dyDescent="0.25">
      <c r="E2284" t="s">
        <v>8616</v>
      </c>
      <c r="F2284" t="s">
        <v>8617</v>
      </c>
      <c r="G2284" s="19" t="s">
        <v>33</v>
      </c>
      <c r="H2284" t="s">
        <v>8618</v>
      </c>
      <c r="I2284" t="s">
        <v>38</v>
      </c>
      <c r="J2284" t="s">
        <v>68</v>
      </c>
      <c r="K2284" t="s">
        <v>8619</v>
      </c>
      <c r="L2284" t="s">
        <v>89</v>
      </c>
      <c r="M2284" t="s">
        <v>89</v>
      </c>
      <c r="N2284" s="19" t="s">
        <v>33</v>
      </c>
      <c r="S2284" s="19" t="s">
        <v>33</v>
      </c>
    </row>
    <row r="2285" spans="5:19" x14ac:dyDescent="0.25">
      <c r="E2285" t="s">
        <v>8620</v>
      </c>
      <c r="F2285" t="s">
        <v>8621</v>
      </c>
      <c r="G2285" s="19" t="s">
        <v>33</v>
      </c>
      <c r="H2285" t="s">
        <v>8622</v>
      </c>
      <c r="I2285" t="s">
        <v>82</v>
      </c>
      <c r="J2285" t="s">
        <v>711</v>
      </c>
      <c r="K2285" t="s">
        <v>8623</v>
      </c>
      <c r="L2285" t="s">
        <v>38</v>
      </c>
      <c r="M2285" t="s">
        <v>68</v>
      </c>
      <c r="N2285" s="19" t="s">
        <v>33</v>
      </c>
      <c r="S2285" s="19" t="s">
        <v>33</v>
      </c>
    </row>
    <row r="2286" spans="5:19" x14ac:dyDescent="0.25">
      <c r="E2286" t="s">
        <v>8624</v>
      </c>
      <c r="F2286" t="s">
        <v>8625</v>
      </c>
      <c r="G2286" s="19" t="s">
        <v>33</v>
      </c>
      <c r="H2286" t="s">
        <v>8626</v>
      </c>
      <c r="I2286" t="s">
        <v>38</v>
      </c>
      <c r="J2286" t="s">
        <v>62</v>
      </c>
      <c r="K2286" t="s">
        <v>8627</v>
      </c>
      <c r="L2286" t="s">
        <v>38</v>
      </c>
      <c r="M2286" t="s">
        <v>133</v>
      </c>
      <c r="N2286" s="19" t="s">
        <v>33</v>
      </c>
      <c r="S2286" s="19" t="s">
        <v>33</v>
      </c>
    </row>
    <row r="2287" spans="5:19" x14ac:dyDescent="0.25">
      <c r="E2287" t="s">
        <v>8628</v>
      </c>
      <c r="F2287" t="s">
        <v>8629</v>
      </c>
      <c r="G2287" s="19" t="s">
        <v>33</v>
      </c>
      <c r="H2287" t="s">
        <v>8630</v>
      </c>
      <c r="I2287" t="s">
        <v>38</v>
      </c>
      <c r="J2287" t="s">
        <v>249</v>
      </c>
      <c r="K2287" t="s">
        <v>8627</v>
      </c>
      <c r="L2287" t="s">
        <v>38</v>
      </c>
      <c r="M2287" t="s">
        <v>133</v>
      </c>
      <c r="N2287" s="19" t="s">
        <v>33</v>
      </c>
      <c r="S2287" s="19" t="s">
        <v>33</v>
      </c>
    </row>
    <row r="2288" spans="5:19" x14ac:dyDescent="0.25">
      <c r="E2288" t="s">
        <v>8631</v>
      </c>
      <c r="F2288" t="s">
        <v>8632</v>
      </c>
      <c r="G2288" s="19" t="s">
        <v>33</v>
      </c>
      <c r="H2288" t="s">
        <v>8630</v>
      </c>
      <c r="I2288" t="s">
        <v>38</v>
      </c>
      <c r="J2288" t="s">
        <v>249</v>
      </c>
      <c r="K2288" t="s">
        <v>8627</v>
      </c>
      <c r="L2288" t="s">
        <v>38</v>
      </c>
      <c r="M2288" t="s">
        <v>133</v>
      </c>
      <c r="N2288" s="19" t="s">
        <v>33</v>
      </c>
      <c r="S2288" s="19" t="s">
        <v>33</v>
      </c>
    </row>
    <row r="2289" spans="5:19" x14ac:dyDescent="0.25">
      <c r="E2289" t="s">
        <v>8633</v>
      </c>
      <c r="F2289" t="s">
        <v>8634</v>
      </c>
      <c r="G2289" s="19" t="s">
        <v>33</v>
      </c>
      <c r="H2289" t="s">
        <v>8630</v>
      </c>
      <c r="I2289" t="s">
        <v>38</v>
      </c>
      <c r="J2289" t="s">
        <v>249</v>
      </c>
      <c r="K2289" t="s">
        <v>8627</v>
      </c>
      <c r="L2289" t="s">
        <v>38</v>
      </c>
      <c r="M2289" t="s">
        <v>133</v>
      </c>
      <c r="N2289" s="19" t="s">
        <v>33</v>
      </c>
      <c r="S2289" s="19" t="s">
        <v>33</v>
      </c>
    </row>
    <row r="2290" spans="5:19" x14ac:dyDescent="0.25">
      <c r="E2290" t="s">
        <v>8635</v>
      </c>
      <c r="F2290" t="s">
        <v>8636</v>
      </c>
      <c r="G2290" s="19" t="s">
        <v>33</v>
      </c>
      <c r="H2290" t="s">
        <v>8630</v>
      </c>
      <c r="I2290" t="s">
        <v>38</v>
      </c>
      <c r="J2290" t="s">
        <v>249</v>
      </c>
      <c r="K2290" t="s">
        <v>8637</v>
      </c>
      <c r="L2290" t="s">
        <v>38</v>
      </c>
      <c r="M2290" t="s">
        <v>68</v>
      </c>
      <c r="N2290" s="19" t="s">
        <v>33</v>
      </c>
      <c r="S2290" s="19" t="s">
        <v>33</v>
      </c>
    </row>
    <row r="2291" spans="5:19" x14ac:dyDescent="0.25">
      <c r="E2291" t="s">
        <v>8638</v>
      </c>
      <c r="F2291" t="s">
        <v>8639</v>
      </c>
      <c r="G2291" s="19" t="s">
        <v>33</v>
      </c>
      <c r="H2291" t="s">
        <v>8640</v>
      </c>
      <c r="I2291" t="s">
        <v>89</v>
      </c>
      <c r="J2291" t="s">
        <v>89</v>
      </c>
      <c r="K2291" t="s">
        <v>8641</v>
      </c>
      <c r="L2291" t="s">
        <v>38</v>
      </c>
      <c r="M2291" t="s">
        <v>68</v>
      </c>
      <c r="N2291" s="19" t="s">
        <v>33</v>
      </c>
      <c r="S2291" s="19" t="s">
        <v>33</v>
      </c>
    </row>
    <row r="2292" spans="5:19" x14ac:dyDescent="0.25">
      <c r="E2292" t="s">
        <v>8642</v>
      </c>
      <c r="F2292" t="s">
        <v>8643</v>
      </c>
      <c r="G2292" s="19" t="s">
        <v>33</v>
      </c>
      <c r="H2292" t="s">
        <v>8644</v>
      </c>
      <c r="I2292" t="s">
        <v>38</v>
      </c>
      <c r="J2292" t="s">
        <v>249</v>
      </c>
      <c r="K2292" t="s">
        <v>8645</v>
      </c>
      <c r="L2292" t="s">
        <v>38</v>
      </c>
      <c r="M2292" t="s">
        <v>68</v>
      </c>
      <c r="N2292" s="19" t="s">
        <v>33</v>
      </c>
      <c r="S2292" s="19" t="s">
        <v>33</v>
      </c>
    </row>
    <row r="2293" spans="5:19" x14ac:dyDescent="0.25">
      <c r="E2293" t="s">
        <v>8646</v>
      </c>
      <c r="F2293" t="s">
        <v>8647</v>
      </c>
      <c r="G2293" s="19" t="s">
        <v>33</v>
      </c>
      <c r="H2293" t="s">
        <v>8644</v>
      </c>
      <c r="I2293" t="s">
        <v>89</v>
      </c>
      <c r="J2293" t="s">
        <v>89</v>
      </c>
      <c r="K2293" t="s">
        <v>8648</v>
      </c>
      <c r="L2293" t="s">
        <v>38</v>
      </c>
      <c r="M2293" t="s">
        <v>68</v>
      </c>
      <c r="N2293" s="19" t="s">
        <v>33</v>
      </c>
      <c r="S2293" s="19" t="s">
        <v>33</v>
      </c>
    </row>
    <row r="2294" spans="5:19" x14ac:dyDescent="0.25">
      <c r="E2294" t="s">
        <v>8649</v>
      </c>
      <c r="F2294" t="s">
        <v>8650</v>
      </c>
      <c r="G2294" s="19" t="s">
        <v>33</v>
      </c>
      <c r="H2294" t="s">
        <v>8644</v>
      </c>
      <c r="I2294" t="s">
        <v>89</v>
      </c>
      <c r="J2294" t="s">
        <v>89</v>
      </c>
      <c r="K2294" t="s">
        <v>8651</v>
      </c>
      <c r="N2294" s="19" t="s">
        <v>33</v>
      </c>
      <c r="S2294" s="19" t="s">
        <v>33</v>
      </c>
    </row>
    <row r="2295" spans="5:19" x14ac:dyDescent="0.25">
      <c r="E2295" t="s">
        <v>8652</v>
      </c>
      <c r="F2295" t="s">
        <v>8653</v>
      </c>
      <c r="G2295" s="19" t="s">
        <v>33</v>
      </c>
      <c r="H2295" t="s">
        <v>8654</v>
      </c>
      <c r="I2295" t="s">
        <v>89</v>
      </c>
      <c r="J2295" t="s">
        <v>89</v>
      </c>
      <c r="K2295" t="s">
        <v>8651</v>
      </c>
      <c r="N2295" s="19" t="s">
        <v>33</v>
      </c>
      <c r="S2295" s="19" t="s">
        <v>33</v>
      </c>
    </row>
    <row r="2296" spans="5:19" x14ac:dyDescent="0.25">
      <c r="E2296" t="s">
        <v>8655</v>
      </c>
      <c r="F2296" t="s">
        <v>8656</v>
      </c>
      <c r="G2296" s="19" t="s">
        <v>33</v>
      </c>
      <c r="H2296" t="s">
        <v>8657</v>
      </c>
      <c r="I2296" t="s">
        <v>52</v>
      </c>
      <c r="J2296" t="s">
        <v>137</v>
      </c>
      <c r="K2296" t="s">
        <v>8651</v>
      </c>
      <c r="N2296" s="19" t="s">
        <v>33</v>
      </c>
      <c r="S2296" s="19" t="s">
        <v>33</v>
      </c>
    </row>
    <row r="2297" spans="5:19" x14ac:dyDescent="0.25">
      <c r="E2297" t="s">
        <v>8658</v>
      </c>
      <c r="F2297" t="s">
        <v>8659</v>
      </c>
      <c r="G2297" s="19" t="s">
        <v>33</v>
      </c>
      <c r="H2297" t="s">
        <v>8657</v>
      </c>
      <c r="I2297" t="s">
        <v>89</v>
      </c>
      <c r="J2297" t="s">
        <v>89</v>
      </c>
      <c r="K2297" t="s">
        <v>8660</v>
      </c>
      <c r="L2297" t="s">
        <v>82</v>
      </c>
      <c r="M2297" t="s">
        <v>1007</v>
      </c>
      <c r="N2297" s="19" t="s">
        <v>33</v>
      </c>
      <c r="S2297" s="19" t="s">
        <v>33</v>
      </c>
    </row>
    <row r="2298" spans="5:19" x14ac:dyDescent="0.25">
      <c r="E2298" t="s">
        <v>8661</v>
      </c>
      <c r="F2298" t="s">
        <v>8662</v>
      </c>
      <c r="G2298" s="19" t="s">
        <v>33</v>
      </c>
      <c r="H2298" t="s">
        <v>8657</v>
      </c>
      <c r="I2298" t="s">
        <v>89</v>
      </c>
      <c r="J2298" t="s">
        <v>89</v>
      </c>
      <c r="K2298" t="s">
        <v>8663</v>
      </c>
      <c r="L2298" t="s">
        <v>44</v>
      </c>
      <c r="M2298" t="s">
        <v>103</v>
      </c>
      <c r="N2298" s="19" t="s">
        <v>33</v>
      </c>
      <c r="S2298" s="19" t="s">
        <v>33</v>
      </c>
    </row>
    <row r="2299" spans="5:19" x14ac:dyDescent="0.25">
      <c r="E2299" t="s">
        <v>8664</v>
      </c>
      <c r="F2299" t="s">
        <v>8665</v>
      </c>
      <c r="G2299" s="19" t="s">
        <v>33</v>
      </c>
      <c r="H2299" t="s">
        <v>8657</v>
      </c>
      <c r="I2299" t="s">
        <v>89</v>
      </c>
      <c r="J2299" t="s">
        <v>89</v>
      </c>
      <c r="K2299" t="s">
        <v>8663</v>
      </c>
      <c r="L2299" t="s">
        <v>44</v>
      </c>
      <c r="M2299" t="s">
        <v>103</v>
      </c>
      <c r="N2299" s="19" t="s">
        <v>33</v>
      </c>
      <c r="S2299" s="19" t="s">
        <v>33</v>
      </c>
    </row>
    <row r="2300" spans="5:19" x14ac:dyDescent="0.25">
      <c r="E2300" t="s">
        <v>8666</v>
      </c>
      <c r="F2300" t="s">
        <v>8667</v>
      </c>
      <c r="G2300" s="19" t="s">
        <v>33</v>
      </c>
      <c r="H2300" t="s">
        <v>8657</v>
      </c>
      <c r="I2300" t="s">
        <v>89</v>
      </c>
      <c r="J2300" t="s">
        <v>89</v>
      </c>
      <c r="K2300" t="s">
        <v>8668</v>
      </c>
      <c r="L2300" t="s">
        <v>35</v>
      </c>
      <c r="M2300" t="s">
        <v>263</v>
      </c>
      <c r="N2300" s="19" t="s">
        <v>33</v>
      </c>
      <c r="S2300" s="19" t="s">
        <v>33</v>
      </c>
    </row>
    <row r="2301" spans="5:19" x14ac:dyDescent="0.25">
      <c r="E2301" t="s">
        <v>8669</v>
      </c>
      <c r="F2301" t="s">
        <v>8670</v>
      </c>
      <c r="G2301" s="19" t="s">
        <v>33</v>
      </c>
      <c r="H2301" t="s">
        <v>8657</v>
      </c>
      <c r="I2301" t="s">
        <v>89</v>
      </c>
      <c r="J2301" t="s">
        <v>89</v>
      </c>
      <c r="K2301" t="s">
        <v>8671</v>
      </c>
      <c r="L2301" t="s">
        <v>52</v>
      </c>
      <c r="M2301" t="s">
        <v>195</v>
      </c>
      <c r="N2301" s="19" t="s">
        <v>33</v>
      </c>
      <c r="S2301" s="19" t="s">
        <v>33</v>
      </c>
    </row>
    <row r="2302" spans="5:19" x14ac:dyDescent="0.25">
      <c r="E2302" t="s">
        <v>8672</v>
      </c>
      <c r="F2302" t="s">
        <v>8673</v>
      </c>
      <c r="G2302" s="19" t="s">
        <v>33</v>
      </c>
      <c r="H2302" t="s">
        <v>8674</v>
      </c>
      <c r="I2302" t="s">
        <v>91</v>
      </c>
      <c r="J2302" t="s">
        <v>99</v>
      </c>
      <c r="K2302" t="s">
        <v>8675</v>
      </c>
      <c r="L2302" t="s">
        <v>35</v>
      </c>
      <c r="M2302" t="s">
        <v>263</v>
      </c>
      <c r="N2302" s="19" t="s">
        <v>33</v>
      </c>
      <c r="S2302" s="19" t="s">
        <v>33</v>
      </c>
    </row>
    <row r="2303" spans="5:19" x14ac:dyDescent="0.25">
      <c r="E2303" t="s">
        <v>8676</v>
      </c>
      <c r="F2303" t="s">
        <v>8677</v>
      </c>
      <c r="G2303" s="19" t="s">
        <v>33</v>
      </c>
      <c r="H2303" t="s">
        <v>8678</v>
      </c>
      <c r="I2303" t="s">
        <v>91</v>
      </c>
      <c r="J2303" t="s">
        <v>417</v>
      </c>
      <c r="K2303" t="s">
        <v>8679</v>
      </c>
      <c r="L2303" t="s">
        <v>110</v>
      </c>
      <c r="M2303" t="s">
        <v>204</v>
      </c>
      <c r="N2303" s="19" t="s">
        <v>33</v>
      </c>
      <c r="S2303" s="19" t="s">
        <v>33</v>
      </c>
    </row>
    <row r="2304" spans="5:19" x14ac:dyDescent="0.25">
      <c r="E2304" t="s">
        <v>8680</v>
      </c>
      <c r="F2304" t="s">
        <v>8681</v>
      </c>
      <c r="G2304" s="19" t="s">
        <v>33</v>
      </c>
      <c r="H2304" t="s">
        <v>8682</v>
      </c>
      <c r="I2304" t="s">
        <v>52</v>
      </c>
      <c r="J2304" t="s">
        <v>137</v>
      </c>
      <c r="K2304" t="s">
        <v>8683</v>
      </c>
      <c r="L2304" t="s">
        <v>82</v>
      </c>
      <c r="M2304" t="s">
        <v>2121</v>
      </c>
      <c r="N2304" s="19" t="s">
        <v>33</v>
      </c>
      <c r="S2304" s="19" t="s">
        <v>33</v>
      </c>
    </row>
    <row r="2305" spans="5:19" x14ac:dyDescent="0.25">
      <c r="E2305" t="s">
        <v>8684</v>
      </c>
      <c r="F2305" t="s">
        <v>8685</v>
      </c>
      <c r="G2305" s="19" t="s">
        <v>33</v>
      </c>
      <c r="H2305" t="s">
        <v>8682</v>
      </c>
      <c r="I2305" t="s">
        <v>89</v>
      </c>
      <c r="J2305" t="s">
        <v>89</v>
      </c>
      <c r="K2305" t="s">
        <v>8686</v>
      </c>
      <c r="L2305" t="s">
        <v>44</v>
      </c>
      <c r="M2305" t="s">
        <v>103</v>
      </c>
      <c r="N2305" s="19" t="s">
        <v>33</v>
      </c>
      <c r="S2305" s="19" t="s">
        <v>33</v>
      </c>
    </row>
    <row r="2306" spans="5:19" x14ac:dyDescent="0.25">
      <c r="E2306" t="s">
        <v>8687</v>
      </c>
      <c r="F2306" t="s">
        <v>8688</v>
      </c>
      <c r="G2306" s="19" t="s">
        <v>33</v>
      </c>
      <c r="H2306" t="s">
        <v>8682</v>
      </c>
      <c r="I2306" t="s">
        <v>52</v>
      </c>
      <c r="J2306" t="s">
        <v>137</v>
      </c>
      <c r="K2306" t="s">
        <v>8689</v>
      </c>
      <c r="L2306" t="s">
        <v>170</v>
      </c>
      <c r="M2306" t="s">
        <v>1425</v>
      </c>
      <c r="N2306" s="19" t="s">
        <v>33</v>
      </c>
      <c r="S2306" s="19" t="s">
        <v>33</v>
      </c>
    </row>
    <row r="2307" spans="5:19" x14ac:dyDescent="0.25">
      <c r="E2307" t="s">
        <v>8690</v>
      </c>
      <c r="F2307" t="s">
        <v>8691</v>
      </c>
      <c r="G2307" s="19" t="s">
        <v>33</v>
      </c>
      <c r="H2307" t="s">
        <v>8682</v>
      </c>
      <c r="I2307" t="s">
        <v>52</v>
      </c>
      <c r="J2307" t="s">
        <v>137</v>
      </c>
      <c r="K2307" t="s">
        <v>8692</v>
      </c>
      <c r="L2307" t="s">
        <v>110</v>
      </c>
      <c r="M2307" t="s">
        <v>313</v>
      </c>
      <c r="N2307" s="19" t="s">
        <v>33</v>
      </c>
      <c r="S2307" s="19" t="s">
        <v>33</v>
      </c>
    </row>
    <row r="2308" spans="5:19" x14ac:dyDescent="0.25">
      <c r="E2308" t="s">
        <v>8693</v>
      </c>
      <c r="F2308" t="s">
        <v>8694</v>
      </c>
      <c r="G2308" s="19" t="s">
        <v>33</v>
      </c>
      <c r="H2308" t="s">
        <v>8682</v>
      </c>
      <c r="I2308" t="s">
        <v>52</v>
      </c>
      <c r="J2308" t="s">
        <v>137</v>
      </c>
      <c r="K2308" t="s">
        <v>8695</v>
      </c>
      <c r="L2308" t="s">
        <v>44</v>
      </c>
      <c r="M2308" t="s">
        <v>218</v>
      </c>
      <c r="N2308" s="19" t="s">
        <v>33</v>
      </c>
      <c r="S2308" s="19" t="s">
        <v>33</v>
      </c>
    </row>
    <row r="2309" spans="5:19" x14ac:dyDescent="0.25">
      <c r="E2309" t="s">
        <v>8696</v>
      </c>
      <c r="F2309" t="s">
        <v>8697</v>
      </c>
      <c r="G2309" s="19" t="s">
        <v>33</v>
      </c>
      <c r="H2309" t="s">
        <v>8682</v>
      </c>
      <c r="I2309" t="s">
        <v>52</v>
      </c>
      <c r="J2309" t="s">
        <v>137</v>
      </c>
      <c r="K2309" t="s">
        <v>8698</v>
      </c>
      <c r="L2309" t="s">
        <v>44</v>
      </c>
      <c r="M2309" t="s">
        <v>285</v>
      </c>
      <c r="N2309" s="19" t="s">
        <v>33</v>
      </c>
      <c r="S2309" s="19" t="s">
        <v>33</v>
      </c>
    </row>
    <row r="2310" spans="5:19" x14ac:dyDescent="0.25">
      <c r="E2310" t="s">
        <v>8699</v>
      </c>
      <c r="F2310" t="s">
        <v>8700</v>
      </c>
      <c r="G2310" s="19" t="s">
        <v>33</v>
      </c>
      <c r="H2310" t="s">
        <v>8682</v>
      </c>
      <c r="I2310" t="s">
        <v>52</v>
      </c>
      <c r="J2310" t="s">
        <v>137</v>
      </c>
      <c r="K2310" t="s">
        <v>8701</v>
      </c>
      <c r="L2310" t="s">
        <v>142</v>
      </c>
      <c r="M2310" t="s">
        <v>133</v>
      </c>
      <c r="N2310" s="19" t="s">
        <v>33</v>
      </c>
      <c r="S2310" s="19" t="s">
        <v>33</v>
      </c>
    </row>
    <row r="2311" spans="5:19" x14ac:dyDescent="0.25">
      <c r="E2311" t="s">
        <v>8702</v>
      </c>
      <c r="F2311" t="s">
        <v>8302</v>
      </c>
      <c r="G2311" s="19" t="s">
        <v>33</v>
      </c>
      <c r="H2311" t="s">
        <v>8682</v>
      </c>
      <c r="I2311" t="s">
        <v>89</v>
      </c>
      <c r="J2311" t="s">
        <v>89</v>
      </c>
      <c r="K2311" t="s">
        <v>8304</v>
      </c>
      <c r="L2311" t="s">
        <v>82</v>
      </c>
      <c r="M2311" t="s">
        <v>164</v>
      </c>
      <c r="N2311" s="19" t="s">
        <v>33</v>
      </c>
      <c r="S2311" s="19" t="s">
        <v>33</v>
      </c>
    </row>
    <row r="2312" spans="5:19" x14ac:dyDescent="0.25">
      <c r="E2312" t="s">
        <v>8703</v>
      </c>
      <c r="F2312" t="s">
        <v>8704</v>
      </c>
      <c r="G2312" s="19" t="s">
        <v>33</v>
      </c>
      <c r="H2312" t="s">
        <v>8682</v>
      </c>
      <c r="I2312" t="s">
        <v>52</v>
      </c>
      <c r="J2312" t="s">
        <v>137</v>
      </c>
      <c r="K2312" t="s">
        <v>8705</v>
      </c>
      <c r="L2312" t="s">
        <v>44</v>
      </c>
      <c r="M2312" t="s">
        <v>103</v>
      </c>
      <c r="N2312" s="19" t="s">
        <v>33</v>
      </c>
      <c r="S2312" s="19" t="s">
        <v>33</v>
      </c>
    </row>
    <row r="2313" spans="5:19" x14ac:dyDescent="0.25">
      <c r="E2313" t="s">
        <v>8706</v>
      </c>
      <c r="F2313" t="s">
        <v>8707</v>
      </c>
      <c r="G2313" s="19" t="s">
        <v>33</v>
      </c>
      <c r="H2313" t="s">
        <v>8682</v>
      </c>
      <c r="I2313" t="s">
        <v>52</v>
      </c>
      <c r="J2313" t="s">
        <v>137</v>
      </c>
      <c r="K2313" t="s">
        <v>8708</v>
      </c>
      <c r="L2313" t="s">
        <v>356</v>
      </c>
      <c r="M2313" t="s">
        <v>1140</v>
      </c>
      <c r="N2313" s="19" t="s">
        <v>33</v>
      </c>
      <c r="S2313" s="19" t="s">
        <v>33</v>
      </c>
    </row>
    <row r="2314" spans="5:19" x14ac:dyDescent="0.25">
      <c r="E2314" t="s">
        <v>8709</v>
      </c>
      <c r="F2314" t="s">
        <v>8710</v>
      </c>
      <c r="G2314" s="19" t="s">
        <v>33</v>
      </c>
      <c r="H2314" t="s">
        <v>8682</v>
      </c>
      <c r="I2314" t="s">
        <v>89</v>
      </c>
      <c r="J2314" t="s">
        <v>89</v>
      </c>
      <c r="K2314" t="s">
        <v>8708</v>
      </c>
      <c r="L2314" t="s">
        <v>356</v>
      </c>
      <c r="M2314" t="s">
        <v>1140</v>
      </c>
      <c r="N2314" s="19" t="s">
        <v>33</v>
      </c>
      <c r="S2314" s="19" t="s">
        <v>33</v>
      </c>
    </row>
    <row r="2315" spans="5:19" x14ac:dyDescent="0.25">
      <c r="E2315" t="s">
        <v>8711</v>
      </c>
      <c r="F2315" t="s">
        <v>8712</v>
      </c>
      <c r="G2315" s="19" t="s">
        <v>33</v>
      </c>
      <c r="H2315" t="s">
        <v>8682</v>
      </c>
      <c r="I2315" t="s">
        <v>89</v>
      </c>
      <c r="J2315" t="s">
        <v>89</v>
      </c>
      <c r="K2315" t="s">
        <v>8713</v>
      </c>
      <c r="L2315" t="s">
        <v>44</v>
      </c>
      <c r="M2315" t="s">
        <v>103</v>
      </c>
      <c r="N2315" s="19" t="s">
        <v>33</v>
      </c>
      <c r="S2315" s="19" t="s">
        <v>33</v>
      </c>
    </row>
    <row r="2316" spans="5:19" x14ac:dyDescent="0.25">
      <c r="E2316" t="s">
        <v>8714</v>
      </c>
      <c r="F2316" t="s">
        <v>8715</v>
      </c>
      <c r="G2316" s="19" t="s">
        <v>33</v>
      </c>
      <c r="H2316" t="s">
        <v>8682</v>
      </c>
      <c r="I2316" t="s">
        <v>89</v>
      </c>
      <c r="J2316" t="s">
        <v>89</v>
      </c>
      <c r="K2316" t="s">
        <v>8716</v>
      </c>
      <c r="L2316" t="s">
        <v>35</v>
      </c>
      <c r="M2316" t="s">
        <v>160</v>
      </c>
      <c r="N2316" s="19" t="s">
        <v>33</v>
      </c>
      <c r="S2316" s="19" t="s">
        <v>33</v>
      </c>
    </row>
    <row r="2317" spans="5:19" x14ac:dyDescent="0.25">
      <c r="E2317" t="s">
        <v>8717</v>
      </c>
      <c r="F2317" t="s">
        <v>8718</v>
      </c>
      <c r="G2317" s="19" t="s">
        <v>33</v>
      </c>
      <c r="H2317" t="s">
        <v>8682</v>
      </c>
      <c r="I2317" t="s">
        <v>89</v>
      </c>
      <c r="J2317" t="s">
        <v>89</v>
      </c>
      <c r="K2317" t="s">
        <v>8719</v>
      </c>
      <c r="L2317" t="s">
        <v>38</v>
      </c>
      <c r="M2317" t="s">
        <v>376</v>
      </c>
      <c r="N2317" s="19" t="s">
        <v>33</v>
      </c>
      <c r="S2317" s="19" t="s">
        <v>33</v>
      </c>
    </row>
    <row r="2318" spans="5:19" x14ac:dyDescent="0.25">
      <c r="E2318" t="s">
        <v>8720</v>
      </c>
      <c r="F2318" t="s">
        <v>8721</v>
      </c>
      <c r="G2318" s="19" t="s">
        <v>33</v>
      </c>
      <c r="H2318" t="s">
        <v>8722</v>
      </c>
      <c r="I2318" t="s">
        <v>82</v>
      </c>
      <c r="J2318" t="s">
        <v>105</v>
      </c>
      <c r="K2318" t="s">
        <v>8723</v>
      </c>
      <c r="L2318" t="s">
        <v>44</v>
      </c>
      <c r="M2318" t="s">
        <v>789</v>
      </c>
      <c r="N2318" s="19" t="s">
        <v>33</v>
      </c>
      <c r="S2318" s="19" t="s">
        <v>33</v>
      </c>
    </row>
    <row r="2319" spans="5:19" x14ac:dyDescent="0.25">
      <c r="E2319" t="s">
        <v>8724</v>
      </c>
      <c r="F2319" t="s">
        <v>8725</v>
      </c>
      <c r="G2319" s="19" t="s">
        <v>33</v>
      </c>
      <c r="H2319" t="s">
        <v>8726</v>
      </c>
      <c r="I2319" t="s">
        <v>35</v>
      </c>
      <c r="J2319" t="s">
        <v>1007</v>
      </c>
      <c r="K2319" t="s">
        <v>8727</v>
      </c>
      <c r="N2319" s="19" t="s">
        <v>33</v>
      </c>
      <c r="S2319" s="19" t="s">
        <v>33</v>
      </c>
    </row>
    <row r="2320" spans="5:19" x14ac:dyDescent="0.25">
      <c r="E2320" t="s">
        <v>8728</v>
      </c>
      <c r="F2320" t="s">
        <v>8729</v>
      </c>
      <c r="G2320" s="19" t="s">
        <v>33</v>
      </c>
      <c r="H2320" t="s">
        <v>8730</v>
      </c>
      <c r="I2320" t="s">
        <v>89</v>
      </c>
      <c r="J2320" t="s">
        <v>89</v>
      </c>
      <c r="K2320" t="s">
        <v>8731</v>
      </c>
      <c r="L2320" t="s">
        <v>89</v>
      </c>
      <c r="M2320" t="s">
        <v>89</v>
      </c>
      <c r="N2320" s="19" t="s">
        <v>33</v>
      </c>
      <c r="S2320" s="19" t="s">
        <v>33</v>
      </c>
    </row>
    <row r="2321" spans="5:19" x14ac:dyDescent="0.25">
      <c r="E2321" t="s">
        <v>8732</v>
      </c>
      <c r="F2321" t="s">
        <v>8733</v>
      </c>
      <c r="G2321" s="19" t="s">
        <v>33</v>
      </c>
      <c r="H2321" t="s">
        <v>8734</v>
      </c>
      <c r="I2321" t="s">
        <v>89</v>
      </c>
      <c r="J2321" t="s">
        <v>89</v>
      </c>
      <c r="K2321" t="s">
        <v>8735</v>
      </c>
      <c r="L2321" t="s">
        <v>52</v>
      </c>
      <c r="M2321" t="s">
        <v>1493</v>
      </c>
      <c r="N2321" s="19" t="s">
        <v>33</v>
      </c>
      <c r="S2321" s="19" t="s">
        <v>33</v>
      </c>
    </row>
    <row r="2322" spans="5:19" x14ac:dyDescent="0.25">
      <c r="E2322" t="s">
        <v>8736</v>
      </c>
      <c r="F2322" t="s">
        <v>8737</v>
      </c>
      <c r="G2322" s="19" t="s">
        <v>33</v>
      </c>
      <c r="H2322" t="s">
        <v>8738</v>
      </c>
      <c r="I2322" t="s">
        <v>89</v>
      </c>
      <c r="J2322" t="s">
        <v>89</v>
      </c>
      <c r="K2322" t="s">
        <v>8739</v>
      </c>
      <c r="L2322" t="s">
        <v>38</v>
      </c>
      <c r="M2322" t="s">
        <v>68</v>
      </c>
      <c r="N2322" s="19" t="s">
        <v>33</v>
      </c>
      <c r="S2322" s="19" t="s">
        <v>33</v>
      </c>
    </row>
    <row r="2323" spans="5:19" x14ac:dyDescent="0.25">
      <c r="E2323" t="s">
        <v>8740</v>
      </c>
      <c r="F2323" t="s">
        <v>8741</v>
      </c>
      <c r="G2323" s="19" t="s">
        <v>33</v>
      </c>
      <c r="H2323" t="s">
        <v>8742</v>
      </c>
      <c r="I2323" t="s">
        <v>89</v>
      </c>
      <c r="J2323" t="s">
        <v>89</v>
      </c>
      <c r="K2323" t="s">
        <v>8743</v>
      </c>
      <c r="L2323" t="s">
        <v>96</v>
      </c>
      <c r="M2323" t="s">
        <v>97</v>
      </c>
      <c r="N2323" s="19" t="s">
        <v>33</v>
      </c>
      <c r="S2323" s="19" t="s">
        <v>33</v>
      </c>
    </row>
    <row r="2324" spans="5:19" x14ac:dyDescent="0.25">
      <c r="E2324" t="s">
        <v>8744</v>
      </c>
      <c r="F2324" t="s">
        <v>8745</v>
      </c>
      <c r="G2324" s="19" t="s">
        <v>33</v>
      </c>
      <c r="H2324" t="s">
        <v>8746</v>
      </c>
      <c r="I2324" t="s">
        <v>89</v>
      </c>
      <c r="J2324" t="s">
        <v>89</v>
      </c>
      <c r="K2324" t="s">
        <v>8747</v>
      </c>
      <c r="L2324" t="s">
        <v>35</v>
      </c>
      <c r="M2324" t="s">
        <v>160</v>
      </c>
      <c r="N2324" s="19" t="s">
        <v>33</v>
      </c>
      <c r="S2324" s="19" t="s">
        <v>33</v>
      </c>
    </row>
    <row r="2325" spans="5:19" x14ac:dyDescent="0.25">
      <c r="E2325" t="s">
        <v>8748</v>
      </c>
      <c r="F2325" t="s">
        <v>8749</v>
      </c>
      <c r="G2325" s="19" t="s">
        <v>33</v>
      </c>
      <c r="H2325" t="s">
        <v>8750</v>
      </c>
      <c r="I2325" t="s">
        <v>170</v>
      </c>
      <c r="J2325" t="s">
        <v>1425</v>
      </c>
      <c r="K2325" t="s">
        <v>8751</v>
      </c>
      <c r="L2325" t="s">
        <v>142</v>
      </c>
      <c r="M2325" t="s">
        <v>133</v>
      </c>
      <c r="N2325" s="19" t="s">
        <v>33</v>
      </c>
      <c r="S2325" s="19" t="s">
        <v>33</v>
      </c>
    </row>
    <row r="2326" spans="5:19" x14ac:dyDescent="0.25">
      <c r="E2326" t="s">
        <v>8752</v>
      </c>
      <c r="F2326" t="s">
        <v>8753</v>
      </c>
      <c r="G2326" s="19" t="s">
        <v>33</v>
      </c>
      <c r="H2326" t="s">
        <v>8754</v>
      </c>
      <c r="I2326" t="s">
        <v>38</v>
      </c>
      <c r="J2326" t="s">
        <v>283</v>
      </c>
      <c r="K2326" t="s">
        <v>8755</v>
      </c>
      <c r="L2326" t="s">
        <v>52</v>
      </c>
      <c r="M2326" t="s">
        <v>1493</v>
      </c>
      <c r="N2326" s="19" t="s">
        <v>33</v>
      </c>
      <c r="S2326" s="19" t="s">
        <v>33</v>
      </c>
    </row>
    <row r="2327" spans="5:19" x14ac:dyDescent="0.25">
      <c r="E2327" t="s">
        <v>8756</v>
      </c>
      <c r="F2327" t="s">
        <v>8757</v>
      </c>
      <c r="G2327" s="19" t="s">
        <v>33</v>
      </c>
      <c r="H2327" t="s">
        <v>8758</v>
      </c>
      <c r="I2327" t="s">
        <v>35</v>
      </c>
      <c r="J2327" t="s">
        <v>36</v>
      </c>
      <c r="K2327" t="s">
        <v>8759</v>
      </c>
      <c r="L2327" t="s">
        <v>35</v>
      </c>
      <c r="M2327" t="s">
        <v>97</v>
      </c>
      <c r="N2327" s="19" t="s">
        <v>33</v>
      </c>
      <c r="S2327" s="19" t="s">
        <v>33</v>
      </c>
    </row>
    <row r="2328" spans="5:19" x14ac:dyDescent="0.25">
      <c r="E2328" t="s">
        <v>8760</v>
      </c>
      <c r="F2328" t="s">
        <v>8761</v>
      </c>
      <c r="G2328" s="19" t="s">
        <v>33</v>
      </c>
      <c r="H2328" t="s">
        <v>8762</v>
      </c>
      <c r="I2328" t="s">
        <v>150</v>
      </c>
      <c r="J2328" t="s">
        <v>151</v>
      </c>
      <c r="K2328" t="s">
        <v>8763</v>
      </c>
      <c r="L2328" t="s">
        <v>150</v>
      </c>
      <c r="M2328" t="s">
        <v>117</v>
      </c>
      <c r="N2328" s="19" t="s">
        <v>33</v>
      </c>
      <c r="S2328" s="19" t="s">
        <v>33</v>
      </c>
    </row>
    <row r="2329" spans="5:19" x14ac:dyDescent="0.25">
      <c r="E2329" t="s">
        <v>8764</v>
      </c>
      <c r="F2329" t="s">
        <v>8765</v>
      </c>
      <c r="G2329" s="19" t="s">
        <v>33</v>
      </c>
      <c r="H2329" t="s">
        <v>8766</v>
      </c>
      <c r="I2329" t="s">
        <v>52</v>
      </c>
      <c r="J2329" t="s">
        <v>137</v>
      </c>
      <c r="K2329" t="s">
        <v>8767</v>
      </c>
      <c r="L2329" t="s">
        <v>38</v>
      </c>
      <c r="M2329" t="s">
        <v>1065</v>
      </c>
      <c r="N2329" s="19" t="s">
        <v>33</v>
      </c>
      <c r="S2329" s="19" t="s">
        <v>33</v>
      </c>
    </row>
    <row r="2330" spans="5:19" x14ac:dyDescent="0.25">
      <c r="E2330" t="s">
        <v>8768</v>
      </c>
      <c r="F2330" t="s">
        <v>8769</v>
      </c>
      <c r="G2330" s="19" t="s">
        <v>33</v>
      </c>
      <c r="H2330" t="s">
        <v>8770</v>
      </c>
      <c r="I2330" t="s">
        <v>142</v>
      </c>
      <c r="J2330" t="s">
        <v>148</v>
      </c>
      <c r="K2330" t="s">
        <v>8771</v>
      </c>
      <c r="L2330" t="s">
        <v>44</v>
      </c>
      <c r="M2330" t="s">
        <v>144</v>
      </c>
      <c r="N2330" s="19" t="s">
        <v>33</v>
      </c>
      <c r="S2330" s="19" t="s">
        <v>33</v>
      </c>
    </row>
    <row r="2331" spans="5:19" x14ac:dyDescent="0.25">
      <c r="E2331" t="s">
        <v>8772</v>
      </c>
      <c r="F2331" t="s">
        <v>8773</v>
      </c>
      <c r="G2331" s="19" t="s">
        <v>33</v>
      </c>
      <c r="H2331" t="s">
        <v>8774</v>
      </c>
      <c r="I2331" t="s">
        <v>110</v>
      </c>
      <c r="J2331" t="s">
        <v>111</v>
      </c>
      <c r="K2331" t="s">
        <v>8775</v>
      </c>
      <c r="L2331" t="s">
        <v>44</v>
      </c>
      <c r="M2331" t="s">
        <v>103</v>
      </c>
      <c r="N2331" s="19" t="s">
        <v>33</v>
      </c>
      <c r="S2331" s="19" t="s">
        <v>33</v>
      </c>
    </row>
    <row r="2332" spans="5:19" x14ac:dyDescent="0.25">
      <c r="E2332" t="s">
        <v>8776</v>
      </c>
      <c r="F2332" t="s">
        <v>8777</v>
      </c>
      <c r="G2332" s="19" t="s">
        <v>33</v>
      </c>
      <c r="H2332" t="s">
        <v>8778</v>
      </c>
      <c r="I2332" t="s">
        <v>52</v>
      </c>
      <c r="J2332" t="s">
        <v>137</v>
      </c>
      <c r="K2332" t="s">
        <v>8779</v>
      </c>
      <c r="L2332" t="s">
        <v>38</v>
      </c>
      <c r="M2332" t="s">
        <v>62</v>
      </c>
      <c r="N2332" s="19" t="s">
        <v>33</v>
      </c>
      <c r="S2332" s="19" t="s">
        <v>33</v>
      </c>
    </row>
    <row r="2333" spans="5:19" x14ac:dyDescent="0.25">
      <c r="E2333" t="s">
        <v>8780</v>
      </c>
      <c r="F2333" t="s">
        <v>8781</v>
      </c>
      <c r="G2333" s="19" t="s">
        <v>33</v>
      </c>
      <c r="H2333" t="s">
        <v>8782</v>
      </c>
      <c r="I2333" t="s">
        <v>82</v>
      </c>
      <c r="J2333" t="s">
        <v>711</v>
      </c>
      <c r="K2333" t="s">
        <v>8783</v>
      </c>
      <c r="L2333" t="s">
        <v>35</v>
      </c>
      <c r="M2333" t="s">
        <v>442</v>
      </c>
      <c r="N2333" s="19" t="s">
        <v>33</v>
      </c>
      <c r="S2333" s="19" t="s">
        <v>33</v>
      </c>
    </row>
    <row r="2334" spans="5:19" x14ac:dyDescent="0.25">
      <c r="E2334" t="s">
        <v>8784</v>
      </c>
      <c r="F2334" t="s">
        <v>8785</v>
      </c>
      <c r="G2334" s="19" t="s">
        <v>33</v>
      </c>
      <c r="H2334" t="s">
        <v>8786</v>
      </c>
      <c r="I2334" t="s">
        <v>82</v>
      </c>
      <c r="J2334" t="s">
        <v>567</v>
      </c>
      <c r="K2334" t="s">
        <v>8787</v>
      </c>
      <c r="L2334" t="s">
        <v>142</v>
      </c>
      <c r="M2334" t="s">
        <v>133</v>
      </c>
      <c r="N2334" s="19" t="s">
        <v>33</v>
      </c>
      <c r="S2334" s="19" t="s">
        <v>33</v>
      </c>
    </row>
    <row r="2335" spans="5:19" x14ac:dyDescent="0.25">
      <c r="E2335" t="s">
        <v>8788</v>
      </c>
      <c r="F2335" t="s">
        <v>8789</v>
      </c>
      <c r="G2335" s="19" t="s">
        <v>33</v>
      </c>
      <c r="H2335" t="s">
        <v>8790</v>
      </c>
      <c r="I2335" t="s">
        <v>35</v>
      </c>
      <c r="J2335" t="s">
        <v>1007</v>
      </c>
      <c r="K2335" t="s">
        <v>8791</v>
      </c>
      <c r="L2335" t="s">
        <v>142</v>
      </c>
      <c r="M2335" t="s">
        <v>117</v>
      </c>
      <c r="N2335" s="19" t="s">
        <v>33</v>
      </c>
      <c r="S2335" s="19" t="s">
        <v>33</v>
      </c>
    </row>
    <row r="2336" spans="5:19" x14ac:dyDescent="0.25">
      <c r="E2336" t="s">
        <v>8792</v>
      </c>
      <c r="F2336" t="s">
        <v>8793</v>
      </c>
      <c r="G2336" s="19" t="s">
        <v>33</v>
      </c>
      <c r="H2336" t="s">
        <v>8794</v>
      </c>
      <c r="I2336" t="s">
        <v>38</v>
      </c>
      <c r="J2336" t="s">
        <v>471</v>
      </c>
      <c r="K2336" t="s">
        <v>8795</v>
      </c>
      <c r="L2336" t="s">
        <v>35</v>
      </c>
      <c r="M2336" t="s">
        <v>36</v>
      </c>
      <c r="N2336" s="19" t="s">
        <v>33</v>
      </c>
      <c r="S2336" s="19" t="s">
        <v>33</v>
      </c>
    </row>
    <row r="2337" spans="5:19" x14ac:dyDescent="0.25">
      <c r="E2337" t="s">
        <v>8796</v>
      </c>
      <c r="F2337" t="s">
        <v>8797</v>
      </c>
      <c r="G2337" s="19" t="s">
        <v>33</v>
      </c>
      <c r="H2337" t="s">
        <v>8798</v>
      </c>
      <c r="I2337" t="s">
        <v>44</v>
      </c>
      <c r="J2337" t="s">
        <v>77</v>
      </c>
      <c r="K2337" t="s">
        <v>8799</v>
      </c>
      <c r="L2337" t="s">
        <v>96</v>
      </c>
      <c r="M2337" t="s">
        <v>506</v>
      </c>
      <c r="N2337" s="19" t="s">
        <v>33</v>
      </c>
      <c r="S2337" s="19" t="s">
        <v>33</v>
      </c>
    </row>
    <row r="2338" spans="5:19" x14ac:dyDescent="0.25">
      <c r="E2338" t="s">
        <v>8800</v>
      </c>
      <c r="F2338" t="s">
        <v>8801</v>
      </c>
      <c r="G2338" s="19" t="s">
        <v>33</v>
      </c>
      <c r="H2338" t="s">
        <v>8802</v>
      </c>
      <c r="I2338" t="s">
        <v>44</v>
      </c>
      <c r="J2338" t="s">
        <v>649</v>
      </c>
      <c r="K2338" t="s">
        <v>8803</v>
      </c>
      <c r="L2338" t="s">
        <v>170</v>
      </c>
      <c r="M2338" t="s">
        <v>204</v>
      </c>
      <c r="N2338" s="19" t="s">
        <v>33</v>
      </c>
      <c r="S2338" s="19" t="s">
        <v>33</v>
      </c>
    </row>
    <row r="2339" spans="5:19" x14ac:dyDescent="0.25">
      <c r="E2339" t="s">
        <v>8804</v>
      </c>
      <c r="F2339" t="s">
        <v>8805</v>
      </c>
      <c r="G2339" s="19" t="s">
        <v>33</v>
      </c>
      <c r="H2339" t="s">
        <v>8806</v>
      </c>
      <c r="I2339" t="s">
        <v>52</v>
      </c>
      <c r="J2339" t="s">
        <v>447</v>
      </c>
      <c r="K2339" t="s">
        <v>8807</v>
      </c>
      <c r="L2339" t="s">
        <v>38</v>
      </c>
      <c r="M2339" t="s">
        <v>68</v>
      </c>
      <c r="N2339" s="19" t="s">
        <v>33</v>
      </c>
      <c r="S2339" s="19" t="s">
        <v>33</v>
      </c>
    </row>
    <row r="2340" spans="5:19" x14ac:dyDescent="0.25">
      <c r="E2340" t="s">
        <v>8808</v>
      </c>
      <c r="F2340" t="s">
        <v>8809</v>
      </c>
      <c r="G2340" s="19" t="s">
        <v>33</v>
      </c>
      <c r="H2340" t="s">
        <v>8810</v>
      </c>
      <c r="I2340" t="s">
        <v>91</v>
      </c>
      <c r="J2340" t="s">
        <v>99</v>
      </c>
      <c r="K2340" t="s">
        <v>8807</v>
      </c>
      <c r="L2340" t="s">
        <v>38</v>
      </c>
      <c r="M2340" t="s">
        <v>68</v>
      </c>
      <c r="N2340" s="19" t="s">
        <v>33</v>
      </c>
      <c r="S2340" s="19" t="s">
        <v>33</v>
      </c>
    </row>
    <row r="2341" spans="5:19" x14ac:dyDescent="0.25">
      <c r="E2341" t="s">
        <v>8811</v>
      </c>
      <c r="F2341" t="s">
        <v>8812</v>
      </c>
      <c r="G2341" s="19" t="s">
        <v>33</v>
      </c>
      <c r="H2341" t="s">
        <v>8810</v>
      </c>
      <c r="I2341" t="s">
        <v>91</v>
      </c>
      <c r="J2341" t="s">
        <v>99</v>
      </c>
      <c r="K2341" t="s">
        <v>8807</v>
      </c>
      <c r="L2341" t="s">
        <v>38</v>
      </c>
      <c r="M2341" t="s">
        <v>68</v>
      </c>
      <c r="N2341" s="19" t="s">
        <v>33</v>
      </c>
      <c r="S2341" s="19" t="s">
        <v>33</v>
      </c>
    </row>
    <row r="2342" spans="5:19" x14ac:dyDescent="0.25">
      <c r="E2342" t="s">
        <v>8813</v>
      </c>
      <c r="F2342" t="s">
        <v>8814</v>
      </c>
      <c r="G2342" s="19" t="s">
        <v>33</v>
      </c>
      <c r="H2342" t="s">
        <v>8810</v>
      </c>
      <c r="I2342" t="s">
        <v>91</v>
      </c>
      <c r="J2342" t="s">
        <v>99</v>
      </c>
      <c r="K2342" t="s">
        <v>8815</v>
      </c>
      <c r="L2342" t="s">
        <v>38</v>
      </c>
      <c r="M2342" t="s">
        <v>68</v>
      </c>
      <c r="N2342" s="19" t="s">
        <v>33</v>
      </c>
      <c r="S2342" s="19" t="s">
        <v>33</v>
      </c>
    </row>
    <row r="2343" spans="5:19" x14ac:dyDescent="0.25">
      <c r="E2343" t="s">
        <v>8816</v>
      </c>
      <c r="F2343" t="s">
        <v>8817</v>
      </c>
      <c r="G2343" s="19" t="s">
        <v>33</v>
      </c>
      <c r="H2343" t="s">
        <v>8810</v>
      </c>
      <c r="I2343" t="s">
        <v>91</v>
      </c>
      <c r="J2343" t="s">
        <v>99</v>
      </c>
      <c r="K2343" t="s">
        <v>8818</v>
      </c>
      <c r="L2343" t="s">
        <v>44</v>
      </c>
      <c r="M2343" t="s">
        <v>103</v>
      </c>
      <c r="N2343" s="19" t="s">
        <v>33</v>
      </c>
      <c r="S2343" s="19" t="s">
        <v>33</v>
      </c>
    </row>
    <row r="2344" spans="5:19" x14ac:dyDescent="0.25">
      <c r="E2344" t="s">
        <v>8819</v>
      </c>
      <c r="F2344" t="s">
        <v>8820</v>
      </c>
      <c r="G2344" s="19" t="s">
        <v>33</v>
      </c>
      <c r="H2344" t="s">
        <v>8810</v>
      </c>
      <c r="I2344" t="s">
        <v>91</v>
      </c>
      <c r="J2344" t="s">
        <v>99</v>
      </c>
      <c r="K2344" t="s">
        <v>8821</v>
      </c>
      <c r="L2344" t="s">
        <v>52</v>
      </c>
      <c r="M2344" t="s">
        <v>881</v>
      </c>
      <c r="N2344" s="19" t="s">
        <v>33</v>
      </c>
      <c r="S2344" s="19" t="s">
        <v>33</v>
      </c>
    </row>
    <row r="2345" spans="5:19" x14ac:dyDescent="0.25">
      <c r="E2345" t="s">
        <v>8822</v>
      </c>
      <c r="F2345" t="s">
        <v>8823</v>
      </c>
      <c r="G2345" s="19" t="s">
        <v>33</v>
      </c>
      <c r="H2345" t="s">
        <v>8810</v>
      </c>
      <c r="I2345" t="s">
        <v>91</v>
      </c>
      <c r="J2345" t="s">
        <v>99</v>
      </c>
      <c r="K2345" t="s">
        <v>8824</v>
      </c>
      <c r="L2345" t="s">
        <v>52</v>
      </c>
      <c r="M2345" t="s">
        <v>137</v>
      </c>
      <c r="N2345" s="19" t="s">
        <v>33</v>
      </c>
      <c r="S2345" s="19" t="s">
        <v>33</v>
      </c>
    </row>
    <row r="2346" spans="5:19" x14ac:dyDescent="0.25">
      <c r="E2346" t="s">
        <v>8825</v>
      </c>
      <c r="F2346" t="s">
        <v>8826</v>
      </c>
      <c r="G2346" s="19" t="s">
        <v>33</v>
      </c>
      <c r="H2346" t="s">
        <v>8810</v>
      </c>
      <c r="I2346" t="s">
        <v>91</v>
      </c>
      <c r="J2346" t="s">
        <v>99</v>
      </c>
      <c r="K2346" t="s">
        <v>8827</v>
      </c>
      <c r="L2346" t="s">
        <v>96</v>
      </c>
      <c r="M2346" t="s">
        <v>97</v>
      </c>
      <c r="N2346" s="19" t="s">
        <v>33</v>
      </c>
      <c r="S2346" s="19" t="s">
        <v>33</v>
      </c>
    </row>
    <row r="2347" spans="5:19" x14ac:dyDescent="0.25">
      <c r="E2347" t="s">
        <v>8828</v>
      </c>
      <c r="F2347" t="s">
        <v>8829</v>
      </c>
      <c r="G2347" s="19" t="s">
        <v>33</v>
      </c>
      <c r="H2347" t="s">
        <v>8810</v>
      </c>
      <c r="I2347" t="s">
        <v>91</v>
      </c>
      <c r="J2347" t="s">
        <v>99</v>
      </c>
      <c r="K2347" t="s">
        <v>8830</v>
      </c>
      <c r="L2347" t="s">
        <v>35</v>
      </c>
      <c r="M2347" t="s">
        <v>160</v>
      </c>
      <c r="N2347" s="19" t="s">
        <v>33</v>
      </c>
      <c r="S2347" s="19" t="s">
        <v>33</v>
      </c>
    </row>
    <row r="2348" spans="5:19" x14ac:dyDescent="0.25">
      <c r="E2348" t="s">
        <v>8831</v>
      </c>
      <c r="F2348" t="s">
        <v>8832</v>
      </c>
      <c r="G2348" s="19" t="s">
        <v>33</v>
      </c>
      <c r="H2348" t="s">
        <v>8810</v>
      </c>
      <c r="I2348" t="s">
        <v>91</v>
      </c>
      <c r="J2348" t="s">
        <v>99</v>
      </c>
      <c r="K2348" t="s">
        <v>8833</v>
      </c>
      <c r="L2348" t="s">
        <v>89</v>
      </c>
      <c r="M2348" t="s">
        <v>89</v>
      </c>
      <c r="N2348" s="19" t="s">
        <v>33</v>
      </c>
      <c r="S2348" s="19" t="s">
        <v>33</v>
      </c>
    </row>
    <row r="2349" spans="5:19" x14ac:dyDescent="0.25">
      <c r="E2349" t="s">
        <v>8834</v>
      </c>
      <c r="F2349" t="s">
        <v>8835</v>
      </c>
      <c r="G2349" s="19" t="s">
        <v>33</v>
      </c>
      <c r="H2349" t="s">
        <v>8836</v>
      </c>
      <c r="I2349" t="s">
        <v>142</v>
      </c>
      <c r="J2349" t="s">
        <v>148</v>
      </c>
      <c r="K2349" t="s">
        <v>8837</v>
      </c>
      <c r="L2349" t="s">
        <v>89</v>
      </c>
      <c r="M2349" t="s">
        <v>89</v>
      </c>
      <c r="N2349" s="19" t="s">
        <v>33</v>
      </c>
      <c r="S2349" s="19" t="s">
        <v>33</v>
      </c>
    </row>
    <row r="2350" spans="5:19" x14ac:dyDescent="0.25">
      <c r="E2350" t="s">
        <v>8838</v>
      </c>
      <c r="F2350" t="s">
        <v>8839</v>
      </c>
      <c r="G2350" s="19" t="s">
        <v>33</v>
      </c>
      <c r="H2350" t="s">
        <v>8840</v>
      </c>
      <c r="I2350" t="s">
        <v>38</v>
      </c>
      <c r="J2350" t="s">
        <v>39</v>
      </c>
      <c r="K2350" t="s">
        <v>8841</v>
      </c>
      <c r="L2350" t="s">
        <v>89</v>
      </c>
      <c r="M2350" t="s">
        <v>89</v>
      </c>
      <c r="N2350" s="19" t="s">
        <v>33</v>
      </c>
      <c r="S2350" s="19" t="s">
        <v>33</v>
      </c>
    </row>
    <row r="2351" spans="5:19" x14ac:dyDescent="0.25">
      <c r="E2351" t="s">
        <v>8842</v>
      </c>
      <c r="F2351" t="s">
        <v>8843</v>
      </c>
      <c r="G2351" s="19" t="s">
        <v>33</v>
      </c>
      <c r="H2351" t="s">
        <v>8844</v>
      </c>
      <c r="I2351" t="s">
        <v>52</v>
      </c>
      <c r="J2351" t="s">
        <v>137</v>
      </c>
      <c r="K2351" t="s">
        <v>8845</v>
      </c>
      <c r="L2351" t="s">
        <v>89</v>
      </c>
      <c r="M2351" t="s">
        <v>89</v>
      </c>
      <c r="N2351" s="19" t="s">
        <v>33</v>
      </c>
      <c r="S2351" s="19" t="s">
        <v>33</v>
      </c>
    </row>
    <row r="2352" spans="5:19" x14ac:dyDescent="0.25">
      <c r="E2352" t="s">
        <v>8846</v>
      </c>
      <c r="F2352" t="s">
        <v>8847</v>
      </c>
      <c r="G2352" s="19" t="s">
        <v>33</v>
      </c>
      <c r="H2352" t="s">
        <v>8844</v>
      </c>
      <c r="I2352" t="s">
        <v>89</v>
      </c>
      <c r="J2352" t="s">
        <v>89</v>
      </c>
      <c r="K2352" t="s">
        <v>8848</v>
      </c>
      <c r="L2352" t="s">
        <v>89</v>
      </c>
      <c r="M2352" t="s">
        <v>89</v>
      </c>
      <c r="N2352" s="19" t="s">
        <v>33</v>
      </c>
      <c r="S2352" s="19" t="s">
        <v>33</v>
      </c>
    </row>
    <row r="2353" spans="5:19" x14ac:dyDescent="0.25">
      <c r="E2353" t="s">
        <v>8849</v>
      </c>
      <c r="F2353" t="s">
        <v>8850</v>
      </c>
      <c r="G2353" s="19" t="s">
        <v>33</v>
      </c>
      <c r="H2353" t="s">
        <v>8844</v>
      </c>
      <c r="I2353" t="s">
        <v>89</v>
      </c>
      <c r="J2353" t="s">
        <v>89</v>
      </c>
      <c r="K2353" t="s">
        <v>8851</v>
      </c>
      <c r="L2353" t="s">
        <v>89</v>
      </c>
      <c r="M2353" t="s">
        <v>89</v>
      </c>
      <c r="N2353" s="19" t="s">
        <v>33</v>
      </c>
      <c r="S2353" s="19" t="s">
        <v>33</v>
      </c>
    </row>
    <row r="2354" spans="5:19" x14ac:dyDescent="0.25">
      <c r="E2354" t="s">
        <v>8852</v>
      </c>
      <c r="F2354" t="s">
        <v>8853</v>
      </c>
      <c r="G2354" s="19" t="s">
        <v>33</v>
      </c>
      <c r="H2354" t="s">
        <v>8844</v>
      </c>
      <c r="I2354" t="s">
        <v>89</v>
      </c>
      <c r="J2354" t="s">
        <v>89</v>
      </c>
      <c r="K2354" t="s">
        <v>8854</v>
      </c>
      <c r="L2354" t="s">
        <v>89</v>
      </c>
      <c r="M2354" t="s">
        <v>89</v>
      </c>
      <c r="N2354" s="19" t="s">
        <v>33</v>
      </c>
      <c r="S2354" s="19" t="s">
        <v>33</v>
      </c>
    </row>
    <row r="2355" spans="5:19" x14ac:dyDescent="0.25">
      <c r="E2355" t="s">
        <v>8855</v>
      </c>
      <c r="F2355" t="s">
        <v>8856</v>
      </c>
      <c r="G2355" s="19" t="s">
        <v>33</v>
      </c>
      <c r="H2355" t="s">
        <v>8844</v>
      </c>
      <c r="I2355" t="s">
        <v>52</v>
      </c>
      <c r="J2355" t="s">
        <v>137</v>
      </c>
      <c r="K2355" t="s">
        <v>8857</v>
      </c>
      <c r="L2355" t="s">
        <v>89</v>
      </c>
      <c r="M2355" t="s">
        <v>89</v>
      </c>
      <c r="N2355" s="19" t="s">
        <v>33</v>
      </c>
      <c r="S2355" s="19" t="s">
        <v>33</v>
      </c>
    </row>
    <row r="2356" spans="5:19" x14ac:dyDescent="0.25">
      <c r="E2356" t="s">
        <v>8858</v>
      </c>
      <c r="F2356" t="s">
        <v>8859</v>
      </c>
      <c r="G2356" s="19" t="s">
        <v>33</v>
      </c>
      <c r="H2356" t="s">
        <v>8844</v>
      </c>
      <c r="I2356" t="s">
        <v>52</v>
      </c>
      <c r="J2356" t="s">
        <v>137</v>
      </c>
      <c r="K2356" t="s">
        <v>8860</v>
      </c>
      <c r="L2356" t="s">
        <v>89</v>
      </c>
      <c r="M2356" t="s">
        <v>89</v>
      </c>
      <c r="N2356" s="19" t="s">
        <v>33</v>
      </c>
      <c r="S2356" s="19" t="s">
        <v>33</v>
      </c>
    </row>
    <row r="2357" spans="5:19" x14ac:dyDescent="0.25">
      <c r="E2357" t="s">
        <v>8861</v>
      </c>
      <c r="F2357" t="s">
        <v>8862</v>
      </c>
      <c r="G2357" s="19" t="s">
        <v>33</v>
      </c>
      <c r="H2357" t="s">
        <v>8863</v>
      </c>
      <c r="I2357" t="s">
        <v>170</v>
      </c>
      <c r="J2357" t="s">
        <v>1425</v>
      </c>
      <c r="K2357" t="s">
        <v>8864</v>
      </c>
      <c r="L2357" t="s">
        <v>89</v>
      </c>
      <c r="M2357" t="s">
        <v>89</v>
      </c>
      <c r="N2357" s="19" t="s">
        <v>33</v>
      </c>
      <c r="S2357" s="19" t="s">
        <v>33</v>
      </c>
    </row>
    <row r="2358" spans="5:19" x14ac:dyDescent="0.25">
      <c r="E2358" t="s">
        <v>8865</v>
      </c>
      <c r="F2358" t="s">
        <v>8866</v>
      </c>
      <c r="G2358" s="19" t="s">
        <v>33</v>
      </c>
      <c r="H2358" t="s">
        <v>8867</v>
      </c>
      <c r="I2358" t="s">
        <v>52</v>
      </c>
      <c r="J2358" t="s">
        <v>137</v>
      </c>
      <c r="K2358" t="s">
        <v>8868</v>
      </c>
      <c r="L2358" t="s">
        <v>89</v>
      </c>
      <c r="M2358" t="s">
        <v>89</v>
      </c>
      <c r="N2358" s="19" t="s">
        <v>33</v>
      </c>
      <c r="S2358" s="19" t="s">
        <v>33</v>
      </c>
    </row>
    <row r="2359" spans="5:19" x14ac:dyDescent="0.25">
      <c r="E2359" t="s">
        <v>8869</v>
      </c>
      <c r="F2359" t="s">
        <v>8870</v>
      </c>
      <c r="G2359" s="19" t="s">
        <v>33</v>
      </c>
      <c r="H2359" t="s">
        <v>8867</v>
      </c>
      <c r="I2359" t="s">
        <v>89</v>
      </c>
      <c r="J2359" t="s">
        <v>89</v>
      </c>
      <c r="K2359" t="s">
        <v>8871</v>
      </c>
      <c r="L2359" t="s">
        <v>89</v>
      </c>
      <c r="M2359" t="s">
        <v>89</v>
      </c>
      <c r="N2359" s="19" t="s">
        <v>33</v>
      </c>
      <c r="S2359" s="19" t="s">
        <v>33</v>
      </c>
    </row>
    <row r="2360" spans="5:19" x14ac:dyDescent="0.25">
      <c r="E2360" t="s">
        <v>8872</v>
      </c>
      <c r="F2360" t="s">
        <v>8873</v>
      </c>
      <c r="G2360" s="19" t="s">
        <v>33</v>
      </c>
      <c r="H2360" t="s">
        <v>8874</v>
      </c>
      <c r="I2360" t="s">
        <v>150</v>
      </c>
      <c r="J2360" t="s">
        <v>151</v>
      </c>
      <c r="K2360" t="s">
        <v>8875</v>
      </c>
      <c r="L2360" t="s">
        <v>89</v>
      </c>
      <c r="M2360" t="s">
        <v>89</v>
      </c>
      <c r="N2360" s="19" t="s">
        <v>33</v>
      </c>
      <c r="S2360" s="19" t="s">
        <v>33</v>
      </c>
    </row>
    <row r="2361" spans="5:19" x14ac:dyDescent="0.25">
      <c r="E2361" t="s">
        <v>8876</v>
      </c>
      <c r="F2361" t="s">
        <v>8877</v>
      </c>
      <c r="G2361" s="19" t="s">
        <v>33</v>
      </c>
      <c r="H2361" t="s">
        <v>8878</v>
      </c>
      <c r="I2361" t="s">
        <v>150</v>
      </c>
      <c r="J2361" t="s">
        <v>1429</v>
      </c>
      <c r="K2361" t="s">
        <v>8879</v>
      </c>
      <c r="L2361" t="s">
        <v>89</v>
      </c>
      <c r="M2361" t="s">
        <v>89</v>
      </c>
      <c r="N2361" s="19" t="s">
        <v>33</v>
      </c>
      <c r="S2361" s="19" t="s">
        <v>33</v>
      </c>
    </row>
    <row r="2362" spans="5:19" x14ac:dyDescent="0.25">
      <c r="E2362" t="s">
        <v>8880</v>
      </c>
      <c r="F2362" t="s">
        <v>8881</v>
      </c>
      <c r="G2362" s="19" t="s">
        <v>33</v>
      </c>
      <c r="H2362" t="s">
        <v>8882</v>
      </c>
      <c r="I2362" t="s">
        <v>38</v>
      </c>
      <c r="J2362" t="s">
        <v>1096</v>
      </c>
      <c r="K2362" t="s">
        <v>8883</v>
      </c>
      <c r="L2362" t="s">
        <v>89</v>
      </c>
      <c r="M2362" t="s">
        <v>89</v>
      </c>
      <c r="N2362" s="19" t="s">
        <v>33</v>
      </c>
      <c r="S2362" s="19" t="s">
        <v>33</v>
      </c>
    </row>
    <row r="2363" spans="5:19" x14ac:dyDescent="0.25">
      <c r="E2363" t="s">
        <v>8884</v>
      </c>
      <c r="F2363" t="s">
        <v>8885</v>
      </c>
      <c r="G2363" s="19" t="s">
        <v>33</v>
      </c>
      <c r="H2363" t="s">
        <v>8886</v>
      </c>
      <c r="I2363" t="s">
        <v>110</v>
      </c>
      <c r="J2363" t="s">
        <v>111</v>
      </c>
      <c r="K2363" t="s">
        <v>8887</v>
      </c>
      <c r="L2363" t="s">
        <v>89</v>
      </c>
      <c r="M2363" t="s">
        <v>89</v>
      </c>
      <c r="N2363" s="19" t="s">
        <v>33</v>
      </c>
      <c r="S2363" s="19" t="s">
        <v>33</v>
      </c>
    </row>
    <row r="2364" spans="5:19" x14ac:dyDescent="0.25">
      <c r="E2364" t="s">
        <v>8888</v>
      </c>
      <c r="F2364" t="s">
        <v>8889</v>
      </c>
      <c r="G2364" s="19" t="s">
        <v>33</v>
      </c>
      <c r="H2364" t="s">
        <v>8886</v>
      </c>
      <c r="I2364" t="s">
        <v>89</v>
      </c>
      <c r="J2364" t="s">
        <v>89</v>
      </c>
      <c r="K2364" t="s">
        <v>8890</v>
      </c>
      <c r="L2364" t="s">
        <v>89</v>
      </c>
      <c r="M2364" t="s">
        <v>89</v>
      </c>
      <c r="N2364" s="19" t="s">
        <v>33</v>
      </c>
      <c r="S2364" s="19" t="s">
        <v>33</v>
      </c>
    </row>
    <row r="2365" spans="5:19" x14ac:dyDescent="0.25">
      <c r="E2365" t="s">
        <v>8891</v>
      </c>
      <c r="F2365" t="s">
        <v>8892</v>
      </c>
      <c r="G2365" s="19" t="s">
        <v>33</v>
      </c>
      <c r="H2365" t="s">
        <v>8893</v>
      </c>
      <c r="I2365" t="s">
        <v>52</v>
      </c>
      <c r="J2365" t="s">
        <v>137</v>
      </c>
      <c r="K2365" t="s">
        <v>8894</v>
      </c>
      <c r="L2365" t="s">
        <v>89</v>
      </c>
      <c r="M2365" t="s">
        <v>89</v>
      </c>
      <c r="N2365" s="19" t="s">
        <v>33</v>
      </c>
      <c r="S2365" s="19" t="s">
        <v>33</v>
      </c>
    </row>
    <row r="2366" spans="5:19" x14ac:dyDescent="0.25">
      <c r="E2366" t="s">
        <v>8895</v>
      </c>
      <c r="F2366" t="s">
        <v>8896</v>
      </c>
      <c r="G2366" s="19" t="s">
        <v>33</v>
      </c>
      <c r="H2366" t="s">
        <v>8897</v>
      </c>
      <c r="I2366" t="s">
        <v>82</v>
      </c>
      <c r="J2366" t="s">
        <v>117</v>
      </c>
      <c r="K2366" t="s">
        <v>8898</v>
      </c>
      <c r="L2366" t="s">
        <v>89</v>
      </c>
      <c r="M2366" t="s">
        <v>89</v>
      </c>
      <c r="N2366" s="19" t="s">
        <v>33</v>
      </c>
      <c r="S2366" s="19" t="s">
        <v>33</v>
      </c>
    </row>
    <row r="2367" spans="5:19" x14ac:dyDescent="0.25">
      <c r="E2367" t="s">
        <v>8899</v>
      </c>
      <c r="F2367" t="s">
        <v>8900</v>
      </c>
      <c r="G2367" s="19" t="s">
        <v>33</v>
      </c>
      <c r="H2367" t="s">
        <v>8901</v>
      </c>
      <c r="I2367" t="s">
        <v>38</v>
      </c>
      <c r="J2367" t="s">
        <v>376</v>
      </c>
      <c r="K2367" t="s">
        <v>8902</v>
      </c>
      <c r="L2367" t="s">
        <v>89</v>
      </c>
      <c r="M2367" t="s">
        <v>89</v>
      </c>
      <c r="N2367" s="19" t="s">
        <v>33</v>
      </c>
      <c r="S2367" s="19" t="s">
        <v>33</v>
      </c>
    </row>
    <row r="2368" spans="5:19" x14ac:dyDescent="0.25">
      <c r="E2368" t="s">
        <v>8903</v>
      </c>
      <c r="F2368" t="s">
        <v>8904</v>
      </c>
      <c r="G2368" s="19" t="s">
        <v>33</v>
      </c>
      <c r="H2368" t="s">
        <v>8905</v>
      </c>
      <c r="I2368" t="s">
        <v>38</v>
      </c>
      <c r="J2368" t="s">
        <v>376</v>
      </c>
      <c r="K2368" t="s">
        <v>8906</v>
      </c>
      <c r="L2368" t="s">
        <v>89</v>
      </c>
      <c r="M2368" t="s">
        <v>89</v>
      </c>
      <c r="N2368" s="19" t="s">
        <v>33</v>
      </c>
      <c r="S2368" s="19" t="s">
        <v>33</v>
      </c>
    </row>
    <row r="2369" spans="5:19" x14ac:dyDescent="0.25">
      <c r="E2369" t="s">
        <v>8907</v>
      </c>
      <c r="F2369" t="s">
        <v>8908</v>
      </c>
      <c r="G2369" s="19" t="s">
        <v>33</v>
      </c>
      <c r="H2369" t="s">
        <v>8909</v>
      </c>
      <c r="I2369" t="s">
        <v>52</v>
      </c>
      <c r="J2369" t="s">
        <v>137</v>
      </c>
      <c r="K2369" t="s">
        <v>8910</v>
      </c>
      <c r="L2369" t="s">
        <v>89</v>
      </c>
      <c r="M2369" t="s">
        <v>89</v>
      </c>
      <c r="N2369" s="19" t="s">
        <v>33</v>
      </c>
      <c r="S2369" s="19" t="s">
        <v>33</v>
      </c>
    </row>
    <row r="2370" spans="5:19" x14ac:dyDescent="0.25">
      <c r="E2370" t="s">
        <v>8911</v>
      </c>
      <c r="F2370" t="s">
        <v>8912</v>
      </c>
      <c r="G2370" s="19" t="s">
        <v>33</v>
      </c>
      <c r="H2370" t="s">
        <v>8913</v>
      </c>
      <c r="I2370" t="s">
        <v>35</v>
      </c>
      <c r="J2370" t="s">
        <v>60</v>
      </c>
      <c r="K2370" t="s">
        <v>8914</v>
      </c>
      <c r="L2370" t="s">
        <v>89</v>
      </c>
      <c r="M2370" t="s">
        <v>89</v>
      </c>
      <c r="N2370" s="19" t="s">
        <v>33</v>
      </c>
      <c r="S2370" s="19" t="s">
        <v>33</v>
      </c>
    </row>
    <row r="2371" spans="5:19" x14ac:dyDescent="0.25">
      <c r="E2371" t="s">
        <v>8915</v>
      </c>
      <c r="F2371" t="s">
        <v>8916</v>
      </c>
      <c r="G2371" s="19" t="s">
        <v>33</v>
      </c>
      <c r="H2371" t="s">
        <v>8917</v>
      </c>
      <c r="I2371" t="s">
        <v>52</v>
      </c>
      <c r="J2371" t="s">
        <v>1493</v>
      </c>
      <c r="K2371" t="s">
        <v>8918</v>
      </c>
      <c r="L2371" t="s">
        <v>89</v>
      </c>
      <c r="M2371" t="s">
        <v>89</v>
      </c>
      <c r="N2371" s="19" t="s">
        <v>33</v>
      </c>
      <c r="S2371" s="19" t="s">
        <v>33</v>
      </c>
    </row>
    <row r="2372" spans="5:19" x14ac:dyDescent="0.25">
      <c r="E2372" t="s">
        <v>8919</v>
      </c>
      <c r="F2372" t="s">
        <v>8920</v>
      </c>
      <c r="G2372" s="19" t="s">
        <v>33</v>
      </c>
      <c r="H2372" t="s">
        <v>8921</v>
      </c>
      <c r="I2372" t="s">
        <v>52</v>
      </c>
      <c r="J2372" t="s">
        <v>137</v>
      </c>
      <c r="K2372" t="s">
        <v>8922</v>
      </c>
      <c r="L2372" t="s">
        <v>89</v>
      </c>
      <c r="M2372" t="s">
        <v>89</v>
      </c>
      <c r="N2372" s="19" t="s">
        <v>33</v>
      </c>
      <c r="S2372" s="19" t="s">
        <v>33</v>
      </c>
    </row>
    <row r="2373" spans="5:19" x14ac:dyDescent="0.25">
      <c r="E2373" t="s">
        <v>8923</v>
      </c>
      <c r="F2373" t="s">
        <v>8924</v>
      </c>
      <c r="G2373" s="19" t="s">
        <v>33</v>
      </c>
      <c r="H2373" t="s">
        <v>8925</v>
      </c>
      <c r="I2373" t="s">
        <v>96</v>
      </c>
      <c r="J2373" t="s">
        <v>711</v>
      </c>
      <c r="K2373" t="s">
        <v>8926</v>
      </c>
      <c r="L2373" t="s">
        <v>89</v>
      </c>
      <c r="M2373" t="s">
        <v>89</v>
      </c>
      <c r="N2373" s="19" t="s">
        <v>33</v>
      </c>
      <c r="S2373" s="19" t="s">
        <v>33</v>
      </c>
    </row>
    <row r="2374" spans="5:19" x14ac:dyDescent="0.25">
      <c r="E2374" t="s">
        <v>8927</v>
      </c>
      <c r="F2374" t="s">
        <v>8928</v>
      </c>
      <c r="G2374" s="19" t="s">
        <v>33</v>
      </c>
      <c r="H2374" t="s">
        <v>8929</v>
      </c>
      <c r="I2374" t="s">
        <v>52</v>
      </c>
      <c r="J2374" t="s">
        <v>558</v>
      </c>
      <c r="K2374" t="s">
        <v>8930</v>
      </c>
      <c r="L2374" t="s">
        <v>89</v>
      </c>
      <c r="M2374" t="s">
        <v>89</v>
      </c>
      <c r="N2374" s="19" t="s">
        <v>33</v>
      </c>
      <c r="S2374" s="19" t="s">
        <v>33</v>
      </c>
    </row>
    <row r="2375" spans="5:19" x14ac:dyDescent="0.25">
      <c r="E2375" t="s">
        <v>8931</v>
      </c>
      <c r="F2375" t="s">
        <v>8932</v>
      </c>
      <c r="G2375" s="19" t="s">
        <v>33</v>
      </c>
      <c r="H2375" t="s">
        <v>8933</v>
      </c>
      <c r="I2375" t="s">
        <v>52</v>
      </c>
      <c r="J2375" t="s">
        <v>137</v>
      </c>
      <c r="K2375" t="s">
        <v>8934</v>
      </c>
      <c r="L2375" t="s">
        <v>89</v>
      </c>
      <c r="M2375" t="s">
        <v>89</v>
      </c>
      <c r="N2375" s="19" t="s">
        <v>33</v>
      </c>
      <c r="S2375" s="19" t="s">
        <v>33</v>
      </c>
    </row>
    <row r="2376" spans="5:19" x14ac:dyDescent="0.25">
      <c r="E2376" t="s">
        <v>8935</v>
      </c>
      <c r="F2376" t="s">
        <v>8936</v>
      </c>
      <c r="G2376" s="19" t="s">
        <v>33</v>
      </c>
      <c r="H2376" t="s">
        <v>8937</v>
      </c>
      <c r="I2376" t="s">
        <v>38</v>
      </c>
      <c r="J2376" t="s">
        <v>471</v>
      </c>
      <c r="K2376" t="s">
        <v>8938</v>
      </c>
      <c r="L2376" t="s">
        <v>89</v>
      </c>
      <c r="M2376" t="s">
        <v>89</v>
      </c>
      <c r="N2376" s="19" t="s">
        <v>33</v>
      </c>
      <c r="S2376" s="19" t="s">
        <v>33</v>
      </c>
    </row>
    <row r="2377" spans="5:19" x14ac:dyDescent="0.25">
      <c r="E2377" t="s">
        <v>8939</v>
      </c>
      <c r="F2377" t="s">
        <v>8940</v>
      </c>
      <c r="G2377" s="19" t="s">
        <v>33</v>
      </c>
      <c r="H2377" t="s">
        <v>8941</v>
      </c>
      <c r="I2377" t="s">
        <v>38</v>
      </c>
      <c r="J2377" t="s">
        <v>68</v>
      </c>
      <c r="K2377" t="s">
        <v>8942</v>
      </c>
      <c r="L2377" t="s">
        <v>89</v>
      </c>
      <c r="M2377" t="s">
        <v>89</v>
      </c>
      <c r="N2377" s="19" t="s">
        <v>33</v>
      </c>
      <c r="S2377" s="19" t="s">
        <v>33</v>
      </c>
    </row>
    <row r="2378" spans="5:19" x14ac:dyDescent="0.25">
      <c r="E2378" t="s">
        <v>8943</v>
      </c>
      <c r="F2378" t="s">
        <v>8944</v>
      </c>
      <c r="G2378" s="19" t="s">
        <v>33</v>
      </c>
      <c r="H2378" t="s">
        <v>8941</v>
      </c>
      <c r="I2378" t="s">
        <v>89</v>
      </c>
      <c r="J2378" t="s">
        <v>89</v>
      </c>
      <c r="K2378" t="s">
        <v>8945</v>
      </c>
      <c r="L2378" t="s">
        <v>89</v>
      </c>
      <c r="M2378" t="s">
        <v>89</v>
      </c>
      <c r="N2378" s="19" t="s">
        <v>33</v>
      </c>
      <c r="S2378" s="19" t="s">
        <v>33</v>
      </c>
    </row>
    <row r="2379" spans="5:19" x14ac:dyDescent="0.25">
      <c r="E2379" t="s">
        <v>8946</v>
      </c>
      <c r="F2379" t="s">
        <v>8947</v>
      </c>
      <c r="G2379" s="19" t="s">
        <v>33</v>
      </c>
      <c r="H2379" t="s">
        <v>8941</v>
      </c>
      <c r="I2379" t="s">
        <v>89</v>
      </c>
      <c r="J2379" t="s">
        <v>89</v>
      </c>
      <c r="K2379" t="s">
        <v>8948</v>
      </c>
      <c r="L2379" t="s">
        <v>89</v>
      </c>
      <c r="M2379" t="s">
        <v>89</v>
      </c>
      <c r="N2379" s="19" t="s">
        <v>33</v>
      </c>
      <c r="S2379" s="19" t="s">
        <v>33</v>
      </c>
    </row>
    <row r="2380" spans="5:19" x14ac:dyDescent="0.25">
      <c r="E2380" t="s">
        <v>8949</v>
      </c>
      <c r="F2380" t="s">
        <v>8950</v>
      </c>
      <c r="G2380" s="19" t="s">
        <v>33</v>
      </c>
      <c r="H2380" t="s">
        <v>8951</v>
      </c>
      <c r="I2380" t="s">
        <v>52</v>
      </c>
      <c r="J2380" t="s">
        <v>195</v>
      </c>
      <c r="K2380" t="s">
        <v>8952</v>
      </c>
      <c r="L2380" t="s">
        <v>89</v>
      </c>
      <c r="M2380" t="s">
        <v>89</v>
      </c>
      <c r="N2380" s="19" t="s">
        <v>33</v>
      </c>
      <c r="S2380" s="19" t="s">
        <v>33</v>
      </c>
    </row>
    <row r="2381" spans="5:19" x14ac:dyDescent="0.25">
      <c r="E2381" t="s">
        <v>8953</v>
      </c>
      <c r="F2381" t="s">
        <v>8954</v>
      </c>
      <c r="G2381" s="19" t="s">
        <v>33</v>
      </c>
      <c r="H2381" t="s">
        <v>8955</v>
      </c>
      <c r="I2381" t="s">
        <v>38</v>
      </c>
      <c r="J2381" t="s">
        <v>249</v>
      </c>
      <c r="K2381" t="s">
        <v>8956</v>
      </c>
      <c r="L2381" t="s">
        <v>89</v>
      </c>
      <c r="M2381" t="s">
        <v>89</v>
      </c>
      <c r="N2381" s="19" t="s">
        <v>33</v>
      </c>
      <c r="S2381" s="19" t="s">
        <v>33</v>
      </c>
    </row>
    <row r="2382" spans="5:19" x14ac:dyDescent="0.25">
      <c r="E2382" t="s">
        <v>8957</v>
      </c>
      <c r="F2382" t="s">
        <v>8958</v>
      </c>
      <c r="G2382" s="19" t="s">
        <v>33</v>
      </c>
      <c r="H2382" t="s">
        <v>8955</v>
      </c>
      <c r="I2382" t="s">
        <v>38</v>
      </c>
      <c r="J2382" t="s">
        <v>249</v>
      </c>
      <c r="K2382" t="s">
        <v>8959</v>
      </c>
      <c r="L2382" t="s">
        <v>89</v>
      </c>
      <c r="M2382" t="s">
        <v>89</v>
      </c>
      <c r="N2382" s="19" t="s">
        <v>33</v>
      </c>
      <c r="S2382" s="19" t="s">
        <v>33</v>
      </c>
    </row>
    <row r="2383" spans="5:19" x14ac:dyDescent="0.25">
      <c r="E2383" t="s">
        <v>8960</v>
      </c>
      <c r="F2383" t="s">
        <v>8961</v>
      </c>
      <c r="G2383" s="19" t="s">
        <v>33</v>
      </c>
      <c r="H2383" t="s">
        <v>8955</v>
      </c>
      <c r="I2383" t="s">
        <v>38</v>
      </c>
      <c r="J2383" t="s">
        <v>249</v>
      </c>
      <c r="K2383" t="s">
        <v>8962</v>
      </c>
      <c r="L2383" t="s">
        <v>89</v>
      </c>
      <c r="M2383" t="s">
        <v>89</v>
      </c>
      <c r="N2383" s="19" t="s">
        <v>33</v>
      </c>
      <c r="S2383" s="19" t="s">
        <v>33</v>
      </c>
    </row>
    <row r="2384" spans="5:19" x14ac:dyDescent="0.25">
      <c r="E2384" t="s">
        <v>8963</v>
      </c>
      <c r="F2384" t="s">
        <v>8964</v>
      </c>
      <c r="G2384" s="19" t="s">
        <v>33</v>
      </c>
      <c r="H2384" t="s">
        <v>8965</v>
      </c>
      <c r="I2384" t="s">
        <v>110</v>
      </c>
      <c r="J2384" t="s">
        <v>711</v>
      </c>
      <c r="K2384" t="s">
        <v>8966</v>
      </c>
      <c r="L2384" t="s">
        <v>89</v>
      </c>
      <c r="M2384" t="s">
        <v>89</v>
      </c>
      <c r="N2384" s="19" t="s">
        <v>33</v>
      </c>
      <c r="S2384" s="19" t="s">
        <v>33</v>
      </c>
    </row>
    <row r="2385" spans="5:19" x14ac:dyDescent="0.25">
      <c r="E2385" t="s">
        <v>8967</v>
      </c>
      <c r="F2385" t="s">
        <v>8968</v>
      </c>
      <c r="G2385" s="19" t="s">
        <v>33</v>
      </c>
      <c r="H2385" t="s">
        <v>8969</v>
      </c>
      <c r="I2385" t="s">
        <v>52</v>
      </c>
      <c r="J2385" t="s">
        <v>148</v>
      </c>
      <c r="K2385" t="s">
        <v>8970</v>
      </c>
      <c r="L2385" t="s">
        <v>89</v>
      </c>
      <c r="M2385" t="s">
        <v>89</v>
      </c>
      <c r="N2385" s="19" t="s">
        <v>33</v>
      </c>
      <c r="S2385" s="19" t="s">
        <v>33</v>
      </c>
    </row>
    <row r="2386" spans="5:19" x14ac:dyDescent="0.25">
      <c r="E2386" t="s">
        <v>8971</v>
      </c>
      <c r="F2386" t="s">
        <v>8972</v>
      </c>
      <c r="G2386" s="19" t="s">
        <v>33</v>
      </c>
      <c r="H2386" t="s">
        <v>8973</v>
      </c>
      <c r="I2386" t="s">
        <v>52</v>
      </c>
      <c r="J2386" t="s">
        <v>148</v>
      </c>
      <c r="K2386" t="s">
        <v>8974</v>
      </c>
      <c r="L2386" t="s">
        <v>89</v>
      </c>
      <c r="M2386" t="s">
        <v>89</v>
      </c>
      <c r="N2386" s="19" t="s">
        <v>33</v>
      </c>
      <c r="S2386" s="19" t="s">
        <v>33</v>
      </c>
    </row>
    <row r="2387" spans="5:19" x14ac:dyDescent="0.25">
      <c r="E2387" t="s">
        <v>8975</v>
      </c>
      <c r="F2387" t="s">
        <v>8976</v>
      </c>
      <c r="G2387" s="19" t="s">
        <v>33</v>
      </c>
      <c r="H2387" t="s">
        <v>8977</v>
      </c>
      <c r="I2387" t="s">
        <v>38</v>
      </c>
      <c r="J2387" t="s">
        <v>39</v>
      </c>
      <c r="K2387" t="s">
        <v>8978</v>
      </c>
      <c r="L2387" t="s">
        <v>89</v>
      </c>
      <c r="M2387" t="s">
        <v>89</v>
      </c>
      <c r="N2387" s="19" t="s">
        <v>33</v>
      </c>
      <c r="S2387" s="19" t="s">
        <v>33</v>
      </c>
    </row>
    <row r="2388" spans="5:19" x14ac:dyDescent="0.25">
      <c r="E2388" t="s">
        <v>8979</v>
      </c>
      <c r="F2388" t="s">
        <v>8980</v>
      </c>
      <c r="G2388" s="19" t="s">
        <v>33</v>
      </c>
      <c r="H2388" t="s">
        <v>8977</v>
      </c>
      <c r="I2388" t="s">
        <v>89</v>
      </c>
      <c r="J2388" t="s">
        <v>89</v>
      </c>
      <c r="K2388" t="s">
        <v>8981</v>
      </c>
      <c r="L2388" t="s">
        <v>89</v>
      </c>
      <c r="M2388" t="s">
        <v>89</v>
      </c>
      <c r="N2388" s="19" t="s">
        <v>33</v>
      </c>
      <c r="S2388" s="19" t="s">
        <v>33</v>
      </c>
    </row>
    <row r="2389" spans="5:19" x14ac:dyDescent="0.25">
      <c r="E2389" t="s">
        <v>8982</v>
      </c>
      <c r="F2389" t="s">
        <v>8983</v>
      </c>
      <c r="G2389" s="19" t="s">
        <v>33</v>
      </c>
      <c r="H2389" t="s">
        <v>8977</v>
      </c>
      <c r="I2389" t="s">
        <v>89</v>
      </c>
      <c r="J2389" t="s">
        <v>89</v>
      </c>
      <c r="K2389" t="s">
        <v>8984</v>
      </c>
      <c r="L2389" t="s">
        <v>89</v>
      </c>
      <c r="M2389" t="s">
        <v>89</v>
      </c>
      <c r="N2389" s="19" t="s">
        <v>33</v>
      </c>
      <c r="S2389" s="19" t="s">
        <v>33</v>
      </c>
    </row>
    <row r="2390" spans="5:19" x14ac:dyDescent="0.25">
      <c r="E2390" t="s">
        <v>8985</v>
      </c>
      <c r="F2390" t="s">
        <v>8986</v>
      </c>
      <c r="G2390" s="19" t="s">
        <v>33</v>
      </c>
      <c r="H2390" t="s">
        <v>8987</v>
      </c>
      <c r="I2390" t="s">
        <v>35</v>
      </c>
      <c r="J2390" t="s">
        <v>160</v>
      </c>
      <c r="K2390" t="s">
        <v>8988</v>
      </c>
      <c r="L2390" t="s">
        <v>89</v>
      </c>
      <c r="M2390" t="s">
        <v>89</v>
      </c>
      <c r="N2390" s="19" t="s">
        <v>33</v>
      </c>
      <c r="S2390" s="19" t="s">
        <v>33</v>
      </c>
    </row>
    <row r="2391" spans="5:19" x14ac:dyDescent="0.25">
      <c r="E2391" t="s">
        <v>8989</v>
      </c>
      <c r="F2391" t="s">
        <v>8990</v>
      </c>
      <c r="G2391" s="19" t="s">
        <v>33</v>
      </c>
      <c r="H2391" t="s">
        <v>8991</v>
      </c>
      <c r="I2391" t="s">
        <v>35</v>
      </c>
      <c r="J2391" t="s">
        <v>263</v>
      </c>
      <c r="K2391" t="s">
        <v>8992</v>
      </c>
      <c r="L2391" t="s">
        <v>89</v>
      </c>
      <c r="M2391" t="s">
        <v>89</v>
      </c>
      <c r="N2391" s="19" t="s">
        <v>33</v>
      </c>
      <c r="S2391" s="19" t="s">
        <v>33</v>
      </c>
    </row>
    <row r="2392" spans="5:19" x14ac:dyDescent="0.25">
      <c r="E2392" t="s">
        <v>8993</v>
      </c>
      <c r="F2392" t="s">
        <v>8994</v>
      </c>
      <c r="G2392" s="19" t="s">
        <v>33</v>
      </c>
      <c r="H2392" t="s">
        <v>8995</v>
      </c>
      <c r="I2392" t="s">
        <v>91</v>
      </c>
      <c r="J2392" t="s">
        <v>204</v>
      </c>
      <c r="K2392" t="s">
        <v>8996</v>
      </c>
      <c r="L2392" t="s">
        <v>89</v>
      </c>
      <c r="M2392" t="s">
        <v>89</v>
      </c>
      <c r="N2392" s="19" t="s">
        <v>33</v>
      </c>
      <c r="S2392" s="19" t="s">
        <v>33</v>
      </c>
    </row>
    <row r="2393" spans="5:19" x14ac:dyDescent="0.25">
      <c r="E2393" t="s">
        <v>8997</v>
      </c>
      <c r="F2393" t="s">
        <v>8998</v>
      </c>
      <c r="G2393" s="19" t="s">
        <v>33</v>
      </c>
      <c r="H2393" t="s">
        <v>8999</v>
      </c>
      <c r="I2393" t="s">
        <v>44</v>
      </c>
      <c r="J2393" t="s">
        <v>45</v>
      </c>
      <c r="K2393" t="s">
        <v>9000</v>
      </c>
      <c r="L2393" t="s">
        <v>89</v>
      </c>
      <c r="M2393" t="s">
        <v>89</v>
      </c>
      <c r="N2393" s="19" t="s">
        <v>33</v>
      </c>
      <c r="S2393" s="19" t="s">
        <v>33</v>
      </c>
    </row>
    <row r="2394" spans="5:19" x14ac:dyDescent="0.25">
      <c r="E2394" t="s">
        <v>9001</v>
      </c>
      <c r="F2394" t="s">
        <v>9002</v>
      </c>
      <c r="G2394" s="19" t="s">
        <v>33</v>
      </c>
      <c r="H2394" t="s">
        <v>9003</v>
      </c>
      <c r="I2394" t="s">
        <v>150</v>
      </c>
      <c r="J2394" t="s">
        <v>151</v>
      </c>
      <c r="K2394" t="s">
        <v>9004</v>
      </c>
      <c r="L2394" t="s">
        <v>89</v>
      </c>
      <c r="M2394" t="s">
        <v>89</v>
      </c>
      <c r="N2394" s="19" t="s">
        <v>33</v>
      </c>
      <c r="S2394" s="19" t="s">
        <v>33</v>
      </c>
    </row>
    <row r="2395" spans="5:19" x14ac:dyDescent="0.25">
      <c r="E2395" t="s">
        <v>9005</v>
      </c>
      <c r="F2395" t="s">
        <v>9006</v>
      </c>
      <c r="G2395" s="19" t="s">
        <v>33</v>
      </c>
      <c r="H2395" t="s">
        <v>9007</v>
      </c>
      <c r="I2395" t="s">
        <v>110</v>
      </c>
      <c r="J2395" t="s">
        <v>2713</v>
      </c>
      <c r="K2395" t="s">
        <v>9008</v>
      </c>
      <c r="L2395" t="s">
        <v>89</v>
      </c>
      <c r="M2395" t="s">
        <v>89</v>
      </c>
      <c r="N2395" s="19" t="s">
        <v>33</v>
      </c>
      <c r="S2395" s="19" t="s">
        <v>33</v>
      </c>
    </row>
    <row r="2396" spans="5:19" x14ac:dyDescent="0.25">
      <c r="E2396" t="s">
        <v>9009</v>
      </c>
      <c r="F2396" t="s">
        <v>9010</v>
      </c>
      <c r="G2396" s="19" t="s">
        <v>33</v>
      </c>
      <c r="H2396" t="s">
        <v>9011</v>
      </c>
      <c r="I2396" t="s">
        <v>52</v>
      </c>
      <c r="J2396" t="s">
        <v>137</v>
      </c>
      <c r="K2396" t="s">
        <v>9012</v>
      </c>
      <c r="L2396" t="s">
        <v>89</v>
      </c>
      <c r="M2396" t="s">
        <v>89</v>
      </c>
      <c r="N2396" s="19" t="s">
        <v>33</v>
      </c>
      <c r="S2396" s="19" t="s">
        <v>33</v>
      </c>
    </row>
    <row r="2397" spans="5:19" x14ac:dyDescent="0.25">
      <c r="E2397" t="s">
        <v>9013</v>
      </c>
      <c r="F2397" t="s">
        <v>9014</v>
      </c>
      <c r="G2397" s="19" t="s">
        <v>33</v>
      </c>
      <c r="H2397" t="s">
        <v>9011</v>
      </c>
      <c r="I2397" t="s">
        <v>89</v>
      </c>
      <c r="J2397" t="s">
        <v>89</v>
      </c>
      <c r="K2397" t="s">
        <v>9015</v>
      </c>
      <c r="L2397" t="s">
        <v>89</v>
      </c>
      <c r="M2397" t="s">
        <v>89</v>
      </c>
      <c r="N2397" s="19" t="s">
        <v>33</v>
      </c>
      <c r="S2397" s="19" t="s">
        <v>33</v>
      </c>
    </row>
    <row r="2398" spans="5:19" x14ac:dyDescent="0.25">
      <c r="E2398" t="s">
        <v>9016</v>
      </c>
      <c r="F2398" t="s">
        <v>9017</v>
      </c>
      <c r="G2398" s="19" t="s">
        <v>33</v>
      </c>
      <c r="H2398" t="s">
        <v>9011</v>
      </c>
      <c r="I2398" t="s">
        <v>89</v>
      </c>
      <c r="J2398" t="s">
        <v>89</v>
      </c>
      <c r="K2398" t="s">
        <v>9018</v>
      </c>
      <c r="L2398" t="s">
        <v>89</v>
      </c>
      <c r="M2398" t="s">
        <v>89</v>
      </c>
      <c r="N2398" s="19" t="s">
        <v>33</v>
      </c>
      <c r="S2398" s="19" t="s">
        <v>33</v>
      </c>
    </row>
    <row r="2399" spans="5:19" x14ac:dyDescent="0.25">
      <c r="E2399" t="s">
        <v>9019</v>
      </c>
      <c r="F2399" t="s">
        <v>9020</v>
      </c>
      <c r="G2399" s="19" t="s">
        <v>33</v>
      </c>
      <c r="H2399" t="s">
        <v>9011</v>
      </c>
      <c r="I2399" t="s">
        <v>89</v>
      </c>
      <c r="J2399" t="s">
        <v>89</v>
      </c>
      <c r="K2399" t="s">
        <v>9021</v>
      </c>
      <c r="L2399" t="s">
        <v>38</v>
      </c>
      <c r="M2399" t="s">
        <v>471</v>
      </c>
      <c r="N2399" s="19" t="s">
        <v>33</v>
      </c>
      <c r="S2399" s="19" t="s">
        <v>33</v>
      </c>
    </row>
    <row r="2400" spans="5:19" x14ac:dyDescent="0.25">
      <c r="E2400" t="s">
        <v>9022</v>
      </c>
      <c r="F2400" t="s">
        <v>9023</v>
      </c>
      <c r="G2400" s="19" t="s">
        <v>33</v>
      </c>
      <c r="H2400" t="s">
        <v>9024</v>
      </c>
      <c r="I2400" t="s">
        <v>52</v>
      </c>
      <c r="J2400" t="s">
        <v>881</v>
      </c>
      <c r="K2400" t="s">
        <v>9025</v>
      </c>
      <c r="L2400" t="s">
        <v>44</v>
      </c>
      <c r="M2400" t="s">
        <v>789</v>
      </c>
      <c r="N2400" s="19" t="s">
        <v>33</v>
      </c>
      <c r="S2400" s="19" t="s">
        <v>33</v>
      </c>
    </row>
    <row r="2401" spans="5:19" x14ac:dyDescent="0.25">
      <c r="E2401" t="s">
        <v>9026</v>
      </c>
      <c r="F2401" t="s">
        <v>9027</v>
      </c>
      <c r="G2401" s="19" t="s">
        <v>33</v>
      </c>
      <c r="H2401" t="s">
        <v>9028</v>
      </c>
      <c r="I2401" t="s">
        <v>52</v>
      </c>
      <c r="J2401" t="s">
        <v>137</v>
      </c>
      <c r="K2401" t="s">
        <v>9029</v>
      </c>
      <c r="L2401" t="s">
        <v>44</v>
      </c>
      <c r="M2401" t="s">
        <v>103</v>
      </c>
      <c r="N2401" s="19" t="s">
        <v>33</v>
      </c>
      <c r="S2401" s="19" t="s">
        <v>33</v>
      </c>
    </row>
    <row r="2402" spans="5:19" x14ac:dyDescent="0.25">
      <c r="E2402" t="s">
        <v>9030</v>
      </c>
      <c r="F2402" t="s">
        <v>9031</v>
      </c>
      <c r="G2402" s="19" t="s">
        <v>33</v>
      </c>
      <c r="H2402" t="s">
        <v>9028</v>
      </c>
      <c r="I2402" t="s">
        <v>89</v>
      </c>
      <c r="J2402" t="s">
        <v>89</v>
      </c>
      <c r="K2402" t="s">
        <v>9032</v>
      </c>
      <c r="L2402" t="s">
        <v>82</v>
      </c>
      <c r="M2402" t="s">
        <v>186</v>
      </c>
      <c r="N2402" s="19" t="s">
        <v>33</v>
      </c>
      <c r="S2402" s="19" t="s">
        <v>33</v>
      </c>
    </row>
    <row r="2403" spans="5:19" x14ac:dyDescent="0.25">
      <c r="E2403" t="s">
        <v>9033</v>
      </c>
      <c r="F2403" t="s">
        <v>9034</v>
      </c>
      <c r="G2403" s="19" t="s">
        <v>33</v>
      </c>
      <c r="H2403" t="s">
        <v>9035</v>
      </c>
      <c r="I2403" t="s">
        <v>82</v>
      </c>
      <c r="J2403" t="s">
        <v>4351</v>
      </c>
      <c r="K2403" t="s">
        <v>9036</v>
      </c>
      <c r="L2403" t="s">
        <v>89</v>
      </c>
      <c r="M2403" t="s">
        <v>89</v>
      </c>
      <c r="N2403" s="19" t="s">
        <v>33</v>
      </c>
      <c r="S2403" s="19" t="s">
        <v>33</v>
      </c>
    </row>
    <row r="2404" spans="5:19" x14ac:dyDescent="0.25">
      <c r="E2404" t="s">
        <v>9037</v>
      </c>
      <c r="F2404" t="s">
        <v>9038</v>
      </c>
      <c r="G2404" s="19" t="s">
        <v>33</v>
      </c>
      <c r="H2404" t="s">
        <v>9039</v>
      </c>
      <c r="I2404" t="s">
        <v>170</v>
      </c>
      <c r="J2404" t="s">
        <v>1200</v>
      </c>
      <c r="K2404" t="s">
        <v>9040</v>
      </c>
      <c r="L2404" t="s">
        <v>110</v>
      </c>
      <c r="M2404" t="s">
        <v>348</v>
      </c>
      <c r="N2404" s="19" t="s">
        <v>33</v>
      </c>
      <c r="S2404" s="19" t="s">
        <v>33</v>
      </c>
    </row>
    <row r="2405" spans="5:19" x14ac:dyDescent="0.25">
      <c r="E2405" t="s">
        <v>9041</v>
      </c>
      <c r="F2405" t="s">
        <v>9042</v>
      </c>
      <c r="G2405" s="19" t="s">
        <v>33</v>
      </c>
      <c r="H2405" t="s">
        <v>9043</v>
      </c>
      <c r="I2405" t="s">
        <v>110</v>
      </c>
      <c r="J2405" t="s">
        <v>111</v>
      </c>
      <c r="K2405" t="s">
        <v>9044</v>
      </c>
      <c r="L2405" t="s">
        <v>38</v>
      </c>
      <c r="M2405" t="s">
        <v>68</v>
      </c>
      <c r="N2405" s="19" t="s">
        <v>33</v>
      </c>
      <c r="S2405" s="19" t="s">
        <v>33</v>
      </c>
    </row>
    <row r="2406" spans="5:19" x14ac:dyDescent="0.25">
      <c r="E2406" t="s">
        <v>9045</v>
      </c>
      <c r="F2406" t="s">
        <v>9046</v>
      </c>
      <c r="G2406" s="19" t="s">
        <v>33</v>
      </c>
      <c r="H2406" t="s">
        <v>9047</v>
      </c>
      <c r="I2406" t="s">
        <v>52</v>
      </c>
      <c r="J2406" t="s">
        <v>137</v>
      </c>
      <c r="K2406" t="s">
        <v>9048</v>
      </c>
      <c r="L2406" t="s">
        <v>52</v>
      </c>
      <c r="M2406" t="s">
        <v>195</v>
      </c>
      <c r="N2406" s="19" t="s">
        <v>33</v>
      </c>
      <c r="S2406" s="19" t="s">
        <v>33</v>
      </c>
    </row>
    <row r="2407" spans="5:19" x14ac:dyDescent="0.25">
      <c r="E2407" t="s">
        <v>9049</v>
      </c>
      <c r="F2407" t="s">
        <v>9050</v>
      </c>
      <c r="G2407" s="19" t="s">
        <v>33</v>
      </c>
      <c r="H2407" t="s">
        <v>9047</v>
      </c>
      <c r="I2407" t="s">
        <v>89</v>
      </c>
      <c r="J2407" t="s">
        <v>89</v>
      </c>
      <c r="K2407" t="s">
        <v>9051</v>
      </c>
      <c r="L2407" t="s">
        <v>44</v>
      </c>
      <c r="M2407" t="s">
        <v>45</v>
      </c>
      <c r="N2407" s="19" t="s">
        <v>33</v>
      </c>
      <c r="S2407" s="19" t="s">
        <v>33</v>
      </c>
    </row>
    <row r="2408" spans="5:19" x14ac:dyDescent="0.25">
      <c r="E2408" t="s">
        <v>9052</v>
      </c>
      <c r="F2408" t="s">
        <v>9053</v>
      </c>
      <c r="G2408" s="19" t="s">
        <v>33</v>
      </c>
      <c r="H2408" t="s">
        <v>9047</v>
      </c>
      <c r="I2408" t="s">
        <v>89</v>
      </c>
      <c r="J2408" t="s">
        <v>89</v>
      </c>
      <c r="K2408" t="s">
        <v>9054</v>
      </c>
      <c r="L2408" t="s">
        <v>35</v>
      </c>
      <c r="M2408" t="s">
        <v>3660</v>
      </c>
      <c r="N2408" s="19" t="s">
        <v>33</v>
      </c>
      <c r="S2408" s="19" t="s">
        <v>33</v>
      </c>
    </row>
    <row r="2409" spans="5:19" x14ac:dyDescent="0.25">
      <c r="E2409" t="s">
        <v>9055</v>
      </c>
      <c r="F2409" t="s">
        <v>9056</v>
      </c>
      <c r="G2409" s="19" t="s">
        <v>33</v>
      </c>
      <c r="H2409" t="s">
        <v>9057</v>
      </c>
      <c r="I2409" t="s">
        <v>35</v>
      </c>
      <c r="J2409" t="s">
        <v>117</v>
      </c>
      <c r="K2409" t="s">
        <v>9058</v>
      </c>
      <c r="L2409" t="s">
        <v>52</v>
      </c>
      <c r="M2409" t="s">
        <v>85</v>
      </c>
      <c r="N2409" s="19" t="s">
        <v>33</v>
      </c>
      <c r="S2409" s="19" t="s">
        <v>33</v>
      </c>
    </row>
    <row r="2410" spans="5:19" x14ac:dyDescent="0.25">
      <c r="E2410" t="s">
        <v>9059</v>
      </c>
      <c r="F2410" t="s">
        <v>9060</v>
      </c>
      <c r="G2410" s="19" t="s">
        <v>33</v>
      </c>
      <c r="H2410" t="s">
        <v>9057</v>
      </c>
      <c r="I2410" t="s">
        <v>89</v>
      </c>
      <c r="J2410" t="s">
        <v>89</v>
      </c>
      <c r="K2410" t="s">
        <v>9061</v>
      </c>
      <c r="L2410" t="s">
        <v>52</v>
      </c>
      <c r="M2410" t="s">
        <v>1540</v>
      </c>
      <c r="N2410" s="19" t="s">
        <v>33</v>
      </c>
      <c r="S2410" s="19" t="s">
        <v>33</v>
      </c>
    </row>
    <row r="2411" spans="5:19" x14ac:dyDescent="0.25">
      <c r="E2411" t="s">
        <v>9062</v>
      </c>
      <c r="F2411" t="s">
        <v>9063</v>
      </c>
      <c r="G2411" s="19" t="s">
        <v>33</v>
      </c>
      <c r="H2411" t="s">
        <v>9062</v>
      </c>
      <c r="I2411" t="s">
        <v>52</v>
      </c>
      <c r="J2411" t="s">
        <v>55</v>
      </c>
      <c r="K2411" t="s">
        <v>9064</v>
      </c>
      <c r="L2411" t="s">
        <v>44</v>
      </c>
      <c r="M2411" t="s">
        <v>103</v>
      </c>
      <c r="N2411" s="19" t="s">
        <v>33</v>
      </c>
      <c r="S2411" s="19" t="s">
        <v>33</v>
      </c>
    </row>
    <row r="2412" spans="5:19" x14ac:dyDescent="0.25">
      <c r="E2412" t="s">
        <v>9065</v>
      </c>
      <c r="F2412" t="s">
        <v>9066</v>
      </c>
      <c r="G2412" s="19" t="s">
        <v>33</v>
      </c>
      <c r="H2412" t="s">
        <v>9067</v>
      </c>
      <c r="I2412" t="s">
        <v>91</v>
      </c>
      <c r="J2412" t="s">
        <v>640</v>
      </c>
      <c r="K2412" t="s">
        <v>9068</v>
      </c>
      <c r="L2412" t="s">
        <v>150</v>
      </c>
      <c r="M2412" t="s">
        <v>151</v>
      </c>
      <c r="N2412" s="19" t="s">
        <v>33</v>
      </c>
      <c r="S2412" s="19" t="s">
        <v>33</v>
      </c>
    </row>
    <row r="2413" spans="5:19" x14ac:dyDescent="0.25">
      <c r="E2413" t="s">
        <v>9069</v>
      </c>
      <c r="F2413" t="s">
        <v>9070</v>
      </c>
      <c r="G2413" s="19" t="s">
        <v>33</v>
      </c>
      <c r="H2413" t="s">
        <v>9071</v>
      </c>
      <c r="I2413" t="s">
        <v>35</v>
      </c>
      <c r="J2413" t="s">
        <v>263</v>
      </c>
      <c r="K2413" t="s">
        <v>9072</v>
      </c>
      <c r="L2413" t="s">
        <v>170</v>
      </c>
      <c r="M2413" t="s">
        <v>2637</v>
      </c>
      <c r="N2413" s="19" t="s">
        <v>33</v>
      </c>
      <c r="S2413" s="19" t="s">
        <v>33</v>
      </c>
    </row>
    <row r="2414" spans="5:19" x14ac:dyDescent="0.25">
      <c r="E2414" t="s">
        <v>9073</v>
      </c>
      <c r="F2414" t="s">
        <v>9074</v>
      </c>
      <c r="G2414" s="19" t="s">
        <v>33</v>
      </c>
      <c r="H2414" t="s">
        <v>9075</v>
      </c>
      <c r="I2414" t="s">
        <v>110</v>
      </c>
      <c r="J2414" t="s">
        <v>313</v>
      </c>
      <c r="K2414" t="s">
        <v>9076</v>
      </c>
      <c r="L2414" t="s">
        <v>110</v>
      </c>
      <c r="M2414" t="s">
        <v>348</v>
      </c>
      <c r="N2414" s="19" t="s">
        <v>33</v>
      </c>
      <c r="S2414" s="19" t="s">
        <v>33</v>
      </c>
    </row>
    <row r="2415" spans="5:19" x14ac:dyDescent="0.25">
      <c r="E2415" t="s">
        <v>9077</v>
      </c>
      <c r="F2415" t="s">
        <v>9078</v>
      </c>
      <c r="G2415" s="19" t="s">
        <v>33</v>
      </c>
      <c r="H2415" t="s">
        <v>9079</v>
      </c>
      <c r="I2415" t="s">
        <v>142</v>
      </c>
      <c r="J2415" t="s">
        <v>133</v>
      </c>
      <c r="K2415" t="s">
        <v>9080</v>
      </c>
      <c r="L2415" t="s">
        <v>89</v>
      </c>
      <c r="M2415" t="s">
        <v>89</v>
      </c>
      <c r="N2415" s="19" t="s">
        <v>33</v>
      </c>
      <c r="S2415" s="19" t="s">
        <v>33</v>
      </c>
    </row>
    <row r="2416" spans="5:19" x14ac:dyDescent="0.25">
      <c r="E2416" t="s">
        <v>9081</v>
      </c>
      <c r="F2416" t="s">
        <v>9082</v>
      </c>
      <c r="G2416" s="19" t="s">
        <v>33</v>
      </c>
      <c r="H2416" t="s">
        <v>9083</v>
      </c>
      <c r="I2416" t="s">
        <v>44</v>
      </c>
      <c r="J2416" t="s">
        <v>285</v>
      </c>
      <c r="K2416" t="s">
        <v>9084</v>
      </c>
      <c r="L2416" t="s">
        <v>89</v>
      </c>
      <c r="M2416" t="s">
        <v>89</v>
      </c>
      <c r="N2416" s="19" t="s">
        <v>33</v>
      </c>
      <c r="S2416" s="19" t="s">
        <v>33</v>
      </c>
    </row>
    <row r="2417" spans="5:19" x14ac:dyDescent="0.25">
      <c r="E2417" t="s">
        <v>9085</v>
      </c>
      <c r="F2417" t="s">
        <v>9086</v>
      </c>
      <c r="G2417" s="19" t="s">
        <v>33</v>
      </c>
      <c r="H2417" t="s">
        <v>9087</v>
      </c>
      <c r="I2417" t="s">
        <v>89</v>
      </c>
      <c r="J2417" t="s">
        <v>89</v>
      </c>
      <c r="K2417" t="s">
        <v>9088</v>
      </c>
      <c r="L2417" t="s">
        <v>89</v>
      </c>
      <c r="M2417" t="s">
        <v>89</v>
      </c>
      <c r="N2417" s="19" t="s">
        <v>33</v>
      </c>
      <c r="S2417" s="19" t="s">
        <v>33</v>
      </c>
    </row>
    <row r="2418" spans="5:19" x14ac:dyDescent="0.25">
      <c r="E2418" t="s">
        <v>9089</v>
      </c>
      <c r="F2418" t="s">
        <v>9090</v>
      </c>
      <c r="G2418" s="19" t="s">
        <v>33</v>
      </c>
      <c r="H2418" t="s">
        <v>9091</v>
      </c>
      <c r="I2418" t="s">
        <v>89</v>
      </c>
      <c r="J2418" t="s">
        <v>89</v>
      </c>
      <c r="K2418" t="s">
        <v>9092</v>
      </c>
      <c r="L2418" t="s">
        <v>89</v>
      </c>
      <c r="M2418" t="s">
        <v>89</v>
      </c>
      <c r="N2418" s="19" t="s">
        <v>33</v>
      </c>
      <c r="S2418" s="19" t="s">
        <v>33</v>
      </c>
    </row>
    <row r="2419" spans="5:19" x14ac:dyDescent="0.25">
      <c r="E2419" t="s">
        <v>9093</v>
      </c>
      <c r="F2419" t="s">
        <v>9094</v>
      </c>
      <c r="G2419" s="19" t="s">
        <v>33</v>
      </c>
      <c r="H2419" t="s">
        <v>9095</v>
      </c>
      <c r="I2419" t="s">
        <v>89</v>
      </c>
      <c r="J2419" t="s">
        <v>89</v>
      </c>
      <c r="K2419" t="s">
        <v>9096</v>
      </c>
      <c r="L2419" t="s">
        <v>89</v>
      </c>
      <c r="M2419" t="s">
        <v>89</v>
      </c>
      <c r="N2419" s="19" t="s">
        <v>33</v>
      </c>
      <c r="S2419" s="19" t="s">
        <v>33</v>
      </c>
    </row>
    <row r="2420" spans="5:19" x14ac:dyDescent="0.25">
      <c r="E2420" t="s">
        <v>9097</v>
      </c>
      <c r="F2420" t="s">
        <v>9098</v>
      </c>
      <c r="G2420" s="19" t="s">
        <v>33</v>
      </c>
      <c r="H2420" t="s">
        <v>9099</v>
      </c>
      <c r="I2420" t="s">
        <v>38</v>
      </c>
      <c r="J2420" t="s">
        <v>39</v>
      </c>
      <c r="K2420" t="s">
        <v>9100</v>
      </c>
      <c r="L2420" t="s">
        <v>89</v>
      </c>
      <c r="M2420" t="s">
        <v>89</v>
      </c>
      <c r="N2420" s="19" t="s">
        <v>33</v>
      </c>
      <c r="S2420" s="19" t="s">
        <v>33</v>
      </c>
    </row>
    <row r="2421" spans="5:19" x14ac:dyDescent="0.25">
      <c r="E2421" t="s">
        <v>9101</v>
      </c>
      <c r="F2421" t="s">
        <v>9102</v>
      </c>
      <c r="G2421" s="19" t="s">
        <v>33</v>
      </c>
      <c r="H2421" t="s">
        <v>9103</v>
      </c>
      <c r="I2421" t="s">
        <v>52</v>
      </c>
      <c r="J2421" t="s">
        <v>137</v>
      </c>
      <c r="K2421" t="s">
        <v>9104</v>
      </c>
      <c r="L2421" t="s">
        <v>89</v>
      </c>
      <c r="M2421" t="s">
        <v>89</v>
      </c>
      <c r="N2421" s="19" t="s">
        <v>33</v>
      </c>
      <c r="S2421" s="19" t="s">
        <v>33</v>
      </c>
    </row>
    <row r="2422" spans="5:19" x14ac:dyDescent="0.25">
      <c r="E2422" t="s">
        <v>9105</v>
      </c>
      <c r="F2422" t="s">
        <v>9106</v>
      </c>
      <c r="G2422" s="19" t="s">
        <v>33</v>
      </c>
      <c r="H2422" t="s">
        <v>9103</v>
      </c>
      <c r="I2422" t="s">
        <v>89</v>
      </c>
      <c r="J2422" t="s">
        <v>89</v>
      </c>
      <c r="K2422" t="s">
        <v>9107</v>
      </c>
      <c r="L2422" t="s">
        <v>89</v>
      </c>
      <c r="M2422" t="s">
        <v>89</v>
      </c>
      <c r="N2422" s="19" t="s">
        <v>33</v>
      </c>
      <c r="S2422" s="19" t="s">
        <v>33</v>
      </c>
    </row>
    <row r="2423" spans="5:19" x14ac:dyDescent="0.25">
      <c r="E2423" t="s">
        <v>9108</v>
      </c>
      <c r="F2423" t="s">
        <v>9109</v>
      </c>
      <c r="G2423" s="19" t="s">
        <v>33</v>
      </c>
      <c r="H2423" t="s">
        <v>9110</v>
      </c>
      <c r="I2423" t="s">
        <v>356</v>
      </c>
      <c r="J2423" t="s">
        <v>244</v>
      </c>
      <c r="K2423" t="s">
        <v>9111</v>
      </c>
      <c r="L2423" t="s">
        <v>89</v>
      </c>
      <c r="M2423" t="s">
        <v>89</v>
      </c>
      <c r="N2423" s="19" t="s">
        <v>33</v>
      </c>
      <c r="S2423" s="19" t="s">
        <v>33</v>
      </c>
    </row>
    <row r="2424" spans="5:19" x14ac:dyDescent="0.25">
      <c r="E2424" t="s">
        <v>9112</v>
      </c>
      <c r="F2424" t="s">
        <v>9113</v>
      </c>
      <c r="G2424" s="19" t="s">
        <v>33</v>
      </c>
      <c r="H2424" t="s">
        <v>9114</v>
      </c>
      <c r="I2424" t="s">
        <v>35</v>
      </c>
      <c r="J2424" t="s">
        <v>688</v>
      </c>
      <c r="K2424" t="s">
        <v>9115</v>
      </c>
      <c r="L2424" t="s">
        <v>44</v>
      </c>
      <c r="M2424" t="s">
        <v>45</v>
      </c>
      <c r="N2424" s="19" t="s">
        <v>33</v>
      </c>
      <c r="S2424" s="19" t="s">
        <v>33</v>
      </c>
    </row>
    <row r="2425" spans="5:19" x14ac:dyDescent="0.25">
      <c r="E2425" t="s">
        <v>9116</v>
      </c>
      <c r="F2425" t="s">
        <v>9117</v>
      </c>
      <c r="G2425" s="19" t="s">
        <v>33</v>
      </c>
      <c r="H2425" t="s">
        <v>9118</v>
      </c>
      <c r="I2425" t="s">
        <v>82</v>
      </c>
      <c r="J2425" t="s">
        <v>117</v>
      </c>
      <c r="K2425" t="s">
        <v>9119</v>
      </c>
      <c r="L2425" t="s">
        <v>35</v>
      </c>
      <c r="M2425" t="s">
        <v>60</v>
      </c>
      <c r="N2425" s="19" t="s">
        <v>33</v>
      </c>
      <c r="S2425" s="19" t="s">
        <v>33</v>
      </c>
    </row>
    <row r="2426" spans="5:19" x14ac:dyDescent="0.25">
      <c r="E2426" t="s">
        <v>9120</v>
      </c>
      <c r="F2426" t="s">
        <v>9121</v>
      </c>
      <c r="G2426" s="19" t="s">
        <v>33</v>
      </c>
      <c r="H2426" t="s">
        <v>9122</v>
      </c>
      <c r="I2426" t="s">
        <v>82</v>
      </c>
      <c r="J2426" t="s">
        <v>239</v>
      </c>
      <c r="K2426" t="s">
        <v>9123</v>
      </c>
      <c r="L2426" t="s">
        <v>150</v>
      </c>
      <c r="M2426" t="s">
        <v>711</v>
      </c>
      <c r="N2426" s="19" t="s">
        <v>33</v>
      </c>
      <c r="S2426" s="19" t="s">
        <v>33</v>
      </c>
    </row>
    <row r="2427" spans="5:19" x14ac:dyDescent="0.25">
      <c r="E2427" t="s">
        <v>9124</v>
      </c>
      <c r="F2427" t="s">
        <v>9125</v>
      </c>
      <c r="G2427" s="19" t="s">
        <v>33</v>
      </c>
      <c r="H2427" t="s">
        <v>9126</v>
      </c>
      <c r="I2427" t="s">
        <v>52</v>
      </c>
      <c r="J2427" t="s">
        <v>531</v>
      </c>
      <c r="K2427" t="s">
        <v>9127</v>
      </c>
      <c r="L2427" t="s">
        <v>44</v>
      </c>
      <c r="M2427" t="s">
        <v>103</v>
      </c>
      <c r="N2427" s="19" t="s">
        <v>33</v>
      </c>
      <c r="S2427" s="19" t="s">
        <v>33</v>
      </c>
    </row>
    <row r="2428" spans="5:19" x14ac:dyDescent="0.25">
      <c r="E2428" t="s">
        <v>9128</v>
      </c>
      <c r="F2428" t="s">
        <v>9129</v>
      </c>
      <c r="G2428" s="19" t="s">
        <v>33</v>
      </c>
      <c r="H2428" t="s">
        <v>9130</v>
      </c>
      <c r="I2428" t="s">
        <v>110</v>
      </c>
      <c r="J2428" t="s">
        <v>111</v>
      </c>
      <c r="K2428" t="s">
        <v>9131</v>
      </c>
      <c r="L2428" t="s">
        <v>35</v>
      </c>
      <c r="M2428" t="s">
        <v>36</v>
      </c>
      <c r="N2428" s="19" t="s">
        <v>33</v>
      </c>
      <c r="S2428" s="19" t="s">
        <v>33</v>
      </c>
    </row>
    <row r="2429" spans="5:19" x14ac:dyDescent="0.25">
      <c r="E2429" t="s">
        <v>9132</v>
      </c>
      <c r="F2429" t="s">
        <v>9133</v>
      </c>
      <c r="G2429" s="19" t="s">
        <v>33</v>
      </c>
      <c r="H2429" t="s">
        <v>9134</v>
      </c>
      <c r="I2429" t="s">
        <v>38</v>
      </c>
      <c r="J2429" t="s">
        <v>85</v>
      </c>
      <c r="K2429" t="s">
        <v>9135</v>
      </c>
      <c r="L2429" t="s">
        <v>35</v>
      </c>
      <c r="M2429" t="s">
        <v>263</v>
      </c>
      <c r="N2429" s="19" t="s">
        <v>33</v>
      </c>
      <c r="S2429" s="19" t="s">
        <v>33</v>
      </c>
    </row>
    <row r="2430" spans="5:19" x14ac:dyDescent="0.25">
      <c r="E2430" t="s">
        <v>9136</v>
      </c>
      <c r="F2430" t="s">
        <v>9137</v>
      </c>
      <c r="G2430" s="19" t="s">
        <v>33</v>
      </c>
      <c r="H2430" t="s">
        <v>9138</v>
      </c>
      <c r="I2430" t="s">
        <v>82</v>
      </c>
      <c r="J2430" t="s">
        <v>117</v>
      </c>
      <c r="K2430" t="s">
        <v>9139</v>
      </c>
      <c r="L2430" t="s">
        <v>44</v>
      </c>
      <c r="M2430" t="s">
        <v>103</v>
      </c>
      <c r="N2430" s="19" t="s">
        <v>33</v>
      </c>
      <c r="S2430" s="19" t="s">
        <v>33</v>
      </c>
    </row>
    <row r="2431" spans="5:19" x14ac:dyDescent="0.25">
      <c r="E2431" t="s">
        <v>9140</v>
      </c>
      <c r="F2431" t="s">
        <v>9141</v>
      </c>
      <c r="G2431" s="19" t="s">
        <v>33</v>
      </c>
      <c r="H2431" t="s">
        <v>9142</v>
      </c>
      <c r="I2431" t="s">
        <v>35</v>
      </c>
      <c r="J2431" t="s">
        <v>36</v>
      </c>
      <c r="K2431" t="s">
        <v>9143</v>
      </c>
      <c r="L2431" t="s">
        <v>44</v>
      </c>
      <c r="M2431" t="s">
        <v>103</v>
      </c>
      <c r="N2431" s="19" t="s">
        <v>33</v>
      </c>
      <c r="S2431" s="19" t="s">
        <v>33</v>
      </c>
    </row>
    <row r="2432" spans="5:19" x14ac:dyDescent="0.25">
      <c r="E2432" t="s">
        <v>9144</v>
      </c>
      <c r="F2432" t="s">
        <v>9145</v>
      </c>
      <c r="G2432" s="19" t="s">
        <v>33</v>
      </c>
      <c r="H2432" t="s">
        <v>9146</v>
      </c>
      <c r="I2432" t="s">
        <v>150</v>
      </c>
      <c r="J2432" t="s">
        <v>151</v>
      </c>
      <c r="K2432" t="s">
        <v>9147</v>
      </c>
      <c r="L2432" t="s">
        <v>89</v>
      </c>
      <c r="M2432" t="s">
        <v>89</v>
      </c>
      <c r="N2432" s="19" t="s">
        <v>33</v>
      </c>
      <c r="S2432" s="19" t="s">
        <v>33</v>
      </c>
    </row>
    <row r="2433" spans="5:19" x14ac:dyDescent="0.25">
      <c r="E2433" t="s">
        <v>9148</v>
      </c>
      <c r="F2433" t="s">
        <v>9149</v>
      </c>
      <c r="G2433" s="19" t="s">
        <v>33</v>
      </c>
      <c r="H2433" t="s">
        <v>9150</v>
      </c>
      <c r="I2433" t="s">
        <v>38</v>
      </c>
      <c r="J2433" t="s">
        <v>1275</v>
      </c>
      <c r="K2433" t="s">
        <v>9151</v>
      </c>
      <c r="L2433" t="s">
        <v>89</v>
      </c>
      <c r="M2433" t="s">
        <v>89</v>
      </c>
      <c r="N2433" s="19" t="s">
        <v>33</v>
      </c>
      <c r="S2433" s="19" t="s">
        <v>33</v>
      </c>
    </row>
    <row r="2434" spans="5:19" x14ac:dyDescent="0.25">
      <c r="E2434" t="s">
        <v>9152</v>
      </c>
      <c r="F2434" t="s">
        <v>9153</v>
      </c>
      <c r="G2434" s="19" t="s">
        <v>33</v>
      </c>
      <c r="H2434" t="s">
        <v>9150</v>
      </c>
      <c r="I2434" t="s">
        <v>89</v>
      </c>
      <c r="J2434" t="s">
        <v>89</v>
      </c>
      <c r="K2434" t="s">
        <v>9154</v>
      </c>
      <c r="L2434" t="s">
        <v>89</v>
      </c>
      <c r="M2434" t="s">
        <v>89</v>
      </c>
      <c r="N2434" s="19" t="s">
        <v>33</v>
      </c>
      <c r="S2434" s="19" t="s">
        <v>33</v>
      </c>
    </row>
    <row r="2435" spans="5:19" x14ac:dyDescent="0.25">
      <c r="E2435" t="s">
        <v>9155</v>
      </c>
      <c r="F2435" t="s">
        <v>9156</v>
      </c>
      <c r="G2435" s="19" t="s">
        <v>33</v>
      </c>
      <c r="H2435" t="s">
        <v>9157</v>
      </c>
      <c r="I2435" t="s">
        <v>38</v>
      </c>
      <c r="J2435" t="s">
        <v>1275</v>
      </c>
      <c r="K2435" t="s">
        <v>9158</v>
      </c>
      <c r="L2435" t="s">
        <v>89</v>
      </c>
      <c r="M2435" t="s">
        <v>89</v>
      </c>
      <c r="N2435" s="19" t="s">
        <v>33</v>
      </c>
      <c r="S2435" s="19" t="s">
        <v>33</v>
      </c>
    </row>
    <row r="2436" spans="5:19" x14ac:dyDescent="0.25">
      <c r="E2436" t="s">
        <v>9159</v>
      </c>
      <c r="F2436" t="s">
        <v>9160</v>
      </c>
      <c r="G2436" s="19" t="s">
        <v>33</v>
      </c>
      <c r="H2436" t="s">
        <v>9157</v>
      </c>
      <c r="I2436" t="s">
        <v>89</v>
      </c>
      <c r="J2436" t="s">
        <v>89</v>
      </c>
      <c r="K2436" t="s">
        <v>9161</v>
      </c>
      <c r="L2436" t="s">
        <v>89</v>
      </c>
      <c r="M2436" t="s">
        <v>89</v>
      </c>
      <c r="N2436" s="19" t="s">
        <v>33</v>
      </c>
      <c r="S2436" s="19" t="s">
        <v>33</v>
      </c>
    </row>
    <row r="2437" spans="5:19" x14ac:dyDescent="0.25">
      <c r="E2437" t="s">
        <v>9162</v>
      </c>
      <c r="F2437" t="s">
        <v>9163</v>
      </c>
      <c r="G2437" s="19" t="s">
        <v>33</v>
      </c>
      <c r="H2437" t="s">
        <v>9164</v>
      </c>
      <c r="I2437" t="s">
        <v>52</v>
      </c>
      <c r="J2437" t="s">
        <v>943</v>
      </c>
      <c r="K2437" t="s">
        <v>9165</v>
      </c>
      <c r="L2437" t="s">
        <v>89</v>
      </c>
      <c r="M2437" t="s">
        <v>89</v>
      </c>
      <c r="N2437" s="19" t="s">
        <v>33</v>
      </c>
      <c r="S2437" s="19" t="s">
        <v>33</v>
      </c>
    </row>
    <row r="2438" spans="5:19" x14ac:dyDescent="0.25">
      <c r="E2438" t="s">
        <v>9166</v>
      </c>
      <c r="F2438" t="s">
        <v>9167</v>
      </c>
      <c r="G2438" s="19" t="s">
        <v>33</v>
      </c>
      <c r="H2438" t="s">
        <v>9168</v>
      </c>
      <c r="I2438" t="s">
        <v>89</v>
      </c>
      <c r="J2438" t="s">
        <v>89</v>
      </c>
      <c r="K2438" t="s">
        <v>9169</v>
      </c>
      <c r="L2438" t="s">
        <v>89</v>
      </c>
      <c r="M2438" t="s">
        <v>89</v>
      </c>
      <c r="N2438" s="19" t="s">
        <v>33</v>
      </c>
      <c r="S2438" s="19" t="s">
        <v>33</v>
      </c>
    </row>
    <row r="2439" spans="5:19" x14ac:dyDescent="0.25">
      <c r="E2439" t="s">
        <v>9170</v>
      </c>
      <c r="F2439" t="s">
        <v>9171</v>
      </c>
      <c r="G2439" s="19" t="s">
        <v>33</v>
      </c>
      <c r="H2439" t="s">
        <v>9168</v>
      </c>
      <c r="I2439" t="s">
        <v>89</v>
      </c>
      <c r="J2439" t="s">
        <v>89</v>
      </c>
      <c r="K2439" t="s">
        <v>8614</v>
      </c>
      <c r="L2439" t="s">
        <v>89</v>
      </c>
      <c r="M2439" t="s">
        <v>89</v>
      </c>
      <c r="N2439" s="19" t="s">
        <v>33</v>
      </c>
      <c r="S2439" s="19" t="s">
        <v>33</v>
      </c>
    </row>
    <row r="2440" spans="5:19" x14ac:dyDescent="0.25">
      <c r="E2440" t="s">
        <v>9172</v>
      </c>
      <c r="F2440" t="s">
        <v>9173</v>
      </c>
      <c r="G2440" s="19" t="s">
        <v>33</v>
      </c>
      <c r="H2440" t="s">
        <v>9174</v>
      </c>
      <c r="I2440" t="s">
        <v>89</v>
      </c>
      <c r="J2440" t="s">
        <v>89</v>
      </c>
      <c r="K2440" t="s">
        <v>9175</v>
      </c>
      <c r="L2440" t="s">
        <v>44</v>
      </c>
      <c r="M2440" t="s">
        <v>103</v>
      </c>
      <c r="N2440" s="19" t="s">
        <v>33</v>
      </c>
      <c r="S2440" s="19" t="s">
        <v>33</v>
      </c>
    </row>
    <row r="2441" spans="5:19" x14ac:dyDescent="0.25">
      <c r="E2441" t="s">
        <v>9176</v>
      </c>
      <c r="F2441" t="s">
        <v>9177</v>
      </c>
      <c r="G2441" s="19" t="s">
        <v>33</v>
      </c>
      <c r="H2441" t="s">
        <v>9178</v>
      </c>
      <c r="I2441" t="s">
        <v>89</v>
      </c>
      <c r="J2441" t="s">
        <v>89</v>
      </c>
      <c r="K2441" t="s">
        <v>9179</v>
      </c>
      <c r="L2441" t="s">
        <v>44</v>
      </c>
      <c r="M2441" t="s">
        <v>144</v>
      </c>
      <c r="N2441" s="19" t="s">
        <v>33</v>
      </c>
      <c r="S2441" s="19" t="s">
        <v>33</v>
      </c>
    </row>
    <row r="2442" spans="5:19" x14ac:dyDescent="0.25">
      <c r="E2442" t="s">
        <v>9180</v>
      </c>
      <c r="F2442" t="s">
        <v>9181</v>
      </c>
      <c r="G2442" s="19" t="s">
        <v>33</v>
      </c>
      <c r="H2442" t="s">
        <v>9182</v>
      </c>
      <c r="I2442" t="s">
        <v>89</v>
      </c>
      <c r="J2442" t="s">
        <v>89</v>
      </c>
      <c r="K2442" t="s">
        <v>9183</v>
      </c>
      <c r="L2442" t="s">
        <v>44</v>
      </c>
      <c r="M2442" t="s">
        <v>103</v>
      </c>
      <c r="N2442" s="19" t="s">
        <v>33</v>
      </c>
      <c r="S2442" s="19" t="s">
        <v>33</v>
      </c>
    </row>
    <row r="2443" spans="5:19" x14ac:dyDescent="0.25">
      <c r="E2443" t="s">
        <v>9184</v>
      </c>
      <c r="F2443" t="s">
        <v>9185</v>
      </c>
      <c r="G2443" s="19" t="s">
        <v>33</v>
      </c>
      <c r="H2443" t="s">
        <v>9186</v>
      </c>
      <c r="I2443" t="s">
        <v>150</v>
      </c>
      <c r="J2443" t="s">
        <v>1429</v>
      </c>
      <c r="K2443" t="s">
        <v>9187</v>
      </c>
      <c r="L2443" t="s">
        <v>44</v>
      </c>
      <c r="M2443" t="s">
        <v>103</v>
      </c>
      <c r="N2443" s="19" t="s">
        <v>33</v>
      </c>
      <c r="S2443" s="19" t="s">
        <v>33</v>
      </c>
    </row>
    <row r="2444" spans="5:19" x14ac:dyDescent="0.25">
      <c r="E2444" t="s">
        <v>9188</v>
      </c>
      <c r="F2444" t="s">
        <v>9189</v>
      </c>
      <c r="G2444" s="19" t="s">
        <v>33</v>
      </c>
      <c r="H2444" t="s">
        <v>9190</v>
      </c>
      <c r="I2444" t="s">
        <v>110</v>
      </c>
      <c r="J2444" t="s">
        <v>1209</v>
      </c>
      <c r="K2444" t="s">
        <v>9191</v>
      </c>
      <c r="L2444" t="s">
        <v>38</v>
      </c>
      <c r="M2444" t="s">
        <v>62</v>
      </c>
      <c r="N2444" s="19" t="s">
        <v>33</v>
      </c>
      <c r="S2444" s="19" t="s">
        <v>33</v>
      </c>
    </row>
    <row r="2445" spans="5:19" x14ac:dyDescent="0.25">
      <c r="E2445" t="s">
        <v>9192</v>
      </c>
      <c r="F2445" t="s">
        <v>9193</v>
      </c>
      <c r="G2445" s="19" t="s">
        <v>33</v>
      </c>
      <c r="H2445" t="s">
        <v>9194</v>
      </c>
      <c r="I2445" t="s">
        <v>150</v>
      </c>
      <c r="J2445" t="s">
        <v>151</v>
      </c>
      <c r="K2445" t="s">
        <v>9195</v>
      </c>
      <c r="L2445" t="s">
        <v>38</v>
      </c>
      <c r="M2445" t="s">
        <v>62</v>
      </c>
      <c r="N2445" s="19" t="s">
        <v>33</v>
      </c>
      <c r="S2445" s="19" t="s">
        <v>33</v>
      </c>
    </row>
    <row r="2446" spans="5:19" x14ac:dyDescent="0.25">
      <c r="E2446" t="s">
        <v>9196</v>
      </c>
      <c r="F2446" t="s">
        <v>9197</v>
      </c>
      <c r="G2446" s="19" t="s">
        <v>33</v>
      </c>
      <c r="H2446" t="s">
        <v>9198</v>
      </c>
      <c r="I2446" t="s">
        <v>52</v>
      </c>
      <c r="J2446" t="s">
        <v>881</v>
      </c>
      <c r="K2446" t="s">
        <v>9199</v>
      </c>
      <c r="L2446" t="s">
        <v>38</v>
      </c>
      <c r="M2446" t="s">
        <v>794</v>
      </c>
      <c r="N2446" s="19" t="s">
        <v>33</v>
      </c>
      <c r="S2446" s="19" t="s">
        <v>33</v>
      </c>
    </row>
    <row r="2447" spans="5:19" x14ac:dyDescent="0.25">
      <c r="E2447" t="s">
        <v>9200</v>
      </c>
      <c r="F2447" t="s">
        <v>9201</v>
      </c>
      <c r="G2447" s="19" t="s">
        <v>33</v>
      </c>
      <c r="H2447" t="s">
        <v>9202</v>
      </c>
      <c r="I2447" t="s">
        <v>82</v>
      </c>
      <c r="J2447" t="s">
        <v>117</v>
      </c>
      <c r="K2447" t="s">
        <v>9203</v>
      </c>
      <c r="L2447" t="s">
        <v>82</v>
      </c>
      <c r="M2447" t="s">
        <v>186</v>
      </c>
      <c r="N2447" s="19" t="s">
        <v>33</v>
      </c>
      <c r="S2447" s="19" t="s">
        <v>33</v>
      </c>
    </row>
    <row r="2448" spans="5:19" x14ac:dyDescent="0.25">
      <c r="E2448" t="s">
        <v>9204</v>
      </c>
      <c r="F2448" t="s">
        <v>9205</v>
      </c>
      <c r="G2448" s="19" t="s">
        <v>33</v>
      </c>
      <c r="H2448" t="s">
        <v>9206</v>
      </c>
      <c r="I2448" t="s">
        <v>52</v>
      </c>
      <c r="J2448" t="s">
        <v>195</v>
      </c>
      <c r="K2448" t="s">
        <v>9207</v>
      </c>
      <c r="L2448" t="s">
        <v>44</v>
      </c>
      <c r="M2448" t="s">
        <v>77</v>
      </c>
      <c r="N2448" s="19" t="s">
        <v>33</v>
      </c>
      <c r="S2448" s="19" t="s">
        <v>33</v>
      </c>
    </row>
    <row r="2449" spans="5:19" x14ac:dyDescent="0.25">
      <c r="E2449" t="s">
        <v>9208</v>
      </c>
      <c r="F2449" t="s">
        <v>9209</v>
      </c>
      <c r="G2449" s="19" t="s">
        <v>33</v>
      </c>
      <c r="H2449" t="s">
        <v>9210</v>
      </c>
      <c r="I2449" t="s">
        <v>52</v>
      </c>
      <c r="J2449" t="s">
        <v>662</v>
      </c>
      <c r="K2449" t="s">
        <v>9211</v>
      </c>
      <c r="L2449" t="s">
        <v>35</v>
      </c>
      <c r="M2449" t="s">
        <v>36</v>
      </c>
      <c r="N2449" s="19" t="s">
        <v>33</v>
      </c>
      <c r="S2449" s="19" t="s">
        <v>33</v>
      </c>
    </row>
    <row r="2450" spans="5:19" x14ac:dyDescent="0.25">
      <c r="E2450" t="s">
        <v>9212</v>
      </c>
      <c r="F2450" t="s">
        <v>9213</v>
      </c>
      <c r="G2450" s="19" t="s">
        <v>33</v>
      </c>
      <c r="H2450" t="s">
        <v>9214</v>
      </c>
      <c r="I2450" t="s">
        <v>110</v>
      </c>
      <c r="J2450" t="s">
        <v>711</v>
      </c>
      <c r="K2450" t="s">
        <v>9215</v>
      </c>
      <c r="L2450" t="s">
        <v>44</v>
      </c>
      <c r="M2450" t="s">
        <v>103</v>
      </c>
      <c r="N2450" s="19" t="s">
        <v>33</v>
      </c>
      <c r="S2450" s="19" t="s">
        <v>33</v>
      </c>
    </row>
    <row r="2451" spans="5:19" x14ac:dyDescent="0.25">
      <c r="E2451" t="s">
        <v>9216</v>
      </c>
      <c r="F2451" t="s">
        <v>9217</v>
      </c>
      <c r="G2451" s="19" t="s">
        <v>33</v>
      </c>
      <c r="H2451" t="s">
        <v>9218</v>
      </c>
      <c r="I2451" t="s">
        <v>52</v>
      </c>
      <c r="J2451" t="s">
        <v>137</v>
      </c>
      <c r="K2451" t="s">
        <v>9219</v>
      </c>
      <c r="L2451" t="s">
        <v>44</v>
      </c>
      <c r="M2451" t="s">
        <v>103</v>
      </c>
      <c r="N2451" s="19" t="s">
        <v>33</v>
      </c>
      <c r="S2451" s="19" t="s">
        <v>33</v>
      </c>
    </row>
    <row r="2452" spans="5:19" x14ac:dyDescent="0.25">
      <c r="E2452" t="s">
        <v>9220</v>
      </c>
      <c r="F2452" t="s">
        <v>9221</v>
      </c>
      <c r="G2452" s="19" t="s">
        <v>33</v>
      </c>
      <c r="H2452" t="s">
        <v>9222</v>
      </c>
      <c r="I2452" t="s">
        <v>38</v>
      </c>
      <c r="J2452" t="s">
        <v>471</v>
      </c>
      <c r="K2452" t="s">
        <v>9223</v>
      </c>
      <c r="L2452" t="s">
        <v>44</v>
      </c>
      <c r="M2452" t="s">
        <v>45</v>
      </c>
      <c r="N2452" s="19" t="s">
        <v>33</v>
      </c>
      <c r="S2452" s="19" t="s">
        <v>33</v>
      </c>
    </row>
    <row r="2453" spans="5:19" x14ac:dyDescent="0.25">
      <c r="E2453" t="s">
        <v>9224</v>
      </c>
      <c r="F2453" t="s">
        <v>9225</v>
      </c>
      <c r="G2453" s="19" t="s">
        <v>33</v>
      </c>
      <c r="H2453" t="s">
        <v>9226</v>
      </c>
      <c r="I2453" t="s">
        <v>150</v>
      </c>
      <c r="J2453" t="s">
        <v>151</v>
      </c>
      <c r="K2453" t="s">
        <v>9227</v>
      </c>
      <c r="L2453" t="s">
        <v>44</v>
      </c>
      <c r="M2453" t="s">
        <v>103</v>
      </c>
      <c r="N2453" s="19" t="s">
        <v>33</v>
      </c>
      <c r="S2453" s="19" t="s">
        <v>33</v>
      </c>
    </row>
    <row r="2454" spans="5:19" x14ac:dyDescent="0.25">
      <c r="E2454" t="s">
        <v>9228</v>
      </c>
      <c r="F2454" t="s">
        <v>9229</v>
      </c>
      <c r="G2454" s="19" t="s">
        <v>33</v>
      </c>
      <c r="H2454" t="s">
        <v>9230</v>
      </c>
      <c r="I2454" t="s">
        <v>356</v>
      </c>
      <c r="J2454" t="s">
        <v>943</v>
      </c>
      <c r="K2454" t="s">
        <v>9231</v>
      </c>
      <c r="L2454" t="s">
        <v>91</v>
      </c>
      <c r="M2454" t="s">
        <v>348</v>
      </c>
      <c r="N2454" s="19" t="s">
        <v>33</v>
      </c>
      <c r="S2454" s="19" t="s">
        <v>33</v>
      </c>
    </row>
    <row r="2455" spans="5:19" x14ac:dyDescent="0.25">
      <c r="E2455" t="s">
        <v>9232</v>
      </c>
      <c r="F2455" t="s">
        <v>9233</v>
      </c>
      <c r="G2455" s="19" t="s">
        <v>33</v>
      </c>
      <c r="H2455" t="s">
        <v>9230</v>
      </c>
      <c r="I2455" t="s">
        <v>89</v>
      </c>
      <c r="J2455" t="s">
        <v>89</v>
      </c>
      <c r="K2455" t="s">
        <v>9234</v>
      </c>
      <c r="L2455" t="s">
        <v>356</v>
      </c>
      <c r="M2455" t="s">
        <v>943</v>
      </c>
      <c r="N2455" s="19" t="s">
        <v>33</v>
      </c>
      <c r="S2455" s="19" t="s">
        <v>33</v>
      </c>
    </row>
    <row r="2456" spans="5:19" x14ac:dyDescent="0.25">
      <c r="E2456" t="s">
        <v>9235</v>
      </c>
      <c r="F2456" t="s">
        <v>9236</v>
      </c>
      <c r="G2456" s="19" t="s">
        <v>33</v>
      </c>
      <c r="H2456" t="s">
        <v>9230</v>
      </c>
      <c r="I2456" t="s">
        <v>89</v>
      </c>
      <c r="J2456" t="s">
        <v>89</v>
      </c>
      <c r="K2456" t="s">
        <v>9237</v>
      </c>
      <c r="L2456" t="s">
        <v>35</v>
      </c>
      <c r="M2456" t="s">
        <v>36</v>
      </c>
      <c r="N2456" s="19" t="s">
        <v>33</v>
      </c>
      <c r="S2456" s="19" t="s">
        <v>33</v>
      </c>
    </row>
    <row r="2457" spans="5:19" x14ac:dyDescent="0.25">
      <c r="E2457" t="s">
        <v>9238</v>
      </c>
      <c r="F2457" t="s">
        <v>9239</v>
      </c>
      <c r="G2457" s="19" t="s">
        <v>33</v>
      </c>
      <c r="H2457" t="s">
        <v>9230</v>
      </c>
      <c r="I2457" t="s">
        <v>89</v>
      </c>
      <c r="J2457" t="s">
        <v>89</v>
      </c>
      <c r="K2457" t="s">
        <v>9237</v>
      </c>
      <c r="L2457" t="s">
        <v>35</v>
      </c>
      <c r="M2457" t="s">
        <v>36</v>
      </c>
      <c r="N2457" s="19" t="s">
        <v>33</v>
      </c>
      <c r="S2457" s="19" t="s">
        <v>33</v>
      </c>
    </row>
    <row r="2458" spans="5:19" x14ac:dyDescent="0.25">
      <c r="E2458" t="s">
        <v>9240</v>
      </c>
      <c r="F2458" t="s">
        <v>9241</v>
      </c>
      <c r="G2458" s="19" t="s">
        <v>33</v>
      </c>
      <c r="H2458" t="s">
        <v>9242</v>
      </c>
      <c r="I2458" t="s">
        <v>38</v>
      </c>
      <c r="J2458" t="s">
        <v>47</v>
      </c>
      <c r="K2458" t="s">
        <v>9243</v>
      </c>
      <c r="L2458" t="s">
        <v>38</v>
      </c>
      <c r="M2458" t="s">
        <v>68</v>
      </c>
      <c r="N2458" s="19" t="s">
        <v>33</v>
      </c>
      <c r="S2458" s="19" t="s">
        <v>33</v>
      </c>
    </row>
    <row r="2459" spans="5:19" x14ac:dyDescent="0.25">
      <c r="E2459" t="s">
        <v>9244</v>
      </c>
      <c r="F2459" t="s">
        <v>9245</v>
      </c>
      <c r="G2459" s="19" t="s">
        <v>33</v>
      </c>
      <c r="H2459" t="s">
        <v>9246</v>
      </c>
      <c r="I2459" t="s">
        <v>52</v>
      </c>
      <c r="J2459" t="s">
        <v>376</v>
      </c>
      <c r="K2459" t="s">
        <v>9247</v>
      </c>
      <c r="L2459" t="s">
        <v>44</v>
      </c>
      <c r="M2459" t="s">
        <v>144</v>
      </c>
      <c r="N2459" s="19" t="s">
        <v>33</v>
      </c>
      <c r="S2459" s="19" t="s">
        <v>33</v>
      </c>
    </row>
    <row r="2460" spans="5:19" x14ac:dyDescent="0.25">
      <c r="E2460" t="s">
        <v>9248</v>
      </c>
      <c r="F2460" t="s">
        <v>9249</v>
      </c>
      <c r="G2460" s="19" t="s">
        <v>33</v>
      </c>
      <c r="H2460" t="s">
        <v>9250</v>
      </c>
      <c r="I2460" t="s">
        <v>35</v>
      </c>
      <c r="J2460" t="s">
        <v>36</v>
      </c>
      <c r="K2460" t="s">
        <v>9251</v>
      </c>
      <c r="L2460" t="s">
        <v>142</v>
      </c>
      <c r="M2460" t="s">
        <v>133</v>
      </c>
      <c r="N2460" s="19" t="s">
        <v>33</v>
      </c>
      <c r="S2460" s="19" t="s">
        <v>33</v>
      </c>
    </row>
    <row r="2461" spans="5:19" x14ac:dyDescent="0.25">
      <c r="E2461" t="s">
        <v>9252</v>
      </c>
      <c r="F2461" t="s">
        <v>9253</v>
      </c>
      <c r="G2461" s="19" t="s">
        <v>33</v>
      </c>
      <c r="H2461" t="s">
        <v>9254</v>
      </c>
      <c r="I2461" t="s">
        <v>35</v>
      </c>
      <c r="J2461" t="s">
        <v>36</v>
      </c>
      <c r="K2461" t="s">
        <v>9255</v>
      </c>
      <c r="L2461" t="s">
        <v>35</v>
      </c>
      <c r="M2461" t="s">
        <v>160</v>
      </c>
      <c r="N2461" s="19" t="s">
        <v>33</v>
      </c>
      <c r="S2461" s="19" t="s">
        <v>33</v>
      </c>
    </row>
    <row r="2462" spans="5:19" x14ac:dyDescent="0.25">
      <c r="E2462" t="s">
        <v>9256</v>
      </c>
      <c r="F2462" t="s">
        <v>9257</v>
      </c>
      <c r="G2462" s="19" t="s">
        <v>33</v>
      </c>
      <c r="H2462" t="s">
        <v>9258</v>
      </c>
      <c r="I2462" t="s">
        <v>89</v>
      </c>
      <c r="J2462" t="s">
        <v>89</v>
      </c>
      <c r="K2462" t="s">
        <v>9259</v>
      </c>
      <c r="L2462" t="s">
        <v>35</v>
      </c>
      <c r="M2462" t="s">
        <v>442</v>
      </c>
      <c r="N2462" s="19" t="s">
        <v>33</v>
      </c>
      <c r="S2462" s="19" t="s">
        <v>33</v>
      </c>
    </row>
    <row r="2463" spans="5:19" x14ac:dyDescent="0.25">
      <c r="E2463" t="s">
        <v>9260</v>
      </c>
      <c r="F2463" t="s">
        <v>9261</v>
      </c>
      <c r="G2463" s="19" t="s">
        <v>33</v>
      </c>
      <c r="H2463" t="s">
        <v>9262</v>
      </c>
      <c r="I2463" t="s">
        <v>52</v>
      </c>
      <c r="J2463" t="s">
        <v>55</v>
      </c>
      <c r="K2463" t="s">
        <v>9263</v>
      </c>
      <c r="L2463" t="s">
        <v>35</v>
      </c>
      <c r="M2463" t="s">
        <v>263</v>
      </c>
      <c r="N2463" s="19" t="s">
        <v>33</v>
      </c>
      <c r="S2463" s="19" t="s">
        <v>33</v>
      </c>
    </row>
    <row r="2464" spans="5:19" x14ac:dyDescent="0.25">
      <c r="E2464" t="s">
        <v>9264</v>
      </c>
      <c r="F2464" t="s">
        <v>9265</v>
      </c>
      <c r="G2464" s="19" t="s">
        <v>33</v>
      </c>
      <c r="H2464" t="s">
        <v>9266</v>
      </c>
      <c r="I2464" t="s">
        <v>150</v>
      </c>
      <c r="J2464" t="s">
        <v>151</v>
      </c>
      <c r="K2464" t="s">
        <v>9267</v>
      </c>
      <c r="L2464" t="s">
        <v>35</v>
      </c>
      <c r="M2464" t="s">
        <v>1007</v>
      </c>
      <c r="N2464" s="19" t="s">
        <v>33</v>
      </c>
      <c r="S2464" s="19" t="s">
        <v>33</v>
      </c>
    </row>
    <row r="2465" spans="5:19" x14ac:dyDescent="0.25">
      <c r="E2465" t="s">
        <v>9268</v>
      </c>
      <c r="F2465" t="s">
        <v>9269</v>
      </c>
      <c r="G2465" s="19" t="s">
        <v>33</v>
      </c>
      <c r="H2465" t="s">
        <v>9270</v>
      </c>
      <c r="I2465" t="s">
        <v>150</v>
      </c>
      <c r="J2465" t="s">
        <v>151</v>
      </c>
      <c r="K2465" t="s">
        <v>9271</v>
      </c>
      <c r="L2465" t="s">
        <v>35</v>
      </c>
      <c r="M2465" t="s">
        <v>36</v>
      </c>
      <c r="N2465" s="19" t="s">
        <v>33</v>
      </c>
      <c r="S2465" s="19" t="s">
        <v>33</v>
      </c>
    </row>
    <row r="2466" spans="5:19" x14ac:dyDescent="0.25">
      <c r="E2466" t="s">
        <v>9272</v>
      </c>
      <c r="F2466" t="s">
        <v>9273</v>
      </c>
      <c r="G2466" s="19" t="s">
        <v>33</v>
      </c>
      <c r="H2466" t="s">
        <v>9274</v>
      </c>
      <c r="I2466" t="s">
        <v>150</v>
      </c>
      <c r="J2466" t="s">
        <v>151</v>
      </c>
      <c r="K2466" t="s">
        <v>9275</v>
      </c>
      <c r="L2466" t="s">
        <v>35</v>
      </c>
      <c r="M2466" t="s">
        <v>160</v>
      </c>
      <c r="N2466" s="19" t="s">
        <v>33</v>
      </c>
      <c r="S2466" s="19" t="s">
        <v>33</v>
      </c>
    </row>
    <row r="2467" spans="5:19" x14ac:dyDescent="0.25">
      <c r="E2467" t="s">
        <v>9276</v>
      </c>
      <c r="F2467" t="s">
        <v>9277</v>
      </c>
      <c r="G2467" s="19" t="s">
        <v>33</v>
      </c>
      <c r="H2467" t="s">
        <v>9278</v>
      </c>
      <c r="I2467" t="s">
        <v>150</v>
      </c>
      <c r="J2467" t="s">
        <v>151</v>
      </c>
      <c r="K2467" t="s">
        <v>9279</v>
      </c>
      <c r="L2467" t="s">
        <v>142</v>
      </c>
      <c r="M2467" t="s">
        <v>166</v>
      </c>
      <c r="N2467" s="19" t="s">
        <v>33</v>
      </c>
      <c r="S2467" s="19" t="s">
        <v>33</v>
      </c>
    </row>
    <row r="2468" spans="5:19" x14ac:dyDescent="0.25">
      <c r="E2468" t="s">
        <v>9280</v>
      </c>
      <c r="F2468" t="s">
        <v>9281</v>
      </c>
      <c r="G2468" s="19" t="s">
        <v>33</v>
      </c>
      <c r="H2468" t="s">
        <v>9282</v>
      </c>
      <c r="I2468" t="s">
        <v>150</v>
      </c>
      <c r="J2468" t="s">
        <v>151</v>
      </c>
      <c r="K2468" t="s">
        <v>9283</v>
      </c>
      <c r="L2468" t="s">
        <v>35</v>
      </c>
      <c r="M2468" t="s">
        <v>85</v>
      </c>
      <c r="N2468" s="19" t="s">
        <v>33</v>
      </c>
      <c r="S2468" s="19" t="s">
        <v>33</v>
      </c>
    </row>
    <row r="2469" spans="5:19" x14ac:dyDescent="0.25">
      <c r="E2469" t="s">
        <v>9284</v>
      </c>
      <c r="F2469" t="s">
        <v>9285</v>
      </c>
      <c r="G2469" s="19" t="s">
        <v>33</v>
      </c>
      <c r="H2469" t="s">
        <v>9286</v>
      </c>
      <c r="I2469" t="s">
        <v>150</v>
      </c>
      <c r="J2469" t="s">
        <v>151</v>
      </c>
      <c r="K2469" t="s">
        <v>9287</v>
      </c>
      <c r="L2469" t="s">
        <v>35</v>
      </c>
      <c r="M2469" t="s">
        <v>160</v>
      </c>
      <c r="N2469" s="19" t="s">
        <v>33</v>
      </c>
      <c r="S2469" s="19" t="s">
        <v>33</v>
      </c>
    </row>
    <row r="2470" spans="5:19" x14ac:dyDescent="0.25">
      <c r="E2470" t="s">
        <v>9288</v>
      </c>
      <c r="F2470" t="s">
        <v>9289</v>
      </c>
      <c r="G2470" s="19" t="s">
        <v>33</v>
      </c>
      <c r="H2470" t="s">
        <v>9290</v>
      </c>
      <c r="I2470" t="s">
        <v>44</v>
      </c>
      <c r="J2470" t="s">
        <v>103</v>
      </c>
      <c r="K2470" t="s">
        <v>9291</v>
      </c>
      <c r="L2470" t="s">
        <v>44</v>
      </c>
      <c r="M2470" t="s">
        <v>227</v>
      </c>
      <c r="N2470" s="19" t="s">
        <v>33</v>
      </c>
      <c r="S2470" s="19" t="s">
        <v>33</v>
      </c>
    </row>
    <row r="2471" spans="5:19" x14ac:dyDescent="0.25">
      <c r="E2471" t="s">
        <v>9292</v>
      </c>
      <c r="F2471" t="s">
        <v>9293</v>
      </c>
      <c r="G2471" s="19" t="s">
        <v>33</v>
      </c>
      <c r="H2471" t="s">
        <v>9294</v>
      </c>
      <c r="I2471" t="s">
        <v>38</v>
      </c>
      <c r="J2471" t="s">
        <v>471</v>
      </c>
      <c r="K2471" t="s">
        <v>9295</v>
      </c>
      <c r="L2471" t="s">
        <v>142</v>
      </c>
      <c r="M2471" t="s">
        <v>133</v>
      </c>
      <c r="N2471" s="19" t="s">
        <v>33</v>
      </c>
      <c r="S2471" s="19" t="s">
        <v>33</v>
      </c>
    </row>
    <row r="2472" spans="5:19" x14ac:dyDescent="0.25">
      <c r="E2472" t="s">
        <v>9296</v>
      </c>
      <c r="F2472" t="s">
        <v>9297</v>
      </c>
      <c r="G2472" s="19" t="s">
        <v>33</v>
      </c>
      <c r="H2472" t="s">
        <v>9298</v>
      </c>
      <c r="I2472" t="s">
        <v>89</v>
      </c>
      <c r="J2472" t="s">
        <v>89</v>
      </c>
      <c r="K2472" t="s">
        <v>9299</v>
      </c>
      <c r="L2472" t="s">
        <v>35</v>
      </c>
      <c r="M2472" t="s">
        <v>36</v>
      </c>
      <c r="N2472" s="19" t="s">
        <v>33</v>
      </c>
      <c r="S2472" s="19" t="s">
        <v>33</v>
      </c>
    </row>
    <row r="2473" spans="5:19" x14ac:dyDescent="0.25">
      <c r="E2473" t="s">
        <v>9300</v>
      </c>
      <c r="F2473" t="s">
        <v>9301</v>
      </c>
      <c r="G2473" s="19" t="s">
        <v>33</v>
      </c>
      <c r="H2473" t="s">
        <v>9302</v>
      </c>
      <c r="I2473" t="s">
        <v>35</v>
      </c>
      <c r="J2473" t="s">
        <v>36</v>
      </c>
      <c r="K2473" t="s">
        <v>9303</v>
      </c>
      <c r="L2473" t="s">
        <v>44</v>
      </c>
      <c r="M2473" t="s">
        <v>227</v>
      </c>
      <c r="N2473" s="19" t="s">
        <v>33</v>
      </c>
      <c r="S2473" s="19" t="s">
        <v>33</v>
      </c>
    </row>
    <row r="2474" spans="5:19" x14ac:dyDescent="0.25">
      <c r="E2474" t="s">
        <v>9304</v>
      </c>
      <c r="F2474" t="s">
        <v>8834</v>
      </c>
      <c r="G2474" s="19" t="s">
        <v>33</v>
      </c>
      <c r="H2474" t="s">
        <v>9305</v>
      </c>
      <c r="I2474" t="s">
        <v>89</v>
      </c>
      <c r="J2474" t="s">
        <v>89</v>
      </c>
      <c r="K2474" t="s">
        <v>8836</v>
      </c>
      <c r="L2474" t="s">
        <v>142</v>
      </c>
      <c r="M2474" t="s">
        <v>148</v>
      </c>
      <c r="N2474" s="19" t="s">
        <v>33</v>
      </c>
      <c r="S2474" s="19" t="s">
        <v>33</v>
      </c>
    </row>
    <row r="2475" spans="5:19" x14ac:dyDescent="0.25">
      <c r="E2475" t="s">
        <v>9306</v>
      </c>
      <c r="F2475" t="s">
        <v>9307</v>
      </c>
      <c r="G2475" s="19" t="s">
        <v>33</v>
      </c>
      <c r="H2475" t="s">
        <v>9305</v>
      </c>
      <c r="I2475" t="s">
        <v>89</v>
      </c>
      <c r="J2475" t="s">
        <v>89</v>
      </c>
      <c r="K2475" t="s">
        <v>9308</v>
      </c>
      <c r="L2475" t="s">
        <v>52</v>
      </c>
      <c r="M2475" t="s">
        <v>195</v>
      </c>
      <c r="N2475" s="19" t="s">
        <v>33</v>
      </c>
      <c r="S2475" s="19" t="s">
        <v>33</v>
      </c>
    </row>
    <row r="2476" spans="5:19" x14ac:dyDescent="0.25">
      <c r="E2476" t="s">
        <v>9309</v>
      </c>
      <c r="F2476" t="s">
        <v>9310</v>
      </c>
      <c r="G2476" s="19" t="s">
        <v>33</v>
      </c>
      <c r="H2476" t="s">
        <v>9311</v>
      </c>
      <c r="I2476" t="s">
        <v>150</v>
      </c>
      <c r="J2476" t="s">
        <v>151</v>
      </c>
      <c r="K2476" t="s">
        <v>9312</v>
      </c>
      <c r="L2476" t="s">
        <v>44</v>
      </c>
      <c r="M2476" t="s">
        <v>103</v>
      </c>
      <c r="N2476" s="19" t="s">
        <v>33</v>
      </c>
      <c r="S2476" s="19" t="s">
        <v>33</v>
      </c>
    </row>
    <row r="2477" spans="5:19" x14ac:dyDescent="0.25">
      <c r="E2477" t="s">
        <v>9313</v>
      </c>
      <c r="F2477" t="s">
        <v>9314</v>
      </c>
      <c r="G2477" s="19" t="s">
        <v>33</v>
      </c>
      <c r="H2477" t="s">
        <v>9315</v>
      </c>
      <c r="I2477" t="s">
        <v>52</v>
      </c>
      <c r="J2477" t="s">
        <v>137</v>
      </c>
      <c r="K2477" t="s">
        <v>9316</v>
      </c>
      <c r="L2477" t="s">
        <v>170</v>
      </c>
      <c r="M2477" t="s">
        <v>1007</v>
      </c>
      <c r="N2477" s="19" t="s">
        <v>33</v>
      </c>
      <c r="S2477" s="19" t="s">
        <v>33</v>
      </c>
    </row>
    <row r="2478" spans="5:19" x14ac:dyDescent="0.25">
      <c r="E2478" t="s">
        <v>9317</v>
      </c>
      <c r="F2478" t="s">
        <v>9318</v>
      </c>
      <c r="G2478" s="19" t="s">
        <v>33</v>
      </c>
      <c r="H2478" t="s">
        <v>9315</v>
      </c>
      <c r="I2478" t="s">
        <v>89</v>
      </c>
      <c r="J2478" t="s">
        <v>89</v>
      </c>
      <c r="K2478" t="s">
        <v>9319</v>
      </c>
      <c r="L2478" t="s">
        <v>35</v>
      </c>
      <c r="M2478" t="s">
        <v>1079</v>
      </c>
      <c r="N2478" s="19" t="s">
        <v>33</v>
      </c>
      <c r="S2478" s="19" t="s">
        <v>33</v>
      </c>
    </row>
    <row r="2479" spans="5:19" x14ac:dyDescent="0.25">
      <c r="E2479" t="s">
        <v>9320</v>
      </c>
      <c r="F2479" t="s">
        <v>9321</v>
      </c>
      <c r="G2479" s="19" t="s">
        <v>33</v>
      </c>
      <c r="H2479" t="s">
        <v>9322</v>
      </c>
      <c r="I2479" t="s">
        <v>91</v>
      </c>
      <c r="J2479" t="s">
        <v>417</v>
      </c>
      <c r="K2479" t="s">
        <v>9323</v>
      </c>
      <c r="L2479" t="s">
        <v>35</v>
      </c>
      <c r="M2479" t="s">
        <v>1079</v>
      </c>
      <c r="N2479" s="19" t="s">
        <v>33</v>
      </c>
      <c r="S2479" s="19" t="s">
        <v>33</v>
      </c>
    </row>
    <row r="2480" spans="5:19" x14ac:dyDescent="0.25">
      <c r="E2480" t="s">
        <v>9324</v>
      </c>
      <c r="F2480" t="s">
        <v>9325</v>
      </c>
      <c r="G2480" s="19" t="s">
        <v>33</v>
      </c>
      <c r="H2480" t="s">
        <v>9326</v>
      </c>
      <c r="I2480" t="s">
        <v>150</v>
      </c>
      <c r="J2480" t="s">
        <v>1429</v>
      </c>
      <c r="K2480" t="s">
        <v>9327</v>
      </c>
      <c r="L2480" t="s">
        <v>44</v>
      </c>
      <c r="M2480" t="s">
        <v>103</v>
      </c>
      <c r="N2480" s="19" t="s">
        <v>33</v>
      </c>
      <c r="S2480" s="19" t="s">
        <v>33</v>
      </c>
    </row>
    <row r="2481" spans="5:19" x14ac:dyDescent="0.25">
      <c r="E2481" t="s">
        <v>9328</v>
      </c>
      <c r="F2481" t="s">
        <v>9329</v>
      </c>
      <c r="G2481" s="19" t="s">
        <v>33</v>
      </c>
      <c r="H2481" t="s">
        <v>9330</v>
      </c>
      <c r="I2481" t="s">
        <v>356</v>
      </c>
      <c r="J2481" t="s">
        <v>945</v>
      </c>
      <c r="K2481" t="s">
        <v>9331</v>
      </c>
      <c r="L2481" t="s">
        <v>44</v>
      </c>
      <c r="M2481" t="s">
        <v>77</v>
      </c>
      <c r="N2481" s="19" t="s">
        <v>33</v>
      </c>
      <c r="S2481" s="19" t="s">
        <v>33</v>
      </c>
    </row>
    <row r="2482" spans="5:19" x14ac:dyDescent="0.25">
      <c r="E2482" t="s">
        <v>9332</v>
      </c>
      <c r="F2482" t="s">
        <v>9333</v>
      </c>
      <c r="G2482" s="19" t="s">
        <v>33</v>
      </c>
      <c r="H2482" t="s">
        <v>9334</v>
      </c>
      <c r="I2482" t="s">
        <v>110</v>
      </c>
      <c r="J2482" t="s">
        <v>2713</v>
      </c>
      <c r="K2482" t="s">
        <v>9335</v>
      </c>
      <c r="L2482" t="s">
        <v>142</v>
      </c>
      <c r="M2482" t="s">
        <v>133</v>
      </c>
      <c r="N2482" s="19" t="s">
        <v>33</v>
      </c>
      <c r="S2482" s="19" t="s">
        <v>33</v>
      </c>
    </row>
    <row r="2483" spans="5:19" x14ac:dyDescent="0.25">
      <c r="E2483" t="s">
        <v>9336</v>
      </c>
      <c r="F2483" t="s">
        <v>9337</v>
      </c>
      <c r="G2483" s="19" t="s">
        <v>33</v>
      </c>
      <c r="H2483" t="s">
        <v>9338</v>
      </c>
      <c r="I2483" t="s">
        <v>35</v>
      </c>
      <c r="J2483" t="s">
        <v>263</v>
      </c>
      <c r="K2483" t="s">
        <v>9339</v>
      </c>
      <c r="L2483" t="s">
        <v>150</v>
      </c>
      <c r="M2483" t="s">
        <v>537</v>
      </c>
      <c r="N2483" s="19" t="s">
        <v>33</v>
      </c>
      <c r="S2483" s="19" t="s">
        <v>33</v>
      </c>
    </row>
    <row r="2484" spans="5:19" x14ac:dyDescent="0.25">
      <c r="E2484" t="s">
        <v>9340</v>
      </c>
      <c r="F2484" t="s">
        <v>9341</v>
      </c>
      <c r="G2484" s="19" t="s">
        <v>33</v>
      </c>
      <c r="H2484" t="s">
        <v>9342</v>
      </c>
      <c r="I2484" t="s">
        <v>356</v>
      </c>
      <c r="J2484" t="s">
        <v>943</v>
      </c>
      <c r="K2484" t="s">
        <v>9343</v>
      </c>
      <c r="L2484" t="s">
        <v>35</v>
      </c>
      <c r="M2484" t="s">
        <v>160</v>
      </c>
      <c r="N2484" s="19" t="s">
        <v>33</v>
      </c>
      <c r="S2484" s="19" t="s">
        <v>33</v>
      </c>
    </row>
    <row r="2485" spans="5:19" x14ac:dyDescent="0.25">
      <c r="E2485" t="s">
        <v>9344</v>
      </c>
      <c r="F2485" t="s">
        <v>9345</v>
      </c>
      <c r="G2485" s="19" t="s">
        <v>33</v>
      </c>
      <c r="H2485" t="s">
        <v>9342</v>
      </c>
      <c r="I2485" t="s">
        <v>356</v>
      </c>
      <c r="J2485" t="s">
        <v>943</v>
      </c>
      <c r="K2485" t="s">
        <v>9346</v>
      </c>
      <c r="L2485" t="s">
        <v>170</v>
      </c>
      <c r="M2485" t="s">
        <v>362</v>
      </c>
      <c r="N2485" s="19" t="s">
        <v>33</v>
      </c>
      <c r="S2485" s="19" t="s">
        <v>33</v>
      </c>
    </row>
    <row r="2486" spans="5:19" x14ac:dyDescent="0.25">
      <c r="E2486" t="s">
        <v>9347</v>
      </c>
      <c r="F2486" t="s">
        <v>9348</v>
      </c>
      <c r="G2486" s="19" t="s">
        <v>33</v>
      </c>
      <c r="H2486" t="s">
        <v>9349</v>
      </c>
      <c r="I2486" t="s">
        <v>356</v>
      </c>
      <c r="J2486" t="s">
        <v>943</v>
      </c>
      <c r="K2486" t="s">
        <v>9350</v>
      </c>
      <c r="L2486" t="s">
        <v>52</v>
      </c>
      <c r="M2486" t="s">
        <v>943</v>
      </c>
      <c r="N2486" s="19" t="s">
        <v>33</v>
      </c>
      <c r="S2486" s="19" t="s">
        <v>33</v>
      </c>
    </row>
    <row r="2487" spans="5:19" x14ac:dyDescent="0.25">
      <c r="E2487" t="s">
        <v>9351</v>
      </c>
      <c r="F2487" t="s">
        <v>9352</v>
      </c>
      <c r="G2487" s="19" t="s">
        <v>33</v>
      </c>
      <c r="H2487" t="s">
        <v>9349</v>
      </c>
      <c r="I2487" t="s">
        <v>356</v>
      </c>
      <c r="J2487" t="s">
        <v>943</v>
      </c>
      <c r="K2487" t="s">
        <v>9353</v>
      </c>
      <c r="L2487" t="s">
        <v>110</v>
      </c>
      <c r="M2487" t="s">
        <v>313</v>
      </c>
      <c r="N2487" s="19" t="s">
        <v>33</v>
      </c>
      <c r="S2487" s="19" t="s">
        <v>33</v>
      </c>
    </row>
    <row r="2488" spans="5:19" x14ac:dyDescent="0.25">
      <c r="E2488" t="s">
        <v>9354</v>
      </c>
      <c r="F2488" t="s">
        <v>9355</v>
      </c>
      <c r="G2488" s="19" t="s">
        <v>33</v>
      </c>
      <c r="H2488" t="s">
        <v>9349</v>
      </c>
      <c r="I2488" t="s">
        <v>356</v>
      </c>
      <c r="J2488" t="s">
        <v>943</v>
      </c>
      <c r="K2488" t="s">
        <v>9356</v>
      </c>
      <c r="L2488" t="s">
        <v>38</v>
      </c>
      <c r="M2488" t="s">
        <v>68</v>
      </c>
      <c r="N2488" s="19" t="s">
        <v>33</v>
      </c>
      <c r="S2488" s="19" t="s">
        <v>33</v>
      </c>
    </row>
    <row r="2489" spans="5:19" x14ac:dyDescent="0.25">
      <c r="E2489" t="s">
        <v>9357</v>
      </c>
      <c r="F2489" t="s">
        <v>9358</v>
      </c>
      <c r="G2489" s="19" t="s">
        <v>33</v>
      </c>
      <c r="H2489" t="s">
        <v>9359</v>
      </c>
      <c r="I2489" t="s">
        <v>110</v>
      </c>
      <c r="J2489" t="s">
        <v>322</v>
      </c>
      <c r="K2489" t="s">
        <v>9360</v>
      </c>
      <c r="L2489" t="s">
        <v>35</v>
      </c>
      <c r="M2489" t="s">
        <v>36</v>
      </c>
      <c r="N2489" s="19" t="s">
        <v>33</v>
      </c>
      <c r="S2489" s="19" t="s">
        <v>33</v>
      </c>
    </row>
    <row r="2490" spans="5:19" x14ac:dyDescent="0.25">
      <c r="E2490" t="s">
        <v>9361</v>
      </c>
      <c r="F2490" t="s">
        <v>9362</v>
      </c>
      <c r="G2490" s="19" t="s">
        <v>33</v>
      </c>
      <c r="H2490" t="s">
        <v>9363</v>
      </c>
      <c r="I2490" t="s">
        <v>89</v>
      </c>
      <c r="J2490" t="s">
        <v>89</v>
      </c>
      <c r="K2490" t="s">
        <v>9364</v>
      </c>
      <c r="L2490" t="s">
        <v>170</v>
      </c>
      <c r="M2490" t="s">
        <v>2637</v>
      </c>
      <c r="N2490" s="19" t="s">
        <v>33</v>
      </c>
      <c r="S2490" s="19" t="s">
        <v>33</v>
      </c>
    </row>
    <row r="2491" spans="5:19" x14ac:dyDescent="0.25">
      <c r="E2491" t="s">
        <v>9365</v>
      </c>
      <c r="F2491" t="s">
        <v>9366</v>
      </c>
      <c r="G2491" s="19" t="s">
        <v>33</v>
      </c>
      <c r="H2491" t="s">
        <v>9367</v>
      </c>
      <c r="I2491" t="s">
        <v>89</v>
      </c>
      <c r="J2491" t="s">
        <v>89</v>
      </c>
      <c r="K2491" t="s">
        <v>9368</v>
      </c>
      <c r="L2491" t="s">
        <v>82</v>
      </c>
      <c r="M2491" t="s">
        <v>1055</v>
      </c>
      <c r="N2491" s="19" t="s">
        <v>33</v>
      </c>
      <c r="S2491" s="19" t="s">
        <v>33</v>
      </c>
    </row>
    <row r="2492" spans="5:19" x14ac:dyDescent="0.25">
      <c r="E2492" t="s">
        <v>9369</v>
      </c>
      <c r="F2492" t="s">
        <v>9370</v>
      </c>
      <c r="G2492" s="19" t="s">
        <v>33</v>
      </c>
      <c r="H2492" t="s">
        <v>9371</v>
      </c>
      <c r="I2492" t="s">
        <v>89</v>
      </c>
      <c r="J2492" t="s">
        <v>89</v>
      </c>
      <c r="K2492" t="s">
        <v>9372</v>
      </c>
      <c r="L2492" t="s">
        <v>38</v>
      </c>
      <c r="M2492" t="s">
        <v>68</v>
      </c>
      <c r="N2492" s="19" t="s">
        <v>33</v>
      </c>
      <c r="S2492" s="19" t="s">
        <v>33</v>
      </c>
    </row>
    <row r="2493" spans="5:19" x14ac:dyDescent="0.25">
      <c r="E2493" t="s">
        <v>9373</v>
      </c>
      <c r="F2493" t="s">
        <v>9374</v>
      </c>
      <c r="G2493" s="19" t="s">
        <v>33</v>
      </c>
      <c r="H2493" t="s">
        <v>9375</v>
      </c>
      <c r="I2493" t="s">
        <v>89</v>
      </c>
      <c r="J2493" t="s">
        <v>89</v>
      </c>
      <c r="K2493" t="s">
        <v>9376</v>
      </c>
      <c r="L2493" t="s">
        <v>82</v>
      </c>
      <c r="M2493" t="s">
        <v>711</v>
      </c>
      <c r="N2493" s="19" t="s">
        <v>33</v>
      </c>
      <c r="S2493" s="19" t="s">
        <v>33</v>
      </c>
    </row>
    <row r="2494" spans="5:19" x14ac:dyDescent="0.25">
      <c r="E2494" t="s">
        <v>9377</v>
      </c>
      <c r="F2494" t="s">
        <v>9378</v>
      </c>
      <c r="G2494" s="19" t="s">
        <v>33</v>
      </c>
      <c r="H2494" t="s">
        <v>9379</v>
      </c>
      <c r="I2494" t="s">
        <v>89</v>
      </c>
      <c r="J2494" t="s">
        <v>89</v>
      </c>
      <c r="K2494" t="s">
        <v>9380</v>
      </c>
      <c r="L2494" t="s">
        <v>52</v>
      </c>
      <c r="M2494" t="s">
        <v>881</v>
      </c>
      <c r="N2494" s="19" t="s">
        <v>33</v>
      </c>
      <c r="S2494" s="19" t="s">
        <v>33</v>
      </c>
    </row>
    <row r="2495" spans="5:19" x14ac:dyDescent="0.25">
      <c r="E2495" t="s">
        <v>9381</v>
      </c>
      <c r="F2495" t="s">
        <v>9382</v>
      </c>
      <c r="G2495" s="19" t="s">
        <v>33</v>
      </c>
      <c r="H2495" t="s">
        <v>9383</v>
      </c>
      <c r="I2495" t="s">
        <v>110</v>
      </c>
      <c r="J2495" t="s">
        <v>313</v>
      </c>
      <c r="K2495" t="s">
        <v>9384</v>
      </c>
      <c r="L2495" t="s">
        <v>35</v>
      </c>
      <c r="M2495" t="s">
        <v>688</v>
      </c>
      <c r="N2495" s="19" t="s">
        <v>33</v>
      </c>
      <c r="S2495" s="19" t="s">
        <v>33</v>
      </c>
    </row>
    <row r="2496" spans="5:19" x14ac:dyDescent="0.25">
      <c r="E2496" t="s">
        <v>9385</v>
      </c>
      <c r="F2496" t="s">
        <v>9386</v>
      </c>
      <c r="G2496" s="19" t="s">
        <v>33</v>
      </c>
      <c r="H2496" t="s">
        <v>9387</v>
      </c>
      <c r="I2496" t="s">
        <v>356</v>
      </c>
      <c r="J2496" t="s">
        <v>943</v>
      </c>
      <c r="K2496" t="s">
        <v>9388</v>
      </c>
      <c r="L2496" t="s">
        <v>52</v>
      </c>
      <c r="M2496" t="s">
        <v>558</v>
      </c>
      <c r="N2496" s="19" t="s">
        <v>33</v>
      </c>
      <c r="S2496" s="19" t="s">
        <v>33</v>
      </c>
    </row>
    <row r="2497" spans="5:19" x14ac:dyDescent="0.25">
      <c r="E2497" t="s">
        <v>9389</v>
      </c>
      <c r="F2497" t="s">
        <v>9390</v>
      </c>
      <c r="G2497" s="19" t="s">
        <v>33</v>
      </c>
      <c r="H2497" t="s">
        <v>9391</v>
      </c>
      <c r="I2497" t="s">
        <v>356</v>
      </c>
      <c r="J2497" t="s">
        <v>943</v>
      </c>
      <c r="K2497" t="s">
        <v>9388</v>
      </c>
      <c r="L2497" t="s">
        <v>52</v>
      </c>
      <c r="M2497" t="s">
        <v>558</v>
      </c>
      <c r="N2497" s="19" t="s">
        <v>33</v>
      </c>
      <c r="S2497" s="19" t="s">
        <v>33</v>
      </c>
    </row>
    <row r="2498" spans="5:19" x14ac:dyDescent="0.25">
      <c r="E2498" t="s">
        <v>9392</v>
      </c>
      <c r="F2498" t="s">
        <v>9393</v>
      </c>
      <c r="G2498" s="19" t="s">
        <v>33</v>
      </c>
      <c r="H2498" t="s">
        <v>9394</v>
      </c>
      <c r="I2498" t="s">
        <v>150</v>
      </c>
      <c r="J2498" t="s">
        <v>151</v>
      </c>
      <c r="K2498" t="s">
        <v>9395</v>
      </c>
      <c r="L2498" t="s">
        <v>110</v>
      </c>
      <c r="M2498" t="s">
        <v>567</v>
      </c>
      <c r="N2498" s="19" t="s">
        <v>33</v>
      </c>
      <c r="S2498" s="19" t="s">
        <v>33</v>
      </c>
    </row>
    <row r="2499" spans="5:19" x14ac:dyDescent="0.25">
      <c r="E2499" t="s">
        <v>9396</v>
      </c>
      <c r="F2499" t="s">
        <v>9397</v>
      </c>
      <c r="G2499" s="19" t="s">
        <v>33</v>
      </c>
      <c r="H2499" t="s">
        <v>9398</v>
      </c>
      <c r="I2499" t="s">
        <v>150</v>
      </c>
      <c r="J2499" t="s">
        <v>151</v>
      </c>
      <c r="K2499" t="s">
        <v>9399</v>
      </c>
      <c r="L2499" t="s">
        <v>35</v>
      </c>
      <c r="M2499" t="s">
        <v>263</v>
      </c>
      <c r="N2499" s="19" t="s">
        <v>33</v>
      </c>
      <c r="S2499" s="19" t="s">
        <v>33</v>
      </c>
    </row>
    <row r="2500" spans="5:19" x14ac:dyDescent="0.25">
      <c r="E2500" t="s">
        <v>9400</v>
      </c>
      <c r="F2500" t="s">
        <v>9401</v>
      </c>
      <c r="G2500" s="19" t="s">
        <v>33</v>
      </c>
      <c r="H2500" t="s">
        <v>9402</v>
      </c>
      <c r="I2500" t="s">
        <v>110</v>
      </c>
      <c r="J2500" t="s">
        <v>111</v>
      </c>
      <c r="K2500" t="s">
        <v>9403</v>
      </c>
      <c r="L2500" t="s">
        <v>35</v>
      </c>
      <c r="M2500" t="s">
        <v>36</v>
      </c>
      <c r="N2500" s="19" t="s">
        <v>33</v>
      </c>
      <c r="S2500" s="19" t="s">
        <v>33</v>
      </c>
    </row>
    <row r="2501" spans="5:19" x14ac:dyDescent="0.25">
      <c r="E2501" t="s">
        <v>9404</v>
      </c>
      <c r="F2501" t="s">
        <v>9405</v>
      </c>
      <c r="G2501" s="19" t="s">
        <v>33</v>
      </c>
      <c r="H2501" t="s">
        <v>9406</v>
      </c>
      <c r="I2501" t="s">
        <v>356</v>
      </c>
      <c r="J2501" t="s">
        <v>943</v>
      </c>
      <c r="K2501" t="s">
        <v>9407</v>
      </c>
      <c r="L2501" t="s">
        <v>44</v>
      </c>
      <c r="M2501" t="s">
        <v>103</v>
      </c>
      <c r="N2501" s="19" t="s">
        <v>33</v>
      </c>
      <c r="S2501" s="19" t="s">
        <v>33</v>
      </c>
    </row>
    <row r="2502" spans="5:19" x14ac:dyDescent="0.25">
      <c r="E2502" t="s">
        <v>9408</v>
      </c>
      <c r="F2502" t="s">
        <v>9409</v>
      </c>
      <c r="G2502" s="19" t="s">
        <v>33</v>
      </c>
      <c r="H2502" t="s">
        <v>9406</v>
      </c>
      <c r="I2502" t="s">
        <v>89</v>
      </c>
      <c r="J2502" t="s">
        <v>89</v>
      </c>
      <c r="K2502" t="s">
        <v>9410</v>
      </c>
      <c r="L2502" t="s">
        <v>150</v>
      </c>
      <c r="M2502" t="s">
        <v>1429</v>
      </c>
      <c r="N2502" s="19" t="s">
        <v>33</v>
      </c>
      <c r="S2502" s="19" t="s">
        <v>33</v>
      </c>
    </row>
    <row r="2503" spans="5:19" x14ac:dyDescent="0.25">
      <c r="E2503" t="s">
        <v>9411</v>
      </c>
      <c r="F2503" t="s">
        <v>9412</v>
      </c>
      <c r="G2503" s="19" t="s">
        <v>33</v>
      </c>
      <c r="H2503" t="s">
        <v>9406</v>
      </c>
      <c r="I2503" t="s">
        <v>89</v>
      </c>
      <c r="J2503" t="s">
        <v>89</v>
      </c>
      <c r="K2503" t="s">
        <v>9413</v>
      </c>
      <c r="L2503" t="s">
        <v>44</v>
      </c>
      <c r="M2503" t="s">
        <v>103</v>
      </c>
      <c r="N2503" s="19" t="s">
        <v>33</v>
      </c>
      <c r="S2503" s="19" t="s">
        <v>33</v>
      </c>
    </row>
    <row r="2504" spans="5:19" x14ac:dyDescent="0.25">
      <c r="E2504" t="s">
        <v>9414</v>
      </c>
      <c r="F2504" t="s">
        <v>9415</v>
      </c>
      <c r="G2504" s="19" t="s">
        <v>33</v>
      </c>
      <c r="H2504" t="s">
        <v>9406</v>
      </c>
      <c r="I2504" t="s">
        <v>89</v>
      </c>
      <c r="J2504" t="s">
        <v>89</v>
      </c>
      <c r="K2504" t="s">
        <v>9416</v>
      </c>
      <c r="L2504" t="s">
        <v>52</v>
      </c>
      <c r="M2504" t="s">
        <v>881</v>
      </c>
      <c r="N2504" s="19" t="s">
        <v>33</v>
      </c>
      <c r="S2504" s="19" t="s">
        <v>33</v>
      </c>
    </row>
    <row r="2505" spans="5:19" x14ac:dyDescent="0.25">
      <c r="E2505" t="s">
        <v>9417</v>
      </c>
      <c r="F2505" t="s">
        <v>9418</v>
      </c>
      <c r="G2505" s="19" t="s">
        <v>33</v>
      </c>
      <c r="H2505" t="s">
        <v>9406</v>
      </c>
      <c r="I2505" t="s">
        <v>89</v>
      </c>
      <c r="J2505" t="s">
        <v>89</v>
      </c>
      <c r="K2505" t="s">
        <v>9419</v>
      </c>
      <c r="L2505" t="s">
        <v>52</v>
      </c>
      <c r="M2505" t="s">
        <v>1493</v>
      </c>
      <c r="N2505" s="19" t="s">
        <v>33</v>
      </c>
      <c r="S2505" s="19" t="s">
        <v>33</v>
      </c>
    </row>
    <row r="2506" spans="5:19" x14ac:dyDescent="0.25">
      <c r="E2506" t="s">
        <v>9420</v>
      </c>
      <c r="F2506" t="s">
        <v>9421</v>
      </c>
      <c r="G2506" s="19" t="s">
        <v>33</v>
      </c>
      <c r="H2506" t="s">
        <v>9406</v>
      </c>
      <c r="I2506" t="s">
        <v>356</v>
      </c>
      <c r="J2506" t="s">
        <v>943</v>
      </c>
      <c r="K2506" t="s">
        <v>9422</v>
      </c>
      <c r="L2506" t="s">
        <v>38</v>
      </c>
      <c r="M2506" t="s">
        <v>376</v>
      </c>
      <c r="N2506" s="19" t="s">
        <v>33</v>
      </c>
      <c r="S2506" s="19" t="s">
        <v>33</v>
      </c>
    </row>
    <row r="2507" spans="5:19" x14ac:dyDescent="0.25">
      <c r="E2507" t="s">
        <v>9423</v>
      </c>
      <c r="F2507" t="s">
        <v>9424</v>
      </c>
      <c r="G2507" s="19" t="s">
        <v>33</v>
      </c>
      <c r="H2507" t="s">
        <v>9406</v>
      </c>
      <c r="I2507" t="s">
        <v>356</v>
      </c>
      <c r="J2507" t="s">
        <v>943</v>
      </c>
      <c r="K2507" t="s">
        <v>9425</v>
      </c>
      <c r="L2507" t="s">
        <v>44</v>
      </c>
      <c r="M2507" t="s">
        <v>103</v>
      </c>
      <c r="N2507" s="19" t="s">
        <v>33</v>
      </c>
      <c r="S2507" s="19" t="s">
        <v>33</v>
      </c>
    </row>
    <row r="2508" spans="5:19" x14ac:dyDescent="0.25">
      <c r="E2508" t="s">
        <v>9426</v>
      </c>
      <c r="F2508" t="s">
        <v>9427</v>
      </c>
      <c r="G2508" s="19" t="s">
        <v>33</v>
      </c>
      <c r="H2508" t="s">
        <v>9428</v>
      </c>
      <c r="I2508" t="s">
        <v>52</v>
      </c>
      <c r="J2508" t="s">
        <v>53</v>
      </c>
      <c r="K2508" t="s">
        <v>9429</v>
      </c>
      <c r="L2508" t="s">
        <v>44</v>
      </c>
      <c r="M2508" t="s">
        <v>103</v>
      </c>
      <c r="N2508" s="19" t="s">
        <v>33</v>
      </c>
      <c r="S2508" s="19" t="s">
        <v>33</v>
      </c>
    </row>
    <row r="2509" spans="5:19" x14ac:dyDescent="0.25">
      <c r="E2509" t="s">
        <v>9430</v>
      </c>
      <c r="F2509" t="s">
        <v>9431</v>
      </c>
      <c r="G2509" s="19" t="s">
        <v>33</v>
      </c>
      <c r="H2509" t="s">
        <v>9432</v>
      </c>
      <c r="I2509" t="s">
        <v>38</v>
      </c>
      <c r="J2509" t="s">
        <v>471</v>
      </c>
      <c r="K2509" t="s">
        <v>9433</v>
      </c>
      <c r="L2509" t="s">
        <v>44</v>
      </c>
      <c r="M2509" t="s">
        <v>144</v>
      </c>
      <c r="N2509" s="19" t="s">
        <v>33</v>
      </c>
      <c r="S2509" s="19" t="s">
        <v>33</v>
      </c>
    </row>
    <row r="2510" spans="5:19" x14ac:dyDescent="0.25">
      <c r="E2510" t="s">
        <v>9434</v>
      </c>
      <c r="F2510" t="s">
        <v>9435</v>
      </c>
      <c r="G2510" s="19" t="s">
        <v>33</v>
      </c>
      <c r="H2510" t="s">
        <v>9432</v>
      </c>
      <c r="I2510" t="s">
        <v>38</v>
      </c>
      <c r="J2510" t="s">
        <v>471</v>
      </c>
      <c r="K2510" t="s">
        <v>9436</v>
      </c>
      <c r="L2510" t="s">
        <v>44</v>
      </c>
      <c r="M2510" t="s">
        <v>103</v>
      </c>
      <c r="N2510" s="19" t="s">
        <v>33</v>
      </c>
      <c r="S2510" s="19" t="s">
        <v>33</v>
      </c>
    </row>
    <row r="2511" spans="5:19" x14ac:dyDescent="0.25">
      <c r="E2511" t="s">
        <v>9437</v>
      </c>
      <c r="F2511" t="s">
        <v>9438</v>
      </c>
      <c r="G2511" s="19" t="s">
        <v>33</v>
      </c>
      <c r="H2511" t="s">
        <v>9439</v>
      </c>
      <c r="I2511" t="s">
        <v>150</v>
      </c>
      <c r="J2511" t="s">
        <v>1429</v>
      </c>
      <c r="K2511" t="s">
        <v>9440</v>
      </c>
      <c r="L2511" t="s">
        <v>142</v>
      </c>
      <c r="M2511" t="s">
        <v>133</v>
      </c>
      <c r="N2511" s="19" t="s">
        <v>33</v>
      </c>
      <c r="S2511" s="19" t="s">
        <v>33</v>
      </c>
    </row>
    <row r="2512" spans="5:19" x14ac:dyDescent="0.25">
      <c r="E2512" t="s">
        <v>9441</v>
      </c>
      <c r="F2512" t="s">
        <v>9442</v>
      </c>
      <c r="G2512" s="19" t="s">
        <v>33</v>
      </c>
      <c r="H2512" t="s">
        <v>9443</v>
      </c>
      <c r="I2512" t="s">
        <v>44</v>
      </c>
      <c r="J2512" t="s">
        <v>649</v>
      </c>
      <c r="K2512" t="s">
        <v>9444</v>
      </c>
      <c r="N2512" s="19" t="s">
        <v>33</v>
      </c>
      <c r="S2512" s="19" t="s">
        <v>33</v>
      </c>
    </row>
    <row r="2513" spans="5:19" x14ac:dyDescent="0.25">
      <c r="E2513" t="s">
        <v>9445</v>
      </c>
      <c r="F2513" t="s">
        <v>9446</v>
      </c>
      <c r="G2513" s="19" t="s">
        <v>33</v>
      </c>
      <c r="H2513" t="s">
        <v>9447</v>
      </c>
      <c r="I2513" t="s">
        <v>38</v>
      </c>
      <c r="J2513" t="s">
        <v>39</v>
      </c>
      <c r="K2513" t="s">
        <v>9448</v>
      </c>
      <c r="L2513" t="s">
        <v>52</v>
      </c>
      <c r="M2513" t="s">
        <v>99</v>
      </c>
      <c r="N2513" s="19" t="s">
        <v>33</v>
      </c>
      <c r="S2513" s="19" t="s">
        <v>33</v>
      </c>
    </row>
    <row r="2514" spans="5:19" x14ac:dyDescent="0.25">
      <c r="E2514" t="s">
        <v>9449</v>
      </c>
      <c r="F2514" t="s">
        <v>9450</v>
      </c>
      <c r="G2514" s="19" t="s">
        <v>33</v>
      </c>
      <c r="H2514" t="s">
        <v>9451</v>
      </c>
      <c r="I2514" t="s">
        <v>150</v>
      </c>
      <c r="J2514" t="s">
        <v>1429</v>
      </c>
      <c r="K2514" t="s">
        <v>9452</v>
      </c>
      <c r="L2514" t="s">
        <v>38</v>
      </c>
      <c r="M2514" t="s">
        <v>68</v>
      </c>
      <c r="N2514" s="19" t="s">
        <v>33</v>
      </c>
      <c r="S2514" s="19" t="s">
        <v>33</v>
      </c>
    </row>
    <row r="2515" spans="5:19" x14ac:dyDescent="0.25">
      <c r="E2515" t="s">
        <v>9453</v>
      </c>
      <c r="F2515" t="s">
        <v>9454</v>
      </c>
      <c r="G2515" s="19" t="s">
        <v>33</v>
      </c>
      <c r="H2515" t="s">
        <v>9455</v>
      </c>
      <c r="I2515" t="s">
        <v>35</v>
      </c>
      <c r="J2515" t="s">
        <v>160</v>
      </c>
      <c r="K2515" t="s">
        <v>9456</v>
      </c>
      <c r="L2515" t="s">
        <v>110</v>
      </c>
      <c r="M2515" t="s">
        <v>111</v>
      </c>
      <c r="N2515" s="19" t="s">
        <v>33</v>
      </c>
      <c r="S2515" s="19" t="s">
        <v>33</v>
      </c>
    </row>
    <row r="2516" spans="5:19" x14ac:dyDescent="0.25">
      <c r="E2516" t="s">
        <v>9457</v>
      </c>
      <c r="F2516" t="s">
        <v>9458</v>
      </c>
      <c r="G2516" s="19" t="s">
        <v>33</v>
      </c>
      <c r="H2516" t="s">
        <v>9459</v>
      </c>
      <c r="I2516" t="s">
        <v>91</v>
      </c>
      <c r="J2516" t="s">
        <v>640</v>
      </c>
      <c r="K2516" t="s">
        <v>9460</v>
      </c>
      <c r="L2516" t="s">
        <v>170</v>
      </c>
      <c r="M2516" t="s">
        <v>184</v>
      </c>
      <c r="N2516" s="19" t="s">
        <v>33</v>
      </c>
      <c r="S2516" s="19" t="s">
        <v>33</v>
      </c>
    </row>
    <row r="2517" spans="5:19" x14ac:dyDescent="0.25">
      <c r="E2517" t="s">
        <v>9461</v>
      </c>
      <c r="F2517" t="s">
        <v>9462</v>
      </c>
      <c r="G2517" s="19" t="s">
        <v>33</v>
      </c>
      <c r="H2517" t="s">
        <v>9463</v>
      </c>
      <c r="I2517" t="s">
        <v>35</v>
      </c>
      <c r="J2517" t="s">
        <v>36</v>
      </c>
      <c r="K2517" t="s">
        <v>9464</v>
      </c>
      <c r="L2517" t="s">
        <v>35</v>
      </c>
      <c r="M2517" t="s">
        <v>85</v>
      </c>
      <c r="N2517" s="19" t="s">
        <v>33</v>
      </c>
      <c r="S2517" s="19" t="s">
        <v>33</v>
      </c>
    </row>
    <row r="2518" spans="5:19" x14ac:dyDescent="0.25">
      <c r="E2518" t="s">
        <v>9465</v>
      </c>
      <c r="F2518" t="s">
        <v>9466</v>
      </c>
      <c r="G2518" s="19" t="s">
        <v>33</v>
      </c>
      <c r="H2518" t="s">
        <v>9467</v>
      </c>
      <c r="I2518" t="s">
        <v>82</v>
      </c>
      <c r="J2518" t="s">
        <v>117</v>
      </c>
      <c r="K2518" t="s">
        <v>9468</v>
      </c>
      <c r="L2518" t="s">
        <v>44</v>
      </c>
      <c r="M2518" t="s">
        <v>144</v>
      </c>
      <c r="N2518" s="19" t="s">
        <v>33</v>
      </c>
      <c r="S2518" s="19" t="s">
        <v>33</v>
      </c>
    </row>
    <row r="2519" spans="5:19" x14ac:dyDescent="0.25">
      <c r="E2519" t="s">
        <v>9469</v>
      </c>
      <c r="F2519" t="s">
        <v>9470</v>
      </c>
      <c r="G2519" s="19" t="s">
        <v>33</v>
      </c>
      <c r="H2519" t="s">
        <v>9471</v>
      </c>
      <c r="I2519" t="s">
        <v>110</v>
      </c>
      <c r="J2519" t="s">
        <v>111</v>
      </c>
      <c r="K2519" t="s">
        <v>9472</v>
      </c>
      <c r="L2519" t="s">
        <v>44</v>
      </c>
      <c r="M2519" t="s">
        <v>144</v>
      </c>
      <c r="N2519" s="19" t="s">
        <v>33</v>
      </c>
      <c r="S2519" s="19" t="s">
        <v>33</v>
      </c>
    </row>
    <row r="2520" spans="5:19" x14ac:dyDescent="0.25">
      <c r="E2520" t="s">
        <v>9473</v>
      </c>
      <c r="F2520" t="s">
        <v>9474</v>
      </c>
      <c r="G2520" s="19" t="s">
        <v>33</v>
      </c>
      <c r="H2520" t="s">
        <v>9475</v>
      </c>
      <c r="I2520" t="s">
        <v>35</v>
      </c>
      <c r="J2520" t="s">
        <v>160</v>
      </c>
      <c r="K2520" t="s">
        <v>9476</v>
      </c>
      <c r="L2520" t="s">
        <v>38</v>
      </c>
      <c r="M2520" t="s">
        <v>68</v>
      </c>
      <c r="N2520" s="19" t="s">
        <v>33</v>
      </c>
      <c r="S2520" s="19" t="s">
        <v>33</v>
      </c>
    </row>
    <row r="2521" spans="5:19" x14ac:dyDescent="0.25">
      <c r="E2521" t="s">
        <v>9477</v>
      </c>
      <c r="F2521" t="s">
        <v>9478</v>
      </c>
      <c r="G2521" s="19" t="s">
        <v>33</v>
      </c>
      <c r="H2521" t="s">
        <v>9479</v>
      </c>
      <c r="I2521" t="s">
        <v>38</v>
      </c>
      <c r="J2521" t="s">
        <v>376</v>
      </c>
      <c r="K2521" t="s">
        <v>9480</v>
      </c>
      <c r="L2521" t="s">
        <v>38</v>
      </c>
      <c r="M2521" t="s">
        <v>68</v>
      </c>
      <c r="N2521" s="19" t="s">
        <v>33</v>
      </c>
      <c r="S2521" s="19" t="s">
        <v>33</v>
      </c>
    </row>
    <row r="2522" spans="5:19" x14ac:dyDescent="0.25">
      <c r="E2522" t="s">
        <v>9481</v>
      </c>
      <c r="F2522" t="s">
        <v>9482</v>
      </c>
      <c r="G2522" s="19" t="s">
        <v>33</v>
      </c>
      <c r="H2522" t="s">
        <v>9483</v>
      </c>
      <c r="I2522" t="s">
        <v>52</v>
      </c>
      <c r="J2522" t="s">
        <v>195</v>
      </c>
      <c r="K2522" t="s">
        <v>9484</v>
      </c>
      <c r="L2522" t="s">
        <v>142</v>
      </c>
      <c r="M2522" t="s">
        <v>166</v>
      </c>
      <c r="N2522" s="19" t="s">
        <v>33</v>
      </c>
      <c r="S2522" s="19" t="s">
        <v>33</v>
      </c>
    </row>
    <row r="2523" spans="5:19" x14ac:dyDescent="0.25">
      <c r="E2523" t="s">
        <v>9485</v>
      </c>
      <c r="F2523" t="s">
        <v>9486</v>
      </c>
      <c r="G2523" s="19" t="s">
        <v>33</v>
      </c>
      <c r="H2523" t="s">
        <v>9487</v>
      </c>
      <c r="I2523" t="s">
        <v>52</v>
      </c>
      <c r="J2523" t="s">
        <v>195</v>
      </c>
      <c r="K2523" t="s">
        <v>9488</v>
      </c>
      <c r="L2523" t="s">
        <v>44</v>
      </c>
      <c r="M2523" t="s">
        <v>915</v>
      </c>
      <c r="N2523" s="19" t="s">
        <v>33</v>
      </c>
      <c r="S2523" s="19" t="s">
        <v>33</v>
      </c>
    </row>
    <row r="2524" spans="5:19" x14ac:dyDescent="0.25">
      <c r="E2524" t="s">
        <v>9489</v>
      </c>
      <c r="F2524" t="s">
        <v>9490</v>
      </c>
      <c r="G2524" s="19" t="s">
        <v>33</v>
      </c>
      <c r="H2524" t="s">
        <v>9491</v>
      </c>
      <c r="I2524" t="s">
        <v>35</v>
      </c>
      <c r="J2524" t="s">
        <v>36</v>
      </c>
      <c r="K2524" t="s">
        <v>9492</v>
      </c>
      <c r="L2524" t="s">
        <v>35</v>
      </c>
      <c r="M2524" t="s">
        <v>160</v>
      </c>
      <c r="N2524" s="19" t="s">
        <v>33</v>
      </c>
      <c r="S2524" s="19" t="s">
        <v>33</v>
      </c>
    </row>
    <row r="2525" spans="5:19" x14ac:dyDescent="0.25">
      <c r="E2525" t="s">
        <v>9493</v>
      </c>
      <c r="F2525" t="s">
        <v>9494</v>
      </c>
      <c r="G2525" s="19" t="s">
        <v>33</v>
      </c>
      <c r="H2525" t="s">
        <v>9495</v>
      </c>
      <c r="I2525" t="s">
        <v>52</v>
      </c>
      <c r="J2525" t="s">
        <v>881</v>
      </c>
      <c r="K2525" t="s">
        <v>9496</v>
      </c>
      <c r="L2525" t="s">
        <v>142</v>
      </c>
      <c r="M2525" t="s">
        <v>133</v>
      </c>
      <c r="N2525" s="19" t="s">
        <v>33</v>
      </c>
      <c r="S2525" s="19" t="s">
        <v>33</v>
      </c>
    </row>
    <row r="2526" spans="5:19" x14ac:dyDescent="0.25">
      <c r="E2526" t="s">
        <v>9497</v>
      </c>
      <c r="F2526" t="s">
        <v>9498</v>
      </c>
      <c r="G2526" s="19" t="s">
        <v>33</v>
      </c>
      <c r="H2526" t="s">
        <v>9499</v>
      </c>
      <c r="I2526" t="s">
        <v>52</v>
      </c>
      <c r="J2526" t="s">
        <v>531</v>
      </c>
      <c r="K2526" t="s">
        <v>9500</v>
      </c>
      <c r="L2526" t="s">
        <v>44</v>
      </c>
      <c r="M2526" t="s">
        <v>45</v>
      </c>
      <c r="N2526" s="19" t="s">
        <v>33</v>
      </c>
      <c r="S2526" s="19" t="s">
        <v>33</v>
      </c>
    </row>
    <row r="2527" spans="5:19" x14ac:dyDescent="0.25">
      <c r="E2527" t="s">
        <v>9501</v>
      </c>
      <c r="F2527" t="s">
        <v>9502</v>
      </c>
      <c r="G2527" s="19" t="s">
        <v>33</v>
      </c>
      <c r="H2527" t="s">
        <v>9503</v>
      </c>
      <c r="I2527" t="s">
        <v>150</v>
      </c>
      <c r="J2527" t="s">
        <v>640</v>
      </c>
      <c r="K2527" t="s">
        <v>9504</v>
      </c>
      <c r="L2527" t="s">
        <v>52</v>
      </c>
      <c r="M2527" t="s">
        <v>137</v>
      </c>
      <c r="N2527" s="19" t="s">
        <v>33</v>
      </c>
      <c r="S2527" s="19" t="s">
        <v>33</v>
      </c>
    </row>
    <row r="2528" spans="5:19" x14ac:dyDescent="0.25">
      <c r="E2528" t="s">
        <v>9505</v>
      </c>
      <c r="F2528" t="s">
        <v>9506</v>
      </c>
      <c r="G2528" s="19" t="s">
        <v>33</v>
      </c>
      <c r="H2528" t="s">
        <v>9507</v>
      </c>
      <c r="I2528" t="s">
        <v>52</v>
      </c>
      <c r="J2528" t="s">
        <v>1069</v>
      </c>
      <c r="K2528" t="s">
        <v>9508</v>
      </c>
      <c r="L2528" t="s">
        <v>44</v>
      </c>
      <c r="M2528" t="s">
        <v>103</v>
      </c>
      <c r="N2528" s="19" t="s">
        <v>33</v>
      </c>
      <c r="S2528" s="19" t="s">
        <v>33</v>
      </c>
    </row>
    <row r="2529" spans="5:19" x14ac:dyDescent="0.25">
      <c r="E2529" t="s">
        <v>9509</v>
      </c>
      <c r="F2529" t="s">
        <v>9510</v>
      </c>
      <c r="G2529" s="19" t="s">
        <v>33</v>
      </c>
      <c r="H2529" t="s">
        <v>9511</v>
      </c>
      <c r="I2529" t="s">
        <v>38</v>
      </c>
      <c r="J2529" t="s">
        <v>68</v>
      </c>
      <c r="K2529" t="s">
        <v>9512</v>
      </c>
      <c r="L2529" t="s">
        <v>44</v>
      </c>
      <c r="M2529" t="s">
        <v>103</v>
      </c>
      <c r="N2529" s="19" t="s">
        <v>33</v>
      </c>
      <c r="S2529" s="19" t="s">
        <v>33</v>
      </c>
    </row>
    <row r="2530" spans="5:19" x14ac:dyDescent="0.25">
      <c r="E2530" t="s">
        <v>9513</v>
      </c>
      <c r="F2530" t="s">
        <v>9514</v>
      </c>
      <c r="G2530" s="19" t="s">
        <v>33</v>
      </c>
      <c r="H2530" t="s">
        <v>9515</v>
      </c>
      <c r="I2530" t="s">
        <v>356</v>
      </c>
      <c r="J2530" t="s">
        <v>943</v>
      </c>
      <c r="K2530" t="s">
        <v>9516</v>
      </c>
      <c r="L2530" t="s">
        <v>52</v>
      </c>
      <c r="M2530" t="s">
        <v>137</v>
      </c>
      <c r="N2530" s="19" t="s">
        <v>33</v>
      </c>
      <c r="S2530" s="19" t="s">
        <v>33</v>
      </c>
    </row>
    <row r="2531" spans="5:19" x14ac:dyDescent="0.25">
      <c r="E2531" t="s">
        <v>9517</v>
      </c>
      <c r="F2531" t="s">
        <v>9518</v>
      </c>
      <c r="G2531" s="19" t="s">
        <v>33</v>
      </c>
      <c r="H2531" t="s">
        <v>9519</v>
      </c>
      <c r="I2531" t="s">
        <v>35</v>
      </c>
      <c r="J2531" t="s">
        <v>36</v>
      </c>
      <c r="K2531" t="s">
        <v>9520</v>
      </c>
      <c r="L2531" t="s">
        <v>96</v>
      </c>
      <c r="M2531" t="s">
        <v>164</v>
      </c>
      <c r="N2531" s="19" t="s">
        <v>33</v>
      </c>
      <c r="S2531" s="19" t="s">
        <v>33</v>
      </c>
    </row>
    <row r="2532" spans="5:19" x14ac:dyDescent="0.25">
      <c r="E2532" t="s">
        <v>9521</v>
      </c>
      <c r="F2532" t="s">
        <v>9522</v>
      </c>
      <c r="G2532" s="19" t="s">
        <v>33</v>
      </c>
      <c r="H2532" t="s">
        <v>9523</v>
      </c>
      <c r="I2532" t="s">
        <v>35</v>
      </c>
      <c r="J2532" t="s">
        <v>263</v>
      </c>
      <c r="K2532" t="s">
        <v>9524</v>
      </c>
      <c r="L2532" t="s">
        <v>44</v>
      </c>
      <c r="M2532" t="s">
        <v>506</v>
      </c>
      <c r="N2532" s="19" t="s">
        <v>33</v>
      </c>
      <c r="S2532" s="19" t="s">
        <v>33</v>
      </c>
    </row>
    <row r="2533" spans="5:19" x14ac:dyDescent="0.25">
      <c r="E2533" t="s">
        <v>9525</v>
      </c>
      <c r="F2533" t="s">
        <v>9526</v>
      </c>
      <c r="G2533" s="19" t="s">
        <v>33</v>
      </c>
      <c r="H2533" t="s">
        <v>9527</v>
      </c>
      <c r="I2533" t="s">
        <v>110</v>
      </c>
      <c r="J2533" t="s">
        <v>313</v>
      </c>
      <c r="K2533" t="s">
        <v>9528</v>
      </c>
      <c r="L2533" t="s">
        <v>150</v>
      </c>
      <c r="M2533" t="s">
        <v>151</v>
      </c>
      <c r="N2533" s="19" t="s">
        <v>33</v>
      </c>
      <c r="S2533" s="19" t="s">
        <v>33</v>
      </c>
    </row>
    <row r="2534" spans="5:19" x14ac:dyDescent="0.25">
      <c r="E2534" t="s">
        <v>9529</v>
      </c>
      <c r="F2534" t="s">
        <v>9530</v>
      </c>
      <c r="G2534" s="19" t="s">
        <v>33</v>
      </c>
      <c r="H2534" t="s">
        <v>9531</v>
      </c>
      <c r="I2534" t="s">
        <v>52</v>
      </c>
      <c r="J2534" t="s">
        <v>2204</v>
      </c>
      <c r="K2534" t="s">
        <v>9532</v>
      </c>
      <c r="L2534" t="s">
        <v>82</v>
      </c>
      <c r="M2534" t="s">
        <v>97</v>
      </c>
      <c r="N2534" s="19" t="s">
        <v>33</v>
      </c>
      <c r="S2534" s="19" t="s">
        <v>33</v>
      </c>
    </row>
    <row r="2535" spans="5:19" x14ac:dyDescent="0.25">
      <c r="E2535" t="s">
        <v>9533</v>
      </c>
      <c r="F2535" t="s">
        <v>9534</v>
      </c>
      <c r="G2535" s="19" t="s">
        <v>33</v>
      </c>
      <c r="H2535" t="s">
        <v>9535</v>
      </c>
      <c r="I2535" t="s">
        <v>35</v>
      </c>
      <c r="J2535" t="s">
        <v>72</v>
      </c>
      <c r="K2535" t="s">
        <v>9536</v>
      </c>
      <c r="L2535" t="s">
        <v>91</v>
      </c>
      <c r="M2535" t="s">
        <v>151</v>
      </c>
      <c r="N2535" s="19" t="s">
        <v>33</v>
      </c>
      <c r="S2535" s="19" t="s">
        <v>33</v>
      </c>
    </row>
    <row r="2536" spans="5:19" x14ac:dyDescent="0.25">
      <c r="E2536" t="s">
        <v>9537</v>
      </c>
      <c r="F2536" t="s">
        <v>9538</v>
      </c>
      <c r="G2536" s="19" t="s">
        <v>33</v>
      </c>
      <c r="H2536" t="s">
        <v>9539</v>
      </c>
      <c r="I2536" t="s">
        <v>150</v>
      </c>
      <c r="J2536" t="s">
        <v>151</v>
      </c>
      <c r="K2536" t="s">
        <v>9540</v>
      </c>
      <c r="L2536" t="s">
        <v>44</v>
      </c>
      <c r="M2536" t="s">
        <v>103</v>
      </c>
      <c r="N2536" s="19" t="s">
        <v>33</v>
      </c>
      <c r="S2536" s="19" t="s">
        <v>33</v>
      </c>
    </row>
    <row r="2537" spans="5:19" x14ac:dyDescent="0.25">
      <c r="E2537" t="s">
        <v>9541</v>
      </c>
      <c r="F2537" t="s">
        <v>9542</v>
      </c>
      <c r="G2537" s="19" t="s">
        <v>33</v>
      </c>
      <c r="H2537" t="s">
        <v>9543</v>
      </c>
      <c r="I2537" t="s">
        <v>52</v>
      </c>
      <c r="J2537" t="s">
        <v>137</v>
      </c>
      <c r="K2537" t="s">
        <v>9544</v>
      </c>
      <c r="L2537" t="s">
        <v>170</v>
      </c>
      <c r="M2537" t="s">
        <v>683</v>
      </c>
      <c r="N2537" s="19" t="s">
        <v>33</v>
      </c>
      <c r="S2537" s="19" t="s">
        <v>33</v>
      </c>
    </row>
    <row r="2538" spans="5:19" x14ac:dyDescent="0.25">
      <c r="E2538" t="s">
        <v>9545</v>
      </c>
      <c r="F2538" t="s">
        <v>9546</v>
      </c>
      <c r="G2538" s="19" t="s">
        <v>33</v>
      </c>
      <c r="H2538" t="s">
        <v>9543</v>
      </c>
      <c r="I2538" t="s">
        <v>89</v>
      </c>
      <c r="J2538" t="s">
        <v>89</v>
      </c>
      <c r="K2538" t="s">
        <v>9544</v>
      </c>
      <c r="L2538" t="s">
        <v>170</v>
      </c>
      <c r="M2538" t="s">
        <v>683</v>
      </c>
      <c r="N2538" s="19" t="s">
        <v>33</v>
      </c>
      <c r="S2538" s="19" t="s">
        <v>33</v>
      </c>
    </row>
    <row r="2539" spans="5:19" x14ac:dyDescent="0.25">
      <c r="E2539" t="s">
        <v>9547</v>
      </c>
      <c r="F2539" t="s">
        <v>9548</v>
      </c>
      <c r="G2539" s="19" t="s">
        <v>33</v>
      </c>
      <c r="H2539" t="s">
        <v>9549</v>
      </c>
      <c r="I2539" t="s">
        <v>82</v>
      </c>
      <c r="J2539" t="s">
        <v>117</v>
      </c>
      <c r="K2539" t="s">
        <v>9550</v>
      </c>
      <c r="L2539" t="s">
        <v>170</v>
      </c>
      <c r="M2539" t="s">
        <v>1007</v>
      </c>
      <c r="N2539" s="19" t="s">
        <v>33</v>
      </c>
      <c r="S2539" s="19" t="s">
        <v>33</v>
      </c>
    </row>
    <row r="2540" spans="5:19" x14ac:dyDescent="0.25">
      <c r="E2540" t="s">
        <v>9551</v>
      </c>
      <c r="F2540" t="s">
        <v>9552</v>
      </c>
      <c r="G2540" s="19" t="s">
        <v>33</v>
      </c>
      <c r="H2540" t="s">
        <v>9553</v>
      </c>
      <c r="I2540" t="s">
        <v>110</v>
      </c>
      <c r="J2540" t="s">
        <v>111</v>
      </c>
      <c r="K2540" t="s">
        <v>9554</v>
      </c>
      <c r="L2540" t="s">
        <v>44</v>
      </c>
      <c r="M2540" t="s">
        <v>103</v>
      </c>
      <c r="N2540" s="19" t="s">
        <v>33</v>
      </c>
      <c r="S2540" s="19" t="s">
        <v>33</v>
      </c>
    </row>
    <row r="2541" spans="5:19" x14ac:dyDescent="0.25">
      <c r="E2541" t="s">
        <v>9555</v>
      </c>
      <c r="F2541" t="s">
        <v>9556</v>
      </c>
      <c r="G2541" s="19" t="s">
        <v>33</v>
      </c>
      <c r="H2541" t="s">
        <v>9557</v>
      </c>
      <c r="I2541" t="s">
        <v>170</v>
      </c>
      <c r="J2541" t="s">
        <v>184</v>
      </c>
      <c r="K2541" t="s">
        <v>9558</v>
      </c>
      <c r="L2541" t="s">
        <v>52</v>
      </c>
      <c r="M2541" t="s">
        <v>99</v>
      </c>
      <c r="N2541" s="19" t="s">
        <v>33</v>
      </c>
      <c r="S2541" s="19" t="s">
        <v>33</v>
      </c>
    </row>
    <row r="2542" spans="5:19" x14ac:dyDescent="0.25">
      <c r="E2542" t="s">
        <v>9559</v>
      </c>
      <c r="F2542" t="s">
        <v>9560</v>
      </c>
      <c r="G2542" s="19" t="s">
        <v>33</v>
      </c>
      <c r="H2542" t="s">
        <v>9561</v>
      </c>
      <c r="I2542" t="s">
        <v>52</v>
      </c>
      <c r="J2542" t="s">
        <v>53</v>
      </c>
      <c r="K2542" t="s">
        <v>9562</v>
      </c>
      <c r="L2542" t="s">
        <v>96</v>
      </c>
      <c r="M2542" t="s">
        <v>861</v>
      </c>
      <c r="N2542" s="19" t="s">
        <v>33</v>
      </c>
      <c r="S2542" s="19" t="s">
        <v>33</v>
      </c>
    </row>
    <row r="2543" spans="5:19" x14ac:dyDescent="0.25">
      <c r="E2543" t="s">
        <v>9563</v>
      </c>
      <c r="F2543" t="s">
        <v>9564</v>
      </c>
      <c r="G2543" s="19" t="s">
        <v>33</v>
      </c>
      <c r="H2543" t="s">
        <v>9565</v>
      </c>
      <c r="I2543" t="s">
        <v>91</v>
      </c>
      <c r="J2543" t="s">
        <v>348</v>
      </c>
      <c r="K2543" t="s">
        <v>9566</v>
      </c>
      <c r="L2543" t="s">
        <v>44</v>
      </c>
      <c r="M2543" t="s">
        <v>227</v>
      </c>
      <c r="N2543" s="19" t="s">
        <v>33</v>
      </c>
      <c r="S2543" s="19" t="s">
        <v>33</v>
      </c>
    </row>
    <row r="2544" spans="5:19" x14ac:dyDescent="0.25">
      <c r="E2544" t="s">
        <v>9567</v>
      </c>
      <c r="F2544" t="s">
        <v>9568</v>
      </c>
      <c r="G2544" s="19" t="s">
        <v>33</v>
      </c>
      <c r="H2544" t="s">
        <v>9569</v>
      </c>
      <c r="I2544" t="s">
        <v>91</v>
      </c>
      <c r="J2544" t="s">
        <v>99</v>
      </c>
      <c r="K2544" t="s">
        <v>9570</v>
      </c>
      <c r="L2544" t="s">
        <v>52</v>
      </c>
      <c r="M2544" t="s">
        <v>195</v>
      </c>
      <c r="N2544" s="19" t="s">
        <v>33</v>
      </c>
      <c r="S2544" s="19" t="s">
        <v>33</v>
      </c>
    </row>
    <row r="2545" spans="5:19" x14ac:dyDescent="0.25">
      <c r="E2545" t="s">
        <v>9571</v>
      </c>
      <c r="F2545" t="s">
        <v>9572</v>
      </c>
      <c r="G2545" s="19" t="s">
        <v>33</v>
      </c>
      <c r="H2545" t="s">
        <v>9573</v>
      </c>
      <c r="I2545" t="s">
        <v>170</v>
      </c>
      <c r="J2545" t="s">
        <v>2125</v>
      </c>
      <c r="K2545" t="s">
        <v>9574</v>
      </c>
      <c r="L2545" t="s">
        <v>44</v>
      </c>
      <c r="M2545" t="s">
        <v>103</v>
      </c>
      <c r="N2545" s="19" t="s">
        <v>33</v>
      </c>
      <c r="S2545" s="19" t="s">
        <v>33</v>
      </c>
    </row>
    <row r="2546" spans="5:19" x14ac:dyDescent="0.25">
      <c r="E2546" t="s">
        <v>9575</v>
      </c>
      <c r="F2546" t="s">
        <v>9576</v>
      </c>
      <c r="G2546" s="19" t="s">
        <v>33</v>
      </c>
      <c r="H2546" t="s">
        <v>9577</v>
      </c>
      <c r="I2546" t="s">
        <v>52</v>
      </c>
      <c r="J2546" t="s">
        <v>137</v>
      </c>
      <c r="K2546" t="s">
        <v>9578</v>
      </c>
      <c r="L2546" t="s">
        <v>38</v>
      </c>
      <c r="M2546" t="s">
        <v>62</v>
      </c>
      <c r="N2546" s="19" t="s">
        <v>33</v>
      </c>
      <c r="S2546" s="19" t="s">
        <v>33</v>
      </c>
    </row>
    <row r="2547" spans="5:19" x14ac:dyDescent="0.25">
      <c r="E2547" t="s">
        <v>9579</v>
      </c>
      <c r="F2547" t="s">
        <v>9580</v>
      </c>
      <c r="G2547" s="19" t="s">
        <v>33</v>
      </c>
      <c r="H2547" t="s">
        <v>9577</v>
      </c>
      <c r="I2547" t="s">
        <v>89</v>
      </c>
      <c r="J2547" t="s">
        <v>89</v>
      </c>
      <c r="K2547" t="s">
        <v>9581</v>
      </c>
      <c r="L2547" t="s">
        <v>52</v>
      </c>
      <c r="M2547" t="s">
        <v>558</v>
      </c>
      <c r="N2547" s="19" t="s">
        <v>33</v>
      </c>
      <c r="S2547" s="19" t="s">
        <v>33</v>
      </c>
    </row>
    <row r="2548" spans="5:19" x14ac:dyDescent="0.25">
      <c r="E2548" t="s">
        <v>9582</v>
      </c>
      <c r="F2548" t="s">
        <v>9583</v>
      </c>
      <c r="G2548" s="19" t="s">
        <v>33</v>
      </c>
      <c r="H2548" t="s">
        <v>9584</v>
      </c>
      <c r="I2548" t="s">
        <v>150</v>
      </c>
      <c r="J2548" t="s">
        <v>151</v>
      </c>
      <c r="K2548" t="s">
        <v>9585</v>
      </c>
      <c r="L2548" t="s">
        <v>142</v>
      </c>
      <c r="M2548" t="s">
        <v>133</v>
      </c>
      <c r="N2548" s="19" t="s">
        <v>33</v>
      </c>
      <c r="S2548" s="19" t="s">
        <v>33</v>
      </c>
    </row>
    <row r="2549" spans="5:19" x14ac:dyDescent="0.25">
      <c r="E2549" t="s">
        <v>9586</v>
      </c>
      <c r="F2549" t="s">
        <v>9587</v>
      </c>
      <c r="G2549" s="19" t="s">
        <v>33</v>
      </c>
      <c r="H2549" t="s">
        <v>9588</v>
      </c>
      <c r="I2549" t="s">
        <v>52</v>
      </c>
      <c r="J2549" t="s">
        <v>2917</v>
      </c>
      <c r="K2549" t="s">
        <v>9589</v>
      </c>
      <c r="L2549" t="s">
        <v>89</v>
      </c>
      <c r="M2549" t="s">
        <v>89</v>
      </c>
      <c r="N2549" s="19" t="s">
        <v>33</v>
      </c>
      <c r="S2549" s="19" t="s">
        <v>33</v>
      </c>
    </row>
    <row r="2550" spans="5:19" x14ac:dyDescent="0.25">
      <c r="E2550" t="s">
        <v>9590</v>
      </c>
      <c r="F2550" t="s">
        <v>9591</v>
      </c>
      <c r="G2550" s="19" t="s">
        <v>33</v>
      </c>
      <c r="H2550" t="s">
        <v>9592</v>
      </c>
      <c r="I2550" t="s">
        <v>44</v>
      </c>
      <c r="J2550" t="s">
        <v>506</v>
      </c>
      <c r="K2550" t="s">
        <v>9593</v>
      </c>
      <c r="L2550" t="s">
        <v>44</v>
      </c>
      <c r="M2550" t="s">
        <v>915</v>
      </c>
      <c r="N2550" s="19" t="s">
        <v>33</v>
      </c>
      <c r="S2550" s="19" t="s">
        <v>33</v>
      </c>
    </row>
    <row r="2551" spans="5:19" x14ac:dyDescent="0.25">
      <c r="E2551" t="s">
        <v>9594</v>
      </c>
      <c r="F2551" t="s">
        <v>9595</v>
      </c>
      <c r="G2551" s="19" t="s">
        <v>33</v>
      </c>
      <c r="H2551" t="s">
        <v>9596</v>
      </c>
      <c r="I2551" t="s">
        <v>96</v>
      </c>
      <c r="J2551" t="s">
        <v>3944</v>
      </c>
      <c r="K2551" t="s">
        <v>9597</v>
      </c>
      <c r="L2551" t="s">
        <v>170</v>
      </c>
      <c r="M2551" t="s">
        <v>2125</v>
      </c>
      <c r="N2551" s="19" t="s">
        <v>33</v>
      </c>
      <c r="S2551" s="19" t="s">
        <v>33</v>
      </c>
    </row>
    <row r="2552" spans="5:19" x14ac:dyDescent="0.25">
      <c r="E2552" t="s">
        <v>9598</v>
      </c>
      <c r="F2552" t="s">
        <v>9599</v>
      </c>
      <c r="G2552" s="19" t="s">
        <v>33</v>
      </c>
      <c r="H2552" t="s">
        <v>9600</v>
      </c>
      <c r="I2552" t="s">
        <v>35</v>
      </c>
      <c r="J2552" t="s">
        <v>60</v>
      </c>
      <c r="K2552" t="s">
        <v>9601</v>
      </c>
      <c r="L2552" t="s">
        <v>170</v>
      </c>
      <c r="M2552" t="s">
        <v>1745</v>
      </c>
      <c r="N2552" s="19" t="s">
        <v>33</v>
      </c>
      <c r="S2552" s="19" t="s">
        <v>33</v>
      </c>
    </row>
    <row r="2553" spans="5:19" x14ac:dyDescent="0.25">
      <c r="E2553" t="s">
        <v>9602</v>
      </c>
      <c r="F2553" t="s">
        <v>9603</v>
      </c>
      <c r="G2553" s="19" t="s">
        <v>33</v>
      </c>
      <c r="H2553" t="s">
        <v>9604</v>
      </c>
      <c r="I2553" t="s">
        <v>82</v>
      </c>
      <c r="J2553" t="s">
        <v>117</v>
      </c>
      <c r="K2553" t="s">
        <v>9605</v>
      </c>
      <c r="L2553" t="s">
        <v>52</v>
      </c>
      <c r="M2553" t="s">
        <v>531</v>
      </c>
      <c r="N2553" s="19" t="s">
        <v>33</v>
      </c>
      <c r="S2553" s="19" t="s">
        <v>33</v>
      </c>
    </row>
    <row r="2554" spans="5:19" x14ac:dyDescent="0.25">
      <c r="E2554" t="s">
        <v>9606</v>
      </c>
      <c r="F2554" t="s">
        <v>9607</v>
      </c>
      <c r="G2554" s="19" t="s">
        <v>33</v>
      </c>
      <c r="H2554" t="s">
        <v>9608</v>
      </c>
      <c r="I2554" t="s">
        <v>38</v>
      </c>
      <c r="J2554" t="s">
        <v>133</v>
      </c>
      <c r="K2554" t="s">
        <v>9609</v>
      </c>
      <c r="L2554" t="s">
        <v>150</v>
      </c>
      <c r="M2554" t="s">
        <v>151</v>
      </c>
      <c r="N2554" s="19" t="s">
        <v>33</v>
      </c>
      <c r="S2554" s="19" t="s">
        <v>33</v>
      </c>
    </row>
    <row r="2555" spans="5:19" x14ac:dyDescent="0.25">
      <c r="E2555" t="s">
        <v>9610</v>
      </c>
      <c r="F2555" t="s">
        <v>9611</v>
      </c>
      <c r="G2555" s="19" t="s">
        <v>33</v>
      </c>
      <c r="H2555" t="s">
        <v>9608</v>
      </c>
      <c r="I2555" t="s">
        <v>89</v>
      </c>
      <c r="J2555" t="s">
        <v>89</v>
      </c>
      <c r="K2555" t="s">
        <v>9609</v>
      </c>
      <c r="L2555" t="s">
        <v>150</v>
      </c>
      <c r="M2555" t="s">
        <v>151</v>
      </c>
      <c r="N2555" s="19" t="s">
        <v>33</v>
      </c>
      <c r="S2555" s="19" t="s">
        <v>33</v>
      </c>
    </row>
    <row r="2556" spans="5:19" x14ac:dyDescent="0.25">
      <c r="E2556" t="s">
        <v>9612</v>
      </c>
      <c r="F2556" t="s">
        <v>9613</v>
      </c>
      <c r="G2556" s="19" t="s">
        <v>33</v>
      </c>
      <c r="H2556" t="s">
        <v>9608</v>
      </c>
      <c r="I2556" t="s">
        <v>89</v>
      </c>
      <c r="J2556" t="s">
        <v>89</v>
      </c>
      <c r="K2556" t="s">
        <v>9609</v>
      </c>
      <c r="L2556" t="s">
        <v>150</v>
      </c>
      <c r="M2556" t="s">
        <v>151</v>
      </c>
      <c r="N2556" s="19" t="s">
        <v>33</v>
      </c>
      <c r="S2556" s="19" t="s">
        <v>33</v>
      </c>
    </row>
    <row r="2557" spans="5:19" x14ac:dyDescent="0.25">
      <c r="E2557" t="s">
        <v>9614</v>
      </c>
      <c r="F2557" t="s">
        <v>9615</v>
      </c>
      <c r="G2557" s="19" t="s">
        <v>33</v>
      </c>
      <c r="H2557" t="s">
        <v>9616</v>
      </c>
      <c r="I2557" t="s">
        <v>110</v>
      </c>
      <c r="J2557" t="s">
        <v>2619</v>
      </c>
      <c r="K2557" t="s">
        <v>9617</v>
      </c>
      <c r="L2557" t="s">
        <v>44</v>
      </c>
      <c r="M2557" t="s">
        <v>103</v>
      </c>
      <c r="N2557" s="19" t="s">
        <v>33</v>
      </c>
      <c r="S2557" s="19" t="s">
        <v>33</v>
      </c>
    </row>
    <row r="2558" spans="5:19" x14ac:dyDescent="0.25">
      <c r="E2558" t="s">
        <v>9618</v>
      </c>
      <c r="F2558" t="s">
        <v>9619</v>
      </c>
      <c r="G2558" s="19" t="s">
        <v>33</v>
      </c>
      <c r="H2558" t="s">
        <v>9620</v>
      </c>
      <c r="I2558" t="s">
        <v>35</v>
      </c>
      <c r="J2558" t="s">
        <v>263</v>
      </c>
      <c r="K2558" t="s">
        <v>9621</v>
      </c>
      <c r="L2558" t="s">
        <v>52</v>
      </c>
      <c r="M2558" t="s">
        <v>115</v>
      </c>
      <c r="N2558" s="19" t="s">
        <v>33</v>
      </c>
      <c r="S2558" s="19" t="s">
        <v>33</v>
      </c>
    </row>
    <row r="2559" spans="5:19" x14ac:dyDescent="0.25">
      <c r="E2559" t="s">
        <v>9622</v>
      </c>
      <c r="F2559" t="s">
        <v>9623</v>
      </c>
      <c r="G2559" s="19" t="s">
        <v>33</v>
      </c>
      <c r="H2559" t="s">
        <v>9624</v>
      </c>
      <c r="I2559" t="s">
        <v>89</v>
      </c>
      <c r="J2559" t="s">
        <v>89</v>
      </c>
      <c r="K2559" t="s">
        <v>9625</v>
      </c>
      <c r="L2559" t="s">
        <v>38</v>
      </c>
      <c r="M2559" t="s">
        <v>68</v>
      </c>
      <c r="N2559" s="19" t="s">
        <v>33</v>
      </c>
      <c r="S2559" s="19" t="s">
        <v>33</v>
      </c>
    </row>
    <row r="2560" spans="5:19" x14ac:dyDescent="0.25">
      <c r="E2560" t="s">
        <v>9626</v>
      </c>
      <c r="F2560" t="s">
        <v>9627</v>
      </c>
      <c r="G2560" s="19" t="s">
        <v>33</v>
      </c>
      <c r="H2560" t="s">
        <v>9628</v>
      </c>
      <c r="I2560" t="s">
        <v>150</v>
      </c>
      <c r="J2560" t="s">
        <v>711</v>
      </c>
      <c r="K2560" t="s">
        <v>9629</v>
      </c>
      <c r="L2560" t="s">
        <v>110</v>
      </c>
      <c r="M2560" t="s">
        <v>313</v>
      </c>
      <c r="N2560" s="19" t="s">
        <v>33</v>
      </c>
      <c r="S2560" s="19" t="s">
        <v>33</v>
      </c>
    </row>
    <row r="2561" spans="5:19" x14ac:dyDescent="0.25">
      <c r="E2561" t="s">
        <v>9630</v>
      </c>
      <c r="F2561" t="s">
        <v>9631</v>
      </c>
      <c r="G2561" s="19" t="s">
        <v>33</v>
      </c>
      <c r="H2561" t="s">
        <v>9632</v>
      </c>
      <c r="I2561" t="s">
        <v>96</v>
      </c>
      <c r="J2561" t="s">
        <v>1024</v>
      </c>
      <c r="K2561" t="s">
        <v>9633</v>
      </c>
      <c r="L2561" t="s">
        <v>142</v>
      </c>
      <c r="M2561" t="s">
        <v>166</v>
      </c>
      <c r="N2561" s="19" t="s">
        <v>33</v>
      </c>
      <c r="S2561" s="19" t="s">
        <v>33</v>
      </c>
    </row>
    <row r="2562" spans="5:19" x14ac:dyDescent="0.25">
      <c r="E2562" t="s">
        <v>9634</v>
      </c>
      <c r="F2562" t="s">
        <v>9635</v>
      </c>
      <c r="G2562" s="19" t="s">
        <v>33</v>
      </c>
      <c r="H2562" t="s">
        <v>9636</v>
      </c>
      <c r="I2562" t="s">
        <v>96</v>
      </c>
      <c r="J2562" t="s">
        <v>209</v>
      </c>
      <c r="K2562" t="s">
        <v>9637</v>
      </c>
      <c r="L2562" t="s">
        <v>44</v>
      </c>
      <c r="M2562" t="s">
        <v>506</v>
      </c>
      <c r="N2562" s="19" t="s">
        <v>33</v>
      </c>
      <c r="S2562" s="19" t="s">
        <v>33</v>
      </c>
    </row>
    <row r="2563" spans="5:19" x14ac:dyDescent="0.25">
      <c r="E2563" t="s">
        <v>9638</v>
      </c>
      <c r="F2563" t="s">
        <v>9639</v>
      </c>
      <c r="G2563" s="19" t="s">
        <v>33</v>
      </c>
      <c r="H2563" t="s">
        <v>9640</v>
      </c>
      <c r="I2563" t="s">
        <v>170</v>
      </c>
      <c r="J2563" t="s">
        <v>3944</v>
      </c>
      <c r="K2563" t="s">
        <v>9641</v>
      </c>
      <c r="L2563" t="s">
        <v>35</v>
      </c>
      <c r="M2563" t="s">
        <v>160</v>
      </c>
      <c r="N2563" s="19" t="s">
        <v>33</v>
      </c>
      <c r="S2563" s="19" t="s">
        <v>33</v>
      </c>
    </row>
    <row r="2564" spans="5:19" x14ac:dyDescent="0.25">
      <c r="E2564" t="s">
        <v>9642</v>
      </c>
      <c r="F2564" t="s">
        <v>9643</v>
      </c>
      <c r="G2564" s="19" t="s">
        <v>33</v>
      </c>
      <c r="H2564" t="s">
        <v>9644</v>
      </c>
      <c r="K2564" t="s">
        <v>9645</v>
      </c>
      <c r="L2564" t="s">
        <v>35</v>
      </c>
      <c r="M2564" t="s">
        <v>263</v>
      </c>
      <c r="N2564" s="19" t="s">
        <v>33</v>
      </c>
      <c r="S2564" s="19" t="s">
        <v>33</v>
      </c>
    </row>
    <row r="2565" spans="5:19" x14ac:dyDescent="0.25">
      <c r="E2565" t="s">
        <v>9646</v>
      </c>
      <c r="F2565" t="s">
        <v>9647</v>
      </c>
      <c r="G2565" s="19" t="s">
        <v>33</v>
      </c>
      <c r="H2565" t="s">
        <v>9648</v>
      </c>
      <c r="I2565" t="s">
        <v>89</v>
      </c>
      <c r="J2565" t="s">
        <v>89</v>
      </c>
      <c r="K2565" t="s">
        <v>9649</v>
      </c>
      <c r="L2565" t="s">
        <v>96</v>
      </c>
      <c r="M2565" t="s">
        <v>1024</v>
      </c>
      <c r="N2565" s="19" t="s">
        <v>33</v>
      </c>
      <c r="S2565" s="19" t="s">
        <v>33</v>
      </c>
    </row>
    <row r="2566" spans="5:19" x14ac:dyDescent="0.25">
      <c r="E2566" t="s">
        <v>9650</v>
      </c>
      <c r="F2566" t="s">
        <v>9651</v>
      </c>
      <c r="G2566" s="19" t="s">
        <v>33</v>
      </c>
      <c r="H2566" t="s">
        <v>9652</v>
      </c>
      <c r="I2566" t="s">
        <v>91</v>
      </c>
      <c r="J2566" t="s">
        <v>1148</v>
      </c>
      <c r="K2566" t="s">
        <v>9649</v>
      </c>
      <c r="L2566" t="s">
        <v>96</v>
      </c>
      <c r="M2566" t="s">
        <v>1024</v>
      </c>
      <c r="N2566" s="19" t="s">
        <v>33</v>
      </c>
      <c r="S2566" s="19" t="s">
        <v>33</v>
      </c>
    </row>
    <row r="2567" spans="5:19" x14ac:dyDescent="0.25">
      <c r="E2567" t="s">
        <v>9653</v>
      </c>
      <c r="F2567" t="s">
        <v>9654</v>
      </c>
      <c r="G2567" s="19" t="s">
        <v>33</v>
      </c>
      <c r="H2567" t="s">
        <v>9655</v>
      </c>
      <c r="I2567" t="s">
        <v>91</v>
      </c>
      <c r="J2567" t="s">
        <v>640</v>
      </c>
      <c r="K2567" t="s">
        <v>9656</v>
      </c>
      <c r="N2567" s="19" t="s">
        <v>33</v>
      </c>
      <c r="S2567" s="19" t="s">
        <v>33</v>
      </c>
    </row>
    <row r="2568" spans="5:19" x14ac:dyDescent="0.25">
      <c r="E2568" t="s">
        <v>9657</v>
      </c>
      <c r="F2568" t="s">
        <v>9658</v>
      </c>
      <c r="G2568" s="19" t="s">
        <v>33</v>
      </c>
      <c r="H2568" t="s">
        <v>9659</v>
      </c>
      <c r="I2568" t="s">
        <v>89</v>
      </c>
      <c r="J2568" t="s">
        <v>89</v>
      </c>
      <c r="K2568" t="s">
        <v>9660</v>
      </c>
      <c r="L2568" t="s">
        <v>44</v>
      </c>
      <c r="M2568" t="s">
        <v>103</v>
      </c>
      <c r="N2568" s="19" t="s">
        <v>33</v>
      </c>
      <c r="S2568" s="19" t="s">
        <v>33</v>
      </c>
    </row>
    <row r="2569" spans="5:19" x14ac:dyDescent="0.25">
      <c r="E2569" t="s">
        <v>9661</v>
      </c>
      <c r="F2569" t="s">
        <v>9662</v>
      </c>
      <c r="G2569" s="19" t="s">
        <v>33</v>
      </c>
      <c r="H2569" t="s">
        <v>9659</v>
      </c>
      <c r="I2569" t="s">
        <v>89</v>
      </c>
      <c r="J2569" t="s">
        <v>89</v>
      </c>
      <c r="K2569" t="s">
        <v>9660</v>
      </c>
      <c r="L2569" t="s">
        <v>44</v>
      </c>
      <c r="M2569" t="s">
        <v>103</v>
      </c>
      <c r="N2569" s="19" t="s">
        <v>33</v>
      </c>
      <c r="S2569" s="19" t="s">
        <v>33</v>
      </c>
    </row>
    <row r="2570" spans="5:19" x14ac:dyDescent="0.25">
      <c r="E2570" t="s">
        <v>9663</v>
      </c>
      <c r="F2570" t="s">
        <v>9664</v>
      </c>
      <c r="G2570" s="19" t="s">
        <v>33</v>
      </c>
      <c r="H2570" t="s">
        <v>9659</v>
      </c>
      <c r="I2570" t="s">
        <v>89</v>
      </c>
      <c r="J2570" t="s">
        <v>89</v>
      </c>
      <c r="K2570" t="s">
        <v>9665</v>
      </c>
      <c r="L2570" t="s">
        <v>356</v>
      </c>
      <c r="M2570" t="s">
        <v>357</v>
      </c>
      <c r="N2570" s="19" t="s">
        <v>33</v>
      </c>
      <c r="S2570" s="19" t="s">
        <v>33</v>
      </c>
    </row>
    <row r="2571" spans="5:19" x14ac:dyDescent="0.25">
      <c r="E2571" t="s">
        <v>9666</v>
      </c>
      <c r="F2571" t="s">
        <v>9667</v>
      </c>
      <c r="G2571" s="19" t="s">
        <v>33</v>
      </c>
      <c r="H2571" t="s">
        <v>9659</v>
      </c>
      <c r="I2571" t="s">
        <v>89</v>
      </c>
      <c r="J2571" t="s">
        <v>89</v>
      </c>
      <c r="K2571" t="s">
        <v>9668</v>
      </c>
      <c r="L2571" t="s">
        <v>38</v>
      </c>
      <c r="M2571" t="s">
        <v>68</v>
      </c>
      <c r="N2571" s="19" t="s">
        <v>33</v>
      </c>
      <c r="S2571" s="19" t="s">
        <v>33</v>
      </c>
    </row>
    <row r="2572" spans="5:19" x14ac:dyDescent="0.25">
      <c r="E2572" t="s">
        <v>9669</v>
      </c>
      <c r="F2572" t="s">
        <v>9670</v>
      </c>
      <c r="G2572" s="19" t="s">
        <v>33</v>
      </c>
      <c r="H2572" t="s">
        <v>9659</v>
      </c>
      <c r="I2572" t="s">
        <v>89</v>
      </c>
      <c r="J2572" t="s">
        <v>89</v>
      </c>
      <c r="K2572" t="s">
        <v>9671</v>
      </c>
      <c r="L2572" t="s">
        <v>170</v>
      </c>
      <c r="M2572" t="s">
        <v>184</v>
      </c>
      <c r="N2572" s="19" t="s">
        <v>33</v>
      </c>
      <c r="S2572" s="19" t="s">
        <v>33</v>
      </c>
    </row>
    <row r="2573" spans="5:19" x14ac:dyDescent="0.25">
      <c r="E2573" t="s">
        <v>9672</v>
      </c>
      <c r="F2573" t="s">
        <v>9673</v>
      </c>
      <c r="G2573" s="19" t="s">
        <v>33</v>
      </c>
      <c r="H2573" t="s">
        <v>9674</v>
      </c>
      <c r="I2573" t="s">
        <v>91</v>
      </c>
      <c r="J2573" t="s">
        <v>92</v>
      </c>
      <c r="K2573" t="s">
        <v>9675</v>
      </c>
      <c r="L2573" t="s">
        <v>38</v>
      </c>
      <c r="M2573" t="s">
        <v>133</v>
      </c>
      <c r="N2573" s="19" t="s">
        <v>33</v>
      </c>
      <c r="S2573" s="19" t="s">
        <v>33</v>
      </c>
    </row>
    <row r="2574" spans="5:19" x14ac:dyDescent="0.25">
      <c r="E2574" t="s">
        <v>9676</v>
      </c>
      <c r="F2574" t="s">
        <v>9677</v>
      </c>
      <c r="G2574" s="19" t="s">
        <v>33</v>
      </c>
      <c r="H2574" t="s">
        <v>9674</v>
      </c>
      <c r="I2574" t="s">
        <v>91</v>
      </c>
      <c r="J2574" t="s">
        <v>92</v>
      </c>
      <c r="K2574" t="s">
        <v>9675</v>
      </c>
      <c r="L2574" t="s">
        <v>38</v>
      </c>
      <c r="M2574" t="s">
        <v>133</v>
      </c>
      <c r="N2574" s="19" t="s">
        <v>33</v>
      </c>
      <c r="S2574" s="19" t="s">
        <v>33</v>
      </c>
    </row>
    <row r="2575" spans="5:19" x14ac:dyDescent="0.25">
      <c r="E2575" t="s">
        <v>9678</v>
      </c>
      <c r="F2575" t="s">
        <v>9679</v>
      </c>
      <c r="G2575" s="19" t="s">
        <v>33</v>
      </c>
      <c r="H2575" t="s">
        <v>9674</v>
      </c>
      <c r="I2575" t="s">
        <v>91</v>
      </c>
      <c r="J2575" t="s">
        <v>92</v>
      </c>
      <c r="K2575" t="s">
        <v>9675</v>
      </c>
      <c r="L2575" t="s">
        <v>38</v>
      </c>
      <c r="M2575" t="s">
        <v>133</v>
      </c>
      <c r="N2575" s="19" t="s">
        <v>33</v>
      </c>
      <c r="S2575" s="19" t="s">
        <v>33</v>
      </c>
    </row>
    <row r="2576" spans="5:19" x14ac:dyDescent="0.25">
      <c r="E2576" t="s">
        <v>9680</v>
      </c>
      <c r="F2576" t="s">
        <v>9681</v>
      </c>
      <c r="G2576" s="19" t="s">
        <v>33</v>
      </c>
      <c r="H2576" t="s">
        <v>9682</v>
      </c>
      <c r="I2576" t="s">
        <v>110</v>
      </c>
      <c r="J2576" t="s">
        <v>313</v>
      </c>
      <c r="K2576" t="s">
        <v>9683</v>
      </c>
      <c r="L2576" t="s">
        <v>52</v>
      </c>
      <c r="M2576" t="s">
        <v>137</v>
      </c>
      <c r="N2576" s="19" t="s">
        <v>33</v>
      </c>
      <c r="S2576" s="19" t="s">
        <v>33</v>
      </c>
    </row>
    <row r="2577" spans="5:19" x14ac:dyDescent="0.25">
      <c r="E2577" t="s">
        <v>9684</v>
      </c>
      <c r="F2577" t="s">
        <v>9685</v>
      </c>
      <c r="G2577" s="19" t="s">
        <v>33</v>
      </c>
      <c r="H2577" t="s">
        <v>9686</v>
      </c>
      <c r="I2577" t="s">
        <v>356</v>
      </c>
      <c r="J2577" t="s">
        <v>357</v>
      </c>
      <c r="K2577" t="s">
        <v>9683</v>
      </c>
      <c r="L2577" t="s">
        <v>52</v>
      </c>
      <c r="M2577" t="s">
        <v>137</v>
      </c>
      <c r="N2577" s="19" t="s">
        <v>33</v>
      </c>
      <c r="S2577" s="19" t="s">
        <v>33</v>
      </c>
    </row>
    <row r="2578" spans="5:19" x14ac:dyDescent="0.25">
      <c r="E2578" t="s">
        <v>9687</v>
      </c>
      <c r="F2578" t="s">
        <v>9688</v>
      </c>
      <c r="G2578" s="19" t="s">
        <v>33</v>
      </c>
      <c r="H2578" t="s">
        <v>9689</v>
      </c>
      <c r="I2578" t="s">
        <v>91</v>
      </c>
      <c r="J2578" t="s">
        <v>151</v>
      </c>
      <c r="K2578" t="s">
        <v>9690</v>
      </c>
      <c r="L2578" t="s">
        <v>35</v>
      </c>
      <c r="M2578" t="s">
        <v>60</v>
      </c>
      <c r="N2578" s="19" t="s">
        <v>33</v>
      </c>
      <c r="S2578" s="19" t="s">
        <v>33</v>
      </c>
    </row>
    <row r="2579" spans="5:19" x14ac:dyDescent="0.25">
      <c r="E2579" t="s">
        <v>9691</v>
      </c>
      <c r="F2579" t="s">
        <v>9692</v>
      </c>
      <c r="G2579" s="19" t="s">
        <v>33</v>
      </c>
      <c r="H2579" t="s">
        <v>9693</v>
      </c>
      <c r="I2579" t="s">
        <v>150</v>
      </c>
      <c r="J2579" t="s">
        <v>151</v>
      </c>
      <c r="K2579" t="s">
        <v>9694</v>
      </c>
      <c r="L2579" t="s">
        <v>150</v>
      </c>
      <c r="M2579" t="s">
        <v>151</v>
      </c>
      <c r="N2579" s="19" t="s">
        <v>33</v>
      </c>
      <c r="S2579" s="19" t="s">
        <v>33</v>
      </c>
    </row>
    <row r="2580" spans="5:19" x14ac:dyDescent="0.25">
      <c r="E2580" t="s">
        <v>9695</v>
      </c>
      <c r="F2580" t="s">
        <v>9696</v>
      </c>
      <c r="G2580" s="19" t="s">
        <v>33</v>
      </c>
      <c r="H2580" t="s">
        <v>9693</v>
      </c>
      <c r="I2580" t="s">
        <v>150</v>
      </c>
      <c r="J2580" t="s">
        <v>151</v>
      </c>
      <c r="K2580" t="s">
        <v>9697</v>
      </c>
      <c r="L2580" t="s">
        <v>38</v>
      </c>
      <c r="M2580" t="s">
        <v>39</v>
      </c>
      <c r="N2580" s="19" t="s">
        <v>33</v>
      </c>
      <c r="S2580" s="19" t="s">
        <v>33</v>
      </c>
    </row>
    <row r="2581" spans="5:19" x14ac:dyDescent="0.25">
      <c r="E2581" t="s">
        <v>9698</v>
      </c>
      <c r="F2581" t="s">
        <v>9699</v>
      </c>
      <c r="G2581" s="19" t="s">
        <v>33</v>
      </c>
      <c r="H2581" t="s">
        <v>9700</v>
      </c>
      <c r="I2581" t="s">
        <v>35</v>
      </c>
      <c r="J2581" t="s">
        <v>97</v>
      </c>
      <c r="K2581" t="s">
        <v>9701</v>
      </c>
      <c r="L2581" t="s">
        <v>44</v>
      </c>
      <c r="M2581" t="s">
        <v>103</v>
      </c>
      <c r="N2581" s="19" t="s">
        <v>33</v>
      </c>
      <c r="S2581" s="19" t="s">
        <v>33</v>
      </c>
    </row>
    <row r="2582" spans="5:19" x14ac:dyDescent="0.25">
      <c r="E2582" t="s">
        <v>9702</v>
      </c>
      <c r="F2582" t="s">
        <v>9703</v>
      </c>
      <c r="G2582" s="19" t="s">
        <v>33</v>
      </c>
      <c r="H2582" t="s">
        <v>9704</v>
      </c>
      <c r="I2582" t="s">
        <v>89</v>
      </c>
      <c r="J2582" t="s">
        <v>89</v>
      </c>
      <c r="K2582" t="s">
        <v>9705</v>
      </c>
      <c r="L2582" t="s">
        <v>356</v>
      </c>
      <c r="M2582" t="s">
        <v>945</v>
      </c>
      <c r="N2582" s="19" t="s">
        <v>33</v>
      </c>
      <c r="S2582" s="19" t="s">
        <v>33</v>
      </c>
    </row>
    <row r="2583" spans="5:19" x14ac:dyDescent="0.25">
      <c r="E2583" t="s">
        <v>9706</v>
      </c>
      <c r="F2583" t="s">
        <v>9707</v>
      </c>
      <c r="G2583" s="19" t="s">
        <v>33</v>
      </c>
      <c r="H2583" t="s">
        <v>9704</v>
      </c>
      <c r="I2583" t="s">
        <v>89</v>
      </c>
      <c r="J2583" t="s">
        <v>89</v>
      </c>
      <c r="K2583" t="s">
        <v>9708</v>
      </c>
      <c r="L2583" t="s">
        <v>52</v>
      </c>
      <c r="M2583" t="s">
        <v>1420</v>
      </c>
      <c r="N2583" s="19" t="s">
        <v>33</v>
      </c>
      <c r="S2583" s="19" t="s">
        <v>33</v>
      </c>
    </row>
    <row r="2584" spans="5:19" x14ac:dyDescent="0.25">
      <c r="E2584" t="s">
        <v>9709</v>
      </c>
      <c r="F2584" t="s">
        <v>9710</v>
      </c>
      <c r="G2584" s="19" t="s">
        <v>33</v>
      </c>
      <c r="H2584" t="s">
        <v>9711</v>
      </c>
      <c r="I2584" t="s">
        <v>91</v>
      </c>
      <c r="J2584" t="s">
        <v>640</v>
      </c>
      <c r="K2584" t="s">
        <v>9712</v>
      </c>
      <c r="L2584" t="s">
        <v>38</v>
      </c>
      <c r="M2584" t="s">
        <v>62</v>
      </c>
      <c r="N2584" s="19" t="s">
        <v>33</v>
      </c>
      <c r="S2584" s="19" t="s">
        <v>33</v>
      </c>
    </row>
    <row r="2585" spans="5:19" x14ac:dyDescent="0.25">
      <c r="E2585" t="s">
        <v>9713</v>
      </c>
      <c r="F2585" t="s">
        <v>9714</v>
      </c>
      <c r="G2585" s="19" t="s">
        <v>33</v>
      </c>
      <c r="H2585" t="s">
        <v>9715</v>
      </c>
      <c r="I2585" t="s">
        <v>142</v>
      </c>
      <c r="J2585" t="s">
        <v>117</v>
      </c>
      <c r="K2585" t="s">
        <v>9716</v>
      </c>
      <c r="L2585" t="s">
        <v>170</v>
      </c>
      <c r="M2585" t="s">
        <v>1943</v>
      </c>
      <c r="N2585" s="19" t="s">
        <v>33</v>
      </c>
      <c r="S2585" s="19" t="s">
        <v>33</v>
      </c>
    </row>
    <row r="2586" spans="5:19" x14ac:dyDescent="0.25">
      <c r="E2586" t="s">
        <v>9717</v>
      </c>
      <c r="F2586" t="s">
        <v>9718</v>
      </c>
      <c r="G2586" s="19" t="s">
        <v>33</v>
      </c>
      <c r="H2586" t="s">
        <v>9719</v>
      </c>
      <c r="I2586" t="s">
        <v>52</v>
      </c>
      <c r="J2586" t="s">
        <v>53</v>
      </c>
      <c r="K2586" t="s">
        <v>9720</v>
      </c>
      <c r="L2586" t="s">
        <v>38</v>
      </c>
      <c r="M2586" t="s">
        <v>68</v>
      </c>
      <c r="N2586" s="19" t="s">
        <v>33</v>
      </c>
      <c r="S2586" s="19" t="s">
        <v>33</v>
      </c>
    </row>
    <row r="2587" spans="5:19" x14ac:dyDescent="0.25">
      <c r="E2587" t="s">
        <v>9721</v>
      </c>
      <c r="F2587" t="s">
        <v>9722</v>
      </c>
      <c r="G2587" s="19" t="s">
        <v>33</v>
      </c>
      <c r="H2587" t="s">
        <v>9723</v>
      </c>
      <c r="I2587" t="s">
        <v>91</v>
      </c>
      <c r="J2587" t="s">
        <v>1148</v>
      </c>
      <c r="K2587" t="s">
        <v>9724</v>
      </c>
      <c r="L2587" t="s">
        <v>44</v>
      </c>
      <c r="M2587" t="s">
        <v>144</v>
      </c>
      <c r="N2587" s="19" t="s">
        <v>33</v>
      </c>
      <c r="S2587" s="19" t="s">
        <v>33</v>
      </c>
    </row>
    <row r="2588" spans="5:19" x14ac:dyDescent="0.25">
      <c r="E2588" t="s">
        <v>9725</v>
      </c>
      <c r="F2588" t="s">
        <v>9726</v>
      </c>
      <c r="G2588" s="19" t="s">
        <v>33</v>
      </c>
      <c r="H2588" t="s">
        <v>9727</v>
      </c>
      <c r="I2588" t="s">
        <v>82</v>
      </c>
      <c r="J2588" t="s">
        <v>239</v>
      </c>
      <c r="K2588" t="s">
        <v>9728</v>
      </c>
      <c r="L2588" t="s">
        <v>35</v>
      </c>
      <c r="M2588" t="s">
        <v>97</v>
      </c>
      <c r="N2588" s="19" t="s">
        <v>33</v>
      </c>
      <c r="S2588" s="19" t="s">
        <v>33</v>
      </c>
    </row>
    <row r="2589" spans="5:19" x14ac:dyDescent="0.25">
      <c r="E2589" t="s">
        <v>9729</v>
      </c>
      <c r="F2589" t="s">
        <v>9730</v>
      </c>
      <c r="G2589" s="19" t="s">
        <v>33</v>
      </c>
      <c r="H2589" t="s">
        <v>9731</v>
      </c>
      <c r="I2589" t="s">
        <v>52</v>
      </c>
      <c r="J2589" t="s">
        <v>1994</v>
      </c>
      <c r="K2589" t="s">
        <v>9290</v>
      </c>
      <c r="L2589" t="s">
        <v>44</v>
      </c>
      <c r="M2589" t="s">
        <v>103</v>
      </c>
      <c r="N2589" s="19" t="s">
        <v>33</v>
      </c>
      <c r="S2589" s="19" t="s">
        <v>33</v>
      </c>
    </row>
    <row r="2590" spans="5:19" x14ac:dyDescent="0.25">
      <c r="E2590" t="s">
        <v>9732</v>
      </c>
      <c r="F2590" t="s">
        <v>9733</v>
      </c>
      <c r="G2590" s="19" t="s">
        <v>33</v>
      </c>
      <c r="H2590" t="s">
        <v>9731</v>
      </c>
      <c r="I2590" t="s">
        <v>89</v>
      </c>
      <c r="J2590" t="s">
        <v>89</v>
      </c>
      <c r="K2590" t="s">
        <v>9734</v>
      </c>
      <c r="L2590" t="s">
        <v>35</v>
      </c>
      <c r="M2590" t="s">
        <v>36</v>
      </c>
      <c r="N2590" s="19" t="s">
        <v>33</v>
      </c>
      <c r="S2590" s="19" t="s">
        <v>33</v>
      </c>
    </row>
    <row r="2591" spans="5:19" x14ac:dyDescent="0.25">
      <c r="E2591" t="s">
        <v>9735</v>
      </c>
      <c r="F2591" t="s">
        <v>9736</v>
      </c>
      <c r="G2591" s="19" t="s">
        <v>33</v>
      </c>
      <c r="H2591" t="s">
        <v>9737</v>
      </c>
      <c r="I2591" t="s">
        <v>150</v>
      </c>
      <c r="J2591" t="s">
        <v>244</v>
      </c>
      <c r="K2591" t="s">
        <v>9738</v>
      </c>
      <c r="L2591" t="s">
        <v>44</v>
      </c>
      <c r="M2591" t="s">
        <v>103</v>
      </c>
      <c r="N2591" s="19" t="s">
        <v>33</v>
      </c>
      <c r="S2591" s="19" t="s">
        <v>33</v>
      </c>
    </row>
    <row r="2592" spans="5:19" x14ac:dyDescent="0.25">
      <c r="E2592" t="s">
        <v>9739</v>
      </c>
      <c r="F2592" t="s">
        <v>9740</v>
      </c>
      <c r="G2592" s="19" t="s">
        <v>33</v>
      </c>
      <c r="H2592" t="s">
        <v>9741</v>
      </c>
      <c r="I2592" t="s">
        <v>91</v>
      </c>
      <c r="J2592" t="s">
        <v>99</v>
      </c>
      <c r="K2592" t="s">
        <v>9742</v>
      </c>
      <c r="L2592" t="s">
        <v>44</v>
      </c>
      <c r="M2592" t="s">
        <v>103</v>
      </c>
      <c r="N2592" s="19" t="s">
        <v>33</v>
      </c>
      <c r="S2592" s="19" t="s">
        <v>33</v>
      </c>
    </row>
    <row r="2593" spans="5:19" x14ac:dyDescent="0.25">
      <c r="E2593" t="s">
        <v>9743</v>
      </c>
      <c r="F2593" t="s">
        <v>9744</v>
      </c>
      <c r="G2593" s="19" t="s">
        <v>33</v>
      </c>
      <c r="H2593" t="s">
        <v>9745</v>
      </c>
      <c r="I2593" t="s">
        <v>35</v>
      </c>
      <c r="J2593" t="s">
        <v>117</v>
      </c>
      <c r="K2593" t="s">
        <v>9746</v>
      </c>
      <c r="L2593" t="s">
        <v>38</v>
      </c>
      <c r="M2593" t="s">
        <v>68</v>
      </c>
      <c r="N2593" s="19" t="s">
        <v>33</v>
      </c>
      <c r="S2593" s="19" t="s">
        <v>33</v>
      </c>
    </row>
    <row r="2594" spans="5:19" x14ac:dyDescent="0.25">
      <c r="E2594" t="s">
        <v>9747</v>
      </c>
      <c r="F2594" t="s">
        <v>9748</v>
      </c>
      <c r="G2594" s="19" t="s">
        <v>33</v>
      </c>
      <c r="H2594" t="s">
        <v>9749</v>
      </c>
      <c r="I2594" t="s">
        <v>35</v>
      </c>
      <c r="J2594" t="s">
        <v>117</v>
      </c>
      <c r="K2594" t="s">
        <v>9746</v>
      </c>
      <c r="L2594" t="s">
        <v>38</v>
      </c>
      <c r="M2594" t="s">
        <v>68</v>
      </c>
      <c r="N2594" s="19" t="s">
        <v>33</v>
      </c>
      <c r="S2594" s="19" t="s">
        <v>33</v>
      </c>
    </row>
    <row r="2595" spans="5:19" x14ac:dyDescent="0.25">
      <c r="E2595" t="s">
        <v>9750</v>
      </c>
      <c r="F2595" t="s">
        <v>9751</v>
      </c>
      <c r="G2595" s="19" t="s">
        <v>33</v>
      </c>
      <c r="H2595" t="s">
        <v>9752</v>
      </c>
      <c r="I2595" t="s">
        <v>35</v>
      </c>
      <c r="J2595" t="s">
        <v>36</v>
      </c>
      <c r="K2595" t="s">
        <v>9753</v>
      </c>
      <c r="L2595" t="s">
        <v>52</v>
      </c>
      <c r="M2595" t="s">
        <v>137</v>
      </c>
      <c r="N2595" s="19" t="s">
        <v>33</v>
      </c>
      <c r="S2595" s="19" t="s">
        <v>33</v>
      </c>
    </row>
    <row r="2596" spans="5:19" x14ac:dyDescent="0.25">
      <c r="E2596" t="s">
        <v>9754</v>
      </c>
      <c r="F2596" t="s">
        <v>9755</v>
      </c>
      <c r="G2596" s="19" t="s">
        <v>33</v>
      </c>
      <c r="H2596" t="s">
        <v>9756</v>
      </c>
      <c r="I2596" t="s">
        <v>52</v>
      </c>
      <c r="J2596" t="s">
        <v>105</v>
      </c>
      <c r="K2596" t="s">
        <v>9757</v>
      </c>
      <c r="L2596" t="s">
        <v>35</v>
      </c>
      <c r="M2596" t="s">
        <v>3660</v>
      </c>
      <c r="N2596" s="19" t="s">
        <v>33</v>
      </c>
      <c r="S2596" s="19" t="s">
        <v>33</v>
      </c>
    </row>
    <row r="2597" spans="5:19" x14ac:dyDescent="0.25">
      <c r="E2597" t="s">
        <v>9758</v>
      </c>
      <c r="F2597" t="s">
        <v>9759</v>
      </c>
      <c r="G2597" s="19" t="s">
        <v>33</v>
      </c>
      <c r="H2597" t="s">
        <v>9760</v>
      </c>
      <c r="I2597" t="s">
        <v>52</v>
      </c>
      <c r="J2597" t="s">
        <v>137</v>
      </c>
      <c r="K2597" t="s">
        <v>9761</v>
      </c>
      <c r="L2597" t="s">
        <v>82</v>
      </c>
      <c r="M2597" t="s">
        <v>117</v>
      </c>
      <c r="N2597" s="19" t="s">
        <v>33</v>
      </c>
      <c r="S2597" s="19" t="s">
        <v>33</v>
      </c>
    </row>
    <row r="2598" spans="5:19" x14ac:dyDescent="0.25">
      <c r="E2598" t="s">
        <v>9762</v>
      </c>
      <c r="F2598" t="s">
        <v>9763</v>
      </c>
      <c r="G2598" s="19" t="s">
        <v>33</v>
      </c>
      <c r="H2598" t="s">
        <v>9760</v>
      </c>
      <c r="I2598" t="s">
        <v>89</v>
      </c>
      <c r="J2598" t="s">
        <v>89</v>
      </c>
      <c r="K2598" t="s">
        <v>9764</v>
      </c>
      <c r="L2598" t="s">
        <v>96</v>
      </c>
      <c r="M2598" t="s">
        <v>506</v>
      </c>
      <c r="N2598" s="19" t="s">
        <v>33</v>
      </c>
      <c r="S2598" s="19" t="s">
        <v>33</v>
      </c>
    </row>
    <row r="2599" spans="5:19" x14ac:dyDescent="0.25">
      <c r="E2599" t="s">
        <v>9765</v>
      </c>
      <c r="F2599" t="s">
        <v>9766</v>
      </c>
      <c r="G2599" s="19" t="s">
        <v>33</v>
      </c>
      <c r="H2599" t="s">
        <v>9760</v>
      </c>
      <c r="I2599" t="s">
        <v>89</v>
      </c>
      <c r="J2599" t="s">
        <v>89</v>
      </c>
      <c r="K2599" t="s">
        <v>9767</v>
      </c>
      <c r="L2599" t="s">
        <v>52</v>
      </c>
      <c r="M2599" t="s">
        <v>5397</v>
      </c>
      <c r="N2599" s="19" t="s">
        <v>33</v>
      </c>
      <c r="S2599" s="19" t="s">
        <v>33</v>
      </c>
    </row>
    <row r="2600" spans="5:19" x14ac:dyDescent="0.25">
      <c r="E2600" t="s">
        <v>9768</v>
      </c>
      <c r="F2600" t="s">
        <v>9769</v>
      </c>
      <c r="G2600" s="19" t="s">
        <v>33</v>
      </c>
      <c r="H2600" t="s">
        <v>9770</v>
      </c>
      <c r="I2600" t="s">
        <v>52</v>
      </c>
      <c r="J2600" t="s">
        <v>115</v>
      </c>
      <c r="K2600" t="s">
        <v>9771</v>
      </c>
      <c r="L2600" t="s">
        <v>35</v>
      </c>
      <c r="M2600" t="s">
        <v>263</v>
      </c>
      <c r="N2600" s="19" t="s">
        <v>33</v>
      </c>
      <c r="S2600" s="19" t="s">
        <v>33</v>
      </c>
    </row>
    <row r="2601" spans="5:19" x14ac:dyDescent="0.25">
      <c r="E2601" t="s">
        <v>9772</v>
      </c>
      <c r="F2601" t="s">
        <v>9773</v>
      </c>
      <c r="G2601" s="19" t="s">
        <v>33</v>
      </c>
      <c r="H2601" t="s">
        <v>9774</v>
      </c>
      <c r="I2601" t="s">
        <v>82</v>
      </c>
      <c r="J2601" t="s">
        <v>190</v>
      </c>
      <c r="K2601" t="s">
        <v>9775</v>
      </c>
      <c r="L2601" t="s">
        <v>44</v>
      </c>
      <c r="M2601" t="s">
        <v>103</v>
      </c>
      <c r="N2601" s="19" t="s">
        <v>33</v>
      </c>
      <c r="S2601" s="19" t="s">
        <v>33</v>
      </c>
    </row>
    <row r="2602" spans="5:19" x14ac:dyDescent="0.25">
      <c r="E2602" t="s">
        <v>9776</v>
      </c>
      <c r="F2602" t="s">
        <v>9777</v>
      </c>
      <c r="G2602" s="19" t="s">
        <v>33</v>
      </c>
      <c r="H2602" t="s">
        <v>9778</v>
      </c>
      <c r="I2602" t="s">
        <v>35</v>
      </c>
      <c r="J2602" t="s">
        <v>117</v>
      </c>
      <c r="K2602" t="s">
        <v>9779</v>
      </c>
      <c r="L2602" t="s">
        <v>52</v>
      </c>
      <c r="M2602" t="s">
        <v>531</v>
      </c>
      <c r="N2602" s="19" t="s">
        <v>33</v>
      </c>
      <c r="S2602" s="19" t="s">
        <v>33</v>
      </c>
    </row>
    <row r="2603" spans="5:19" x14ac:dyDescent="0.25">
      <c r="E2603" t="s">
        <v>9780</v>
      </c>
      <c r="F2603" t="s">
        <v>9781</v>
      </c>
      <c r="G2603" s="19" t="s">
        <v>33</v>
      </c>
      <c r="H2603" t="s">
        <v>9782</v>
      </c>
      <c r="I2603" t="s">
        <v>82</v>
      </c>
      <c r="J2603" t="s">
        <v>117</v>
      </c>
      <c r="K2603" t="s">
        <v>9783</v>
      </c>
      <c r="L2603" t="s">
        <v>44</v>
      </c>
      <c r="M2603" t="s">
        <v>103</v>
      </c>
      <c r="N2603" s="19" t="s">
        <v>33</v>
      </c>
      <c r="S2603" s="19" t="s">
        <v>33</v>
      </c>
    </row>
    <row r="2604" spans="5:19" x14ac:dyDescent="0.25">
      <c r="E2604" t="s">
        <v>9784</v>
      </c>
      <c r="F2604" t="s">
        <v>9785</v>
      </c>
      <c r="G2604" s="19" t="s">
        <v>33</v>
      </c>
      <c r="H2604" t="s">
        <v>9782</v>
      </c>
      <c r="I2604" t="s">
        <v>82</v>
      </c>
      <c r="J2604" t="s">
        <v>117</v>
      </c>
      <c r="K2604" t="s">
        <v>9786</v>
      </c>
      <c r="L2604" t="s">
        <v>35</v>
      </c>
      <c r="M2604" t="s">
        <v>442</v>
      </c>
      <c r="N2604" s="19" t="s">
        <v>33</v>
      </c>
      <c r="S2604" s="19" t="s">
        <v>33</v>
      </c>
    </row>
    <row r="2605" spans="5:19" x14ac:dyDescent="0.25">
      <c r="E2605" t="s">
        <v>9787</v>
      </c>
      <c r="F2605" t="s">
        <v>9788</v>
      </c>
      <c r="G2605" s="19" t="s">
        <v>33</v>
      </c>
      <c r="H2605" t="s">
        <v>9782</v>
      </c>
      <c r="I2605" t="s">
        <v>82</v>
      </c>
      <c r="J2605" t="s">
        <v>117</v>
      </c>
      <c r="K2605" t="s">
        <v>9789</v>
      </c>
      <c r="L2605" t="s">
        <v>38</v>
      </c>
      <c r="M2605" t="s">
        <v>68</v>
      </c>
      <c r="N2605" s="19" t="s">
        <v>33</v>
      </c>
      <c r="S2605" s="19" t="s">
        <v>33</v>
      </c>
    </row>
    <row r="2606" spans="5:19" x14ac:dyDescent="0.25">
      <c r="E2606" t="s">
        <v>9790</v>
      </c>
      <c r="F2606" t="s">
        <v>9791</v>
      </c>
      <c r="G2606" s="19" t="s">
        <v>33</v>
      </c>
      <c r="H2606" t="s">
        <v>9792</v>
      </c>
      <c r="I2606" t="s">
        <v>52</v>
      </c>
      <c r="J2606" t="s">
        <v>239</v>
      </c>
      <c r="K2606" t="s">
        <v>9793</v>
      </c>
      <c r="L2606" t="s">
        <v>35</v>
      </c>
      <c r="M2606" t="s">
        <v>1007</v>
      </c>
      <c r="N2606" s="19" t="s">
        <v>33</v>
      </c>
      <c r="S2606" s="19" t="s">
        <v>33</v>
      </c>
    </row>
    <row r="2607" spans="5:19" x14ac:dyDescent="0.25">
      <c r="E2607" t="s">
        <v>9794</v>
      </c>
      <c r="F2607" t="s">
        <v>9795</v>
      </c>
      <c r="G2607" s="19" t="s">
        <v>33</v>
      </c>
      <c r="H2607" t="s">
        <v>9796</v>
      </c>
      <c r="I2607" t="s">
        <v>52</v>
      </c>
      <c r="J2607" t="s">
        <v>55</v>
      </c>
      <c r="K2607" t="s">
        <v>9797</v>
      </c>
      <c r="L2607" t="s">
        <v>356</v>
      </c>
      <c r="M2607" t="s">
        <v>943</v>
      </c>
      <c r="N2607" s="19" t="s">
        <v>33</v>
      </c>
      <c r="S2607" s="19" t="s">
        <v>33</v>
      </c>
    </row>
    <row r="2608" spans="5:19" x14ac:dyDescent="0.25">
      <c r="E2608" t="s">
        <v>9798</v>
      </c>
      <c r="F2608" t="s">
        <v>9799</v>
      </c>
      <c r="G2608" s="19" t="s">
        <v>33</v>
      </c>
      <c r="H2608" t="s">
        <v>9800</v>
      </c>
      <c r="I2608" t="s">
        <v>35</v>
      </c>
      <c r="J2608" t="s">
        <v>688</v>
      </c>
      <c r="K2608" t="s">
        <v>9797</v>
      </c>
      <c r="L2608" t="s">
        <v>356</v>
      </c>
      <c r="M2608" t="s">
        <v>943</v>
      </c>
      <c r="N2608" s="19" t="s">
        <v>33</v>
      </c>
      <c r="S2608" s="19" t="s">
        <v>33</v>
      </c>
    </row>
    <row r="2609" spans="5:19" x14ac:dyDescent="0.25">
      <c r="E2609" t="s">
        <v>9801</v>
      </c>
      <c r="F2609" t="s">
        <v>9802</v>
      </c>
      <c r="G2609" s="19" t="s">
        <v>33</v>
      </c>
      <c r="H2609" t="s">
        <v>9803</v>
      </c>
      <c r="I2609" t="s">
        <v>52</v>
      </c>
      <c r="J2609" t="s">
        <v>137</v>
      </c>
      <c r="K2609" t="s">
        <v>9804</v>
      </c>
      <c r="L2609" t="s">
        <v>52</v>
      </c>
      <c r="M2609" t="s">
        <v>1540</v>
      </c>
      <c r="N2609" s="19" t="s">
        <v>33</v>
      </c>
      <c r="S2609" s="19" t="s">
        <v>33</v>
      </c>
    </row>
    <row r="2610" spans="5:19" x14ac:dyDescent="0.25">
      <c r="E2610" t="s">
        <v>9805</v>
      </c>
      <c r="F2610" t="s">
        <v>9806</v>
      </c>
      <c r="G2610" s="19" t="s">
        <v>33</v>
      </c>
      <c r="H2610" t="s">
        <v>9807</v>
      </c>
      <c r="I2610" t="s">
        <v>38</v>
      </c>
      <c r="J2610" t="s">
        <v>68</v>
      </c>
      <c r="K2610" t="s">
        <v>9804</v>
      </c>
      <c r="L2610" t="s">
        <v>52</v>
      </c>
      <c r="M2610" t="s">
        <v>1540</v>
      </c>
      <c r="N2610" s="19" t="s">
        <v>33</v>
      </c>
      <c r="S2610" s="19" t="s">
        <v>33</v>
      </c>
    </row>
    <row r="2611" spans="5:19" x14ac:dyDescent="0.25">
      <c r="E2611" t="s">
        <v>9808</v>
      </c>
      <c r="F2611" t="s">
        <v>9809</v>
      </c>
      <c r="G2611" s="19" t="s">
        <v>33</v>
      </c>
      <c r="H2611" t="s">
        <v>9807</v>
      </c>
      <c r="I2611" t="s">
        <v>89</v>
      </c>
      <c r="J2611" t="s">
        <v>89</v>
      </c>
      <c r="K2611" t="s">
        <v>9810</v>
      </c>
      <c r="L2611" t="s">
        <v>52</v>
      </c>
      <c r="M2611" t="s">
        <v>1540</v>
      </c>
      <c r="N2611" s="19" t="s">
        <v>33</v>
      </c>
      <c r="S2611" s="19" t="s">
        <v>33</v>
      </c>
    </row>
    <row r="2612" spans="5:19" x14ac:dyDescent="0.25">
      <c r="E2612" t="s">
        <v>9811</v>
      </c>
      <c r="F2612" t="s">
        <v>9812</v>
      </c>
      <c r="G2612" s="19" t="s">
        <v>33</v>
      </c>
      <c r="H2612" t="s">
        <v>9807</v>
      </c>
      <c r="I2612" t="s">
        <v>89</v>
      </c>
      <c r="J2612" t="s">
        <v>89</v>
      </c>
      <c r="K2612" t="s">
        <v>9813</v>
      </c>
      <c r="L2612" t="s">
        <v>44</v>
      </c>
      <c r="M2612" t="s">
        <v>45</v>
      </c>
      <c r="N2612" s="19" t="s">
        <v>33</v>
      </c>
      <c r="S2612" s="19" t="s">
        <v>33</v>
      </c>
    </row>
    <row r="2613" spans="5:19" x14ac:dyDescent="0.25">
      <c r="E2613" t="s">
        <v>9814</v>
      </c>
      <c r="F2613" t="s">
        <v>9815</v>
      </c>
      <c r="G2613" s="19" t="s">
        <v>33</v>
      </c>
      <c r="H2613" t="s">
        <v>9807</v>
      </c>
      <c r="I2613" t="s">
        <v>89</v>
      </c>
      <c r="J2613" t="s">
        <v>89</v>
      </c>
      <c r="K2613" t="s">
        <v>9816</v>
      </c>
      <c r="L2613" t="s">
        <v>44</v>
      </c>
      <c r="M2613" t="s">
        <v>144</v>
      </c>
      <c r="N2613" s="19" t="s">
        <v>33</v>
      </c>
      <c r="S2613" s="19" t="s">
        <v>33</v>
      </c>
    </row>
    <row r="2614" spans="5:19" x14ac:dyDescent="0.25">
      <c r="E2614" t="s">
        <v>9817</v>
      </c>
      <c r="F2614" t="s">
        <v>9818</v>
      </c>
      <c r="G2614" s="19" t="s">
        <v>33</v>
      </c>
      <c r="H2614" t="s">
        <v>9807</v>
      </c>
      <c r="I2614" t="s">
        <v>89</v>
      </c>
      <c r="J2614" t="s">
        <v>89</v>
      </c>
      <c r="K2614" t="s">
        <v>9819</v>
      </c>
      <c r="L2614" t="s">
        <v>44</v>
      </c>
      <c r="M2614" t="s">
        <v>915</v>
      </c>
      <c r="N2614" s="19" t="s">
        <v>33</v>
      </c>
      <c r="S2614" s="19" t="s">
        <v>33</v>
      </c>
    </row>
    <row r="2615" spans="5:19" x14ac:dyDescent="0.25">
      <c r="E2615" t="s">
        <v>9820</v>
      </c>
      <c r="F2615" t="s">
        <v>9821</v>
      </c>
      <c r="G2615" s="19" t="s">
        <v>33</v>
      </c>
      <c r="H2615" t="s">
        <v>9822</v>
      </c>
      <c r="I2615" t="s">
        <v>150</v>
      </c>
      <c r="J2615" t="s">
        <v>510</v>
      </c>
      <c r="K2615" t="s">
        <v>9819</v>
      </c>
      <c r="L2615" t="s">
        <v>44</v>
      </c>
      <c r="M2615" t="s">
        <v>915</v>
      </c>
      <c r="N2615" s="19" t="s">
        <v>33</v>
      </c>
      <c r="S2615" s="19" t="s">
        <v>33</v>
      </c>
    </row>
    <row r="2616" spans="5:19" x14ac:dyDescent="0.25">
      <c r="E2616" t="s">
        <v>9823</v>
      </c>
      <c r="F2616" t="s">
        <v>9824</v>
      </c>
      <c r="G2616" s="19" t="s">
        <v>33</v>
      </c>
      <c r="H2616" t="s">
        <v>9825</v>
      </c>
      <c r="I2616" t="s">
        <v>82</v>
      </c>
      <c r="J2616" t="s">
        <v>506</v>
      </c>
      <c r="K2616" t="s">
        <v>9826</v>
      </c>
      <c r="L2616" t="s">
        <v>52</v>
      </c>
      <c r="M2616" t="s">
        <v>55</v>
      </c>
      <c r="N2616" s="19" t="s">
        <v>33</v>
      </c>
      <c r="S2616" s="19" t="s">
        <v>33</v>
      </c>
    </row>
    <row r="2617" spans="5:19" x14ac:dyDescent="0.25">
      <c r="E2617" t="s">
        <v>9827</v>
      </c>
      <c r="F2617" t="s">
        <v>9828</v>
      </c>
      <c r="G2617" s="19" t="s">
        <v>33</v>
      </c>
      <c r="H2617" t="s">
        <v>9825</v>
      </c>
      <c r="I2617" t="s">
        <v>89</v>
      </c>
      <c r="J2617" t="s">
        <v>89</v>
      </c>
      <c r="K2617" t="s">
        <v>9829</v>
      </c>
      <c r="L2617" t="s">
        <v>35</v>
      </c>
      <c r="M2617" t="s">
        <v>36</v>
      </c>
      <c r="N2617" s="19" t="s">
        <v>33</v>
      </c>
      <c r="S2617" s="19" t="s">
        <v>33</v>
      </c>
    </row>
    <row r="2618" spans="5:19" x14ac:dyDescent="0.25">
      <c r="E2618" t="s">
        <v>9830</v>
      </c>
      <c r="F2618" t="s">
        <v>9831</v>
      </c>
      <c r="G2618" s="19" t="s">
        <v>33</v>
      </c>
      <c r="H2618" t="s">
        <v>9825</v>
      </c>
      <c r="I2618" t="s">
        <v>89</v>
      </c>
      <c r="J2618" t="s">
        <v>89</v>
      </c>
      <c r="K2618" t="s">
        <v>9832</v>
      </c>
      <c r="L2618" t="s">
        <v>38</v>
      </c>
      <c r="M2618" t="s">
        <v>471</v>
      </c>
      <c r="N2618" s="19" t="s">
        <v>33</v>
      </c>
      <c r="S2618" s="19" t="s">
        <v>33</v>
      </c>
    </row>
    <row r="2619" spans="5:19" x14ac:dyDescent="0.25">
      <c r="E2619" t="s">
        <v>9833</v>
      </c>
      <c r="F2619" t="s">
        <v>9834</v>
      </c>
      <c r="G2619" s="19" t="s">
        <v>33</v>
      </c>
      <c r="H2619" t="s">
        <v>9835</v>
      </c>
      <c r="I2619" t="s">
        <v>96</v>
      </c>
      <c r="J2619" t="s">
        <v>291</v>
      </c>
      <c r="K2619" t="s">
        <v>9836</v>
      </c>
      <c r="L2619" t="s">
        <v>38</v>
      </c>
      <c r="M2619" t="s">
        <v>1096</v>
      </c>
      <c r="N2619" s="19" t="s">
        <v>33</v>
      </c>
      <c r="S2619" s="19" t="s">
        <v>33</v>
      </c>
    </row>
    <row r="2620" spans="5:19" x14ac:dyDescent="0.25">
      <c r="E2620" t="s">
        <v>9837</v>
      </c>
      <c r="F2620" t="s">
        <v>9838</v>
      </c>
      <c r="G2620" s="19" t="s">
        <v>33</v>
      </c>
      <c r="H2620" t="s">
        <v>9839</v>
      </c>
      <c r="I2620" t="s">
        <v>89</v>
      </c>
      <c r="J2620" t="s">
        <v>89</v>
      </c>
      <c r="K2620" t="s">
        <v>9840</v>
      </c>
      <c r="L2620" t="s">
        <v>38</v>
      </c>
      <c r="M2620" t="s">
        <v>68</v>
      </c>
      <c r="N2620" s="19" t="s">
        <v>33</v>
      </c>
      <c r="S2620" s="19" t="s">
        <v>33</v>
      </c>
    </row>
    <row r="2621" spans="5:19" x14ac:dyDescent="0.25">
      <c r="E2621" t="s">
        <v>9841</v>
      </c>
      <c r="F2621" t="s">
        <v>9842</v>
      </c>
      <c r="G2621" s="19" t="s">
        <v>33</v>
      </c>
      <c r="H2621" t="s">
        <v>9839</v>
      </c>
      <c r="I2621" t="s">
        <v>89</v>
      </c>
      <c r="J2621" t="s">
        <v>89</v>
      </c>
      <c r="K2621" t="s">
        <v>9843</v>
      </c>
      <c r="L2621" t="s">
        <v>52</v>
      </c>
      <c r="M2621" t="s">
        <v>137</v>
      </c>
      <c r="N2621" s="19" t="s">
        <v>33</v>
      </c>
      <c r="S2621" s="19" t="s">
        <v>33</v>
      </c>
    </row>
    <row r="2622" spans="5:19" x14ac:dyDescent="0.25">
      <c r="E2622" t="s">
        <v>9844</v>
      </c>
      <c r="F2622" t="s">
        <v>9845</v>
      </c>
      <c r="G2622" s="19" t="s">
        <v>33</v>
      </c>
      <c r="H2622" t="s">
        <v>9846</v>
      </c>
      <c r="I2622" t="s">
        <v>110</v>
      </c>
      <c r="J2622" t="s">
        <v>1200</v>
      </c>
      <c r="K2622" t="s">
        <v>9847</v>
      </c>
      <c r="L2622" t="s">
        <v>44</v>
      </c>
      <c r="M2622" t="s">
        <v>103</v>
      </c>
      <c r="N2622" s="19" t="s">
        <v>33</v>
      </c>
      <c r="S2622" s="19" t="s">
        <v>33</v>
      </c>
    </row>
    <row r="2623" spans="5:19" x14ac:dyDescent="0.25">
      <c r="E2623" t="s">
        <v>9848</v>
      </c>
      <c r="F2623" t="s">
        <v>9849</v>
      </c>
      <c r="G2623" s="19" t="s">
        <v>33</v>
      </c>
      <c r="H2623" t="s">
        <v>9850</v>
      </c>
      <c r="I2623" t="s">
        <v>44</v>
      </c>
      <c r="J2623" t="s">
        <v>506</v>
      </c>
      <c r="K2623" t="s">
        <v>9447</v>
      </c>
      <c r="L2623" t="s">
        <v>38</v>
      </c>
      <c r="M2623" t="s">
        <v>39</v>
      </c>
      <c r="N2623" s="19" t="s">
        <v>33</v>
      </c>
      <c r="S2623" s="19" t="s">
        <v>33</v>
      </c>
    </row>
    <row r="2624" spans="5:19" x14ac:dyDescent="0.25">
      <c r="E2624" t="s">
        <v>9851</v>
      </c>
      <c r="F2624" t="s">
        <v>9852</v>
      </c>
      <c r="G2624" s="19" t="s">
        <v>33</v>
      </c>
      <c r="H2624" t="s">
        <v>9853</v>
      </c>
      <c r="I2624" t="s">
        <v>38</v>
      </c>
      <c r="J2624" t="s">
        <v>68</v>
      </c>
      <c r="K2624" t="s">
        <v>9854</v>
      </c>
      <c r="L2624" t="s">
        <v>35</v>
      </c>
      <c r="M2624" t="s">
        <v>160</v>
      </c>
      <c r="N2624" s="19" t="s">
        <v>33</v>
      </c>
      <c r="S2624" s="19" t="s">
        <v>33</v>
      </c>
    </row>
    <row r="2625" spans="5:19" x14ac:dyDescent="0.25">
      <c r="E2625" t="s">
        <v>9855</v>
      </c>
      <c r="F2625" t="s">
        <v>9856</v>
      </c>
      <c r="G2625" s="19" t="s">
        <v>33</v>
      </c>
      <c r="H2625" t="s">
        <v>9853</v>
      </c>
      <c r="I2625" t="s">
        <v>38</v>
      </c>
      <c r="J2625" t="s">
        <v>68</v>
      </c>
      <c r="K2625" t="s">
        <v>9857</v>
      </c>
      <c r="L2625" t="s">
        <v>35</v>
      </c>
      <c r="M2625" t="s">
        <v>160</v>
      </c>
      <c r="N2625" s="19" t="s">
        <v>33</v>
      </c>
      <c r="S2625" s="19" t="s">
        <v>33</v>
      </c>
    </row>
    <row r="2626" spans="5:19" x14ac:dyDescent="0.25">
      <c r="E2626" t="s">
        <v>9858</v>
      </c>
      <c r="F2626" t="s">
        <v>9859</v>
      </c>
      <c r="G2626" s="19" t="s">
        <v>33</v>
      </c>
      <c r="H2626" t="s">
        <v>9860</v>
      </c>
      <c r="I2626" t="s">
        <v>38</v>
      </c>
      <c r="J2626" t="s">
        <v>815</v>
      </c>
      <c r="K2626" t="s">
        <v>9861</v>
      </c>
      <c r="L2626" t="s">
        <v>170</v>
      </c>
      <c r="M2626" t="s">
        <v>683</v>
      </c>
      <c r="N2626" s="19" t="s">
        <v>33</v>
      </c>
      <c r="S2626" s="19" t="s">
        <v>33</v>
      </c>
    </row>
    <row r="2627" spans="5:19" x14ac:dyDescent="0.25">
      <c r="E2627" t="s">
        <v>9862</v>
      </c>
      <c r="F2627" t="s">
        <v>9863</v>
      </c>
      <c r="G2627" s="19" t="s">
        <v>33</v>
      </c>
      <c r="H2627" t="s">
        <v>9864</v>
      </c>
      <c r="I2627" t="s">
        <v>38</v>
      </c>
      <c r="J2627" t="s">
        <v>1096</v>
      </c>
      <c r="K2627" t="s">
        <v>9861</v>
      </c>
      <c r="L2627" t="s">
        <v>170</v>
      </c>
      <c r="M2627" t="s">
        <v>683</v>
      </c>
      <c r="N2627" s="19" t="s">
        <v>33</v>
      </c>
      <c r="S2627" s="19" t="s">
        <v>33</v>
      </c>
    </row>
    <row r="2628" spans="5:19" x14ac:dyDescent="0.25">
      <c r="E2628" t="s">
        <v>9865</v>
      </c>
      <c r="F2628" t="s">
        <v>9866</v>
      </c>
      <c r="G2628" s="19" t="s">
        <v>33</v>
      </c>
      <c r="H2628" t="s">
        <v>9864</v>
      </c>
      <c r="I2628" t="s">
        <v>38</v>
      </c>
      <c r="J2628" t="s">
        <v>1096</v>
      </c>
      <c r="K2628" t="s">
        <v>9867</v>
      </c>
      <c r="L2628" t="s">
        <v>110</v>
      </c>
      <c r="M2628" t="s">
        <v>322</v>
      </c>
      <c r="N2628" s="19" t="s">
        <v>33</v>
      </c>
      <c r="S2628" s="19" t="s">
        <v>33</v>
      </c>
    </row>
    <row r="2629" spans="5:19" x14ac:dyDescent="0.25">
      <c r="E2629" t="s">
        <v>9868</v>
      </c>
      <c r="F2629" t="s">
        <v>9869</v>
      </c>
      <c r="G2629" s="19" t="s">
        <v>33</v>
      </c>
      <c r="H2629" t="s">
        <v>9864</v>
      </c>
      <c r="I2629" t="s">
        <v>38</v>
      </c>
      <c r="J2629" t="s">
        <v>1096</v>
      </c>
      <c r="K2629" t="s">
        <v>9870</v>
      </c>
      <c r="L2629" t="s">
        <v>52</v>
      </c>
      <c r="M2629" t="s">
        <v>137</v>
      </c>
      <c r="N2629" s="19" t="s">
        <v>33</v>
      </c>
      <c r="S2629" s="19" t="s">
        <v>33</v>
      </c>
    </row>
    <row r="2630" spans="5:19" x14ac:dyDescent="0.25">
      <c r="E2630" t="s">
        <v>9871</v>
      </c>
      <c r="F2630" t="s">
        <v>9872</v>
      </c>
      <c r="G2630" s="19" t="s">
        <v>33</v>
      </c>
      <c r="H2630" t="s">
        <v>9873</v>
      </c>
      <c r="I2630" t="s">
        <v>35</v>
      </c>
      <c r="J2630" t="s">
        <v>160</v>
      </c>
      <c r="K2630" t="s">
        <v>9870</v>
      </c>
      <c r="L2630" t="s">
        <v>52</v>
      </c>
      <c r="M2630" t="s">
        <v>137</v>
      </c>
      <c r="N2630" s="19" t="s">
        <v>33</v>
      </c>
      <c r="S2630" s="19" t="s">
        <v>33</v>
      </c>
    </row>
    <row r="2631" spans="5:19" x14ac:dyDescent="0.25">
      <c r="E2631" t="s">
        <v>9874</v>
      </c>
      <c r="F2631" t="s">
        <v>9875</v>
      </c>
      <c r="G2631" s="19" t="s">
        <v>33</v>
      </c>
      <c r="H2631" t="s">
        <v>9876</v>
      </c>
      <c r="I2631" t="s">
        <v>150</v>
      </c>
      <c r="J2631" t="s">
        <v>151</v>
      </c>
      <c r="K2631" t="s">
        <v>9870</v>
      </c>
      <c r="L2631" t="s">
        <v>52</v>
      </c>
      <c r="M2631" t="s">
        <v>137</v>
      </c>
      <c r="N2631" s="19" t="s">
        <v>33</v>
      </c>
      <c r="S2631" s="19" t="s">
        <v>33</v>
      </c>
    </row>
    <row r="2632" spans="5:19" x14ac:dyDescent="0.25">
      <c r="E2632" t="s">
        <v>9877</v>
      </c>
      <c r="F2632" t="s">
        <v>9878</v>
      </c>
      <c r="G2632" s="19" t="s">
        <v>33</v>
      </c>
      <c r="H2632" t="s">
        <v>9879</v>
      </c>
      <c r="I2632" t="s">
        <v>89</v>
      </c>
      <c r="J2632" t="s">
        <v>89</v>
      </c>
      <c r="K2632" t="s">
        <v>9880</v>
      </c>
      <c r="L2632" t="s">
        <v>44</v>
      </c>
      <c r="M2632" t="s">
        <v>789</v>
      </c>
      <c r="N2632" s="19" t="s">
        <v>33</v>
      </c>
      <c r="S2632" s="19" t="s">
        <v>33</v>
      </c>
    </row>
    <row r="2633" spans="5:19" x14ac:dyDescent="0.25">
      <c r="E2633" t="s">
        <v>9881</v>
      </c>
      <c r="F2633" t="s">
        <v>9882</v>
      </c>
      <c r="G2633" s="19" t="s">
        <v>33</v>
      </c>
      <c r="H2633" t="s">
        <v>9883</v>
      </c>
      <c r="I2633" t="s">
        <v>89</v>
      </c>
      <c r="J2633" t="s">
        <v>89</v>
      </c>
      <c r="K2633" t="s">
        <v>9884</v>
      </c>
      <c r="L2633" t="s">
        <v>44</v>
      </c>
      <c r="M2633" t="s">
        <v>45</v>
      </c>
      <c r="N2633" s="19" t="s">
        <v>33</v>
      </c>
      <c r="S2633" s="19" t="s">
        <v>33</v>
      </c>
    </row>
    <row r="2634" spans="5:19" x14ac:dyDescent="0.25">
      <c r="E2634" t="s">
        <v>9885</v>
      </c>
      <c r="F2634" t="s">
        <v>9886</v>
      </c>
      <c r="G2634" s="19" t="s">
        <v>33</v>
      </c>
      <c r="H2634" t="s">
        <v>9887</v>
      </c>
      <c r="I2634" t="s">
        <v>52</v>
      </c>
      <c r="J2634" t="s">
        <v>195</v>
      </c>
      <c r="K2634" t="s">
        <v>9884</v>
      </c>
      <c r="L2634" t="s">
        <v>44</v>
      </c>
      <c r="M2634" t="s">
        <v>45</v>
      </c>
      <c r="N2634" s="19" t="s">
        <v>33</v>
      </c>
      <c r="S2634" s="19" t="s">
        <v>33</v>
      </c>
    </row>
    <row r="2635" spans="5:19" x14ac:dyDescent="0.25">
      <c r="E2635" t="s">
        <v>9888</v>
      </c>
      <c r="F2635" t="s">
        <v>9889</v>
      </c>
      <c r="G2635" s="19" t="s">
        <v>33</v>
      </c>
      <c r="H2635" t="s">
        <v>9890</v>
      </c>
      <c r="I2635" t="s">
        <v>82</v>
      </c>
      <c r="J2635" t="s">
        <v>190</v>
      </c>
      <c r="K2635" t="s">
        <v>9891</v>
      </c>
      <c r="L2635" t="s">
        <v>38</v>
      </c>
      <c r="M2635" t="s">
        <v>133</v>
      </c>
      <c r="N2635" s="19" t="s">
        <v>33</v>
      </c>
      <c r="S2635" s="19" t="s">
        <v>33</v>
      </c>
    </row>
    <row r="2636" spans="5:19" x14ac:dyDescent="0.25">
      <c r="E2636" t="s">
        <v>9892</v>
      </c>
      <c r="F2636" t="s">
        <v>9893</v>
      </c>
      <c r="G2636" s="19" t="s">
        <v>33</v>
      </c>
      <c r="H2636" t="s">
        <v>9894</v>
      </c>
      <c r="I2636" t="s">
        <v>52</v>
      </c>
      <c r="J2636" t="s">
        <v>137</v>
      </c>
      <c r="K2636" t="s">
        <v>9895</v>
      </c>
      <c r="L2636" t="s">
        <v>170</v>
      </c>
      <c r="M2636" t="s">
        <v>1425</v>
      </c>
      <c r="N2636" s="19" t="s">
        <v>33</v>
      </c>
      <c r="S2636" s="19" t="s">
        <v>33</v>
      </c>
    </row>
    <row r="2637" spans="5:19" x14ac:dyDescent="0.25">
      <c r="E2637" t="s">
        <v>9896</v>
      </c>
      <c r="F2637" t="s">
        <v>9897</v>
      </c>
      <c r="G2637" s="19" t="s">
        <v>33</v>
      </c>
      <c r="H2637" t="s">
        <v>9898</v>
      </c>
      <c r="I2637" t="s">
        <v>38</v>
      </c>
      <c r="J2637" t="s">
        <v>471</v>
      </c>
      <c r="K2637" t="s">
        <v>9899</v>
      </c>
      <c r="L2637" t="s">
        <v>44</v>
      </c>
      <c r="M2637" t="s">
        <v>103</v>
      </c>
      <c r="N2637" s="19" t="s">
        <v>33</v>
      </c>
      <c r="S2637" s="19" t="s">
        <v>33</v>
      </c>
    </row>
    <row r="2638" spans="5:19" x14ac:dyDescent="0.25">
      <c r="E2638" t="s">
        <v>9900</v>
      </c>
      <c r="F2638" t="s">
        <v>9901</v>
      </c>
      <c r="G2638" s="19" t="s">
        <v>33</v>
      </c>
      <c r="H2638" t="s">
        <v>9898</v>
      </c>
      <c r="I2638" t="s">
        <v>38</v>
      </c>
      <c r="J2638" t="s">
        <v>471</v>
      </c>
      <c r="K2638" t="s">
        <v>9902</v>
      </c>
      <c r="L2638" t="s">
        <v>142</v>
      </c>
      <c r="M2638" t="s">
        <v>133</v>
      </c>
      <c r="N2638" s="19" t="s">
        <v>33</v>
      </c>
      <c r="S2638" s="19" t="s">
        <v>33</v>
      </c>
    </row>
    <row r="2639" spans="5:19" x14ac:dyDescent="0.25">
      <c r="E2639" t="s">
        <v>9903</v>
      </c>
      <c r="F2639" t="s">
        <v>9904</v>
      </c>
      <c r="G2639" s="19" t="s">
        <v>33</v>
      </c>
      <c r="H2639" t="s">
        <v>9898</v>
      </c>
      <c r="I2639" t="s">
        <v>38</v>
      </c>
      <c r="J2639" t="s">
        <v>471</v>
      </c>
      <c r="K2639" t="s">
        <v>9905</v>
      </c>
      <c r="L2639" t="s">
        <v>38</v>
      </c>
      <c r="M2639" t="s">
        <v>68</v>
      </c>
      <c r="N2639" s="19" t="s">
        <v>33</v>
      </c>
      <c r="S2639" s="19" t="s">
        <v>33</v>
      </c>
    </row>
    <row r="2640" spans="5:19" x14ac:dyDescent="0.25">
      <c r="E2640" t="s">
        <v>9906</v>
      </c>
      <c r="F2640" t="s">
        <v>9907</v>
      </c>
      <c r="G2640" s="19" t="s">
        <v>33</v>
      </c>
      <c r="H2640" t="s">
        <v>9908</v>
      </c>
      <c r="I2640" t="s">
        <v>44</v>
      </c>
      <c r="J2640" t="s">
        <v>45</v>
      </c>
      <c r="K2640" t="s">
        <v>9909</v>
      </c>
      <c r="L2640" t="s">
        <v>52</v>
      </c>
      <c r="M2640" t="s">
        <v>531</v>
      </c>
      <c r="N2640" s="19" t="s">
        <v>33</v>
      </c>
      <c r="S2640" s="19" t="s">
        <v>33</v>
      </c>
    </row>
    <row r="2641" spans="5:19" x14ac:dyDescent="0.25">
      <c r="E2641" t="s">
        <v>9910</v>
      </c>
      <c r="F2641" t="s">
        <v>9911</v>
      </c>
      <c r="G2641" s="19" t="s">
        <v>33</v>
      </c>
      <c r="H2641" t="s">
        <v>9912</v>
      </c>
      <c r="I2641" t="s">
        <v>82</v>
      </c>
      <c r="J2641" t="s">
        <v>703</v>
      </c>
      <c r="K2641" t="s">
        <v>9913</v>
      </c>
      <c r="L2641" t="s">
        <v>38</v>
      </c>
      <c r="M2641" t="s">
        <v>68</v>
      </c>
      <c r="N2641" s="19" t="s">
        <v>33</v>
      </c>
      <c r="S2641" s="19" t="s">
        <v>33</v>
      </c>
    </row>
    <row r="2642" spans="5:19" x14ac:dyDescent="0.25">
      <c r="E2642" t="s">
        <v>9914</v>
      </c>
      <c r="F2642" t="s">
        <v>9915</v>
      </c>
      <c r="G2642" s="19" t="s">
        <v>33</v>
      </c>
      <c r="H2642" t="s">
        <v>9916</v>
      </c>
      <c r="I2642" t="s">
        <v>52</v>
      </c>
      <c r="J2642" t="s">
        <v>55</v>
      </c>
      <c r="K2642" t="s">
        <v>9917</v>
      </c>
      <c r="L2642" t="s">
        <v>52</v>
      </c>
      <c r="M2642" t="s">
        <v>1069</v>
      </c>
      <c r="N2642" s="19" t="s">
        <v>33</v>
      </c>
      <c r="S2642" s="19" t="s">
        <v>33</v>
      </c>
    </row>
    <row r="2643" spans="5:19" x14ac:dyDescent="0.25">
      <c r="E2643" t="s">
        <v>9918</v>
      </c>
      <c r="F2643" t="s">
        <v>9919</v>
      </c>
      <c r="G2643" s="19" t="s">
        <v>33</v>
      </c>
      <c r="H2643" t="s">
        <v>9920</v>
      </c>
      <c r="I2643" t="s">
        <v>38</v>
      </c>
      <c r="J2643" t="s">
        <v>1275</v>
      </c>
      <c r="K2643" t="s">
        <v>9921</v>
      </c>
      <c r="L2643" t="s">
        <v>35</v>
      </c>
      <c r="M2643" t="s">
        <v>442</v>
      </c>
      <c r="N2643" s="19" t="s">
        <v>33</v>
      </c>
      <c r="S2643" s="19" t="s">
        <v>33</v>
      </c>
    </row>
    <row r="2644" spans="5:19" x14ac:dyDescent="0.25">
      <c r="E2644" t="s">
        <v>9922</v>
      </c>
      <c r="F2644" t="s">
        <v>9923</v>
      </c>
      <c r="G2644" s="19" t="s">
        <v>33</v>
      </c>
      <c r="H2644" t="s">
        <v>9924</v>
      </c>
      <c r="I2644" t="s">
        <v>52</v>
      </c>
      <c r="J2644" t="s">
        <v>137</v>
      </c>
      <c r="K2644" t="s">
        <v>9925</v>
      </c>
      <c r="L2644" t="s">
        <v>110</v>
      </c>
      <c r="M2644" t="s">
        <v>204</v>
      </c>
      <c r="N2644" s="19" t="s">
        <v>33</v>
      </c>
      <c r="S2644" s="19" t="s">
        <v>33</v>
      </c>
    </row>
    <row r="2645" spans="5:19" x14ac:dyDescent="0.25">
      <c r="E2645" t="s">
        <v>9926</v>
      </c>
      <c r="F2645" t="s">
        <v>9927</v>
      </c>
      <c r="G2645" s="19" t="s">
        <v>33</v>
      </c>
      <c r="H2645" t="s">
        <v>9924</v>
      </c>
      <c r="I2645" t="s">
        <v>89</v>
      </c>
      <c r="J2645" t="s">
        <v>89</v>
      </c>
      <c r="K2645" t="s">
        <v>9928</v>
      </c>
      <c r="L2645" t="s">
        <v>35</v>
      </c>
      <c r="M2645" t="s">
        <v>263</v>
      </c>
      <c r="N2645" s="19" t="s">
        <v>33</v>
      </c>
      <c r="S2645" s="19" t="s">
        <v>33</v>
      </c>
    </row>
    <row r="2646" spans="5:19" x14ac:dyDescent="0.25">
      <c r="E2646" t="s">
        <v>9929</v>
      </c>
      <c r="F2646" t="s">
        <v>9930</v>
      </c>
      <c r="G2646" s="19" t="s">
        <v>33</v>
      </c>
      <c r="H2646" t="s">
        <v>9924</v>
      </c>
      <c r="I2646" t="s">
        <v>89</v>
      </c>
      <c r="J2646" t="s">
        <v>89</v>
      </c>
      <c r="K2646" t="s">
        <v>9931</v>
      </c>
      <c r="L2646" t="s">
        <v>91</v>
      </c>
      <c r="M2646" t="s">
        <v>99</v>
      </c>
      <c r="N2646" s="19" t="s">
        <v>33</v>
      </c>
      <c r="S2646" s="19" t="s">
        <v>33</v>
      </c>
    </row>
    <row r="2647" spans="5:19" x14ac:dyDescent="0.25">
      <c r="E2647" t="s">
        <v>9932</v>
      </c>
      <c r="F2647" t="s">
        <v>9933</v>
      </c>
      <c r="G2647" s="19" t="s">
        <v>33</v>
      </c>
      <c r="H2647" t="s">
        <v>9924</v>
      </c>
      <c r="I2647" t="s">
        <v>89</v>
      </c>
      <c r="J2647" t="s">
        <v>89</v>
      </c>
      <c r="K2647" t="s">
        <v>9934</v>
      </c>
      <c r="L2647" t="s">
        <v>35</v>
      </c>
      <c r="M2647" t="s">
        <v>85</v>
      </c>
      <c r="N2647" s="19" t="s">
        <v>33</v>
      </c>
      <c r="S2647" s="19" t="s">
        <v>33</v>
      </c>
    </row>
    <row r="2648" spans="5:19" x14ac:dyDescent="0.25">
      <c r="E2648" t="s">
        <v>9935</v>
      </c>
      <c r="F2648" t="s">
        <v>9936</v>
      </c>
      <c r="G2648" s="19" t="s">
        <v>33</v>
      </c>
      <c r="H2648" t="s">
        <v>9924</v>
      </c>
      <c r="I2648" t="s">
        <v>89</v>
      </c>
      <c r="J2648" t="s">
        <v>89</v>
      </c>
      <c r="K2648" t="s">
        <v>9937</v>
      </c>
      <c r="L2648" t="s">
        <v>82</v>
      </c>
      <c r="M2648" t="s">
        <v>506</v>
      </c>
      <c r="N2648" s="19" t="s">
        <v>33</v>
      </c>
      <c r="S2648" s="19" t="s">
        <v>33</v>
      </c>
    </row>
    <row r="2649" spans="5:19" x14ac:dyDescent="0.25">
      <c r="E2649" t="s">
        <v>9938</v>
      </c>
      <c r="F2649" t="s">
        <v>9939</v>
      </c>
      <c r="G2649" s="19" t="s">
        <v>33</v>
      </c>
      <c r="H2649" t="s">
        <v>9940</v>
      </c>
      <c r="I2649" t="s">
        <v>110</v>
      </c>
      <c r="J2649" t="s">
        <v>2619</v>
      </c>
      <c r="K2649" t="s">
        <v>9941</v>
      </c>
      <c r="L2649" t="s">
        <v>170</v>
      </c>
      <c r="M2649" t="s">
        <v>184</v>
      </c>
      <c r="N2649" s="19" t="s">
        <v>33</v>
      </c>
      <c r="S2649" s="19" t="s">
        <v>33</v>
      </c>
    </row>
    <row r="2650" spans="5:19" x14ac:dyDescent="0.25">
      <c r="E2650" t="s">
        <v>9942</v>
      </c>
      <c r="F2650" t="s">
        <v>9943</v>
      </c>
      <c r="G2650" s="19" t="s">
        <v>33</v>
      </c>
      <c r="H2650" t="s">
        <v>9944</v>
      </c>
      <c r="I2650" t="s">
        <v>91</v>
      </c>
      <c r="J2650" t="s">
        <v>640</v>
      </c>
      <c r="K2650" t="s">
        <v>9945</v>
      </c>
      <c r="L2650" t="s">
        <v>44</v>
      </c>
      <c r="M2650" t="s">
        <v>103</v>
      </c>
      <c r="N2650" s="19" t="s">
        <v>33</v>
      </c>
      <c r="S2650" s="19" t="s">
        <v>33</v>
      </c>
    </row>
    <row r="2651" spans="5:19" x14ac:dyDescent="0.25">
      <c r="E2651" t="s">
        <v>9946</v>
      </c>
      <c r="F2651" t="s">
        <v>9947</v>
      </c>
      <c r="G2651" s="19" t="s">
        <v>33</v>
      </c>
      <c r="H2651" t="s">
        <v>9948</v>
      </c>
      <c r="I2651" t="s">
        <v>52</v>
      </c>
      <c r="J2651" t="s">
        <v>137</v>
      </c>
      <c r="K2651" t="s">
        <v>9949</v>
      </c>
      <c r="L2651" t="s">
        <v>52</v>
      </c>
      <c r="M2651" t="s">
        <v>115</v>
      </c>
      <c r="N2651" s="19" t="s">
        <v>33</v>
      </c>
      <c r="S2651" s="19" t="s">
        <v>33</v>
      </c>
    </row>
    <row r="2652" spans="5:19" x14ac:dyDescent="0.25">
      <c r="E2652" t="s">
        <v>9950</v>
      </c>
      <c r="F2652" t="s">
        <v>9951</v>
      </c>
      <c r="G2652" s="19" t="s">
        <v>33</v>
      </c>
      <c r="H2652" t="s">
        <v>9952</v>
      </c>
      <c r="I2652" t="s">
        <v>38</v>
      </c>
      <c r="J2652" t="s">
        <v>249</v>
      </c>
      <c r="K2652" t="s">
        <v>9953</v>
      </c>
      <c r="L2652" t="s">
        <v>38</v>
      </c>
      <c r="M2652" t="s">
        <v>68</v>
      </c>
      <c r="N2652" s="19" t="s">
        <v>33</v>
      </c>
      <c r="S2652" s="19" t="s">
        <v>33</v>
      </c>
    </row>
    <row r="2653" spans="5:19" x14ac:dyDescent="0.25">
      <c r="E2653" t="s">
        <v>9954</v>
      </c>
      <c r="F2653" t="s">
        <v>9955</v>
      </c>
      <c r="G2653" s="19" t="s">
        <v>33</v>
      </c>
      <c r="H2653" t="s">
        <v>9956</v>
      </c>
      <c r="I2653" t="s">
        <v>110</v>
      </c>
      <c r="J2653" t="s">
        <v>339</v>
      </c>
      <c r="K2653" t="s">
        <v>9957</v>
      </c>
      <c r="L2653" t="s">
        <v>35</v>
      </c>
      <c r="M2653" t="s">
        <v>36</v>
      </c>
      <c r="N2653" s="19" t="s">
        <v>33</v>
      </c>
      <c r="S2653" s="19" t="s">
        <v>33</v>
      </c>
    </row>
    <row r="2654" spans="5:19" x14ac:dyDescent="0.25">
      <c r="E2654" t="s">
        <v>9958</v>
      </c>
      <c r="F2654" t="s">
        <v>9959</v>
      </c>
      <c r="G2654" s="19" t="s">
        <v>33</v>
      </c>
      <c r="H2654" t="s">
        <v>9960</v>
      </c>
      <c r="I2654" t="s">
        <v>110</v>
      </c>
      <c r="J2654" t="s">
        <v>339</v>
      </c>
      <c r="K2654" t="s">
        <v>9961</v>
      </c>
      <c r="L2654" t="s">
        <v>142</v>
      </c>
      <c r="M2654" t="s">
        <v>195</v>
      </c>
      <c r="N2654" s="19" t="s">
        <v>33</v>
      </c>
      <c r="S2654" s="19" t="s">
        <v>33</v>
      </c>
    </row>
    <row r="2655" spans="5:19" x14ac:dyDescent="0.25">
      <c r="E2655" t="s">
        <v>9962</v>
      </c>
      <c r="F2655" t="s">
        <v>9963</v>
      </c>
      <c r="G2655" s="19" t="s">
        <v>33</v>
      </c>
      <c r="H2655" t="s">
        <v>9964</v>
      </c>
      <c r="I2655" t="s">
        <v>150</v>
      </c>
      <c r="J2655" t="s">
        <v>510</v>
      </c>
      <c r="K2655" t="s">
        <v>9965</v>
      </c>
      <c r="L2655" t="s">
        <v>38</v>
      </c>
      <c r="M2655" t="s">
        <v>62</v>
      </c>
      <c r="N2655" s="19" t="s">
        <v>33</v>
      </c>
      <c r="S2655" s="19" t="s">
        <v>33</v>
      </c>
    </row>
    <row r="2656" spans="5:19" x14ac:dyDescent="0.25">
      <c r="E2656" t="s">
        <v>9966</v>
      </c>
      <c r="F2656" t="s">
        <v>9967</v>
      </c>
      <c r="G2656" s="19" t="s">
        <v>33</v>
      </c>
      <c r="H2656" t="s">
        <v>9968</v>
      </c>
      <c r="I2656" t="s">
        <v>150</v>
      </c>
      <c r="J2656" t="s">
        <v>244</v>
      </c>
      <c r="K2656" t="s">
        <v>9969</v>
      </c>
      <c r="L2656" t="s">
        <v>38</v>
      </c>
      <c r="M2656" t="s">
        <v>1096</v>
      </c>
      <c r="N2656" s="19" t="s">
        <v>33</v>
      </c>
      <c r="S2656" s="19" t="s">
        <v>33</v>
      </c>
    </row>
    <row r="2657" spans="5:19" x14ac:dyDescent="0.25">
      <c r="E2657" t="s">
        <v>9970</v>
      </c>
      <c r="F2657" t="s">
        <v>9971</v>
      </c>
      <c r="G2657" s="19" t="s">
        <v>33</v>
      </c>
      <c r="H2657" t="s">
        <v>9972</v>
      </c>
      <c r="I2657" t="s">
        <v>52</v>
      </c>
      <c r="J2657" t="s">
        <v>1493</v>
      </c>
      <c r="K2657" t="s">
        <v>9973</v>
      </c>
      <c r="L2657" t="s">
        <v>44</v>
      </c>
      <c r="M2657" t="s">
        <v>103</v>
      </c>
      <c r="N2657" s="19" t="s">
        <v>33</v>
      </c>
      <c r="S2657" s="19" t="s">
        <v>33</v>
      </c>
    </row>
    <row r="2658" spans="5:19" x14ac:dyDescent="0.25">
      <c r="E2658" t="s">
        <v>9974</v>
      </c>
      <c r="F2658" t="s">
        <v>9975</v>
      </c>
      <c r="G2658" s="19" t="s">
        <v>33</v>
      </c>
      <c r="H2658" t="s">
        <v>9972</v>
      </c>
      <c r="I2658" t="s">
        <v>89</v>
      </c>
      <c r="J2658" t="s">
        <v>89</v>
      </c>
      <c r="K2658" t="s">
        <v>9976</v>
      </c>
      <c r="L2658" t="s">
        <v>44</v>
      </c>
      <c r="M2658" t="s">
        <v>506</v>
      </c>
      <c r="N2658" s="19" t="s">
        <v>33</v>
      </c>
      <c r="S2658" s="19" t="s">
        <v>33</v>
      </c>
    </row>
    <row r="2659" spans="5:19" x14ac:dyDescent="0.25">
      <c r="E2659" t="s">
        <v>9977</v>
      </c>
      <c r="F2659" t="s">
        <v>9978</v>
      </c>
      <c r="G2659" s="19" t="s">
        <v>33</v>
      </c>
      <c r="H2659" t="s">
        <v>9972</v>
      </c>
      <c r="I2659" t="s">
        <v>89</v>
      </c>
      <c r="J2659" t="s">
        <v>89</v>
      </c>
      <c r="K2659" t="s">
        <v>9979</v>
      </c>
      <c r="L2659" t="s">
        <v>38</v>
      </c>
      <c r="M2659" t="s">
        <v>68</v>
      </c>
      <c r="N2659" s="19" t="s">
        <v>33</v>
      </c>
      <c r="S2659" s="19" t="s">
        <v>33</v>
      </c>
    </row>
    <row r="2660" spans="5:19" x14ac:dyDescent="0.25">
      <c r="E2660" t="s">
        <v>9980</v>
      </c>
      <c r="F2660" t="s">
        <v>9981</v>
      </c>
      <c r="G2660" s="19" t="s">
        <v>33</v>
      </c>
      <c r="H2660" t="s">
        <v>9982</v>
      </c>
      <c r="I2660" t="s">
        <v>38</v>
      </c>
      <c r="J2660" t="s">
        <v>68</v>
      </c>
      <c r="K2660" t="s">
        <v>9983</v>
      </c>
      <c r="L2660" t="s">
        <v>44</v>
      </c>
      <c r="M2660" t="s">
        <v>103</v>
      </c>
      <c r="N2660" s="19" t="s">
        <v>33</v>
      </c>
      <c r="S2660" s="19" t="s">
        <v>33</v>
      </c>
    </row>
    <row r="2661" spans="5:19" x14ac:dyDescent="0.25">
      <c r="E2661" t="s">
        <v>9984</v>
      </c>
      <c r="F2661" t="s">
        <v>9985</v>
      </c>
      <c r="G2661" s="19" t="s">
        <v>33</v>
      </c>
      <c r="H2661" t="s">
        <v>9982</v>
      </c>
      <c r="I2661" t="s">
        <v>89</v>
      </c>
      <c r="J2661" t="s">
        <v>89</v>
      </c>
      <c r="K2661" t="s">
        <v>9986</v>
      </c>
      <c r="L2661" t="s">
        <v>35</v>
      </c>
      <c r="M2661" t="s">
        <v>442</v>
      </c>
      <c r="N2661" s="19" t="s">
        <v>33</v>
      </c>
      <c r="S2661" s="19" t="s">
        <v>33</v>
      </c>
    </row>
    <row r="2662" spans="5:19" x14ac:dyDescent="0.25">
      <c r="E2662" t="s">
        <v>9987</v>
      </c>
      <c r="F2662" t="s">
        <v>9988</v>
      </c>
      <c r="G2662" s="19" t="s">
        <v>33</v>
      </c>
      <c r="H2662" t="s">
        <v>9982</v>
      </c>
      <c r="I2662" t="s">
        <v>89</v>
      </c>
      <c r="J2662" t="s">
        <v>89</v>
      </c>
      <c r="K2662" t="s">
        <v>9989</v>
      </c>
      <c r="L2662" t="s">
        <v>35</v>
      </c>
      <c r="M2662" t="s">
        <v>60</v>
      </c>
      <c r="N2662" s="19" t="s">
        <v>33</v>
      </c>
      <c r="S2662" s="19" t="s">
        <v>33</v>
      </c>
    </row>
    <row r="2663" spans="5:19" x14ac:dyDescent="0.25">
      <c r="E2663" t="s">
        <v>9990</v>
      </c>
      <c r="F2663" t="s">
        <v>9991</v>
      </c>
      <c r="G2663" s="19" t="s">
        <v>33</v>
      </c>
      <c r="H2663" t="s">
        <v>9982</v>
      </c>
      <c r="I2663" t="s">
        <v>89</v>
      </c>
      <c r="J2663" t="s">
        <v>89</v>
      </c>
      <c r="K2663" t="s">
        <v>9992</v>
      </c>
      <c r="L2663" t="s">
        <v>35</v>
      </c>
      <c r="M2663" t="s">
        <v>160</v>
      </c>
      <c r="N2663" s="19" t="s">
        <v>33</v>
      </c>
      <c r="S2663" s="19" t="s">
        <v>33</v>
      </c>
    </row>
    <row r="2664" spans="5:19" x14ac:dyDescent="0.25">
      <c r="E2664" t="s">
        <v>9993</v>
      </c>
      <c r="F2664" t="s">
        <v>9994</v>
      </c>
      <c r="G2664" s="19" t="s">
        <v>33</v>
      </c>
      <c r="H2664" t="s">
        <v>9982</v>
      </c>
      <c r="I2664" t="s">
        <v>89</v>
      </c>
      <c r="J2664" t="s">
        <v>89</v>
      </c>
      <c r="K2664" t="s">
        <v>9995</v>
      </c>
      <c r="L2664" t="s">
        <v>96</v>
      </c>
      <c r="M2664" t="s">
        <v>1926</v>
      </c>
      <c r="N2664" s="19" t="s">
        <v>33</v>
      </c>
      <c r="S2664" s="19" t="s">
        <v>33</v>
      </c>
    </row>
    <row r="2665" spans="5:19" x14ac:dyDescent="0.25">
      <c r="E2665" t="s">
        <v>9996</v>
      </c>
      <c r="F2665" t="s">
        <v>9997</v>
      </c>
      <c r="G2665" s="19" t="s">
        <v>33</v>
      </c>
      <c r="H2665" t="s">
        <v>9998</v>
      </c>
      <c r="I2665" t="s">
        <v>150</v>
      </c>
      <c r="J2665" t="s">
        <v>1429</v>
      </c>
      <c r="K2665" t="s">
        <v>9995</v>
      </c>
      <c r="L2665" t="s">
        <v>96</v>
      </c>
      <c r="M2665" t="s">
        <v>1926</v>
      </c>
      <c r="N2665" s="19" t="s">
        <v>33</v>
      </c>
      <c r="S2665" s="19" t="s">
        <v>33</v>
      </c>
    </row>
    <row r="2666" spans="5:19" x14ac:dyDescent="0.25">
      <c r="E2666" t="s">
        <v>9999</v>
      </c>
      <c r="F2666" t="s">
        <v>10000</v>
      </c>
      <c r="G2666" s="19" t="s">
        <v>33</v>
      </c>
      <c r="H2666" t="s">
        <v>10001</v>
      </c>
      <c r="I2666" t="s">
        <v>82</v>
      </c>
      <c r="J2666" t="s">
        <v>190</v>
      </c>
      <c r="K2666" t="s">
        <v>10002</v>
      </c>
      <c r="L2666" t="s">
        <v>35</v>
      </c>
      <c r="M2666" t="s">
        <v>97</v>
      </c>
      <c r="N2666" s="19" t="s">
        <v>33</v>
      </c>
      <c r="S2666" s="19" t="s">
        <v>33</v>
      </c>
    </row>
    <row r="2667" spans="5:19" x14ac:dyDescent="0.25">
      <c r="E2667" t="s">
        <v>10003</v>
      </c>
      <c r="F2667" t="s">
        <v>10004</v>
      </c>
      <c r="G2667" s="19" t="s">
        <v>33</v>
      </c>
      <c r="H2667" t="s">
        <v>10005</v>
      </c>
      <c r="I2667" t="s">
        <v>170</v>
      </c>
      <c r="J2667" t="s">
        <v>2637</v>
      </c>
      <c r="K2667" t="s">
        <v>10006</v>
      </c>
      <c r="L2667" t="s">
        <v>38</v>
      </c>
      <c r="M2667" t="s">
        <v>68</v>
      </c>
      <c r="N2667" s="19" t="s">
        <v>33</v>
      </c>
      <c r="S2667" s="19" t="s">
        <v>33</v>
      </c>
    </row>
    <row r="2668" spans="5:19" x14ac:dyDescent="0.25">
      <c r="E2668" t="s">
        <v>10007</v>
      </c>
      <c r="F2668" t="s">
        <v>10008</v>
      </c>
      <c r="G2668" s="19" t="s">
        <v>33</v>
      </c>
      <c r="H2668" t="s">
        <v>10009</v>
      </c>
      <c r="I2668" t="s">
        <v>52</v>
      </c>
      <c r="J2668" t="s">
        <v>137</v>
      </c>
      <c r="K2668" t="s">
        <v>10006</v>
      </c>
      <c r="L2668" t="s">
        <v>38</v>
      </c>
      <c r="M2668" t="s">
        <v>68</v>
      </c>
      <c r="N2668" s="19" t="s">
        <v>33</v>
      </c>
      <c r="S2668" s="19" t="s">
        <v>33</v>
      </c>
    </row>
    <row r="2669" spans="5:19" x14ac:dyDescent="0.25">
      <c r="E2669" t="s">
        <v>10010</v>
      </c>
      <c r="F2669" t="s">
        <v>10011</v>
      </c>
      <c r="G2669" s="19" t="s">
        <v>33</v>
      </c>
      <c r="H2669" t="s">
        <v>10009</v>
      </c>
      <c r="I2669" t="s">
        <v>52</v>
      </c>
      <c r="J2669" t="s">
        <v>137</v>
      </c>
      <c r="K2669" t="s">
        <v>10012</v>
      </c>
      <c r="L2669" t="s">
        <v>96</v>
      </c>
      <c r="M2669" t="s">
        <v>209</v>
      </c>
      <c r="N2669" s="19" t="s">
        <v>33</v>
      </c>
      <c r="S2669" s="19" t="s">
        <v>33</v>
      </c>
    </row>
    <row r="2670" spans="5:19" x14ac:dyDescent="0.25">
      <c r="E2670" t="s">
        <v>10013</v>
      </c>
      <c r="F2670" t="s">
        <v>10014</v>
      </c>
      <c r="G2670" s="19" t="s">
        <v>33</v>
      </c>
      <c r="H2670" t="s">
        <v>10015</v>
      </c>
      <c r="I2670" t="s">
        <v>89</v>
      </c>
      <c r="J2670" t="s">
        <v>89</v>
      </c>
      <c r="K2670" t="s">
        <v>10016</v>
      </c>
      <c r="L2670" t="s">
        <v>35</v>
      </c>
      <c r="M2670" t="s">
        <v>72</v>
      </c>
      <c r="N2670" s="19" t="s">
        <v>33</v>
      </c>
      <c r="S2670" s="19" t="s">
        <v>33</v>
      </c>
    </row>
    <row r="2671" spans="5:19" x14ac:dyDescent="0.25">
      <c r="E2671" t="s">
        <v>10017</v>
      </c>
      <c r="F2671" t="s">
        <v>10018</v>
      </c>
      <c r="G2671" s="19" t="s">
        <v>33</v>
      </c>
      <c r="H2671" t="s">
        <v>10019</v>
      </c>
      <c r="I2671" t="s">
        <v>35</v>
      </c>
      <c r="J2671" t="s">
        <v>60</v>
      </c>
      <c r="K2671" t="s">
        <v>10020</v>
      </c>
      <c r="L2671" t="s">
        <v>35</v>
      </c>
      <c r="M2671" t="s">
        <v>160</v>
      </c>
      <c r="N2671" s="19" t="s">
        <v>33</v>
      </c>
      <c r="S2671" s="19" t="s">
        <v>33</v>
      </c>
    </row>
    <row r="2672" spans="5:19" x14ac:dyDescent="0.25">
      <c r="E2672" t="s">
        <v>10021</v>
      </c>
      <c r="F2672" t="s">
        <v>10022</v>
      </c>
      <c r="G2672" s="19" t="s">
        <v>33</v>
      </c>
      <c r="H2672" t="s">
        <v>10023</v>
      </c>
      <c r="I2672" t="s">
        <v>38</v>
      </c>
      <c r="J2672" t="s">
        <v>471</v>
      </c>
      <c r="K2672" t="s">
        <v>10024</v>
      </c>
      <c r="L2672" t="s">
        <v>35</v>
      </c>
      <c r="M2672" t="s">
        <v>160</v>
      </c>
      <c r="N2672" s="19" t="s">
        <v>33</v>
      </c>
      <c r="S2672" s="19" t="s">
        <v>33</v>
      </c>
    </row>
    <row r="2673" spans="5:19" x14ac:dyDescent="0.25">
      <c r="E2673" t="s">
        <v>10025</v>
      </c>
      <c r="F2673" t="s">
        <v>10026</v>
      </c>
      <c r="G2673" s="19" t="s">
        <v>33</v>
      </c>
      <c r="H2673" t="s">
        <v>10027</v>
      </c>
      <c r="I2673" t="s">
        <v>110</v>
      </c>
      <c r="J2673" t="s">
        <v>322</v>
      </c>
      <c r="K2673" t="s">
        <v>10028</v>
      </c>
      <c r="L2673" t="s">
        <v>35</v>
      </c>
      <c r="M2673" t="s">
        <v>160</v>
      </c>
      <c r="N2673" s="19" t="s">
        <v>33</v>
      </c>
      <c r="S2673" s="19" t="s">
        <v>33</v>
      </c>
    </row>
    <row r="2674" spans="5:19" x14ac:dyDescent="0.25">
      <c r="E2674" t="s">
        <v>10029</v>
      </c>
      <c r="F2674" t="s">
        <v>10030</v>
      </c>
      <c r="G2674" s="19" t="s">
        <v>33</v>
      </c>
      <c r="H2674" t="s">
        <v>10031</v>
      </c>
      <c r="I2674" t="s">
        <v>35</v>
      </c>
      <c r="J2674" t="s">
        <v>3660</v>
      </c>
      <c r="K2674" t="s">
        <v>10032</v>
      </c>
      <c r="L2674" t="s">
        <v>38</v>
      </c>
      <c r="M2674" t="s">
        <v>133</v>
      </c>
      <c r="N2674" s="19" t="s">
        <v>33</v>
      </c>
      <c r="S2674" s="19" t="s">
        <v>33</v>
      </c>
    </row>
    <row r="2675" spans="5:19" x14ac:dyDescent="0.25">
      <c r="E2675" t="s">
        <v>10033</v>
      </c>
      <c r="F2675" t="s">
        <v>10034</v>
      </c>
      <c r="G2675" s="19" t="s">
        <v>33</v>
      </c>
      <c r="H2675" t="s">
        <v>10035</v>
      </c>
      <c r="I2675" t="s">
        <v>38</v>
      </c>
      <c r="J2675" t="s">
        <v>68</v>
      </c>
      <c r="K2675" t="s">
        <v>10032</v>
      </c>
      <c r="L2675" t="s">
        <v>38</v>
      </c>
      <c r="M2675" t="s">
        <v>133</v>
      </c>
      <c r="N2675" s="19" t="s">
        <v>33</v>
      </c>
      <c r="S2675" s="19" t="s">
        <v>33</v>
      </c>
    </row>
    <row r="2676" spans="5:19" x14ac:dyDescent="0.25">
      <c r="E2676" t="s">
        <v>10036</v>
      </c>
      <c r="F2676" t="s">
        <v>10037</v>
      </c>
      <c r="G2676" s="19" t="s">
        <v>33</v>
      </c>
      <c r="H2676" t="s">
        <v>10035</v>
      </c>
      <c r="I2676" t="s">
        <v>89</v>
      </c>
      <c r="J2676" t="s">
        <v>89</v>
      </c>
      <c r="K2676" t="s">
        <v>10032</v>
      </c>
      <c r="L2676" t="s">
        <v>38</v>
      </c>
      <c r="M2676" t="s">
        <v>133</v>
      </c>
      <c r="N2676" s="19" t="s">
        <v>33</v>
      </c>
      <c r="S2676" s="19" t="s">
        <v>33</v>
      </c>
    </row>
    <row r="2677" spans="5:19" x14ac:dyDescent="0.25">
      <c r="E2677" t="s">
        <v>10038</v>
      </c>
      <c r="F2677" t="s">
        <v>10039</v>
      </c>
      <c r="G2677" s="19" t="s">
        <v>33</v>
      </c>
      <c r="H2677" t="s">
        <v>10040</v>
      </c>
      <c r="I2677" t="s">
        <v>89</v>
      </c>
      <c r="J2677" t="s">
        <v>89</v>
      </c>
      <c r="K2677" t="s">
        <v>10041</v>
      </c>
      <c r="L2677" t="s">
        <v>38</v>
      </c>
      <c r="M2677" t="s">
        <v>283</v>
      </c>
      <c r="N2677" s="19" t="s">
        <v>33</v>
      </c>
      <c r="S2677" s="19" t="s">
        <v>33</v>
      </c>
    </row>
    <row r="2678" spans="5:19" x14ac:dyDescent="0.25">
      <c r="E2678" t="s">
        <v>10042</v>
      </c>
      <c r="F2678" t="s">
        <v>10043</v>
      </c>
      <c r="G2678" s="19" t="s">
        <v>33</v>
      </c>
      <c r="H2678" t="s">
        <v>10040</v>
      </c>
      <c r="I2678" t="s">
        <v>89</v>
      </c>
      <c r="J2678" t="s">
        <v>89</v>
      </c>
      <c r="K2678" t="s">
        <v>10044</v>
      </c>
      <c r="L2678" t="s">
        <v>142</v>
      </c>
      <c r="M2678" t="s">
        <v>133</v>
      </c>
      <c r="N2678" s="19" t="s">
        <v>33</v>
      </c>
      <c r="S2678" s="19" t="s">
        <v>33</v>
      </c>
    </row>
    <row r="2679" spans="5:19" x14ac:dyDescent="0.25">
      <c r="E2679" t="s">
        <v>10045</v>
      </c>
      <c r="F2679" t="s">
        <v>10046</v>
      </c>
      <c r="G2679" s="19" t="s">
        <v>33</v>
      </c>
      <c r="H2679" t="s">
        <v>10040</v>
      </c>
      <c r="I2679" t="s">
        <v>38</v>
      </c>
      <c r="J2679" t="s">
        <v>471</v>
      </c>
      <c r="K2679" t="s">
        <v>10047</v>
      </c>
      <c r="L2679" t="s">
        <v>38</v>
      </c>
      <c r="M2679" t="s">
        <v>68</v>
      </c>
      <c r="N2679" s="19" t="s">
        <v>33</v>
      </c>
      <c r="S2679" s="19" t="s">
        <v>33</v>
      </c>
    </row>
    <row r="2680" spans="5:19" x14ac:dyDescent="0.25">
      <c r="E2680" t="s">
        <v>10048</v>
      </c>
      <c r="F2680" t="s">
        <v>10049</v>
      </c>
      <c r="G2680" s="19" t="s">
        <v>33</v>
      </c>
      <c r="H2680" t="s">
        <v>10040</v>
      </c>
      <c r="I2680" t="s">
        <v>38</v>
      </c>
      <c r="J2680" t="s">
        <v>471</v>
      </c>
      <c r="K2680" t="s">
        <v>10050</v>
      </c>
      <c r="L2680" t="s">
        <v>35</v>
      </c>
      <c r="M2680" t="s">
        <v>263</v>
      </c>
      <c r="N2680" s="19" t="s">
        <v>33</v>
      </c>
      <c r="S2680" s="19" t="s">
        <v>33</v>
      </c>
    </row>
    <row r="2681" spans="5:19" x14ac:dyDescent="0.25">
      <c r="E2681" t="s">
        <v>10051</v>
      </c>
      <c r="F2681" t="s">
        <v>10052</v>
      </c>
      <c r="G2681" s="19" t="s">
        <v>33</v>
      </c>
      <c r="H2681" t="s">
        <v>10053</v>
      </c>
      <c r="I2681" t="s">
        <v>170</v>
      </c>
      <c r="J2681" t="s">
        <v>2637</v>
      </c>
      <c r="K2681" t="s">
        <v>10054</v>
      </c>
      <c r="L2681" t="s">
        <v>35</v>
      </c>
      <c r="M2681" t="s">
        <v>36</v>
      </c>
      <c r="N2681" s="19" t="s">
        <v>33</v>
      </c>
      <c r="S2681" s="19" t="s">
        <v>33</v>
      </c>
    </row>
    <row r="2682" spans="5:19" x14ac:dyDescent="0.25">
      <c r="E2682" t="s">
        <v>10055</v>
      </c>
      <c r="F2682" t="s">
        <v>10056</v>
      </c>
      <c r="G2682" s="19" t="s">
        <v>33</v>
      </c>
      <c r="H2682" t="s">
        <v>10057</v>
      </c>
      <c r="I2682" t="s">
        <v>52</v>
      </c>
      <c r="J2682" t="s">
        <v>630</v>
      </c>
      <c r="K2682" t="s">
        <v>10058</v>
      </c>
      <c r="L2682" t="s">
        <v>52</v>
      </c>
      <c r="M2682" t="s">
        <v>1420</v>
      </c>
      <c r="N2682" s="19" t="s">
        <v>33</v>
      </c>
      <c r="S2682" s="19" t="s">
        <v>33</v>
      </c>
    </row>
    <row r="2683" spans="5:19" x14ac:dyDescent="0.25">
      <c r="E2683" t="s">
        <v>10059</v>
      </c>
      <c r="F2683" t="s">
        <v>10060</v>
      </c>
      <c r="G2683" s="19" t="s">
        <v>33</v>
      </c>
      <c r="H2683" t="s">
        <v>10061</v>
      </c>
      <c r="I2683" t="s">
        <v>35</v>
      </c>
      <c r="J2683" t="s">
        <v>36</v>
      </c>
      <c r="K2683" t="s">
        <v>10062</v>
      </c>
      <c r="L2683" t="s">
        <v>356</v>
      </c>
      <c r="M2683" t="s">
        <v>244</v>
      </c>
      <c r="N2683" s="19" t="s">
        <v>33</v>
      </c>
      <c r="S2683" s="19" t="s">
        <v>33</v>
      </c>
    </row>
    <row r="2684" spans="5:19" x14ac:dyDescent="0.25">
      <c r="E2684" t="s">
        <v>10063</v>
      </c>
      <c r="F2684" t="s">
        <v>10064</v>
      </c>
      <c r="G2684" s="19" t="s">
        <v>33</v>
      </c>
      <c r="H2684" t="s">
        <v>10065</v>
      </c>
      <c r="I2684" t="s">
        <v>110</v>
      </c>
      <c r="J2684" t="s">
        <v>313</v>
      </c>
      <c r="K2684" t="s">
        <v>10066</v>
      </c>
      <c r="L2684" t="s">
        <v>44</v>
      </c>
      <c r="M2684" t="s">
        <v>103</v>
      </c>
      <c r="N2684" s="19" t="s">
        <v>33</v>
      </c>
      <c r="S2684" s="19" t="s">
        <v>33</v>
      </c>
    </row>
    <row r="2685" spans="5:19" x14ac:dyDescent="0.25">
      <c r="E2685" t="s">
        <v>10067</v>
      </c>
      <c r="F2685" t="s">
        <v>10068</v>
      </c>
      <c r="G2685" s="19" t="s">
        <v>33</v>
      </c>
      <c r="H2685" t="s">
        <v>10069</v>
      </c>
      <c r="I2685" t="s">
        <v>52</v>
      </c>
      <c r="J2685" t="s">
        <v>115</v>
      </c>
      <c r="K2685" t="s">
        <v>10070</v>
      </c>
      <c r="L2685" t="s">
        <v>52</v>
      </c>
      <c r="M2685" t="s">
        <v>1420</v>
      </c>
      <c r="N2685" s="19" t="s">
        <v>33</v>
      </c>
      <c r="S2685" s="19" t="s">
        <v>33</v>
      </c>
    </row>
    <row r="2686" spans="5:19" x14ac:dyDescent="0.25">
      <c r="E2686" t="s">
        <v>10071</v>
      </c>
      <c r="F2686" t="s">
        <v>10072</v>
      </c>
      <c r="G2686" s="19" t="s">
        <v>33</v>
      </c>
      <c r="H2686" t="s">
        <v>10073</v>
      </c>
      <c r="I2686" t="s">
        <v>89</v>
      </c>
      <c r="J2686" t="s">
        <v>89</v>
      </c>
      <c r="K2686" t="s">
        <v>10074</v>
      </c>
      <c r="L2686" t="s">
        <v>142</v>
      </c>
      <c r="M2686" t="s">
        <v>133</v>
      </c>
      <c r="N2686" s="19" t="s">
        <v>33</v>
      </c>
      <c r="S2686" s="19" t="s">
        <v>33</v>
      </c>
    </row>
    <row r="2687" spans="5:19" x14ac:dyDescent="0.25">
      <c r="E2687" t="s">
        <v>10075</v>
      </c>
      <c r="F2687" t="s">
        <v>10076</v>
      </c>
      <c r="G2687" s="19" t="s">
        <v>33</v>
      </c>
      <c r="H2687" t="s">
        <v>10077</v>
      </c>
      <c r="I2687" t="s">
        <v>35</v>
      </c>
      <c r="J2687" t="s">
        <v>160</v>
      </c>
      <c r="K2687" t="s">
        <v>10078</v>
      </c>
      <c r="L2687" t="s">
        <v>91</v>
      </c>
      <c r="M2687" t="s">
        <v>92</v>
      </c>
      <c r="N2687" s="19" t="s">
        <v>33</v>
      </c>
      <c r="S2687" s="19" t="s">
        <v>33</v>
      </c>
    </row>
    <row r="2688" spans="5:19" x14ac:dyDescent="0.25">
      <c r="E2688" t="s">
        <v>10079</v>
      </c>
      <c r="F2688" t="s">
        <v>10080</v>
      </c>
      <c r="G2688" s="19" t="s">
        <v>33</v>
      </c>
      <c r="H2688" t="s">
        <v>10081</v>
      </c>
      <c r="I2688" t="s">
        <v>52</v>
      </c>
      <c r="J2688" t="s">
        <v>195</v>
      </c>
      <c r="K2688" t="s">
        <v>10082</v>
      </c>
      <c r="L2688" t="s">
        <v>44</v>
      </c>
      <c r="M2688" t="s">
        <v>506</v>
      </c>
      <c r="N2688" s="19" t="s">
        <v>33</v>
      </c>
      <c r="S2688" s="19" t="s">
        <v>33</v>
      </c>
    </row>
    <row r="2689" spans="5:19" x14ac:dyDescent="0.25">
      <c r="E2689" t="s">
        <v>10083</v>
      </c>
      <c r="F2689" t="s">
        <v>10084</v>
      </c>
      <c r="G2689" s="19" t="s">
        <v>33</v>
      </c>
      <c r="H2689" t="s">
        <v>10085</v>
      </c>
      <c r="I2689" t="s">
        <v>91</v>
      </c>
      <c r="J2689" t="s">
        <v>640</v>
      </c>
      <c r="K2689" t="s">
        <v>10086</v>
      </c>
      <c r="L2689" t="s">
        <v>356</v>
      </c>
      <c r="M2689" t="s">
        <v>357</v>
      </c>
      <c r="N2689" s="19" t="s">
        <v>33</v>
      </c>
      <c r="S2689" s="19" t="s">
        <v>33</v>
      </c>
    </row>
    <row r="2690" spans="5:19" x14ac:dyDescent="0.25">
      <c r="E2690" t="s">
        <v>10087</v>
      </c>
      <c r="F2690" t="s">
        <v>10088</v>
      </c>
      <c r="G2690" s="19" t="s">
        <v>33</v>
      </c>
      <c r="H2690" t="s">
        <v>10089</v>
      </c>
      <c r="I2690" t="s">
        <v>91</v>
      </c>
      <c r="J2690" t="s">
        <v>640</v>
      </c>
      <c r="K2690" t="s">
        <v>10090</v>
      </c>
      <c r="L2690" t="s">
        <v>35</v>
      </c>
      <c r="M2690" t="s">
        <v>160</v>
      </c>
      <c r="N2690" s="19" t="s">
        <v>33</v>
      </c>
      <c r="S2690" s="19" t="s">
        <v>33</v>
      </c>
    </row>
    <row r="2691" spans="5:19" x14ac:dyDescent="0.25">
      <c r="E2691" t="s">
        <v>10091</v>
      </c>
      <c r="F2691" t="s">
        <v>10092</v>
      </c>
      <c r="G2691" s="19" t="s">
        <v>33</v>
      </c>
      <c r="H2691" t="s">
        <v>10093</v>
      </c>
      <c r="I2691" t="s">
        <v>52</v>
      </c>
      <c r="J2691" t="s">
        <v>137</v>
      </c>
      <c r="K2691" t="s">
        <v>10094</v>
      </c>
      <c r="L2691" t="s">
        <v>96</v>
      </c>
      <c r="M2691" t="s">
        <v>861</v>
      </c>
      <c r="N2691" s="19" t="s">
        <v>33</v>
      </c>
      <c r="S2691" s="19" t="s">
        <v>33</v>
      </c>
    </row>
    <row r="2692" spans="5:19" x14ac:dyDescent="0.25">
      <c r="E2692" t="s">
        <v>10095</v>
      </c>
      <c r="F2692" t="s">
        <v>10096</v>
      </c>
      <c r="G2692" s="19" t="s">
        <v>33</v>
      </c>
      <c r="H2692" t="s">
        <v>10097</v>
      </c>
      <c r="I2692" t="s">
        <v>170</v>
      </c>
      <c r="J2692" t="s">
        <v>1425</v>
      </c>
      <c r="K2692" t="s">
        <v>10098</v>
      </c>
      <c r="L2692" t="s">
        <v>38</v>
      </c>
      <c r="M2692" t="s">
        <v>471</v>
      </c>
      <c r="N2692" s="19" t="s">
        <v>33</v>
      </c>
      <c r="S2692" s="19" t="s">
        <v>33</v>
      </c>
    </row>
    <row r="2693" spans="5:19" x14ac:dyDescent="0.25">
      <c r="E2693" t="s">
        <v>10099</v>
      </c>
      <c r="F2693" t="s">
        <v>10100</v>
      </c>
      <c r="G2693" s="19" t="s">
        <v>33</v>
      </c>
      <c r="H2693" t="s">
        <v>10101</v>
      </c>
      <c r="I2693" t="s">
        <v>89</v>
      </c>
      <c r="J2693" t="s">
        <v>89</v>
      </c>
      <c r="K2693" t="s">
        <v>10098</v>
      </c>
      <c r="L2693" t="s">
        <v>38</v>
      </c>
      <c r="M2693" t="s">
        <v>471</v>
      </c>
      <c r="N2693" s="19" t="s">
        <v>33</v>
      </c>
      <c r="S2693" s="19" t="s">
        <v>33</v>
      </c>
    </row>
    <row r="2694" spans="5:19" x14ac:dyDescent="0.25">
      <c r="E2694" t="s">
        <v>10102</v>
      </c>
      <c r="F2694" t="s">
        <v>10103</v>
      </c>
      <c r="G2694" s="19" t="s">
        <v>33</v>
      </c>
      <c r="H2694" t="s">
        <v>10104</v>
      </c>
      <c r="I2694" t="s">
        <v>91</v>
      </c>
      <c r="J2694" t="s">
        <v>640</v>
      </c>
      <c r="K2694" t="s">
        <v>10105</v>
      </c>
      <c r="L2694" t="s">
        <v>89</v>
      </c>
      <c r="M2694" t="s">
        <v>89</v>
      </c>
      <c r="N2694" s="19" t="s">
        <v>33</v>
      </c>
      <c r="S2694" s="19" t="s">
        <v>33</v>
      </c>
    </row>
    <row r="2695" spans="5:19" x14ac:dyDescent="0.25">
      <c r="E2695" t="s">
        <v>10106</v>
      </c>
      <c r="F2695" t="s">
        <v>10107</v>
      </c>
      <c r="G2695" s="19" t="s">
        <v>33</v>
      </c>
      <c r="H2695" t="s">
        <v>10108</v>
      </c>
      <c r="I2695" t="s">
        <v>52</v>
      </c>
      <c r="J2695" t="s">
        <v>1540</v>
      </c>
      <c r="K2695" t="s">
        <v>10109</v>
      </c>
      <c r="L2695" t="s">
        <v>35</v>
      </c>
      <c r="M2695" t="s">
        <v>160</v>
      </c>
      <c r="N2695" s="19" t="s">
        <v>33</v>
      </c>
      <c r="S2695" s="19" t="s">
        <v>33</v>
      </c>
    </row>
    <row r="2696" spans="5:19" x14ac:dyDescent="0.25">
      <c r="E2696" t="s">
        <v>10110</v>
      </c>
      <c r="F2696" t="s">
        <v>10111</v>
      </c>
      <c r="G2696" s="19" t="s">
        <v>33</v>
      </c>
      <c r="H2696" t="s">
        <v>10112</v>
      </c>
      <c r="I2696" t="s">
        <v>44</v>
      </c>
      <c r="J2696" t="s">
        <v>103</v>
      </c>
      <c r="K2696" t="s">
        <v>10113</v>
      </c>
      <c r="L2696" t="s">
        <v>110</v>
      </c>
      <c r="M2696" t="s">
        <v>2619</v>
      </c>
      <c r="N2696" s="19" t="s">
        <v>33</v>
      </c>
      <c r="S2696" s="19" t="s">
        <v>33</v>
      </c>
    </row>
    <row r="2697" spans="5:19" x14ac:dyDescent="0.25">
      <c r="E2697" t="s">
        <v>10114</v>
      </c>
      <c r="F2697" t="s">
        <v>10115</v>
      </c>
      <c r="G2697" s="19" t="s">
        <v>33</v>
      </c>
      <c r="H2697" t="s">
        <v>10116</v>
      </c>
      <c r="I2697" t="s">
        <v>82</v>
      </c>
      <c r="J2697" t="s">
        <v>4351</v>
      </c>
      <c r="K2697" t="s">
        <v>10117</v>
      </c>
      <c r="L2697" t="s">
        <v>38</v>
      </c>
      <c r="M2697" t="s">
        <v>68</v>
      </c>
      <c r="N2697" s="19" t="s">
        <v>33</v>
      </c>
      <c r="S2697" s="19" t="s">
        <v>33</v>
      </c>
    </row>
    <row r="2698" spans="5:19" x14ac:dyDescent="0.25">
      <c r="E2698" t="s">
        <v>10118</v>
      </c>
      <c r="F2698" t="s">
        <v>10119</v>
      </c>
      <c r="G2698" s="19" t="s">
        <v>33</v>
      </c>
      <c r="H2698" t="s">
        <v>10120</v>
      </c>
      <c r="I2698" t="s">
        <v>52</v>
      </c>
      <c r="J2698" t="s">
        <v>137</v>
      </c>
      <c r="K2698" t="s">
        <v>10121</v>
      </c>
      <c r="L2698" t="s">
        <v>35</v>
      </c>
      <c r="M2698" t="s">
        <v>36</v>
      </c>
      <c r="N2698" s="19" t="s">
        <v>33</v>
      </c>
      <c r="S2698" s="19" t="s">
        <v>33</v>
      </c>
    </row>
    <row r="2699" spans="5:19" x14ac:dyDescent="0.25">
      <c r="E2699" t="s">
        <v>10122</v>
      </c>
      <c r="F2699" t="s">
        <v>10123</v>
      </c>
      <c r="G2699" s="19" t="s">
        <v>33</v>
      </c>
      <c r="H2699" t="s">
        <v>10120</v>
      </c>
      <c r="I2699" t="s">
        <v>89</v>
      </c>
      <c r="J2699" t="s">
        <v>89</v>
      </c>
      <c r="K2699" t="s">
        <v>10124</v>
      </c>
      <c r="L2699" t="s">
        <v>35</v>
      </c>
      <c r="M2699" t="s">
        <v>97</v>
      </c>
      <c r="N2699" s="19" t="s">
        <v>33</v>
      </c>
      <c r="S2699" s="19" t="s">
        <v>33</v>
      </c>
    </row>
    <row r="2700" spans="5:19" x14ac:dyDescent="0.25">
      <c r="E2700" t="s">
        <v>10125</v>
      </c>
      <c r="F2700" t="s">
        <v>10126</v>
      </c>
      <c r="G2700" s="19" t="s">
        <v>33</v>
      </c>
      <c r="H2700" t="s">
        <v>10120</v>
      </c>
      <c r="I2700" t="s">
        <v>89</v>
      </c>
      <c r="J2700" t="s">
        <v>89</v>
      </c>
      <c r="K2700" t="s">
        <v>10127</v>
      </c>
      <c r="N2700" s="19" t="s">
        <v>33</v>
      </c>
      <c r="S2700" s="19" t="s">
        <v>33</v>
      </c>
    </row>
    <row r="2701" spans="5:19" x14ac:dyDescent="0.25">
      <c r="E2701" t="s">
        <v>10128</v>
      </c>
      <c r="F2701" t="s">
        <v>10129</v>
      </c>
      <c r="G2701" s="19" t="s">
        <v>33</v>
      </c>
      <c r="H2701" t="s">
        <v>10130</v>
      </c>
      <c r="I2701" t="s">
        <v>82</v>
      </c>
      <c r="J2701" t="s">
        <v>105</v>
      </c>
      <c r="K2701" t="s">
        <v>10131</v>
      </c>
      <c r="L2701" t="s">
        <v>35</v>
      </c>
      <c r="M2701" t="s">
        <v>447</v>
      </c>
      <c r="N2701" s="19" t="s">
        <v>33</v>
      </c>
      <c r="S2701" s="19" t="s">
        <v>33</v>
      </c>
    </row>
    <row r="2702" spans="5:19" x14ac:dyDescent="0.25">
      <c r="E2702" t="s">
        <v>10132</v>
      </c>
      <c r="F2702" t="s">
        <v>10133</v>
      </c>
      <c r="G2702" s="19" t="s">
        <v>33</v>
      </c>
      <c r="H2702" t="s">
        <v>10134</v>
      </c>
      <c r="I2702" t="s">
        <v>91</v>
      </c>
      <c r="J2702" t="s">
        <v>640</v>
      </c>
      <c r="K2702" t="s">
        <v>10135</v>
      </c>
      <c r="L2702" t="s">
        <v>35</v>
      </c>
      <c r="M2702" t="s">
        <v>856</v>
      </c>
      <c r="N2702" s="19" t="s">
        <v>33</v>
      </c>
      <c r="S2702" s="19" t="s">
        <v>33</v>
      </c>
    </row>
    <row r="2703" spans="5:19" x14ac:dyDescent="0.25">
      <c r="E2703" t="s">
        <v>10136</v>
      </c>
      <c r="F2703" t="s">
        <v>10137</v>
      </c>
      <c r="G2703" s="19" t="s">
        <v>33</v>
      </c>
      <c r="H2703" t="s">
        <v>10138</v>
      </c>
      <c r="I2703" t="s">
        <v>38</v>
      </c>
      <c r="J2703" t="s">
        <v>68</v>
      </c>
      <c r="K2703" t="s">
        <v>10139</v>
      </c>
      <c r="L2703" t="s">
        <v>96</v>
      </c>
      <c r="M2703" t="s">
        <v>3944</v>
      </c>
      <c r="N2703" s="19" t="s">
        <v>33</v>
      </c>
      <c r="S2703" s="19" t="s">
        <v>33</v>
      </c>
    </row>
    <row r="2704" spans="5:19" x14ac:dyDescent="0.25">
      <c r="E2704" t="s">
        <v>10140</v>
      </c>
      <c r="F2704" t="s">
        <v>10141</v>
      </c>
      <c r="G2704" s="19" t="s">
        <v>33</v>
      </c>
      <c r="H2704" t="s">
        <v>10138</v>
      </c>
      <c r="I2704" t="s">
        <v>89</v>
      </c>
      <c r="J2704" t="s">
        <v>89</v>
      </c>
      <c r="K2704" t="s">
        <v>10142</v>
      </c>
      <c r="L2704" t="s">
        <v>35</v>
      </c>
      <c r="M2704" t="s">
        <v>263</v>
      </c>
      <c r="N2704" s="19" t="s">
        <v>33</v>
      </c>
      <c r="S2704" s="19" t="s">
        <v>33</v>
      </c>
    </row>
    <row r="2705" spans="5:19" x14ac:dyDescent="0.25">
      <c r="E2705" t="s">
        <v>10143</v>
      </c>
      <c r="F2705" t="s">
        <v>10144</v>
      </c>
      <c r="G2705" s="19" t="s">
        <v>33</v>
      </c>
      <c r="H2705" t="s">
        <v>10138</v>
      </c>
      <c r="I2705" t="s">
        <v>89</v>
      </c>
      <c r="J2705" t="s">
        <v>89</v>
      </c>
      <c r="K2705" t="s">
        <v>9624</v>
      </c>
      <c r="L2705" t="s">
        <v>89</v>
      </c>
      <c r="M2705" t="s">
        <v>89</v>
      </c>
      <c r="N2705" s="19" t="s">
        <v>33</v>
      </c>
      <c r="S2705" s="19" t="s">
        <v>33</v>
      </c>
    </row>
    <row r="2706" spans="5:19" x14ac:dyDescent="0.25">
      <c r="E2706" t="s">
        <v>10145</v>
      </c>
      <c r="F2706" t="s">
        <v>10146</v>
      </c>
      <c r="G2706" s="19" t="s">
        <v>33</v>
      </c>
      <c r="H2706" t="s">
        <v>10138</v>
      </c>
      <c r="I2706" t="s">
        <v>89</v>
      </c>
      <c r="J2706" t="s">
        <v>89</v>
      </c>
      <c r="K2706" t="s">
        <v>10147</v>
      </c>
      <c r="L2706" t="s">
        <v>89</v>
      </c>
      <c r="M2706" t="s">
        <v>89</v>
      </c>
      <c r="N2706" s="19" t="s">
        <v>33</v>
      </c>
      <c r="S2706" s="19" t="s">
        <v>33</v>
      </c>
    </row>
    <row r="2707" spans="5:19" x14ac:dyDescent="0.25">
      <c r="E2707" t="s">
        <v>10148</v>
      </c>
      <c r="F2707" t="s">
        <v>10149</v>
      </c>
      <c r="G2707" s="19" t="s">
        <v>33</v>
      </c>
      <c r="H2707" t="s">
        <v>10150</v>
      </c>
      <c r="I2707" t="s">
        <v>89</v>
      </c>
      <c r="J2707" t="s">
        <v>89</v>
      </c>
      <c r="K2707" t="s">
        <v>10151</v>
      </c>
      <c r="L2707" t="s">
        <v>35</v>
      </c>
      <c r="M2707" t="s">
        <v>160</v>
      </c>
      <c r="N2707" s="19" t="s">
        <v>33</v>
      </c>
      <c r="S2707" s="19" t="s">
        <v>33</v>
      </c>
    </row>
    <row r="2708" spans="5:19" x14ac:dyDescent="0.25">
      <c r="E2708" t="s">
        <v>10152</v>
      </c>
      <c r="F2708" t="s">
        <v>10153</v>
      </c>
      <c r="G2708" s="19" t="s">
        <v>33</v>
      </c>
      <c r="H2708" t="s">
        <v>10154</v>
      </c>
      <c r="I2708" t="s">
        <v>170</v>
      </c>
      <c r="J2708" t="s">
        <v>1007</v>
      </c>
      <c r="K2708" t="s">
        <v>10155</v>
      </c>
      <c r="L2708" t="s">
        <v>44</v>
      </c>
      <c r="M2708" t="s">
        <v>915</v>
      </c>
      <c r="N2708" s="19" t="s">
        <v>33</v>
      </c>
      <c r="S2708" s="19" t="s">
        <v>33</v>
      </c>
    </row>
    <row r="2709" spans="5:19" x14ac:dyDescent="0.25">
      <c r="E2709" t="s">
        <v>10156</v>
      </c>
      <c r="F2709" t="s">
        <v>10157</v>
      </c>
      <c r="G2709" s="19" t="s">
        <v>33</v>
      </c>
      <c r="H2709" t="s">
        <v>10158</v>
      </c>
      <c r="I2709" t="s">
        <v>52</v>
      </c>
      <c r="J2709" t="s">
        <v>195</v>
      </c>
      <c r="K2709" t="s">
        <v>10155</v>
      </c>
      <c r="L2709" t="s">
        <v>44</v>
      </c>
      <c r="M2709" t="s">
        <v>915</v>
      </c>
      <c r="N2709" s="19" t="s">
        <v>33</v>
      </c>
      <c r="S2709" s="19" t="s">
        <v>33</v>
      </c>
    </row>
    <row r="2710" spans="5:19" x14ac:dyDescent="0.25">
      <c r="E2710" t="s">
        <v>10159</v>
      </c>
      <c r="F2710" t="s">
        <v>10160</v>
      </c>
      <c r="G2710" s="19" t="s">
        <v>33</v>
      </c>
      <c r="H2710" t="s">
        <v>10161</v>
      </c>
      <c r="I2710" t="s">
        <v>150</v>
      </c>
      <c r="J2710" t="s">
        <v>711</v>
      </c>
      <c r="K2710" t="s">
        <v>10162</v>
      </c>
      <c r="L2710" t="s">
        <v>44</v>
      </c>
      <c r="M2710" t="s">
        <v>103</v>
      </c>
      <c r="N2710" s="19" t="s">
        <v>33</v>
      </c>
      <c r="S2710" s="19" t="s">
        <v>33</v>
      </c>
    </row>
    <row r="2711" spans="5:19" x14ac:dyDescent="0.25">
      <c r="E2711" t="s">
        <v>10163</v>
      </c>
      <c r="F2711" t="s">
        <v>10164</v>
      </c>
      <c r="G2711" s="19" t="s">
        <v>33</v>
      </c>
      <c r="H2711" t="s">
        <v>10165</v>
      </c>
      <c r="I2711" t="s">
        <v>110</v>
      </c>
      <c r="J2711" t="s">
        <v>2619</v>
      </c>
      <c r="K2711" t="s">
        <v>10162</v>
      </c>
      <c r="L2711" t="s">
        <v>44</v>
      </c>
      <c r="M2711" t="s">
        <v>103</v>
      </c>
      <c r="N2711" s="19" t="s">
        <v>33</v>
      </c>
      <c r="S2711" s="19" t="s">
        <v>33</v>
      </c>
    </row>
    <row r="2712" spans="5:19" x14ac:dyDescent="0.25">
      <c r="E2712" t="s">
        <v>10166</v>
      </c>
      <c r="F2712" t="s">
        <v>10167</v>
      </c>
      <c r="G2712" s="19" t="s">
        <v>33</v>
      </c>
      <c r="H2712" t="s">
        <v>10168</v>
      </c>
      <c r="I2712" t="s">
        <v>356</v>
      </c>
      <c r="J2712" t="s">
        <v>943</v>
      </c>
      <c r="K2712" t="s">
        <v>10169</v>
      </c>
      <c r="L2712" t="s">
        <v>52</v>
      </c>
      <c r="M2712" t="s">
        <v>881</v>
      </c>
      <c r="N2712" s="19" t="s">
        <v>33</v>
      </c>
      <c r="S2712" s="19" t="s">
        <v>33</v>
      </c>
    </row>
    <row r="2713" spans="5:19" x14ac:dyDescent="0.25">
      <c r="E2713" t="s">
        <v>10170</v>
      </c>
      <c r="F2713" t="s">
        <v>10171</v>
      </c>
      <c r="G2713" s="19" t="s">
        <v>33</v>
      </c>
      <c r="H2713" t="s">
        <v>10172</v>
      </c>
      <c r="I2713" t="s">
        <v>52</v>
      </c>
      <c r="J2713" t="s">
        <v>943</v>
      </c>
      <c r="K2713" t="s">
        <v>10173</v>
      </c>
      <c r="L2713" t="s">
        <v>35</v>
      </c>
      <c r="M2713" t="s">
        <v>442</v>
      </c>
      <c r="N2713" s="19" t="s">
        <v>33</v>
      </c>
      <c r="S2713" s="19" t="s">
        <v>33</v>
      </c>
    </row>
    <row r="2714" spans="5:19" x14ac:dyDescent="0.25">
      <c r="E2714" t="s">
        <v>10174</v>
      </c>
      <c r="F2714" t="s">
        <v>10175</v>
      </c>
      <c r="G2714" s="19" t="s">
        <v>33</v>
      </c>
      <c r="H2714" t="s">
        <v>10172</v>
      </c>
      <c r="I2714" t="s">
        <v>89</v>
      </c>
      <c r="J2714" t="s">
        <v>89</v>
      </c>
      <c r="K2714" t="s">
        <v>10176</v>
      </c>
      <c r="L2714" t="s">
        <v>44</v>
      </c>
      <c r="M2714" t="s">
        <v>103</v>
      </c>
      <c r="N2714" s="19" t="s">
        <v>33</v>
      </c>
      <c r="S2714" s="19" t="s">
        <v>33</v>
      </c>
    </row>
    <row r="2715" spans="5:19" x14ac:dyDescent="0.25">
      <c r="E2715" t="s">
        <v>10177</v>
      </c>
      <c r="F2715" t="s">
        <v>10178</v>
      </c>
      <c r="G2715" s="19" t="s">
        <v>33</v>
      </c>
      <c r="H2715" t="s">
        <v>10172</v>
      </c>
      <c r="I2715" t="s">
        <v>89</v>
      </c>
      <c r="J2715" t="s">
        <v>89</v>
      </c>
      <c r="K2715" t="s">
        <v>10176</v>
      </c>
      <c r="L2715" t="s">
        <v>44</v>
      </c>
      <c r="M2715" t="s">
        <v>103</v>
      </c>
      <c r="N2715" s="19" t="s">
        <v>33</v>
      </c>
      <c r="S2715" s="19" t="s">
        <v>33</v>
      </c>
    </row>
    <row r="2716" spans="5:19" x14ac:dyDescent="0.25">
      <c r="E2716" t="s">
        <v>10179</v>
      </c>
      <c r="F2716" t="s">
        <v>10180</v>
      </c>
      <c r="G2716" s="19" t="s">
        <v>33</v>
      </c>
      <c r="H2716" t="s">
        <v>10181</v>
      </c>
      <c r="I2716" t="s">
        <v>52</v>
      </c>
      <c r="J2716" t="s">
        <v>943</v>
      </c>
      <c r="K2716" t="s">
        <v>10182</v>
      </c>
      <c r="L2716" t="s">
        <v>35</v>
      </c>
      <c r="M2716" t="s">
        <v>263</v>
      </c>
      <c r="N2716" s="19" t="s">
        <v>33</v>
      </c>
      <c r="S2716" s="19" t="s">
        <v>33</v>
      </c>
    </row>
    <row r="2717" spans="5:19" x14ac:dyDescent="0.25">
      <c r="E2717" t="s">
        <v>10183</v>
      </c>
      <c r="F2717" t="s">
        <v>10184</v>
      </c>
      <c r="G2717" s="19" t="s">
        <v>33</v>
      </c>
      <c r="H2717" t="s">
        <v>10181</v>
      </c>
      <c r="I2717" t="s">
        <v>89</v>
      </c>
      <c r="J2717" t="s">
        <v>89</v>
      </c>
      <c r="K2717" t="s">
        <v>10185</v>
      </c>
      <c r="L2717" t="s">
        <v>89</v>
      </c>
      <c r="M2717" t="s">
        <v>89</v>
      </c>
      <c r="N2717" s="19" t="s">
        <v>33</v>
      </c>
      <c r="S2717" s="19" t="s">
        <v>33</v>
      </c>
    </row>
    <row r="2718" spans="5:19" x14ac:dyDescent="0.25">
      <c r="E2718" t="s">
        <v>10186</v>
      </c>
      <c r="F2718" t="s">
        <v>10187</v>
      </c>
      <c r="G2718" s="19" t="s">
        <v>33</v>
      </c>
      <c r="H2718" t="s">
        <v>10181</v>
      </c>
      <c r="I2718" t="s">
        <v>89</v>
      </c>
      <c r="J2718" t="s">
        <v>89</v>
      </c>
      <c r="K2718" t="s">
        <v>10188</v>
      </c>
      <c r="L2718" t="s">
        <v>82</v>
      </c>
      <c r="M2718" t="s">
        <v>190</v>
      </c>
      <c r="N2718" s="19" t="s">
        <v>33</v>
      </c>
      <c r="S2718" s="19" t="s">
        <v>33</v>
      </c>
    </row>
    <row r="2719" spans="5:19" x14ac:dyDescent="0.25">
      <c r="E2719" t="s">
        <v>10189</v>
      </c>
      <c r="F2719" t="s">
        <v>10190</v>
      </c>
      <c r="G2719" s="19" t="s">
        <v>33</v>
      </c>
      <c r="H2719" t="s">
        <v>10191</v>
      </c>
      <c r="I2719" t="s">
        <v>52</v>
      </c>
      <c r="J2719" t="s">
        <v>943</v>
      </c>
      <c r="K2719" t="s">
        <v>10192</v>
      </c>
      <c r="L2719" t="s">
        <v>82</v>
      </c>
      <c r="M2719" t="s">
        <v>186</v>
      </c>
      <c r="N2719" s="19" t="s">
        <v>33</v>
      </c>
      <c r="S2719" s="19" t="s">
        <v>33</v>
      </c>
    </row>
    <row r="2720" spans="5:19" x14ac:dyDescent="0.25">
      <c r="E2720" t="s">
        <v>10193</v>
      </c>
      <c r="F2720" t="s">
        <v>10194</v>
      </c>
      <c r="G2720" s="19" t="s">
        <v>33</v>
      </c>
      <c r="H2720" t="s">
        <v>10195</v>
      </c>
      <c r="I2720" t="s">
        <v>52</v>
      </c>
      <c r="J2720" t="s">
        <v>66</v>
      </c>
      <c r="K2720" t="s">
        <v>10196</v>
      </c>
      <c r="L2720" t="s">
        <v>44</v>
      </c>
      <c r="M2720" t="s">
        <v>789</v>
      </c>
      <c r="N2720" s="19" t="s">
        <v>33</v>
      </c>
      <c r="S2720" s="19" t="s">
        <v>33</v>
      </c>
    </row>
    <row r="2721" spans="5:19" x14ac:dyDescent="0.25">
      <c r="E2721" t="s">
        <v>10197</v>
      </c>
      <c r="F2721" t="s">
        <v>10198</v>
      </c>
      <c r="G2721" s="19" t="s">
        <v>33</v>
      </c>
      <c r="H2721" t="s">
        <v>10195</v>
      </c>
      <c r="I2721" t="s">
        <v>52</v>
      </c>
      <c r="J2721" t="s">
        <v>1420</v>
      </c>
      <c r="K2721" t="s">
        <v>10199</v>
      </c>
      <c r="L2721" t="s">
        <v>52</v>
      </c>
      <c r="M2721" t="s">
        <v>137</v>
      </c>
      <c r="N2721" s="19" t="s">
        <v>33</v>
      </c>
      <c r="S2721" s="19" t="s">
        <v>33</v>
      </c>
    </row>
    <row r="2722" spans="5:19" x14ac:dyDescent="0.25">
      <c r="E2722" t="s">
        <v>10200</v>
      </c>
      <c r="F2722" t="s">
        <v>10201</v>
      </c>
      <c r="G2722" s="19" t="s">
        <v>33</v>
      </c>
      <c r="H2722" t="s">
        <v>10202</v>
      </c>
      <c r="I2722" t="s">
        <v>38</v>
      </c>
      <c r="J2722" t="s">
        <v>376</v>
      </c>
      <c r="K2722" t="s">
        <v>10199</v>
      </c>
      <c r="L2722" t="s">
        <v>52</v>
      </c>
      <c r="M2722" t="s">
        <v>137</v>
      </c>
      <c r="N2722" s="19" t="s">
        <v>33</v>
      </c>
      <c r="S2722" s="19" t="s">
        <v>33</v>
      </c>
    </row>
    <row r="2723" spans="5:19" x14ac:dyDescent="0.25">
      <c r="E2723" t="s">
        <v>10203</v>
      </c>
      <c r="F2723" t="s">
        <v>10204</v>
      </c>
      <c r="G2723" s="19" t="s">
        <v>33</v>
      </c>
      <c r="H2723" t="s">
        <v>10205</v>
      </c>
      <c r="I2723" t="s">
        <v>89</v>
      </c>
      <c r="J2723" t="s">
        <v>89</v>
      </c>
      <c r="K2723" t="s">
        <v>10199</v>
      </c>
      <c r="L2723" t="s">
        <v>52</v>
      </c>
      <c r="M2723" t="s">
        <v>137</v>
      </c>
      <c r="N2723" s="19" t="s">
        <v>33</v>
      </c>
      <c r="S2723" s="19" t="s">
        <v>33</v>
      </c>
    </row>
    <row r="2724" spans="5:19" x14ac:dyDescent="0.25">
      <c r="E2724" t="s">
        <v>10206</v>
      </c>
      <c r="F2724" t="s">
        <v>10207</v>
      </c>
      <c r="G2724" s="19" t="s">
        <v>33</v>
      </c>
      <c r="H2724" t="s">
        <v>10208</v>
      </c>
      <c r="I2724" t="s">
        <v>89</v>
      </c>
      <c r="J2724" t="s">
        <v>89</v>
      </c>
      <c r="K2724" t="s">
        <v>10209</v>
      </c>
      <c r="L2724" t="s">
        <v>38</v>
      </c>
      <c r="M2724" t="s">
        <v>62</v>
      </c>
      <c r="N2724" s="19" t="s">
        <v>33</v>
      </c>
      <c r="S2724" s="19" t="s">
        <v>33</v>
      </c>
    </row>
    <row r="2725" spans="5:19" x14ac:dyDescent="0.25">
      <c r="E2725" t="s">
        <v>10210</v>
      </c>
      <c r="F2725" t="s">
        <v>10211</v>
      </c>
      <c r="G2725" s="19" t="s">
        <v>33</v>
      </c>
      <c r="H2725" t="s">
        <v>10212</v>
      </c>
      <c r="I2725" t="s">
        <v>89</v>
      </c>
      <c r="J2725" t="s">
        <v>89</v>
      </c>
      <c r="K2725" t="s">
        <v>10213</v>
      </c>
      <c r="L2725" t="s">
        <v>38</v>
      </c>
      <c r="M2725" t="s">
        <v>68</v>
      </c>
      <c r="N2725" s="19" t="s">
        <v>33</v>
      </c>
      <c r="S2725" s="19" t="s">
        <v>33</v>
      </c>
    </row>
    <row r="2726" spans="5:19" x14ac:dyDescent="0.25">
      <c r="E2726" t="s">
        <v>10214</v>
      </c>
      <c r="F2726" t="s">
        <v>10215</v>
      </c>
      <c r="G2726" s="19" t="s">
        <v>33</v>
      </c>
      <c r="H2726" t="s">
        <v>10216</v>
      </c>
      <c r="I2726" t="s">
        <v>89</v>
      </c>
      <c r="J2726" t="s">
        <v>89</v>
      </c>
      <c r="K2726" t="s">
        <v>10217</v>
      </c>
      <c r="L2726" t="s">
        <v>38</v>
      </c>
      <c r="M2726" t="s">
        <v>68</v>
      </c>
      <c r="N2726" s="19" t="s">
        <v>33</v>
      </c>
      <c r="S2726" s="19" t="s">
        <v>33</v>
      </c>
    </row>
    <row r="2727" spans="5:19" x14ac:dyDescent="0.25">
      <c r="E2727" t="s">
        <v>10218</v>
      </c>
      <c r="F2727" t="s">
        <v>10219</v>
      </c>
      <c r="G2727" s="19" t="s">
        <v>33</v>
      </c>
      <c r="H2727" t="s">
        <v>10220</v>
      </c>
      <c r="I2727" t="s">
        <v>44</v>
      </c>
      <c r="J2727" t="s">
        <v>285</v>
      </c>
      <c r="K2727" t="s">
        <v>10221</v>
      </c>
      <c r="L2727" t="s">
        <v>38</v>
      </c>
      <c r="M2727" t="s">
        <v>794</v>
      </c>
      <c r="N2727" s="19" t="s">
        <v>33</v>
      </c>
      <c r="S2727" s="19" t="s">
        <v>33</v>
      </c>
    </row>
    <row r="2728" spans="5:19" x14ac:dyDescent="0.25">
      <c r="E2728" t="s">
        <v>10222</v>
      </c>
      <c r="F2728" t="s">
        <v>10223</v>
      </c>
      <c r="G2728" s="19" t="s">
        <v>33</v>
      </c>
      <c r="H2728" t="s">
        <v>10224</v>
      </c>
      <c r="I2728" t="s">
        <v>35</v>
      </c>
      <c r="J2728" t="s">
        <v>447</v>
      </c>
      <c r="K2728" t="s">
        <v>10225</v>
      </c>
      <c r="L2728" t="s">
        <v>38</v>
      </c>
      <c r="M2728" t="s">
        <v>68</v>
      </c>
      <c r="N2728" s="19" t="s">
        <v>33</v>
      </c>
      <c r="S2728" s="19" t="s">
        <v>33</v>
      </c>
    </row>
    <row r="2729" spans="5:19" x14ac:dyDescent="0.25">
      <c r="E2729" t="s">
        <v>10226</v>
      </c>
      <c r="F2729" t="s">
        <v>10227</v>
      </c>
      <c r="G2729" s="19" t="s">
        <v>33</v>
      </c>
      <c r="H2729" t="s">
        <v>10228</v>
      </c>
      <c r="I2729" t="s">
        <v>91</v>
      </c>
      <c r="J2729" t="s">
        <v>99</v>
      </c>
      <c r="K2729" t="s">
        <v>10229</v>
      </c>
      <c r="L2729" t="s">
        <v>38</v>
      </c>
      <c r="M2729" t="s">
        <v>68</v>
      </c>
      <c r="N2729" s="19" t="s">
        <v>33</v>
      </c>
      <c r="S2729" s="19" t="s">
        <v>33</v>
      </c>
    </row>
    <row r="2730" spans="5:19" x14ac:dyDescent="0.25">
      <c r="E2730" t="s">
        <v>10230</v>
      </c>
      <c r="F2730" t="s">
        <v>10231</v>
      </c>
      <c r="G2730" s="19" t="s">
        <v>33</v>
      </c>
      <c r="H2730" t="s">
        <v>10232</v>
      </c>
      <c r="I2730" t="s">
        <v>52</v>
      </c>
      <c r="J2730" t="s">
        <v>99</v>
      </c>
      <c r="K2730" t="s">
        <v>10233</v>
      </c>
      <c r="L2730" t="s">
        <v>52</v>
      </c>
      <c r="M2730" t="s">
        <v>662</v>
      </c>
      <c r="N2730" s="19" t="s">
        <v>33</v>
      </c>
      <c r="S2730" s="19" t="s">
        <v>33</v>
      </c>
    </row>
    <row r="2731" spans="5:19" x14ac:dyDescent="0.25">
      <c r="E2731" t="s">
        <v>10234</v>
      </c>
      <c r="F2731" t="s">
        <v>10235</v>
      </c>
      <c r="G2731" s="19" t="s">
        <v>33</v>
      </c>
      <c r="H2731" t="s">
        <v>10232</v>
      </c>
      <c r="I2731" t="s">
        <v>89</v>
      </c>
      <c r="J2731" t="s">
        <v>89</v>
      </c>
      <c r="K2731" t="s">
        <v>10236</v>
      </c>
      <c r="L2731" t="s">
        <v>142</v>
      </c>
      <c r="M2731" t="s">
        <v>133</v>
      </c>
      <c r="N2731" s="19" t="s">
        <v>33</v>
      </c>
      <c r="S2731" s="19" t="s">
        <v>33</v>
      </c>
    </row>
    <row r="2732" spans="5:19" x14ac:dyDescent="0.25">
      <c r="E2732" t="s">
        <v>10237</v>
      </c>
      <c r="F2732" t="s">
        <v>10238</v>
      </c>
      <c r="G2732" s="19" t="s">
        <v>33</v>
      </c>
      <c r="H2732" t="s">
        <v>10239</v>
      </c>
      <c r="I2732" t="s">
        <v>82</v>
      </c>
      <c r="J2732" t="s">
        <v>117</v>
      </c>
      <c r="K2732" t="s">
        <v>10240</v>
      </c>
      <c r="L2732" t="s">
        <v>91</v>
      </c>
      <c r="M2732" t="s">
        <v>417</v>
      </c>
      <c r="N2732" s="19" t="s">
        <v>33</v>
      </c>
      <c r="S2732" s="19" t="s">
        <v>33</v>
      </c>
    </row>
    <row r="2733" spans="5:19" x14ac:dyDescent="0.25">
      <c r="E2733" t="s">
        <v>10241</v>
      </c>
      <c r="F2733" t="s">
        <v>10242</v>
      </c>
      <c r="G2733" s="19" t="s">
        <v>33</v>
      </c>
      <c r="H2733" t="s">
        <v>10243</v>
      </c>
      <c r="I2733" t="s">
        <v>44</v>
      </c>
      <c r="J2733" t="s">
        <v>45</v>
      </c>
      <c r="K2733" t="s">
        <v>10240</v>
      </c>
      <c r="L2733" t="s">
        <v>91</v>
      </c>
      <c r="M2733" t="s">
        <v>417</v>
      </c>
      <c r="N2733" s="19" t="s">
        <v>33</v>
      </c>
      <c r="S2733" s="19" t="s">
        <v>33</v>
      </c>
    </row>
    <row r="2734" spans="5:19" x14ac:dyDescent="0.25">
      <c r="E2734" t="s">
        <v>10244</v>
      </c>
      <c r="F2734" t="s">
        <v>10245</v>
      </c>
      <c r="G2734" s="19" t="s">
        <v>33</v>
      </c>
      <c r="H2734" t="s">
        <v>10246</v>
      </c>
      <c r="I2734" t="s">
        <v>91</v>
      </c>
      <c r="J2734" t="s">
        <v>99</v>
      </c>
      <c r="K2734" t="s">
        <v>10247</v>
      </c>
      <c r="L2734" t="s">
        <v>44</v>
      </c>
      <c r="M2734" t="s">
        <v>144</v>
      </c>
      <c r="N2734" s="19" t="s">
        <v>33</v>
      </c>
      <c r="S2734" s="19" t="s">
        <v>33</v>
      </c>
    </row>
    <row r="2735" spans="5:19" x14ac:dyDescent="0.25">
      <c r="E2735" t="s">
        <v>10248</v>
      </c>
      <c r="F2735" t="s">
        <v>10249</v>
      </c>
      <c r="G2735" s="19" t="s">
        <v>33</v>
      </c>
      <c r="H2735" t="s">
        <v>10250</v>
      </c>
      <c r="I2735" t="s">
        <v>91</v>
      </c>
      <c r="J2735" t="s">
        <v>99</v>
      </c>
      <c r="K2735" t="s">
        <v>10251</v>
      </c>
      <c r="L2735" t="s">
        <v>82</v>
      </c>
      <c r="M2735" t="s">
        <v>4351</v>
      </c>
      <c r="N2735" s="19" t="s">
        <v>33</v>
      </c>
      <c r="S2735" s="19" t="s">
        <v>33</v>
      </c>
    </row>
    <row r="2736" spans="5:19" x14ac:dyDescent="0.25">
      <c r="E2736" t="s">
        <v>10252</v>
      </c>
      <c r="F2736" t="s">
        <v>10253</v>
      </c>
      <c r="G2736" s="19" t="s">
        <v>33</v>
      </c>
      <c r="H2736" t="s">
        <v>10254</v>
      </c>
      <c r="I2736" t="s">
        <v>91</v>
      </c>
      <c r="J2736" t="s">
        <v>99</v>
      </c>
      <c r="K2736" t="s">
        <v>10255</v>
      </c>
      <c r="L2736" t="s">
        <v>170</v>
      </c>
      <c r="M2736" t="s">
        <v>2637</v>
      </c>
      <c r="N2736" s="19" t="s">
        <v>33</v>
      </c>
      <c r="S2736" s="19" t="s">
        <v>33</v>
      </c>
    </row>
    <row r="2737" spans="5:19" x14ac:dyDescent="0.25">
      <c r="E2737" t="s">
        <v>10256</v>
      </c>
      <c r="F2737" t="s">
        <v>10257</v>
      </c>
      <c r="G2737" s="19" t="s">
        <v>33</v>
      </c>
      <c r="H2737" t="s">
        <v>10254</v>
      </c>
      <c r="I2737" t="s">
        <v>91</v>
      </c>
      <c r="J2737" t="s">
        <v>99</v>
      </c>
      <c r="K2737" t="s">
        <v>10258</v>
      </c>
      <c r="L2737" t="s">
        <v>89</v>
      </c>
      <c r="M2737" t="s">
        <v>89</v>
      </c>
      <c r="N2737" s="19" t="s">
        <v>33</v>
      </c>
      <c r="S2737" s="19" t="s">
        <v>33</v>
      </c>
    </row>
    <row r="2738" spans="5:19" x14ac:dyDescent="0.25">
      <c r="E2738" t="s">
        <v>10259</v>
      </c>
      <c r="F2738" t="s">
        <v>10260</v>
      </c>
      <c r="G2738" s="19" t="s">
        <v>33</v>
      </c>
      <c r="H2738" t="s">
        <v>10254</v>
      </c>
      <c r="I2738" t="s">
        <v>91</v>
      </c>
      <c r="J2738" t="s">
        <v>99</v>
      </c>
      <c r="K2738" t="s">
        <v>10261</v>
      </c>
      <c r="L2738" t="s">
        <v>44</v>
      </c>
      <c r="M2738" t="s">
        <v>103</v>
      </c>
      <c r="N2738" s="19" t="s">
        <v>33</v>
      </c>
      <c r="S2738" s="19" t="s">
        <v>33</v>
      </c>
    </row>
    <row r="2739" spans="5:19" x14ac:dyDescent="0.25">
      <c r="E2739" t="s">
        <v>10262</v>
      </c>
      <c r="F2739" t="s">
        <v>10263</v>
      </c>
      <c r="G2739" s="19" t="s">
        <v>33</v>
      </c>
      <c r="H2739" t="s">
        <v>10254</v>
      </c>
      <c r="I2739" t="s">
        <v>91</v>
      </c>
      <c r="J2739" t="s">
        <v>99</v>
      </c>
      <c r="K2739" t="s">
        <v>10264</v>
      </c>
      <c r="L2739" t="s">
        <v>44</v>
      </c>
      <c r="M2739" t="s">
        <v>103</v>
      </c>
      <c r="N2739" s="19" t="s">
        <v>33</v>
      </c>
      <c r="S2739" s="19" t="s">
        <v>33</v>
      </c>
    </row>
    <row r="2740" spans="5:19" x14ac:dyDescent="0.25">
      <c r="E2740" t="s">
        <v>10265</v>
      </c>
      <c r="F2740" t="s">
        <v>10266</v>
      </c>
      <c r="G2740" s="19" t="s">
        <v>33</v>
      </c>
      <c r="H2740" t="s">
        <v>10254</v>
      </c>
      <c r="I2740" t="s">
        <v>91</v>
      </c>
      <c r="J2740" t="s">
        <v>99</v>
      </c>
      <c r="K2740" t="s">
        <v>10267</v>
      </c>
      <c r="L2740" t="s">
        <v>35</v>
      </c>
      <c r="M2740" t="s">
        <v>263</v>
      </c>
      <c r="N2740" s="19" t="s">
        <v>33</v>
      </c>
      <c r="S2740" s="19" t="s">
        <v>33</v>
      </c>
    </row>
    <row r="2741" spans="5:19" x14ac:dyDescent="0.25">
      <c r="E2741" t="s">
        <v>10268</v>
      </c>
      <c r="F2741" t="s">
        <v>10269</v>
      </c>
      <c r="G2741" s="19" t="s">
        <v>33</v>
      </c>
      <c r="H2741" t="s">
        <v>10270</v>
      </c>
      <c r="I2741" t="s">
        <v>91</v>
      </c>
      <c r="J2741" t="s">
        <v>99</v>
      </c>
      <c r="K2741" t="s">
        <v>10271</v>
      </c>
      <c r="L2741" t="s">
        <v>142</v>
      </c>
      <c r="M2741" t="s">
        <v>166</v>
      </c>
      <c r="N2741" s="19" t="s">
        <v>33</v>
      </c>
      <c r="S2741" s="19" t="s">
        <v>33</v>
      </c>
    </row>
    <row r="2742" spans="5:19" x14ac:dyDescent="0.25">
      <c r="E2742" t="s">
        <v>10272</v>
      </c>
      <c r="F2742" t="s">
        <v>10273</v>
      </c>
      <c r="G2742" s="19" t="s">
        <v>33</v>
      </c>
      <c r="H2742" t="s">
        <v>10274</v>
      </c>
      <c r="I2742" t="s">
        <v>89</v>
      </c>
      <c r="J2742" t="s">
        <v>89</v>
      </c>
      <c r="K2742" t="s">
        <v>10275</v>
      </c>
      <c r="L2742" t="s">
        <v>35</v>
      </c>
      <c r="M2742" t="s">
        <v>160</v>
      </c>
      <c r="N2742" s="19" t="s">
        <v>33</v>
      </c>
      <c r="S2742" s="19" t="s">
        <v>33</v>
      </c>
    </row>
    <row r="2743" spans="5:19" x14ac:dyDescent="0.25">
      <c r="E2743" t="s">
        <v>10276</v>
      </c>
      <c r="F2743" t="s">
        <v>10277</v>
      </c>
      <c r="G2743" s="19" t="s">
        <v>33</v>
      </c>
      <c r="H2743" t="s">
        <v>10278</v>
      </c>
      <c r="I2743" t="s">
        <v>89</v>
      </c>
      <c r="J2743" t="s">
        <v>89</v>
      </c>
      <c r="K2743" t="s">
        <v>10279</v>
      </c>
      <c r="L2743" t="s">
        <v>356</v>
      </c>
      <c r="M2743" t="s">
        <v>357</v>
      </c>
      <c r="N2743" s="19" t="s">
        <v>33</v>
      </c>
      <c r="S2743" s="19" t="s">
        <v>33</v>
      </c>
    </row>
    <row r="2744" spans="5:19" x14ac:dyDescent="0.25">
      <c r="E2744" t="s">
        <v>10280</v>
      </c>
      <c r="F2744" t="s">
        <v>10281</v>
      </c>
      <c r="G2744" s="19" t="s">
        <v>33</v>
      </c>
      <c r="H2744" t="s">
        <v>10282</v>
      </c>
      <c r="I2744" t="s">
        <v>89</v>
      </c>
      <c r="J2744" t="s">
        <v>89</v>
      </c>
      <c r="K2744" t="s">
        <v>10283</v>
      </c>
      <c r="L2744" t="s">
        <v>35</v>
      </c>
      <c r="M2744" t="s">
        <v>36</v>
      </c>
      <c r="N2744" s="19" t="s">
        <v>33</v>
      </c>
      <c r="S2744" s="19" t="s">
        <v>33</v>
      </c>
    </row>
    <row r="2745" spans="5:19" x14ac:dyDescent="0.25">
      <c r="E2745" t="s">
        <v>10284</v>
      </c>
      <c r="F2745" t="s">
        <v>10285</v>
      </c>
      <c r="G2745" s="19" t="s">
        <v>33</v>
      </c>
      <c r="H2745" t="s">
        <v>10286</v>
      </c>
      <c r="I2745" t="s">
        <v>89</v>
      </c>
      <c r="J2745" t="s">
        <v>89</v>
      </c>
      <c r="K2745" t="s">
        <v>10287</v>
      </c>
      <c r="L2745" t="s">
        <v>91</v>
      </c>
      <c r="M2745" t="s">
        <v>99</v>
      </c>
      <c r="N2745" s="19" t="s">
        <v>33</v>
      </c>
      <c r="S2745" s="19" t="s">
        <v>33</v>
      </c>
    </row>
    <row r="2746" spans="5:19" x14ac:dyDescent="0.25">
      <c r="E2746" t="s">
        <v>10288</v>
      </c>
      <c r="F2746" t="s">
        <v>10289</v>
      </c>
      <c r="G2746" s="19" t="s">
        <v>33</v>
      </c>
      <c r="H2746" t="s">
        <v>10290</v>
      </c>
      <c r="I2746" t="s">
        <v>96</v>
      </c>
      <c r="J2746" t="s">
        <v>861</v>
      </c>
      <c r="K2746" t="s">
        <v>10291</v>
      </c>
      <c r="N2746" s="19" t="s">
        <v>33</v>
      </c>
      <c r="S2746" s="19" t="s">
        <v>33</v>
      </c>
    </row>
    <row r="2747" spans="5:19" x14ac:dyDescent="0.25">
      <c r="E2747" t="s">
        <v>10292</v>
      </c>
      <c r="F2747" t="s">
        <v>10293</v>
      </c>
      <c r="G2747" s="19" t="s">
        <v>33</v>
      </c>
      <c r="H2747" t="s">
        <v>10294</v>
      </c>
      <c r="I2747" t="s">
        <v>110</v>
      </c>
      <c r="J2747" t="s">
        <v>339</v>
      </c>
      <c r="K2747" t="s">
        <v>10295</v>
      </c>
      <c r="L2747" t="s">
        <v>44</v>
      </c>
      <c r="M2747" t="s">
        <v>103</v>
      </c>
      <c r="N2747" s="19" t="s">
        <v>33</v>
      </c>
      <c r="S2747" s="19" t="s">
        <v>33</v>
      </c>
    </row>
    <row r="2748" spans="5:19" x14ac:dyDescent="0.25">
      <c r="E2748" t="s">
        <v>10296</v>
      </c>
      <c r="F2748" t="s">
        <v>10297</v>
      </c>
      <c r="G2748" s="19" t="s">
        <v>33</v>
      </c>
      <c r="H2748" t="s">
        <v>10298</v>
      </c>
      <c r="I2748" t="s">
        <v>44</v>
      </c>
      <c r="J2748" t="s">
        <v>649</v>
      </c>
      <c r="K2748" t="s">
        <v>10299</v>
      </c>
      <c r="L2748" t="s">
        <v>52</v>
      </c>
      <c r="M2748" t="s">
        <v>142</v>
      </c>
      <c r="N2748" s="19" t="s">
        <v>33</v>
      </c>
      <c r="S2748" s="19" t="s">
        <v>33</v>
      </c>
    </row>
    <row r="2749" spans="5:19" x14ac:dyDescent="0.25">
      <c r="E2749" t="s">
        <v>10300</v>
      </c>
      <c r="F2749" t="s">
        <v>10301</v>
      </c>
      <c r="G2749" s="19" t="s">
        <v>33</v>
      </c>
      <c r="H2749" t="s">
        <v>10302</v>
      </c>
      <c r="I2749" t="s">
        <v>35</v>
      </c>
      <c r="J2749" t="s">
        <v>117</v>
      </c>
      <c r="K2749" t="s">
        <v>10303</v>
      </c>
      <c r="L2749" t="s">
        <v>52</v>
      </c>
      <c r="M2749" t="s">
        <v>2917</v>
      </c>
      <c r="N2749" s="19" t="s">
        <v>33</v>
      </c>
      <c r="S2749" s="19" t="s">
        <v>33</v>
      </c>
    </row>
    <row r="2750" spans="5:19" x14ac:dyDescent="0.25">
      <c r="E2750" t="s">
        <v>10304</v>
      </c>
      <c r="F2750" t="s">
        <v>10305</v>
      </c>
      <c r="G2750" s="19" t="s">
        <v>33</v>
      </c>
      <c r="H2750" t="s">
        <v>10306</v>
      </c>
      <c r="I2750" t="s">
        <v>82</v>
      </c>
      <c r="J2750" t="s">
        <v>190</v>
      </c>
      <c r="K2750" t="s">
        <v>10307</v>
      </c>
      <c r="L2750" t="s">
        <v>35</v>
      </c>
      <c r="M2750" t="s">
        <v>36</v>
      </c>
      <c r="N2750" s="19" t="s">
        <v>33</v>
      </c>
      <c r="S2750" s="19" t="s">
        <v>33</v>
      </c>
    </row>
    <row r="2751" spans="5:19" x14ac:dyDescent="0.25">
      <c r="E2751" t="s">
        <v>10308</v>
      </c>
      <c r="F2751" t="s">
        <v>10309</v>
      </c>
      <c r="G2751" s="19" t="s">
        <v>33</v>
      </c>
      <c r="H2751" t="s">
        <v>10310</v>
      </c>
      <c r="I2751" t="s">
        <v>91</v>
      </c>
      <c r="J2751" t="s">
        <v>92</v>
      </c>
      <c r="K2751" t="s">
        <v>10311</v>
      </c>
      <c r="L2751" t="s">
        <v>35</v>
      </c>
      <c r="M2751" t="s">
        <v>36</v>
      </c>
      <c r="N2751" s="19" t="s">
        <v>33</v>
      </c>
      <c r="S2751" s="19" t="s">
        <v>33</v>
      </c>
    </row>
    <row r="2752" spans="5:19" x14ac:dyDescent="0.25">
      <c r="E2752" t="s">
        <v>10312</v>
      </c>
      <c r="F2752" t="s">
        <v>10313</v>
      </c>
      <c r="G2752" s="19" t="s">
        <v>33</v>
      </c>
      <c r="H2752" t="s">
        <v>10310</v>
      </c>
      <c r="I2752" t="s">
        <v>91</v>
      </c>
      <c r="J2752" t="s">
        <v>92</v>
      </c>
      <c r="K2752" t="s">
        <v>10314</v>
      </c>
      <c r="L2752" t="s">
        <v>110</v>
      </c>
      <c r="M2752" t="s">
        <v>313</v>
      </c>
      <c r="N2752" s="19" t="s">
        <v>33</v>
      </c>
      <c r="S2752" s="19" t="s">
        <v>33</v>
      </c>
    </row>
    <row r="2753" spans="5:19" x14ac:dyDescent="0.25">
      <c r="E2753" t="s">
        <v>10315</v>
      </c>
      <c r="F2753" t="s">
        <v>10316</v>
      </c>
      <c r="G2753" s="19" t="s">
        <v>33</v>
      </c>
      <c r="H2753" t="s">
        <v>10317</v>
      </c>
      <c r="I2753" t="s">
        <v>35</v>
      </c>
      <c r="J2753" t="s">
        <v>856</v>
      </c>
      <c r="K2753" t="s">
        <v>10318</v>
      </c>
      <c r="L2753" t="s">
        <v>44</v>
      </c>
      <c r="M2753" t="s">
        <v>3017</v>
      </c>
      <c r="N2753" s="19" t="s">
        <v>33</v>
      </c>
      <c r="S2753" s="19" t="s">
        <v>33</v>
      </c>
    </row>
    <row r="2754" spans="5:19" x14ac:dyDescent="0.25">
      <c r="E2754" t="s">
        <v>10319</v>
      </c>
      <c r="F2754" t="s">
        <v>10320</v>
      </c>
      <c r="G2754" s="19" t="s">
        <v>33</v>
      </c>
      <c r="H2754" t="s">
        <v>10321</v>
      </c>
      <c r="I2754" t="s">
        <v>82</v>
      </c>
      <c r="J2754" t="s">
        <v>97</v>
      </c>
      <c r="K2754" t="s">
        <v>10322</v>
      </c>
      <c r="L2754" t="s">
        <v>35</v>
      </c>
      <c r="M2754" t="s">
        <v>688</v>
      </c>
      <c r="N2754" s="19" t="s">
        <v>33</v>
      </c>
      <c r="S2754" s="19" t="s">
        <v>33</v>
      </c>
    </row>
    <row r="2755" spans="5:19" x14ac:dyDescent="0.25">
      <c r="E2755" t="s">
        <v>10323</v>
      </c>
      <c r="F2755" t="s">
        <v>10324</v>
      </c>
      <c r="G2755" s="19" t="s">
        <v>33</v>
      </c>
      <c r="H2755" t="s">
        <v>10325</v>
      </c>
      <c r="I2755" t="s">
        <v>82</v>
      </c>
      <c r="J2755" t="s">
        <v>1071</v>
      </c>
      <c r="K2755" t="s">
        <v>10326</v>
      </c>
      <c r="L2755" t="s">
        <v>142</v>
      </c>
      <c r="M2755" t="s">
        <v>133</v>
      </c>
      <c r="N2755" s="19" t="s">
        <v>33</v>
      </c>
      <c r="S2755" s="19" t="s">
        <v>33</v>
      </c>
    </row>
    <row r="2756" spans="5:19" x14ac:dyDescent="0.25">
      <c r="E2756" t="s">
        <v>10327</v>
      </c>
      <c r="F2756" t="s">
        <v>10328</v>
      </c>
      <c r="G2756" s="19" t="s">
        <v>33</v>
      </c>
      <c r="H2756" t="s">
        <v>10329</v>
      </c>
      <c r="I2756" t="s">
        <v>110</v>
      </c>
      <c r="J2756" t="s">
        <v>339</v>
      </c>
      <c r="K2756" t="s">
        <v>10330</v>
      </c>
      <c r="L2756" t="s">
        <v>96</v>
      </c>
      <c r="M2756" t="s">
        <v>861</v>
      </c>
      <c r="N2756" s="19" t="s">
        <v>33</v>
      </c>
      <c r="S2756" s="19" t="s">
        <v>33</v>
      </c>
    </row>
    <row r="2757" spans="5:19" x14ac:dyDescent="0.25">
      <c r="E2757" t="s">
        <v>10331</v>
      </c>
      <c r="F2757" t="s">
        <v>10332</v>
      </c>
      <c r="G2757" s="19" t="s">
        <v>33</v>
      </c>
      <c r="H2757" t="s">
        <v>10333</v>
      </c>
      <c r="I2757" t="s">
        <v>110</v>
      </c>
      <c r="J2757" t="s">
        <v>322</v>
      </c>
      <c r="K2757" t="s">
        <v>10334</v>
      </c>
      <c r="L2757" t="s">
        <v>356</v>
      </c>
      <c r="M2757" t="s">
        <v>943</v>
      </c>
      <c r="N2757" s="19" t="s">
        <v>33</v>
      </c>
      <c r="S2757" s="19" t="s">
        <v>33</v>
      </c>
    </row>
    <row r="2758" spans="5:19" x14ac:dyDescent="0.25">
      <c r="E2758" t="s">
        <v>10335</v>
      </c>
      <c r="F2758" t="s">
        <v>10336</v>
      </c>
      <c r="G2758" s="19" t="s">
        <v>33</v>
      </c>
      <c r="H2758" t="s">
        <v>10337</v>
      </c>
      <c r="I2758" t="s">
        <v>38</v>
      </c>
      <c r="J2758" t="s">
        <v>376</v>
      </c>
      <c r="K2758" t="s">
        <v>10334</v>
      </c>
      <c r="L2758" t="s">
        <v>356</v>
      </c>
      <c r="M2758" t="s">
        <v>943</v>
      </c>
      <c r="N2758" s="19" t="s">
        <v>33</v>
      </c>
      <c r="S2758" s="19" t="s">
        <v>33</v>
      </c>
    </row>
    <row r="2759" spans="5:19" x14ac:dyDescent="0.25">
      <c r="E2759" t="s">
        <v>10338</v>
      </c>
      <c r="F2759" t="s">
        <v>10339</v>
      </c>
      <c r="G2759" s="19" t="s">
        <v>33</v>
      </c>
      <c r="H2759" t="s">
        <v>10340</v>
      </c>
      <c r="I2759" t="s">
        <v>150</v>
      </c>
      <c r="J2759" t="s">
        <v>151</v>
      </c>
      <c r="K2759" t="s">
        <v>10334</v>
      </c>
      <c r="L2759" t="s">
        <v>356</v>
      </c>
      <c r="M2759" t="s">
        <v>943</v>
      </c>
      <c r="N2759" s="19" t="s">
        <v>33</v>
      </c>
      <c r="S2759" s="19" t="s">
        <v>33</v>
      </c>
    </row>
    <row r="2760" spans="5:19" x14ac:dyDescent="0.25">
      <c r="E2760" t="s">
        <v>10341</v>
      </c>
      <c r="F2760" t="s">
        <v>10342</v>
      </c>
      <c r="G2760" s="19" t="s">
        <v>33</v>
      </c>
      <c r="H2760" t="s">
        <v>10343</v>
      </c>
      <c r="I2760" t="s">
        <v>44</v>
      </c>
      <c r="J2760" t="s">
        <v>103</v>
      </c>
      <c r="K2760" t="s">
        <v>10344</v>
      </c>
      <c r="L2760" t="s">
        <v>52</v>
      </c>
      <c r="M2760" t="s">
        <v>881</v>
      </c>
      <c r="N2760" s="19" t="s">
        <v>33</v>
      </c>
      <c r="S2760" s="19" t="s">
        <v>33</v>
      </c>
    </row>
    <row r="2761" spans="5:19" x14ac:dyDescent="0.25">
      <c r="E2761" t="s">
        <v>10345</v>
      </c>
      <c r="F2761" t="s">
        <v>10346</v>
      </c>
      <c r="G2761" s="19" t="s">
        <v>33</v>
      </c>
      <c r="H2761" t="s">
        <v>10347</v>
      </c>
      <c r="I2761" t="s">
        <v>150</v>
      </c>
      <c r="J2761" t="s">
        <v>151</v>
      </c>
      <c r="K2761" t="s">
        <v>10348</v>
      </c>
      <c r="L2761" t="s">
        <v>38</v>
      </c>
      <c r="M2761" t="s">
        <v>39</v>
      </c>
      <c r="N2761" s="19" t="s">
        <v>33</v>
      </c>
      <c r="S2761" s="19" t="s">
        <v>33</v>
      </c>
    </row>
    <row r="2762" spans="5:19" x14ac:dyDescent="0.25">
      <c r="E2762" t="s">
        <v>10349</v>
      </c>
      <c r="F2762" t="s">
        <v>10350</v>
      </c>
      <c r="G2762" s="19" t="s">
        <v>33</v>
      </c>
      <c r="H2762" t="s">
        <v>10351</v>
      </c>
      <c r="I2762" t="s">
        <v>35</v>
      </c>
      <c r="J2762" t="s">
        <v>85</v>
      </c>
      <c r="K2762" t="s">
        <v>10352</v>
      </c>
      <c r="L2762" t="s">
        <v>38</v>
      </c>
      <c r="M2762" t="s">
        <v>68</v>
      </c>
      <c r="N2762" s="19" t="s">
        <v>33</v>
      </c>
      <c r="S2762" s="19" t="s">
        <v>33</v>
      </c>
    </row>
    <row r="2763" spans="5:19" x14ac:dyDescent="0.25">
      <c r="E2763" t="s">
        <v>10353</v>
      </c>
      <c r="F2763" t="s">
        <v>10354</v>
      </c>
      <c r="G2763" s="19" t="s">
        <v>33</v>
      </c>
      <c r="H2763" t="s">
        <v>10355</v>
      </c>
      <c r="I2763" t="s">
        <v>82</v>
      </c>
      <c r="J2763" t="s">
        <v>83</v>
      </c>
      <c r="K2763" t="s">
        <v>10356</v>
      </c>
      <c r="L2763" t="s">
        <v>44</v>
      </c>
      <c r="M2763" t="s">
        <v>103</v>
      </c>
      <c r="N2763" s="19" t="s">
        <v>33</v>
      </c>
      <c r="S2763" s="19" t="s">
        <v>33</v>
      </c>
    </row>
    <row r="2764" spans="5:19" x14ac:dyDescent="0.25">
      <c r="E2764" t="s">
        <v>10357</v>
      </c>
      <c r="F2764" t="s">
        <v>10358</v>
      </c>
      <c r="G2764" s="19" t="s">
        <v>33</v>
      </c>
      <c r="H2764" t="s">
        <v>10359</v>
      </c>
      <c r="I2764" t="s">
        <v>89</v>
      </c>
      <c r="J2764" t="s">
        <v>89</v>
      </c>
      <c r="K2764" t="s">
        <v>10360</v>
      </c>
      <c r="L2764" t="s">
        <v>356</v>
      </c>
      <c r="M2764" t="s">
        <v>943</v>
      </c>
      <c r="N2764" s="19" t="s">
        <v>33</v>
      </c>
      <c r="S2764" s="19" t="s">
        <v>33</v>
      </c>
    </row>
    <row r="2765" spans="5:19" x14ac:dyDescent="0.25">
      <c r="E2765" t="s">
        <v>10361</v>
      </c>
      <c r="F2765" t="s">
        <v>10362</v>
      </c>
      <c r="G2765" s="19" t="s">
        <v>33</v>
      </c>
      <c r="H2765" t="s">
        <v>10363</v>
      </c>
      <c r="I2765" t="s">
        <v>110</v>
      </c>
      <c r="J2765" t="s">
        <v>92</v>
      </c>
      <c r="K2765" t="s">
        <v>10364</v>
      </c>
      <c r="L2765" t="s">
        <v>110</v>
      </c>
      <c r="M2765" t="s">
        <v>339</v>
      </c>
      <c r="N2765" s="19" t="s">
        <v>33</v>
      </c>
      <c r="S2765" s="19" t="s">
        <v>33</v>
      </c>
    </row>
    <row r="2766" spans="5:19" x14ac:dyDescent="0.25">
      <c r="E2766" t="s">
        <v>10365</v>
      </c>
      <c r="F2766" t="s">
        <v>10366</v>
      </c>
      <c r="G2766" s="19" t="s">
        <v>33</v>
      </c>
      <c r="H2766" t="s">
        <v>10367</v>
      </c>
      <c r="I2766" t="s">
        <v>38</v>
      </c>
      <c r="J2766" t="s">
        <v>283</v>
      </c>
      <c r="K2766" t="s">
        <v>10368</v>
      </c>
      <c r="L2766" t="s">
        <v>52</v>
      </c>
      <c r="M2766" t="s">
        <v>115</v>
      </c>
      <c r="N2766" s="19" t="s">
        <v>33</v>
      </c>
      <c r="S2766" s="19" t="s">
        <v>33</v>
      </c>
    </row>
    <row r="2767" spans="5:19" x14ac:dyDescent="0.25">
      <c r="E2767" t="s">
        <v>10369</v>
      </c>
      <c r="F2767" t="s">
        <v>10370</v>
      </c>
      <c r="G2767" s="19" t="s">
        <v>33</v>
      </c>
      <c r="H2767" t="s">
        <v>10371</v>
      </c>
      <c r="I2767" t="s">
        <v>89</v>
      </c>
      <c r="J2767" t="s">
        <v>89</v>
      </c>
      <c r="K2767" t="s">
        <v>10372</v>
      </c>
      <c r="L2767" t="s">
        <v>38</v>
      </c>
      <c r="M2767" t="s">
        <v>133</v>
      </c>
      <c r="N2767" s="19" t="s">
        <v>33</v>
      </c>
      <c r="S2767" s="19" t="s">
        <v>33</v>
      </c>
    </row>
    <row r="2768" spans="5:19" x14ac:dyDescent="0.25">
      <c r="E2768" t="s">
        <v>10373</v>
      </c>
      <c r="F2768" t="s">
        <v>10374</v>
      </c>
      <c r="G2768" s="19" t="s">
        <v>33</v>
      </c>
      <c r="H2768" t="s">
        <v>10375</v>
      </c>
      <c r="I2768" t="s">
        <v>38</v>
      </c>
      <c r="J2768" t="s">
        <v>1096</v>
      </c>
      <c r="K2768" t="s">
        <v>10372</v>
      </c>
      <c r="L2768" t="s">
        <v>38</v>
      </c>
      <c r="M2768" t="s">
        <v>133</v>
      </c>
      <c r="N2768" s="19" t="s">
        <v>33</v>
      </c>
      <c r="S2768" s="19" t="s">
        <v>33</v>
      </c>
    </row>
    <row r="2769" spans="5:19" x14ac:dyDescent="0.25">
      <c r="E2769" t="s">
        <v>10376</v>
      </c>
      <c r="F2769" t="s">
        <v>10377</v>
      </c>
      <c r="G2769" s="19" t="s">
        <v>33</v>
      </c>
      <c r="H2769" t="s">
        <v>10375</v>
      </c>
      <c r="I2769" t="s">
        <v>89</v>
      </c>
      <c r="J2769" t="s">
        <v>89</v>
      </c>
      <c r="K2769" t="s">
        <v>10372</v>
      </c>
      <c r="L2769" t="s">
        <v>38</v>
      </c>
      <c r="M2769" t="s">
        <v>133</v>
      </c>
      <c r="N2769" s="19" t="s">
        <v>33</v>
      </c>
      <c r="S2769" s="19" t="s">
        <v>33</v>
      </c>
    </row>
    <row r="2770" spans="5:19" x14ac:dyDescent="0.25">
      <c r="E2770" t="s">
        <v>10378</v>
      </c>
      <c r="F2770" t="s">
        <v>10379</v>
      </c>
      <c r="G2770" s="19" t="s">
        <v>33</v>
      </c>
      <c r="H2770" t="s">
        <v>10375</v>
      </c>
      <c r="I2770" t="s">
        <v>89</v>
      </c>
      <c r="J2770" t="s">
        <v>89</v>
      </c>
      <c r="K2770" t="s">
        <v>10380</v>
      </c>
      <c r="L2770" t="s">
        <v>44</v>
      </c>
      <c r="M2770" t="s">
        <v>103</v>
      </c>
      <c r="N2770" s="19" t="s">
        <v>33</v>
      </c>
      <c r="S2770" s="19" t="s">
        <v>33</v>
      </c>
    </row>
    <row r="2771" spans="5:19" x14ac:dyDescent="0.25">
      <c r="E2771" t="s">
        <v>10381</v>
      </c>
      <c r="F2771" t="s">
        <v>10382</v>
      </c>
      <c r="G2771" s="19" t="s">
        <v>33</v>
      </c>
      <c r="H2771" t="s">
        <v>10375</v>
      </c>
      <c r="I2771" t="s">
        <v>89</v>
      </c>
      <c r="J2771" t="s">
        <v>89</v>
      </c>
      <c r="K2771" t="s">
        <v>10383</v>
      </c>
      <c r="L2771" t="s">
        <v>44</v>
      </c>
      <c r="M2771" t="s">
        <v>103</v>
      </c>
      <c r="N2771" s="19" t="s">
        <v>33</v>
      </c>
      <c r="S2771" s="19" t="s">
        <v>33</v>
      </c>
    </row>
    <row r="2772" spans="5:19" x14ac:dyDescent="0.25">
      <c r="E2772" t="s">
        <v>10384</v>
      </c>
      <c r="F2772" t="s">
        <v>10385</v>
      </c>
      <c r="G2772" s="19" t="s">
        <v>33</v>
      </c>
      <c r="H2772" t="s">
        <v>10386</v>
      </c>
      <c r="I2772" t="s">
        <v>89</v>
      </c>
      <c r="J2772" t="s">
        <v>89</v>
      </c>
      <c r="K2772" t="s">
        <v>10387</v>
      </c>
      <c r="L2772" t="s">
        <v>110</v>
      </c>
      <c r="M2772" t="s">
        <v>204</v>
      </c>
      <c r="N2772" s="19" t="s">
        <v>33</v>
      </c>
      <c r="S2772" s="19" t="s">
        <v>33</v>
      </c>
    </row>
    <row r="2773" spans="5:19" x14ac:dyDescent="0.25">
      <c r="E2773" t="s">
        <v>10388</v>
      </c>
      <c r="F2773" t="s">
        <v>10389</v>
      </c>
      <c r="G2773" s="19" t="s">
        <v>33</v>
      </c>
      <c r="H2773" t="s">
        <v>10390</v>
      </c>
      <c r="I2773" t="s">
        <v>89</v>
      </c>
      <c r="J2773" t="s">
        <v>89</v>
      </c>
      <c r="K2773" t="s">
        <v>10387</v>
      </c>
      <c r="L2773" t="s">
        <v>110</v>
      </c>
      <c r="M2773" t="s">
        <v>204</v>
      </c>
      <c r="N2773" s="19" t="s">
        <v>33</v>
      </c>
      <c r="S2773" s="19" t="s">
        <v>33</v>
      </c>
    </row>
    <row r="2774" spans="5:19" x14ac:dyDescent="0.25">
      <c r="E2774" t="s">
        <v>10391</v>
      </c>
      <c r="F2774" t="s">
        <v>10392</v>
      </c>
      <c r="G2774" s="19" t="s">
        <v>33</v>
      </c>
      <c r="H2774" t="s">
        <v>10390</v>
      </c>
      <c r="I2774" t="s">
        <v>89</v>
      </c>
      <c r="J2774" t="s">
        <v>89</v>
      </c>
      <c r="K2774" t="s">
        <v>10393</v>
      </c>
      <c r="L2774" t="s">
        <v>38</v>
      </c>
      <c r="M2774" t="s">
        <v>62</v>
      </c>
      <c r="N2774" s="19" t="s">
        <v>33</v>
      </c>
      <c r="S2774" s="19" t="s">
        <v>33</v>
      </c>
    </row>
    <row r="2775" spans="5:19" x14ac:dyDescent="0.25">
      <c r="E2775" t="s">
        <v>10394</v>
      </c>
      <c r="F2775" t="s">
        <v>10395</v>
      </c>
      <c r="G2775" s="19" t="s">
        <v>33</v>
      </c>
      <c r="H2775" t="s">
        <v>10390</v>
      </c>
      <c r="I2775" t="s">
        <v>89</v>
      </c>
      <c r="J2775" t="s">
        <v>89</v>
      </c>
      <c r="K2775" t="s">
        <v>10396</v>
      </c>
      <c r="L2775" t="s">
        <v>110</v>
      </c>
      <c r="M2775" t="s">
        <v>239</v>
      </c>
      <c r="N2775" s="19" t="s">
        <v>33</v>
      </c>
      <c r="S2775" s="19" t="s">
        <v>33</v>
      </c>
    </row>
    <row r="2776" spans="5:19" x14ac:dyDescent="0.25">
      <c r="E2776" t="s">
        <v>10397</v>
      </c>
      <c r="F2776" t="s">
        <v>10398</v>
      </c>
      <c r="G2776" s="19" t="s">
        <v>33</v>
      </c>
      <c r="H2776" t="s">
        <v>10399</v>
      </c>
      <c r="I2776" t="s">
        <v>89</v>
      </c>
      <c r="J2776" t="s">
        <v>89</v>
      </c>
      <c r="K2776" t="s">
        <v>10400</v>
      </c>
      <c r="L2776" t="s">
        <v>170</v>
      </c>
      <c r="M2776" t="s">
        <v>2125</v>
      </c>
      <c r="N2776" s="19" t="s">
        <v>33</v>
      </c>
      <c r="S2776" s="19" t="s">
        <v>33</v>
      </c>
    </row>
    <row r="2777" spans="5:19" x14ac:dyDescent="0.25">
      <c r="E2777" t="s">
        <v>10401</v>
      </c>
      <c r="F2777" t="s">
        <v>10402</v>
      </c>
      <c r="G2777" s="19" t="s">
        <v>33</v>
      </c>
      <c r="H2777" t="s">
        <v>10399</v>
      </c>
      <c r="I2777" t="s">
        <v>89</v>
      </c>
      <c r="J2777" t="s">
        <v>89</v>
      </c>
      <c r="K2777" t="s">
        <v>10403</v>
      </c>
      <c r="L2777" t="s">
        <v>38</v>
      </c>
      <c r="M2777" t="s">
        <v>68</v>
      </c>
      <c r="N2777" s="19" t="s">
        <v>33</v>
      </c>
      <c r="S2777" s="19" t="s">
        <v>33</v>
      </c>
    </row>
    <row r="2778" spans="5:19" x14ac:dyDescent="0.25">
      <c r="E2778" t="s">
        <v>10404</v>
      </c>
      <c r="F2778" t="s">
        <v>10405</v>
      </c>
      <c r="G2778" s="19" t="s">
        <v>33</v>
      </c>
      <c r="H2778" t="s">
        <v>10406</v>
      </c>
      <c r="I2778" t="s">
        <v>38</v>
      </c>
      <c r="J2778" t="s">
        <v>39</v>
      </c>
      <c r="K2778" t="s">
        <v>10407</v>
      </c>
      <c r="L2778" t="s">
        <v>52</v>
      </c>
      <c r="M2778" t="s">
        <v>630</v>
      </c>
      <c r="N2778" s="19" t="s">
        <v>33</v>
      </c>
      <c r="S2778" s="19" t="s">
        <v>33</v>
      </c>
    </row>
    <row r="2779" spans="5:19" x14ac:dyDescent="0.25">
      <c r="E2779" t="s">
        <v>10408</v>
      </c>
      <c r="F2779" t="s">
        <v>10409</v>
      </c>
      <c r="G2779" s="19" t="s">
        <v>33</v>
      </c>
      <c r="H2779" t="s">
        <v>10406</v>
      </c>
      <c r="I2779" t="s">
        <v>38</v>
      </c>
      <c r="J2779" t="s">
        <v>39</v>
      </c>
      <c r="K2779" t="s">
        <v>10410</v>
      </c>
      <c r="L2779" t="s">
        <v>38</v>
      </c>
      <c r="M2779" t="s">
        <v>68</v>
      </c>
      <c r="N2779" s="19" t="s">
        <v>33</v>
      </c>
      <c r="S2779" s="19" t="s">
        <v>33</v>
      </c>
    </row>
    <row r="2780" spans="5:19" x14ac:dyDescent="0.25">
      <c r="E2780" t="s">
        <v>10411</v>
      </c>
      <c r="F2780" t="s">
        <v>10412</v>
      </c>
      <c r="G2780" s="19" t="s">
        <v>33</v>
      </c>
      <c r="H2780" t="s">
        <v>10413</v>
      </c>
      <c r="I2780" t="s">
        <v>52</v>
      </c>
      <c r="J2780" t="s">
        <v>53</v>
      </c>
      <c r="K2780" t="s">
        <v>10414</v>
      </c>
      <c r="L2780" t="s">
        <v>89</v>
      </c>
      <c r="M2780" t="s">
        <v>89</v>
      </c>
      <c r="N2780" s="19" t="s">
        <v>33</v>
      </c>
      <c r="S2780" s="19" t="s">
        <v>33</v>
      </c>
    </row>
    <row r="2781" spans="5:19" x14ac:dyDescent="0.25">
      <c r="E2781" t="s">
        <v>10415</v>
      </c>
      <c r="F2781" t="s">
        <v>10416</v>
      </c>
      <c r="G2781" s="19" t="s">
        <v>33</v>
      </c>
      <c r="H2781" t="s">
        <v>10417</v>
      </c>
      <c r="I2781" t="s">
        <v>35</v>
      </c>
      <c r="J2781" t="s">
        <v>60</v>
      </c>
      <c r="K2781" t="s">
        <v>10418</v>
      </c>
      <c r="L2781" t="s">
        <v>44</v>
      </c>
      <c r="M2781" t="s">
        <v>45</v>
      </c>
      <c r="N2781" s="19" t="s">
        <v>33</v>
      </c>
      <c r="S2781" s="19" t="s">
        <v>33</v>
      </c>
    </row>
    <row r="2782" spans="5:19" x14ac:dyDescent="0.25">
      <c r="E2782" t="s">
        <v>10419</v>
      </c>
      <c r="F2782" t="s">
        <v>10420</v>
      </c>
      <c r="G2782" s="19" t="s">
        <v>33</v>
      </c>
      <c r="H2782" t="s">
        <v>10421</v>
      </c>
      <c r="I2782" t="s">
        <v>38</v>
      </c>
      <c r="J2782" t="s">
        <v>39</v>
      </c>
      <c r="K2782" t="s">
        <v>10422</v>
      </c>
      <c r="L2782" t="s">
        <v>35</v>
      </c>
      <c r="M2782" t="s">
        <v>1079</v>
      </c>
      <c r="N2782" s="19" t="s">
        <v>33</v>
      </c>
      <c r="S2782" s="19" t="s">
        <v>33</v>
      </c>
    </row>
    <row r="2783" spans="5:19" x14ac:dyDescent="0.25">
      <c r="E2783" t="s">
        <v>10423</v>
      </c>
      <c r="F2783" t="s">
        <v>10424</v>
      </c>
      <c r="G2783" s="19" t="s">
        <v>33</v>
      </c>
      <c r="H2783" t="s">
        <v>10425</v>
      </c>
      <c r="I2783" t="s">
        <v>82</v>
      </c>
      <c r="J2783" t="s">
        <v>117</v>
      </c>
      <c r="K2783" t="s">
        <v>10426</v>
      </c>
      <c r="L2783" t="s">
        <v>82</v>
      </c>
      <c r="M2783" t="s">
        <v>190</v>
      </c>
      <c r="N2783" s="19" t="s">
        <v>33</v>
      </c>
      <c r="S2783" s="19" t="s">
        <v>33</v>
      </c>
    </row>
    <row r="2784" spans="5:19" x14ac:dyDescent="0.25">
      <c r="E2784" t="s">
        <v>10427</v>
      </c>
      <c r="F2784" t="s">
        <v>10428</v>
      </c>
      <c r="G2784" s="19" t="s">
        <v>33</v>
      </c>
      <c r="H2784" t="s">
        <v>10429</v>
      </c>
      <c r="I2784" t="s">
        <v>150</v>
      </c>
      <c r="J2784" t="s">
        <v>117</v>
      </c>
      <c r="K2784" t="s">
        <v>10430</v>
      </c>
      <c r="L2784" t="s">
        <v>52</v>
      </c>
      <c r="M2784" t="s">
        <v>105</v>
      </c>
      <c r="N2784" s="19" t="s">
        <v>33</v>
      </c>
      <c r="S2784" s="19" t="s">
        <v>33</v>
      </c>
    </row>
    <row r="2785" spans="5:19" x14ac:dyDescent="0.25">
      <c r="E2785" t="s">
        <v>10431</v>
      </c>
      <c r="F2785" t="s">
        <v>10432</v>
      </c>
      <c r="G2785" s="19" t="s">
        <v>33</v>
      </c>
      <c r="H2785" t="s">
        <v>10433</v>
      </c>
      <c r="I2785" t="s">
        <v>38</v>
      </c>
      <c r="J2785" t="s">
        <v>39</v>
      </c>
      <c r="K2785" t="s">
        <v>10434</v>
      </c>
      <c r="L2785" t="s">
        <v>52</v>
      </c>
      <c r="M2785" t="s">
        <v>195</v>
      </c>
      <c r="N2785" s="19" t="s">
        <v>33</v>
      </c>
      <c r="S2785" s="19" t="s">
        <v>33</v>
      </c>
    </row>
    <row r="2786" spans="5:19" x14ac:dyDescent="0.25">
      <c r="E2786" t="s">
        <v>10435</v>
      </c>
      <c r="F2786" t="s">
        <v>10436</v>
      </c>
      <c r="G2786" s="19" t="s">
        <v>33</v>
      </c>
      <c r="H2786" t="s">
        <v>10437</v>
      </c>
      <c r="I2786" t="s">
        <v>89</v>
      </c>
      <c r="J2786" t="s">
        <v>89</v>
      </c>
      <c r="K2786" t="s">
        <v>10438</v>
      </c>
      <c r="L2786" t="s">
        <v>35</v>
      </c>
      <c r="M2786" t="s">
        <v>263</v>
      </c>
      <c r="N2786" s="19" t="s">
        <v>33</v>
      </c>
      <c r="S2786" s="19" t="s">
        <v>33</v>
      </c>
    </row>
    <row r="2787" spans="5:19" x14ac:dyDescent="0.25">
      <c r="E2787" t="s">
        <v>10439</v>
      </c>
      <c r="F2787" t="s">
        <v>10440</v>
      </c>
      <c r="G2787" s="19" t="s">
        <v>33</v>
      </c>
      <c r="H2787" t="s">
        <v>10441</v>
      </c>
      <c r="I2787" t="s">
        <v>89</v>
      </c>
      <c r="J2787" t="s">
        <v>89</v>
      </c>
      <c r="K2787" t="s">
        <v>10442</v>
      </c>
      <c r="L2787" t="s">
        <v>44</v>
      </c>
      <c r="M2787" t="s">
        <v>103</v>
      </c>
      <c r="N2787" s="19" t="s">
        <v>33</v>
      </c>
      <c r="S2787" s="19" t="s">
        <v>33</v>
      </c>
    </row>
    <row r="2788" spans="5:19" x14ac:dyDescent="0.25">
      <c r="E2788" t="s">
        <v>10443</v>
      </c>
      <c r="F2788" t="s">
        <v>10444</v>
      </c>
      <c r="G2788" s="19" t="s">
        <v>33</v>
      </c>
      <c r="H2788" t="s">
        <v>10441</v>
      </c>
      <c r="I2788" t="s">
        <v>89</v>
      </c>
      <c r="J2788" t="s">
        <v>89</v>
      </c>
      <c r="K2788" t="s">
        <v>10445</v>
      </c>
      <c r="L2788" t="s">
        <v>356</v>
      </c>
      <c r="M2788" t="s">
        <v>10446</v>
      </c>
      <c r="N2788" s="19" t="s">
        <v>33</v>
      </c>
      <c r="S2788" s="19" t="s">
        <v>33</v>
      </c>
    </row>
    <row r="2789" spans="5:19" x14ac:dyDescent="0.25">
      <c r="E2789" t="s">
        <v>10447</v>
      </c>
      <c r="F2789" t="s">
        <v>10448</v>
      </c>
      <c r="G2789" s="19" t="s">
        <v>33</v>
      </c>
      <c r="H2789" t="s">
        <v>10449</v>
      </c>
      <c r="I2789" t="s">
        <v>52</v>
      </c>
      <c r="J2789" t="s">
        <v>148</v>
      </c>
      <c r="K2789" t="s">
        <v>10450</v>
      </c>
      <c r="L2789" t="s">
        <v>44</v>
      </c>
      <c r="M2789" t="s">
        <v>103</v>
      </c>
      <c r="N2789" s="19" t="s">
        <v>33</v>
      </c>
      <c r="S2789" s="19" t="s">
        <v>33</v>
      </c>
    </row>
    <row r="2790" spans="5:19" x14ac:dyDescent="0.25">
      <c r="E2790" t="s">
        <v>10451</v>
      </c>
      <c r="F2790" t="s">
        <v>10452</v>
      </c>
      <c r="G2790" s="19" t="s">
        <v>33</v>
      </c>
      <c r="H2790" t="s">
        <v>10453</v>
      </c>
      <c r="I2790" t="s">
        <v>170</v>
      </c>
      <c r="J2790" t="s">
        <v>105</v>
      </c>
      <c r="K2790" t="s">
        <v>10454</v>
      </c>
      <c r="L2790" t="s">
        <v>96</v>
      </c>
      <c r="M2790" t="s">
        <v>1926</v>
      </c>
      <c r="N2790" s="19" t="s">
        <v>33</v>
      </c>
      <c r="S2790" s="19" t="s">
        <v>33</v>
      </c>
    </row>
    <row r="2791" spans="5:19" x14ac:dyDescent="0.25">
      <c r="E2791" t="s">
        <v>10455</v>
      </c>
      <c r="F2791" t="s">
        <v>10456</v>
      </c>
      <c r="G2791" s="19" t="s">
        <v>33</v>
      </c>
      <c r="H2791" t="s">
        <v>10457</v>
      </c>
      <c r="I2791" t="s">
        <v>52</v>
      </c>
      <c r="J2791" t="s">
        <v>943</v>
      </c>
      <c r="K2791" t="s">
        <v>10458</v>
      </c>
      <c r="L2791" t="s">
        <v>38</v>
      </c>
      <c r="M2791" t="s">
        <v>68</v>
      </c>
      <c r="N2791" s="19" t="s">
        <v>33</v>
      </c>
      <c r="S2791" s="19" t="s">
        <v>33</v>
      </c>
    </row>
    <row r="2792" spans="5:19" x14ac:dyDescent="0.25">
      <c r="E2792" t="s">
        <v>10459</v>
      </c>
      <c r="F2792" t="s">
        <v>10460</v>
      </c>
      <c r="G2792" s="19" t="s">
        <v>33</v>
      </c>
      <c r="H2792" t="s">
        <v>10457</v>
      </c>
      <c r="I2792" t="s">
        <v>89</v>
      </c>
      <c r="J2792" t="s">
        <v>89</v>
      </c>
      <c r="K2792" t="s">
        <v>10461</v>
      </c>
      <c r="L2792" t="s">
        <v>89</v>
      </c>
      <c r="M2792" t="s">
        <v>89</v>
      </c>
      <c r="N2792" s="19" t="s">
        <v>33</v>
      </c>
      <c r="S2792" s="19" t="s">
        <v>33</v>
      </c>
    </row>
    <row r="2793" spans="5:19" x14ac:dyDescent="0.25">
      <c r="E2793" t="s">
        <v>10462</v>
      </c>
      <c r="F2793" t="s">
        <v>10463</v>
      </c>
      <c r="G2793" s="19" t="s">
        <v>33</v>
      </c>
      <c r="H2793" t="s">
        <v>10457</v>
      </c>
      <c r="I2793" t="s">
        <v>89</v>
      </c>
      <c r="J2793" t="s">
        <v>89</v>
      </c>
      <c r="K2793" t="s">
        <v>10464</v>
      </c>
      <c r="L2793" t="s">
        <v>44</v>
      </c>
      <c r="M2793" t="s">
        <v>103</v>
      </c>
      <c r="N2793" s="19" t="s">
        <v>33</v>
      </c>
      <c r="S2793" s="19" t="s">
        <v>33</v>
      </c>
    </row>
    <row r="2794" spans="5:19" x14ac:dyDescent="0.25">
      <c r="E2794" t="s">
        <v>10465</v>
      </c>
      <c r="F2794" t="s">
        <v>10466</v>
      </c>
      <c r="G2794" s="19" t="s">
        <v>33</v>
      </c>
      <c r="H2794" t="s">
        <v>10467</v>
      </c>
      <c r="I2794" t="s">
        <v>52</v>
      </c>
      <c r="J2794" t="s">
        <v>137</v>
      </c>
      <c r="K2794" t="s">
        <v>10468</v>
      </c>
      <c r="L2794" t="s">
        <v>38</v>
      </c>
      <c r="M2794" t="s">
        <v>1275</v>
      </c>
      <c r="N2794" s="19" t="s">
        <v>33</v>
      </c>
      <c r="S2794" s="19" t="s">
        <v>33</v>
      </c>
    </row>
    <row r="2795" spans="5:19" x14ac:dyDescent="0.25">
      <c r="E2795" t="s">
        <v>10469</v>
      </c>
      <c r="F2795" t="s">
        <v>10470</v>
      </c>
      <c r="G2795" s="19" t="s">
        <v>33</v>
      </c>
      <c r="H2795" t="s">
        <v>10471</v>
      </c>
      <c r="I2795" t="s">
        <v>52</v>
      </c>
      <c r="J2795" t="s">
        <v>2204</v>
      </c>
      <c r="K2795" t="s">
        <v>10472</v>
      </c>
      <c r="L2795" t="s">
        <v>82</v>
      </c>
      <c r="M2795" t="s">
        <v>711</v>
      </c>
      <c r="N2795" s="19" t="s">
        <v>33</v>
      </c>
      <c r="S2795" s="19" t="s">
        <v>33</v>
      </c>
    </row>
    <row r="2796" spans="5:19" x14ac:dyDescent="0.25">
      <c r="E2796" t="s">
        <v>10473</v>
      </c>
      <c r="F2796" t="s">
        <v>10474</v>
      </c>
      <c r="G2796" s="19" t="s">
        <v>33</v>
      </c>
      <c r="H2796" t="s">
        <v>10475</v>
      </c>
      <c r="K2796" t="s">
        <v>10476</v>
      </c>
      <c r="L2796" t="s">
        <v>150</v>
      </c>
      <c r="M2796" t="s">
        <v>151</v>
      </c>
      <c r="N2796" s="19" t="s">
        <v>33</v>
      </c>
      <c r="S2796" s="19" t="s">
        <v>33</v>
      </c>
    </row>
    <row r="2797" spans="5:19" x14ac:dyDescent="0.25">
      <c r="E2797" t="s">
        <v>10477</v>
      </c>
      <c r="F2797" t="s">
        <v>10478</v>
      </c>
      <c r="G2797" s="19" t="s">
        <v>33</v>
      </c>
      <c r="H2797" t="s">
        <v>10479</v>
      </c>
      <c r="I2797" t="s">
        <v>91</v>
      </c>
      <c r="J2797" t="s">
        <v>99</v>
      </c>
      <c r="K2797" t="s">
        <v>10480</v>
      </c>
      <c r="L2797" t="s">
        <v>44</v>
      </c>
      <c r="M2797" t="s">
        <v>103</v>
      </c>
      <c r="N2797" s="19" t="s">
        <v>33</v>
      </c>
      <c r="S2797" s="19" t="s">
        <v>33</v>
      </c>
    </row>
    <row r="2798" spans="5:19" x14ac:dyDescent="0.25">
      <c r="E2798" t="s">
        <v>10481</v>
      </c>
      <c r="F2798" t="s">
        <v>10482</v>
      </c>
      <c r="G2798" s="19" t="s">
        <v>33</v>
      </c>
      <c r="H2798" t="s">
        <v>10483</v>
      </c>
      <c r="I2798" t="s">
        <v>52</v>
      </c>
      <c r="J2798" t="s">
        <v>66</v>
      </c>
      <c r="K2798" t="s">
        <v>10484</v>
      </c>
      <c r="L2798" t="s">
        <v>52</v>
      </c>
      <c r="M2798" t="s">
        <v>184</v>
      </c>
      <c r="N2798" s="19" t="s">
        <v>33</v>
      </c>
      <c r="S2798" s="19" t="s">
        <v>33</v>
      </c>
    </row>
    <row r="2799" spans="5:19" x14ac:dyDescent="0.25">
      <c r="E2799" t="s">
        <v>10485</v>
      </c>
      <c r="F2799" t="s">
        <v>10486</v>
      </c>
      <c r="G2799" s="19" t="s">
        <v>33</v>
      </c>
      <c r="H2799" t="s">
        <v>10487</v>
      </c>
      <c r="I2799" t="s">
        <v>52</v>
      </c>
      <c r="J2799" t="s">
        <v>531</v>
      </c>
      <c r="K2799" t="s">
        <v>10488</v>
      </c>
      <c r="L2799" t="s">
        <v>35</v>
      </c>
      <c r="M2799" t="s">
        <v>160</v>
      </c>
      <c r="N2799" s="19" t="s">
        <v>33</v>
      </c>
      <c r="S2799" s="19" t="s">
        <v>33</v>
      </c>
    </row>
    <row r="2800" spans="5:19" x14ac:dyDescent="0.25">
      <c r="E2800" t="s">
        <v>10489</v>
      </c>
      <c r="F2800" t="s">
        <v>10490</v>
      </c>
      <c r="G2800" s="19" t="s">
        <v>33</v>
      </c>
      <c r="H2800" t="s">
        <v>10491</v>
      </c>
      <c r="I2800" t="s">
        <v>82</v>
      </c>
      <c r="J2800" t="s">
        <v>711</v>
      </c>
      <c r="K2800" t="s">
        <v>10492</v>
      </c>
      <c r="L2800" t="s">
        <v>82</v>
      </c>
      <c r="M2800" t="s">
        <v>506</v>
      </c>
      <c r="N2800" s="19" t="s">
        <v>33</v>
      </c>
      <c r="S2800" s="19" t="s">
        <v>33</v>
      </c>
    </row>
    <row r="2801" spans="5:19" x14ac:dyDescent="0.25">
      <c r="E2801" t="s">
        <v>10493</v>
      </c>
      <c r="F2801" t="s">
        <v>10494</v>
      </c>
      <c r="G2801" s="19" t="s">
        <v>33</v>
      </c>
      <c r="H2801" t="s">
        <v>10495</v>
      </c>
      <c r="I2801" t="s">
        <v>110</v>
      </c>
      <c r="J2801" t="s">
        <v>339</v>
      </c>
      <c r="K2801" t="s">
        <v>10496</v>
      </c>
      <c r="L2801" t="s">
        <v>38</v>
      </c>
      <c r="M2801" t="s">
        <v>62</v>
      </c>
      <c r="N2801" s="19" t="s">
        <v>33</v>
      </c>
      <c r="S2801" s="19" t="s">
        <v>33</v>
      </c>
    </row>
    <row r="2802" spans="5:19" x14ac:dyDescent="0.25">
      <c r="E2802" t="s">
        <v>10497</v>
      </c>
      <c r="F2802" t="s">
        <v>10498</v>
      </c>
      <c r="G2802" s="19" t="s">
        <v>33</v>
      </c>
      <c r="H2802" t="s">
        <v>10499</v>
      </c>
      <c r="I2802" t="s">
        <v>110</v>
      </c>
      <c r="J2802" t="s">
        <v>339</v>
      </c>
      <c r="K2802" t="s">
        <v>10500</v>
      </c>
      <c r="L2802" t="s">
        <v>91</v>
      </c>
      <c r="M2802" t="s">
        <v>99</v>
      </c>
      <c r="N2802" s="19" t="s">
        <v>33</v>
      </c>
      <c r="S2802" s="19" t="s">
        <v>33</v>
      </c>
    </row>
    <row r="2803" spans="5:19" x14ac:dyDescent="0.25">
      <c r="E2803" t="s">
        <v>10501</v>
      </c>
      <c r="F2803" t="s">
        <v>10502</v>
      </c>
      <c r="G2803" s="19" t="s">
        <v>33</v>
      </c>
      <c r="H2803" t="s">
        <v>10503</v>
      </c>
      <c r="I2803" t="s">
        <v>52</v>
      </c>
      <c r="J2803" t="s">
        <v>115</v>
      </c>
      <c r="K2803" t="s">
        <v>10504</v>
      </c>
      <c r="L2803" t="s">
        <v>35</v>
      </c>
      <c r="M2803" t="s">
        <v>856</v>
      </c>
      <c r="N2803" s="19" t="s">
        <v>33</v>
      </c>
      <c r="S2803" s="19" t="s">
        <v>33</v>
      </c>
    </row>
    <row r="2804" spans="5:19" x14ac:dyDescent="0.25">
      <c r="E2804" t="s">
        <v>10505</v>
      </c>
      <c r="F2804" t="s">
        <v>10506</v>
      </c>
      <c r="G2804" s="19" t="s">
        <v>33</v>
      </c>
      <c r="H2804" t="s">
        <v>10507</v>
      </c>
      <c r="I2804" t="s">
        <v>82</v>
      </c>
      <c r="J2804" t="s">
        <v>105</v>
      </c>
      <c r="K2804" t="s">
        <v>10508</v>
      </c>
      <c r="L2804" t="s">
        <v>35</v>
      </c>
      <c r="M2804" t="s">
        <v>160</v>
      </c>
      <c r="N2804" s="19" t="s">
        <v>33</v>
      </c>
      <c r="S2804" s="19" t="s">
        <v>33</v>
      </c>
    </row>
    <row r="2805" spans="5:19" x14ac:dyDescent="0.25">
      <c r="E2805" t="s">
        <v>10509</v>
      </c>
      <c r="F2805" t="s">
        <v>10510</v>
      </c>
      <c r="G2805" s="19" t="s">
        <v>33</v>
      </c>
      <c r="H2805" t="s">
        <v>10511</v>
      </c>
      <c r="I2805" t="s">
        <v>170</v>
      </c>
      <c r="J2805" t="s">
        <v>1745</v>
      </c>
      <c r="K2805" t="s">
        <v>10512</v>
      </c>
      <c r="L2805" t="s">
        <v>35</v>
      </c>
      <c r="M2805" t="s">
        <v>442</v>
      </c>
      <c r="N2805" s="19" t="s">
        <v>33</v>
      </c>
      <c r="S2805" s="19" t="s">
        <v>33</v>
      </c>
    </row>
    <row r="2806" spans="5:19" x14ac:dyDescent="0.25">
      <c r="E2806" t="s">
        <v>10513</v>
      </c>
      <c r="F2806" t="s">
        <v>10514</v>
      </c>
      <c r="G2806" s="19" t="s">
        <v>33</v>
      </c>
      <c r="H2806" t="s">
        <v>10515</v>
      </c>
      <c r="I2806" t="s">
        <v>110</v>
      </c>
      <c r="J2806" t="s">
        <v>567</v>
      </c>
      <c r="K2806" t="s">
        <v>10516</v>
      </c>
      <c r="L2806" t="s">
        <v>170</v>
      </c>
      <c r="M2806" t="s">
        <v>1425</v>
      </c>
      <c r="N2806" s="19" t="s">
        <v>33</v>
      </c>
      <c r="S2806" s="19" t="s">
        <v>33</v>
      </c>
    </row>
    <row r="2807" spans="5:19" x14ac:dyDescent="0.25">
      <c r="E2807" t="s">
        <v>10517</v>
      </c>
      <c r="F2807" t="s">
        <v>10518</v>
      </c>
      <c r="G2807" s="19" t="s">
        <v>33</v>
      </c>
      <c r="H2807" t="s">
        <v>10519</v>
      </c>
      <c r="I2807" t="s">
        <v>38</v>
      </c>
      <c r="J2807" t="s">
        <v>249</v>
      </c>
      <c r="K2807" t="s">
        <v>10520</v>
      </c>
      <c r="L2807" t="s">
        <v>44</v>
      </c>
      <c r="M2807" t="s">
        <v>103</v>
      </c>
      <c r="N2807" s="19" t="s">
        <v>33</v>
      </c>
      <c r="S2807" s="19" t="s">
        <v>33</v>
      </c>
    </row>
    <row r="2808" spans="5:19" x14ac:dyDescent="0.25">
      <c r="E2808" t="s">
        <v>10521</v>
      </c>
      <c r="F2808" t="s">
        <v>10522</v>
      </c>
      <c r="G2808" s="19" t="s">
        <v>33</v>
      </c>
      <c r="H2808" t="s">
        <v>10519</v>
      </c>
      <c r="I2808" t="s">
        <v>89</v>
      </c>
      <c r="J2808" t="s">
        <v>89</v>
      </c>
      <c r="K2808" t="s">
        <v>10523</v>
      </c>
      <c r="L2808" t="s">
        <v>35</v>
      </c>
      <c r="M2808" t="s">
        <v>263</v>
      </c>
      <c r="N2808" s="19" t="s">
        <v>33</v>
      </c>
      <c r="S2808" s="19" t="s">
        <v>33</v>
      </c>
    </row>
    <row r="2809" spans="5:19" x14ac:dyDescent="0.25">
      <c r="E2809" t="s">
        <v>10524</v>
      </c>
      <c r="F2809" t="s">
        <v>10525</v>
      </c>
      <c r="G2809" s="19" t="s">
        <v>33</v>
      </c>
      <c r="H2809" t="s">
        <v>10519</v>
      </c>
      <c r="I2809" t="s">
        <v>89</v>
      </c>
      <c r="J2809" t="s">
        <v>89</v>
      </c>
      <c r="K2809" t="s">
        <v>10526</v>
      </c>
      <c r="L2809" t="s">
        <v>44</v>
      </c>
      <c r="M2809" t="s">
        <v>649</v>
      </c>
      <c r="N2809" s="19" t="s">
        <v>33</v>
      </c>
      <c r="S2809" s="19" t="s">
        <v>33</v>
      </c>
    </row>
    <row r="2810" spans="5:19" x14ac:dyDescent="0.25">
      <c r="E2810" t="s">
        <v>10527</v>
      </c>
      <c r="F2810" t="s">
        <v>10528</v>
      </c>
      <c r="G2810" s="19" t="s">
        <v>33</v>
      </c>
      <c r="H2810" t="s">
        <v>10529</v>
      </c>
      <c r="I2810" t="s">
        <v>82</v>
      </c>
      <c r="J2810" t="s">
        <v>10530</v>
      </c>
      <c r="K2810" t="s">
        <v>10531</v>
      </c>
      <c r="L2810" t="s">
        <v>44</v>
      </c>
      <c r="M2810" t="s">
        <v>45</v>
      </c>
      <c r="N2810" s="19" t="s">
        <v>33</v>
      </c>
      <c r="S2810" s="19" t="s">
        <v>33</v>
      </c>
    </row>
    <row r="2811" spans="5:19" x14ac:dyDescent="0.25">
      <c r="E2811" t="s">
        <v>10532</v>
      </c>
      <c r="F2811" t="s">
        <v>10533</v>
      </c>
      <c r="G2811" s="19" t="s">
        <v>33</v>
      </c>
      <c r="H2811" t="s">
        <v>10534</v>
      </c>
      <c r="I2811" t="s">
        <v>38</v>
      </c>
      <c r="J2811" t="s">
        <v>1275</v>
      </c>
      <c r="K2811" t="s">
        <v>10535</v>
      </c>
      <c r="L2811" t="s">
        <v>38</v>
      </c>
      <c r="M2811" t="s">
        <v>68</v>
      </c>
      <c r="N2811" s="19" t="s">
        <v>33</v>
      </c>
      <c r="S2811" s="19" t="s">
        <v>33</v>
      </c>
    </row>
    <row r="2812" spans="5:19" x14ac:dyDescent="0.25">
      <c r="E2812" t="s">
        <v>10536</v>
      </c>
      <c r="F2812" t="s">
        <v>10537</v>
      </c>
      <c r="G2812" s="19" t="s">
        <v>33</v>
      </c>
      <c r="H2812" t="s">
        <v>10538</v>
      </c>
      <c r="I2812" t="s">
        <v>89</v>
      </c>
      <c r="J2812" t="s">
        <v>89</v>
      </c>
      <c r="K2812" t="s">
        <v>10539</v>
      </c>
      <c r="L2812" t="s">
        <v>38</v>
      </c>
      <c r="M2812" t="s">
        <v>68</v>
      </c>
      <c r="N2812" s="19" t="s">
        <v>33</v>
      </c>
      <c r="S2812" s="19" t="s">
        <v>33</v>
      </c>
    </row>
    <row r="2813" spans="5:19" x14ac:dyDescent="0.25">
      <c r="E2813" t="s">
        <v>10540</v>
      </c>
      <c r="F2813" t="s">
        <v>10541</v>
      </c>
      <c r="G2813" s="19" t="s">
        <v>33</v>
      </c>
      <c r="H2813" t="s">
        <v>10542</v>
      </c>
      <c r="I2813" t="s">
        <v>89</v>
      </c>
      <c r="J2813" t="s">
        <v>89</v>
      </c>
      <c r="K2813" t="s">
        <v>10539</v>
      </c>
      <c r="L2813" t="s">
        <v>38</v>
      </c>
      <c r="M2813" t="s">
        <v>68</v>
      </c>
      <c r="N2813" s="19" t="s">
        <v>33</v>
      </c>
      <c r="S2813" s="19" t="s">
        <v>33</v>
      </c>
    </row>
    <row r="2814" spans="5:19" x14ac:dyDescent="0.25">
      <c r="E2814" t="s">
        <v>10543</v>
      </c>
      <c r="F2814" t="s">
        <v>10544</v>
      </c>
      <c r="G2814" s="19" t="s">
        <v>33</v>
      </c>
      <c r="H2814" t="s">
        <v>10545</v>
      </c>
      <c r="I2814" t="s">
        <v>89</v>
      </c>
      <c r="J2814" t="s">
        <v>89</v>
      </c>
      <c r="K2814" t="s">
        <v>10546</v>
      </c>
      <c r="L2814" t="s">
        <v>35</v>
      </c>
      <c r="M2814" t="s">
        <v>263</v>
      </c>
      <c r="N2814" s="19" t="s">
        <v>33</v>
      </c>
      <c r="S2814" s="19" t="s">
        <v>33</v>
      </c>
    </row>
    <row r="2815" spans="5:19" x14ac:dyDescent="0.25">
      <c r="E2815" t="s">
        <v>10547</v>
      </c>
      <c r="F2815" t="s">
        <v>10548</v>
      </c>
      <c r="G2815" s="19" t="s">
        <v>33</v>
      </c>
      <c r="H2815" t="s">
        <v>10549</v>
      </c>
      <c r="I2815" t="s">
        <v>89</v>
      </c>
      <c r="J2815" t="s">
        <v>89</v>
      </c>
      <c r="K2815" t="s">
        <v>10550</v>
      </c>
      <c r="L2815" t="s">
        <v>35</v>
      </c>
      <c r="M2815" t="s">
        <v>36</v>
      </c>
      <c r="N2815" s="19" t="s">
        <v>33</v>
      </c>
      <c r="S2815" s="19" t="s">
        <v>33</v>
      </c>
    </row>
    <row r="2816" spans="5:19" x14ac:dyDescent="0.25">
      <c r="E2816" t="s">
        <v>10551</v>
      </c>
      <c r="F2816" t="s">
        <v>10552</v>
      </c>
      <c r="G2816" s="19" t="s">
        <v>33</v>
      </c>
      <c r="H2816" t="s">
        <v>10553</v>
      </c>
      <c r="I2816" t="s">
        <v>89</v>
      </c>
      <c r="J2816" t="s">
        <v>89</v>
      </c>
      <c r="K2816" t="s">
        <v>10554</v>
      </c>
      <c r="L2816" t="s">
        <v>35</v>
      </c>
      <c r="M2816" t="s">
        <v>60</v>
      </c>
      <c r="N2816" s="19" t="s">
        <v>33</v>
      </c>
      <c r="S2816" s="19" t="s">
        <v>33</v>
      </c>
    </row>
    <row r="2817" spans="5:19" x14ac:dyDescent="0.25">
      <c r="E2817" t="s">
        <v>10555</v>
      </c>
      <c r="F2817" t="s">
        <v>10556</v>
      </c>
      <c r="G2817" s="19" t="s">
        <v>33</v>
      </c>
      <c r="H2817" t="s">
        <v>10557</v>
      </c>
      <c r="I2817" t="s">
        <v>150</v>
      </c>
      <c r="J2817" t="s">
        <v>151</v>
      </c>
      <c r="K2817" t="s">
        <v>10558</v>
      </c>
      <c r="L2817" t="s">
        <v>110</v>
      </c>
      <c r="M2817" t="s">
        <v>339</v>
      </c>
      <c r="N2817" s="19" t="s">
        <v>33</v>
      </c>
      <c r="S2817" s="19" t="s">
        <v>33</v>
      </c>
    </row>
    <row r="2818" spans="5:19" x14ac:dyDescent="0.25">
      <c r="E2818" t="s">
        <v>10559</v>
      </c>
      <c r="F2818" t="s">
        <v>10560</v>
      </c>
      <c r="G2818" s="19" t="s">
        <v>33</v>
      </c>
      <c r="H2818" t="s">
        <v>10561</v>
      </c>
      <c r="I2818" t="s">
        <v>142</v>
      </c>
      <c r="J2818" t="s">
        <v>133</v>
      </c>
      <c r="K2818" t="s">
        <v>10562</v>
      </c>
      <c r="L2818" t="s">
        <v>35</v>
      </c>
      <c r="M2818" t="s">
        <v>160</v>
      </c>
      <c r="N2818" s="19" t="s">
        <v>33</v>
      </c>
      <c r="S2818" s="19" t="s">
        <v>33</v>
      </c>
    </row>
    <row r="2819" spans="5:19" x14ac:dyDescent="0.25">
      <c r="E2819" t="s">
        <v>10563</v>
      </c>
      <c r="F2819" t="s">
        <v>10564</v>
      </c>
      <c r="G2819" s="19" t="s">
        <v>33</v>
      </c>
      <c r="H2819" t="s">
        <v>10565</v>
      </c>
      <c r="I2819" t="s">
        <v>82</v>
      </c>
      <c r="J2819" t="s">
        <v>190</v>
      </c>
      <c r="K2819" t="s">
        <v>10566</v>
      </c>
      <c r="L2819" t="s">
        <v>35</v>
      </c>
      <c r="M2819" t="s">
        <v>263</v>
      </c>
      <c r="N2819" s="19" t="s">
        <v>33</v>
      </c>
      <c r="S2819" s="19" t="s">
        <v>33</v>
      </c>
    </row>
    <row r="2820" spans="5:19" x14ac:dyDescent="0.25">
      <c r="E2820" t="s">
        <v>10567</v>
      </c>
      <c r="F2820" t="s">
        <v>10568</v>
      </c>
      <c r="G2820" s="19" t="s">
        <v>33</v>
      </c>
      <c r="H2820" t="s">
        <v>10569</v>
      </c>
      <c r="I2820" t="s">
        <v>52</v>
      </c>
      <c r="J2820" t="s">
        <v>1420</v>
      </c>
      <c r="K2820" t="s">
        <v>10570</v>
      </c>
      <c r="L2820" t="s">
        <v>44</v>
      </c>
      <c r="M2820" t="s">
        <v>103</v>
      </c>
      <c r="N2820" s="19" t="s">
        <v>33</v>
      </c>
      <c r="S2820" s="19" t="s">
        <v>33</v>
      </c>
    </row>
    <row r="2821" spans="5:19" x14ac:dyDescent="0.25">
      <c r="E2821" t="s">
        <v>10571</v>
      </c>
      <c r="F2821" t="s">
        <v>10572</v>
      </c>
      <c r="G2821" s="19" t="s">
        <v>33</v>
      </c>
      <c r="H2821" t="s">
        <v>10573</v>
      </c>
      <c r="I2821" t="s">
        <v>82</v>
      </c>
      <c r="J2821" t="s">
        <v>4351</v>
      </c>
      <c r="K2821" t="s">
        <v>10574</v>
      </c>
      <c r="L2821" t="s">
        <v>44</v>
      </c>
      <c r="M2821" t="s">
        <v>103</v>
      </c>
      <c r="N2821" s="19" t="s">
        <v>33</v>
      </c>
      <c r="S2821" s="19" t="s">
        <v>33</v>
      </c>
    </row>
    <row r="2822" spans="5:19" x14ac:dyDescent="0.25">
      <c r="E2822" t="s">
        <v>10575</v>
      </c>
      <c r="F2822" t="s">
        <v>10576</v>
      </c>
      <c r="G2822" s="19" t="s">
        <v>33</v>
      </c>
      <c r="H2822" t="s">
        <v>10577</v>
      </c>
      <c r="I2822" t="s">
        <v>38</v>
      </c>
      <c r="J2822" t="s">
        <v>133</v>
      </c>
      <c r="K2822" t="s">
        <v>10578</v>
      </c>
      <c r="L2822" t="s">
        <v>89</v>
      </c>
      <c r="M2822" t="s">
        <v>89</v>
      </c>
      <c r="N2822" s="19" t="s">
        <v>33</v>
      </c>
      <c r="S2822" s="19" t="s">
        <v>33</v>
      </c>
    </row>
    <row r="2823" spans="5:19" x14ac:dyDescent="0.25">
      <c r="E2823" t="s">
        <v>10579</v>
      </c>
      <c r="F2823" t="s">
        <v>10580</v>
      </c>
      <c r="G2823" s="19" t="s">
        <v>33</v>
      </c>
      <c r="H2823" t="s">
        <v>10577</v>
      </c>
      <c r="I2823" t="s">
        <v>89</v>
      </c>
      <c r="J2823" t="s">
        <v>89</v>
      </c>
      <c r="K2823" t="s">
        <v>10581</v>
      </c>
      <c r="L2823" t="s">
        <v>35</v>
      </c>
      <c r="M2823" t="s">
        <v>36</v>
      </c>
      <c r="N2823" s="19" t="s">
        <v>33</v>
      </c>
      <c r="S2823" s="19" t="s">
        <v>33</v>
      </c>
    </row>
    <row r="2824" spans="5:19" x14ac:dyDescent="0.25">
      <c r="E2824" t="s">
        <v>10582</v>
      </c>
      <c r="F2824" t="s">
        <v>10583</v>
      </c>
      <c r="G2824" s="19" t="s">
        <v>33</v>
      </c>
      <c r="H2824" t="s">
        <v>10577</v>
      </c>
      <c r="I2824" t="s">
        <v>89</v>
      </c>
      <c r="J2824" t="s">
        <v>89</v>
      </c>
      <c r="K2824" t="s">
        <v>10584</v>
      </c>
      <c r="L2824" t="s">
        <v>35</v>
      </c>
      <c r="M2824" t="s">
        <v>263</v>
      </c>
      <c r="N2824" s="19" t="s">
        <v>33</v>
      </c>
      <c r="S2824" s="19" t="s">
        <v>33</v>
      </c>
    </row>
    <row r="2825" spans="5:19" x14ac:dyDescent="0.25">
      <c r="E2825" t="s">
        <v>10585</v>
      </c>
      <c r="F2825" t="s">
        <v>10586</v>
      </c>
      <c r="G2825" s="19" t="s">
        <v>33</v>
      </c>
      <c r="H2825" t="s">
        <v>10587</v>
      </c>
      <c r="I2825" t="s">
        <v>38</v>
      </c>
      <c r="J2825" t="s">
        <v>133</v>
      </c>
      <c r="K2825" t="s">
        <v>10588</v>
      </c>
      <c r="L2825" t="s">
        <v>110</v>
      </c>
      <c r="M2825" t="s">
        <v>111</v>
      </c>
      <c r="N2825" s="19" t="s">
        <v>33</v>
      </c>
      <c r="S2825" s="19" t="s">
        <v>33</v>
      </c>
    </row>
    <row r="2826" spans="5:19" x14ac:dyDescent="0.25">
      <c r="E2826" t="s">
        <v>10589</v>
      </c>
      <c r="F2826" t="s">
        <v>10590</v>
      </c>
      <c r="G2826" s="19" t="s">
        <v>33</v>
      </c>
      <c r="H2826" t="s">
        <v>10587</v>
      </c>
      <c r="I2826" t="s">
        <v>89</v>
      </c>
      <c r="J2826" t="s">
        <v>89</v>
      </c>
      <c r="K2826" t="s">
        <v>10591</v>
      </c>
      <c r="L2826" t="s">
        <v>82</v>
      </c>
      <c r="M2826" t="s">
        <v>117</v>
      </c>
      <c r="N2826" s="19" t="s">
        <v>33</v>
      </c>
      <c r="S2826" s="19" t="s">
        <v>33</v>
      </c>
    </row>
    <row r="2827" spans="5:19" x14ac:dyDescent="0.25">
      <c r="E2827" t="s">
        <v>10592</v>
      </c>
      <c r="F2827" t="s">
        <v>10593</v>
      </c>
      <c r="G2827" s="19" t="s">
        <v>33</v>
      </c>
      <c r="H2827" t="s">
        <v>10587</v>
      </c>
      <c r="I2827" t="s">
        <v>89</v>
      </c>
      <c r="J2827" t="s">
        <v>89</v>
      </c>
      <c r="K2827" t="s">
        <v>10594</v>
      </c>
      <c r="L2827" t="s">
        <v>44</v>
      </c>
      <c r="M2827" t="s">
        <v>103</v>
      </c>
      <c r="N2827" s="19" t="s">
        <v>33</v>
      </c>
      <c r="S2827" s="19" t="s">
        <v>33</v>
      </c>
    </row>
    <row r="2828" spans="5:19" x14ac:dyDescent="0.25">
      <c r="E2828" t="s">
        <v>10595</v>
      </c>
      <c r="F2828" t="s">
        <v>10596</v>
      </c>
      <c r="G2828" s="19" t="s">
        <v>33</v>
      </c>
      <c r="H2828" t="s">
        <v>10597</v>
      </c>
      <c r="I2828" t="s">
        <v>52</v>
      </c>
      <c r="J2828" t="s">
        <v>137</v>
      </c>
      <c r="K2828" t="s">
        <v>10598</v>
      </c>
      <c r="L2828" t="s">
        <v>38</v>
      </c>
      <c r="M2828" t="s">
        <v>1096</v>
      </c>
      <c r="N2828" s="19" t="s">
        <v>33</v>
      </c>
      <c r="S2828" s="19" t="s">
        <v>33</v>
      </c>
    </row>
    <row r="2829" spans="5:19" x14ac:dyDescent="0.25">
      <c r="E2829" t="s">
        <v>10599</v>
      </c>
      <c r="F2829" t="s">
        <v>10600</v>
      </c>
      <c r="G2829" s="19" t="s">
        <v>33</v>
      </c>
      <c r="H2829" t="s">
        <v>10601</v>
      </c>
      <c r="I2829" t="s">
        <v>89</v>
      </c>
      <c r="J2829" t="s">
        <v>89</v>
      </c>
      <c r="K2829" t="s">
        <v>10602</v>
      </c>
      <c r="L2829" t="s">
        <v>44</v>
      </c>
      <c r="M2829" t="s">
        <v>45</v>
      </c>
      <c r="N2829" s="19" t="s">
        <v>33</v>
      </c>
      <c r="S2829" s="19" t="s">
        <v>33</v>
      </c>
    </row>
    <row r="2830" spans="5:19" x14ac:dyDescent="0.25">
      <c r="E2830" t="s">
        <v>10603</v>
      </c>
      <c r="F2830" t="s">
        <v>10604</v>
      </c>
      <c r="G2830" s="19" t="s">
        <v>33</v>
      </c>
      <c r="H2830" t="s">
        <v>10605</v>
      </c>
      <c r="I2830" t="s">
        <v>91</v>
      </c>
      <c r="J2830" t="s">
        <v>92</v>
      </c>
      <c r="K2830" t="s">
        <v>10606</v>
      </c>
      <c r="L2830" t="s">
        <v>142</v>
      </c>
      <c r="M2830" t="s">
        <v>133</v>
      </c>
      <c r="N2830" s="19" t="s">
        <v>33</v>
      </c>
      <c r="S2830" s="19" t="s">
        <v>33</v>
      </c>
    </row>
    <row r="2831" spans="5:19" x14ac:dyDescent="0.25">
      <c r="E2831" t="s">
        <v>10607</v>
      </c>
      <c r="F2831" t="s">
        <v>10608</v>
      </c>
      <c r="G2831" s="19" t="s">
        <v>33</v>
      </c>
      <c r="H2831" t="s">
        <v>10609</v>
      </c>
      <c r="I2831" t="s">
        <v>91</v>
      </c>
      <c r="J2831" t="s">
        <v>640</v>
      </c>
      <c r="K2831" t="s">
        <v>10610</v>
      </c>
      <c r="L2831" t="s">
        <v>44</v>
      </c>
      <c r="M2831" t="s">
        <v>45</v>
      </c>
      <c r="N2831" s="19" t="s">
        <v>33</v>
      </c>
      <c r="S2831" s="19" t="s">
        <v>33</v>
      </c>
    </row>
    <row r="2832" spans="5:19" x14ac:dyDescent="0.25">
      <c r="E2832" t="s">
        <v>10611</v>
      </c>
      <c r="F2832" t="s">
        <v>10612</v>
      </c>
      <c r="G2832" s="19" t="s">
        <v>33</v>
      </c>
      <c r="H2832" t="s">
        <v>10613</v>
      </c>
      <c r="I2832" t="s">
        <v>52</v>
      </c>
      <c r="J2832" t="s">
        <v>137</v>
      </c>
      <c r="K2832" t="s">
        <v>10614</v>
      </c>
      <c r="L2832" t="s">
        <v>170</v>
      </c>
      <c r="M2832" t="s">
        <v>1007</v>
      </c>
      <c r="N2832" s="19" t="s">
        <v>33</v>
      </c>
      <c r="S2832" s="19" t="s">
        <v>33</v>
      </c>
    </row>
    <row r="2833" spans="5:19" x14ac:dyDescent="0.25">
      <c r="E2833" t="s">
        <v>10615</v>
      </c>
      <c r="F2833" t="s">
        <v>10616</v>
      </c>
      <c r="G2833" s="19" t="s">
        <v>33</v>
      </c>
      <c r="H2833" t="s">
        <v>10617</v>
      </c>
      <c r="I2833" t="s">
        <v>82</v>
      </c>
      <c r="J2833" t="s">
        <v>239</v>
      </c>
      <c r="K2833" t="s">
        <v>10618</v>
      </c>
      <c r="L2833" t="s">
        <v>35</v>
      </c>
      <c r="M2833" t="s">
        <v>36</v>
      </c>
      <c r="N2833" s="19" t="s">
        <v>33</v>
      </c>
      <c r="S2833" s="19" t="s">
        <v>33</v>
      </c>
    </row>
    <row r="2834" spans="5:19" x14ac:dyDescent="0.25">
      <c r="E2834" t="s">
        <v>10619</v>
      </c>
      <c r="F2834" t="s">
        <v>10620</v>
      </c>
      <c r="G2834" s="19" t="s">
        <v>33</v>
      </c>
      <c r="H2834" t="s">
        <v>10621</v>
      </c>
      <c r="I2834" t="s">
        <v>150</v>
      </c>
      <c r="J2834" t="s">
        <v>640</v>
      </c>
      <c r="K2834" t="s">
        <v>10622</v>
      </c>
      <c r="L2834" t="s">
        <v>35</v>
      </c>
      <c r="M2834" t="s">
        <v>36</v>
      </c>
      <c r="N2834" s="19" t="s">
        <v>33</v>
      </c>
      <c r="S2834" s="19" t="s">
        <v>33</v>
      </c>
    </row>
    <row r="2835" spans="5:19" x14ac:dyDescent="0.25">
      <c r="E2835" t="s">
        <v>10623</v>
      </c>
      <c r="F2835" t="s">
        <v>10624</v>
      </c>
      <c r="G2835" s="19" t="s">
        <v>33</v>
      </c>
      <c r="H2835" t="s">
        <v>10625</v>
      </c>
      <c r="I2835" t="s">
        <v>150</v>
      </c>
      <c r="J2835" t="s">
        <v>151</v>
      </c>
      <c r="K2835" t="s">
        <v>10626</v>
      </c>
      <c r="L2835" t="s">
        <v>44</v>
      </c>
      <c r="M2835" t="s">
        <v>45</v>
      </c>
      <c r="N2835" s="19" t="s">
        <v>33</v>
      </c>
      <c r="S2835" s="19" t="s">
        <v>33</v>
      </c>
    </row>
    <row r="2836" spans="5:19" x14ac:dyDescent="0.25">
      <c r="E2836" t="s">
        <v>10627</v>
      </c>
      <c r="F2836" t="s">
        <v>10628</v>
      </c>
      <c r="G2836" s="19" t="s">
        <v>33</v>
      </c>
      <c r="H2836" t="s">
        <v>10629</v>
      </c>
      <c r="I2836" t="s">
        <v>91</v>
      </c>
      <c r="J2836" t="s">
        <v>640</v>
      </c>
      <c r="K2836" t="s">
        <v>10630</v>
      </c>
      <c r="L2836" t="s">
        <v>170</v>
      </c>
      <c r="M2836" t="s">
        <v>1425</v>
      </c>
      <c r="N2836" s="19" t="s">
        <v>33</v>
      </c>
      <c r="S2836" s="19" t="s">
        <v>33</v>
      </c>
    </row>
    <row r="2837" spans="5:19" x14ac:dyDescent="0.25">
      <c r="E2837" t="s">
        <v>10631</v>
      </c>
      <c r="F2837" t="s">
        <v>10632</v>
      </c>
      <c r="G2837" s="19" t="s">
        <v>33</v>
      </c>
      <c r="H2837" t="s">
        <v>10633</v>
      </c>
      <c r="I2837" t="s">
        <v>38</v>
      </c>
      <c r="J2837" t="s">
        <v>471</v>
      </c>
      <c r="K2837" t="s">
        <v>10634</v>
      </c>
      <c r="L2837" t="s">
        <v>110</v>
      </c>
      <c r="M2837" t="s">
        <v>111</v>
      </c>
      <c r="N2837" s="19" t="s">
        <v>33</v>
      </c>
      <c r="S2837" s="19" t="s">
        <v>33</v>
      </c>
    </row>
    <row r="2838" spans="5:19" x14ac:dyDescent="0.25">
      <c r="E2838" t="s">
        <v>10635</v>
      </c>
      <c r="F2838" t="s">
        <v>10636</v>
      </c>
      <c r="G2838" s="19" t="s">
        <v>33</v>
      </c>
      <c r="H2838" t="s">
        <v>10637</v>
      </c>
      <c r="I2838" t="s">
        <v>52</v>
      </c>
      <c r="J2838" t="s">
        <v>1140</v>
      </c>
      <c r="K2838" t="s">
        <v>10638</v>
      </c>
      <c r="L2838" t="s">
        <v>44</v>
      </c>
      <c r="M2838" t="s">
        <v>103</v>
      </c>
      <c r="N2838" s="19" t="s">
        <v>33</v>
      </c>
      <c r="S2838" s="19" t="s">
        <v>33</v>
      </c>
    </row>
    <row r="2839" spans="5:19" x14ac:dyDescent="0.25">
      <c r="E2839" t="s">
        <v>10639</v>
      </c>
      <c r="F2839" t="s">
        <v>10640</v>
      </c>
      <c r="G2839" s="19" t="s">
        <v>33</v>
      </c>
      <c r="H2839" t="s">
        <v>10641</v>
      </c>
      <c r="I2839" t="s">
        <v>150</v>
      </c>
      <c r="J2839" t="s">
        <v>510</v>
      </c>
      <c r="K2839" t="s">
        <v>10642</v>
      </c>
      <c r="L2839" t="s">
        <v>52</v>
      </c>
      <c r="M2839" t="s">
        <v>195</v>
      </c>
      <c r="N2839" s="19" t="s">
        <v>33</v>
      </c>
      <c r="S2839" s="19" t="s">
        <v>33</v>
      </c>
    </row>
    <row r="2840" spans="5:19" x14ac:dyDescent="0.25">
      <c r="E2840" t="s">
        <v>10643</v>
      </c>
      <c r="F2840" t="s">
        <v>10644</v>
      </c>
      <c r="G2840" s="19" t="s">
        <v>33</v>
      </c>
      <c r="H2840" t="s">
        <v>10645</v>
      </c>
      <c r="I2840" t="s">
        <v>82</v>
      </c>
      <c r="J2840" t="s">
        <v>711</v>
      </c>
      <c r="K2840" t="s">
        <v>10646</v>
      </c>
      <c r="L2840" t="s">
        <v>82</v>
      </c>
      <c r="M2840" t="s">
        <v>83</v>
      </c>
      <c r="N2840" s="19" t="s">
        <v>33</v>
      </c>
      <c r="S2840" s="19" t="s">
        <v>33</v>
      </c>
    </row>
    <row r="2841" spans="5:19" x14ac:dyDescent="0.25">
      <c r="E2841" t="s">
        <v>10647</v>
      </c>
      <c r="F2841" t="s">
        <v>10648</v>
      </c>
      <c r="G2841" s="19" t="s">
        <v>33</v>
      </c>
      <c r="H2841" t="s">
        <v>10649</v>
      </c>
      <c r="I2841" t="s">
        <v>170</v>
      </c>
      <c r="J2841" t="s">
        <v>683</v>
      </c>
      <c r="K2841" t="s">
        <v>10650</v>
      </c>
      <c r="L2841" t="s">
        <v>82</v>
      </c>
      <c r="M2841" t="s">
        <v>117</v>
      </c>
      <c r="N2841" s="19" t="s">
        <v>33</v>
      </c>
      <c r="S2841" s="19" t="s">
        <v>33</v>
      </c>
    </row>
    <row r="2842" spans="5:19" x14ac:dyDescent="0.25">
      <c r="E2842" t="s">
        <v>10651</v>
      </c>
      <c r="F2842" t="s">
        <v>10652</v>
      </c>
      <c r="G2842" s="19" t="s">
        <v>33</v>
      </c>
      <c r="H2842" t="s">
        <v>10653</v>
      </c>
      <c r="I2842" t="s">
        <v>110</v>
      </c>
      <c r="J2842" t="s">
        <v>727</v>
      </c>
      <c r="K2842" t="s">
        <v>10654</v>
      </c>
      <c r="L2842" t="s">
        <v>89</v>
      </c>
      <c r="M2842" t="s">
        <v>89</v>
      </c>
      <c r="N2842" s="19" t="s">
        <v>33</v>
      </c>
      <c r="S2842" s="19" t="s">
        <v>33</v>
      </c>
    </row>
    <row r="2843" spans="5:19" x14ac:dyDescent="0.25">
      <c r="E2843" t="s">
        <v>10655</v>
      </c>
      <c r="F2843" t="s">
        <v>10656</v>
      </c>
      <c r="G2843" s="19" t="s">
        <v>33</v>
      </c>
      <c r="H2843" t="s">
        <v>10657</v>
      </c>
      <c r="I2843" t="s">
        <v>89</v>
      </c>
      <c r="J2843" t="s">
        <v>89</v>
      </c>
      <c r="K2843" t="s">
        <v>10658</v>
      </c>
      <c r="L2843" t="s">
        <v>89</v>
      </c>
      <c r="M2843" t="s">
        <v>89</v>
      </c>
      <c r="N2843" s="19" t="s">
        <v>33</v>
      </c>
      <c r="S2843" s="19" t="s">
        <v>33</v>
      </c>
    </row>
    <row r="2844" spans="5:19" x14ac:dyDescent="0.25">
      <c r="E2844" t="s">
        <v>10659</v>
      </c>
      <c r="F2844" t="s">
        <v>10660</v>
      </c>
      <c r="G2844" s="19" t="s">
        <v>33</v>
      </c>
      <c r="H2844" t="s">
        <v>10657</v>
      </c>
      <c r="I2844" t="s">
        <v>52</v>
      </c>
      <c r="J2844" t="s">
        <v>142</v>
      </c>
      <c r="K2844" t="s">
        <v>10661</v>
      </c>
      <c r="L2844" t="s">
        <v>38</v>
      </c>
      <c r="M2844" t="s">
        <v>1096</v>
      </c>
      <c r="N2844" s="19" t="s">
        <v>33</v>
      </c>
      <c r="S2844" s="19" t="s">
        <v>33</v>
      </c>
    </row>
    <row r="2845" spans="5:19" x14ac:dyDescent="0.25">
      <c r="E2845" t="s">
        <v>10662</v>
      </c>
      <c r="F2845" t="s">
        <v>10663</v>
      </c>
      <c r="G2845" s="19" t="s">
        <v>33</v>
      </c>
      <c r="H2845" t="s">
        <v>10664</v>
      </c>
      <c r="I2845" t="s">
        <v>82</v>
      </c>
      <c r="J2845" t="s">
        <v>105</v>
      </c>
      <c r="K2845" t="s">
        <v>10665</v>
      </c>
      <c r="L2845" t="s">
        <v>170</v>
      </c>
      <c r="M2845" t="s">
        <v>683</v>
      </c>
      <c r="N2845" s="19" t="s">
        <v>33</v>
      </c>
      <c r="S2845" s="19" t="s">
        <v>33</v>
      </c>
    </row>
    <row r="2846" spans="5:19" x14ac:dyDescent="0.25">
      <c r="E2846" t="s">
        <v>10666</v>
      </c>
      <c r="F2846" t="s">
        <v>10667</v>
      </c>
      <c r="G2846" s="19" t="s">
        <v>33</v>
      </c>
      <c r="H2846" t="s">
        <v>10668</v>
      </c>
      <c r="I2846" t="s">
        <v>89</v>
      </c>
      <c r="J2846" t="s">
        <v>89</v>
      </c>
      <c r="K2846" t="s">
        <v>10669</v>
      </c>
      <c r="L2846" t="s">
        <v>35</v>
      </c>
      <c r="M2846" t="s">
        <v>3660</v>
      </c>
      <c r="N2846" s="19" t="s">
        <v>33</v>
      </c>
      <c r="S2846" s="19" t="s">
        <v>33</v>
      </c>
    </row>
    <row r="2847" spans="5:19" x14ac:dyDescent="0.25">
      <c r="E2847" t="s">
        <v>10670</v>
      </c>
      <c r="F2847" t="s">
        <v>10671</v>
      </c>
      <c r="G2847" s="19" t="s">
        <v>33</v>
      </c>
      <c r="H2847" t="s">
        <v>10668</v>
      </c>
      <c r="I2847" t="s">
        <v>89</v>
      </c>
      <c r="J2847" t="s">
        <v>89</v>
      </c>
      <c r="K2847" t="s">
        <v>10672</v>
      </c>
      <c r="L2847" t="s">
        <v>35</v>
      </c>
      <c r="M2847" t="s">
        <v>442</v>
      </c>
      <c r="N2847" s="19" t="s">
        <v>33</v>
      </c>
      <c r="S2847" s="19" t="s">
        <v>33</v>
      </c>
    </row>
    <row r="2848" spans="5:19" x14ac:dyDescent="0.25">
      <c r="E2848" t="s">
        <v>10673</v>
      </c>
      <c r="F2848" t="s">
        <v>10674</v>
      </c>
      <c r="G2848" s="19" t="s">
        <v>33</v>
      </c>
      <c r="H2848" t="s">
        <v>10668</v>
      </c>
      <c r="I2848" t="s">
        <v>89</v>
      </c>
      <c r="J2848" t="s">
        <v>89</v>
      </c>
      <c r="K2848" t="s">
        <v>10675</v>
      </c>
      <c r="L2848" t="s">
        <v>142</v>
      </c>
      <c r="M2848" t="s">
        <v>133</v>
      </c>
      <c r="N2848" s="19" t="s">
        <v>33</v>
      </c>
      <c r="S2848" s="19" t="s">
        <v>33</v>
      </c>
    </row>
    <row r="2849" spans="5:19" x14ac:dyDescent="0.25">
      <c r="E2849" t="s">
        <v>10676</v>
      </c>
      <c r="F2849" t="s">
        <v>10677</v>
      </c>
      <c r="G2849" s="19" t="s">
        <v>33</v>
      </c>
      <c r="H2849" t="s">
        <v>10678</v>
      </c>
      <c r="I2849" t="s">
        <v>52</v>
      </c>
      <c r="J2849" t="s">
        <v>1420</v>
      </c>
      <c r="K2849" t="s">
        <v>10679</v>
      </c>
      <c r="L2849" t="s">
        <v>96</v>
      </c>
      <c r="M2849" t="s">
        <v>1007</v>
      </c>
      <c r="N2849" s="19" t="s">
        <v>33</v>
      </c>
      <c r="S2849" s="19" t="s">
        <v>33</v>
      </c>
    </row>
    <row r="2850" spans="5:19" x14ac:dyDescent="0.25">
      <c r="E2850" t="s">
        <v>10680</v>
      </c>
      <c r="F2850" t="s">
        <v>10681</v>
      </c>
      <c r="G2850" s="19" t="s">
        <v>33</v>
      </c>
      <c r="H2850" t="s">
        <v>10682</v>
      </c>
      <c r="I2850" t="s">
        <v>142</v>
      </c>
      <c r="J2850" t="s">
        <v>133</v>
      </c>
      <c r="K2850" t="s">
        <v>10683</v>
      </c>
      <c r="L2850" t="s">
        <v>82</v>
      </c>
      <c r="M2850" t="s">
        <v>117</v>
      </c>
      <c r="N2850" s="19" t="s">
        <v>33</v>
      </c>
      <c r="S2850" s="19" t="s">
        <v>33</v>
      </c>
    </row>
    <row r="2851" spans="5:19" x14ac:dyDescent="0.25">
      <c r="E2851" t="s">
        <v>10684</v>
      </c>
      <c r="F2851" t="s">
        <v>10685</v>
      </c>
      <c r="G2851" s="19" t="s">
        <v>33</v>
      </c>
      <c r="H2851" t="s">
        <v>10686</v>
      </c>
      <c r="I2851" t="s">
        <v>82</v>
      </c>
      <c r="J2851" t="s">
        <v>713</v>
      </c>
      <c r="K2851" t="s">
        <v>10687</v>
      </c>
      <c r="L2851" t="s">
        <v>82</v>
      </c>
      <c r="M2851" t="s">
        <v>117</v>
      </c>
      <c r="N2851" s="19" t="s">
        <v>33</v>
      </c>
      <c r="S2851" s="19" t="s">
        <v>33</v>
      </c>
    </row>
    <row r="2852" spans="5:19" x14ac:dyDescent="0.25">
      <c r="E2852" t="s">
        <v>10688</v>
      </c>
      <c r="F2852" t="s">
        <v>10689</v>
      </c>
      <c r="G2852" s="19" t="s">
        <v>33</v>
      </c>
      <c r="H2852" t="s">
        <v>10690</v>
      </c>
      <c r="I2852" t="s">
        <v>110</v>
      </c>
      <c r="J2852" t="s">
        <v>111</v>
      </c>
      <c r="K2852" t="s">
        <v>10691</v>
      </c>
      <c r="L2852" t="s">
        <v>35</v>
      </c>
      <c r="M2852" t="s">
        <v>688</v>
      </c>
      <c r="N2852" s="19" t="s">
        <v>33</v>
      </c>
      <c r="S2852" s="19" t="s">
        <v>33</v>
      </c>
    </row>
    <row r="2853" spans="5:19" x14ac:dyDescent="0.25">
      <c r="E2853" t="s">
        <v>10692</v>
      </c>
      <c r="F2853" t="s">
        <v>10693</v>
      </c>
      <c r="G2853" s="19" t="s">
        <v>33</v>
      </c>
      <c r="H2853" t="s">
        <v>10694</v>
      </c>
      <c r="I2853" t="s">
        <v>89</v>
      </c>
      <c r="J2853" t="s">
        <v>89</v>
      </c>
      <c r="K2853" t="s">
        <v>10695</v>
      </c>
      <c r="L2853" t="s">
        <v>44</v>
      </c>
      <c r="M2853" t="s">
        <v>103</v>
      </c>
      <c r="N2853" s="19" t="s">
        <v>33</v>
      </c>
      <c r="S2853" s="19" t="s">
        <v>33</v>
      </c>
    </row>
    <row r="2854" spans="5:19" x14ac:dyDescent="0.25">
      <c r="E2854" t="s">
        <v>10696</v>
      </c>
      <c r="F2854" t="s">
        <v>10697</v>
      </c>
      <c r="G2854" s="19" t="s">
        <v>33</v>
      </c>
      <c r="H2854" t="s">
        <v>10694</v>
      </c>
      <c r="I2854" t="s">
        <v>89</v>
      </c>
      <c r="J2854" t="s">
        <v>89</v>
      </c>
      <c r="K2854" t="s">
        <v>10698</v>
      </c>
      <c r="L2854" t="s">
        <v>150</v>
      </c>
      <c r="M2854" t="s">
        <v>151</v>
      </c>
      <c r="N2854" s="19" t="s">
        <v>33</v>
      </c>
      <c r="S2854" s="19" t="s">
        <v>33</v>
      </c>
    </row>
    <row r="2855" spans="5:19" x14ac:dyDescent="0.25">
      <c r="E2855" t="s">
        <v>10699</v>
      </c>
      <c r="F2855" t="s">
        <v>10700</v>
      </c>
      <c r="G2855" s="19" t="s">
        <v>33</v>
      </c>
      <c r="H2855" t="s">
        <v>10701</v>
      </c>
      <c r="I2855" t="s">
        <v>38</v>
      </c>
      <c r="J2855" t="s">
        <v>289</v>
      </c>
      <c r="K2855" t="s">
        <v>10702</v>
      </c>
      <c r="L2855" t="s">
        <v>44</v>
      </c>
      <c r="M2855" t="s">
        <v>789</v>
      </c>
      <c r="N2855" s="19" t="s">
        <v>33</v>
      </c>
      <c r="S2855" s="19" t="s">
        <v>33</v>
      </c>
    </row>
    <row r="2856" spans="5:19" x14ac:dyDescent="0.25">
      <c r="E2856" t="s">
        <v>10703</v>
      </c>
      <c r="F2856" t="s">
        <v>10704</v>
      </c>
      <c r="G2856" s="19" t="s">
        <v>33</v>
      </c>
      <c r="H2856" t="s">
        <v>10705</v>
      </c>
      <c r="I2856" t="s">
        <v>35</v>
      </c>
      <c r="J2856" t="s">
        <v>85</v>
      </c>
      <c r="K2856" t="s">
        <v>10706</v>
      </c>
      <c r="L2856" t="s">
        <v>91</v>
      </c>
      <c r="M2856" t="s">
        <v>92</v>
      </c>
      <c r="N2856" s="19" t="s">
        <v>33</v>
      </c>
      <c r="S2856" s="19" t="s">
        <v>33</v>
      </c>
    </row>
    <row r="2857" spans="5:19" x14ac:dyDescent="0.25">
      <c r="E2857" t="s">
        <v>10707</v>
      </c>
      <c r="F2857" t="s">
        <v>10708</v>
      </c>
      <c r="G2857" s="19" t="s">
        <v>33</v>
      </c>
      <c r="H2857" t="s">
        <v>10709</v>
      </c>
      <c r="I2857" t="s">
        <v>82</v>
      </c>
      <c r="J2857" t="s">
        <v>83</v>
      </c>
      <c r="K2857" t="s">
        <v>10710</v>
      </c>
      <c r="L2857" t="s">
        <v>91</v>
      </c>
      <c r="M2857" t="s">
        <v>92</v>
      </c>
      <c r="N2857" s="19" t="s">
        <v>33</v>
      </c>
      <c r="S2857" s="19" t="s">
        <v>33</v>
      </c>
    </row>
    <row r="2858" spans="5:19" x14ac:dyDescent="0.25">
      <c r="E2858" t="s">
        <v>10711</v>
      </c>
      <c r="F2858" t="s">
        <v>10712</v>
      </c>
      <c r="G2858" s="19" t="s">
        <v>33</v>
      </c>
      <c r="H2858" t="s">
        <v>10713</v>
      </c>
      <c r="I2858" t="s">
        <v>110</v>
      </c>
      <c r="J2858" t="s">
        <v>111</v>
      </c>
      <c r="K2858" t="s">
        <v>10714</v>
      </c>
      <c r="L2858" t="s">
        <v>38</v>
      </c>
      <c r="M2858" t="s">
        <v>62</v>
      </c>
      <c r="N2858" s="19" t="s">
        <v>33</v>
      </c>
      <c r="S2858" s="19" t="s">
        <v>33</v>
      </c>
    </row>
    <row r="2859" spans="5:19" x14ac:dyDescent="0.25">
      <c r="E2859" t="s">
        <v>10715</v>
      </c>
      <c r="F2859" t="s">
        <v>10716</v>
      </c>
      <c r="G2859" s="19" t="s">
        <v>33</v>
      </c>
      <c r="H2859" t="s">
        <v>10717</v>
      </c>
      <c r="I2859" t="s">
        <v>35</v>
      </c>
      <c r="J2859" t="s">
        <v>688</v>
      </c>
      <c r="K2859" t="s">
        <v>10718</v>
      </c>
      <c r="L2859" t="s">
        <v>44</v>
      </c>
      <c r="M2859" t="s">
        <v>103</v>
      </c>
      <c r="N2859" s="19" t="s">
        <v>33</v>
      </c>
      <c r="S2859" s="19" t="s">
        <v>33</v>
      </c>
    </row>
    <row r="2860" spans="5:19" x14ac:dyDescent="0.25">
      <c r="E2860" t="s">
        <v>10719</v>
      </c>
      <c r="F2860" t="s">
        <v>10720</v>
      </c>
      <c r="G2860" s="19" t="s">
        <v>33</v>
      </c>
      <c r="H2860" t="s">
        <v>10721</v>
      </c>
      <c r="I2860" t="s">
        <v>356</v>
      </c>
      <c r="J2860" t="s">
        <v>943</v>
      </c>
      <c r="K2860" t="s">
        <v>10722</v>
      </c>
      <c r="L2860" t="s">
        <v>150</v>
      </c>
      <c r="M2860" t="s">
        <v>711</v>
      </c>
      <c r="N2860" s="19" t="s">
        <v>33</v>
      </c>
      <c r="S2860" s="19" t="s">
        <v>33</v>
      </c>
    </row>
    <row r="2861" spans="5:19" x14ac:dyDescent="0.25">
      <c r="E2861" t="s">
        <v>10723</v>
      </c>
      <c r="F2861" t="s">
        <v>10724</v>
      </c>
      <c r="G2861" s="19" t="s">
        <v>33</v>
      </c>
      <c r="H2861" t="s">
        <v>10721</v>
      </c>
      <c r="I2861" t="s">
        <v>89</v>
      </c>
      <c r="J2861" t="s">
        <v>89</v>
      </c>
      <c r="K2861" t="s">
        <v>10725</v>
      </c>
      <c r="L2861" t="s">
        <v>82</v>
      </c>
      <c r="M2861" t="s">
        <v>4351</v>
      </c>
      <c r="N2861" s="19" t="s">
        <v>33</v>
      </c>
      <c r="S2861" s="19" t="s">
        <v>33</v>
      </c>
    </row>
    <row r="2862" spans="5:19" x14ac:dyDescent="0.25">
      <c r="E2862" t="s">
        <v>10726</v>
      </c>
      <c r="F2862" t="s">
        <v>10727</v>
      </c>
      <c r="G2862" s="19" t="s">
        <v>33</v>
      </c>
      <c r="H2862" t="s">
        <v>10721</v>
      </c>
      <c r="I2862" t="s">
        <v>89</v>
      </c>
      <c r="J2862" t="s">
        <v>89</v>
      </c>
      <c r="K2862" t="s">
        <v>10728</v>
      </c>
      <c r="L2862" t="s">
        <v>170</v>
      </c>
      <c r="M2862" t="s">
        <v>1007</v>
      </c>
      <c r="N2862" s="19" t="s">
        <v>33</v>
      </c>
      <c r="S2862" s="19" t="s">
        <v>33</v>
      </c>
    </row>
    <row r="2863" spans="5:19" x14ac:dyDescent="0.25">
      <c r="E2863" t="s">
        <v>10729</v>
      </c>
      <c r="F2863" t="s">
        <v>10730</v>
      </c>
      <c r="G2863" s="19" t="s">
        <v>33</v>
      </c>
      <c r="H2863" t="s">
        <v>10721</v>
      </c>
      <c r="I2863" t="s">
        <v>89</v>
      </c>
      <c r="J2863" t="s">
        <v>89</v>
      </c>
      <c r="K2863" t="s">
        <v>10731</v>
      </c>
      <c r="L2863" t="s">
        <v>52</v>
      </c>
      <c r="M2863" t="s">
        <v>239</v>
      </c>
      <c r="N2863" s="19" t="s">
        <v>33</v>
      </c>
      <c r="S2863" s="19" t="s">
        <v>33</v>
      </c>
    </row>
    <row r="2864" spans="5:19" x14ac:dyDescent="0.25">
      <c r="E2864" t="s">
        <v>10732</v>
      </c>
      <c r="F2864" t="s">
        <v>10733</v>
      </c>
      <c r="G2864" s="19" t="s">
        <v>33</v>
      </c>
      <c r="H2864" t="s">
        <v>10721</v>
      </c>
      <c r="I2864" t="s">
        <v>89</v>
      </c>
      <c r="J2864" t="s">
        <v>89</v>
      </c>
      <c r="K2864" t="s">
        <v>10734</v>
      </c>
      <c r="L2864" t="s">
        <v>44</v>
      </c>
      <c r="M2864" t="s">
        <v>103</v>
      </c>
      <c r="N2864" s="19" t="s">
        <v>33</v>
      </c>
      <c r="S2864" s="19" t="s">
        <v>33</v>
      </c>
    </row>
    <row r="2865" spans="5:19" x14ac:dyDescent="0.25">
      <c r="E2865" t="s">
        <v>10735</v>
      </c>
      <c r="F2865" t="s">
        <v>10736</v>
      </c>
      <c r="G2865" s="19" t="s">
        <v>33</v>
      </c>
      <c r="H2865" t="s">
        <v>10737</v>
      </c>
      <c r="I2865" t="s">
        <v>170</v>
      </c>
      <c r="J2865" t="s">
        <v>865</v>
      </c>
      <c r="K2865" t="s">
        <v>10738</v>
      </c>
      <c r="L2865" t="s">
        <v>38</v>
      </c>
      <c r="M2865" t="s">
        <v>68</v>
      </c>
      <c r="N2865" s="19" t="s">
        <v>33</v>
      </c>
      <c r="S2865" s="19" t="s">
        <v>33</v>
      </c>
    </row>
    <row r="2866" spans="5:19" x14ac:dyDescent="0.25">
      <c r="E2866" t="s">
        <v>10739</v>
      </c>
      <c r="F2866" t="s">
        <v>10740</v>
      </c>
      <c r="G2866" s="19" t="s">
        <v>33</v>
      </c>
      <c r="H2866" t="s">
        <v>10741</v>
      </c>
      <c r="I2866" t="s">
        <v>91</v>
      </c>
      <c r="J2866" t="s">
        <v>99</v>
      </c>
      <c r="K2866" t="s">
        <v>10738</v>
      </c>
      <c r="L2866" t="s">
        <v>38</v>
      </c>
      <c r="M2866" t="s">
        <v>68</v>
      </c>
      <c r="N2866" s="19" t="s">
        <v>33</v>
      </c>
      <c r="S2866" s="19" t="s">
        <v>33</v>
      </c>
    </row>
    <row r="2867" spans="5:19" x14ac:dyDescent="0.25">
      <c r="E2867" t="s">
        <v>10742</v>
      </c>
      <c r="F2867" t="s">
        <v>10743</v>
      </c>
      <c r="G2867" s="19" t="s">
        <v>33</v>
      </c>
      <c r="H2867" t="s">
        <v>10744</v>
      </c>
      <c r="I2867" t="s">
        <v>89</v>
      </c>
      <c r="J2867" t="s">
        <v>89</v>
      </c>
      <c r="K2867" t="s">
        <v>10738</v>
      </c>
      <c r="L2867" t="s">
        <v>38</v>
      </c>
      <c r="M2867" t="s">
        <v>68</v>
      </c>
      <c r="N2867" s="19" t="s">
        <v>33</v>
      </c>
      <c r="S2867" s="19" t="s">
        <v>33</v>
      </c>
    </row>
    <row r="2868" spans="5:19" x14ac:dyDescent="0.25">
      <c r="E2868" t="s">
        <v>10745</v>
      </c>
      <c r="F2868" t="s">
        <v>10746</v>
      </c>
      <c r="G2868" s="19" t="s">
        <v>33</v>
      </c>
      <c r="H2868" t="s">
        <v>10747</v>
      </c>
      <c r="I2868" t="s">
        <v>170</v>
      </c>
      <c r="J2868" t="s">
        <v>10748</v>
      </c>
      <c r="K2868" t="s">
        <v>10738</v>
      </c>
      <c r="L2868" t="s">
        <v>38</v>
      </c>
      <c r="M2868" t="s">
        <v>68</v>
      </c>
      <c r="N2868" s="19" t="s">
        <v>33</v>
      </c>
      <c r="S2868" s="19" t="s">
        <v>33</v>
      </c>
    </row>
    <row r="2869" spans="5:19" x14ac:dyDescent="0.25">
      <c r="E2869" t="s">
        <v>10749</v>
      </c>
      <c r="F2869" t="s">
        <v>5</v>
      </c>
      <c r="G2869" s="19" t="s">
        <v>33</v>
      </c>
      <c r="H2869" t="s">
        <v>10750</v>
      </c>
      <c r="I2869" t="s">
        <v>110</v>
      </c>
      <c r="J2869" t="s">
        <v>313</v>
      </c>
      <c r="K2869" t="s">
        <v>10751</v>
      </c>
      <c r="L2869" t="s">
        <v>35</v>
      </c>
      <c r="M2869" t="s">
        <v>160</v>
      </c>
      <c r="N2869" s="19" t="s">
        <v>33</v>
      </c>
      <c r="S2869" s="19" t="s">
        <v>33</v>
      </c>
    </row>
    <row r="2870" spans="5:19" x14ac:dyDescent="0.25">
      <c r="E2870" t="s">
        <v>10752</v>
      </c>
      <c r="F2870" t="s">
        <v>10753</v>
      </c>
      <c r="G2870" s="19" t="s">
        <v>33</v>
      </c>
      <c r="H2870" t="s">
        <v>10754</v>
      </c>
      <c r="I2870" t="s">
        <v>110</v>
      </c>
      <c r="J2870" t="s">
        <v>10755</v>
      </c>
      <c r="K2870" t="s">
        <v>10756</v>
      </c>
      <c r="L2870" t="s">
        <v>52</v>
      </c>
      <c r="M2870" t="s">
        <v>881</v>
      </c>
      <c r="N2870" s="19" t="s">
        <v>33</v>
      </c>
      <c r="S2870" s="19" t="s">
        <v>33</v>
      </c>
    </row>
    <row r="2871" spans="5:19" x14ac:dyDescent="0.25">
      <c r="E2871" t="s">
        <v>10757</v>
      </c>
      <c r="F2871" t="s">
        <v>10758</v>
      </c>
      <c r="G2871" s="19" t="s">
        <v>33</v>
      </c>
      <c r="H2871" t="s">
        <v>10759</v>
      </c>
      <c r="I2871" t="s">
        <v>35</v>
      </c>
      <c r="J2871" t="s">
        <v>36</v>
      </c>
      <c r="K2871" t="s">
        <v>10760</v>
      </c>
      <c r="L2871" t="s">
        <v>38</v>
      </c>
      <c r="M2871" t="s">
        <v>62</v>
      </c>
      <c r="N2871" s="19" t="s">
        <v>33</v>
      </c>
      <c r="S2871" s="19" t="s">
        <v>33</v>
      </c>
    </row>
    <row r="2872" spans="5:19" x14ac:dyDescent="0.25">
      <c r="E2872" t="s">
        <v>10761</v>
      </c>
      <c r="F2872" t="s">
        <v>10762</v>
      </c>
      <c r="G2872" s="19" t="s">
        <v>33</v>
      </c>
      <c r="H2872" t="s">
        <v>10763</v>
      </c>
      <c r="I2872" t="s">
        <v>35</v>
      </c>
      <c r="J2872" t="s">
        <v>60</v>
      </c>
      <c r="K2872" t="s">
        <v>10764</v>
      </c>
      <c r="L2872" t="s">
        <v>44</v>
      </c>
      <c r="M2872" t="s">
        <v>103</v>
      </c>
      <c r="N2872" s="19" t="s">
        <v>33</v>
      </c>
      <c r="S2872" s="19" t="s">
        <v>33</v>
      </c>
    </row>
    <row r="2873" spans="5:19" x14ac:dyDescent="0.25">
      <c r="E2873" t="s">
        <v>10765</v>
      </c>
      <c r="F2873" t="s">
        <v>10766</v>
      </c>
      <c r="G2873" s="19" t="s">
        <v>33</v>
      </c>
      <c r="H2873" t="s">
        <v>10767</v>
      </c>
      <c r="I2873" t="s">
        <v>52</v>
      </c>
      <c r="J2873" t="s">
        <v>137</v>
      </c>
      <c r="K2873" t="s">
        <v>10768</v>
      </c>
      <c r="L2873" t="s">
        <v>52</v>
      </c>
      <c r="M2873" t="s">
        <v>184</v>
      </c>
      <c r="N2873" s="19" t="s">
        <v>33</v>
      </c>
      <c r="S2873" s="19" t="s">
        <v>33</v>
      </c>
    </row>
    <row r="2874" spans="5:19" x14ac:dyDescent="0.25">
      <c r="E2874" t="s">
        <v>10769</v>
      </c>
      <c r="F2874" t="s">
        <v>10770</v>
      </c>
      <c r="G2874" s="19" t="s">
        <v>33</v>
      </c>
      <c r="H2874" t="s">
        <v>10767</v>
      </c>
      <c r="I2874" t="s">
        <v>89</v>
      </c>
      <c r="J2874" t="s">
        <v>89</v>
      </c>
      <c r="K2874" t="s">
        <v>10771</v>
      </c>
      <c r="L2874" t="s">
        <v>38</v>
      </c>
      <c r="M2874" t="s">
        <v>68</v>
      </c>
      <c r="N2874" s="19" t="s">
        <v>33</v>
      </c>
      <c r="S2874" s="19" t="s">
        <v>33</v>
      </c>
    </row>
    <row r="2875" spans="5:19" x14ac:dyDescent="0.25">
      <c r="E2875" t="s">
        <v>10772</v>
      </c>
      <c r="F2875" t="s">
        <v>10773</v>
      </c>
      <c r="G2875" s="19" t="s">
        <v>33</v>
      </c>
      <c r="H2875" t="s">
        <v>10767</v>
      </c>
      <c r="I2875" t="s">
        <v>89</v>
      </c>
      <c r="J2875" t="s">
        <v>89</v>
      </c>
      <c r="K2875" t="s">
        <v>10774</v>
      </c>
      <c r="L2875" t="s">
        <v>89</v>
      </c>
      <c r="M2875" t="s">
        <v>89</v>
      </c>
      <c r="N2875" s="19" t="s">
        <v>33</v>
      </c>
      <c r="S2875" s="19" t="s">
        <v>33</v>
      </c>
    </row>
    <row r="2876" spans="5:19" x14ac:dyDescent="0.25">
      <c r="E2876" t="s">
        <v>10775</v>
      </c>
      <c r="F2876" t="s">
        <v>10776</v>
      </c>
      <c r="G2876" s="19" t="s">
        <v>33</v>
      </c>
      <c r="H2876" t="s">
        <v>10777</v>
      </c>
      <c r="I2876" t="s">
        <v>35</v>
      </c>
      <c r="J2876" t="s">
        <v>36</v>
      </c>
      <c r="K2876" t="s">
        <v>10778</v>
      </c>
      <c r="L2876" t="s">
        <v>38</v>
      </c>
      <c r="M2876" t="s">
        <v>283</v>
      </c>
      <c r="N2876" s="19" t="s">
        <v>33</v>
      </c>
      <c r="S2876" s="19" t="s">
        <v>33</v>
      </c>
    </row>
    <row r="2877" spans="5:19" x14ac:dyDescent="0.25">
      <c r="E2877" t="s">
        <v>10779</v>
      </c>
      <c r="F2877" t="s">
        <v>10780</v>
      </c>
      <c r="G2877" s="19" t="s">
        <v>33</v>
      </c>
      <c r="H2877" t="s">
        <v>10781</v>
      </c>
      <c r="I2877" t="s">
        <v>170</v>
      </c>
      <c r="J2877" t="s">
        <v>1943</v>
      </c>
      <c r="K2877" t="s">
        <v>10778</v>
      </c>
      <c r="L2877" t="s">
        <v>38</v>
      </c>
      <c r="M2877" t="s">
        <v>283</v>
      </c>
      <c r="N2877" s="19" t="s">
        <v>33</v>
      </c>
      <c r="S2877" s="19" t="s">
        <v>33</v>
      </c>
    </row>
    <row r="2878" spans="5:19" x14ac:dyDescent="0.25">
      <c r="E2878" t="s">
        <v>10782</v>
      </c>
      <c r="F2878" t="s">
        <v>10783</v>
      </c>
      <c r="G2878" s="19" t="s">
        <v>33</v>
      </c>
      <c r="H2878" t="s">
        <v>10784</v>
      </c>
      <c r="I2878" t="s">
        <v>38</v>
      </c>
      <c r="J2878" t="s">
        <v>68</v>
      </c>
      <c r="K2878" t="s">
        <v>10785</v>
      </c>
      <c r="L2878" t="s">
        <v>52</v>
      </c>
      <c r="M2878" t="s">
        <v>881</v>
      </c>
      <c r="N2878" s="19" t="s">
        <v>33</v>
      </c>
      <c r="S2878" s="19" t="s">
        <v>33</v>
      </c>
    </row>
    <row r="2879" spans="5:19" x14ac:dyDescent="0.25">
      <c r="E2879" t="s">
        <v>10786</v>
      </c>
      <c r="F2879" t="s">
        <v>10787</v>
      </c>
      <c r="G2879" s="19" t="s">
        <v>33</v>
      </c>
      <c r="H2879" t="s">
        <v>10784</v>
      </c>
      <c r="I2879" t="s">
        <v>38</v>
      </c>
      <c r="J2879" t="s">
        <v>68</v>
      </c>
      <c r="K2879" t="s">
        <v>10788</v>
      </c>
      <c r="N2879" s="19" t="s">
        <v>33</v>
      </c>
      <c r="S2879" s="19" t="s">
        <v>33</v>
      </c>
    </row>
    <row r="2880" spans="5:19" x14ac:dyDescent="0.25">
      <c r="E2880" t="s">
        <v>10789</v>
      </c>
      <c r="F2880" t="s">
        <v>10790</v>
      </c>
      <c r="G2880" s="19" t="s">
        <v>33</v>
      </c>
      <c r="H2880" t="s">
        <v>10784</v>
      </c>
      <c r="I2880" t="s">
        <v>89</v>
      </c>
      <c r="J2880" t="s">
        <v>89</v>
      </c>
      <c r="K2880" t="s">
        <v>10791</v>
      </c>
      <c r="L2880" t="s">
        <v>38</v>
      </c>
      <c r="M2880" t="s">
        <v>68</v>
      </c>
      <c r="N2880" s="19" t="s">
        <v>33</v>
      </c>
      <c r="S2880" s="19" t="s">
        <v>33</v>
      </c>
    </row>
    <row r="2881" spans="5:19" x14ac:dyDescent="0.25">
      <c r="E2881" t="s">
        <v>10792</v>
      </c>
      <c r="F2881" t="s">
        <v>10793</v>
      </c>
      <c r="G2881" s="19" t="s">
        <v>33</v>
      </c>
      <c r="H2881" t="s">
        <v>10784</v>
      </c>
      <c r="I2881" t="s">
        <v>89</v>
      </c>
      <c r="J2881" t="s">
        <v>89</v>
      </c>
      <c r="K2881" t="s">
        <v>10794</v>
      </c>
      <c r="L2881" t="s">
        <v>35</v>
      </c>
      <c r="M2881" t="s">
        <v>36</v>
      </c>
      <c r="N2881" s="19" t="s">
        <v>33</v>
      </c>
      <c r="S2881" s="19" t="s">
        <v>33</v>
      </c>
    </row>
    <row r="2882" spans="5:19" x14ac:dyDescent="0.25">
      <c r="E2882" t="s">
        <v>10795</v>
      </c>
      <c r="F2882" t="s">
        <v>10796</v>
      </c>
      <c r="G2882" s="19" t="s">
        <v>33</v>
      </c>
      <c r="H2882" t="s">
        <v>10784</v>
      </c>
      <c r="I2882" t="s">
        <v>89</v>
      </c>
      <c r="J2882" t="s">
        <v>89</v>
      </c>
      <c r="K2882" t="s">
        <v>10797</v>
      </c>
      <c r="L2882" t="s">
        <v>96</v>
      </c>
      <c r="M2882" t="s">
        <v>861</v>
      </c>
      <c r="N2882" s="19" t="s">
        <v>33</v>
      </c>
      <c r="S2882" s="19" t="s">
        <v>33</v>
      </c>
    </row>
    <row r="2883" spans="5:19" x14ac:dyDescent="0.25">
      <c r="E2883" t="s">
        <v>10798</v>
      </c>
      <c r="F2883" t="s">
        <v>10799</v>
      </c>
      <c r="G2883" s="19" t="s">
        <v>33</v>
      </c>
      <c r="H2883" t="s">
        <v>10800</v>
      </c>
      <c r="I2883" t="s">
        <v>44</v>
      </c>
      <c r="J2883" t="s">
        <v>285</v>
      </c>
      <c r="K2883" t="s">
        <v>10801</v>
      </c>
      <c r="L2883" t="s">
        <v>44</v>
      </c>
      <c r="M2883" t="s">
        <v>649</v>
      </c>
      <c r="N2883" s="19" t="s">
        <v>33</v>
      </c>
      <c r="S2883" s="19" t="s">
        <v>33</v>
      </c>
    </row>
    <row r="2884" spans="5:19" x14ac:dyDescent="0.25">
      <c r="E2884" t="s">
        <v>10802</v>
      </c>
      <c r="F2884" t="s">
        <v>10803</v>
      </c>
      <c r="G2884" s="19" t="s">
        <v>33</v>
      </c>
      <c r="H2884" t="s">
        <v>10804</v>
      </c>
      <c r="I2884" t="s">
        <v>110</v>
      </c>
      <c r="J2884" t="s">
        <v>2619</v>
      </c>
      <c r="K2884" t="s">
        <v>10805</v>
      </c>
      <c r="L2884" t="s">
        <v>82</v>
      </c>
      <c r="M2884" t="s">
        <v>117</v>
      </c>
      <c r="N2884" s="19" t="s">
        <v>33</v>
      </c>
      <c r="S2884" s="19" t="s">
        <v>33</v>
      </c>
    </row>
    <row r="2885" spans="5:19" x14ac:dyDescent="0.25">
      <c r="E2885" t="s">
        <v>10806</v>
      </c>
      <c r="F2885" t="s">
        <v>10807</v>
      </c>
      <c r="G2885" s="19" t="s">
        <v>33</v>
      </c>
      <c r="H2885" t="s">
        <v>10808</v>
      </c>
      <c r="I2885" t="s">
        <v>38</v>
      </c>
      <c r="J2885" t="s">
        <v>68</v>
      </c>
      <c r="K2885" t="s">
        <v>10809</v>
      </c>
      <c r="L2885" t="s">
        <v>52</v>
      </c>
      <c r="M2885" t="s">
        <v>115</v>
      </c>
      <c r="N2885" s="19" t="s">
        <v>33</v>
      </c>
      <c r="S2885" s="19" t="s">
        <v>33</v>
      </c>
    </row>
    <row r="2886" spans="5:19" x14ac:dyDescent="0.25">
      <c r="E2886" t="s">
        <v>10810</v>
      </c>
      <c r="F2886" t="s">
        <v>10811</v>
      </c>
      <c r="G2886" s="19" t="s">
        <v>33</v>
      </c>
      <c r="H2886" t="s">
        <v>10812</v>
      </c>
      <c r="I2886" t="s">
        <v>91</v>
      </c>
      <c r="J2886" t="s">
        <v>640</v>
      </c>
      <c r="K2886" t="s">
        <v>10813</v>
      </c>
      <c r="L2886" t="s">
        <v>38</v>
      </c>
      <c r="M2886" t="s">
        <v>68</v>
      </c>
      <c r="N2886" s="19" t="s">
        <v>33</v>
      </c>
      <c r="S2886" s="19" t="s">
        <v>33</v>
      </c>
    </row>
    <row r="2887" spans="5:19" x14ac:dyDescent="0.25">
      <c r="E2887" t="s">
        <v>10814</v>
      </c>
      <c r="F2887" t="s">
        <v>10815</v>
      </c>
      <c r="G2887" s="19" t="s">
        <v>33</v>
      </c>
      <c r="H2887" t="s">
        <v>10816</v>
      </c>
      <c r="I2887" t="s">
        <v>91</v>
      </c>
      <c r="J2887" t="s">
        <v>1148</v>
      </c>
      <c r="K2887" t="s">
        <v>10817</v>
      </c>
      <c r="L2887" t="s">
        <v>38</v>
      </c>
      <c r="M2887" t="s">
        <v>68</v>
      </c>
      <c r="N2887" s="19" t="s">
        <v>33</v>
      </c>
      <c r="S2887" s="19" t="s">
        <v>33</v>
      </c>
    </row>
    <row r="2888" spans="5:19" x14ac:dyDescent="0.25">
      <c r="E2888" t="s">
        <v>10818</v>
      </c>
      <c r="F2888" t="s">
        <v>10819</v>
      </c>
      <c r="G2888" s="19" t="s">
        <v>33</v>
      </c>
      <c r="H2888" t="s">
        <v>10820</v>
      </c>
      <c r="I2888" t="s">
        <v>52</v>
      </c>
      <c r="J2888" t="s">
        <v>137</v>
      </c>
      <c r="K2888" t="s">
        <v>10821</v>
      </c>
      <c r="L2888" t="s">
        <v>96</v>
      </c>
      <c r="M2888" t="s">
        <v>1024</v>
      </c>
      <c r="N2888" s="19" t="s">
        <v>33</v>
      </c>
      <c r="S2888" s="19" t="s">
        <v>33</v>
      </c>
    </row>
    <row r="2889" spans="5:19" x14ac:dyDescent="0.25">
      <c r="E2889" t="s">
        <v>10822</v>
      </c>
      <c r="F2889" t="s">
        <v>10823</v>
      </c>
      <c r="G2889" s="19" t="s">
        <v>33</v>
      </c>
      <c r="H2889" t="s">
        <v>10820</v>
      </c>
      <c r="I2889" t="s">
        <v>89</v>
      </c>
      <c r="J2889" t="s">
        <v>89</v>
      </c>
      <c r="K2889" t="s">
        <v>10824</v>
      </c>
      <c r="L2889" t="s">
        <v>52</v>
      </c>
      <c r="M2889" t="s">
        <v>881</v>
      </c>
      <c r="N2889" s="19" t="s">
        <v>33</v>
      </c>
      <c r="S2889" s="19" t="s">
        <v>33</v>
      </c>
    </row>
    <row r="2890" spans="5:19" x14ac:dyDescent="0.25">
      <c r="E2890" t="s">
        <v>10825</v>
      </c>
      <c r="F2890" t="s">
        <v>10826</v>
      </c>
      <c r="G2890" s="19" t="s">
        <v>33</v>
      </c>
      <c r="H2890" t="s">
        <v>10820</v>
      </c>
      <c r="I2890" t="s">
        <v>89</v>
      </c>
      <c r="J2890" t="s">
        <v>89</v>
      </c>
      <c r="K2890" t="s">
        <v>10827</v>
      </c>
      <c r="L2890" t="s">
        <v>52</v>
      </c>
      <c r="M2890" t="s">
        <v>688</v>
      </c>
      <c r="N2890" s="19" t="s">
        <v>33</v>
      </c>
      <c r="S2890" s="19" t="s">
        <v>33</v>
      </c>
    </row>
    <row r="2891" spans="5:19" x14ac:dyDescent="0.25">
      <c r="E2891" t="s">
        <v>10828</v>
      </c>
      <c r="F2891" t="s">
        <v>10829</v>
      </c>
      <c r="G2891" s="19" t="s">
        <v>33</v>
      </c>
      <c r="H2891" t="s">
        <v>10830</v>
      </c>
      <c r="I2891" t="s">
        <v>170</v>
      </c>
      <c r="J2891" t="s">
        <v>1425</v>
      </c>
      <c r="K2891" t="s">
        <v>10831</v>
      </c>
      <c r="L2891" t="s">
        <v>170</v>
      </c>
      <c r="M2891" t="s">
        <v>683</v>
      </c>
      <c r="N2891" s="19" t="s">
        <v>33</v>
      </c>
      <c r="S2891" s="19" t="s">
        <v>33</v>
      </c>
    </row>
    <row r="2892" spans="5:19" x14ac:dyDescent="0.25">
      <c r="E2892" t="s">
        <v>10832</v>
      </c>
      <c r="F2892" t="s">
        <v>10833</v>
      </c>
      <c r="G2892" s="19" t="s">
        <v>33</v>
      </c>
      <c r="H2892" t="s">
        <v>10830</v>
      </c>
      <c r="I2892" t="s">
        <v>170</v>
      </c>
      <c r="J2892" t="s">
        <v>1425</v>
      </c>
      <c r="K2892" t="s">
        <v>10834</v>
      </c>
      <c r="L2892" t="s">
        <v>89</v>
      </c>
      <c r="M2892" t="s">
        <v>89</v>
      </c>
      <c r="N2892" s="19" t="s">
        <v>33</v>
      </c>
      <c r="S2892" s="19" t="s">
        <v>33</v>
      </c>
    </row>
    <row r="2893" spans="5:19" x14ac:dyDescent="0.25">
      <c r="E2893" t="s">
        <v>10835</v>
      </c>
      <c r="F2893" t="s">
        <v>10836</v>
      </c>
      <c r="G2893" s="19" t="s">
        <v>33</v>
      </c>
      <c r="H2893" t="s">
        <v>10837</v>
      </c>
      <c r="I2893" t="s">
        <v>170</v>
      </c>
      <c r="J2893" t="s">
        <v>362</v>
      </c>
      <c r="K2893" t="s">
        <v>10838</v>
      </c>
      <c r="L2893" t="s">
        <v>52</v>
      </c>
      <c r="M2893" t="s">
        <v>1994</v>
      </c>
      <c r="N2893" s="19" t="s">
        <v>33</v>
      </c>
      <c r="S2893" s="19" t="s">
        <v>33</v>
      </c>
    </row>
    <row r="2894" spans="5:19" x14ac:dyDescent="0.25">
      <c r="E2894" t="s">
        <v>10839</v>
      </c>
      <c r="F2894" t="s">
        <v>10840</v>
      </c>
      <c r="G2894" s="19" t="s">
        <v>33</v>
      </c>
      <c r="H2894" t="s">
        <v>10841</v>
      </c>
      <c r="I2894" t="s">
        <v>52</v>
      </c>
      <c r="J2894" t="s">
        <v>195</v>
      </c>
      <c r="K2894" t="s">
        <v>10842</v>
      </c>
      <c r="L2894" t="s">
        <v>142</v>
      </c>
      <c r="M2894" t="s">
        <v>166</v>
      </c>
      <c r="N2894" s="19" t="s">
        <v>33</v>
      </c>
      <c r="S2894" s="19" t="s">
        <v>33</v>
      </c>
    </row>
    <row r="2895" spans="5:19" x14ac:dyDescent="0.25">
      <c r="E2895" t="s">
        <v>10843</v>
      </c>
      <c r="F2895" t="s">
        <v>10844</v>
      </c>
      <c r="G2895" s="19" t="s">
        <v>33</v>
      </c>
      <c r="H2895" t="s">
        <v>10845</v>
      </c>
      <c r="I2895" t="s">
        <v>110</v>
      </c>
      <c r="J2895" t="s">
        <v>1200</v>
      </c>
      <c r="K2895" t="s">
        <v>10846</v>
      </c>
      <c r="L2895" t="s">
        <v>35</v>
      </c>
      <c r="M2895" t="s">
        <v>263</v>
      </c>
      <c r="N2895" s="19" t="s">
        <v>33</v>
      </c>
      <c r="S2895" s="19" t="s">
        <v>33</v>
      </c>
    </row>
    <row r="2896" spans="5:19" x14ac:dyDescent="0.25">
      <c r="E2896" t="s">
        <v>10847</v>
      </c>
      <c r="F2896" t="s">
        <v>10848</v>
      </c>
      <c r="G2896" s="19" t="s">
        <v>33</v>
      </c>
      <c r="H2896" t="s">
        <v>10849</v>
      </c>
      <c r="I2896" t="s">
        <v>110</v>
      </c>
      <c r="J2896" t="s">
        <v>1200</v>
      </c>
      <c r="K2896" t="s">
        <v>10850</v>
      </c>
      <c r="L2896" t="s">
        <v>170</v>
      </c>
      <c r="M2896" t="s">
        <v>683</v>
      </c>
      <c r="N2896" s="19" t="s">
        <v>33</v>
      </c>
      <c r="S2896" s="19" t="s">
        <v>33</v>
      </c>
    </row>
    <row r="2897" spans="5:19" x14ac:dyDescent="0.25">
      <c r="E2897" t="s">
        <v>10851</v>
      </c>
      <c r="F2897" t="s">
        <v>10852</v>
      </c>
      <c r="G2897" s="19" t="s">
        <v>33</v>
      </c>
      <c r="H2897" t="s">
        <v>10853</v>
      </c>
      <c r="I2897" t="s">
        <v>356</v>
      </c>
      <c r="J2897" t="s">
        <v>713</v>
      </c>
      <c r="K2897" t="s">
        <v>10854</v>
      </c>
      <c r="L2897" t="s">
        <v>89</v>
      </c>
      <c r="M2897" t="s">
        <v>89</v>
      </c>
      <c r="N2897" s="19" t="s">
        <v>33</v>
      </c>
      <c r="S2897" s="19" t="s">
        <v>33</v>
      </c>
    </row>
    <row r="2898" spans="5:19" x14ac:dyDescent="0.25">
      <c r="E2898" t="s">
        <v>10855</v>
      </c>
      <c r="F2898" t="s">
        <v>10411</v>
      </c>
      <c r="G2898" s="19" t="s">
        <v>33</v>
      </c>
      <c r="H2898" t="s">
        <v>10856</v>
      </c>
      <c r="I2898" t="s">
        <v>35</v>
      </c>
      <c r="J2898" t="s">
        <v>263</v>
      </c>
      <c r="K2898" t="s">
        <v>10413</v>
      </c>
      <c r="L2898" t="s">
        <v>52</v>
      </c>
      <c r="M2898" t="s">
        <v>53</v>
      </c>
      <c r="N2898" s="19" t="s">
        <v>33</v>
      </c>
      <c r="S2898" s="19" t="s">
        <v>33</v>
      </c>
    </row>
    <row r="2899" spans="5:19" x14ac:dyDescent="0.25">
      <c r="E2899" t="s">
        <v>10857</v>
      </c>
      <c r="F2899" t="s">
        <v>10858</v>
      </c>
      <c r="G2899" s="19" t="s">
        <v>33</v>
      </c>
      <c r="H2899" t="s">
        <v>10859</v>
      </c>
      <c r="I2899" t="s">
        <v>150</v>
      </c>
      <c r="J2899" t="s">
        <v>151</v>
      </c>
      <c r="K2899" t="s">
        <v>10860</v>
      </c>
      <c r="L2899" t="s">
        <v>44</v>
      </c>
      <c r="M2899" t="s">
        <v>103</v>
      </c>
      <c r="N2899" s="19" t="s">
        <v>33</v>
      </c>
      <c r="S2899" s="19" t="s">
        <v>33</v>
      </c>
    </row>
    <row r="2900" spans="5:19" x14ac:dyDescent="0.25">
      <c r="E2900" t="s">
        <v>10861</v>
      </c>
      <c r="F2900" t="s">
        <v>10862</v>
      </c>
      <c r="G2900" s="19" t="s">
        <v>33</v>
      </c>
      <c r="H2900" t="s">
        <v>10863</v>
      </c>
      <c r="I2900" t="s">
        <v>356</v>
      </c>
      <c r="J2900" t="s">
        <v>357</v>
      </c>
      <c r="K2900" t="s">
        <v>10864</v>
      </c>
      <c r="L2900" t="s">
        <v>52</v>
      </c>
      <c r="M2900" t="s">
        <v>447</v>
      </c>
      <c r="N2900" s="19" t="s">
        <v>33</v>
      </c>
      <c r="S2900" s="19" t="s">
        <v>33</v>
      </c>
    </row>
    <row r="2901" spans="5:19" x14ac:dyDescent="0.25">
      <c r="E2901" t="s">
        <v>10865</v>
      </c>
      <c r="F2901" t="s">
        <v>10866</v>
      </c>
      <c r="G2901" s="19" t="s">
        <v>33</v>
      </c>
      <c r="H2901" t="s">
        <v>10867</v>
      </c>
      <c r="I2901" t="s">
        <v>52</v>
      </c>
      <c r="J2901" t="s">
        <v>137</v>
      </c>
      <c r="K2901" t="s">
        <v>10868</v>
      </c>
      <c r="L2901" t="s">
        <v>52</v>
      </c>
      <c r="M2901" t="s">
        <v>171</v>
      </c>
      <c r="N2901" s="19" t="s">
        <v>33</v>
      </c>
      <c r="S2901" s="19" t="s">
        <v>33</v>
      </c>
    </row>
    <row r="2902" spans="5:19" x14ac:dyDescent="0.25">
      <c r="E2902" t="s">
        <v>10869</v>
      </c>
      <c r="F2902" t="s">
        <v>10870</v>
      </c>
      <c r="G2902" s="19" t="s">
        <v>33</v>
      </c>
      <c r="H2902" t="s">
        <v>10871</v>
      </c>
      <c r="I2902" t="s">
        <v>35</v>
      </c>
      <c r="J2902" t="s">
        <v>160</v>
      </c>
      <c r="K2902" t="s">
        <v>10872</v>
      </c>
      <c r="L2902" t="s">
        <v>35</v>
      </c>
      <c r="M2902" t="s">
        <v>117</v>
      </c>
      <c r="N2902" s="19" t="s">
        <v>33</v>
      </c>
      <c r="S2902" s="19" t="s">
        <v>33</v>
      </c>
    </row>
    <row r="2903" spans="5:19" x14ac:dyDescent="0.25">
      <c r="E2903" t="s">
        <v>10873</v>
      </c>
      <c r="F2903" t="s">
        <v>10874</v>
      </c>
      <c r="G2903" s="19" t="s">
        <v>33</v>
      </c>
      <c r="H2903" t="s">
        <v>10875</v>
      </c>
      <c r="I2903" t="s">
        <v>356</v>
      </c>
      <c r="J2903" t="s">
        <v>945</v>
      </c>
      <c r="K2903" t="s">
        <v>10876</v>
      </c>
      <c r="L2903" t="s">
        <v>38</v>
      </c>
      <c r="M2903" t="s">
        <v>39</v>
      </c>
      <c r="N2903" s="19" t="s">
        <v>33</v>
      </c>
      <c r="S2903" s="19" t="s">
        <v>33</v>
      </c>
    </row>
    <row r="2904" spans="5:19" x14ac:dyDescent="0.25">
      <c r="E2904" t="s">
        <v>10877</v>
      </c>
      <c r="F2904" t="s">
        <v>10878</v>
      </c>
      <c r="G2904" s="19" t="s">
        <v>33</v>
      </c>
      <c r="H2904" t="s">
        <v>10879</v>
      </c>
      <c r="I2904" t="s">
        <v>35</v>
      </c>
      <c r="J2904" t="s">
        <v>85</v>
      </c>
      <c r="K2904" t="s">
        <v>10880</v>
      </c>
      <c r="L2904" t="s">
        <v>89</v>
      </c>
      <c r="M2904" t="s">
        <v>89</v>
      </c>
      <c r="N2904" s="19" t="s">
        <v>33</v>
      </c>
      <c r="S2904" s="19" t="s">
        <v>33</v>
      </c>
    </row>
    <row r="2905" spans="5:19" x14ac:dyDescent="0.25">
      <c r="E2905" t="s">
        <v>10881</v>
      </c>
      <c r="F2905" t="s">
        <v>10882</v>
      </c>
      <c r="G2905" s="19" t="s">
        <v>33</v>
      </c>
      <c r="H2905" t="s">
        <v>10883</v>
      </c>
      <c r="I2905" t="s">
        <v>91</v>
      </c>
      <c r="J2905" t="s">
        <v>99</v>
      </c>
      <c r="K2905" t="s">
        <v>10884</v>
      </c>
      <c r="L2905" t="s">
        <v>52</v>
      </c>
      <c r="M2905" t="s">
        <v>881</v>
      </c>
      <c r="N2905" s="19" t="s">
        <v>33</v>
      </c>
      <c r="S2905" s="19" t="s">
        <v>33</v>
      </c>
    </row>
    <row r="2906" spans="5:19" x14ac:dyDescent="0.25">
      <c r="E2906" t="s">
        <v>10885</v>
      </c>
      <c r="F2906" t="s">
        <v>10886</v>
      </c>
      <c r="G2906" s="19" t="s">
        <v>33</v>
      </c>
      <c r="H2906" t="s">
        <v>10883</v>
      </c>
      <c r="I2906" t="s">
        <v>91</v>
      </c>
      <c r="J2906" t="s">
        <v>99</v>
      </c>
      <c r="K2906" t="s">
        <v>10887</v>
      </c>
      <c r="L2906" t="s">
        <v>89</v>
      </c>
      <c r="M2906" t="s">
        <v>89</v>
      </c>
      <c r="N2906" s="19" t="s">
        <v>33</v>
      </c>
      <c r="S2906" s="19" t="s">
        <v>33</v>
      </c>
    </row>
    <row r="2907" spans="5:19" x14ac:dyDescent="0.25">
      <c r="E2907" t="s">
        <v>10888</v>
      </c>
      <c r="F2907" t="s">
        <v>10889</v>
      </c>
      <c r="G2907" s="19" t="s">
        <v>33</v>
      </c>
      <c r="H2907" t="s">
        <v>10883</v>
      </c>
      <c r="I2907" t="s">
        <v>91</v>
      </c>
      <c r="J2907" t="s">
        <v>99</v>
      </c>
      <c r="K2907" t="s">
        <v>10890</v>
      </c>
      <c r="L2907" t="s">
        <v>142</v>
      </c>
      <c r="M2907" t="s">
        <v>133</v>
      </c>
      <c r="N2907" s="19" t="s">
        <v>33</v>
      </c>
      <c r="S2907" s="19" t="s">
        <v>33</v>
      </c>
    </row>
    <row r="2908" spans="5:19" x14ac:dyDescent="0.25">
      <c r="E2908" t="s">
        <v>10891</v>
      </c>
      <c r="F2908" t="s">
        <v>10892</v>
      </c>
      <c r="G2908" s="19" t="s">
        <v>33</v>
      </c>
      <c r="H2908" t="s">
        <v>10883</v>
      </c>
      <c r="I2908" t="s">
        <v>91</v>
      </c>
      <c r="J2908" t="s">
        <v>99</v>
      </c>
      <c r="K2908" t="s">
        <v>10893</v>
      </c>
      <c r="L2908" t="s">
        <v>52</v>
      </c>
      <c r="M2908" t="s">
        <v>1140</v>
      </c>
      <c r="N2908" s="19" t="s">
        <v>33</v>
      </c>
      <c r="S2908" s="19" t="s">
        <v>33</v>
      </c>
    </row>
    <row r="2909" spans="5:19" x14ac:dyDescent="0.25">
      <c r="E2909" t="s">
        <v>10894</v>
      </c>
      <c r="F2909" t="s">
        <v>10895</v>
      </c>
      <c r="G2909" s="19" t="s">
        <v>33</v>
      </c>
      <c r="H2909" t="s">
        <v>10896</v>
      </c>
      <c r="I2909" t="s">
        <v>110</v>
      </c>
      <c r="J2909" t="s">
        <v>339</v>
      </c>
      <c r="K2909" t="s">
        <v>10897</v>
      </c>
      <c r="L2909" t="s">
        <v>52</v>
      </c>
      <c r="M2909" t="s">
        <v>688</v>
      </c>
      <c r="N2909" s="19" t="s">
        <v>33</v>
      </c>
      <c r="S2909" s="19" t="s">
        <v>33</v>
      </c>
    </row>
    <row r="2910" spans="5:19" x14ac:dyDescent="0.25">
      <c r="E2910" t="s">
        <v>10898</v>
      </c>
      <c r="F2910" t="s">
        <v>10899</v>
      </c>
      <c r="G2910" s="19" t="s">
        <v>33</v>
      </c>
      <c r="H2910" t="s">
        <v>10900</v>
      </c>
      <c r="I2910" t="s">
        <v>82</v>
      </c>
      <c r="J2910" t="s">
        <v>83</v>
      </c>
      <c r="K2910" t="s">
        <v>10901</v>
      </c>
      <c r="L2910" t="s">
        <v>170</v>
      </c>
      <c r="M2910" t="s">
        <v>683</v>
      </c>
      <c r="N2910" s="19" t="s">
        <v>33</v>
      </c>
      <c r="S2910" s="19" t="s">
        <v>33</v>
      </c>
    </row>
    <row r="2911" spans="5:19" x14ac:dyDescent="0.25">
      <c r="E2911" t="s">
        <v>10902</v>
      </c>
      <c r="F2911" t="s">
        <v>10903</v>
      </c>
      <c r="G2911" s="19" t="s">
        <v>33</v>
      </c>
      <c r="H2911" t="s">
        <v>10904</v>
      </c>
      <c r="I2911" t="s">
        <v>44</v>
      </c>
      <c r="J2911" t="s">
        <v>77</v>
      </c>
      <c r="K2911" t="s">
        <v>10901</v>
      </c>
      <c r="L2911" t="s">
        <v>170</v>
      </c>
      <c r="M2911" t="s">
        <v>683</v>
      </c>
      <c r="N2911" s="19" t="s">
        <v>33</v>
      </c>
      <c r="S2911" s="19" t="s">
        <v>33</v>
      </c>
    </row>
    <row r="2912" spans="5:19" x14ac:dyDescent="0.25">
      <c r="E2912" t="s">
        <v>10905</v>
      </c>
      <c r="F2912" t="s">
        <v>10906</v>
      </c>
      <c r="G2912" s="19" t="s">
        <v>33</v>
      </c>
      <c r="H2912" t="s">
        <v>10907</v>
      </c>
      <c r="I2912" t="s">
        <v>91</v>
      </c>
      <c r="J2912" t="s">
        <v>417</v>
      </c>
      <c r="K2912" t="s">
        <v>10908</v>
      </c>
      <c r="L2912" t="s">
        <v>35</v>
      </c>
      <c r="M2912" t="s">
        <v>60</v>
      </c>
      <c r="N2912" s="19" t="s">
        <v>33</v>
      </c>
      <c r="S2912" s="19" t="s">
        <v>33</v>
      </c>
    </row>
    <row r="2913" spans="5:19" x14ac:dyDescent="0.25">
      <c r="E2913" t="s">
        <v>10909</v>
      </c>
      <c r="F2913" t="s">
        <v>10910</v>
      </c>
      <c r="G2913" s="19" t="s">
        <v>33</v>
      </c>
      <c r="H2913" t="s">
        <v>10911</v>
      </c>
      <c r="I2913" t="s">
        <v>96</v>
      </c>
      <c r="J2913" t="s">
        <v>1055</v>
      </c>
      <c r="K2913" t="s">
        <v>10912</v>
      </c>
      <c r="L2913" t="s">
        <v>35</v>
      </c>
      <c r="M2913" t="s">
        <v>60</v>
      </c>
      <c r="N2913" s="19" t="s">
        <v>33</v>
      </c>
      <c r="S2913" s="19" t="s">
        <v>33</v>
      </c>
    </row>
    <row r="2914" spans="5:19" x14ac:dyDescent="0.25">
      <c r="E2914" t="s">
        <v>10913</v>
      </c>
      <c r="F2914" t="s">
        <v>10914</v>
      </c>
      <c r="G2914" s="19" t="s">
        <v>33</v>
      </c>
      <c r="H2914" t="s">
        <v>10915</v>
      </c>
      <c r="I2914" t="s">
        <v>52</v>
      </c>
      <c r="J2914" t="s">
        <v>184</v>
      </c>
      <c r="K2914" t="s">
        <v>10916</v>
      </c>
      <c r="L2914" t="s">
        <v>35</v>
      </c>
      <c r="M2914" t="s">
        <v>36</v>
      </c>
      <c r="N2914" s="19" t="s">
        <v>33</v>
      </c>
      <c r="S2914" s="19" t="s">
        <v>33</v>
      </c>
    </row>
    <row r="2915" spans="5:19" x14ac:dyDescent="0.25">
      <c r="E2915" t="s">
        <v>10917</v>
      </c>
      <c r="F2915" t="s">
        <v>10918</v>
      </c>
      <c r="G2915" s="19" t="s">
        <v>33</v>
      </c>
      <c r="H2915" t="s">
        <v>10919</v>
      </c>
      <c r="I2915" t="s">
        <v>52</v>
      </c>
      <c r="J2915" t="s">
        <v>137</v>
      </c>
      <c r="K2915" t="s">
        <v>10920</v>
      </c>
      <c r="L2915" t="s">
        <v>91</v>
      </c>
      <c r="M2915" t="s">
        <v>348</v>
      </c>
      <c r="N2915" s="19" t="s">
        <v>33</v>
      </c>
      <c r="S2915" s="19" t="s">
        <v>33</v>
      </c>
    </row>
    <row r="2916" spans="5:19" x14ac:dyDescent="0.25">
      <c r="E2916" t="s">
        <v>10921</v>
      </c>
      <c r="F2916" t="s">
        <v>10922</v>
      </c>
      <c r="G2916" s="19" t="s">
        <v>33</v>
      </c>
      <c r="H2916" t="s">
        <v>10923</v>
      </c>
      <c r="I2916" t="s">
        <v>44</v>
      </c>
      <c r="J2916" t="s">
        <v>649</v>
      </c>
      <c r="K2916" t="s">
        <v>10924</v>
      </c>
      <c r="L2916" t="s">
        <v>142</v>
      </c>
      <c r="M2916" t="s">
        <v>133</v>
      </c>
      <c r="N2916" s="19" t="s">
        <v>33</v>
      </c>
      <c r="S2916" s="19" t="s">
        <v>33</v>
      </c>
    </row>
    <row r="2917" spans="5:19" x14ac:dyDescent="0.25">
      <c r="E2917" t="s">
        <v>10925</v>
      </c>
      <c r="F2917" t="s">
        <v>10926</v>
      </c>
      <c r="G2917" s="19" t="s">
        <v>33</v>
      </c>
      <c r="H2917" t="s">
        <v>10927</v>
      </c>
      <c r="I2917" t="s">
        <v>38</v>
      </c>
      <c r="J2917" t="s">
        <v>39</v>
      </c>
      <c r="K2917" t="s">
        <v>10928</v>
      </c>
      <c r="L2917" t="s">
        <v>44</v>
      </c>
      <c r="M2917" t="s">
        <v>103</v>
      </c>
      <c r="N2917" s="19" t="s">
        <v>33</v>
      </c>
      <c r="S2917" s="19" t="s">
        <v>33</v>
      </c>
    </row>
    <row r="2918" spans="5:19" x14ac:dyDescent="0.25">
      <c r="E2918" t="s">
        <v>10929</v>
      </c>
      <c r="F2918" t="s">
        <v>10930</v>
      </c>
      <c r="G2918" s="19" t="s">
        <v>33</v>
      </c>
      <c r="H2918" t="s">
        <v>10931</v>
      </c>
      <c r="I2918" t="s">
        <v>52</v>
      </c>
      <c r="J2918" t="s">
        <v>195</v>
      </c>
      <c r="K2918" t="s">
        <v>10932</v>
      </c>
      <c r="L2918" t="s">
        <v>44</v>
      </c>
      <c r="M2918" t="s">
        <v>103</v>
      </c>
      <c r="N2918" s="19" t="s">
        <v>33</v>
      </c>
      <c r="S2918" s="19" t="s">
        <v>33</v>
      </c>
    </row>
    <row r="2919" spans="5:19" x14ac:dyDescent="0.25">
      <c r="E2919" t="s">
        <v>10933</v>
      </c>
      <c r="F2919" t="s">
        <v>10934</v>
      </c>
      <c r="G2919" s="19" t="s">
        <v>33</v>
      </c>
      <c r="H2919" t="s">
        <v>10935</v>
      </c>
      <c r="I2919" t="s">
        <v>38</v>
      </c>
      <c r="J2919" t="s">
        <v>289</v>
      </c>
      <c r="K2919" t="s">
        <v>10936</v>
      </c>
      <c r="L2919" t="s">
        <v>44</v>
      </c>
      <c r="M2919" t="s">
        <v>103</v>
      </c>
      <c r="N2919" s="19" t="s">
        <v>33</v>
      </c>
      <c r="S2919" s="19" t="s">
        <v>33</v>
      </c>
    </row>
    <row r="2920" spans="5:19" x14ac:dyDescent="0.25">
      <c r="E2920" t="s">
        <v>10937</v>
      </c>
      <c r="F2920" t="s">
        <v>10938</v>
      </c>
      <c r="G2920" s="19" t="s">
        <v>33</v>
      </c>
      <c r="H2920" t="s">
        <v>10939</v>
      </c>
      <c r="I2920" t="s">
        <v>38</v>
      </c>
      <c r="J2920" t="s">
        <v>376</v>
      </c>
      <c r="K2920" t="s">
        <v>10940</v>
      </c>
      <c r="L2920" t="s">
        <v>52</v>
      </c>
      <c r="M2920" t="s">
        <v>66</v>
      </c>
      <c r="N2920" s="19" t="s">
        <v>33</v>
      </c>
      <c r="S2920" s="19" t="s">
        <v>33</v>
      </c>
    </row>
    <row r="2921" spans="5:19" x14ac:dyDescent="0.25">
      <c r="E2921" t="s">
        <v>10941</v>
      </c>
      <c r="F2921" t="s">
        <v>10942</v>
      </c>
      <c r="G2921" s="19" t="s">
        <v>33</v>
      </c>
      <c r="H2921" t="s">
        <v>10943</v>
      </c>
      <c r="I2921" t="s">
        <v>52</v>
      </c>
      <c r="J2921" t="s">
        <v>137</v>
      </c>
      <c r="K2921" t="s">
        <v>10441</v>
      </c>
      <c r="L2921" t="s">
        <v>89</v>
      </c>
      <c r="M2921" t="s">
        <v>89</v>
      </c>
      <c r="N2921" s="19" t="s">
        <v>33</v>
      </c>
      <c r="S2921" s="19" t="s">
        <v>33</v>
      </c>
    </row>
    <row r="2922" spans="5:19" x14ac:dyDescent="0.25">
      <c r="E2922" t="s">
        <v>10944</v>
      </c>
      <c r="F2922" t="s">
        <v>10945</v>
      </c>
      <c r="G2922" s="19" t="s">
        <v>33</v>
      </c>
      <c r="H2922" t="s">
        <v>10943</v>
      </c>
      <c r="I2922" t="s">
        <v>52</v>
      </c>
      <c r="J2922" t="s">
        <v>137</v>
      </c>
      <c r="K2922" t="s">
        <v>10946</v>
      </c>
      <c r="L2922" t="s">
        <v>89</v>
      </c>
      <c r="M2922" t="s">
        <v>89</v>
      </c>
      <c r="N2922" s="19" t="s">
        <v>33</v>
      </c>
      <c r="S2922" s="19" t="s">
        <v>33</v>
      </c>
    </row>
    <row r="2923" spans="5:19" x14ac:dyDescent="0.25">
      <c r="E2923" t="s">
        <v>10947</v>
      </c>
      <c r="F2923" t="s">
        <v>10948</v>
      </c>
      <c r="G2923" s="19" t="s">
        <v>33</v>
      </c>
      <c r="H2923" t="s">
        <v>10943</v>
      </c>
      <c r="I2923" t="s">
        <v>89</v>
      </c>
      <c r="J2923" t="s">
        <v>89</v>
      </c>
      <c r="K2923" t="s">
        <v>10946</v>
      </c>
      <c r="L2923" t="s">
        <v>89</v>
      </c>
      <c r="M2923" t="s">
        <v>89</v>
      </c>
      <c r="N2923" s="19" t="s">
        <v>33</v>
      </c>
      <c r="S2923" s="19" t="s">
        <v>33</v>
      </c>
    </row>
    <row r="2924" spans="5:19" x14ac:dyDescent="0.25">
      <c r="E2924" t="s">
        <v>10949</v>
      </c>
      <c r="F2924" t="s">
        <v>10950</v>
      </c>
      <c r="G2924" s="19" t="s">
        <v>33</v>
      </c>
      <c r="H2924" t="s">
        <v>10943</v>
      </c>
      <c r="I2924" t="s">
        <v>89</v>
      </c>
      <c r="J2924" t="s">
        <v>89</v>
      </c>
      <c r="K2924" t="s">
        <v>10951</v>
      </c>
      <c r="L2924" t="s">
        <v>44</v>
      </c>
      <c r="M2924" t="s">
        <v>103</v>
      </c>
      <c r="N2924" s="19" t="s">
        <v>33</v>
      </c>
      <c r="S2924" s="19" t="s">
        <v>33</v>
      </c>
    </row>
    <row r="2925" spans="5:19" x14ac:dyDescent="0.25">
      <c r="E2925" t="s">
        <v>10952</v>
      </c>
      <c r="F2925" t="s">
        <v>10953</v>
      </c>
      <c r="G2925" s="19" t="s">
        <v>33</v>
      </c>
      <c r="H2925" t="s">
        <v>10954</v>
      </c>
      <c r="I2925" t="s">
        <v>170</v>
      </c>
      <c r="J2925" t="s">
        <v>2637</v>
      </c>
      <c r="K2925" t="s">
        <v>10955</v>
      </c>
      <c r="L2925" t="s">
        <v>52</v>
      </c>
      <c r="M2925" t="s">
        <v>861</v>
      </c>
      <c r="N2925" s="19" t="s">
        <v>33</v>
      </c>
      <c r="S2925" s="19" t="s">
        <v>33</v>
      </c>
    </row>
    <row r="2926" spans="5:19" x14ac:dyDescent="0.25">
      <c r="E2926" t="s">
        <v>10956</v>
      </c>
      <c r="F2926" t="s">
        <v>10957</v>
      </c>
      <c r="G2926" s="19" t="s">
        <v>33</v>
      </c>
      <c r="H2926" t="s">
        <v>10958</v>
      </c>
      <c r="I2926" t="s">
        <v>91</v>
      </c>
      <c r="J2926" t="s">
        <v>640</v>
      </c>
      <c r="K2926" t="s">
        <v>10959</v>
      </c>
      <c r="L2926" t="s">
        <v>38</v>
      </c>
      <c r="M2926" t="s">
        <v>39</v>
      </c>
      <c r="N2926" s="19" t="s">
        <v>33</v>
      </c>
      <c r="S2926" s="19" t="s">
        <v>33</v>
      </c>
    </row>
    <row r="2927" spans="5:19" x14ac:dyDescent="0.25">
      <c r="E2927" t="s">
        <v>10960</v>
      </c>
      <c r="F2927" t="s">
        <v>10961</v>
      </c>
      <c r="G2927" s="19" t="s">
        <v>33</v>
      </c>
      <c r="H2927" t="s">
        <v>10962</v>
      </c>
      <c r="I2927" t="s">
        <v>96</v>
      </c>
      <c r="J2927" t="s">
        <v>1055</v>
      </c>
      <c r="K2927" t="s">
        <v>10963</v>
      </c>
      <c r="L2927" t="s">
        <v>38</v>
      </c>
      <c r="M2927" t="s">
        <v>794</v>
      </c>
      <c r="N2927" s="19" t="s">
        <v>33</v>
      </c>
      <c r="S2927" s="19" t="s">
        <v>33</v>
      </c>
    </row>
    <row r="2928" spans="5:19" x14ac:dyDescent="0.25">
      <c r="E2928" t="s">
        <v>10964</v>
      </c>
      <c r="F2928" t="s">
        <v>10965</v>
      </c>
      <c r="G2928" s="19" t="s">
        <v>33</v>
      </c>
      <c r="H2928" t="s">
        <v>10966</v>
      </c>
      <c r="I2928" t="s">
        <v>356</v>
      </c>
      <c r="J2928" t="s">
        <v>713</v>
      </c>
      <c r="K2928" t="s">
        <v>10967</v>
      </c>
      <c r="L2928" t="s">
        <v>35</v>
      </c>
      <c r="M2928" t="s">
        <v>263</v>
      </c>
      <c r="N2928" s="19" t="s">
        <v>33</v>
      </c>
      <c r="S2928" s="19" t="s">
        <v>33</v>
      </c>
    </row>
    <row r="2929" spans="5:19" x14ac:dyDescent="0.25">
      <c r="E2929" t="s">
        <v>10968</v>
      </c>
      <c r="F2929" t="s">
        <v>10969</v>
      </c>
      <c r="G2929" s="19" t="s">
        <v>33</v>
      </c>
      <c r="H2929" t="s">
        <v>10970</v>
      </c>
      <c r="I2929" t="s">
        <v>82</v>
      </c>
      <c r="J2929" t="s">
        <v>1846</v>
      </c>
      <c r="K2929" t="s">
        <v>10971</v>
      </c>
      <c r="L2929" t="s">
        <v>38</v>
      </c>
      <c r="M2929" t="s">
        <v>39</v>
      </c>
      <c r="N2929" s="19" t="s">
        <v>33</v>
      </c>
      <c r="S2929" s="19" t="s">
        <v>33</v>
      </c>
    </row>
    <row r="2930" spans="5:19" x14ac:dyDescent="0.25">
      <c r="E2930" t="s">
        <v>10972</v>
      </c>
      <c r="F2930" t="s">
        <v>10973</v>
      </c>
      <c r="G2930" s="19" t="s">
        <v>33</v>
      </c>
      <c r="H2930" t="s">
        <v>10974</v>
      </c>
      <c r="I2930" t="s">
        <v>89</v>
      </c>
      <c r="J2930" t="s">
        <v>89</v>
      </c>
      <c r="K2930" t="s">
        <v>10975</v>
      </c>
      <c r="L2930" t="s">
        <v>52</v>
      </c>
      <c r="M2930" t="s">
        <v>55</v>
      </c>
      <c r="N2930" s="19" t="s">
        <v>33</v>
      </c>
      <c r="S2930" s="19" t="s">
        <v>33</v>
      </c>
    </row>
    <row r="2931" spans="5:19" x14ac:dyDescent="0.25">
      <c r="E2931" t="s">
        <v>10976</v>
      </c>
      <c r="F2931" t="s">
        <v>10977</v>
      </c>
      <c r="G2931" s="19" t="s">
        <v>33</v>
      </c>
      <c r="H2931" t="s">
        <v>10978</v>
      </c>
      <c r="I2931" t="s">
        <v>170</v>
      </c>
      <c r="J2931" t="s">
        <v>1425</v>
      </c>
      <c r="K2931" t="s">
        <v>10979</v>
      </c>
      <c r="L2931" t="s">
        <v>44</v>
      </c>
      <c r="M2931" t="s">
        <v>144</v>
      </c>
      <c r="N2931" s="19" t="s">
        <v>33</v>
      </c>
      <c r="S2931" s="19" t="s">
        <v>33</v>
      </c>
    </row>
    <row r="2932" spans="5:19" x14ac:dyDescent="0.25">
      <c r="E2932" t="s">
        <v>10980</v>
      </c>
      <c r="F2932" t="s">
        <v>10981</v>
      </c>
      <c r="G2932" s="19" t="s">
        <v>33</v>
      </c>
      <c r="H2932" t="s">
        <v>10982</v>
      </c>
      <c r="I2932" t="s">
        <v>150</v>
      </c>
      <c r="J2932" t="s">
        <v>151</v>
      </c>
      <c r="K2932" t="s">
        <v>10983</v>
      </c>
      <c r="L2932" t="s">
        <v>44</v>
      </c>
      <c r="M2932" t="s">
        <v>649</v>
      </c>
      <c r="N2932" s="19" t="s">
        <v>33</v>
      </c>
      <c r="S2932" s="19" t="s">
        <v>33</v>
      </c>
    </row>
    <row r="2933" spans="5:19" x14ac:dyDescent="0.25">
      <c r="E2933" t="s">
        <v>10984</v>
      </c>
      <c r="F2933" t="s">
        <v>10985</v>
      </c>
      <c r="G2933" s="19" t="s">
        <v>33</v>
      </c>
      <c r="H2933" t="s">
        <v>10986</v>
      </c>
      <c r="I2933" t="s">
        <v>52</v>
      </c>
      <c r="J2933" t="s">
        <v>53</v>
      </c>
      <c r="K2933" t="s">
        <v>10987</v>
      </c>
      <c r="L2933" t="s">
        <v>142</v>
      </c>
      <c r="M2933" t="s">
        <v>166</v>
      </c>
      <c r="N2933" s="19" t="s">
        <v>33</v>
      </c>
      <c r="S2933" s="19" t="s">
        <v>33</v>
      </c>
    </row>
    <row r="2934" spans="5:19" x14ac:dyDescent="0.25">
      <c r="E2934" t="s">
        <v>10988</v>
      </c>
      <c r="F2934" t="s">
        <v>10989</v>
      </c>
      <c r="G2934" s="19" t="s">
        <v>33</v>
      </c>
      <c r="H2934" t="s">
        <v>10990</v>
      </c>
      <c r="I2934" t="s">
        <v>110</v>
      </c>
      <c r="J2934" t="s">
        <v>313</v>
      </c>
      <c r="K2934" t="s">
        <v>10991</v>
      </c>
      <c r="L2934" t="s">
        <v>91</v>
      </c>
      <c r="M2934" t="s">
        <v>99</v>
      </c>
      <c r="N2934" s="19" t="s">
        <v>33</v>
      </c>
      <c r="S2934" s="19" t="s">
        <v>33</v>
      </c>
    </row>
    <row r="2935" spans="5:19" x14ac:dyDescent="0.25">
      <c r="E2935" t="s">
        <v>10992</v>
      </c>
      <c r="F2935" t="s">
        <v>10993</v>
      </c>
      <c r="G2935" s="19" t="s">
        <v>33</v>
      </c>
      <c r="H2935" t="s">
        <v>10990</v>
      </c>
      <c r="I2935" t="s">
        <v>89</v>
      </c>
      <c r="J2935" t="s">
        <v>89</v>
      </c>
      <c r="K2935" t="s">
        <v>10991</v>
      </c>
      <c r="L2935" t="s">
        <v>91</v>
      </c>
      <c r="M2935" t="s">
        <v>99</v>
      </c>
      <c r="N2935" s="19" t="s">
        <v>33</v>
      </c>
      <c r="S2935" s="19" t="s">
        <v>33</v>
      </c>
    </row>
    <row r="2936" spans="5:19" x14ac:dyDescent="0.25">
      <c r="E2936" t="s">
        <v>10994</v>
      </c>
      <c r="F2936" t="s">
        <v>10995</v>
      </c>
      <c r="G2936" s="19" t="s">
        <v>33</v>
      </c>
      <c r="H2936" t="s">
        <v>10996</v>
      </c>
      <c r="I2936" t="s">
        <v>44</v>
      </c>
      <c r="J2936" t="s">
        <v>103</v>
      </c>
      <c r="K2936" t="s">
        <v>10997</v>
      </c>
      <c r="L2936" t="s">
        <v>44</v>
      </c>
      <c r="M2936" t="s">
        <v>103</v>
      </c>
      <c r="N2936" s="19" t="s">
        <v>33</v>
      </c>
      <c r="S2936" s="19" t="s">
        <v>33</v>
      </c>
    </row>
    <row r="2937" spans="5:19" x14ac:dyDescent="0.25">
      <c r="E2937" t="s">
        <v>10998</v>
      </c>
      <c r="F2937" t="s">
        <v>10999</v>
      </c>
      <c r="G2937" s="19" t="s">
        <v>33</v>
      </c>
      <c r="H2937" t="s">
        <v>11000</v>
      </c>
      <c r="I2937" t="s">
        <v>150</v>
      </c>
      <c r="J2937" t="s">
        <v>510</v>
      </c>
      <c r="K2937" t="s">
        <v>11001</v>
      </c>
      <c r="L2937" t="s">
        <v>44</v>
      </c>
      <c r="M2937" t="s">
        <v>103</v>
      </c>
      <c r="N2937" s="19" t="s">
        <v>33</v>
      </c>
      <c r="S2937" s="19" t="s">
        <v>33</v>
      </c>
    </row>
    <row r="2938" spans="5:19" x14ac:dyDescent="0.25">
      <c r="E2938" t="s">
        <v>11002</v>
      </c>
      <c r="F2938" t="s">
        <v>11003</v>
      </c>
      <c r="G2938" s="19" t="s">
        <v>33</v>
      </c>
      <c r="H2938" t="s">
        <v>11004</v>
      </c>
      <c r="I2938" t="s">
        <v>150</v>
      </c>
      <c r="J2938" t="s">
        <v>640</v>
      </c>
      <c r="K2938" t="s">
        <v>11005</v>
      </c>
      <c r="L2938" t="s">
        <v>35</v>
      </c>
      <c r="M2938" t="s">
        <v>1079</v>
      </c>
      <c r="N2938" s="19" t="s">
        <v>33</v>
      </c>
      <c r="S2938" s="19" t="s">
        <v>33</v>
      </c>
    </row>
    <row r="2939" spans="5:19" x14ac:dyDescent="0.25">
      <c r="E2939" t="s">
        <v>11006</v>
      </c>
      <c r="F2939" t="s">
        <v>11007</v>
      </c>
      <c r="G2939" s="19" t="s">
        <v>33</v>
      </c>
      <c r="H2939" t="s">
        <v>11008</v>
      </c>
      <c r="I2939" t="s">
        <v>110</v>
      </c>
      <c r="J2939" t="s">
        <v>111</v>
      </c>
      <c r="K2939" t="s">
        <v>11009</v>
      </c>
      <c r="L2939" t="s">
        <v>356</v>
      </c>
      <c r="M2939" t="s">
        <v>943</v>
      </c>
      <c r="N2939" s="19" t="s">
        <v>33</v>
      </c>
      <c r="S2939" s="19" t="s">
        <v>33</v>
      </c>
    </row>
    <row r="2940" spans="5:19" x14ac:dyDescent="0.25">
      <c r="E2940" t="s">
        <v>11010</v>
      </c>
      <c r="F2940" t="s">
        <v>11011</v>
      </c>
      <c r="G2940" s="19" t="s">
        <v>33</v>
      </c>
      <c r="H2940" t="s">
        <v>11012</v>
      </c>
      <c r="I2940" t="s">
        <v>38</v>
      </c>
      <c r="J2940" t="s">
        <v>39</v>
      </c>
      <c r="K2940" t="s">
        <v>11013</v>
      </c>
      <c r="L2940" t="s">
        <v>110</v>
      </c>
      <c r="M2940" t="s">
        <v>111</v>
      </c>
      <c r="N2940" s="19" t="s">
        <v>33</v>
      </c>
      <c r="S2940" s="19" t="s">
        <v>33</v>
      </c>
    </row>
    <row r="2941" spans="5:19" x14ac:dyDescent="0.25">
      <c r="E2941" t="s">
        <v>11014</v>
      </c>
      <c r="F2941" t="s">
        <v>11015</v>
      </c>
      <c r="G2941" s="19" t="s">
        <v>33</v>
      </c>
      <c r="H2941" t="s">
        <v>11012</v>
      </c>
      <c r="I2941" t="s">
        <v>89</v>
      </c>
      <c r="J2941" t="s">
        <v>89</v>
      </c>
      <c r="K2941" t="s">
        <v>11016</v>
      </c>
      <c r="L2941" t="s">
        <v>150</v>
      </c>
      <c r="M2941" t="s">
        <v>151</v>
      </c>
      <c r="N2941" s="19" t="s">
        <v>33</v>
      </c>
      <c r="S2941" s="19" t="s">
        <v>33</v>
      </c>
    </row>
    <row r="2942" spans="5:19" x14ac:dyDescent="0.25">
      <c r="E2942" t="s">
        <v>11017</v>
      </c>
      <c r="F2942" t="s">
        <v>11018</v>
      </c>
      <c r="G2942" s="19" t="s">
        <v>33</v>
      </c>
      <c r="H2942" t="s">
        <v>11012</v>
      </c>
      <c r="I2942" t="s">
        <v>89</v>
      </c>
      <c r="J2942" t="s">
        <v>89</v>
      </c>
      <c r="K2942" t="s">
        <v>11019</v>
      </c>
      <c r="L2942" t="s">
        <v>35</v>
      </c>
      <c r="M2942" t="s">
        <v>160</v>
      </c>
      <c r="N2942" s="19" t="s">
        <v>33</v>
      </c>
      <c r="S2942" s="19" t="s">
        <v>33</v>
      </c>
    </row>
    <row r="2943" spans="5:19" x14ac:dyDescent="0.25">
      <c r="E2943" t="s">
        <v>11020</v>
      </c>
      <c r="F2943" t="s">
        <v>11021</v>
      </c>
      <c r="G2943" s="19" t="s">
        <v>33</v>
      </c>
      <c r="H2943" t="s">
        <v>11022</v>
      </c>
      <c r="I2943" t="s">
        <v>38</v>
      </c>
      <c r="J2943" t="s">
        <v>68</v>
      </c>
      <c r="K2943" t="s">
        <v>11023</v>
      </c>
      <c r="L2943" t="s">
        <v>52</v>
      </c>
      <c r="M2943" t="s">
        <v>1493</v>
      </c>
      <c r="N2943" s="19" t="s">
        <v>33</v>
      </c>
      <c r="S2943" s="19" t="s">
        <v>33</v>
      </c>
    </row>
    <row r="2944" spans="5:19" x14ac:dyDescent="0.25">
      <c r="E2944" t="s">
        <v>11024</v>
      </c>
      <c r="F2944" t="s">
        <v>11025</v>
      </c>
      <c r="G2944" s="19" t="s">
        <v>33</v>
      </c>
      <c r="H2944" t="s">
        <v>11022</v>
      </c>
      <c r="I2944" t="s">
        <v>89</v>
      </c>
      <c r="J2944" t="s">
        <v>89</v>
      </c>
      <c r="K2944" t="s">
        <v>11026</v>
      </c>
      <c r="L2944" t="s">
        <v>89</v>
      </c>
      <c r="M2944" t="s">
        <v>89</v>
      </c>
      <c r="N2944" s="19" t="s">
        <v>33</v>
      </c>
      <c r="S2944" s="19" t="s">
        <v>33</v>
      </c>
    </row>
    <row r="2945" spans="5:19" x14ac:dyDescent="0.25">
      <c r="E2945" t="s">
        <v>11027</v>
      </c>
      <c r="F2945" t="s">
        <v>11028</v>
      </c>
      <c r="G2945" s="19" t="s">
        <v>33</v>
      </c>
      <c r="H2945" t="s">
        <v>11022</v>
      </c>
      <c r="I2945" t="s">
        <v>38</v>
      </c>
      <c r="J2945" t="s">
        <v>68</v>
      </c>
      <c r="K2945" t="s">
        <v>11029</v>
      </c>
      <c r="L2945" t="s">
        <v>150</v>
      </c>
      <c r="M2945" t="s">
        <v>117</v>
      </c>
      <c r="N2945" s="19" t="s">
        <v>33</v>
      </c>
      <c r="S2945" s="19" t="s">
        <v>33</v>
      </c>
    </row>
    <row r="2946" spans="5:19" x14ac:dyDescent="0.25">
      <c r="E2946" t="s">
        <v>11030</v>
      </c>
      <c r="F2946" t="s">
        <v>11031</v>
      </c>
      <c r="G2946" s="19" t="s">
        <v>33</v>
      </c>
      <c r="H2946" t="s">
        <v>11022</v>
      </c>
      <c r="I2946" t="s">
        <v>89</v>
      </c>
      <c r="J2946" t="s">
        <v>89</v>
      </c>
      <c r="K2946" t="s">
        <v>11032</v>
      </c>
      <c r="L2946" t="s">
        <v>44</v>
      </c>
      <c r="M2946" t="s">
        <v>144</v>
      </c>
      <c r="N2946" s="19" t="s">
        <v>33</v>
      </c>
      <c r="S2946" s="19" t="s">
        <v>33</v>
      </c>
    </row>
    <row r="2947" spans="5:19" x14ac:dyDescent="0.25">
      <c r="E2947" t="s">
        <v>11033</v>
      </c>
      <c r="F2947" t="s">
        <v>11034</v>
      </c>
      <c r="G2947" s="19" t="s">
        <v>33</v>
      </c>
      <c r="H2947" t="s">
        <v>11035</v>
      </c>
      <c r="I2947" t="s">
        <v>82</v>
      </c>
      <c r="J2947" t="s">
        <v>711</v>
      </c>
      <c r="K2947" t="s">
        <v>11036</v>
      </c>
      <c r="L2947" t="s">
        <v>52</v>
      </c>
      <c r="M2947" t="s">
        <v>1069</v>
      </c>
      <c r="N2947" s="19" t="s">
        <v>33</v>
      </c>
      <c r="S2947" s="19" t="s">
        <v>33</v>
      </c>
    </row>
    <row r="2948" spans="5:19" x14ac:dyDescent="0.25">
      <c r="E2948" t="s">
        <v>11037</v>
      </c>
      <c r="F2948" t="s">
        <v>11038</v>
      </c>
      <c r="G2948" s="19" t="s">
        <v>33</v>
      </c>
      <c r="H2948" t="s">
        <v>11039</v>
      </c>
      <c r="I2948" t="s">
        <v>110</v>
      </c>
      <c r="J2948" t="s">
        <v>111</v>
      </c>
      <c r="K2948" t="s">
        <v>11040</v>
      </c>
      <c r="L2948" t="s">
        <v>52</v>
      </c>
      <c r="M2948" t="s">
        <v>1521</v>
      </c>
      <c r="N2948" s="19" t="s">
        <v>33</v>
      </c>
      <c r="S2948" s="19" t="s">
        <v>33</v>
      </c>
    </row>
    <row r="2949" spans="5:19" x14ac:dyDescent="0.25">
      <c r="E2949" t="s">
        <v>11041</v>
      </c>
      <c r="F2949" t="s">
        <v>11042</v>
      </c>
      <c r="G2949" s="19" t="s">
        <v>33</v>
      </c>
      <c r="H2949" t="s">
        <v>11043</v>
      </c>
      <c r="I2949" t="s">
        <v>142</v>
      </c>
      <c r="J2949" t="s">
        <v>133</v>
      </c>
      <c r="K2949" t="s">
        <v>11044</v>
      </c>
      <c r="L2949" t="s">
        <v>35</v>
      </c>
      <c r="M2949" t="s">
        <v>1079</v>
      </c>
      <c r="N2949" s="19" t="s">
        <v>33</v>
      </c>
      <c r="S2949" s="19" t="s">
        <v>33</v>
      </c>
    </row>
    <row r="2950" spans="5:19" x14ac:dyDescent="0.25">
      <c r="E2950" t="s">
        <v>11045</v>
      </c>
      <c r="F2950" t="s">
        <v>11046</v>
      </c>
      <c r="G2950" s="19" t="s">
        <v>33</v>
      </c>
      <c r="H2950" t="s">
        <v>11047</v>
      </c>
      <c r="I2950" t="s">
        <v>44</v>
      </c>
      <c r="J2950" t="s">
        <v>915</v>
      </c>
      <c r="K2950" t="s">
        <v>11048</v>
      </c>
      <c r="L2950" t="s">
        <v>82</v>
      </c>
      <c r="M2950" t="s">
        <v>97</v>
      </c>
      <c r="N2950" s="19" t="s">
        <v>33</v>
      </c>
      <c r="S2950" s="19" t="s">
        <v>33</v>
      </c>
    </row>
    <row r="2951" spans="5:19" x14ac:dyDescent="0.25">
      <c r="E2951" t="s">
        <v>11049</v>
      </c>
      <c r="F2951" t="s">
        <v>11050</v>
      </c>
      <c r="G2951" s="19" t="s">
        <v>33</v>
      </c>
      <c r="H2951" t="s">
        <v>11051</v>
      </c>
      <c r="I2951" t="s">
        <v>170</v>
      </c>
      <c r="J2951" t="s">
        <v>184</v>
      </c>
      <c r="K2951" t="s">
        <v>11052</v>
      </c>
      <c r="L2951" t="s">
        <v>150</v>
      </c>
      <c r="M2951" t="s">
        <v>151</v>
      </c>
      <c r="N2951" s="19" t="s">
        <v>33</v>
      </c>
      <c r="S2951" s="19" t="s">
        <v>33</v>
      </c>
    </row>
    <row r="2952" spans="5:19" x14ac:dyDescent="0.25">
      <c r="E2952" t="s">
        <v>11053</v>
      </c>
      <c r="F2952" t="s">
        <v>11054</v>
      </c>
      <c r="G2952" s="19" t="s">
        <v>33</v>
      </c>
      <c r="H2952" t="s">
        <v>11055</v>
      </c>
      <c r="I2952" t="s">
        <v>91</v>
      </c>
      <c r="J2952" t="s">
        <v>640</v>
      </c>
      <c r="K2952" t="s">
        <v>11056</v>
      </c>
      <c r="L2952" t="s">
        <v>96</v>
      </c>
      <c r="M2952" t="s">
        <v>1024</v>
      </c>
      <c r="N2952" s="19" t="s">
        <v>33</v>
      </c>
      <c r="S2952" s="19" t="s">
        <v>33</v>
      </c>
    </row>
    <row r="2953" spans="5:19" x14ac:dyDescent="0.25">
      <c r="E2953" t="s">
        <v>11057</v>
      </c>
      <c r="F2953" t="s">
        <v>11058</v>
      </c>
      <c r="G2953" s="19" t="s">
        <v>33</v>
      </c>
      <c r="H2953" t="s">
        <v>11059</v>
      </c>
      <c r="I2953" t="s">
        <v>52</v>
      </c>
      <c r="J2953" t="s">
        <v>85</v>
      </c>
      <c r="K2953" t="s">
        <v>11056</v>
      </c>
      <c r="L2953" t="s">
        <v>96</v>
      </c>
      <c r="M2953" t="s">
        <v>1024</v>
      </c>
      <c r="N2953" s="19" t="s">
        <v>33</v>
      </c>
      <c r="S2953" s="19" t="s">
        <v>33</v>
      </c>
    </row>
    <row r="2954" spans="5:19" x14ac:dyDescent="0.25">
      <c r="E2954" t="s">
        <v>11060</v>
      </c>
      <c r="F2954" t="s">
        <v>11061</v>
      </c>
      <c r="G2954" s="19" t="s">
        <v>33</v>
      </c>
      <c r="H2954" t="s">
        <v>11062</v>
      </c>
      <c r="I2954" t="s">
        <v>82</v>
      </c>
      <c r="J2954" t="s">
        <v>711</v>
      </c>
      <c r="K2954" t="s">
        <v>11056</v>
      </c>
      <c r="L2954" t="s">
        <v>96</v>
      </c>
      <c r="M2954" t="s">
        <v>1024</v>
      </c>
      <c r="N2954" s="19" t="s">
        <v>33</v>
      </c>
      <c r="S2954" s="19" t="s">
        <v>33</v>
      </c>
    </row>
    <row r="2955" spans="5:19" x14ac:dyDescent="0.25">
      <c r="E2955" t="s">
        <v>11063</v>
      </c>
      <c r="F2955" t="s">
        <v>11064</v>
      </c>
      <c r="G2955" s="19" t="s">
        <v>33</v>
      </c>
      <c r="H2955" t="s">
        <v>11065</v>
      </c>
      <c r="I2955" t="s">
        <v>35</v>
      </c>
      <c r="J2955" t="s">
        <v>36</v>
      </c>
      <c r="K2955" t="s">
        <v>11056</v>
      </c>
      <c r="L2955" t="s">
        <v>96</v>
      </c>
      <c r="M2955" t="s">
        <v>1024</v>
      </c>
      <c r="N2955" s="19" t="s">
        <v>33</v>
      </c>
      <c r="S2955" s="19" t="s">
        <v>33</v>
      </c>
    </row>
    <row r="2956" spans="5:19" x14ac:dyDescent="0.25">
      <c r="E2956" t="s">
        <v>11066</v>
      </c>
      <c r="F2956" t="s">
        <v>11067</v>
      </c>
      <c r="G2956" s="19" t="s">
        <v>33</v>
      </c>
      <c r="H2956" t="s">
        <v>11068</v>
      </c>
      <c r="I2956" t="s">
        <v>110</v>
      </c>
      <c r="J2956" t="s">
        <v>111</v>
      </c>
      <c r="K2956" t="s">
        <v>11069</v>
      </c>
      <c r="L2956" t="s">
        <v>35</v>
      </c>
      <c r="M2956" t="s">
        <v>263</v>
      </c>
      <c r="N2956" s="19" t="s">
        <v>33</v>
      </c>
      <c r="S2956" s="19" t="s">
        <v>33</v>
      </c>
    </row>
    <row r="2957" spans="5:19" x14ac:dyDescent="0.25">
      <c r="E2957" t="s">
        <v>11070</v>
      </c>
      <c r="F2957" t="s">
        <v>11071</v>
      </c>
      <c r="G2957" s="19" t="s">
        <v>33</v>
      </c>
      <c r="H2957" t="s">
        <v>11072</v>
      </c>
      <c r="I2957" t="s">
        <v>52</v>
      </c>
      <c r="J2957" t="s">
        <v>137</v>
      </c>
      <c r="K2957" t="s">
        <v>11073</v>
      </c>
      <c r="L2957" t="s">
        <v>89</v>
      </c>
      <c r="M2957" t="s">
        <v>89</v>
      </c>
      <c r="N2957" s="19" t="s">
        <v>33</v>
      </c>
      <c r="S2957" s="19" t="s">
        <v>33</v>
      </c>
    </row>
    <row r="2958" spans="5:19" x14ac:dyDescent="0.25">
      <c r="E2958" t="s">
        <v>11074</v>
      </c>
      <c r="F2958" t="s">
        <v>11075</v>
      </c>
      <c r="G2958" s="19" t="s">
        <v>33</v>
      </c>
      <c r="H2958" t="s">
        <v>11076</v>
      </c>
      <c r="I2958" t="s">
        <v>52</v>
      </c>
      <c r="J2958" t="s">
        <v>137</v>
      </c>
      <c r="K2958" t="s">
        <v>11077</v>
      </c>
      <c r="L2958" t="s">
        <v>44</v>
      </c>
      <c r="M2958" t="s">
        <v>103</v>
      </c>
      <c r="N2958" s="19" t="s">
        <v>33</v>
      </c>
      <c r="S2958" s="19" t="s">
        <v>33</v>
      </c>
    </row>
    <row r="2959" spans="5:19" x14ac:dyDescent="0.25">
      <c r="E2959" t="s">
        <v>11078</v>
      </c>
      <c r="F2959" t="s">
        <v>11079</v>
      </c>
      <c r="G2959" s="19" t="s">
        <v>33</v>
      </c>
      <c r="H2959" t="s">
        <v>11080</v>
      </c>
      <c r="I2959" t="s">
        <v>52</v>
      </c>
      <c r="J2959" t="s">
        <v>137</v>
      </c>
      <c r="K2959" t="s">
        <v>11081</v>
      </c>
      <c r="L2959" t="s">
        <v>38</v>
      </c>
      <c r="M2959" t="s">
        <v>68</v>
      </c>
      <c r="N2959" s="19" t="s">
        <v>33</v>
      </c>
      <c r="S2959" s="19" t="s">
        <v>33</v>
      </c>
    </row>
    <row r="2960" spans="5:19" x14ac:dyDescent="0.25">
      <c r="E2960" t="s">
        <v>11082</v>
      </c>
      <c r="F2960" t="s">
        <v>11083</v>
      </c>
      <c r="G2960" s="19" t="s">
        <v>33</v>
      </c>
      <c r="H2960" t="s">
        <v>11080</v>
      </c>
      <c r="I2960" t="s">
        <v>89</v>
      </c>
      <c r="J2960" t="s">
        <v>89</v>
      </c>
      <c r="K2960" t="s">
        <v>11084</v>
      </c>
      <c r="L2960" t="s">
        <v>44</v>
      </c>
      <c r="M2960" t="s">
        <v>103</v>
      </c>
      <c r="N2960" s="19" t="s">
        <v>33</v>
      </c>
      <c r="S2960" s="19" t="s">
        <v>33</v>
      </c>
    </row>
    <row r="2961" spans="5:19" x14ac:dyDescent="0.25">
      <c r="E2961" t="s">
        <v>11085</v>
      </c>
      <c r="F2961" t="s">
        <v>11086</v>
      </c>
      <c r="G2961" s="19" t="s">
        <v>33</v>
      </c>
      <c r="H2961" t="s">
        <v>11087</v>
      </c>
      <c r="I2961" t="s">
        <v>142</v>
      </c>
      <c r="J2961" t="s">
        <v>291</v>
      </c>
      <c r="K2961" t="s">
        <v>11088</v>
      </c>
      <c r="L2961" t="s">
        <v>82</v>
      </c>
      <c r="M2961" t="s">
        <v>506</v>
      </c>
      <c r="N2961" s="19" t="s">
        <v>33</v>
      </c>
      <c r="S2961" s="19" t="s">
        <v>33</v>
      </c>
    </row>
    <row r="2962" spans="5:19" x14ac:dyDescent="0.25">
      <c r="E2962" t="s">
        <v>11089</v>
      </c>
      <c r="F2962" t="s">
        <v>11090</v>
      </c>
      <c r="G2962" s="19" t="s">
        <v>33</v>
      </c>
      <c r="H2962" t="s">
        <v>11091</v>
      </c>
      <c r="I2962" t="s">
        <v>52</v>
      </c>
      <c r="J2962" t="s">
        <v>2713</v>
      </c>
      <c r="K2962" t="s">
        <v>11092</v>
      </c>
      <c r="L2962" t="s">
        <v>82</v>
      </c>
      <c r="M2962" t="s">
        <v>117</v>
      </c>
      <c r="N2962" s="19" t="s">
        <v>33</v>
      </c>
      <c r="S2962" s="19" t="s">
        <v>33</v>
      </c>
    </row>
    <row r="2963" spans="5:19" x14ac:dyDescent="0.25">
      <c r="E2963" t="s">
        <v>11093</v>
      </c>
      <c r="F2963" t="s">
        <v>11094</v>
      </c>
      <c r="G2963" s="19" t="s">
        <v>33</v>
      </c>
      <c r="H2963" t="s">
        <v>11095</v>
      </c>
      <c r="I2963" t="s">
        <v>91</v>
      </c>
      <c r="J2963" t="s">
        <v>99</v>
      </c>
      <c r="K2963" t="s">
        <v>11096</v>
      </c>
      <c r="L2963" t="s">
        <v>44</v>
      </c>
      <c r="M2963" t="s">
        <v>227</v>
      </c>
      <c r="N2963" s="19" t="s">
        <v>33</v>
      </c>
      <c r="S2963" s="19" t="s">
        <v>33</v>
      </c>
    </row>
    <row r="2964" spans="5:19" x14ac:dyDescent="0.25">
      <c r="E2964" t="s">
        <v>11097</v>
      </c>
      <c r="F2964" t="s">
        <v>7</v>
      </c>
      <c r="G2964" s="19" t="s">
        <v>33</v>
      </c>
      <c r="H2964" t="s">
        <v>11095</v>
      </c>
      <c r="I2964" t="s">
        <v>91</v>
      </c>
      <c r="J2964" t="s">
        <v>99</v>
      </c>
      <c r="K2964" t="s">
        <v>11098</v>
      </c>
      <c r="L2964" t="s">
        <v>35</v>
      </c>
      <c r="M2964" t="s">
        <v>60</v>
      </c>
      <c r="N2964" s="19" t="s">
        <v>33</v>
      </c>
      <c r="S2964" s="19" t="s">
        <v>33</v>
      </c>
    </row>
    <row r="2965" spans="5:19" x14ac:dyDescent="0.25">
      <c r="E2965" t="s">
        <v>11099</v>
      </c>
      <c r="F2965" t="s">
        <v>11100</v>
      </c>
      <c r="G2965" s="19" t="s">
        <v>33</v>
      </c>
      <c r="H2965" t="s">
        <v>11101</v>
      </c>
      <c r="I2965" t="s">
        <v>150</v>
      </c>
      <c r="J2965" t="s">
        <v>151</v>
      </c>
      <c r="K2965" t="s">
        <v>11102</v>
      </c>
      <c r="L2965" t="s">
        <v>38</v>
      </c>
      <c r="M2965" t="s">
        <v>68</v>
      </c>
      <c r="N2965" s="19" t="s">
        <v>33</v>
      </c>
      <c r="S2965" s="19" t="s">
        <v>33</v>
      </c>
    </row>
    <row r="2966" spans="5:19" x14ac:dyDescent="0.25">
      <c r="E2966" t="s">
        <v>11103</v>
      </c>
      <c r="F2966" t="s">
        <v>11104</v>
      </c>
      <c r="G2966" s="19" t="s">
        <v>33</v>
      </c>
      <c r="H2966" t="s">
        <v>11105</v>
      </c>
      <c r="I2966" t="s">
        <v>110</v>
      </c>
      <c r="J2966" t="s">
        <v>2713</v>
      </c>
      <c r="K2966" t="s">
        <v>11106</v>
      </c>
      <c r="L2966" t="s">
        <v>38</v>
      </c>
      <c r="M2966" t="s">
        <v>68</v>
      </c>
      <c r="N2966" s="19" t="s">
        <v>33</v>
      </c>
      <c r="S2966" s="19" t="s">
        <v>33</v>
      </c>
    </row>
    <row r="2967" spans="5:19" x14ac:dyDescent="0.25">
      <c r="E2967" t="s">
        <v>11107</v>
      </c>
      <c r="F2967" t="s">
        <v>11108</v>
      </c>
      <c r="G2967" s="19" t="s">
        <v>33</v>
      </c>
      <c r="H2967" t="s">
        <v>11109</v>
      </c>
      <c r="I2967" t="s">
        <v>110</v>
      </c>
      <c r="J2967" t="s">
        <v>111</v>
      </c>
      <c r="K2967" t="s">
        <v>11110</v>
      </c>
      <c r="L2967" t="s">
        <v>35</v>
      </c>
      <c r="M2967" t="s">
        <v>263</v>
      </c>
      <c r="N2967" s="19" t="s">
        <v>33</v>
      </c>
      <c r="S2967" s="19" t="s">
        <v>33</v>
      </c>
    </row>
    <row r="2968" spans="5:19" x14ac:dyDescent="0.25">
      <c r="E2968" t="s">
        <v>11111</v>
      </c>
      <c r="F2968" t="s">
        <v>11112</v>
      </c>
      <c r="G2968" s="19" t="s">
        <v>33</v>
      </c>
      <c r="H2968" t="s">
        <v>11113</v>
      </c>
      <c r="I2968" t="s">
        <v>142</v>
      </c>
      <c r="J2968" t="s">
        <v>133</v>
      </c>
      <c r="K2968" t="s">
        <v>11114</v>
      </c>
      <c r="L2968" t="s">
        <v>52</v>
      </c>
      <c r="M2968" t="s">
        <v>66</v>
      </c>
      <c r="N2968" s="19" t="s">
        <v>33</v>
      </c>
      <c r="S2968" s="19" t="s">
        <v>33</v>
      </c>
    </row>
    <row r="2969" spans="5:19" x14ac:dyDescent="0.25">
      <c r="E2969" t="s">
        <v>11115</v>
      </c>
      <c r="F2969" t="s">
        <v>11116</v>
      </c>
      <c r="G2969" s="19" t="s">
        <v>33</v>
      </c>
      <c r="H2969" t="s">
        <v>11117</v>
      </c>
      <c r="I2969" t="s">
        <v>170</v>
      </c>
      <c r="J2969" t="s">
        <v>553</v>
      </c>
      <c r="K2969" t="s">
        <v>11118</v>
      </c>
      <c r="L2969" t="s">
        <v>44</v>
      </c>
      <c r="M2969" t="s">
        <v>144</v>
      </c>
      <c r="N2969" s="19" t="s">
        <v>33</v>
      </c>
      <c r="S2969" s="19" t="s">
        <v>33</v>
      </c>
    </row>
    <row r="2970" spans="5:19" x14ac:dyDescent="0.25">
      <c r="E2970" t="s">
        <v>11119</v>
      </c>
      <c r="F2970" t="s">
        <v>11120</v>
      </c>
      <c r="G2970" s="19" t="s">
        <v>33</v>
      </c>
      <c r="H2970" t="s">
        <v>11121</v>
      </c>
      <c r="I2970" t="s">
        <v>52</v>
      </c>
      <c r="J2970" t="s">
        <v>115</v>
      </c>
      <c r="K2970" t="s">
        <v>11122</v>
      </c>
      <c r="L2970" t="s">
        <v>35</v>
      </c>
      <c r="M2970" t="s">
        <v>60</v>
      </c>
      <c r="N2970" s="19" t="s">
        <v>33</v>
      </c>
      <c r="S2970" s="19" t="s">
        <v>33</v>
      </c>
    </row>
    <row r="2971" spans="5:19" x14ac:dyDescent="0.25">
      <c r="E2971" t="s">
        <v>11123</v>
      </c>
      <c r="F2971" t="s">
        <v>11124</v>
      </c>
      <c r="G2971" s="19" t="s">
        <v>33</v>
      </c>
      <c r="H2971" t="s">
        <v>11125</v>
      </c>
      <c r="I2971" t="s">
        <v>52</v>
      </c>
      <c r="J2971" t="s">
        <v>630</v>
      </c>
      <c r="K2971" t="s">
        <v>11126</v>
      </c>
      <c r="L2971" t="s">
        <v>170</v>
      </c>
      <c r="M2971" t="s">
        <v>553</v>
      </c>
      <c r="N2971" s="19" t="s">
        <v>33</v>
      </c>
      <c r="S2971" s="19" t="s">
        <v>33</v>
      </c>
    </row>
    <row r="2972" spans="5:19" x14ac:dyDescent="0.25">
      <c r="E2972" t="s">
        <v>11127</v>
      </c>
      <c r="F2972" t="s">
        <v>11128</v>
      </c>
      <c r="G2972" s="19" t="s">
        <v>33</v>
      </c>
      <c r="H2972" t="s">
        <v>11129</v>
      </c>
      <c r="I2972" t="s">
        <v>89</v>
      </c>
      <c r="J2972" t="s">
        <v>89</v>
      </c>
      <c r="K2972" t="s">
        <v>11130</v>
      </c>
      <c r="L2972" t="s">
        <v>44</v>
      </c>
      <c r="M2972" t="s">
        <v>77</v>
      </c>
      <c r="N2972" s="19" t="s">
        <v>33</v>
      </c>
      <c r="S2972" s="19" t="s">
        <v>33</v>
      </c>
    </row>
    <row r="2973" spans="5:19" x14ac:dyDescent="0.25">
      <c r="E2973" t="s">
        <v>11131</v>
      </c>
      <c r="F2973" t="s">
        <v>11132</v>
      </c>
      <c r="G2973" s="19" t="s">
        <v>33</v>
      </c>
      <c r="H2973" t="s">
        <v>11133</v>
      </c>
      <c r="I2973" t="s">
        <v>89</v>
      </c>
      <c r="J2973" t="s">
        <v>89</v>
      </c>
      <c r="K2973" t="s">
        <v>11134</v>
      </c>
      <c r="L2973" t="s">
        <v>38</v>
      </c>
      <c r="M2973" t="s">
        <v>68</v>
      </c>
      <c r="N2973" s="19" t="s">
        <v>33</v>
      </c>
      <c r="S2973" s="19" t="s">
        <v>33</v>
      </c>
    </row>
    <row r="2974" spans="5:19" x14ac:dyDescent="0.25">
      <c r="E2974" t="s">
        <v>11135</v>
      </c>
      <c r="F2974" t="s">
        <v>11136</v>
      </c>
      <c r="G2974" s="19" t="s">
        <v>33</v>
      </c>
      <c r="H2974" t="s">
        <v>11137</v>
      </c>
      <c r="I2974" t="s">
        <v>89</v>
      </c>
      <c r="J2974" t="s">
        <v>89</v>
      </c>
      <c r="K2974" t="s">
        <v>11138</v>
      </c>
      <c r="L2974" t="s">
        <v>38</v>
      </c>
      <c r="M2974" t="s">
        <v>68</v>
      </c>
      <c r="N2974" s="19" t="s">
        <v>33</v>
      </c>
      <c r="S2974" s="19" t="s">
        <v>33</v>
      </c>
    </row>
    <row r="2975" spans="5:19" x14ac:dyDescent="0.25">
      <c r="E2975" t="s">
        <v>11139</v>
      </c>
      <c r="F2975" t="s">
        <v>11140</v>
      </c>
      <c r="G2975" s="19" t="s">
        <v>33</v>
      </c>
      <c r="H2975" t="s">
        <v>11141</v>
      </c>
      <c r="I2975" t="s">
        <v>142</v>
      </c>
      <c r="J2975" t="s">
        <v>133</v>
      </c>
      <c r="K2975" t="s">
        <v>11142</v>
      </c>
      <c r="L2975" t="s">
        <v>35</v>
      </c>
      <c r="M2975" t="s">
        <v>263</v>
      </c>
      <c r="N2975" s="19" t="s">
        <v>33</v>
      </c>
      <c r="S2975" s="19" t="s">
        <v>33</v>
      </c>
    </row>
    <row r="2976" spans="5:19" x14ac:dyDescent="0.25">
      <c r="E2976" t="s">
        <v>11143</v>
      </c>
      <c r="F2976" t="s">
        <v>11144</v>
      </c>
      <c r="G2976" s="19" t="s">
        <v>33</v>
      </c>
      <c r="H2976" t="s">
        <v>11145</v>
      </c>
      <c r="I2976" t="s">
        <v>82</v>
      </c>
      <c r="J2976" t="s">
        <v>97</v>
      </c>
      <c r="K2976" t="s">
        <v>11146</v>
      </c>
      <c r="L2976" t="s">
        <v>35</v>
      </c>
      <c r="M2976" t="s">
        <v>97</v>
      </c>
      <c r="N2976" s="19" t="s">
        <v>33</v>
      </c>
      <c r="S2976" s="19" t="s">
        <v>33</v>
      </c>
    </row>
    <row r="2977" spans="5:19" x14ac:dyDescent="0.25">
      <c r="E2977" t="s">
        <v>11147</v>
      </c>
      <c r="F2977" t="s">
        <v>11148</v>
      </c>
      <c r="G2977" s="19" t="s">
        <v>33</v>
      </c>
      <c r="H2977" t="s">
        <v>11149</v>
      </c>
      <c r="I2977" t="s">
        <v>82</v>
      </c>
      <c r="J2977" t="s">
        <v>97</v>
      </c>
      <c r="K2977" t="s">
        <v>11150</v>
      </c>
      <c r="L2977" t="s">
        <v>35</v>
      </c>
      <c r="M2977" t="s">
        <v>263</v>
      </c>
      <c r="N2977" s="19" t="s">
        <v>33</v>
      </c>
      <c r="S2977" s="19" t="s">
        <v>33</v>
      </c>
    </row>
    <row r="2978" spans="5:19" x14ac:dyDescent="0.25">
      <c r="E2978" t="s">
        <v>11151</v>
      </c>
      <c r="F2978" t="s">
        <v>11152</v>
      </c>
      <c r="G2978" s="19" t="s">
        <v>33</v>
      </c>
      <c r="H2978" t="s">
        <v>11153</v>
      </c>
      <c r="I2978" t="s">
        <v>82</v>
      </c>
      <c r="J2978" t="s">
        <v>703</v>
      </c>
      <c r="K2978" t="s">
        <v>11154</v>
      </c>
      <c r="L2978" t="s">
        <v>52</v>
      </c>
      <c r="M2978" t="s">
        <v>1540</v>
      </c>
      <c r="N2978" s="19" t="s">
        <v>33</v>
      </c>
      <c r="S2978" s="19" t="s">
        <v>33</v>
      </c>
    </row>
    <row r="2979" spans="5:19" x14ac:dyDescent="0.25">
      <c r="E2979" t="s">
        <v>11155</v>
      </c>
      <c r="F2979" t="s">
        <v>11156</v>
      </c>
      <c r="G2979" s="19" t="s">
        <v>33</v>
      </c>
      <c r="H2979" t="s">
        <v>11157</v>
      </c>
      <c r="I2979" t="s">
        <v>82</v>
      </c>
      <c r="J2979" t="s">
        <v>190</v>
      </c>
      <c r="K2979" t="s">
        <v>11158</v>
      </c>
      <c r="L2979" t="s">
        <v>52</v>
      </c>
      <c r="M2979" t="s">
        <v>1140</v>
      </c>
      <c r="N2979" s="19" t="s">
        <v>33</v>
      </c>
      <c r="S2979" s="19" t="s">
        <v>33</v>
      </c>
    </row>
    <row r="2980" spans="5:19" x14ac:dyDescent="0.25">
      <c r="E2980" t="s">
        <v>11159</v>
      </c>
      <c r="F2980" t="s">
        <v>11160</v>
      </c>
      <c r="G2980" s="19" t="s">
        <v>33</v>
      </c>
      <c r="H2980" t="s">
        <v>11161</v>
      </c>
      <c r="I2980" t="s">
        <v>91</v>
      </c>
      <c r="J2980" t="s">
        <v>92</v>
      </c>
      <c r="K2980" t="s">
        <v>11162</v>
      </c>
      <c r="L2980" t="s">
        <v>96</v>
      </c>
      <c r="M2980" t="s">
        <v>99</v>
      </c>
      <c r="N2980" s="19" t="s">
        <v>33</v>
      </c>
      <c r="S2980" s="19" t="s">
        <v>33</v>
      </c>
    </row>
    <row r="2981" spans="5:19" x14ac:dyDescent="0.25">
      <c r="E2981" t="s">
        <v>11163</v>
      </c>
      <c r="F2981" t="s">
        <v>11164</v>
      </c>
      <c r="G2981" s="19" t="s">
        <v>33</v>
      </c>
      <c r="H2981" t="s">
        <v>11165</v>
      </c>
      <c r="I2981" t="s">
        <v>170</v>
      </c>
      <c r="J2981" t="s">
        <v>2917</v>
      </c>
      <c r="K2981" t="s">
        <v>11166</v>
      </c>
      <c r="L2981" t="s">
        <v>52</v>
      </c>
      <c r="M2981" t="s">
        <v>531</v>
      </c>
      <c r="N2981" s="19" t="s">
        <v>33</v>
      </c>
      <c r="S2981" s="19" t="s">
        <v>33</v>
      </c>
    </row>
    <row r="2982" spans="5:19" x14ac:dyDescent="0.25">
      <c r="E2982" t="s">
        <v>11167</v>
      </c>
      <c r="F2982" t="s">
        <v>11168</v>
      </c>
      <c r="G2982" s="19" t="s">
        <v>33</v>
      </c>
      <c r="H2982" t="s">
        <v>11169</v>
      </c>
      <c r="I2982" t="s">
        <v>82</v>
      </c>
      <c r="J2982" t="s">
        <v>164</v>
      </c>
      <c r="K2982" t="s">
        <v>11166</v>
      </c>
      <c r="L2982" t="s">
        <v>52</v>
      </c>
      <c r="M2982" t="s">
        <v>531</v>
      </c>
      <c r="N2982" s="19" t="s">
        <v>33</v>
      </c>
      <c r="S2982" s="19" t="s">
        <v>33</v>
      </c>
    </row>
    <row r="2983" spans="5:19" x14ac:dyDescent="0.25">
      <c r="E2983" t="s">
        <v>11170</v>
      </c>
      <c r="F2983" t="s">
        <v>11171</v>
      </c>
      <c r="G2983" s="19" t="s">
        <v>33</v>
      </c>
      <c r="H2983" t="s">
        <v>11172</v>
      </c>
      <c r="I2983" t="s">
        <v>35</v>
      </c>
      <c r="J2983" t="s">
        <v>36</v>
      </c>
      <c r="K2983" t="s">
        <v>11173</v>
      </c>
      <c r="L2983" t="s">
        <v>35</v>
      </c>
      <c r="M2983" t="s">
        <v>117</v>
      </c>
      <c r="N2983" s="19" t="s">
        <v>33</v>
      </c>
      <c r="S2983" s="19" t="s">
        <v>33</v>
      </c>
    </row>
    <row r="2984" spans="5:19" x14ac:dyDescent="0.25">
      <c r="E2984" t="s">
        <v>11174</v>
      </c>
      <c r="F2984" t="s">
        <v>11175</v>
      </c>
      <c r="G2984" s="19" t="s">
        <v>33</v>
      </c>
      <c r="H2984" t="s">
        <v>11176</v>
      </c>
      <c r="I2984" t="s">
        <v>150</v>
      </c>
      <c r="J2984" t="s">
        <v>151</v>
      </c>
      <c r="K2984" t="s">
        <v>11177</v>
      </c>
      <c r="L2984" t="s">
        <v>38</v>
      </c>
      <c r="M2984" t="s">
        <v>68</v>
      </c>
      <c r="N2984" s="19" t="s">
        <v>33</v>
      </c>
      <c r="S2984" s="19" t="s">
        <v>33</v>
      </c>
    </row>
    <row r="2985" spans="5:19" x14ac:dyDescent="0.25">
      <c r="E2985" t="s">
        <v>11178</v>
      </c>
      <c r="F2985" t="s">
        <v>11179</v>
      </c>
      <c r="G2985" s="19" t="s">
        <v>33</v>
      </c>
      <c r="H2985" t="s">
        <v>11180</v>
      </c>
      <c r="I2985" t="s">
        <v>96</v>
      </c>
      <c r="J2985" t="s">
        <v>99</v>
      </c>
      <c r="K2985" t="s">
        <v>11181</v>
      </c>
      <c r="L2985" t="s">
        <v>44</v>
      </c>
      <c r="M2985" t="s">
        <v>103</v>
      </c>
      <c r="N2985" s="19" t="s">
        <v>33</v>
      </c>
      <c r="S2985" s="19" t="s">
        <v>33</v>
      </c>
    </row>
    <row r="2986" spans="5:19" x14ac:dyDescent="0.25">
      <c r="E2986" t="s">
        <v>11182</v>
      </c>
      <c r="F2986" t="s">
        <v>11183</v>
      </c>
      <c r="G2986" s="19" t="s">
        <v>33</v>
      </c>
      <c r="H2986" t="s">
        <v>11184</v>
      </c>
      <c r="I2986" t="s">
        <v>91</v>
      </c>
      <c r="J2986" t="s">
        <v>99</v>
      </c>
      <c r="K2986" t="s">
        <v>11185</v>
      </c>
      <c r="L2986" t="s">
        <v>82</v>
      </c>
      <c r="M2986" t="s">
        <v>1846</v>
      </c>
      <c r="N2986" s="19" t="s">
        <v>33</v>
      </c>
      <c r="S2986" s="19" t="s">
        <v>33</v>
      </c>
    </row>
    <row r="2987" spans="5:19" x14ac:dyDescent="0.25">
      <c r="E2987" t="s">
        <v>11186</v>
      </c>
      <c r="F2987" t="s">
        <v>11187</v>
      </c>
      <c r="G2987" s="19" t="s">
        <v>33</v>
      </c>
      <c r="H2987" t="s">
        <v>11188</v>
      </c>
      <c r="I2987" t="s">
        <v>52</v>
      </c>
      <c r="J2987" t="s">
        <v>137</v>
      </c>
      <c r="K2987" t="s">
        <v>11189</v>
      </c>
      <c r="L2987" t="s">
        <v>52</v>
      </c>
      <c r="M2987" t="s">
        <v>55</v>
      </c>
      <c r="N2987" s="19" t="s">
        <v>33</v>
      </c>
      <c r="S2987" s="19" t="s">
        <v>33</v>
      </c>
    </row>
    <row r="2988" spans="5:19" x14ac:dyDescent="0.25">
      <c r="E2988" t="s">
        <v>11190</v>
      </c>
      <c r="F2988" t="s">
        <v>11191</v>
      </c>
      <c r="G2988" s="19" t="s">
        <v>33</v>
      </c>
      <c r="H2988" t="s">
        <v>11188</v>
      </c>
      <c r="I2988" t="s">
        <v>89</v>
      </c>
      <c r="J2988" t="s">
        <v>89</v>
      </c>
      <c r="K2988" t="s">
        <v>11192</v>
      </c>
      <c r="L2988" t="s">
        <v>150</v>
      </c>
      <c r="M2988" t="s">
        <v>151</v>
      </c>
      <c r="N2988" s="19" t="s">
        <v>33</v>
      </c>
      <c r="S2988" s="19" t="s">
        <v>33</v>
      </c>
    </row>
    <row r="2989" spans="5:19" x14ac:dyDescent="0.25">
      <c r="E2989" t="s">
        <v>11193</v>
      </c>
      <c r="F2989" t="s">
        <v>11194</v>
      </c>
      <c r="G2989" s="19" t="s">
        <v>33</v>
      </c>
      <c r="H2989" t="s">
        <v>11188</v>
      </c>
      <c r="I2989" t="s">
        <v>89</v>
      </c>
      <c r="J2989" t="s">
        <v>89</v>
      </c>
      <c r="K2989" t="s">
        <v>11195</v>
      </c>
      <c r="L2989" t="s">
        <v>38</v>
      </c>
      <c r="M2989" t="s">
        <v>283</v>
      </c>
      <c r="N2989" s="19" t="s">
        <v>33</v>
      </c>
      <c r="S2989" s="19" t="s">
        <v>33</v>
      </c>
    </row>
    <row r="2990" spans="5:19" x14ac:dyDescent="0.25">
      <c r="E2990" t="s">
        <v>11196</v>
      </c>
      <c r="F2990" t="s">
        <v>11197</v>
      </c>
      <c r="G2990" s="19" t="s">
        <v>33</v>
      </c>
      <c r="H2990" t="s">
        <v>11188</v>
      </c>
      <c r="I2990" t="s">
        <v>89</v>
      </c>
      <c r="J2990" t="s">
        <v>89</v>
      </c>
      <c r="K2990" t="s">
        <v>11198</v>
      </c>
      <c r="L2990" t="s">
        <v>89</v>
      </c>
      <c r="M2990" t="s">
        <v>89</v>
      </c>
      <c r="N2990" s="19" t="s">
        <v>33</v>
      </c>
      <c r="S2990" s="19" t="s">
        <v>33</v>
      </c>
    </row>
    <row r="2991" spans="5:19" x14ac:dyDescent="0.25">
      <c r="E2991" t="s">
        <v>11199</v>
      </c>
      <c r="F2991" t="s">
        <v>11200</v>
      </c>
      <c r="G2991" s="19" t="s">
        <v>33</v>
      </c>
      <c r="H2991" t="s">
        <v>11188</v>
      </c>
      <c r="I2991" t="s">
        <v>89</v>
      </c>
      <c r="J2991" t="s">
        <v>89</v>
      </c>
      <c r="K2991" t="s">
        <v>11201</v>
      </c>
      <c r="L2991" t="s">
        <v>35</v>
      </c>
      <c r="M2991" t="s">
        <v>442</v>
      </c>
      <c r="N2991" s="19" t="s">
        <v>33</v>
      </c>
      <c r="S2991" s="19" t="s">
        <v>33</v>
      </c>
    </row>
    <row r="2992" spans="5:19" x14ac:dyDescent="0.25">
      <c r="E2992" t="s">
        <v>11202</v>
      </c>
      <c r="F2992" t="s">
        <v>11203</v>
      </c>
      <c r="G2992" s="19" t="s">
        <v>33</v>
      </c>
      <c r="H2992" t="s">
        <v>11204</v>
      </c>
      <c r="I2992" t="s">
        <v>82</v>
      </c>
      <c r="J2992" t="s">
        <v>117</v>
      </c>
      <c r="K2992" t="s">
        <v>11205</v>
      </c>
      <c r="L2992" t="s">
        <v>82</v>
      </c>
      <c r="M2992" t="s">
        <v>209</v>
      </c>
      <c r="N2992" s="19" t="s">
        <v>33</v>
      </c>
      <c r="S2992" s="19" t="s">
        <v>33</v>
      </c>
    </row>
    <row r="2993" spans="5:19" x14ac:dyDescent="0.25">
      <c r="E2993" t="s">
        <v>11206</v>
      </c>
      <c r="F2993" t="s">
        <v>11207</v>
      </c>
      <c r="G2993" s="19" t="s">
        <v>33</v>
      </c>
      <c r="H2993" t="s">
        <v>11208</v>
      </c>
      <c r="I2993" t="s">
        <v>89</v>
      </c>
      <c r="J2993" t="s">
        <v>89</v>
      </c>
      <c r="K2993" t="s">
        <v>11209</v>
      </c>
      <c r="L2993" t="s">
        <v>52</v>
      </c>
      <c r="M2993" t="s">
        <v>55</v>
      </c>
      <c r="N2993" s="19" t="s">
        <v>33</v>
      </c>
      <c r="S2993" s="19" t="s">
        <v>33</v>
      </c>
    </row>
    <row r="2994" spans="5:19" x14ac:dyDescent="0.25">
      <c r="E2994" t="s">
        <v>11210</v>
      </c>
      <c r="F2994" t="s">
        <v>11211</v>
      </c>
      <c r="G2994" s="19" t="s">
        <v>33</v>
      </c>
      <c r="H2994" t="s">
        <v>11212</v>
      </c>
      <c r="I2994" t="s">
        <v>89</v>
      </c>
      <c r="J2994" t="s">
        <v>89</v>
      </c>
      <c r="K2994" t="s">
        <v>11213</v>
      </c>
      <c r="L2994" t="s">
        <v>35</v>
      </c>
      <c r="M2994" t="s">
        <v>160</v>
      </c>
      <c r="N2994" s="19" t="s">
        <v>33</v>
      </c>
      <c r="S2994" s="19" t="s">
        <v>33</v>
      </c>
    </row>
    <row r="2995" spans="5:19" x14ac:dyDescent="0.25">
      <c r="E2995" t="s">
        <v>11214</v>
      </c>
      <c r="F2995" t="s">
        <v>11215</v>
      </c>
      <c r="G2995" s="19" t="s">
        <v>33</v>
      </c>
      <c r="H2995" t="s">
        <v>11216</v>
      </c>
      <c r="I2995" t="s">
        <v>38</v>
      </c>
      <c r="J2995" t="s">
        <v>249</v>
      </c>
      <c r="K2995" t="s">
        <v>11217</v>
      </c>
      <c r="L2995" t="s">
        <v>150</v>
      </c>
      <c r="M2995" t="s">
        <v>151</v>
      </c>
      <c r="N2995" s="19" t="s">
        <v>33</v>
      </c>
      <c r="S2995" s="19" t="s">
        <v>33</v>
      </c>
    </row>
    <row r="2996" spans="5:19" x14ac:dyDescent="0.25">
      <c r="E2996" t="s">
        <v>11218</v>
      </c>
      <c r="F2996" t="s">
        <v>11219</v>
      </c>
      <c r="G2996" s="19" t="s">
        <v>33</v>
      </c>
      <c r="H2996" t="s">
        <v>11220</v>
      </c>
      <c r="I2996" t="s">
        <v>89</v>
      </c>
      <c r="J2996" t="s">
        <v>89</v>
      </c>
      <c r="K2996" t="s">
        <v>11221</v>
      </c>
      <c r="L2996" t="s">
        <v>44</v>
      </c>
      <c r="M2996" t="s">
        <v>103</v>
      </c>
      <c r="N2996" s="19" t="s">
        <v>33</v>
      </c>
      <c r="S2996" s="19" t="s">
        <v>33</v>
      </c>
    </row>
    <row r="2997" spans="5:19" x14ac:dyDescent="0.25">
      <c r="E2997" t="s">
        <v>11222</v>
      </c>
      <c r="F2997" t="s">
        <v>11223</v>
      </c>
      <c r="G2997" s="19" t="s">
        <v>33</v>
      </c>
      <c r="H2997" t="s">
        <v>11224</v>
      </c>
      <c r="I2997" t="s">
        <v>89</v>
      </c>
      <c r="J2997" t="s">
        <v>89</v>
      </c>
      <c r="K2997" t="s">
        <v>11225</v>
      </c>
      <c r="L2997" t="s">
        <v>142</v>
      </c>
      <c r="M2997" t="s">
        <v>117</v>
      </c>
      <c r="N2997" s="19" t="s">
        <v>33</v>
      </c>
      <c r="S2997" s="19" t="s">
        <v>33</v>
      </c>
    </row>
    <row r="2998" spans="5:19" x14ac:dyDescent="0.25">
      <c r="E2998" t="s">
        <v>11226</v>
      </c>
      <c r="F2998" t="s">
        <v>11227</v>
      </c>
      <c r="G2998" s="19" t="s">
        <v>33</v>
      </c>
      <c r="H2998" t="s">
        <v>11228</v>
      </c>
      <c r="I2998" t="s">
        <v>89</v>
      </c>
      <c r="J2998" t="s">
        <v>89</v>
      </c>
      <c r="K2998" t="s">
        <v>11229</v>
      </c>
      <c r="L2998" t="s">
        <v>38</v>
      </c>
      <c r="M2998" t="s">
        <v>68</v>
      </c>
      <c r="N2998" s="19" t="s">
        <v>33</v>
      </c>
      <c r="S2998" s="19" t="s">
        <v>33</v>
      </c>
    </row>
    <row r="2999" spans="5:19" x14ac:dyDescent="0.25">
      <c r="E2999" t="s">
        <v>11230</v>
      </c>
      <c r="F2999" t="s">
        <v>11231</v>
      </c>
      <c r="G2999" s="19" t="s">
        <v>33</v>
      </c>
      <c r="H2999" t="s">
        <v>11232</v>
      </c>
      <c r="I2999" t="s">
        <v>89</v>
      </c>
      <c r="J2999" t="s">
        <v>89</v>
      </c>
      <c r="K2999" t="s">
        <v>11233</v>
      </c>
      <c r="L2999" t="s">
        <v>38</v>
      </c>
      <c r="M2999" t="s">
        <v>62</v>
      </c>
      <c r="N2999" s="19" t="s">
        <v>33</v>
      </c>
      <c r="S2999" s="19" t="s">
        <v>33</v>
      </c>
    </row>
    <row r="3000" spans="5:19" x14ac:dyDescent="0.25">
      <c r="E3000" t="s">
        <v>11234</v>
      </c>
      <c r="F3000" t="s">
        <v>11235</v>
      </c>
      <c r="G3000" s="19" t="s">
        <v>33</v>
      </c>
      <c r="H3000" t="s">
        <v>11236</v>
      </c>
      <c r="I3000" t="s">
        <v>89</v>
      </c>
      <c r="J3000" t="s">
        <v>89</v>
      </c>
      <c r="K3000" t="s">
        <v>11237</v>
      </c>
      <c r="L3000" t="s">
        <v>38</v>
      </c>
      <c r="M3000" t="s">
        <v>39</v>
      </c>
      <c r="N3000" s="19" t="s">
        <v>33</v>
      </c>
      <c r="S3000" s="19" t="s">
        <v>33</v>
      </c>
    </row>
    <row r="3001" spans="5:19" x14ac:dyDescent="0.25">
      <c r="E3001" t="s">
        <v>11238</v>
      </c>
      <c r="F3001" t="s">
        <v>11239</v>
      </c>
      <c r="G3001" s="19" t="s">
        <v>33</v>
      </c>
      <c r="H3001" t="s">
        <v>11240</v>
      </c>
      <c r="I3001" t="s">
        <v>89</v>
      </c>
      <c r="J3001" t="s">
        <v>89</v>
      </c>
      <c r="K3001" t="s">
        <v>11241</v>
      </c>
      <c r="L3001" t="s">
        <v>38</v>
      </c>
      <c r="M3001" t="s">
        <v>68</v>
      </c>
      <c r="N3001" s="19" t="s">
        <v>33</v>
      </c>
      <c r="S3001" s="19" t="s">
        <v>33</v>
      </c>
    </row>
    <row r="3002" spans="5:19" x14ac:dyDescent="0.25">
      <c r="E3002" t="s">
        <v>11242</v>
      </c>
      <c r="F3002" t="s">
        <v>11243</v>
      </c>
      <c r="G3002" s="19" t="s">
        <v>33</v>
      </c>
      <c r="H3002" t="s">
        <v>11244</v>
      </c>
      <c r="I3002" t="s">
        <v>110</v>
      </c>
      <c r="J3002" t="s">
        <v>2619</v>
      </c>
      <c r="K3002" t="s">
        <v>11245</v>
      </c>
      <c r="L3002" t="s">
        <v>38</v>
      </c>
      <c r="M3002" t="s">
        <v>68</v>
      </c>
      <c r="N3002" s="19" t="s">
        <v>33</v>
      </c>
      <c r="S3002" s="19" t="s">
        <v>33</v>
      </c>
    </row>
    <row r="3003" spans="5:19" x14ac:dyDescent="0.25">
      <c r="E3003" t="s">
        <v>11246</v>
      </c>
      <c r="F3003" t="s">
        <v>11247</v>
      </c>
      <c r="G3003" s="19" t="s">
        <v>33</v>
      </c>
      <c r="H3003" t="s">
        <v>11248</v>
      </c>
      <c r="I3003" t="s">
        <v>150</v>
      </c>
      <c r="J3003" t="s">
        <v>151</v>
      </c>
      <c r="K3003" t="s">
        <v>11249</v>
      </c>
      <c r="L3003" t="s">
        <v>44</v>
      </c>
      <c r="M3003" t="s">
        <v>103</v>
      </c>
      <c r="N3003" s="19" t="s">
        <v>33</v>
      </c>
      <c r="S3003" s="19" t="s">
        <v>33</v>
      </c>
    </row>
    <row r="3004" spans="5:19" x14ac:dyDescent="0.25">
      <c r="E3004" t="s">
        <v>11250</v>
      </c>
      <c r="F3004" t="s">
        <v>11251</v>
      </c>
      <c r="G3004" s="19" t="s">
        <v>33</v>
      </c>
      <c r="H3004" t="s">
        <v>11252</v>
      </c>
      <c r="I3004" t="s">
        <v>52</v>
      </c>
      <c r="J3004" t="s">
        <v>137</v>
      </c>
      <c r="K3004" t="s">
        <v>11253</v>
      </c>
      <c r="L3004" t="s">
        <v>38</v>
      </c>
      <c r="M3004" t="s">
        <v>68</v>
      </c>
      <c r="N3004" s="19" t="s">
        <v>33</v>
      </c>
      <c r="S3004" s="19" t="s">
        <v>33</v>
      </c>
    </row>
    <row r="3005" spans="5:19" x14ac:dyDescent="0.25">
      <c r="E3005" t="s">
        <v>11254</v>
      </c>
      <c r="F3005" t="s">
        <v>11255</v>
      </c>
      <c r="G3005" s="19" t="s">
        <v>33</v>
      </c>
      <c r="H3005" t="s">
        <v>11256</v>
      </c>
      <c r="I3005" t="s">
        <v>38</v>
      </c>
      <c r="J3005" t="s">
        <v>39</v>
      </c>
      <c r="K3005" t="s">
        <v>11257</v>
      </c>
      <c r="L3005" t="s">
        <v>38</v>
      </c>
      <c r="M3005" t="s">
        <v>68</v>
      </c>
      <c r="N3005" s="19" t="s">
        <v>33</v>
      </c>
      <c r="S3005" s="19" t="s">
        <v>33</v>
      </c>
    </row>
    <row r="3006" spans="5:19" x14ac:dyDescent="0.25">
      <c r="E3006" t="s">
        <v>11258</v>
      </c>
      <c r="F3006" t="s">
        <v>11259</v>
      </c>
      <c r="G3006" s="19" t="s">
        <v>33</v>
      </c>
      <c r="H3006" t="s">
        <v>11256</v>
      </c>
      <c r="I3006" t="s">
        <v>89</v>
      </c>
      <c r="J3006" t="s">
        <v>89</v>
      </c>
      <c r="K3006" t="s">
        <v>11260</v>
      </c>
      <c r="L3006" t="s">
        <v>38</v>
      </c>
      <c r="M3006" t="s">
        <v>68</v>
      </c>
      <c r="N3006" s="19" t="s">
        <v>33</v>
      </c>
      <c r="S3006" s="19" t="s">
        <v>33</v>
      </c>
    </row>
    <row r="3007" spans="5:19" x14ac:dyDescent="0.25">
      <c r="E3007" t="s">
        <v>11261</v>
      </c>
      <c r="F3007" t="s">
        <v>11262</v>
      </c>
      <c r="G3007" s="19" t="s">
        <v>33</v>
      </c>
      <c r="H3007" t="s">
        <v>11256</v>
      </c>
      <c r="I3007" t="s">
        <v>89</v>
      </c>
      <c r="J3007" t="s">
        <v>89</v>
      </c>
      <c r="K3007" t="s">
        <v>11263</v>
      </c>
      <c r="L3007" t="s">
        <v>38</v>
      </c>
      <c r="M3007" t="s">
        <v>62</v>
      </c>
      <c r="N3007" s="19" t="s">
        <v>33</v>
      </c>
      <c r="S3007" s="19" t="s">
        <v>33</v>
      </c>
    </row>
    <row r="3008" spans="5:19" x14ac:dyDescent="0.25">
      <c r="E3008" t="s">
        <v>11264</v>
      </c>
      <c r="F3008" t="s">
        <v>11265</v>
      </c>
      <c r="G3008" s="19" t="s">
        <v>33</v>
      </c>
      <c r="H3008" t="s">
        <v>11256</v>
      </c>
      <c r="I3008" t="s">
        <v>89</v>
      </c>
      <c r="J3008" t="s">
        <v>89</v>
      </c>
      <c r="K3008" t="s">
        <v>11266</v>
      </c>
      <c r="L3008" t="s">
        <v>38</v>
      </c>
      <c r="M3008" t="s">
        <v>68</v>
      </c>
      <c r="N3008" s="19" t="s">
        <v>33</v>
      </c>
      <c r="S3008" s="19" t="s">
        <v>33</v>
      </c>
    </row>
    <row r="3009" spans="5:19" x14ac:dyDescent="0.25">
      <c r="E3009" t="s">
        <v>11267</v>
      </c>
      <c r="F3009" t="s">
        <v>11268</v>
      </c>
      <c r="G3009" s="19" t="s">
        <v>33</v>
      </c>
      <c r="H3009" t="s">
        <v>11269</v>
      </c>
      <c r="I3009" t="s">
        <v>110</v>
      </c>
      <c r="J3009" t="s">
        <v>111</v>
      </c>
      <c r="K3009" t="s">
        <v>11270</v>
      </c>
      <c r="L3009" t="s">
        <v>38</v>
      </c>
      <c r="M3009" t="s">
        <v>794</v>
      </c>
      <c r="N3009" s="19" t="s">
        <v>33</v>
      </c>
      <c r="S3009" s="19" t="s">
        <v>33</v>
      </c>
    </row>
    <row r="3010" spans="5:19" x14ac:dyDescent="0.25">
      <c r="E3010" t="s">
        <v>11271</v>
      </c>
      <c r="F3010" t="s">
        <v>11272</v>
      </c>
      <c r="G3010" s="19" t="s">
        <v>33</v>
      </c>
      <c r="H3010" t="s">
        <v>11273</v>
      </c>
      <c r="I3010" t="s">
        <v>52</v>
      </c>
      <c r="J3010" t="s">
        <v>291</v>
      </c>
      <c r="K3010" t="s">
        <v>11274</v>
      </c>
      <c r="L3010" t="s">
        <v>38</v>
      </c>
      <c r="M3010" t="s">
        <v>794</v>
      </c>
      <c r="N3010" s="19" t="s">
        <v>33</v>
      </c>
      <c r="S3010" s="19" t="s">
        <v>33</v>
      </c>
    </row>
    <row r="3011" spans="5:19" x14ac:dyDescent="0.25">
      <c r="E3011" t="s">
        <v>11275</v>
      </c>
      <c r="F3011" t="s">
        <v>11276</v>
      </c>
      <c r="G3011" s="19" t="s">
        <v>33</v>
      </c>
      <c r="H3011" t="s">
        <v>11277</v>
      </c>
      <c r="I3011" t="s">
        <v>82</v>
      </c>
      <c r="J3011" t="s">
        <v>1071</v>
      </c>
      <c r="K3011" t="s">
        <v>11278</v>
      </c>
      <c r="L3011" t="s">
        <v>38</v>
      </c>
      <c r="M3011" t="s">
        <v>39</v>
      </c>
      <c r="N3011" s="19" t="s">
        <v>33</v>
      </c>
      <c r="S3011" s="19" t="s">
        <v>33</v>
      </c>
    </row>
    <row r="3012" spans="5:19" x14ac:dyDescent="0.25">
      <c r="E3012" t="s">
        <v>11279</v>
      </c>
      <c r="F3012" t="s">
        <v>11280</v>
      </c>
      <c r="G3012" s="19" t="s">
        <v>33</v>
      </c>
      <c r="H3012" t="s">
        <v>11281</v>
      </c>
      <c r="I3012" t="s">
        <v>82</v>
      </c>
      <c r="J3012" t="s">
        <v>4351</v>
      </c>
      <c r="K3012" t="s">
        <v>11282</v>
      </c>
      <c r="L3012" t="s">
        <v>38</v>
      </c>
      <c r="M3012" t="s">
        <v>39</v>
      </c>
      <c r="N3012" s="19" t="s">
        <v>33</v>
      </c>
      <c r="S3012" s="19" t="s">
        <v>33</v>
      </c>
    </row>
    <row r="3013" spans="5:19" x14ac:dyDescent="0.25">
      <c r="E3013" t="s">
        <v>11283</v>
      </c>
      <c r="F3013" t="s">
        <v>11284</v>
      </c>
      <c r="G3013" s="19" t="s">
        <v>33</v>
      </c>
      <c r="H3013" t="s">
        <v>11285</v>
      </c>
      <c r="I3013" t="s">
        <v>38</v>
      </c>
      <c r="J3013" t="s">
        <v>1096</v>
      </c>
      <c r="K3013" t="s">
        <v>11286</v>
      </c>
      <c r="L3013" t="s">
        <v>170</v>
      </c>
      <c r="M3013" t="s">
        <v>2637</v>
      </c>
      <c r="N3013" s="19" t="s">
        <v>33</v>
      </c>
      <c r="S3013" s="19" t="s">
        <v>33</v>
      </c>
    </row>
    <row r="3014" spans="5:19" x14ac:dyDescent="0.25">
      <c r="E3014" t="s">
        <v>11287</v>
      </c>
      <c r="F3014" t="s">
        <v>11288</v>
      </c>
      <c r="G3014" s="19" t="s">
        <v>33</v>
      </c>
      <c r="H3014" t="s">
        <v>11289</v>
      </c>
      <c r="I3014" t="s">
        <v>142</v>
      </c>
      <c r="J3014" t="s">
        <v>133</v>
      </c>
      <c r="K3014" t="s">
        <v>11290</v>
      </c>
      <c r="L3014" t="s">
        <v>38</v>
      </c>
      <c r="M3014" t="s">
        <v>68</v>
      </c>
      <c r="N3014" s="19" t="s">
        <v>33</v>
      </c>
      <c r="S3014" s="19" t="s">
        <v>33</v>
      </c>
    </row>
    <row r="3015" spans="5:19" x14ac:dyDescent="0.25">
      <c r="E3015" t="s">
        <v>11291</v>
      </c>
      <c r="F3015" t="s">
        <v>11292</v>
      </c>
      <c r="G3015" s="19" t="s">
        <v>33</v>
      </c>
      <c r="H3015" t="s">
        <v>11293</v>
      </c>
      <c r="I3015" t="s">
        <v>38</v>
      </c>
      <c r="J3015" t="s">
        <v>471</v>
      </c>
      <c r="K3015" t="s">
        <v>11294</v>
      </c>
      <c r="L3015" t="s">
        <v>110</v>
      </c>
      <c r="M3015" t="s">
        <v>2619</v>
      </c>
      <c r="N3015" s="19" t="s">
        <v>33</v>
      </c>
      <c r="S3015" s="19" t="s">
        <v>33</v>
      </c>
    </row>
    <row r="3016" spans="5:19" x14ac:dyDescent="0.25">
      <c r="E3016" t="s">
        <v>19</v>
      </c>
      <c r="F3016" t="s">
        <v>11295</v>
      </c>
      <c r="G3016" s="19" t="s">
        <v>33</v>
      </c>
      <c r="H3016" t="s">
        <v>11296</v>
      </c>
      <c r="I3016" t="s">
        <v>52</v>
      </c>
      <c r="J3016" t="s">
        <v>1540</v>
      </c>
      <c r="K3016" t="s">
        <v>11297</v>
      </c>
      <c r="L3016" t="s">
        <v>44</v>
      </c>
      <c r="M3016" t="s">
        <v>103</v>
      </c>
      <c r="N3016" s="19" t="s">
        <v>33</v>
      </c>
      <c r="S3016" s="19" t="s">
        <v>33</v>
      </c>
    </row>
    <row r="3017" spans="5:19" x14ac:dyDescent="0.25">
      <c r="E3017" t="s">
        <v>11298</v>
      </c>
      <c r="F3017" t="s">
        <v>11299</v>
      </c>
      <c r="G3017" s="19" t="s">
        <v>33</v>
      </c>
      <c r="H3017" t="s">
        <v>11300</v>
      </c>
      <c r="I3017" t="s">
        <v>52</v>
      </c>
      <c r="J3017" t="s">
        <v>531</v>
      </c>
      <c r="K3017" t="s">
        <v>11301</v>
      </c>
      <c r="L3017" t="s">
        <v>170</v>
      </c>
      <c r="M3017" t="s">
        <v>1200</v>
      </c>
      <c r="N3017" s="19" t="s">
        <v>33</v>
      </c>
      <c r="S3017" s="19" t="s">
        <v>33</v>
      </c>
    </row>
    <row r="3018" spans="5:19" x14ac:dyDescent="0.25">
      <c r="E3018" t="s">
        <v>11302</v>
      </c>
      <c r="F3018" t="s">
        <v>11303</v>
      </c>
      <c r="G3018" s="19" t="s">
        <v>33</v>
      </c>
      <c r="H3018" t="s">
        <v>11304</v>
      </c>
      <c r="I3018" t="s">
        <v>38</v>
      </c>
      <c r="J3018" t="s">
        <v>471</v>
      </c>
      <c r="K3018" t="s">
        <v>11305</v>
      </c>
      <c r="L3018" t="s">
        <v>52</v>
      </c>
      <c r="M3018" t="s">
        <v>137</v>
      </c>
      <c r="N3018" s="19" t="s">
        <v>33</v>
      </c>
      <c r="S3018" s="19" t="s">
        <v>33</v>
      </c>
    </row>
    <row r="3019" spans="5:19" x14ac:dyDescent="0.25">
      <c r="E3019" t="s">
        <v>11306</v>
      </c>
      <c r="F3019" t="s">
        <v>11307</v>
      </c>
      <c r="G3019" s="19" t="s">
        <v>33</v>
      </c>
      <c r="H3019" t="s">
        <v>11308</v>
      </c>
      <c r="I3019" t="s">
        <v>150</v>
      </c>
      <c r="J3019" t="s">
        <v>537</v>
      </c>
      <c r="K3019" t="s">
        <v>11309</v>
      </c>
      <c r="L3019" t="s">
        <v>38</v>
      </c>
      <c r="M3019" t="s">
        <v>68</v>
      </c>
      <c r="N3019" s="19" t="s">
        <v>33</v>
      </c>
      <c r="S3019" s="19" t="s">
        <v>33</v>
      </c>
    </row>
    <row r="3020" spans="5:19" x14ac:dyDescent="0.25">
      <c r="E3020" t="s">
        <v>11310</v>
      </c>
      <c r="F3020" t="s">
        <v>11311</v>
      </c>
      <c r="G3020" s="19" t="s">
        <v>33</v>
      </c>
      <c r="H3020" t="s">
        <v>11312</v>
      </c>
      <c r="I3020" t="s">
        <v>52</v>
      </c>
      <c r="J3020" t="s">
        <v>137</v>
      </c>
      <c r="K3020" t="s">
        <v>11313</v>
      </c>
      <c r="L3020" t="s">
        <v>82</v>
      </c>
      <c r="M3020" t="s">
        <v>97</v>
      </c>
      <c r="N3020" s="19" t="s">
        <v>33</v>
      </c>
      <c r="S3020" s="19" t="s">
        <v>33</v>
      </c>
    </row>
    <row r="3021" spans="5:19" x14ac:dyDescent="0.25">
      <c r="E3021" t="s">
        <v>11314</v>
      </c>
      <c r="F3021" t="s">
        <v>11315</v>
      </c>
      <c r="G3021" s="19" t="s">
        <v>33</v>
      </c>
      <c r="H3021" t="s">
        <v>11312</v>
      </c>
      <c r="I3021" t="s">
        <v>89</v>
      </c>
      <c r="J3021" t="s">
        <v>89</v>
      </c>
      <c r="K3021" t="s">
        <v>11316</v>
      </c>
      <c r="L3021" t="s">
        <v>170</v>
      </c>
      <c r="M3021" t="s">
        <v>3944</v>
      </c>
      <c r="N3021" s="19" t="s">
        <v>33</v>
      </c>
      <c r="S3021" s="19" t="s">
        <v>33</v>
      </c>
    </row>
    <row r="3022" spans="5:19" x14ac:dyDescent="0.25">
      <c r="E3022" t="s">
        <v>11317</v>
      </c>
      <c r="F3022" t="s">
        <v>11318</v>
      </c>
      <c r="G3022" s="19" t="s">
        <v>33</v>
      </c>
      <c r="H3022" t="s">
        <v>11312</v>
      </c>
      <c r="I3022" t="s">
        <v>89</v>
      </c>
      <c r="J3022" t="s">
        <v>89</v>
      </c>
      <c r="K3022" t="s">
        <v>11319</v>
      </c>
      <c r="L3022" t="s">
        <v>110</v>
      </c>
      <c r="M3022" t="s">
        <v>727</v>
      </c>
      <c r="N3022" s="19" t="s">
        <v>33</v>
      </c>
      <c r="S3022" s="19" t="s">
        <v>33</v>
      </c>
    </row>
    <row r="3023" spans="5:19" x14ac:dyDescent="0.25">
      <c r="E3023" t="s">
        <v>11320</v>
      </c>
      <c r="F3023" t="s">
        <v>11321</v>
      </c>
      <c r="G3023" s="19" t="s">
        <v>33</v>
      </c>
      <c r="H3023" t="s">
        <v>11322</v>
      </c>
      <c r="I3023" t="s">
        <v>89</v>
      </c>
      <c r="J3023" t="s">
        <v>89</v>
      </c>
      <c r="K3023" t="s">
        <v>11323</v>
      </c>
      <c r="L3023" t="s">
        <v>356</v>
      </c>
      <c r="M3023" t="s">
        <v>945</v>
      </c>
      <c r="N3023" s="19" t="s">
        <v>33</v>
      </c>
      <c r="S3023" s="19" t="s">
        <v>33</v>
      </c>
    </row>
    <row r="3024" spans="5:19" x14ac:dyDescent="0.25">
      <c r="E3024" t="s">
        <v>11324</v>
      </c>
      <c r="F3024" t="s">
        <v>11325</v>
      </c>
      <c r="G3024" s="19" t="s">
        <v>33</v>
      </c>
      <c r="H3024" t="s">
        <v>11326</v>
      </c>
      <c r="I3024" t="s">
        <v>91</v>
      </c>
      <c r="J3024" t="s">
        <v>204</v>
      </c>
      <c r="K3024" t="s">
        <v>11327</v>
      </c>
      <c r="L3024" t="s">
        <v>110</v>
      </c>
      <c r="M3024" t="s">
        <v>339</v>
      </c>
      <c r="N3024" s="19" t="s">
        <v>33</v>
      </c>
      <c r="S3024" s="19" t="s">
        <v>33</v>
      </c>
    </row>
    <row r="3025" spans="5:19" x14ac:dyDescent="0.25">
      <c r="E3025" t="s">
        <v>11328</v>
      </c>
      <c r="F3025" t="s">
        <v>11329</v>
      </c>
      <c r="G3025" s="19" t="s">
        <v>33</v>
      </c>
      <c r="H3025" t="s">
        <v>11330</v>
      </c>
      <c r="I3025" t="s">
        <v>91</v>
      </c>
      <c r="J3025" t="s">
        <v>204</v>
      </c>
      <c r="K3025" t="s">
        <v>11331</v>
      </c>
      <c r="L3025" t="s">
        <v>38</v>
      </c>
      <c r="M3025" t="s">
        <v>68</v>
      </c>
      <c r="N3025" s="19" t="s">
        <v>33</v>
      </c>
      <c r="S3025" s="19" t="s">
        <v>33</v>
      </c>
    </row>
    <row r="3026" spans="5:19" x14ac:dyDescent="0.25">
      <c r="E3026" t="s">
        <v>11332</v>
      </c>
      <c r="F3026" t="s">
        <v>11333</v>
      </c>
      <c r="G3026" s="19" t="s">
        <v>33</v>
      </c>
      <c r="H3026" t="s">
        <v>11334</v>
      </c>
      <c r="I3026" t="s">
        <v>82</v>
      </c>
      <c r="J3026" t="s">
        <v>186</v>
      </c>
      <c r="K3026" t="s">
        <v>11335</v>
      </c>
      <c r="L3026" t="s">
        <v>35</v>
      </c>
      <c r="M3026" t="s">
        <v>36</v>
      </c>
      <c r="N3026" s="19" t="s">
        <v>33</v>
      </c>
      <c r="S3026" s="19" t="s">
        <v>33</v>
      </c>
    </row>
    <row r="3027" spans="5:19" x14ac:dyDescent="0.25">
      <c r="E3027" t="s">
        <v>11336</v>
      </c>
      <c r="F3027" t="s">
        <v>11337</v>
      </c>
      <c r="G3027" s="19" t="s">
        <v>33</v>
      </c>
      <c r="H3027" t="s">
        <v>11338</v>
      </c>
      <c r="I3027" t="s">
        <v>96</v>
      </c>
      <c r="J3027" t="s">
        <v>117</v>
      </c>
      <c r="K3027" t="s">
        <v>11339</v>
      </c>
      <c r="L3027" t="s">
        <v>52</v>
      </c>
      <c r="M3027" t="s">
        <v>1420</v>
      </c>
      <c r="N3027" s="19" t="s">
        <v>33</v>
      </c>
      <c r="S3027" s="19" t="s">
        <v>33</v>
      </c>
    </row>
    <row r="3028" spans="5:19" x14ac:dyDescent="0.25">
      <c r="E3028" t="s">
        <v>11340</v>
      </c>
      <c r="F3028" t="s">
        <v>11341</v>
      </c>
      <c r="G3028" s="19" t="s">
        <v>33</v>
      </c>
      <c r="H3028" t="s">
        <v>11338</v>
      </c>
      <c r="I3028" t="s">
        <v>89</v>
      </c>
      <c r="J3028" t="s">
        <v>89</v>
      </c>
      <c r="K3028" t="s">
        <v>11339</v>
      </c>
      <c r="L3028" t="s">
        <v>52</v>
      </c>
      <c r="M3028" t="s">
        <v>1420</v>
      </c>
      <c r="N3028" s="19" t="s">
        <v>33</v>
      </c>
      <c r="S3028" s="19" t="s">
        <v>33</v>
      </c>
    </row>
    <row r="3029" spans="5:19" x14ac:dyDescent="0.25">
      <c r="E3029" t="s">
        <v>11342</v>
      </c>
      <c r="F3029" t="s">
        <v>11343</v>
      </c>
      <c r="G3029" s="19" t="s">
        <v>33</v>
      </c>
      <c r="H3029" t="s">
        <v>11344</v>
      </c>
      <c r="I3029" t="s">
        <v>82</v>
      </c>
      <c r="J3029" t="s">
        <v>711</v>
      </c>
      <c r="K3029" t="s">
        <v>11345</v>
      </c>
      <c r="L3029" t="s">
        <v>52</v>
      </c>
      <c r="M3029" t="s">
        <v>115</v>
      </c>
      <c r="N3029" s="19" t="s">
        <v>33</v>
      </c>
      <c r="S3029" s="19" t="s">
        <v>33</v>
      </c>
    </row>
    <row r="3030" spans="5:19" x14ac:dyDescent="0.25">
      <c r="E3030" t="s">
        <v>11346</v>
      </c>
      <c r="F3030" t="s">
        <v>11347</v>
      </c>
      <c r="G3030" s="19" t="s">
        <v>33</v>
      </c>
      <c r="H3030" t="s">
        <v>11348</v>
      </c>
      <c r="I3030" t="s">
        <v>52</v>
      </c>
      <c r="J3030" t="s">
        <v>630</v>
      </c>
      <c r="K3030" t="s">
        <v>11349</v>
      </c>
      <c r="L3030" t="s">
        <v>44</v>
      </c>
      <c r="M3030" t="s">
        <v>103</v>
      </c>
      <c r="N3030" s="19" t="s">
        <v>33</v>
      </c>
      <c r="S3030" s="19" t="s">
        <v>33</v>
      </c>
    </row>
    <row r="3031" spans="5:19" x14ac:dyDescent="0.25">
      <c r="E3031" t="s">
        <v>11350</v>
      </c>
      <c r="F3031" t="s">
        <v>11351</v>
      </c>
      <c r="G3031" s="19" t="s">
        <v>33</v>
      </c>
      <c r="H3031" t="s">
        <v>11352</v>
      </c>
      <c r="I3031" t="s">
        <v>150</v>
      </c>
      <c r="J3031" t="s">
        <v>711</v>
      </c>
      <c r="K3031" t="s">
        <v>11353</v>
      </c>
      <c r="L3031" t="s">
        <v>91</v>
      </c>
      <c r="M3031" t="s">
        <v>204</v>
      </c>
      <c r="N3031" s="19" t="s">
        <v>33</v>
      </c>
      <c r="S3031" s="19" t="s">
        <v>33</v>
      </c>
    </row>
    <row r="3032" spans="5:19" x14ac:dyDescent="0.25">
      <c r="E3032" t="s">
        <v>11354</v>
      </c>
      <c r="F3032" t="s">
        <v>11355</v>
      </c>
      <c r="G3032" s="19" t="s">
        <v>33</v>
      </c>
      <c r="H3032" t="s">
        <v>11356</v>
      </c>
      <c r="I3032" t="s">
        <v>38</v>
      </c>
      <c r="J3032" t="s">
        <v>68</v>
      </c>
      <c r="K3032" t="s">
        <v>11357</v>
      </c>
      <c r="L3032" t="s">
        <v>89</v>
      </c>
      <c r="M3032" t="s">
        <v>89</v>
      </c>
      <c r="N3032" s="19" t="s">
        <v>33</v>
      </c>
      <c r="S3032" s="19" t="s">
        <v>33</v>
      </c>
    </row>
    <row r="3033" spans="5:19" x14ac:dyDescent="0.25">
      <c r="E3033" t="s">
        <v>11358</v>
      </c>
      <c r="F3033" t="s">
        <v>11359</v>
      </c>
      <c r="G3033" s="19" t="s">
        <v>33</v>
      </c>
      <c r="H3033" t="s">
        <v>11356</v>
      </c>
      <c r="I3033" t="s">
        <v>89</v>
      </c>
      <c r="J3033" t="s">
        <v>89</v>
      </c>
      <c r="K3033" t="s">
        <v>11360</v>
      </c>
      <c r="L3033" t="s">
        <v>142</v>
      </c>
      <c r="M3033" t="s">
        <v>291</v>
      </c>
      <c r="N3033" s="19" t="s">
        <v>33</v>
      </c>
      <c r="S3033" s="19" t="s">
        <v>33</v>
      </c>
    </row>
    <row r="3034" spans="5:19" x14ac:dyDescent="0.25">
      <c r="E3034" t="s">
        <v>11361</v>
      </c>
      <c r="F3034" t="s">
        <v>11362</v>
      </c>
      <c r="G3034" s="19" t="s">
        <v>33</v>
      </c>
      <c r="H3034" t="s">
        <v>11363</v>
      </c>
      <c r="I3034" t="s">
        <v>91</v>
      </c>
      <c r="J3034" t="s">
        <v>417</v>
      </c>
      <c r="K3034" t="s">
        <v>11360</v>
      </c>
      <c r="L3034" t="s">
        <v>142</v>
      </c>
      <c r="M3034" t="s">
        <v>291</v>
      </c>
      <c r="N3034" s="19" t="s">
        <v>33</v>
      </c>
      <c r="S3034" s="19" t="s">
        <v>33</v>
      </c>
    </row>
    <row r="3035" spans="5:19" x14ac:dyDescent="0.25">
      <c r="E3035" t="s">
        <v>11364</v>
      </c>
      <c r="F3035" t="s">
        <v>11365</v>
      </c>
      <c r="G3035" s="19" t="s">
        <v>33</v>
      </c>
      <c r="H3035" t="s">
        <v>11366</v>
      </c>
      <c r="I3035" t="s">
        <v>52</v>
      </c>
      <c r="J3035" t="s">
        <v>195</v>
      </c>
      <c r="K3035" t="s">
        <v>11367</v>
      </c>
      <c r="L3035" t="s">
        <v>356</v>
      </c>
      <c r="M3035" t="s">
        <v>945</v>
      </c>
      <c r="N3035" s="19" t="s">
        <v>33</v>
      </c>
      <c r="S3035" s="19" t="s">
        <v>33</v>
      </c>
    </row>
    <row r="3036" spans="5:19" x14ac:dyDescent="0.25">
      <c r="E3036" t="s">
        <v>11368</v>
      </c>
      <c r="F3036" t="s">
        <v>11369</v>
      </c>
      <c r="G3036" s="19" t="s">
        <v>33</v>
      </c>
      <c r="H3036" t="s">
        <v>11370</v>
      </c>
      <c r="I3036" t="s">
        <v>52</v>
      </c>
      <c r="J3036" t="s">
        <v>137</v>
      </c>
      <c r="K3036" t="s">
        <v>11371</v>
      </c>
      <c r="L3036" t="s">
        <v>44</v>
      </c>
      <c r="M3036" t="s">
        <v>45</v>
      </c>
      <c r="N3036" s="19" t="s">
        <v>33</v>
      </c>
      <c r="S3036" s="19" t="s">
        <v>33</v>
      </c>
    </row>
    <row r="3037" spans="5:19" x14ac:dyDescent="0.25">
      <c r="E3037" t="s">
        <v>11372</v>
      </c>
      <c r="F3037" t="s">
        <v>11373</v>
      </c>
      <c r="G3037" s="19" t="s">
        <v>33</v>
      </c>
      <c r="H3037" t="s">
        <v>11374</v>
      </c>
      <c r="I3037" t="s">
        <v>52</v>
      </c>
      <c r="J3037" t="s">
        <v>2917</v>
      </c>
      <c r="K3037" t="s">
        <v>11375</v>
      </c>
      <c r="L3037" t="s">
        <v>96</v>
      </c>
      <c r="M3037" t="s">
        <v>99</v>
      </c>
      <c r="N3037" s="19" t="s">
        <v>33</v>
      </c>
      <c r="S3037" s="19" t="s">
        <v>33</v>
      </c>
    </row>
    <row r="3038" spans="5:19" x14ac:dyDescent="0.25">
      <c r="E3038" t="s">
        <v>11376</v>
      </c>
      <c r="F3038" t="s">
        <v>11377</v>
      </c>
      <c r="G3038" s="19" t="s">
        <v>33</v>
      </c>
      <c r="H3038" t="s">
        <v>11378</v>
      </c>
      <c r="I3038" t="s">
        <v>35</v>
      </c>
      <c r="J3038" t="s">
        <v>117</v>
      </c>
      <c r="K3038" t="s">
        <v>11379</v>
      </c>
      <c r="L3038" t="s">
        <v>44</v>
      </c>
      <c r="M3038" t="s">
        <v>45</v>
      </c>
      <c r="N3038" s="19" t="s">
        <v>33</v>
      </c>
      <c r="S3038" s="19" t="s">
        <v>33</v>
      </c>
    </row>
    <row r="3039" spans="5:19" x14ac:dyDescent="0.25">
      <c r="E3039" t="s">
        <v>11380</v>
      </c>
      <c r="F3039" t="s">
        <v>11381</v>
      </c>
      <c r="G3039" s="19" t="s">
        <v>33</v>
      </c>
      <c r="H3039" t="s">
        <v>11382</v>
      </c>
      <c r="I3039" t="s">
        <v>44</v>
      </c>
      <c r="J3039" t="s">
        <v>77</v>
      </c>
      <c r="K3039" t="s">
        <v>11383</v>
      </c>
      <c r="L3039" t="s">
        <v>89</v>
      </c>
      <c r="M3039" t="s">
        <v>89</v>
      </c>
      <c r="N3039" s="19" t="s">
        <v>33</v>
      </c>
      <c r="S3039" s="19" t="s">
        <v>33</v>
      </c>
    </row>
    <row r="3040" spans="5:19" x14ac:dyDescent="0.25">
      <c r="E3040" t="s">
        <v>11384</v>
      </c>
      <c r="F3040" t="s">
        <v>11385</v>
      </c>
      <c r="G3040" s="19" t="s">
        <v>33</v>
      </c>
      <c r="H3040" t="s">
        <v>11386</v>
      </c>
      <c r="I3040" t="s">
        <v>38</v>
      </c>
      <c r="J3040" t="s">
        <v>68</v>
      </c>
      <c r="K3040" t="s">
        <v>11387</v>
      </c>
      <c r="L3040" t="s">
        <v>38</v>
      </c>
      <c r="M3040" t="s">
        <v>283</v>
      </c>
      <c r="N3040" s="19" t="s">
        <v>33</v>
      </c>
      <c r="S3040" s="19" t="s">
        <v>33</v>
      </c>
    </row>
    <row r="3041" spans="5:19" x14ac:dyDescent="0.25">
      <c r="E3041" t="s">
        <v>11388</v>
      </c>
      <c r="F3041" t="s">
        <v>11389</v>
      </c>
      <c r="G3041" s="19" t="s">
        <v>33</v>
      </c>
      <c r="H3041" t="s">
        <v>11386</v>
      </c>
      <c r="I3041" t="s">
        <v>89</v>
      </c>
      <c r="J3041" t="s">
        <v>89</v>
      </c>
      <c r="K3041" t="s">
        <v>11390</v>
      </c>
      <c r="L3041" t="s">
        <v>44</v>
      </c>
      <c r="M3041" t="s">
        <v>103</v>
      </c>
      <c r="N3041" s="19" t="s">
        <v>33</v>
      </c>
      <c r="S3041" s="19" t="s">
        <v>33</v>
      </c>
    </row>
    <row r="3042" spans="5:19" x14ac:dyDescent="0.25">
      <c r="E3042" t="s">
        <v>11391</v>
      </c>
      <c r="F3042" t="s">
        <v>11392</v>
      </c>
      <c r="G3042" s="19" t="s">
        <v>33</v>
      </c>
      <c r="H3042" t="s">
        <v>11386</v>
      </c>
      <c r="I3042" t="s">
        <v>89</v>
      </c>
      <c r="J3042" t="s">
        <v>89</v>
      </c>
      <c r="K3042" t="s">
        <v>11393</v>
      </c>
      <c r="L3042" t="s">
        <v>89</v>
      </c>
      <c r="M3042" t="s">
        <v>89</v>
      </c>
      <c r="N3042" s="19" t="s">
        <v>33</v>
      </c>
      <c r="S3042" s="19" t="s">
        <v>33</v>
      </c>
    </row>
    <row r="3043" spans="5:19" x14ac:dyDescent="0.25">
      <c r="E3043" t="s">
        <v>11394</v>
      </c>
      <c r="F3043" t="s">
        <v>11395</v>
      </c>
      <c r="G3043" s="19" t="s">
        <v>33</v>
      </c>
      <c r="H3043" t="s">
        <v>11386</v>
      </c>
      <c r="I3043" t="s">
        <v>89</v>
      </c>
      <c r="J3043" t="s">
        <v>89</v>
      </c>
      <c r="K3043" t="s">
        <v>11396</v>
      </c>
      <c r="L3043" t="s">
        <v>89</v>
      </c>
      <c r="M3043" t="s">
        <v>89</v>
      </c>
      <c r="N3043" s="19" t="s">
        <v>33</v>
      </c>
      <c r="S3043" s="19" t="s">
        <v>33</v>
      </c>
    </row>
    <row r="3044" spans="5:19" x14ac:dyDescent="0.25">
      <c r="E3044" t="s">
        <v>11397</v>
      </c>
      <c r="F3044" t="s">
        <v>11398</v>
      </c>
      <c r="G3044" s="19" t="s">
        <v>33</v>
      </c>
      <c r="H3044" t="s">
        <v>11386</v>
      </c>
      <c r="I3044" t="s">
        <v>89</v>
      </c>
      <c r="J3044" t="s">
        <v>89</v>
      </c>
      <c r="K3044" t="s">
        <v>11399</v>
      </c>
      <c r="L3044" t="s">
        <v>89</v>
      </c>
      <c r="M3044" t="s">
        <v>89</v>
      </c>
      <c r="N3044" s="19" t="s">
        <v>33</v>
      </c>
      <c r="S3044" s="19" t="s">
        <v>33</v>
      </c>
    </row>
    <row r="3045" spans="5:19" x14ac:dyDescent="0.25">
      <c r="E3045" t="s">
        <v>11400</v>
      </c>
      <c r="F3045" t="s">
        <v>11401</v>
      </c>
      <c r="G3045" s="19" t="s">
        <v>33</v>
      </c>
      <c r="H3045" t="s">
        <v>11386</v>
      </c>
      <c r="I3045" t="s">
        <v>89</v>
      </c>
      <c r="J3045" t="s">
        <v>89</v>
      </c>
      <c r="K3045" t="s">
        <v>11402</v>
      </c>
      <c r="L3045" t="s">
        <v>89</v>
      </c>
      <c r="M3045" t="s">
        <v>89</v>
      </c>
      <c r="N3045" s="19" t="s">
        <v>33</v>
      </c>
      <c r="S3045" s="19" t="s">
        <v>33</v>
      </c>
    </row>
    <row r="3046" spans="5:19" x14ac:dyDescent="0.25">
      <c r="E3046" t="s">
        <v>11403</v>
      </c>
      <c r="F3046" t="s">
        <v>11404</v>
      </c>
      <c r="G3046" s="19" t="s">
        <v>33</v>
      </c>
      <c r="H3046" t="s">
        <v>11386</v>
      </c>
      <c r="I3046" t="s">
        <v>89</v>
      </c>
      <c r="J3046" t="s">
        <v>89</v>
      </c>
      <c r="K3046" t="s">
        <v>11405</v>
      </c>
      <c r="L3046" t="s">
        <v>89</v>
      </c>
      <c r="M3046" t="s">
        <v>89</v>
      </c>
      <c r="N3046" s="19" t="s">
        <v>33</v>
      </c>
      <c r="S3046" s="19" t="s">
        <v>33</v>
      </c>
    </row>
    <row r="3047" spans="5:19" x14ac:dyDescent="0.25">
      <c r="E3047" t="s">
        <v>11406</v>
      </c>
      <c r="F3047" t="s">
        <v>11407</v>
      </c>
      <c r="G3047" s="19" t="s">
        <v>33</v>
      </c>
      <c r="H3047" t="s">
        <v>11386</v>
      </c>
      <c r="I3047" t="s">
        <v>89</v>
      </c>
      <c r="J3047" t="s">
        <v>89</v>
      </c>
      <c r="K3047" t="s">
        <v>11408</v>
      </c>
      <c r="L3047" t="s">
        <v>89</v>
      </c>
      <c r="M3047" t="s">
        <v>89</v>
      </c>
      <c r="N3047" s="19" t="s">
        <v>33</v>
      </c>
      <c r="S3047" s="19" t="s">
        <v>33</v>
      </c>
    </row>
    <row r="3048" spans="5:19" x14ac:dyDescent="0.25">
      <c r="E3048" t="s">
        <v>11409</v>
      </c>
      <c r="F3048" t="s">
        <v>11410</v>
      </c>
      <c r="G3048" s="19" t="s">
        <v>33</v>
      </c>
      <c r="H3048" t="s">
        <v>11386</v>
      </c>
      <c r="I3048" t="s">
        <v>89</v>
      </c>
      <c r="J3048" t="s">
        <v>89</v>
      </c>
      <c r="K3048" t="s">
        <v>11411</v>
      </c>
      <c r="L3048" t="s">
        <v>89</v>
      </c>
      <c r="M3048" t="s">
        <v>89</v>
      </c>
      <c r="N3048" s="19" t="s">
        <v>33</v>
      </c>
      <c r="S3048" s="19" t="s">
        <v>33</v>
      </c>
    </row>
    <row r="3049" spans="5:19" x14ac:dyDescent="0.25">
      <c r="E3049" t="s">
        <v>11412</v>
      </c>
      <c r="F3049" t="s">
        <v>11413</v>
      </c>
      <c r="G3049" s="19" t="s">
        <v>33</v>
      </c>
      <c r="H3049" t="s">
        <v>11386</v>
      </c>
      <c r="I3049" t="s">
        <v>89</v>
      </c>
      <c r="J3049" t="s">
        <v>89</v>
      </c>
      <c r="K3049" t="s">
        <v>11414</v>
      </c>
      <c r="L3049" t="s">
        <v>89</v>
      </c>
      <c r="M3049" t="s">
        <v>89</v>
      </c>
      <c r="N3049" s="19" t="s">
        <v>33</v>
      </c>
      <c r="S3049" s="19" t="s">
        <v>33</v>
      </c>
    </row>
    <row r="3050" spans="5:19" x14ac:dyDescent="0.25">
      <c r="E3050" t="s">
        <v>11415</v>
      </c>
      <c r="F3050" t="s">
        <v>11416</v>
      </c>
      <c r="G3050" s="19" t="s">
        <v>33</v>
      </c>
      <c r="H3050" t="s">
        <v>11386</v>
      </c>
      <c r="I3050" t="s">
        <v>89</v>
      </c>
      <c r="J3050" t="s">
        <v>89</v>
      </c>
      <c r="K3050" t="s">
        <v>11417</v>
      </c>
      <c r="L3050" t="s">
        <v>89</v>
      </c>
      <c r="M3050" t="s">
        <v>89</v>
      </c>
      <c r="N3050" s="19" t="s">
        <v>33</v>
      </c>
      <c r="S3050" s="19" t="s">
        <v>33</v>
      </c>
    </row>
    <row r="3051" spans="5:19" x14ac:dyDescent="0.25">
      <c r="E3051" t="s">
        <v>11418</v>
      </c>
      <c r="F3051" t="s">
        <v>11419</v>
      </c>
      <c r="G3051" s="19" t="s">
        <v>33</v>
      </c>
      <c r="H3051" t="s">
        <v>11386</v>
      </c>
      <c r="I3051" t="s">
        <v>89</v>
      </c>
      <c r="J3051" t="s">
        <v>89</v>
      </c>
      <c r="K3051" t="s">
        <v>11420</v>
      </c>
      <c r="L3051" t="s">
        <v>89</v>
      </c>
      <c r="M3051" t="s">
        <v>89</v>
      </c>
      <c r="N3051" s="19" t="s">
        <v>33</v>
      </c>
      <c r="S3051" s="19" t="s">
        <v>33</v>
      </c>
    </row>
    <row r="3052" spans="5:19" x14ac:dyDescent="0.25">
      <c r="E3052" t="s">
        <v>11421</v>
      </c>
      <c r="F3052" t="s">
        <v>11422</v>
      </c>
      <c r="G3052" s="19" t="s">
        <v>33</v>
      </c>
      <c r="H3052" t="s">
        <v>11386</v>
      </c>
      <c r="I3052" t="s">
        <v>89</v>
      </c>
      <c r="J3052" t="s">
        <v>89</v>
      </c>
      <c r="K3052" t="s">
        <v>11423</v>
      </c>
      <c r="L3052" t="s">
        <v>89</v>
      </c>
      <c r="M3052" t="s">
        <v>89</v>
      </c>
      <c r="N3052" s="19" t="s">
        <v>33</v>
      </c>
      <c r="S3052" s="19" t="s">
        <v>33</v>
      </c>
    </row>
    <row r="3053" spans="5:19" x14ac:dyDescent="0.25">
      <c r="E3053" t="s">
        <v>11424</v>
      </c>
      <c r="F3053" t="s">
        <v>11425</v>
      </c>
      <c r="G3053" s="19" t="s">
        <v>33</v>
      </c>
      <c r="H3053" t="s">
        <v>11386</v>
      </c>
      <c r="I3053" t="s">
        <v>89</v>
      </c>
      <c r="J3053" t="s">
        <v>89</v>
      </c>
      <c r="K3053" t="s">
        <v>11426</v>
      </c>
      <c r="L3053" t="s">
        <v>89</v>
      </c>
      <c r="M3053" t="s">
        <v>89</v>
      </c>
      <c r="N3053" s="19" t="s">
        <v>33</v>
      </c>
      <c r="S3053" s="19" t="s">
        <v>33</v>
      </c>
    </row>
    <row r="3054" spans="5:19" x14ac:dyDescent="0.25">
      <c r="E3054" t="s">
        <v>11427</v>
      </c>
      <c r="F3054" t="s">
        <v>11428</v>
      </c>
      <c r="G3054" s="19" t="s">
        <v>33</v>
      </c>
      <c r="H3054" t="s">
        <v>11386</v>
      </c>
      <c r="I3054" t="s">
        <v>89</v>
      </c>
      <c r="J3054" t="s">
        <v>89</v>
      </c>
      <c r="K3054" t="s">
        <v>11429</v>
      </c>
      <c r="L3054" t="s">
        <v>89</v>
      </c>
      <c r="M3054" t="s">
        <v>89</v>
      </c>
      <c r="N3054" s="19" t="s">
        <v>33</v>
      </c>
      <c r="S3054" s="19" t="s">
        <v>33</v>
      </c>
    </row>
    <row r="3055" spans="5:19" x14ac:dyDescent="0.25">
      <c r="E3055" t="s">
        <v>11430</v>
      </c>
      <c r="F3055" t="s">
        <v>11431</v>
      </c>
      <c r="G3055" s="19" t="s">
        <v>33</v>
      </c>
      <c r="H3055" t="s">
        <v>11432</v>
      </c>
      <c r="I3055" t="s">
        <v>89</v>
      </c>
      <c r="J3055" t="s">
        <v>89</v>
      </c>
      <c r="K3055" t="s">
        <v>11433</v>
      </c>
      <c r="L3055" t="s">
        <v>89</v>
      </c>
      <c r="M3055" t="s">
        <v>89</v>
      </c>
      <c r="N3055" s="19" t="s">
        <v>33</v>
      </c>
      <c r="S3055" s="19" t="s">
        <v>33</v>
      </c>
    </row>
    <row r="3056" spans="5:19" x14ac:dyDescent="0.25">
      <c r="E3056" t="s">
        <v>11434</v>
      </c>
      <c r="F3056" t="s">
        <v>11435</v>
      </c>
      <c r="G3056" s="19" t="s">
        <v>33</v>
      </c>
      <c r="H3056" t="s">
        <v>11436</v>
      </c>
      <c r="I3056" t="s">
        <v>52</v>
      </c>
      <c r="J3056" t="s">
        <v>137</v>
      </c>
      <c r="K3056" t="s">
        <v>11437</v>
      </c>
      <c r="L3056" t="s">
        <v>89</v>
      </c>
      <c r="M3056" t="s">
        <v>89</v>
      </c>
      <c r="N3056" s="19" t="s">
        <v>33</v>
      </c>
      <c r="S3056" s="19" t="s">
        <v>33</v>
      </c>
    </row>
    <row r="3057" spans="5:19" x14ac:dyDescent="0.25">
      <c r="E3057" t="s">
        <v>11438</v>
      </c>
      <c r="F3057" t="s">
        <v>11439</v>
      </c>
      <c r="G3057" s="19" t="s">
        <v>33</v>
      </c>
      <c r="H3057" t="s">
        <v>11436</v>
      </c>
      <c r="I3057" t="s">
        <v>89</v>
      </c>
      <c r="J3057" t="s">
        <v>89</v>
      </c>
      <c r="K3057" t="s">
        <v>11440</v>
      </c>
      <c r="L3057" t="s">
        <v>89</v>
      </c>
      <c r="M3057" t="s">
        <v>89</v>
      </c>
      <c r="N3057" s="19" t="s">
        <v>33</v>
      </c>
      <c r="S3057" s="19" t="s">
        <v>33</v>
      </c>
    </row>
    <row r="3058" spans="5:19" x14ac:dyDescent="0.25">
      <c r="E3058" t="s">
        <v>11441</v>
      </c>
      <c r="F3058" t="s">
        <v>11442</v>
      </c>
      <c r="G3058" s="19" t="s">
        <v>33</v>
      </c>
      <c r="H3058" t="s">
        <v>11443</v>
      </c>
      <c r="I3058" t="s">
        <v>82</v>
      </c>
      <c r="J3058" t="s">
        <v>1858</v>
      </c>
      <c r="K3058" t="s">
        <v>11444</v>
      </c>
      <c r="L3058" t="s">
        <v>89</v>
      </c>
      <c r="M3058" t="s">
        <v>89</v>
      </c>
      <c r="N3058" s="19" t="s">
        <v>33</v>
      </c>
      <c r="S3058" s="19" t="s">
        <v>33</v>
      </c>
    </row>
    <row r="3059" spans="5:19" x14ac:dyDescent="0.25">
      <c r="E3059" t="s">
        <v>11445</v>
      </c>
      <c r="F3059" t="s">
        <v>11446</v>
      </c>
      <c r="G3059" s="19" t="s">
        <v>33</v>
      </c>
      <c r="H3059" t="s">
        <v>11447</v>
      </c>
      <c r="I3059" t="s">
        <v>170</v>
      </c>
      <c r="J3059" t="s">
        <v>99</v>
      </c>
      <c r="K3059" t="s">
        <v>11448</v>
      </c>
      <c r="L3059" t="s">
        <v>89</v>
      </c>
      <c r="M3059" t="s">
        <v>89</v>
      </c>
      <c r="N3059" s="19" t="s">
        <v>33</v>
      </c>
      <c r="S3059" s="19" t="s">
        <v>33</v>
      </c>
    </row>
    <row r="3060" spans="5:19" x14ac:dyDescent="0.25">
      <c r="E3060" t="s">
        <v>11449</v>
      </c>
      <c r="F3060" t="s">
        <v>11450</v>
      </c>
      <c r="G3060" s="19" t="s">
        <v>33</v>
      </c>
      <c r="H3060" t="s">
        <v>11451</v>
      </c>
      <c r="I3060" t="s">
        <v>110</v>
      </c>
      <c r="J3060" t="s">
        <v>1055</v>
      </c>
      <c r="K3060" t="s">
        <v>11452</v>
      </c>
      <c r="L3060" t="s">
        <v>89</v>
      </c>
      <c r="M3060" t="s">
        <v>89</v>
      </c>
      <c r="N3060" s="19" t="s">
        <v>33</v>
      </c>
      <c r="S3060" s="19" t="s">
        <v>33</v>
      </c>
    </row>
    <row r="3061" spans="5:19" x14ac:dyDescent="0.25">
      <c r="E3061" t="s">
        <v>11453</v>
      </c>
      <c r="F3061" t="s">
        <v>11454</v>
      </c>
      <c r="G3061" s="19" t="s">
        <v>33</v>
      </c>
      <c r="H3061" t="s">
        <v>11455</v>
      </c>
      <c r="I3061" t="s">
        <v>91</v>
      </c>
      <c r="J3061" t="s">
        <v>417</v>
      </c>
      <c r="K3061" t="s">
        <v>11456</v>
      </c>
      <c r="L3061" t="s">
        <v>89</v>
      </c>
      <c r="M3061" t="s">
        <v>89</v>
      </c>
      <c r="N3061" s="19" t="s">
        <v>33</v>
      </c>
      <c r="S3061" s="19" t="s">
        <v>33</v>
      </c>
    </row>
    <row r="3062" spans="5:19" x14ac:dyDescent="0.25">
      <c r="E3062" t="s">
        <v>11457</v>
      </c>
      <c r="F3062" t="s">
        <v>11458</v>
      </c>
      <c r="G3062" s="19" t="s">
        <v>33</v>
      </c>
      <c r="H3062" t="s">
        <v>11459</v>
      </c>
      <c r="I3062" t="s">
        <v>38</v>
      </c>
      <c r="J3062" t="s">
        <v>68</v>
      </c>
      <c r="K3062" t="s">
        <v>11460</v>
      </c>
      <c r="L3062" t="s">
        <v>89</v>
      </c>
      <c r="M3062" t="s">
        <v>89</v>
      </c>
      <c r="N3062" s="19" t="s">
        <v>33</v>
      </c>
      <c r="S3062" s="19" t="s">
        <v>33</v>
      </c>
    </row>
    <row r="3063" spans="5:19" x14ac:dyDescent="0.25">
      <c r="E3063" t="s">
        <v>11461</v>
      </c>
      <c r="F3063" t="s">
        <v>11462</v>
      </c>
      <c r="G3063" s="19" t="s">
        <v>33</v>
      </c>
      <c r="H3063" t="s">
        <v>11459</v>
      </c>
      <c r="I3063" t="s">
        <v>38</v>
      </c>
      <c r="J3063" t="s">
        <v>68</v>
      </c>
      <c r="K3063" t="s">
        <v>11463</v>
      </c>
      <c r="L3063" t="s">
        <v>89</v>
      </c>
      <c r="M3063" t="s">
        <v>89</v>
      </c>
      <c r="N3063" s="19" t="s">
        <v>33</v>
      </c>
      <c r="S3063" s="19" t="s">
        <v>33</v>
      </c>
    </row>
    <row r="3064" spans="5:19" x14ac:dyDescent="0.25">
      <c r="E3064" t="s">
        <v>11464</v>
      </c>
      <c r="F3064" t="s">
        <v>11465</v>
      </c>
      <c r="G3064" s="19" t="s">
        <v>33</v>
      </c>
      <c r="H3064" t="s">
        <v>11466</v>
      </c>
      <c r="I3064" t="s">
        <v>89</v>
      </c>
      <c r="J3064" t="s">
        <v>89</v>
      </c>
      <c r="K3064" t="s">
        <v>11467</v>
      </c>
      <c r="L3064" t="s">
        <v>89</v>
      </c>
      <c r="M3064" t="s">
        <v>89</v>
      </c>
      <c r="N3064" s="19" t="s">
        <v>33</v>
      </c>
      <c r="S3064" s="19" t="s">
        <v>33</v>
      </c>
    </row>
    <row r="3065" spans="5:19" x14ac:dyDescent="0.25">
      <c r="E3065" t="s">
        <v>11468</v>
      </c>
      <c r="F3065" t="s">
        <v>11469</v>
      </c>
      <c r="G3065" s="19" t="s">
        <v>33</v>
      </c>
      <c r="H3065" t="s">
        <v>11470</v>
      </c>
      <c r="I3065" t="s">
        <v>89</v>
      </c>
      <c r="J3065" t="s">
        <v>89</v>
      </c>
      <c r="K3065" t="s">
        <v>11471</v>
      </c>
      <c r="L3065" t="s">
        <v>89</v>
      </c>
      <c r="M3065" t="s">
        <v>89</v>
      </c>
      <c r="N3065" s="19" t="s">
        <v>33</v>
      </c>
      <c r="S3065" s="19" t="s">
        <v>33</v>
      </c>
    </row>
    <row r="3066" spans="5:19" x14ac:dyDescent="0.25">
      <c r="E3066" t="s">
        <v>11472</v>
      </c>
      <c r="F3066" t="s">
        <v>11473</v>
      </c>
      <c r="G3066" s="19" t="s">
        <v>33</v>
      </c>
      <c r="H3066" t="s">
        <v>11474</v>
      </c>
      <c r="I3066" t="s">
        <v>89</v>
      </c>
      <c r="J3066" t="s">
        <v>89</v>
      </c>
      <c r="K3066" t="s">
        <v>11475</v>
      </c>
      <c r="L3066" t="s">
        <v>89</v>
      </c>
      <c r="M3066" t="s">
        <v>89</v>
      </c>
      <c r="N3066" s="19" t="s">
        <v>33</v>
      </c>
      <c r="S3066" s="19" t="s">
        <v>33</v>
      </c>
    </row>
    <row r="3067" spans="5:19" x14ac:dyDescent="0.25">
      <c r="E3067" t="s">
        <v>11476</v>
      </c>
      <c r="F3067" t="s">
        <v>11477</v>
      </c>
      <c r="G3067" s="19" t="s">
        <v>33</v>
      </c>
      <c r="H3067" t="s">
        <v>11478</v>
      </c>
      <c r="I3067" t="s">
        <v>89</v>
      </c>
      <c r="J3067" t="s">
        <v>89</v>
      </c>
      <c r="K3067" t="s">
        <v>11479</v>
      </c>
      <c r="L3067" t="s">
        <v>38</v>
      </c>
      <c r="M3067" t="s">
        <v>133</v>
      </c>
      <c r="N3067" s="19" t="s">
        <v>33</v>
      </c>
      <c r="S3067" s="19" t="s">
        <v>33</v>
      </c>
    </row>
    <row r="3068" spans="5:19" x14ac:dyDescent="0.25">
      <c r="E3068" t="s">
        <v>11480</v>
      </c>
      <c r="F3068" t="s">
        <v>11481</v>
      </c>
      <c r="G3068" s="19" t="s">
        <v>33</v>
      </c>
      <c r="H3068" t="s">
        <v>11482</v>
      </c>
      <c r="I3068" t="s">
        <v>89</v>
      </c>
      <c r="J3068" t="s">
        <v>89</v>
      </c>
      <c r="K3068" t="s">
        <v>11479</v>
      </c>
      <c r="L3068" t="s">
        <v>38</v>
      </c>
      <c r="M3068" t="s">
        <v>133</v>
      </c>
      <c r="N3068" s="19" t="s">
        <v>33</v>
      </c>
      <c r="S3068" s="19" t="s">
        <v>33</v>
      </c>
    </row>
    <row r="3069" spans="5:19" x14ac:dyDescent="0.25">
      <c r="E3069" t="s">
        <v>11483</v>
      </c>
      <c r="F3069" t="s">
        <v>11484</v>
      </c>
      <c r="G3069" s="19" t="s">
        <v>33</v>
      </c>
      <c r="H3069" t="s">
        <v>11485</v>
      </c>
      <c r="I3069" t="s">
        <v>89</v>
      </c>
      <c r="J3069" t="s">
        <v>89</v>
      </c>
      <c r="K3069" t="s">
        <v>11479</v>
      </c>
      <c r="L3069" t="s">
        <v>38</v>
      </c>
      <c r="M3069" t="s">
        <v>133</v>
      </c>
      <c r="N3069" s="19" t="s">
        <v>33</v>
      </c>
      <c r="S3069" s="19" t="s">
        <v>33</v>
      </c>
    </row>
    <row r="3070" spans="5:19" x14ac:dyDescent="0.25">
      <c r="E3070" t="s">
        <v>11486</v>
      </c>
      <c r="F3070" t="s">
        <v>11487</v>
      </c>
      <c r="G3070" s="19" t="s">
        <v>33</v>
      </c>
      <c r="H3070" t="s">
        <v>11488</v>
      </c>
      <c r="I3070" t="s">
        <v>89</v>
      </c>
      <c r="J3070" t="s">
        <v>89</v>
      </c>
      <c r="K3070" t="s">
        <v>11489</v>
      </c>
      <c r="L3070" t="s">
        <v>82</v>
      </c>
      <c r="M3070" t="s">
        <v>117</v>
      </c>
      <c r="N3070" s="19" t="s">
        <v>33</v>
      </c>
      <c r="S3070" s="19" t="s">
        <v>33</v>
      </c>
    </row>
    <row r="3071" spans="5:19" x14ac:dyDescent="0.25">
      <c r="E3071" t="s">
        <v>11490</v>
      </c>
      <c r="F3071" t="s">
        <v>11491</v>
      </c>
      <c r="G3071" s="19" t="s">
        <v>33</v>
      </c>
      <c r="H3071" t="s">
        <v>11492</v>
      </c>
      <c r="I3071" t="s">
        <v>89</v>
      </c>
      <c r="J3071" t="s">
        <v>89</v>
      </c>
      <c r="K3071" t="s">
        <v>11493</v>
      </c>
      <c r="L3071" t="s">
        <v>35</v>
      </c>
      <c r="M3071" t="s">
        <v>36</v>
      </c>
      <c r="N3071" s="19" t="s">
        <v>33</v>
      </c>
      <c r="S3071" s="19" t="s">
        <v>33</v>
      </c>
    </row>
    <row r="3072" spans="5:19" x14ac:dyDescent="0.25">
      <c r="E3072" t="s">
        <v>11494</v>
      </c>
      <c r="F3072" t="s">
        <v>11495</v>
      </c>
      <c r="G3072" s="19" t="s">
        <v>33</v>
      </c>
      <c r="H3072" t="s">
        <v>11496</v>
      </c>
      <c r="I3072" t="s">
        <v>89</v>
      </c>
      <c r="J3072" t="s">
        <v>89</v>
      </c>
      <c r="K3072" t="s">
        <v>11497</v>
      </c>
      <c r="L3072" t="s">
        <v>35</v>
      </c>
      <c r="M3072" t="s">
        <v>263</v>
      </c>
      <c r="N3072" s="19" t="s">
        <v>33</v>
      </c>
      <c r="S3072" s="19" t="s">
        <v>33</v>
      </c>
    </row>
    <row r="3073" spans="5:19" x14ac:dyDescent="0.25">
      <c r="E3073" t="s">
        <v>11498</v>
      </c>
      <c r="F3073" t="s">
        <v>11499</v>
      </c>
      <c r="G3073" s="19" t="s">
        <v>33</v>
      </c>
      <c r="H3073" t="s">
        <v>11500</v>
      </c>
      <c r="I3073" t="s">
        <v>89</v>
      </c>
      <c r="J3073" t="s">
        <v>89</v>
      </c>
      <c r="K3073" t="s">
        <v>11501</v>
      </c>
      <c r="L3073" t="s">
        <v>44</v>
      </c>
      <c r="M3073" t="s">
        <v>103</v>
      </c>
      <c r="N3073" s="19" t="s">
        <v>33</v>
      </c>
      <c r="S3073" s="19" t="s">
        <v>33</v>
      </c>
    </row>
    <row r="3074" spans="5:19" x14ac:dyDescent="0.25">
      <c r="E3074" t="s">
        <v>11502</v>
      </c>
      <c r="F3074" t="s">
        <v>11503</v>
      </c>
      <c r="G3074" s="19" t="s">
        <v>33</v>
      </c>
      <c r="H3074" t="s">
        <v>11504</v>
      </c>
      <c r="I3074" t="s">
        <v>89</v>
      </c>
      <c r="J3074" t="s">
        <v>89</v>
      </c>
      <c r="K3074" t="s">
        <v>11505</v>
      </c>
      <c r="L3074" t="s">
        <v>44</v>
      </c>
      <c r="M3074" t="s">
        <v>144</v>
      </c>
      <c r="N3074" s="19" t="s">
        <v>33</v>
      </c>
      <c r="S3074" s="19" t="s">
        <v>33</v>
      </c>
    </row>
    <row r="3075" spans="5:19" x14ac:dyDescent="0.25">
      <c r="E3075" t="s">
        <v>11506</v>
      </c>
      <c r="F3075" t="s">
        <v>11507</v>
      </c>
      <c r="G3075" s="19" t="s">
        <v>33</v>
      </c>
      <c r="H3075" t="s">
        <v>11508</v>
      </c>
      <c r="I3075" t="s">
        <v>52</v>
      </c>
      <c r="J3075" t="s">
        <v>137</v>
      </c>
      <c r="K3075" t="s">
        <v>11509</v>
      </c>
      <c r="L3075" t="s">
        <v>35</v>
      </c>
      <c r="M3075" t="s">
        <v>117</v>
      </c>
      <c r="N3075" s="19" t="s">
        <v>33</v>
      </c>
      <c r="S3075" s="19" t="s">
        <v>33</v>
      </c>
    </row>
    <row r="3076" spans="5:19" x14ac:dyDescent="0.25">
      <c r="E3076" t="s">
        <v>11510</v>
      </c>
      <c r="F3076" t="s">
        <v>11511</v>
      </c>
      <c r="G3076" s="19" t="s">
        <v>33</v>
      </c>
      <c r="H3076" t="s">
        <v>11512</v>
      </c>
      <c r="I3076" t="s">
        <v>89</v>
      </c>
      <c r="J3076" t="s">
        <v>89</v>
      </c>
      <c r="K3076" t="s">
        <v>11513</v>
      </c>
      <c r="L3076" t="s">
        <v>38</v>
      </c>
      <c r="M3076" t="s">
        <v>1096</v>
      </c>
      <c r="N3076" s="19" t="s">
        <v>33</v>
      </c>
      <c r="S3076" s="19" t="s">
        <v>33</v>
      </c>
    </row>
    <row r="3077" spans="5:19" x14ac:dyDescent="0.25">
      <c r="E3077" t="s">
        <v>11514</v>
      </c>
      <c r="F3077" t="s">
        <v>11515</v>
      </c>
      <c r="G3077" s="19" t="s">
        <v>33</v>
      </c>
      <c r="H3077" t="s">
        <v>11516</v>
      </c>
      <c r="I3077" t="s">
        <v>89</v>
      </c>
      <c r="J3077" t="s">
        <v>89</v>
      </c>
      <c r="K3077" t="s">
        <v>11517</v>
      </c>
      <c r="L3077" t="s">
        <v>38</v>
      </c>
      <c r="M3077" t="s">
        <v>1096</v>
      </c>
      <c r="N3077" s="19" t="s">
        <v>33</v>
      </c>
      <c r="S3077" s="19" t="s">
        <v>33</v>
      </c>
    </row>
    <row r="3078" spans="5:19" x14ac:dyDescent="0.25">
      <c r="E3078" t="s">
        <v>11518</v>
      </c>
      <c r="F3078" t="s">
        <v>11519</v>
      </c>
      <c r="G3078" s="19" t="s">
        <v>33</v>
      </c>
      <c r="H3078" t="s">
        <v>11520</v>
      </c>
      <c r="I3078" t="s">
        <v>89</v>
      </c>
      <c r="J3078" t="s">
        <v>89</v>
      </c>
      <c r="K3078" t="s">
        <v>11521</v>
      </c>
      <c r="L3078" t="s">
        <v>38</v>
      </c>
      <c r="M3078" t="s">
        <v>1096</v>
      </c>
      <c r="N3078" s="19" t="s">
        <v>33</v>
      </c>
      <c r="S3078" s="19" t="s">
        <v>33</v>
      </c>
    </row>
    <row r="3079" spans="5:19" x14ac:dyDescent="0.25">
      <c r="E3079" t="s">
        <v>11522</v>
      </c>
      <c r="F3079" t="s">
        <v>11523</v>
      </c>
      <c r="G3079" s="19" t="s">
        <v>33</v>
      </c>
      <c r="H3079" t="s">
        <v>11524</v>
      </c>
      <c r="I3079" t="s">
        <v>89</v>
      </c>
      <c r="J3079" t="s">
        <v>89</v>
      </c>
      <c r="K3079" t="s">
        <v>11525</v>
      </c>
      <c r="L3079" t="s">
        <v>38</v>
      </c>
      <c r="M3079" t="s">
        <v>1096</v>
      </c>
      <c r="N3079" s="19" t="s">
        <v>33</v>
      </c>
      <c r="S3079" s="19" t="s">
        <v>33</v>
      </c>
    </row>
    <row r="3080" spans="5:19" x14ac:dyDescent="0.25">
      <c r="E3080" t="s">
        <v>11526</v>
      </c>
      <c r="F3080" t="s">
        <v>11527</v>
      </c>
      <c r="G3080" s="19" t="s">
        <v>33</v>
      </c>
      <c r="H3080" t="s">
        <v>11528</v>
      </c>
      <c r="I3080" t="s">
        <v>89</v>
      </c>
      <c r="J3080" t="s">
        <v>89</v>
      </c>
      <c r="K3080" t="s">
        <v>11529</v>
      </c>
      <c r="L3080" t="s">
        <v>38</v>
      </c>
      <c r="M3080" t="s">
        <v>1096</v>
      </c>
      <c r="N3080" s="19" t="s">
        <v>33</v>
      </c>
      <c r="S3080" s="19" t="s">
        <v>33</v>
      </c>
    </row>
    <row r="3081" spans="5:19" x14ac:dyDescent="0.25">
      <c r="E3081" t="s">
        <v>11530</v>
      </c>
      <c r="F3081" t="s">
        <v>11531</v>
      </c>
      <c r="G3081" s="19" t="s">
        <v>33</v>
      </c>
      <c r="H3081" t="s">
        <v>11532</v>
      </c>
      <c r="I3081" t="s">
        <v>89</v>
      </c>
      <c r="J3081" t="s">
        <v>89</v>
      </c>
      <c r="K3081" t="s">
        <v>11533</v>
      </c>
      <c r="L3081" t="s">
        <v>38</v>
      </c>
      <c r="M3081" t="s">
        <v>1096</v>
      </c>
      <c r="N3081" s="19" t="s">
        <v>33</v>
      </c>
      <c r="S3081" s="19" t="s">
        <v>33</v>
      </c>
    </row>
    <row r="3082" spans="5:19" x14ac:dyDescent="0.25">
      <c r="E3082" t="s">
        <v>11534</v>
      </c>
      <c r="F3082" t="s">
        <v>11535</v>
      </c>
      <c r="G3082" s="19" t="s">
        <v>33</v>
      </c>
      <c r="H3082" t="s">
        <v>11536</v>
      </c>
      <c r="I3082" t="s">
        <v>89</v>
      </c>
      <c r="J3082" t="s">
        <v>89</v>
      </c>
      <c r="K3082" t="s">
        <v>11537</v>
      </c>
      <c r="L3082" t="s">
        <v>38</v>
      </c>
      <c r="M3082" t="s">
        <v>1096</v>
      </c>
      <c r="N3082" s="19" t="s">
        <v>33</v>
      </c>
      <c r="S3082" s="19" t="s">
        <v>33</v>
      </c>
    </row>
    <row r="3083" spans="5:19" x14ac:dyDescent="0.25">
      <c r="E3083" t="s">
        <v>11538</v>
      </c>
      <c r="F3083" t="s">
        <v>11539</v>
      </c>
      <c r="G3083" s="19" t="s">
        <v>33</v>
      </c>
      <c r="H3083" t="s">
        <v>11540</v>
      </c>
      <c r="I3083" t="s">
        <v>91</v>
      </c>
      <c r="J3083" t="s">
        <v>640</v>
      </c>
      <c r="K3083" t="s">
        <v>11541</v>
      </c>
      <c r="L3083" t="s">
        <v>38</v>
      </c>
      <c r="M3083" t="s">
        <v>1096</v>
      </c>
      <c r="N3083" s="19" t="s">
        <v>33</v>
      </c>
      <c r="S3083" s="19" t="s">
        <v>33</v>
      </c>
    </row>
    <row r="3084" spans="5:19" x14ac:dyDescent="0.25">
      <c r="E3084" t="s">
        <v>11542</v>
      </c>
      <c r="F3084" t="s">
        <v>11543</v>
      </c>
      <c r="G3084" s="19" t="s">
        <v>33</v>
      </c>
      <c r="H3084" t="s">
        <v>11544</v>
      </c>
      <c r="I3084" t="s">
        <v>91</v>
      </c>
      <c r="J3084" t="s">
        <v>640</v>
      </c>
      <c r="K3084" t="s">
        <v>11545</v>
      </c>
      <c r="L3084" t="s">
        <v>38</v>
      </c>
      <c r="M3084" t="s">
        <v>1096</v>
      </c>
      <c r="N3084" s="19" t="s">
        <v>33</v>
      </c>
      <c r="S3084" s="19" t="s">
        <v>33</v>
      </c>
    </row>
    <row r="3085" spans="5:19" x14ac:dyDescent="0.25">
      <c r="E3085" t="s">
        <v>11546</v>
      </c>
      <c r="F3085" t="s">
        <v>11547</v>
      </c>
      <c r="G3085" s="19" t="s">
        <v>33</v>
      </c>
      <c r="H3085" t="s">
        <v>11548</v>
      </c>
      <c r="I3085" t="s">
        <v>142</v>
      </c>
      <c r="J3085" t="s">
        <v>133</v>
      </c>
      <c r="K3085" t="s">
        <v>11549</v>
      </c>
      <c r="L3085" t="s">
        <v>38</v>
      </c>
      <c r="M3085" t="s">
        <v>1096</v>
      </c>
      <c r="N3085" s="19" t="s">
        <v>33</v>
      </c>
      <c r="S3085" s="19" t="s">
        <v>33</v>
      </c>
    </row>
    <row r="3086" spans="5:19" x14ac:dyDescent="0.25">
      <c r="E3086" t="s">
        <v>11550</v>
      </c>
      <c r="F3086" t="s">
        <v>11551</v>
      </c>
      <c r="G3086" s="19" t="s">
        <v>33</v>
      </c>
      <c r="H3086" t="s">
        <v>11552</v>
      </c>
      <c r="I3086" t="s">
        <v>82</v>
      </c>
      <c r="J3086" t="s">
        <v>713</v>
      </c>
      <c r="K3086" t="s">
        <v>11553</v>
      </c>
      <c r="L3086" t="s">
        <v>91</v>
      </c>
      <c r="M3086" t="s">
        <v>99</v>
      </c>
      <c r="N3086" s="19" t="s">
        <v>33</v>
      </c>
      <c r="S3086" s="19" t="s">
        <v>33</v>
      </c>
    </row>
    <row r="3087" spans="5:19" x14ac:dyDescent="0.25">
      <c r="E3087" t="s">
        <v>11554</v>
      </c>
      <c r="F3087" t="s">
        <v>11555</v>
      </c>
      <c r="G3087" s="19" t="s">
        <v>33</v>
      </c>
      <c r="H3087" t="s">
        <v>11556</v>
      </c>
      <c r="I3087" t="s">
        <v>110</v>
      </c>
      <c r="J3087" t="s">
        <v>111</v>
      </c>
      <c r="K3087" t="s">
        <v>11557</v>
      </c>
      <c r="L3087" t="s">
        <v>170</v>
      </c>
      <c r="M3087" t="s">
        <v>1425</v>
      </c>
      <c r="N3087" s="19" t="s">
        <v>33</v>
      </c>
      <c r="S3087" s="19" t="s">
        <v>33</v>
      </c>
    </row>
    <row r="3088" spans="5:19" x14ac:dyDescent="0.25">
      <c r="E3088" t="s">
        <v>11558</v>
      </c>
      <c r="F3088" t="s">
        <v>11559</v>
      </c>
      <c r="G3088" s="19" t="s">
        <v>33</v>
      </c>
      <c r="H3088" t="s">
        <v>11560</v>
      </c>
      <c r="I3088" t="s">
        <v>110</v>
      </c>
      <c r="J3088" t="s">
        <v>111</v>
      </c>
      <c r="K3088" t="s">
        <v>11561</v>
      </c>
      <c r="L3088" t="s">
        <v>44</v>
      </c>
      <c r="M3088" t="s">
        <v>77</v>
      </c>
      <c r="N3088" s="19" t="s">
        <v>33</v>
      </c>
      <c r="S3088" s="19" t="s">
        <v>33</v>
      </c>
    </row>
    <row r="3089" spans="5:19" x14ac:dyDescent="0.25">
      <c r="E3089" t="s">
        <v>11562</v>
      </c>
      <c r="F3089" t="s">
        <v>11563</v>
      </c>
      <c r="G3089" s="19" t="s">
        <v>33</v>
      </c>
      <c r="H3089" t="s">
        <v>11564</v>
      </c>
      <c r="I3089" t="s">
        <v>150</v>
      </c>
      <c r="J3089" t="s">
        <v>537</v>
      </c>
      <c r="K3089" t="s">
        <v>11565</v>
      </c>
      <c r="L3089" t="s">
        <v>44</v>
      </c>
      <c r="M3089" t="s">
        <v>103</v>
      </c>
      <c r="N3089" s="19" t="s">
        <v>33</v>
      </c>
      <c r="S3089" s="19" t="s">
        <v>33</v>
      </c>
    </row>
    <row r="3090" spans="5:19" x14ac:dyDescent="0.25">
      <c r="E3090" t="s">
        <v>11566</v>
      </c>
      <c r="F3090" t="s">
        <v>11567</v>
      </c>
      <c r="G3090" s="19" t="s">
        <v>33</v>
      </c>
      <c r="H3090" t="s">
        <v>11568</v>
      </c>
      <c r="I3090" t="s">
        <v>38</v>
      </c>
      <c r="J3090" t="s">
        <v>1275</v>
      </c>
      <c r="K3090" t="s">
        <v>11569</v>
      </c>
      <c r="L3090" t="s">
        <v>44</v>
      </c>
      <c r="M3090" t="s">
        <v>144</v>
      </c>
      <c r="N3090" s="19" t="s">
        <v>33</v>
      </c>
      <c r="S3090" s="19" t="s">
        <v>33</v>
      </c>
    </row>
    <row r="3091" spans="5:19" x14ac:dyDescent="0.25">
      <c r="E3091" t="s">
        <v>11570</v>
      </c>
      <c r="F3091" t="s">
        <v>11571</v>
      </c>
      <c r="G3091" s="19" t="s">
        <v>33</v>
      </c>
      <c r="H3091" t="s">
        <v>11572</v>
      </c>
      <c r="I3091" t="s">
        <v>96</v>
      </c>
      <c r="J3091" t="s">
        <v>209</v>
      </c>
      <c r="K3091" t="s">
        <v>11573</v>
      </c>
      <c r="L3091" t="s">
        <v>35</v>
      </c>
      <c r="M3091" t="s">
        <v>263</v>
      </c>
      <c r="N3091" s="19" t="s">
        <v>33</v>
      </c>
      <c r="S3091" s="19" t="s">
        <v>33</v>
      </c>
    </row>
    <row r="3092" spans="5:19" x14ac:dyDescent="0.25">
      <c r="E3092" t="s">
        <v>11574</v>
      </c>
      <c r="F3092" t="s">
        <v>11575</v>
      </c>
      <c r="G3092" s="19" t="s">
        <v>33</v>
      </c>
      <c r="H3092" t="s">
        <v>11576</v>
      </c>
      <c r="I3092" t="s">
        <v>38</v>
      </c>
      <c r="J3092" t="s">
        <v>283</v>
      </c>
      <c r="K3092" t="s">
        <v>11577</v>
      </c>
      <c r="L3092" t="s">
        <v>35</v>
      </c>
      <c r="M3092" t="s">
        <v>263</v>
      </c>
      <c r="N3092" s="19" t="s">
        <v>33</v>
      </c>
      <c r="S3092" s="19" t="s">
        <v>33</v>
      </c>
    </row>
    <row r="3093" spans="5:19" x14ac:dyDescent="0.25">
      <c r="E3093" t="s">
        <v>11578</v>
      </c>
      <c r="F3093" t="s">
        <v>11579</v>
      </c>
      <c r="G3093" s="19" t="s">
        <v>33</v>
      </c>
      <c r="H3093" t="s">
        <v>11580</v>
      </c>
      <c r="I3093" t="s">
        <v>142</v>
      </c>
      <c r="J3093" t="s">
        <v>133</v>
      </c>
      <c r="K3093" t="s">
        <v>11581</v>
      </c>
      <c r="L3093" t="s">
        <v>35</v>
      </c>
      <c r="M3093" t="s">
        <v>263</v>
      </c>
      <c r="N3093" s="19" t="s">
        <v>33</v>
      </c>
      <c r="S3093" s="19" t="s">
        <v>33</v>
      </c>
    </row>
    <row r="3094" spans="5:19" x14ac:dyDescent="0.25">
      <c r="E3094" t="s">
        <v>11582</v>
      </c>
      <c r="F3094" t="s">
        <v>11583</v>
      </c>
      <c r="G3094" s="19" t="s">
        <v>33</v>
      </c>
      <c r="H3094" t="s">
        <v>11584</v>
      </c>
      <c r="I3094" t="s">
        <v>52</v>
      </c>
      <c r="J3094" t="s">
        <v>137</v>
      </c>
      <c r="K3094" t="s">
        <v>11585</v>
      </c>
      <c r="L3094" t="s">
        <v>38</v>
      </c>
      <c r="M3094" t="s">
        <v>68</v>
      </c>
      <c r="N3094" s="19" t="s">
        <v>33</v>
      </c>
      <c r="S3094" s="19" t="s">
        <v>33</v>
      </c>
    </row>
    <row r="3095" spans="5:19" x14ac:dyDescent="0.25">
      <c r="E3095" t="s">
        <v>11586</v>
      </c>
      <c r="F3095" t="s">
        <v>11587</v>
      </c>
      <c r="G3095" s="19" t="s">
        <v>33</v>
      </c>
      <c r="H3095" t="s">
        <v>11588</v>
      </c>
      <c r="I3095" t="s">
        <v>91</v>
      </c>
      <c r="J3095" t="s">
        <v>1148</v>
      </c>
      <c r="K3095" t="s">
        <v>11589</v>
      </c>
      <c r="L3095" t="s">
        <v>35</v>
      </c>
      <c r="M3095" t="s">
        <v>263</v>
      </c>
      <c r="N3095" s="19" t="s">
        <v>33</v>
      </c>
      <c r="S3095" s="19" t="s">
        <v>33</v>
      </c>
    </row>
    <row r="3096" spans="5:19" x14ac:dyDescent="0.25">
      <c r="E3096" t="s">
        <v>11590</v>
      </c>
      <c r="F3096" t="s">
        <v>11591</v>
      </c>
      <c r="G3096" s="19" t="s">
        <v>33</v>
      </c>
      <c r="H3096" t="s">
        <v>11592</v>
      </c>
      <c r="I3096" t="s">
        <v>110</v>
      </c>
      <c r="J3096" t="s">
        <v>313</v>
      </c>
      <c r="K3096" t="s">
        <v>11593</v>
      </c>
      <c r="L3096" t="s">
        <v>44</v>
      </c>
      <c r="M3096" t="s">
        <v>227</v>
      </c>
      <c r="N3096" s="19" t="s">
        <v>33</v>
      </c>
      <c r="S3096" s="19" t="s">
        <v>33</v>
      </c>
    </row>
    <row r="3097" spans="5:19" x14ac:dyDescent="0.25">
      <c r="E3097" t="s">
        <v>11594</v>
      </c>
      <c r="F3097" t="s">
        <v>11595</v>
      </c>
      <c r="G3097" s="19" t="s">
        <v>33</v>
      </c>
      <c r="H3097" t="s">
        <v>11596</v>
      </c>
      <c r="I3097" t="s">
        <v>96</v>
      </c>
      <c r="J3097" t="s">
        <v>3944</v>
      </c>
      <c r="K3097" t="s">
        <v>11597</v>
      </c>
      <c r="L3097" t="s">
        <v>44</v>
      </c>
      <c r="M3097" t="s">
        <v>103</v>
      </c>
      <c r="N3097" s="19" t="s">
        <v>33</v>
      </c>
      <c r="S3097" s="19" t="s">
        <v>33</v>
      </c>
    </row>
    <row r="3098" spans="5:19" x14ac:dyDescent="0.25">
      <c r="E3098" t="s">
        <v>11598</v>
      </c>
      <c r="F3098" t="s">
        <v>11599</v>
      </c>
      <c r="G3098" s="19" t="s">
        <v>33</v>
      </c>
      <c r="H3098" t="s">
        <v>11600</v>
      </c>
      <c r="I3098" t="s">
        <v>38</v>
      </c>
      <c r="J3098" t="s">
        <v>39</v>
      </c>
      <c r="K3098" t="s">
        <v>11601</v>
      </c>
      <c r="L3098" t="s">
        <v>44</v>
      </c>
      <c r="M3098" t="s">
        <v>103</v>
      </c>
      <c r="N3098" s="19" t="s">
        <v>33</v>
      </c>
      <c r="S3098" s="19" t="s">
        <v>33</v>
      </c>
    </row>
    <row r="3099" spans="5:19" x14ac:dyDescent="0.25">
      <c r="E3099" t="s">
        <v>11602</v>
      </c>
      <c r="F3099" t="s">
        <v>11603</v>
      </c>
      <c r="G3099" s="19" t="s">
        <v>33</v>
      </c>
      <c r="H3099" t="s">
        <v>11604</v>
      </c>
      <c r="I3099" t="s">
        <v>52</v>
      </c>
      <c r="J3099" t="s">
        <v>137</v>
      </c>
      <c r="K3099" t="s">
        <v>11605</v>
      </c>
      <c r="L3099" t="s">
        <v>150</v>
      </c>
      <c r="M3099" t="s">
        <v>510</v>
      </c>
      <c r="N3099" s="19" t="s">
        <v>33</v>
      </c>
      <c r="S3099" s="19" t="s">
        <v>33</v>
      </c>
    </row>
    <row r="3100" spans="5:19" x14ac:dyDescent="0.25">
      <c r="E3100" t="s">
        <v>11606</v>
      </c>
      <c r="F3100" t="s">
        <v>11607</v>
      </c>
      <c r="G3100" s="19" t="s">
        <v>33</v>
      </c>
      <c r="H3100" t="s">
        <v>11608</v>
      </c>
      <c r="I3100" t="s">
        <v>150</v>
      </c>
      <c r="J3100" t="s">
        <v>151</v>
      </c>
      <c r="K3100" t="s">
        <v>11609</v>
      </c>
      <c r="L3100" t="s">
        <v>44</v>
      </c>
      <c r="M3100" t="s">
        <v>103</v>
      </c>
      <c r="N3100" s="19" t="s">
        <v>33</v>
      </c>
      <c r="S3100" s="19" t="s">
        <v>33</v>
      </c>
    </row>
    <row r="3101" spans="5:19" x14ac:dyDescent="0.25">
      <c r="E3101" t="s">
        <v>11610</v>
      </c>
      <c r="F3101" t="s">
        <v>11611</v>
      </c>
      <c r="G3101" s="19" t="s">
        <v>33</v>
      </c>
      <c r="H3101" t="s">
        <v>11612</v>
      </c>
      <c r="I3101" t="s">
        <v>52</v>
      </c>
      <c r="J3101" t="s">
        <v>531</v>
      </c>
      <c r="K3101" t="s">
        <v>11613</v>
      </c>
      <c r="L3101" t="s">
        <v>110</v>
      </c>
      <c r="M3101" t="s">
        <v>1055</v>
      </c>
      <c r="N3101" s="19" t="s">
        <v>33</v>
      </c>
      <c r="S3101" s="19" t="s">
        <v>33</v>
      </c>
    </row>
    <row r="3102" spans="5:19" x14ac:dyDescent="0.25">
      <c r="E3102" t="s">
        <v>11614</v>
      </c>
      <c r="F3102" t="s">
        <v>11615</v>
      </c>
      <c r="G3102" s="19" t="s">
        <v>33</v>
      </c>
      <c r="H3102" t="s">
        <v>11616</v>
      </c>
      <c r="I3102" t="s">
        <v>150</v>
      </c>
      <c r="J3102" t="s">
        <v>151</v>
      </c>
      <c r="K3102" t="s">
        <v>11617</v>
      </c>
      <c r="L3102" t="s">
        <v>52</v>
      </c>
      <c r="M3102" t="s">
        <v>531</v>
      </c>
      <c r="N3102" s="19" t="s">
        <v>33</v>
      </c>
      <c r="S3102" s="19" t="s">
        <v>33</v>
      </c>
    </row>
    <row r="3103" spans="5:19" x14ac:dyDescent="0.25">
      <c r="E3103" t="s">
        <v>11618</v>
      </c>
      <c r="F3103" t="s">
        <v>11619</v>
      </c>
      <c r="G3103" s="19" t="s">
        <v>33</v>
      </c>
      <c r="H3103" t="s">
        <v>11620</v>
      </c>
      <c r="I3103" t="s">
        <v>150</v>
      </c>
      <c r="J3103" t="s">
        <v>1429</v>
      </c>
      <c r="K3103" t="s">
        <v>11617</v>
      </c>
      <c r="L3103" t="s">
        <v>52</v>
      </c>
      <c r="M3103" t="s">
        <v>531</v>
      </c>
      <c r="N3103" s="19" t="s">
        <v>33</v>
      </c>
      <c r="S3103" s="19" t="s">
        <v>33</v>
      </c>
    </row>
    <row r="3104" spans="5:19" x14ac:dyDescent="0.25">
      <c r="E3104" t="s">
        <v>11621</v>
      </c>
      <c r="F3104" t="s">
        <v>11622</v>
      </c>
      <c r="G3104" s="19" t="s">
        <v>33</v>
      </c>
      <c r="H3104" t="s">
        <v>11623</v>
      </c>
      <c r="I3104" t="s">
        <v>91</v>
      </c>
      <c r="J3104" t="s">
        <v>640</v>
      </c>
      <c r="K3104" t="s">
        <v>11624</v>
      </c>
      <c r="L3104" t="s">
        <v>35</v>
      </c>
      <c r="M3104" t="s">
        <v>442</v>
      </c>
      <c r="N3104" s="19" t="s">
        <v>33</v>
      </c>
      <c r="S3104" s="19" t="s">
        <v>33</v>
      </c>
    </row>
    <row r="3105" spans="5:19" x14ac:dyDescent="0.25">
      <c r="E3105" t="s">
        <v>11625</v>
      </c>
      <c r="F3105" t="s">
        <v>11626</v>
      </c>
      <c r="G3105" s="19" t="s">
        <v>33</v>
      </c>
      <c r="H3105" t="s">
        <v>11627</v>
      </c>
      <c r="I3105" t="s">
        <v>91</v>
      </c>
      <c r="J3105" t="s">
        <v>640</v>
      </c>
      <c r="K3105" t="s">
        <v>11628</v>
      </c>
      <c r="L3105" t="s">
        <v>35</v>
      </c>
      <c r="M3105" t="s">
        <v>160</v>
      </c>
      <c r="N3105" s="19" t="s">
        <v>33</v>
      </c>
      <c r="S3105" s="19" t="s">
        <v>33</v>
      </c>
    </row>
    <row r="3106" spans="5:19" x14ac:dyDescent="0.25">
      <c r="E3106" t="s">
        <v>11629</v>
      </c>
      <c r="F3106" t="s">
        <v>11630</v>
      </c>
      <c r="G3106" s="19" t="s">
        <v>33</v>
      </c>
      <c r="H3106" t="s">
        <v>11631</v>
      </c>
      <c r="I3106" t="s">
        <v>52</v>
      </c>
      <c r="J3106" t="s">
        <v>861</v>
      </c>
      <c r="K3106" t="s">
        <v>11632</v>
      </c>
      <c r="L3106" t="s">
        <v>44</v>
      </c>
      <c r="M3106" t="s">
        <v>144</v>
      </c>
      <c r="N3106" s="19" t="s">
        <v>33</v>
      </c>
      <c r="S3106" s="19" t="s">
        <v>33</v>
      </c>
    </row>
    <row r="3107" spans="5:19" x14ac:dyDescent="0.25">
      <c r="E3107" t="s">
        <v>11633</v>
      </c>
      <c r="F3107" t="s">
        <v>11634</v>
      </c>
      <c r="G3107" s="19" t="s">
        <v>33</v>
      </c>
      <c r="H3107" t="s">
        <v>11635</v>
      </c>
      <c r="I3107" t="s">
        <v>170</v>
      </c>
      <c r="J3107" t="s">
        <v>105</v>
      </c>
      <c r="K3107" t="s">
        <v>11636</v>
      </c>
      <c r="L3107" t="s">
        <v>82</v>
      </c>
      <c r="M3107" t="s">
        <v>117</v>
      </c>
      <c r="N3107" s="19" t="s">
        <v>33</v>
      </c>
      <c r="S3107" s="19" t="s">
        <v>33</v>
      </c>
    </row>
    <row r="3108" spans="5:19" x14ac:dyDescent="0.25">
      <c r="E3108" t="s">
        <v>11637</v>
      </c>
      <c r="F3108" t="s">
        <v>11638</v>
      </c>
      <c r="G3108" s="19" t="s">
        <v>33</v>
      </c>
      <c r="H3108" t="s">
        <v>11639</v>
      </c>
      <c r="I3108" t="s">
        <v>35</v>
      </c>
      <c r="J3108" t="s">
        <v>263</v>
      </c>
      <c r="K3108" t="s">
        <v>11640</v>
      </c>
      <c r="L3108" t="s">
        <v>89</v>
      </c>
      <c r="M3108" t="s">
        <v>89</v>
      </c>
      <c r="N3108" s="19" t="s">
        <v>33</v>
      </c>
      <c r="S3108" s="19" t="s">
        <v>33</v>
      </c>
    </row>
    <row r="3109" spans="5:19" x14ac:dyDescent="0.25">
      <c r="E3109" t="s">
        <v>11641</v>
      </c>
      <c r="F3109" t="s">
        <v>11642</v>
      </c>
      <c r="G3109" s="19" t="s">
        <v>33</v>
      </c>
      <c r="H3109" t="s">
        <v>11643</v>
      </c>
      <c r="I3109" t="s">
        <v>142</v>
      </c>
      <c r="J3109" t="s">
        <v>133</v>
      </c>
      <c r="K3109" t="s">
        <v>11644</v>
      </c>
      <c r="L3109" t="s">
        <v>89</v>
      </c>
      <c r="M3109" t="s">
        <v>89</v>
      </c>
      <c r="N3109" s="19" t="s">
        <v>33</v>
      </c>
      <c r="S3109" s="19" t="s">
        <v>33</v>
      </c>
    </row>
    <row r="3110" spans="5:19" x14ac:dyDescent="0.25">
      <c r="E3110" t="s">
        <v>11645</v>
      </c>
      <c r="F3110" t="s">
        <v>11646</v>
      </c>
      <c r="G3110" s="19" t="s">
        <v>33</v>
      </c>
      <c r="H3110" t="s">
        <v>11647</v>
      </c>
      <c r="I3110" t="s">
        <v>170</v>
      </c>
      <c r="J3110" t="s">
        <v>2125</v>
      </c>
      <c r="K3110" t="s">
        <v>11648</v>
      </c>
      <c r="L3110" t="s">
        <v>89</v>
      </c>
      <c r="M3110" t="s">
        <v>89</v>
      </c>
      <c r="N3110" s="19" t="s">
        <v>33</v>
      </c>
      <c r="S3110" s="19" t="s">
        <v>33</v>
      </c>
    </row>
    <row r="3111" spans="5:19" x14ac:dyDescent="0.25">
      <c r="E3111" t="s">
        <v>11649</v>
      </c>
      <c r="F3111" t="s">
        <v>11650</v>
      </c>
      <c r="G3111" s="19" t="s">
        <v>33</v>
      </c>
      <c r="H3111" t="s">
        <v>11651</v>
      </c>
      <c r="I3111" t="s">
        <v>38</v>
      </c>
      <c r="J3111" t="s">
        <v>1275</v>
      </c>
      <c r="K3111" t="s">
        <v>11652</v>
      </c>
      <c r="L3111" t="s">
        <v>89</v>
      </c>
      <c r="M3111" t="s">
        <v>89</v>
      </c>
      <c r="N3111" s="19" t="s">
        <v>33</v>
      </c>
      <c r="S3111" s="19" t="s">
        <v>33</v>
      </c>
    </row>
    <row r="3112" spans="5:19" x14ac:dyDescent="0.25">
      <c r="E3112" t="s">
        <v>11653</v>
      </c>
      <c r="F3112" t="s">
        <v>11654</v>
      </c>
      <c r="G3112" s="19" t="s">
        <v>33</v>
      </c>
      <c r="H3112" t="s">
        <v>11655</v>
      </c>
      <c r="I3112" t="s">
        <v>35</v>
      </c>
      <c r="J3112" t="s">
        <v>36</v>
      </c>
      <c r="K3112" t="s">
        <v>11656</v>
      </c>
      <c r="L3112" t="s">
        <v>89</v>
      </c>
      <c r="M3112" t="s">
        <v>89</v>
      </c>
      <c r="N3112" s="19" t="s">
        <v>33</v>
      </c>
      <c r="S3112" s="19" t="s">
        <v>33</v>
      </c>
    </row>
    <row r="3113" spans="5:19" x14ac:dyDescent="0.25">
      <c r="E3113" t="s">
        <v>11657</v>
      </c>
      <c r="F3113" t="s">
        <v>11658</v>
      </c>
      <c r="G3113" s="19" t="s">
        <v>33</v>
      </c>
      <c r="H3113" t="s">
        <v>11659</v>
      </c>
      <c r="I3113" t="s">
        <v>150</v>
      </c>
      <c r="J3113" t="s">
        <v>244</v>
      </c>
      <c r="K3113" t="s">
        <v>11660</v>
      </c>
      <c r="L3113" t="s">
        <v>89</v>
      </c>
      <c r="M3113" t="s">
        <v>89</v>
      </c>
      <c r="N3113" s="19" t="s">
        <v>33</v>
      </c>
      <c r="S3113" s="19" t="s">
        <v>33</v>
      </c>
    </row>
    <row r="3114" spans="5:19" x14ac:dyDescent="0.25">
      <c r="E3114" t="s">
        <v>11661</v>
      </c>
      <c r="F3114" t="s">
        <v>11662</v>
      </c>
      <c r="G3114" s="19" t="s">
        <v>33</v>
      </c>
      <c r="H3114" t="s">
        <v>11663</v>
      </c>
      <c r="I3114" t="s">
        <v>52</v>
      </c>
      <c r="J3114" t="s">
        <v>558</v>
      </c>
      <c r="K3114" t="s">
        <v>11664</v>
      </c>
      <c r="L3114" t="s">
        <v>89</v>
      </c>
      <c r="M3114" t="s">
        <v>89</v>
      </c>
      <c r="N3114" s="19" t="s">
        <v>33</v>
      </c>
      <c r="S3114" s="19" t="s">
        <v>33</v>
      </c>
    </row>
    <row r="3115" spans="5:19" x14ac:dyDescent="0.25">
      <c r="E3115" t="s">
        <v>11665</v>
      </c>
      <c r="F3115" t="s">
        <v>11666</v>
      </c>
      <c r="G3115" s="19" t="s">
        <v>33</v>
      </c>
      <c r="H3115" t="s">
        <v>11667</v>
      </c>
      <c r="I3115" t="s">
        <v>82</v>
      </c>
      <c r="J3115" t="s">
        <v>339</v>
      </c>
      <c r="K3115" t="s">
        <v>11668</v>
      </c>
      <c r="L3115" t="s">
        <v>89</v>
      </c>
      <c r="M3115" t="s">
        <v>89</v>
      </c>
      <c r="N3115" s="19" t="s">
        <v>33</v>
      </c>
      <c r="S3115" s="19" t="s">
        <v>33</v>
      </c>
    </row>
    <row r="3116" spans="5:19" x14ac:dyDescent="0.25">
      <c r="E3116" t="s">
        <v>11669</v>
      </c>
      <c r="F3116" t="s">
        <v>11670</v>
      </c>
      <c r="G3116" s="19" t="s">
        <v>33</v>
      </c>
      <c r="H3116" t="s">
        <v>11671</v>
      </c>
      <c r="I3116" t="s">
        <v>150</v>
      </c>
      <c r="J3116" t="s">
        <v>151</v>
      </c>
      <c r="K3116" t="s">
        <v>11672</v>
      </c>
      <c r="L3116" t="s">
        <v>89</v>
      </c>
      <c r="M3116" t="s">
        <v>89</v>
      </c>
      <c r="N3116" s="19" t="s">
        <v>33</v>
      </c>
      <c r="S3116" s="19" t="s">
        <v>33</v>
      </c>
    </row>
    <row r="3117" spans="5:19" x14ac:dyDescent="0.25">
      <c r="E3117" t="s">
        <v>11673</v>
      </c>
      <c r="F3117" t="s">
        <v>11674</v>
      </c>
      <c r="G3117" s="19" t="s">
        <v>33</v>
      </c>
      <c r="H3117" t="s">
        <v>11671</v>
      </c>
      <c r="I3117" t="s">
        <v>150</v>
      </c>
      <c r="J3117" t="s">
        <v>151</v>
      </c>
      <c r="K3117" t="s">
        <v>11675</v>
      </c>
      <c r="L3117" t="s">
        <v>89</v>
      </c>
      <c r="M3117" t="s">
        <v>89</v>
      </c>
      <c r="N3117" s="19" t="s">
        <v>33</v>
      </c>
      <c r="S3117" s="19" t="s">
        <v>33</v>
      </c>
    </row>
    <row r="3118" spans="5:19" x14ac:dyDescent="0.25">
      <c r="E3118" t="s">
        <v>11676</v>
      </c>
      <c r="F3118" t="s">
        <v>11677</v>
      </c>
      <c r="G3118" s="19" t="s">
        <v>33</v>
      </c>
      <c r="H3118" t="s">
        <v>11678</v>
      </c>
      <c r="I3118" t="s">
        <v>52</v>
      </c>
      <c r="J3118" t="s">
        <v>1493</v>
      </c>
      <c r="K3118" t="s">
        <v>11679</v>
      </c>
      <c r="L3118" t="s">
        <v>89</v>
      </c>
      <c r="M3118" t="s">
        <v>89</v>
      </c>
      <c r="N3118" s="19" t="s">
        <v>33</v>
      </c>
      <c r="S3118" s="19" t="s">
        <v>33</v>
      </c>
    </row>
    <row r="3119" spans="5:19" x14ac:dyDescent="0.25">
      <c r="E3119" t="s">
        <v>11680</v>
      </c>
      <c r="F3119" t="s">
        <v>11681</v>
      </c>
      <c r="G3119" s="19" t="s">
        <v>33</v>
      </c>
      <c r="H3119" t="s">
        <v>11682</v>
      </c>
      <c r="I3119" t="s">
        <v>89</v>
      </c>
      <c r="J3119" t="s">
        <v>89</v>
      </c>
      <c r="K3119" t="s">
        <v>11683</v>
      </c>
      <c r="L3119" t="s">
        <v>89</v>
      </c>
      <c r="M3119" t="s">
        <v>89</v>
      </c>
      <c r="N3119" s="19" t="s">
        <v>33</v>
      </c>
      <c r="S3119" s="19" t="s">
        <v>33</v>
      </c>
    </row>
    <row r="3120" spans="5:19" x14ac:dyDescent="0.25">
      <c r="E3120" t="s">
        <v>11684</v>
      </c>
      <c r="F3120" t="s">
        <v>11685</v>
      </c>
      <c r="G3120" s="19" t="s">
        <v>33</v>
      </c>
      <c r="H3120" t="s">
        <v>11686</v>
      </c>
      <c r="I3120" t="s">
        <v>91</v>
      </c>
      <c r="J3120" t="s">
        <v>417</v>
      </c>
      <c r="K3120" t="s">
        <v>11687</v>
      </c>
      <c r="L3120" t="s">
        <v>89</v>
      </c>
      <c r="M3120" t="s">
        <v>89</v>
      </c>
      <c r="N3120" s="19" t="s">
        <v>33</v>
      </c>
      <c r="S3120" s="19" t="s">
        <v>33</v>
      </c>
    </row>
    <row r="3121" spans="5:19" x14ac:dyDescent="0.25">
      <c r="E3121" t="s">
        <v>11688</v>
      </c>
      <c r="F3121" t="s">
        <v>11689</v>
      </c>
      <c r="G3121" s="19" t="s">
        <v>33</v>
      </c>
      <c r="H3121" t="s">
        <v>11690</v>
      </c>
      <c r="I3121" t="s">
        <v>52</v>
      </c>
      <c r="J3121" t="s">
        <v>1493</v>
      </c>
      <c r="K3121" t="s">
        <v>11691</v>
      </c>
      <c r="L3121" t="s">
        <v>89</v>
      </c>
      <c r="M3121" t="s">
        <v>89</v>
      </c>
      <c r="N3121" s="19" t="s">
        <v>33</v>
      </c>
      <c r="S3121" s="19" t="s">
        <v>33</v>
      </c>
    </row>
    <row r="3122" spans="5:19" x14ac:dyDescent="0.25">
      <c r="E3122" t="s">
        <v>11692</v>
      </c>
      <c r="F3122" t="s">
        <v>11693</v>
      </c>
      <c r="G3122" s="19" t="s">
        <v>33</v>
      </c>
      <c r="H3122" t="s">
        <v>11694</v>
      </c>
      <c r="I3122" t="s">
        <v>110</v>
      </c>
      <c r="J3122" t="s">
        <v>362</v>
      </c>
      <c r="K3122" t="s">
        <v>11695</v>
      </c>
      <c r="L3122" t="s">
        <v>89</v>
      </c>
      <c r="M3122" t="s">
        <v>89</v>
      </c>
      <c r="N3122" s="19" t="s">
        <v>33</v>
      </c>
      <c r="S3122" s="19" t="s">
        <v>33</v>
      </c>
    </row>
    <row r="3123" spans="5:19" x14ac:dyDescent="0.25">
      <c r="E3123" t="s">
        <v>11696</v>
      </c>
      <c r="F3123" t="s">
        <v>11697</v>
      </c>
      <c r="G3123" s="19" t="s">
        <v>33</v>
      </c>
      <c r="H3123" t="s">
        <v>11698</v>
      </c>
      <c r="I3123" t="s">
        <v>35</v>
      </c>
      <c r="J3123" t="s">
        <v>1079</v>
      </c>
      <c r="K3123" t="s">
        <v>11699</v>
      </c>
      <c r="L3123" t="s">
        <v>89</v>
      </c>
      <c r="M3123" t="s">
        <v>89</v>
      </c>
      <c r="N3123" s="19" t="s">
        <v>33</v>
      </c>
      <c r="S3123" s="19" t="s">
        <v>33</v>
      </c>
    </row>
    <row r="3124" spans="5:19" x14ac:dyDescent="0.25">
      <c r="E3124" t="s">
        <v>11700</v>
      </c>
      <c r="F3124" t="s">
        <v>11701</v>
      </c>
      <c r="G3124" s="19" t="s">
        <v>33</v>
      </c>
      <c r="H3124" t="s">
        <v>11702</v>
      </c>
      <c r="I3124" t="s">
        <v>110</v>
      </c>
      <c r="J3124" t="s">
        <v>105</v>
      </c>
      <c r="K3124" t="s">
        <v>11703</v>
      </c>
      <c r="L3124" t="s">
        <v>89</v>
      </c>
      <c r="M3124" t="s">
        <v>89</v>
      </c>
      <c r="N3124" s="19" t="s">
        <v>33</v>
      </c>
      <c r="S3124" s="19" t="s">
        <v>33</v>
      </c>
    </row>
    <row r="3125" spans="5:19" x14ac:dyDescent="0.25">
      <c r="E3125" t="s">
        <v>11704</v>
      </c>
      <c r="F3125" t="s">
        <v>11705</v>
      </c>
      <c r="G3125" s="19" t="s">
        <v>33</v>
      </c>
      <c r="H3125" t="s">
        <v>11706</v>
      </c>
      <c r="I3125" t="s">
        <v>38</v>
      </c>
      <c r="J3125" t="s">
        <v>39</v>
      </c>
      <c r="K3125" t="s">
        <v>11707</v>
      </c>
      <c r="L3125" t="s">
        <v>52</v>
      </c>
      <c r="M3125" t="s">
        <v>531</v>
      </c>
      <c r="N3125" s="19" t="s">
        <v>33</v>
      </c>
      <c r="S3125" s="19" t="s">
        <v>33</v>
      </c>
    </row>
    <row r="3126" spans="5:19" x14ac:dyDescent="0.25">
      <c r="E3126" t="s">
        <v>11708</v>
      </c>
      <c r="F3126" t="s">
        <v>11709</v>
      </c>
      <c r="G3126" s="19" t="s">
        <v>33</v>
      </c>
      <c r="H3126" t="s">
        <v>11710</v>
      </c>
      <c r="I3126" t="s">
        <v>52</v>
      </c>
      <c r="J3126" t="s">
        <v>195</v>
      </c>
      <c r="K3126" t="s">
        <v>11711</v>
      </c>
      <c r="L3126" t="s">
        <v>44</v>
      </c>
      <c r="M3126" t="s">
        <v>915</v>
      </c>
      <c r="N3126" s="19" t="s">
        <v>33</v>
      </c>
      <c r="S3126" s="19" t="s">
        <v>33</v>
      </c>
    </row>
    <row r="3127" spans="5:19" x14ac:dyDescent="0.25">
      <c r="E3127" t="s">
        <v>11712</v>
      </c>
      <c r="F3127" t="s">
        <v>11713</v>
      </c>
      <c r="G3127" s="19" t="s">
        <v>33</v>
      </c>
      <c r="H3127" t="s">
        <v>11714</v>
      </c>
      <c r="I3127" t="s">
        <v>52</v>
      </c>
      <c r="J3127" t="s">
        <v>1140</v>
      </c>
      <c r="K3127" t="s">
        <v>11715</v>
      </c>
      <c r="L3127" t="s">
        <v>44</v>
      </c>
      <c r="M3127" t="s">
        <v>103</v>
      </c>
      <c r="N3127" s="19" t="s">
        <v>33</v>
      </c>
      <c r="S3127" s="19" t="s">
        <v>33</v>
      </c>
    </row>
    <row r="3128" spans="5:19" x14ac:dyDescent="0.25">
      <c r="E3128" t="s">
        <v>11716</v>
      </c>
      <c r="F3128" t="s">
        <v>11717</v>
      </c>
      <c r="G3128" s="19" t="s">
        <v>33</v>
      </c>
      <c r="H3128" t="s">
        <v>11718</v>
      </c>
      <c r="I3128" t="s">
        <v>82</v>
      </c>
      <c r="J3128" t="s">
        <v>693</v>
      </c>
      <c r="K3128" t="s">
        <v>11715</v>
      </c>
      <c r="L3128" t="s">
        <v>44</v>
      </c>
      <c r="M3128" t="s">
        <v>103</v>
      </c>
      <c r="N3128" s="19" t="s">
        <v>33</v>
      </c>
      <c r="S3128" s="19" t="s">
        <v>33</v>
      </c>
    </row>
    <row r="3129" spans="5:19" x14ac:dyDescent="0.25">
      <c r="E3129" t="s">
        <v>11719</v>
      </c>
      <c r="F3129" t="s">
        <v>11720</v>
      </c>
      <c r="G3129" s="19" t="s">
        <v>33</v>
      </c>
      <c r="H3129" t="s">
        <v>11721</v>
      </c>
      <c r="I3129" t="s">
        <v>110</v>
      </c>
      <c r="J3129" t="s">
        <v>313</v>
      </c>
      <c r="K3129" t="s">
        <v>11722</v>
      </c>
      <c r="L3129" t="s">
        <v>38</v>
      </c>
      <c r="M3129" t="s">
        <v>68</v>
      </c>
      <c r="N3129" s="19" t="s">
        <v>33</v>
      </c>
      <c r="S3129" s="19" t="s">
        <v>33</v>
      </c>
    </row>
    <row r="3130" spans="5:19" x14ac:dyDescent="0.25">
      <c r="E3130" t="s">
        <v>11723</v>
      </c>
      <c r="F3130" t="s">
        <v>11724</v>
      </c>
      <c r="G3130" s="19" t="s">
        <v>33</v>
      </c>
      <c r="H3130" t="s">
        <v>11725</v>
      </c>
      <c r="I3130" t="s">
        <v>52</v>
      </c>
      <c r="J3130" t="s">
        <v>195</v>
      </c>
      <c r="K3130" t="s">
        <v>11726</v>
      </c>
      <c r="L3130" t="s">
        <v>52</v>
      </c>
      <c r="M3130" t="s">
        <v>2917</v>
      </c>
      <c r="N3130" s="19" t="s">
        <v>33</v>
      </c>
      <c r="S3130" s="19" t="s">
        <v>33</v>
      </c>
    </row>
    <row r="3131" spans="5:19" x14ac:dyDescent="0.25">
      <c r="E3131" t="s">
        <v>11727</v>
      </c>
      <c r="F3131" t="s">
        <v>11728</v>
      </c>
      <c r="G3131" s="19" t="s">
        <v>33</v>
      </c>
      <c r="H3131" t="s">
        <v>11729</v>
      </c>
      <c r="I3131" t="s">
        <v>35</v>
      </c>
      <c r="J3131" t="s">
        <v>263</v>
      </c>
      <c r="K3131" t="s">
        <v>11730</v>
      </c>
      <c r="L3131" t="s">
        <v>150</v>
      </c>
      <c r="M3131" t="s">
        <v>151</v>
      </c>
      <c r="N3131" s="19" t="s">
        <v>33</v>
      </c>
      <c r="S3131" s="19" t="s">
        <v>33</v>
      </c>
    </row>
    <row r="3132" spans="5:19" x14ac:dyDescent="0.25">
      <c r="E3132" t="s">
        <v>11731</v>
      </c>
      <c r="F3132" t="s">
        <v>11732</v>
      </c>
      <c r="G3132" s="19" t="s">
        <v>33</v>
      </c>
      <c r="H3132" t="s">
        <v>11733</v>
      </c>
      <c r="I3132" t="s">
        <v>35</v>
      </c>
      <c r="J3132" t="s">
        <v>160</v>
      </c>
      <c r="K3132" t="s">
        <v>11734</v>
      </c>
      <c r="L3132" t="s">
        <v>96</v>
      </c>
      <c r="M3132" t="s">
        <v>506</v>
      </c>
      <c r="N3132" s="19" t="s">
        <v>33</v>
      </c>
      <c r="S3132" s="19" t="s">
        <v>33</v>
      </c>
    </row>
    <row r="3133" spans="5:19" x14ac:dyDescent="0.25">
      <c r="E3133" t="s">
        <v>11735</v>
      </c>
      <c r="F3133" t="s">
        <v>11736</v>
      </c>
      <c r="G3133" s="19" t="s">
        <v>33</v>
      </c>
      <c r="H3133" t="s">
        <v>11737</v>
      </c>
      <c r="I3133" t="s">
        <v>38</v>
      </c>
      <c r="J3133" t="s">
        <v>471</v>
      </c>
      <c r="K3133" t="s">
        <v>11738</v>
      </c>
      <c r="L3133" t="s">
        <v>38</v>
      </c>
      <c r="M3133" t="s">
        <v>1096</v>
      </c>
      <c r="N3133" s="19" t="s">
        <v>33</v>
      </c>
      <c r="S3133" s="19" t="s">
        <v>33</v>
      </c>
    </row>
    <row r="3134" spans="5:19" x14ac:dyDescent="0.25">
      <c r="E3134" t="s">
        <v>11739</v>
      </c>
      <c r="F3134" t="s">
        <v>11740</v>
      </c>
      <c r="G3134" s="19" t="s">
        <v>33</v>
      </c>
      <c r="H3134" t="s">
        <v>11741</v>
      </c>
      <c r="I3134" t="s">
        <v>150</v>
      </c>
      <c r="J3134" t="s">
        <v>510</v>
      </c>
      <c r="K3134" t="s">
        <v>11742</v>
      </c>
      <c r="L3134" t="s">
        <v>38</v>
      </c>
      <c r="M3134" t="s">
        <v>283</v>
      </c>
      <c r="N3134" s="19" t="s">
        <v>33</v>
      </c>
      <c r="S3134" s="19" t="s">
        <v>33</v>
      </c>
    </row>
    <row r="3135" spans="5:19" x14ac:dyDescent="0.25">
      <c r="E3135" t="s">
        <v>11743</v>
      </c>
      <c r="F3135" t="s">
        <v>11744</v>
      </c>
      <c r="G3135" s="19" t="s">
        <v>33</v>
      </c>
      <c r="H3135" t="s">
        <v>11745</v>
      </c>
      <c r="I3135" t="s">
        <v>52</v>
      </c>
      <c r="J3135" t="s">
        <v>881</v>
      </c>
      <c r="K3135" t="s">
        <v>11742</v>
      </c>
      <c r="L3135" t="s">
        <v>38</v>
      </c>
      <c r="M3135" t="s">
        <v>283</v>
      </c>
      <c r="N3135" s="19" t="s">
        <v>33</v>
      </c>
      <c r="S3135" s="19" t="s">
        <v>33</v>
      </c>
    </row>
    <row r="3136" spans="5:19" x14ac:dyDescent="0.25">
      <c r="E3136" t="s">
        <v>11746</v>
      </c>
      <c r="F3136" t="s">
        <v>11747</v>
      </c>
      <c r="G3136" s="19" t="s">
        <v>33</v>
      </c>
      <c r="H3136" t="s">
        <v>11748</v>
      </c>
      <c r="I3136" t="s">
        <v>52</v>
      </c>
      <c r="J3136" t="s">
        <v>881</v>
      </c>
      <c r="K3136" t="s">
        <v>11749</v>
      </c>
      <c r="L3136" t="s">
        <v>89</v>
      </c>
      <c r="M3136" t="s">
        <v>89</v>
      </c>
      <c r="N3136" s="19" t="s">
        <v>33</v>
      </c>
      <c r="S3136" s="19" t="s">
        <v>33</v>
      </c>
    </row>
    <row r="3137" spans="5:19" x14ac:dyDescent="0.25">
      <c r="E3137" t="s">
        <v>11750</v>
      </c>
      <c r="F3137" t="s">
        <v>11751</v>
      </c>
      <c r="G3137" s="19" t="s">
        <v>33</v>
      </c>
      <c r="H3137" t="s">
        <v>11752</v>
      </c>
      <c r="I3137" t="s">
        <v>35</v>
      </c>
      <c r="J3137" t="s">
        <v>447</v>
      </c>
      <c r="K3137" t="s">
        <v>11753</v>
      </c>
      <c r="L3137" t="s">
        <v>89</v>
      </c>
      <c r="M3137" t="s">
        <v>89</v>
      </c>
      <c r="N3137" s="19" t="s">
        <v>33</v>
      </c>
      <c r="S3137" s="19" t="s">
        <v>33</v>
      </c>
    </row>
    <row r="3138" spans="5:19" x14ac:dyDescent="0.25">
      <c r="E3138" t="s">
        <v>11754</v>
      </c>
      <c r="F3138" t="s">
        <v>11755</v>
      </c>
      <c r="G3138" s="19" t="s">
        <v>33</v>
      </c>
      <c r="H3138" t="s">
        <v>11756</v>
      </c>
      <c r="I3138" t="s">
        <v>91</v>
      </c>
      <c r="J3138" t="s">
        <v>99</v>
      </c>
      <c r="K3138" t="s">
        <v>11757</v>
      </c>
      <c r="L3138" t="s">
        <v>35</v>
      </c>
      <c r="M3138" t="s">
        <v>263</v>
      </c>
      <c r="N3138" s="19" t="s">
        <v>33</v>
      </c>
      <c r="S3138" s="19" t="s">
        <v>33</v>
      </c>
    </row>
    <row r="3139" spans="5:19" x14ac:dyDescent="0.25">
      <c r="E3139" t="s">
        <v>11758</v>
      </c>
      <c r="F3139" t="s">
        <v>11759</v>
      </c>
      <c r="G3139" s="19" t="s">
        <v>33</v>
      </c>
      <c r="H3139" t="s">
        <v>11760</v>
      </c>
      <c r="I3139" t="s">
        <v>35</v>
      </c>
      <c r="J3139" t="s">
        <v>263</v>
      </c>
      <c r="K3139" t="s">
        <v>11761</v>
      </c>
      <c r="L3139" t="s">
        <v>44</v>
      </c>
      <c r="M3139" t="s">
        <v>103</v>
      </c>
      <c r="N3139" s="19" t="s">
        <v>33</v>
      </c>
      <c r="S3139" s="19" t="s">
        <v>33</v>
      </c>
    </row>
    <row r="3140" spans="5:19" x14ac:dyDescent="0.25">
      <c r="E3140" t="s">
        <v>11762</v>
      </c>
      <c r="F3140" t="s">
        <v>11763</v>
      </c>
      <c r="G3140" s="19" t="s">
        <v>33</v>
      </c>
      <c r="H3140" t="s">
        <v>11764</v>
      </c>
      <c r="I3140" t="s">
        <v>44</v>
      </c>
      <c r="J3140" t="s">
        <v>506</v>
      </c>
      <c r="K3140" t="s">
        <v>11765</v>
      </c>
      <c r="L3140" t="s">
        <v>44</v>
      </c>
      <c r="M3140" t="s">
        <v>103</v>
      </c>
      <c r="N3140" s="19" t="s">
        <v>33</v>
      </c>
      <c r="S3140" s="19" t="s">
        <v>33</v>
      </c>
    </row>
    <row r="3141" spans="5:19" x14ac:dyDescent="0.25">
      <c r="E3141" t="s">
        <v>11766</v>
      </c>
      <c r="F3141" t="s">
        <v>11767</v>
      </c>
      <c r="G3141" s="19" t="s">
        <v>33</v>
      </c>
      <c r="H3141" t="s">
        <v>11768</v>
      </c>
      <c r="I3141" t="s">
        <v>89</v>
      </c>
      <c r="J3141" t="s">
        <v>89</v>
      </c>
      <c r="K3141" t="s">
        <v>11769</v>
      </c>
      <c r="L3141" t="s">
        <v>44</v>
      </c>
      <c r="M3141" t="s">
        <v>915</v>
      </c>
      <c r="N3141" s="19" t="s">
        <v>33</v>
      </c>
      <c r="S3141" s="19" t="s">
        <v>33</v>
      </c>
    </row>
    <row r="3142" spans="5:19" x14ac:dyDescent="0.25">
      <c r="E3142" t="s">
        <v>11770</v>
      </c>
      <c r="F3142" t="s">
        <v>11771</v>
      </c>
      <c r="G3142" s="19" t="s">
        <v>33</v>
      </c>
      <c r="H3142" t="s">
        <v>11768</v>
      </c>
      <c r="I3142" t="s">
        <v>89</v>
      </c>
      <c r="J3142" t="s">
        <v>89</v>
      </c>
      <c r="K3142" t="s">
        <v>11772</v>
      </c>
      <c r="L3142" t="s">
        <v>91</v>
      </c>
      <c r="M3142" t="s">
        <v>417</v>
      </c>
      <c r="N3142" s="19" t="s">
        <v>33</v>
      </c>
      <c r="S3142" s="19" t="s">
        <v>33</v>
      </c>
    </row>
    <row r="3143" spans="5:19" x14ac:dyDescent="0.25">
      <c r="E3143" t="s">
        <v>11773</v>
      </c>
      <c r="F3143" t="s">
        <v>11774</v>
      </c>
      <c r="G3143" s="19" t="s">
        <v>33</v>
      </c>
      <c r="H3143" t="s">
        <v>11768</v>
      </c>
      <c r="I3143" t="s">
        <v>89</v>
      </c>
      <c r="J3143" t="s">
        <v>89</v>
      </c>
      <c r="K3143" t="s">
        <v>11775</v>
      </c>
      <c r="L3143" t="s">
        <v>44</v>
      </c>
      <c r="M3143" t="s">
        <v>103</v>
      </c>
      <c r="N3143" s="19" t="s">
        <v>33</v>
      </c>
      <c r="S3143" s="19" t="s">
        <v>33</v>
      </c>
    </row>
    <row r="3144" spans="5:19" x14ac:dyDescent="0.25">
      <c r="E3144" t="s">
        <v>11776</v>
      </c>
      <c r="F3144" t="s">
        <v>11777</v>
      </c>
      <c r="G3144" s="19" t="s">
        <v>33</v>
      </c>
      <c r="H3144" t="s">
        <v>11768</v>
      </c>
      <c r="I3144" t="s">
        <v>38</v>
      </c>
      <c r="J3144" t="s">
        <v>68</v>
      </c>
      <c r="K3144" t="s">
        <v>11778</v>
      </c>
      <c r="L3144" t="s">
        <v>91</v>
      </c>
      <c r="M3144" t="s">
        <v>99</v>
      </c>
      <c r="N3144" s="19" t="s">
        <v>33</v>
      </c>
      <c r="S3144" s="19" t="s">
        <v>33</v>
      </c>
    </row>
    <row r="3145" spans="5:19" x14ac:dyDescent="0.25">
      <c r="E3145" t="s">
        <v>11779</v>
      </c>
      <c r="F3145" t="s">
        <v>11780</v>
      </c>
      <c r="G3145" s="19" t="s">
        <v>33</v>
      </c>
      <c r="H3145" t="s">
        <v>11781</v>
      </c>
      <c r="K3145" t="s">
        <v>11782</v>
      </c>
      <c r="L3145" t="s">
        <v>170</v>
      </c>
      <c r="M3145" t="s">
        <v>1007</v>
      </c>
      <c r="N3145" s="19" t="s">
        <v>33</v>
      </c>
      <c r="S3145" s="19" t="s">
        <v>33</v>
      </c>
    </row>
    <row r="3146" spans="5:19" x14ac:dyDescent="0.25">
      <c r="E3146" t="s">
        <v>11783</v>
      </c>
      <c r="F3146" t="s">
        <v>11784</v>
      </c>
      <c r="G3146" s="19" t="s">
        <v>33</v>
      </c>
      <c r="H3146" t="s">
        <v>11785</v>
      </c>
      <c r="I3146" t="s">
        <v>44</v>
      </c>
      <c r="J3146" t="s">
        <v>103</v>
      </c>
      <c r="K3146" t="s">
        <v>11786</v>
      </c>
      <c r="L3146" t="s">
        <v>44</v>
      </c>
      <c r="M3146" t="s">
        <v>144</v>
      </c>
      <c r="N3146" s="19" t="s">
        <v>33</v>
      </c>
      <c r="S3146" s="19" t="s">
        <v>33</v>
      </c>
    </row>
    <row r="3147" spans="5:19" x14ac:dyDescent="0.25">
      <c r="E3147" t="s">
        <v>11787</v>
      </c>
      <c r="F3147" t="s">
        <v>11788</v>
      </c>
      <c r="G3147" s="19" t="s">
        <v>33</v>
      </c>
      <c r="H3147" t="s">
        <v>11789</v>
      </c>
      <c r="I3147" t="s">
        <v>356</v>
      </c>
      <c r="J3147" t="s">
        <v>945</v>
      </c>
      <c r="K3147" t="s">
        <v>11790</v>
      </c>
      <c r="L3147" t="s">
        <v>52</v>
      </c>
      <c r="M3147" t="s">
        <v>239</v>
      </c>
      <c r="N3147" s="19" t="s">
        <v>33</v>
      </c>
      <c r="S3147" s="19" t="s">
        <v>33</v>
      </c>
    </row>
    <row r="3148" spans="5:19" x14ac:dyDescent="0.25">
      <c r="E3148" t="s">
        <v>11791</v>
      </c>
      <c r="F3148" t="s">
        <v>11792</v>
      </c>
      <c r="G3148" s="19" t="s">
        <v>33</v>
      </c>
      <c r="H3148" t="s">
        <v>11793</v>
      </c>
      <c r="I3148" t="s">
        <v>44</v>
      </c>
      <c r="J3148" t="s">
        <v>103</v>
      </c>
      <c r="K3148" t="s">
        <v>11794</v>
      </c>
      <c r="L3148" t="s">
        <v>44</v>
      </c>
      <c r="M3148" t="s">
        <v>103</v>
      </c>
      <c r="N3148" s="19" t="s">
        <v>33</v>
      </c>
      <c r="S3148" s="19" t="s">
        <v>33</v>
      </c>
    </row>
    <row r="3149" spans="5:19" x14ac:dyDescent="0.25">
      <c r="F3149" t="s">
        <v>11795</v>
      </c>
      <c r="K3149" t="s">
        <v>11796</v>
      </c>
      <c r="L3149" t="s">
        <v>35</v>
      </c>
      <c r="M3149" t="s">
        <v>442</v>
      </c>
    </row>
    <row r="3150" spans="5:19" x14ac:dyDescent="0.25">
      <c r="F3150" t="s">
        <v>11797</v>
      </c>
      <c r="K3150" t="s">
        <v>11798</v>
      </c>
      <c r="L3150" t="s">
        <v>44</v>
      </c>
      <c r="M3150" t="s">
        <v>285</v>
      </c>
    </row>
    <row r="3151" spans="5:19" x14ac:dyDescent="0.25">
      <c r="F3151" t="s">
        <v>11799</v>
      </c>
      <c r="K3151" t="s">
        <v>11800</v>
      </c>
      <c r="L3151" t="s">
        <v>38</v>
      </c>
      <c r="M3151" t="s">
        <v>68</v>
      </c>
    </row>
    <row r="3152" spans="5:19" x14ac:dyDescent="0.25">
      <c r="F3152" t="s">
        <v>11801</v>
      </c>
      <c r="K3152" t="s">
        <v>11800</v>
      </c>
      <c r="L3152" t="s">
        <v>38</v>
      </c>
      <c r="M3152" t="s">
        <v>68</v>
      </c>
    </row>
    <row r="3153" spans="6:13" x14ac:dyDescent="0.25">
      <c r="F3153" t="s">
        <v>11802</v>
      </c>
      <c r="K3153" t="s">
        <v>11803</v>
      </c>
      <c r="L3153" t="s">
        <v>38</v>
      </c>
      <c r="M3153" t="s">
        <v>68</v>
      </c>
    </row>
    <row r="3154" spans="6:13" x14ac:dyDescent="0.25">
      <c r="F3154" t="s">
        <v>11804</v>
      </c>
      <c r="K3154" t="s">
        <v>11805</v>
      </c>
      <c r="L3154" t="s">
        <v>38</v>
      </c>
      <c r="M3154" t="s">
        <v>68</v>
      </c>
    </row>
    <row r="3155" spans="6:13" x14ac:dyDescent="0.25">
      <c r="F3155" t="s">
        <v>11806</v>
      </c>
      <c r="K3155" t="s">
        <v>11807</v>
      </c>
      <c r="L3155" t="s">
        <v>38</v>
      </c>
      <c r="M3155" t="s">
        <v>62</v>
      </c>
    </row>
    <row r="3156" spans="6:13" x14ac:dyDescent="0.25">
      <c r="F3156" t="s">
        <v>11808</v>
      </c>
      <c r="K3156" t="s">
        <v>11809</v>
      </c>
      <c r="L3156" t="s">
        <v>44</v>
      </c>
      <c r="M3156" t="s">
        <v>103</v>
      </c>
    </row>
    <row r="3157" spans="6:13" x14ac:dyDescent="0.25">
      <c r="F3157" t="s">
        <v>11810</v>
      </c>
      <c r="K3157" t="s">
        <v>11811</v>
      </c>
      <c r="L3157" t="s">
        <v>35</v>
      </c>
      <c r="M3157" t="s">
        <v>3660</v>
      </c>
    </row>
    <row r="3158" spans="6:13" x14ac:dyDescent="0.25">
      <c r="F3158" t="s">
        <v>11812</v>
      </c>
      <c r="K3158" t="s">
        <v>11813</v>
      </c>
      <c r="L3158" t="s">
        <v>38</v>
      </c>
      <c r="M3158" t="s">
        <v>68</v>
      </c>
    </row>
    <row r="3159" spans="6:13" x14ac:dyDescent="0.25">
      <c r="F3159" t="s">
        <v>11814</v>
      </c>
      <c r="K3159" t="s">
        <v>11815</v>
      </c>
      <c r="L3159" t="s">
        <v>110</v>
      </c>
      <c r="M3159" t="s">
        <v>111</v>
      </c>
    </row>
    <row r="3160" spans="6:13" x14ac:dyDescent="0.25">
      <c r="F3160" t="s">
        <v>11816</v>
      </c>
      <c r="K3160" t="s">
        <v>11817</v>
      </c>
      <c r="L3160" t="s">
        <v>89</v>
      </c>
      <c r="M3160" t="s">
        <v>89</v>
      </c>
    </row>
    <row r="3161" spans="6:13" x14ac:dyDescent="0.25">
      <c r="F3161" t="s">
        <v>11818</v>
      </c>
      <c r="K3161" t="s">
        <v>11819</v>
      </c>
      <c r="L3161" t="s">
        <v>35</v>
      </c>
      <c r="M3161" t="s">
        <v>36</v>
      </c>
    </row>
    <row r="3162" spans="6:13" x14ac:dyDescent="0.25">
      <c r="F3162" t="s">
        <v>11820</v>
      </c>
      <c r="K3162" t="s">
        <v>11821</v>
      </c>
      <c r="L3162" t="s">
        <v>35</v>
      </c>
      <c r="M3162" t="s">
        <v>60</v>
      </c>
    </row>
    <row r="3163" spans="6:13" x14ac:dyDescent="0.25">
      <c r="F3163" t="s">
        <v>11822</v>
      </c>
      <c r="K3163" t="s">
        <v>11823</v>
      </c>
      <c r="L3163" t="s">
        <v>38</v>
      </c>
      <c r="M3163" t="s">
        <v>794</v>
      </c>
    </row>
    <row r="3164" spans="6:13" x14ac:dyDescent="0.25">
      <c r="F3164" t="s">
        <v>11824</v>
      </c>
      <c r="K3164" t="s">
        <v>11825</v>
      </c>
    </row>
    <row r="3165" spans="6:13" x14ac:dyDescent="0.25">
      <c r="F3165" t="s">
        <v>11826</v>
      </c>
      <c r="K3165" t="s">
        <v>11827</v>
      </c>
      <c r="L3165" t="s">
        <v>356</v>
      </c>
      <c r="M3165" t="s">
        <v>945</v>
      </c>
    </row>
    <row r="3166" spans="6:13" x14ac:dyDescent="0.25">
      <c r="F3166" t="s">
        <v>11828</v>
      </c>
      <c r="K3166" t="s">
        <v>11829</v>
      </c>
      <c r="L3166" t="s">
        <v>38</v>
      </c>
      <c r="M3166" t="s">
        <v>68</v>
      </c>
    </row>
    <row r="3167" spans="6:13" x14ac:dyDescent="0.25">
      <c r="F3167" t="s">
        <v>11830</v>
      </c>
      <c r="K3167" t="s">
        <v>11831</v>
      </c>
      <c r="L3167" t="s">
        <v>38</v>
      </c>
      <c r="M3167" t="s">
        <v>68</v>
      </c>
    </row>
    <row r="3168" spans="6:13" x14ac:dyDescent="0.25">
      <c r="F3168" t="s">
        <v>11832</v>
      </c>
      <c r="K3168" t="s">
        <v>11833</v>
      </c>
      <c r="L3168" t="s">
        <v>38</v>
      </c>
      <c r="M3168" t="s">
        <v>68</v>
      </c>
    </row>
    <row r="3169" spans="6:13" x14ac:dyDescent="0.25">
      <c r="F3169" t="s">
        <v>11834</v>
      </c>
      <c r="K3169" t="s">
        <v>11835</v>
      </c>
      <c r="L3169" t="s">
        <v>91</v>
      </c>
      <c r="M3169" t="s">
        <v>99</v>
      </c>
    </row>
    <row r="3170" spans="6:13" x14ac:dyDescent="0.25">
      <c r="F3170" t="s">
        <v>11836</v>
      </c>
      <c r="K3170" t="s">
        <v>11837</v>
      </c>
      <c r="L3170" t="s">
        <v>35</v>
      </c>
      <c r="M3170" t="s">
        <v>1007</v>
      </c>
    </row>
    <row r="3171" spans="6:13" x14ac:dyDescent="0.25">
      <c r="F3171" t="s">
        <v>11838</v>
      </c>
      <c r="K3171" t="s">
        <v>11839</v>
      </c>
      <c r="L3171" t="s">
        <v>38</v>
      </c>
      <c r="M3171" t="s">
        <v>62</v>
      </c>
    </row>
    <row r="3172" spans="6:13" x14ac:dyDescent="0.25">
      <c r="F3172" t="s">
        <v>11840</v>
      </c>
      <c r="K3172" t="s">
        <v>11841</v>
      </c>
      <c r="L3172" t="s">
        <v>150</v>
      </c>
      <c r="M3172" t="s">
        <v>537</v>
      </c>
    </row>
    <row r="3173" spans="6:13" x14ac:dyDescent="0.25">
      <c r="F3173" t="s">
        <v>11842</v>
      </c>
      <c r="K3173" t="s">
        <v>11843</v>
      </c>
      <c r="L3173" t="s">
        <v>150</v>
      </c>
      <c r="M3173" t="s">
        <v>117</v>
      </c>
    </row>
    <row r="3174" spans="6:13" x14ac:dyDescent="0.25">
      <c r="F3174" t="s">
        <v>11844</v>
      </c>
      <c r="K3174" t="s">
        <v>11845</v>
      </c>
      <c r="L3174" t="s">
        <v>110</v>
      </c>
      <c r="M3174" t="s">
        <v>313</v>
      </c>
    </row>
    <row r="3175" spans="6:13" x14ac:dyDescent="0.25">
      <c r="F3175" t="s">
        <v>11846</v>
      </c>
      <c r="K3175" t="s">
        <v>11847</v>
      </c>
      <c r="L3175" t="s">
        <v>170</v>
      </c>
      <c r="M3175" t="s">
        <v>1425</v>
      </c>
    </row>
    <row r="3176" spans="6:13" x14ac:dyDescent="0.25">
      <c r="F3176" t="s">
        <v>11848</v>
      </c>
      <c r="K3176" t="s">
        <v>11849</v>
      </c>
      <c r="L3176" t="s">
        <v>52</v>
      </c>
      <c r="M3176" t="s">
        <v>137</v>
      </c>
    </row>
    <row r="3177" spans="6:13" x14ac:dyDescent="0.25">
      <c r="F3177" t="s">
        <v>11850</v>
      </c>
      <c r="K3177" t="s">
        <v>11849</v>
      </c>
      <c r="L3177" t="s">
        <v>52</v>
      </c>
      <c r="M3177" t="s">
        <v>137</v>
      </c>
    </row>
    <row r="3178" spans="6:13" x14ac:dyDescent="0.25">
      <c r="F3178" t="s">
        <v>11851</v>
      </c>
      <c r="K3178" t="s">
        <v>11849</v>
      </c>
      <c r="L3178" t="s">
        <v>52</v>
      </c>
      <c r="M3178" t="s">
        <v>137</v>
      </c>
    </row>
    <row r="3179" spans="6:13" x14ac:dyDescent="0.25">
      <c r="F3179" t="s">
        <v>11852</v>
      </c>
      <c r="K3179" t="s">
        <v>11849</v>
      </c>
      <c r="L3179" t="s">
        <v>52</v>
      </c>
      <c r="M3179" t="s">
        <v>137</v>
      </c>
    </row>
    <row r="3180" spans="6:13" x14ac:dyDescent="0.25">
      <c r="F3180" t="s">
        <v>11853</v>
      </c>
      <c r="K3180" t="s">
        <v>11854</v>
      </c>
      <c r="L3180" t="s">
        <v>89</v>
      </c>
      <c r="M3180" t="s">
        <v>89</v>
      </c>
    </row>
    <row r="3181" spans="6:13" x14ac:dyDescent="0.25">
      <c r="F3181" t="s">
        <v>11855</v>
      </c>
      <c r="K3181" t="s">
        <v>11854</v>
      </c>
      <c r="L3181" t="s">
        <v>89</v>
      </c>
      <c r="M3181" t="s">
        <v>89</v>
      </c>
    </row>
    <row r="3182" spans="6:13" x14ac:dyDescent="0.25">
      <c r="F3182" t="s">
        <v>11856</v>
      </c>
      <c r="K3182" t="s">
        <v>11857</v>
      </c>
      <c r="L3182" t="s">
        <v>52</v>
      </c>
      <c r="M3182" t="s">
        <v>688</v>
      </c>
    </row>
    <row r="3183" spans="6:13" x14ac:dyDescent="0.25">
      <c r="F3183" t="s">
        <v>11858</v>
      </c>
      <c r="K3183" t="s">
        <v>11859</v>
      </c>
      <c r="L3183" t="s">
        <v>170</v>
      </c>
      <c r="M3183" t="s">
        <v>553</v>
      </c>
    </row>
    <row r="3184" spans="6:13" x14ac:dyDescent="0.25">
      <c r="F3184" t="s">
        <v>11860</v>
      </c>
      <c r="K3184" t="s">
        <v>11859</v>
      </c>
      <c r="L3184" t="s">
        <v>170</v>
      </c>
      <c r="M3184" t="s">
        <v>553</v>
      </c>
    </row>
    <row r="3185" spans="6:13" x14ac:dyDescent="0.25">
      <c r="F3185" t="s">
        <v>11861</v>
      </c>
      <c r="K3185" t="s">
        <v>11862</v>
      </c>
      <c r="L3185" t="s">
        <v>52</v>
      </c>
      <c r="M3185" t="s">
        <v>239</v>
      </c>
    </row>
    <row r="3186" spans="6:13" x14ac:dyDescent="0.25">
      <c r="F3186" t="s">
        <v>11863</v>
      </c>
      <c r="K3186" t="s">
        <v>11864</v>
      </c>
      <c r="L3186" t="s">
        <v>96</v>
      </c>
      <c r="M3186" t="s">
        <v>506</v>
      </c>
    </row>
    <row r="3187" spans="6:13" x14ac:dyDescent="0.25">
      <c r="F3187" t="s">
        <v>11865</v>
      </c>
      <c r="K3187" t="s">
        <v>11866</v>
      </c>
      <c r="L3187" t="s">
        <v>38</v>
      </c>
      <c r="M3187" t="s">
        <v>815</v>
      </c>
    </row>
    <row r="3188" spans="6:13" x14ac:dyDescent="0.25">
      <c r="F3188" t="s">
        <v>11867</v>
      </c>
      <c r="K3188" t="s">
        <v>11868</v>
      </c>
      <c r="L3188" t="s">
        <v>91</v>
      </c>
      <c r="M3188" t="s">
        <v>99</v>
      </c>
    </row>
    <row r="3189" spans="6:13" x14ac:dyDescent="0.25">
      <c r="F3189" t="s">
        <v>11869</v>
      </c>
      <c r="K3189" t="s">
        <v>11870</v>
      </c>
      <c r="L3189" t="s">
        <v>52</v>
      </c>
      <c r="M3189" t="s">
        <v>881</v>
      </c>
    </row>
    <row r="3190" spans="6:13" x14ac:dyDescent="0.25">
      <c r="F3190" t="s">
        <v>11871</v>
      </c>
      <c r="K3190" t="s">
        <v>11872</v>
      </c>
      <c r="L3190" t="s">
        <v>52</v>
      </c>
      <c r="M3190" t="s">
        <v>55</v>
      </c>
    </row>
    <row r="3191" spans="6:13" x14ac:dyDescent="0.25">
      <c r="F3191" t="s">
        <v>11873</v>
      </c>
      <c r="K3191" t="s">
        <v>11874</v>
      </c>
      <c r="L3191" t="s">
        <v>38</v>
      </c>
      <c r="M3191" t="s">
        <v>471</v>
      </c>
    </row>
    <row r="3192" spans="6:13" x14ac:dyDescent="0.25">
      <c r="F3192" t="s">
        <v>11875</v>
      </c>
      <c r="K3192" t="s">
        <v>11876</v>
      </c>
      <c r="L3192" t="s">
        <v>38</v>
      </c>
      <c r="M3192" t="s">
        <v>68</v>
      </c>
    </row>
    <row r="3193" spans="6:13" x14ac:dyDescent="0.25">
      <c r="F3193" t="s">
        <v>11877</v>
      </c>
      <c r="K3193" t="s">
        <v>11876</v>
      </c>
      <c r="L3193" t="s">
        <v>38</v>
      </c>
      <c r="M3193" t="s">
        <v>68</v>
      </c>
    </row>
    <row r="3194" spans="6:13" x14ac:dyDescent="0.25">
      <c r="F3194" t="s">
        <v>11878</v>
      </c>
      <c r="K3194" t="s">
        <v>11876</v>
      </c>
      <c r="L3194" t="s">
        <v>38</v>
      </c>
      <c r="M3194" t="s">
        <v>68</v>
      </c>
    </row>
    <row r="3195" spans="6:13" x14ac:dyDescent="0.25">
      <c r="F3195" t="s">
        <v>11879</v>
      </c>
      <c r="K3195" t="s">
        <v>11880</v>
      </c>
      <c r="L3195" t="s">
        <v>89</v>
      </c>
      <c r="M3195" t="s">
        <v>89</v>
      </c>
    </row>
    <row r="3196" spans="6:13" x14ac:dyDescent="0.25">
      <c r="F3196" t="s">
        <v>11881</v>
      </c>
      <c r="K3196" t="s">
        <v>11882</v>
      </c>
      <c r="L3196" t="s">
        <v>89</v>
      </c>
      <c r="M3196" t="s">
        <v>89</v>
      </c>
    </row>
    <row r="3197" spans="6:13" x14ac:dyDescent="0.25">
      <c r="F3197" t="s">
        <v>11883</v>
      </c>
      <c r="K3197" t="s">
        <v>11884</v>
      </c>
      <c r="L3197" t="s">
        <v>89</v>
      </c>
      <c r="M3197" t="s">
        <v>89</v>
      </c>
    </row>
    <row r="3198" spans="6:13" x14ac:dyDescent="0.25">
      <c r="F3198" t="s">
        <v>11885</v>
      </c>
      <c r="K3198" t="s">
        <v>11886</v>
      </c>
      <c r="L3198" t="s">
        <v>89</v>
      </c>
      <c r="M3198" t="s">
        <v>89</v>
      </c>
    </row>
    <row r="3199" spans="6:13" x14ac:dyDescent="0.25">
      <c r="F3199" t="s">
        <v>11887</v>
      </c>
      <c r="K3199" t="s">
        <v>11888</v>
      </c>
      <c r="L3199" t="s">
        <v>89</v>
      </c>
      <c r="M3199" t="s">
        <v>89</v>
      </c>
    </row>
    <row r="3200" spans="6:13" x14ac:dyDescent="0.25">
      <c r="F3200" t="s">
        <v>11889</v>
      </c>
      <c r="K3200" t="s">
        <v>11890</v>
      </c>
      <c r="L3200" t="s">
        <v>89</v>
      </c>
      <c r="M3200" t="s">
        <v>89</v>
      </c>
    </row>
    <row r="3201" spans="6:13" x14ac:dyDescent="0.25">
      <c r="F3201" t="s">
        <v>11891</v>
      </c>
      <c r="K3201" t="s">
        <v>11892</v>
      </c>
      <c r="L3201" t="s">
        <v>89</v>
      </c>
      <c r="M3201" t="s">
        <v>89</v>
      </c>
    </row>
    <row r="3202" spans="6:13" x14ac:dyDescent="0.25">
      <c r="F3202" t="s">
        <v>11893</v>
      </c>
      <c r="K3202" t="s">
        <v>11894</v>
      </c>
      <c r="L3202" t="s">
        <v>89</v>
      </c>
      <c r="M3202" t="s">
        <v>89</v>
      </c>
    </row>
    <row r="3203" spans="6:13" x14ac:dyDescent="0.25">
      <c r="F3203" t="s">
        <v>11895</v>
      </c>
      <c r="K3203" t="s">
        <v>11896</v>
      </c>
      <c r="L3203" t="s">
        <v>38</v>
      </c>
      <c r="M3203" t="s">
        <v>1096</v>
      </c>
    </row>
    <row r="3204" spans="6:13" x14ac:dyDescent="0.25">
      <c r="F3204" t="s">
        <v>11897</v>
      </c>
      <c r="K3204" t="s">
        <v>11898</v>
      </c>
      <c r="L3204" t="s">
        <v>89</v>
      </c>
      <c r="M3204" t="s">
        <v>89</v>
      </c>
    </row>
    <row r="3205" spans="6:13" x14ac:dyDescent="0.25">
      <c r="F3205" t="s">
        <v>11899</v>
      </c>
      <c r="K3205" t="s">
        <v>11900</v>
      </c>
      <c r="L3205" t="s">
        <v>89</v>
      </c>
      <c r="M3205" t="s">
        <v>89</v>
      </c>
    </row>
    <row r="3206" spans="6:13" x14ac:dyDescent="0.25">
      <c r="F3206" t="s">
        <v>11901</v>
      </c>
      <c r="K3206" t="s">
        <v>11902</v>
      </c>
      <c r="L3206" t="s">
        <v>89</v>
      </c>
      <c r="M3206" t="s">
        <v>89</v>
      </c>
    </row>
    <row r="3207" spans="6:13" x14ac:dyDescent="0.25">
      <c r="F3207" t="s">
        <v>11903</v>
      </c>
      <c r="K3207" t="s">
        <v>11904</v>
      </c>
      <c r="L3207" t="s">
        <v>89</v>
      </c>
      <c r="M3207" t="s">
        <v>89</v>
      </c>
    </row>
    <row r="3208" spans="6:13" x14ac:dyDescent="0.25">
      <c r="F3208" t="s">
        <v>11905</v>
      </c>
      <c r="K3208" t="s">
        <v>11906</v>
      </c>
      <c r="L3208" t="s">
        <v>89</v>
      </c>
      <c r="M3208" t="s">
        <v>89</v>
      </c>
    </row>
    <row r="3209" spans="6:13" x14ac:dyDescent="0.25">
      <c r="F3209" t="s">
        <v>11907</v>
      </c>
      <c r="K3209" t="s">
        <v>11908</v>
      </c>
      <c r="L3209" t="s">
        <v>89</v>
      </c>
      <c r="M3209" t="s">
        <v>89</v>
      </c>
    </row>
    <row r="3210" spans="6:13" x14ac:dyDescent="0.25">
      <c r="F3210" t="s">
        <v>11909</v>
      </c>
      <c r="K3210" t="s">
        <v>11910</v>
      </c>
      <c r="L3210" t="s">
        <v>35</v>
      </c>
      <c r="M3210" t="s">
        <v>60</v>
      </c>
    </row>
    <row r="3211" spans="6:13" x14ac:dyDescent="0.25">
      <c r="F3211" t="s">
        <v>11911</v>
      </c>
      <c r="K3211" t="s">
        <v>11912</v>
      </c>
      <c r="L3211" t="s">
        <v>38</v>
      </c>
      <c r="M3211" t="s">
        <v>471</v>
      </c>
    </row>
    <row r="3212" spans="6:13" x14ac:dyDescent="0.25">
      <c r="F3212" t="s">
        <v>11913</v>
      </c>
      <c r="K3212" t="s">
        <v>11914</v>
      </c>
      <c r="L3212" t="s">
        <v>150</v>
      </c>
      <c r="M3212" t="s">
        <v>117</v>
      </c>
    </row>
    <row r="3213" spans="6:13" x14ac:dyDescent="0.25">
      <c r="F3213" t="s">
        <v>11915</v>
      </c>
      <c r="K3213" t="s">
        <v>11916</v>
      </c>
      <c r="L3213" t="s">
        <v>35</v>
      </c>
      <c r="M3213" t="s">
        <v>263</v>
      </c>
    </row>
    <row r="3214" spans="6:13" x14ac:dyDescent="0.25">
      <c r="F3214" t="s">
        <v>11917</v>
      </c>
      <c r="K3214" t="s">
        <v>11918</v>
      </c>
      <c r="L3214" t="s">
        <v>82</v>
      </c>
      <c r="M3214" t="s">
        <v>4351</v>
      </c>
    </row>
    <row r="3215" spans="6:13" x14ac:dyDescent="0.25">
      <c r="F3215" t="s">
        <v>11919</v>
      </c>
      <c r="K3215" t="s">
        <v>11920</v>
      </c>
      <c r="L3215" t="s">
        <v>38</v>
      </c>
      <c r="M3215" t="s">
        <v>471</v>
      </c>
    </row>
    <row r="3216" spans="6:13" x14ac:dyDescent="0.25">
      <c r="F3216" t="s">
        <v>11921</v>
      </c>
      <c r="K3216" t="s">
        <v>11922</v>
      </c>
      <c r="L3216" t="s">
        <v>52</v>
      </c>
      <c r="M3216" t="s">
        <v>99</v>
      </c>
    </row>
    <row r="3217" spans="6:13" x14ac:dyDescent="0.25">
      <c r="F3217" t="s">
        <v>11923</v>
      </c>
      <c r="K3217" t="s">
        <v>11924</v>
      </c>
      <c r="L3217" t="s">
        <v>44</v>
      </c>
      <c r="M3217" t="s">
        <v>506</v>
      </c>
    </row>
    <row r="3218" spans="6:13" x14ac:dyDescent="0.25">
      <c r="F3218" t="s">
        <v>11925</v>
      </c>
      <c r="K3218" t="s">
        <v>11924</v>
      </c>
      <c r="L3218" t="s">
        <v>44</v>
      </c>
      <c r="M3218" t="s">
        <v>506</v>
      </c>
    </row>
    <row r="3219" spans="6:13" x14ac:dyDescent="0.25">
      <c r="F3219" t="s">
        <v>11926</v>
      </c>
      <c r="K3219" t="s">
        <v>11927</v>
      </c>
      <c r="L3219" t="s">
        <v>38</v>
      </c>
      <c r="M3219" t="s">
        <v>68</v>
      </c>
    </row>
    <row r="3220" spans="6:13" x14ac:dyDescent="0.25">
      <c r="F3220" t="s">
        <v>11928</v>
      </c>
      <c r="K3220" t="s">
        <v>11929</v>
      </c>
      <c r="L3220" t="s">
        <v>35</v>
      </c>
      <c r="M3220" t="s">
        <v>117</v>
      </c>
    </row>
    <row r="3221" spans="6:13" x14ac:dyDescent="0.25">
      <c r="F3221" t="s">
        <v>11930</v>
      </c>
      <c r="K3221" t="s">
        <v>11931</v>
      </c>
      <c r="L3221" t="s">
        <v>38</v>
      </c>
      <c r="M3221" t="s">
        <v>794</v>
      </c>
    </row>
    <row r="3222" spans="6:13" x14ac:dyDescent="0.25">
      <c r="F3222" t="s">
        <v>11932</v>
      </c>
      <c r="K3222" t="s">
        <v>11933</v>
      </c>
      <c r="L3222" t="s">
        <v>52</v>
      </c>
      <c r="M3222" t="s">
        <v>1493</v>
      </c>
    </row>
    <row r="3223" spans="6:13" x14ac:dyDescent="0.25">
      <c r="F3223" t="s">
        <v>11934</v>
      </c>
      <c r="K3223" t="s">
        <v>11935</v>
      </c>
      <c r="L3223" t="s">
        <v>44</v>
      </c>
      <c r="M3223" t="s">
        <v>103</v>
      </c>
    </row>
    <row r="3224" spans="6:13" x14ac:dyDescent="0.25">
      <c r="F3224" t="s">
        <v>11936</v>
      </c>
      <c r="K3224" t="s">
        <v>11937</v>
      </c>
      <c r="L3224" t="s">
        <v>142</v>
      </c>
      <c r="M3224" t="s">
        <v>166</v>
      </c>
    </row>
    <row r="3225" spans="6:13" x14ac:dyDescent="0.25">
      <c r="F3225" t="s">
        <v>11938</v>
      </c>
      <c r="K3225" t="s">
        <v>11939</v>
      </c>
      <c r="L3225" t="s">
        <v>82</v>
      </c>
      <c r="M3225" t="s">
        <v>97</v>
      </c>
    </row>
    <row r="3226" spans="6:13" x14ac:dyDescent="0.25">
      <c r="F3226" t="s">
        <v>11940</v>
      </c>
      <c r="K3226" t="s">
        <v>11941</v>
      </c>
      <c r="L3226" t="s">
        <v>44</v>
      </c>
      <c r="M3226" t="s">
        <v>103</v>
      </c>
    </row>
    <row r="3227" spans="6:13" x14ac:dyDescent="0.25">
      <c r="F3227" t="s">
        <v>11942</v>
      </c>
      <c r="K3227" t="s">
        <v>11943</v>
      </c>
      <c r="L3227" t="s">
        <v>44</v>
      </c>
      <c r="M3227" t="s">
        <v>103</v>
      </c>
    </row>
    <row r="3228" spans="6:13" x14ac:dyDescent="0.25">
      <c r="F3228" t="s">
        <v>11944</v>
      </c>
      <c r="K3228" t="s">
        <v>11945</v>
      </c>
      <c r="L3228" t="s">
        <v>38</v>
      </c>
      <c r="M3228" t="s">
        <v>68</v>
      </c>
    </row>
    <row r="3229" spans="6:13" x14ac:dyDescent="0.25">
      <c r="F3229" t="s">
        <v>11946</v>
      </c>
      <c r="K3229" t="s">
        <v>11947</v>
      </c>
      <c r="L3229" t="s">
        <v>44</v>
      </c>
      <c r="M3229" t="s">
        <v>103</v>
      </c>
    </row>
    <row r="3230" spans="6:13" x14ac:dyDescent="0.25">
      <c r="F3230" t="s">
        <v>11948</v>
      </c>
      <c r="K3230" t="s">
        <v>11949</v>
      </c>
      <c r="L3230" t="s">
        <v>96</v>
      </c>
      <c r="M3230" t="s">
        <v>99</v>
      </c>
    </row>
    <row r="3231" spans="6:13" x14ac:dyDescent="0.25">
      <c r="F3231" t="s">
        <v>11950</v>
      </c>
      <c r="K3231" t="s">
        <v>11949</v>
      </c>
      <c r="L3231" t="s">
        <v>96</v>
      </c>
      <c r="M3231" t="s">
        <v>99</v>
      </c>
    </row>
    <row r="3232" spans="6:13" x14ac:dyDescent="0.25">
      <c r="F3232" t="s">
        <v>11951</v>
      </c>
      <c r="K3232" t="s">
        <v>11952</v>
      </c>
      <c r="L3232" t="s">
        <v>35</v>
      </c>
      <c r="M3232" t="s">
        <v>160</v>
      </c>
    </row>
    <row r="3233" spans="6:13" x14ac:dyDescent="0.25">
      <c r="F3233" t="s">
        <v>11953</v>
      </c>
      <c r="K3233" t="s">
        <v>11954</v>
      </c>
      <c r="L3233" t="s">
        <v>38</v>
      </c>
      <c r="M3233" t="s">
        <v>1096</v>
      </c>
    </row>
    <row r="3234" spans="6:13" x14ac:dyDescent="0.25">
      <c r="F3234" t="s">
        <v>11955</v>
      </c>
      <c r="K3234" t="s">
        <v>11956</v>
      </c>
      <c r="L3234" t="s">
        <v>38</v>
      </c>
      <c r="M3234" t="s">
        <v>1096</v>
      </c>
    </row>
    <row r="3235" spans="6:13" x14ac:dyDescent="0.25">
      <c r="F3235" t="s">
        <v>11957</v>
      </c>
      <c r="K3235" t="s">
        <v>11958</v>
      </c>
      <c r="L3235" t="s">
        <v>44</v>
      </c>
      <c r="M3235" t="s">
        <v>103</v>
      </c>
    </row>
    <row r="3236" spans="6:13" x14ac:dyDescent="0.25">
      <c r="F3236" t="s">
        <v>11959</v>
      </c>
      <c r="K3236" t="s">
        <v>11960</v>
      </c>
      <c r="L3236" t="s">
        <v>35</v>
      </c>
      <c r="M3236" t="s">
        <v>160</v>
      </c>
    </row>
    <row r="3237" spans="6:13" x14ac:dyDescent="0.25">
      <c r="F3237" t="s">
        <v>11961</v>
      </c>
      <c r="K3237" t="s">
        <v>11962</v>
      </c>
      <c r="L3237" t="s">
        <v>35</v>
      </c>
      <c r="M3237" t="s">
        <v>856</v>
      </c>
    </row>
    <row r="3238" spans="6:13" x14ac:dyDescent="0.25">
      <c r="F3238" t="s">
        <v>11963</v>
      </c>
      <c r="K3238" t="s">
        <v>11964</v>
      </c>
      <c r="L3238" t="s">
        <v>44</v>
      </c>
      <c r="M3238" t="s">
        <v>103</v>
      </c>
    </row>
    <row r="3239" spans="6:13" x14ac:dyDescent="0.25">
      <c r="F3239" t="s">
        <v>11965</v>
      </c>
      <c r="K3239" t="s">
        <v>11966</v>
      </c>
      <c r="L3239" t="s">
        <v>35</v>
      </c>
      <c r="M3239" t="s">
        <v>36</v>
      </c>
    </row>
    <row r="3240" spans="6:13" x14ac:dyDescent="0.25">
      <c r="F3240" t="s">
        <v>6</v>
      </c>
      <c r="K3240" t="s">
        <v>11967</v>
      </c>
      <c r="L3240" t="s">
        <v>35</v>
      </c>
      <c r="M3240" t="s">
        <v>60</v>
      </c>
    </row>
    <row r="3241" spans="6:13" x14ac:dyDescent="0.25">
      <c r="F3241" t="s">
        <v>11968</v>
      </c>
      <c r="K3241" t="s">
        <v>11969</v>
      </c>
      <c r="L3241" t="s">
        <v>38</v>
      </c>
      <c r="M3241" t="s">
        <v>376</v>
      </c>
    </row>
    <row r="3242" spans="6:13" x14ac:dyDescent="0.25">
      <c r="F3242" t="s">
        <v>11970</v>
      </c>
      <c r="K3242" t="s">
        <v>11971</v>
      </c>
      <c r="L3242" t="s">
        <v>52</v>
      </c>
      <c r="M3242" t="s">
        <v>1140</v>
      </c>
    </row>
    <row r="3243" spans="6:13" x14ac:dyDescent="0.25">
      <c r="F3243" t="s">
        <v>11972</v>
      </c>
      <c r="K3243" t="s">
        <v>11973</v>
      </c>
      <c r="L3243" t="s">
        <v>110</v>
      </c>
      <c r="M3243" t="s">
        <v>209</v>
      </c>
    </row>
    <row r="3244" spans="6:13" x14ac:dyDescent="0.25">
      <c r="F3244" t="s">
        <v>11974</v>
      </c>
      <c r="K3244" t="s">
        <v>11975</v>
      </c>
      <c r="L3244" t="s">
        <v>38</v>
      </c>
      <c r="M3244" t="s">
        <v>1096</v>
      </c>
    </row>
    <row r="3245" spans="6:13" x14ac:dyDescent="0.25">
      <c r="F3245" t="s">
        <v>11976</v>
      </c>
      <c r="K3245" t="s">
        <v>11977</v>
      </c>
      <c r="L3245" t="s">
        <v>52</v>
      </c>
      <c r="M3245" t="s">
        <v>195</v>
      </c>
    </row>
    <row r="3246" spans="6:13" x14ac:dyDescent="0.25">
      <c r="F3246" t="s">
        <v>11978</v>
      </c>
      <c r="K3246" t="s">
        <v>11979</v>
      </c>
      <c r="L3246" t="s">
        <v>52</v>
      </c>
      <c r="M3246" t="s">
        <v>630</v>
      </c>
    </row>
    <row r="3247" spans="6:13" x14ac:dyDescent="0.25">
      <c r="F3247" t="s">
        <v>11980</v>
      </c>
      <c r="K3247" t="s">
        <v>11981</v>
      </c>
      <c r="L3247" t="s">
        <v>356</v>
      </c>
      <c r="M3247" t="s">
        <v>945</v>
      </c>
    </row>
    <row r="3248" spans="6:13" x14ac:dyDescent="0.25">
      <c r="F3248" t="s">
        <v>11982</v>
      </c>
      <c r="K3248" t="s">
        <v>11983</v>
      </c>
      <c r="L3248" t="s">
        <v>82</v>
      </c>
      <c r="M3248" t="s">
        <v>1846</v>
      </c>
    </row>
    <row r="3249" spans="6:13" x14ac:dyDescent="0.25">
      <c r="F3249" t="s">
        <v>11984</v>
      </c>
      <c r="K3249" t="s">
        <v>11985</v>
      </c>
      <c r="L3249" t="s">
        <v>35</v>
      </c>
      <c r="M3249" t="s">
        <v>263</v>
      </c>
    </row>
    <row r="3250" spans="6:13" x14ac:dyDescent="0.25">
      <c r="F3250" t="s">
        <v>11986</v>
      </c>
      <c r="K3250" t="s">
        <v>11987</v>
      </c>
      <c r="L3250" t="s">
        <v>44</v>
      </c>
      <c r="M3250" t="s">
        <v>103</v>
      </c>
    </row>
    <row r="3251" spans="6:13" x14ac:dyDescent="0.25">
      <c r="F3251" t="s">
        <v>11988</v>
      </c>
      <c r="K3251" t="s">
        <v>11989</v>
      </c>
      <c r="L3251" t="s">
        <v>52</v>
      </c>
      <c r="M3251" t="s">
        <v>55</v>
      </c>
    </row>
    <row r="3252" spans="6:13" x14ac:dyDescent="0.25">
      <c r="F3252" t="s">
        <v>11990</v>
      </c>
      <c r="K3252" t="s">
        <v>11991</v>
      </c>
      <c r="L3252" t="s">
        <v>44</v>
      </c>
      <c r="M3252" t="s">
        <v>103</v>
      </c>
    </row>
    <row r="3253" spans="6:13" x14ac:dyDescent="0.25">
      <c r="F3253" t="s">
        <v>11992</v>
      </c>
      <c r="K3253" t="s">
        <v>11993</v>
      </c>
      <c r="L3253" t="s">
        <v>38</v>
      </c>
      <c r="M3253" t="s">
        <v>283</v>
      </c>
    </row>
    <row r="3254" spans="6:13" x14ac:dyDescent="0.25">
      <c r="F3254" t="s">
        <v>11994</v>
      </c>
      <c r="K3254" t="s">
        <v>11995</v>
      </c>
      <c r="L3254" t="s">
        <v>44</v>
      </c>
      <c r="M3254" t="s">
        <v>103</v>
      </c>
    </row>
    <row r="3255" spans="6:13" x14ac:dyDescent="0.25">
      <c r="F3255" t="s">
        <v>11996</v>
      </c>
      <c r="K3255" t="s">
        <v>11997</v>
      </c>
      <c r="L3255" t="s">
        <v>35</v>
      </c>
      <c r="M3255" t="s">
        <v>117</v>
      </c>
    </row>
    <row r="3256" spans="6:13" x14ac:dyDescent="0.25">
      <c r="F3256" t="s">
        <v>11998</v>
      </c>
      <c r="K3256" t="s">
        <v>11999</v>
      </c>
      <c r="L3256" t="s">
        <v>142</v>
      </c>
      <c r="M3256" t="s">
        <v>133</v>
      </c>
    </row>
    <row r="3257" spans="6:13" x14ac:dyDescent="0.25">
      <c r="F3257" t="s">
        <v>12000</v>
      </c>
      <c r="K3257" t="s">
        <v>11999</v>
      </c>
      <c r="L3257" t="s">
        <v>142</v>
      </c>
      <c r="M3257" t="s">
        <v>133</v>
      </c>
    </row>
    <row r="3258" spans="6:13" x14ac:dyDescent="0.25">
      <c r="F3258" t="s">
        <v>12001</v>
      </c>
      <c r="K3258" t="s">
        <v>12002</v>
      </c>
      <c r="L3258" t="s">
        <v>150</v>
      </c>
      <c r="M3258" t="s">
        <v>151</v>
      </c>
    </row>
    <row r="3259" spans="6:13" x14ac:dyDescent="0.25">
      <c r="F3259" t="s">
        <v>12003</v>
      </c>
      <c r="K3259" t="s">
        <v>12002</v>
      </c>
      <c r="L3259" t="s">
        <v>150</v>
      </c>
      <c r="M3259" t="s">
        <v>151</v>
      </c>
    </row>
    <row r="3260" spans="6:13" x14ac:dyDescent="0.25">
      <c r="F3260" t="s">
        <v>12004</v>
      </c>
      <c r="K3260" t="s">
        <v>11768</v>
      </c>
      <c r="L3260" t="s">
        <v>38</v>
      </c>
      <c r="M3260" t="s">
        <v>68</v>
      </c>
    </row>
    <row r="3261" spans="6:13" x14ac:dyDescent="0.25">
      <c r="F3261" t="s">
        <v>12005</v>
      </c>
      <c r="K3261" t="s">
        <v>11768</v>
      </c>
      <c r="L3261" t="s">
        <v>38</v>
      </c>
      <c r="M3261" t="s">
        <v>68</v>
      </c>
    </row>
    <row r="3262" spans="6:13" x14ac:dyDescent="0.25">
      <c r="F3262" t="s">
        <v>12006</v>
      </c>
      <c r="K3262" t="s">
        <v>11768</v>
      </c>
      <c r="L3262" t="s">
        <v>38</v>
      </c>
      <c r="M3262" t="s">
        <v>68</v>
      </c>
    </row>
    <row r="3263" spans="6:13" x14ac:dyDescent="0.25">
      <c r="F3263" t="s">
        <v>12007</v>
      </c>
      <c r="K3263" t="s">
        <v>12008</v>
      </c>
      <c r="L3263" t="s">
        <v>44</v>
      </c>
      <c r="M3263" t="s">
        <v>103</v>
      </c>
    </row>
    <row r="3264" spans="6:13" x14ac:dyDescent="0.25">
      <c r="F3264" t="s">
        <v>12009</v>
      </c>
      <c r="K3264" t="s">
        <v>12010</v>
      </c>
      <c r="L3264" t="s">
        <v>35</v>
      </c>
      <c r="M3264" t="s">
        <v>263</v>
      </c>
    </row>
    <row r="3265" spans="6:13" x14ac:dyDescent="0.25">
      <c r="F3265" t="s">
        <v>12011</v>
      </c>
      <c r="K3265" t="s">
        <v>12012</v>
      </c>
      <c r="L3265" t="s">
        <v>82</v>
      </c>
      <c r="M3265" t="s">
        <v>711</v>
      </c>
    </row>
    <row r="3266" spans="6:13" x14ac:dyDescent="0.25">
      <c r="F3266" t="s">
        <v>12013</v>
      </c>
      <c r="K3266" t="s">
        <v>12014</v>
      </c>
      <c r="L3266" t="s">
        <v>44</v>
      </c>
      <c r="M3266" t="s">
        <v>103</v>
      </c>
    </row>
    <row r="3267" spans="6:13" x14ac:dyDescent="0.25">
      <c r="F3267" t="s">
        <v>12015</v>
      </c>
      <c r="K3267" t="s">
        <v>12016</v>
      </c>
      <c r="L3267" t="s">
        <v>44</v>
      </c>
      <c r="M3267" t="s">
        <v>103</v>
      </c>
    </row>
    <row r="3268" spans="6:13" x14ac:dyDescent="0.25">
      <c r="F3268" t="s">
        <v>12017</v>
      </c>
      <c r="K3268" t="s">
        <v>12018</v>
      </c>
      <c r="L3268" t="s">
        <v>52</v>
      </c>
      <c r="M3268" t="s">
        <v>115</v>
      </c>
    </row>
    <row r="3269" spans="6:13" x14ac:dyDescent="0.25">
      <c r="F3269" t="s">
        <v>12019</v>
      </c>
      <c r="K3269" t="s">
        <v>12020</v>
      </c>
      <c r="L3269" t="s">
        <v>44</v>
      </c>
      <c r="M3269" t="s">
        <v>103</v>
      </c>
    </row>
    <row r="3270" spans="6:13" x14ac:dyDescent="0.25">
      <c r="F3270" t="s">
        <v>12021</v>
      </c>
      <c r="K3270" t="s">
        <v>12022</v>
      </c>
      <c r="L3270" t="s">
        <v>35</v>
      </c>
      <c r="M3270" t="s">
        <v>263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A69"/>
  <sheetViews>
    <sheetView tabSelected="1" zoomScale="75" zoomScaleNormal="75" workbookViewId="0">
      <selection activeCell="B27" sqref="B27"/>
    </sheetView>
  </sheetViews>
  <sheetFormatPr baseColWidth="10" defaultRowHeight="15" x14ac:dyDescent="0.25"/>
  <cols>
    <col min="1" max="1" width="77.140625" style="40" customWidth="1"/>
    <col min="3" max="3" width="17.42578125" bestFit="1" customWidth="1"/>
    <col min="5" max="5" width="25.28515625" bestFit="1" customWidth="1"/>
    <col min="6" max="9" width="12" bestFit="1" customWidth="1"/>
  </cols>
  <sheetData>
    <row r="1" spans="1:27" x14ac:dyDescent="0.25">
      <c r="A1" s="49" t="s">
        <v>12143</v>
      </c>
      <c r="B1" s="48" t="s">
        <v>12142</v>
      </c>
      <c r="C1" s="48" t="s">
        <v>12141</v>
      </c>
      <c r="F1" s="41" t="s">
        <v>3</v>
      </c>
      <c r="G1" s="41" t="s">
        <v>13</v>
      </c>
      <c r="H1" s="41" t="s">
        <v>1</v>
      </c>
      <c r="I1" s="41" t="s">
        <v>14</v>
      </c>
      <c r="J1" s="41" t="s">
        <v>15</v>
      </c>
      <c r="K1" s="41" t="s">
        <v>4</v>
      </c>
      <c r="L1" s="41" t="s">
        <v>2</v>
      </c>
      <c r="M1" s="41" t="s">
        <v>16</v>
      </c>
      <c r="N1" s="41" t="s">
        <v>5</v>
      </c>
      <c r="O1" s="41" t="s">
        <v>6</v>
      </c>
      <c r="P1" s="41" t="s">
        <v>7</v>
      </c>
      <c r="Q1" s="41" t="s">
        <v>19</v>
      </c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x14ac:dyDescent="0.25">
      <c r="A2" s="46" t="s">
        <v>12390</v>
      </c>
      <c r="B2" t="s">
        <v>3</v>
      </c>
      <c r="C2" s="47">
        <v>43086.888877314814</v>
      </c>
      <c r="E2" t="s">
        <v>12075</v>
      </c>
      <c r="F2" s="44">
        <v>43055</v>
      </c>
      <c r="G2" s="44">
        <v>43070</v>
      </c>
      <c r="H2" s="41"/>
      <c r="I2" s="41"/>
      <c r="J2" s="44">
        <v>43167</v>
      </c>
      <c r="K2" s="41"/>
      <c r="L2" s="41"/>
      <c r="M2" s="44">
        <v>43078</v>
      </c>
      <c r="N2" s="44">
        <v>43052</v>
      </c>
      <c r="O2" s="41"/>
      <c r="P2" s="41"/>
      <c r="Q2" s="44">
        <v>43102</v>
      </c>
      <c r="R2" s="41"/>
      <c r="S2" s="41"/>
      <c r="T2" s="41"/>
      <c r="U2" s="41"/>
      <c r="V2" s="41"/>
      <c r="W2" s="41"/>
      <c r="X2" s="41"/>
      <c r="Y2" s="41"/>
      <c r="Z2" s="41"/>
      <c r="AA2" s="41"/>
    </row>
    <row r="3" spans="1:27" x14ac:dyDescent="0.25">
      <c r="A3" s="46" t="s">
        <v>12202</v>
      </c>
      <c r="B3" t="s">
        <v>13</v>
      </c>
      <c r="C3" s="47">
        <v>43086.888969907406</v>
      </c>
      <c r="E3" t="s">
        <v>12074</v>
      </c>
      <c r="F3" s="41">
        <v>3.77</v>
      </c>
      <c r="G3" s="41">
        <v>0.86</v>
      </c>
      <c r="H3" s="41">
        <v>9.98</v>
      </c>
      <c r="I3" s="41">
        <v>2.08</v>
      </c>
      <c r="J3" s="41">
        <v>0.86</v>
      </c>
      <c r="K3" s="41">
        <v>1.85</v>
      </c>
      <c r="L3" s="41">
        <v>1.94</v>
      </c>
      <c r="M3" s="41">
        <v>5.17</v>
      </c>
      <c r="N3" s="41">
        <v>1.0900000000000001</v>
      </c>
      <c r="O3" s="41">
        <v>0.19</v>
      </c>
      <c r="P3" s="41">
        <v>0.14000000000000001</v>
      </c>
      <c r="Q3" s="41">
        <v>1.35</v>
      </c>
      <c r="R3" s="41"/>
      <c r="S3" s="41"/>
      <c r="T3" s="41"/>
      <c r="U3" s="41"/>
      <c r="V3" s="41"/>
      <c r="W3" s="41"/>
      <c r="X3" s="41"/>
      <c r="Y3" s="41"/>
      <c r="Z3" s="41"/>
      <c r="AA3" s="41"/>
    </row>
    <row r="4" spans="1:27" x14ac:dyDescent="0.25">
      <c r="A4" s="46" t="s">
        <v>12218</v>
      </c>
      <c r="B4" t="s">
        <v>1</v>
      </c>
      <c r="C4" s="47">
        <v>43086.889027777775</v>
      </c>
      <c r="E4" t="s">
        <v>12140</v>
      </c>
      <c r="F4" s="44">
        <v>43129</v>
      </c>
      <c r="G4" s="44">
        <v>43124</v>
      </c>
      <c r="H4" s="44"/>
      <c r="I4" s="44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x14ac:dyDescent="0.25">
      <c r="A5" s="46" t="s">
        <v>12392</v>
      </c>
      <c r="B5" t="s">
        <v>14</v>
      </c>
      <c r="C5" s="47">
        <v>43086.889085648145</v>
      </c>
      <c r="E5" t="s">
        <v>12139</v>
      </c>
      <c r="F5" s="41">
        <v>3.92</v>
      </c>
      <c r="G5" s="41">
        <v>0.92</v>
      </c>
      <c r="H5" s="41">
        <v>10.92</v>
      </c>
      <c r="I5" s="41">
        <v>3.44</v>
      </c>
      <c r="J5" s="41">
        <v>0.91</v>
      </c>
      <c r="K5" s="41">
        <v>2.62</v>
      </c>
      <c r="L5" s="41">
        <v>2.1</v>
      </c>
      <c r="M5" s="41">
        <v>5.36</v>
      </c>
      <c r="N5" s="41">
        <v>1.1299999999999999</v>
      </c>
      <c r="O5" s="41">
        <v>0.2</v>
      </c>
      <c r="P5" s="41">
        <v>0.22</v>
      </c>
      <c r="Q5" s="41">
        <v>1.4</v>
      </c>
      <c r="R5" s="41"/>
      <c r="S5" s="41"/>
      <c r="T5" s="41"/>
      <c r="U5" s="41"/>
      <c r="V5" s="41"/>
      <c r="W5" s="41"/>
      <c r="X5" s="41"/>
      <c r="Y5" s="41"/>
      <c r="Z5" s="41"/>
      <c r="AA5" s="41"/>
    </row>
    <row r="6" spans="1:27" x14ac:dyDescent="0.25">
      <c r="A6" s="46" t="s">
        <v>12232</v>
      </c>
      <c r="B6" t="s">
        <v>15</v>
      </c>
      <c r="C6" s="47">
        <v>43086.889131944445</v>
      </c>
      <c r="E6" t="s">
        <v>12138</v>
      </c>
      <c r="F6" s="41">
        <v>3.41</v>
      </c>
      <c r="G6" s="41">
        <v>0.82</v>
      </c>
      <c r="H6" s="41">
        <v>9</v>
      </c>
      <c r="I6" s="41">
        <v>1.82</v>
      </c>
      <c r="J6" s="41">
        <v>0.83</v>
      </c>
      <c r="K6" s="41">
        <v>1.19</v>
      </c>
      <c r="L6" s="41">
        <v>1.6</v>
      </c>
      <c r="M6" s="41">
        <v>4.9000000000000004</v>
      </c>
      <c r="N6" s="41">
        <v>1.06</v>
      </c>
      <c r="O6" s="41">
        <v>0.19</v>
      </c>
      <c r="P6" s="41">
        <v>0.08</v>
      </c>
      <c r="Q6" s="41">
        <v>1.3</v>
      </c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x14ac:dyDescent="0.25">
      <c r="A7" s="46" t="s">
        <v>12441</v>
      </c>
      <c r="B7" t="s">
        <v>4</v>
      </c>
      <c r="C7" s="47">
        <v>43086.889166666668</v>
      </c>
      <c r="E7" t="s">
        <v>12137</v>
      </c>
      <c r="F7" s="41" t="s">
        <v>12161</v>
      </c>
      <c r="G7" s="41" t="s">
        <v>12203</v>
      </c>
      <c r="H7" s="41" t="s">
        <v>12136</v>
      </c>
      <c r="I7" s="41" t="s">
        <v>12224</v>
      </c>
      <c r="J7" s="41" t="s">
        <v>12233</v>
      </c>
      <c r="K7" s="41" t="s">
        <v>12192</v>
      </c>
      <c r="L7" s="41" t="s">
        <v>12174</v>
      </c>
      <c r="M7" s="41" t="s">
        <v>12250</v>
      </c>
      <c r="N7" s="41" t="s">
        <v>12266</v>
      </c>
      <c r="O7" s="41" t="s">
        <v>12283</v>
      </c>
      <c r="P7" s="41" t="s">
        <v>12299</v>
      </c>
      <c r="Q7" s="41" t="s">
        <v>12315</v>
      </c>
      <c r="R7" s="41"/>
      <c r="S7" s="41"/>
      <c r="T7" s="41"/>
      <c r="U7" s="41"/>
      <c r="V7" s="41"/>
      <c r="W7" s="41"/>
      <c r="X7" s="41"/>
      <c r="Y7" s="41"/>
      <c r="Z7" s="41"/>
      <c r="AA7" s="41"/>
    </row>
    <row r="8" spans="1:27" x14ac:dyDescent="0.25">
      <c r="A8" s="46" t="s">
        <v>12173</v>
      </c>
      <c r="B8" t="s">
        <v>2</v>
      </c>
      <c r="C8" s="47">
        <v>43086.889201388891</v>
      </c>
      <c r="E8" t="s">
        <v>12135</v>
      </c>
      <c r="F8" s="41" t="s">
        <v>12162</v>
      </c>
      <c r="G8" s="41" t="s">
        <v>12204</v>
      </c>
      <c r="H8" s="41" t="s">
        <v>12133</v>
      </c>
      <c r="I8" s="41" t="s">
        <v>12225</v>
      </c>
      <c r="J8" s="41" t="s">
        <v>12234</v>
      </c>
      <c r="K8" s="41" t="s">
        <v>12132</v>
      </c>
      <c r="L8" s="41" t="s">
        <v>12134</v>
      </c>
      <c r="M8" s="41" t="s">
        <v>12251</v>
      </c>
      <c r="N8" s="41" t="s">
        <v>12267</v>
      </c>
      <c r="O8" s="41" t="s">
        <v>12284</v>
      </c>
      <c r="P8" s="41" t="s">
        <v>12300</v>
      </c>
      <c r="Q8" s="41" t="s">
        <v>12316</v>
      </c>
      <c r="R8" s="41"/>
      <c r="S8" s="41"/>
      <c r="T8" s="41"/>
      <c r="U8" s="41"/>
      <c r="V8" s="41"/>
      <c r="W8" s="41"/>
      <c r="X8" s="41"/>
      <c r="Y8" s="41"/>
      <c r="Z8" s="41"/>
      <c r="AA8" s="41"/>
    </row>
    <row r="9" spans="1:27" x14ac:dyDescent="0.25">
      <c r="A9" s="46" t="s">
        <v>12249</v>
      </c>
      <c r="B9" t="s">
        <v>16</v>
      </c>
      <c r="C9" s="47">
        <v>43086.889247685183</v>
      </c>
      <c r="E9" t="s">
        <v>12131</v>
      </c>
      <c r="F9" s="41" t="s">
        <v>12130</v>
      </c>
      <c r="G9" s="41" t="s">
        <v>12205</v>
      </c>
      <c r="H9" s="41" t="s">
        <v>12128</v>
      </c>
      <c r="I9" s="41" t="s">
        <v>12226</v>
      </c>
      <c r="J9" s="41" t="s">
        <v>12235</v>
      </c>
      <c r="K9" s="41" t="s">
        <v>12127</v>
      </c>
      <c r="L9" s="41" t="s">
        <v>12129</v>
      </c>
      <c r="M9" s="41" t="s">
        <v>12252</v>
      </c>
      <c r="N9" s="41" t="s">
        <v>12268</v>
      </c>
      <c r="O9" s="41" t="s">
        <v>12285</v>
      </c>
      <c r="P9" s="41" t="s">
        <v>12301</v>
      </c>
      <c r="Q9" s="41" t="s">
        <v>12317</v>
      </c>
      <c r="R9" s="41"/>
      <c r="S9" s="41"/>
      <c r="T9" s="41"/>
      <c r="U9" s="41"/>
      <c r="V9" s="41"/>
      <c r="W9" s="41"/>
      <c r="X9" s="41"/>
      <c r="Y9" s="41"/>
      <c r="Z9" s="41"/>
      <c r="AA9" s="41"/>
    </row>
    <row r="10" spans="1:27" x14ac:dyDescent="0.25">
      <c r="A10" s="46" t="s">
        <v>12265</v>
      </c>
      <c r="B10" t="s">
        <v>5</v>
      </c>
      <c r="C10" s="47">
        <v>43086.889282407406</v>
      </c>
      <c r="E10" t="s">
        <v>12126</v>
      </c>
      <c r="F10" s="44">
        <v>43049</v>
      </c>
      <c r="G10" s="44">
        <v>43045</v>
      </c>
      <c r="H10" s="41"/>
      <c r="I10" s="41"/>
      <c r="J10" s="44">
        <v>43145</v>
      </c>
      <c r="K10" s="41"/>
      <c r="L10" s="41"/>
      <c r="M10" s="44">
        <v>43048</v>
      </c>
      <c r="N10" s="44">
        <v>43038</v>
      </c>
      <c r="O10" s="41"/>
      <c r="P10" s="41"/>
      <c r="Q10" s="44">
        <v>43076</v>
      </c>
      <c r="R10" s="41"/>
      <c r="S10" s="41"/>
      <c r="T10" s="41"/>
      <c r="U10" s="41"/>
      <c r="V10" s="41"/>
      <c r="W10" s="41"/>
      <c r="X10" s="41"/>
      <c r="Y10" s="41"/>
      <c r="Z10" s="41"/>
      <c r="AA10" s="41"/>
    </row>
    <row r="11" spans="1:27" x14ac:dyDescent="0.25">
      <c r="A11" s="46" t="s">
        <v>12282</v>
      </c>
      <c r="B11" t="s">
        <v>6</v>
      </c>
      <c r="C11" s="47">
        <v>43086.889317129629</v>
      </c>
      <c r="E11" t="s">
        <v>12072</v>
      </c>
      <c r="F11" s="43">
        <v>0.47649999999999998</v>
      </c>
      <c r="G11" s="43">
        <v>0.17269999999999999</v>
      </c>
      <c r="H11" s="43">
        <v>0.32100000000000001</v>
      </c>
      <c r="I11" s="43">
        <v>0.41620000000000001</v>
      </c>
      <c r="J11" s="43">
        <v>0.33119999999999999</v>
      </c>
      <c r="K11" s="43">
        <v>0.53300000000000003</v>
      </c>
      <c r="L11" s="43">
        <v>0.49609999999999999</v>
      </c>
      <c r="M11" s="43">
        <v>-7.6100000000000001E-2</v>
      </c>
      <c r="N11" s="43">
        <v>0.36259999999999998</v>
      </c>
      <c r="O11" s="43">
        <v>0.60570000000000002</v>
      </c>
      <c r="P11" s="43">
        <v>-0.25269999999999998</v>
      </c>
      <c r="Q11" s="43">
        <v>0.3569</v>
      </c>
      <c r="R11" s="41"/>
      <c r="S11" s="41"/>
      <c r="T11" s="41"/>
      <c r="U11" s="41"/>
      <c r="V11" s="41"/>
      <c r="W11" s="41"/>
      <c r="X11" s="41"/>
      <c r="Y11" s="41"/>
      <c r="Z11" s="41"/>
      <c r="AA11" s="41"/>
    </row>
    <row r="12" spans="1:27" x14ac:dyDescent="0.25">
      <c r="A12" s="46" t="s">
        <v>12443</v>
      </c>
      <c r="B12" t="s">
        <v>7</v>
      </c>
      <c r="C12" s="47">
        <v>43086.889363425929</v>
      </c>
      <c r="E12" t="s">
        <v>12125</v>
      </c>
      <c r="F12" s="43">
        <v>0.1721</v>
      </c>
      <c r="G12" s="43">
        <v>0.1721</v>
      </c>
      <c r="H12" s="43">
        <v>0.1721</v>
      </c>
      <c r="I12" s="43">
        <v>0.1721</v>
      </c>
      <c r="J12" s="43">
        <v>0.1721</v>
      </c>
      <c r="K12" s="43">
        <v>0.1721</v>
      </c>
      <c r="L12" s="43">
        <v>0.1721</v>
      </c>
      <c r="M12" s="43">
        <v>0.1721</v>
      </c>
      <c r="N12" s="43">
        <v>0.1721</v>
      </c>
      <c r="O12" s="43">
        <v>0.1721</v>
      </c>
      <c r="P12" s="43">
        <v>0.1721</v>
      </c>
      <c r="Q12" s="43">
        <v>0.1721</v>
      </c>
      <c r="R12" s="41"/>
      <c r="S12" s="41"/>
      <c r="T12" s="41"/>
      <c r="U12" s="41"/>
      <c r="V12" s="41"/>
      <c r="W12" s="41"/>
      <c r="X12" s="41"/>
      <c r="Y12" s="41"/>
      <c r="Z12" s="41"/>
      <c r="AA12" s="41"/>
    </row>
    <row r="13" spans="1:27" x14ac:dyDescent="0.25">
      <c r="A13" s="46" t="s">
        <v>12314</v>
      </c>
      <c r="B13" t="s">
        <v>19</v>
      </c>
      <c r="C13" s="47">
        <v>43086.889409722222</v>
      </c>
      <c r="E13" t="s">
        <v>12071</v>
      </c>
      <c r="F13" s="41">
        <v>1.3419700000000001</v>
      </c>
      <c r="G13" s="41">
        <v>1.25248</v>
      </c>
      <c r="H13" s="41">
        <v>1.0554600000000001</v>
      </c>
      <c r="I13" s="41">
        <v>1.81006</v>
      </c>
      <c r="J13" s="41">
        <v>1.49064</v>
      </c>
      <c r="K13" s="41">
        <v>1.38785</v>
      </c>
      <c r="L13" s="41">
        <v>0.57932300000000003</v>
      </c>
      <c r="M13" s="41">
        <v>1.0680099999999999</v>
      </c>
      <c r="N13" s="41">
        <v>1.2508699999999999</v>
      </c>
      <c r="O13" s="41">
        <v>3.20648</v>
      </c>
      <c r="P13" s="41">
        <v>1.8842000000000001</v>
      </c>
      <c r="Q13" s="41">
        <v>0.109636</v>
      </c>
      <c r="R13" s="41"/>
      <c r="S13" s="41"/>
      <c r="T13" s="41"/>
      <c r="U13" s="41"/>
      <c r="V13" s="41"/>
      <c r="W13" s="41"/>
      <c r="X13" s="41"/>
      <c r="Y13" s="41"/>
      <c r="Z13" s="41"/>
      <c r="AA13" s="41"/>
    </row>
    <row r="14" spans="1:27" x14ac:dyDescent="0.25">
      <c r="A14" s="46"/>
      <c r="C14" s="47"/>
      <c r="E14" t="s">
        <v>12070</v>
      </c>
      <c r="F14" s="41">
        <v>26.149000000000001</v>
      </c>
      <c r="G14" s="41">
        <v>15.157</v>
      </c>
      <c r="H14" s="41">
        <v>226.11099999999999</v>
      </c>
      <c r="I14" s="41">
        <v>47.496000000000002</v>
      </c>
      <c r="J14" s="41">
        <v>11.612</v>
      </c>
      <c r="K14" s="41">
        <v>51.158000000000001</v>
      </c>
      <c r="L14" s="41">
        <v>24.521000000000001</v>
      </c>
      <c r="M14" s="41">
        <v>21.2</v>
      </c>
      <c r="N14" s="41">
        <v>11.14</v>
      </c>
      <c r="O14" s="41">
        <v>8.1460000000000008</v>
      </c>
      <c r="P14" s="41">
        <v>10.206</v>
      </c>
      <c r="Q14" s="41">
        <v>25.655000000000001</v>
      </c>
      <c r="R14" s="41"/>
      <c r="S14" s="41"/>
      <c r="T14" s="41"/>
      <c r="U14" s="41"/>
      <c r="V14" s="41"/>
      <c r="W14" s="41"/>
      <c r="X14" s="41"/>
      <c r="Y14" s="41"/>
      <c r="Z14" s="41"/>
      <c r="AA14" s="41"/>
    </row>
    <row r="15" spans="1:27" x14ac:dyDescent="0.25">
      <c r="A15" s="46"/>
      <c r="E15" t="s">
        <v>12124</v>
      </c>
      <c r="F15" s="43">
        <v>0.189</v>
      </c>
      <c r="G15" s="43">
        <v>0.33700000000000002</v>
      </c>
      <c r="H15" s="43">
        <v>0.33</v>
      </c>
      <c r="I15" s="43">
        <v>1.5629999999999999</v>
      </c>
      <c r="J15" s="43">
        <v>0.16</v>
      </c>
      <c r="K15" s="43">
        <v>1.6E-2</v>
      </c>
      <c r="L15" s="43">
        <v>0.79200000000000004</v>
      </c>
      <c r="M15" s="43">
        <v>-4.4999999999999998E-2</v>
      </c>
      <c r="N15" s="43">
        <v>0.26200000000000001</v>
      </c>
      <c r="O15" s="43">
        <v>-0.63200000000000001</v>
      </c>
      <c r="P15" s="43">
        <v>-0.54500000000000004</v>
      </c>
      <c r="Q15" s="43">
        <v>-0.42399999999999999</v>
      </c>
      <c r="R15" s="41"/>
      <c r="S15" s="41"/>
      <c r="T15" s="41"/>
      <c r="U15" s="41"/>
      <c r="V15" s="41"/>
      <c r="W15" s="41"/>
      <c r="X15" s="41"/>
      <c r="Y15" s="41"/>
      <c r="Z15" s="41"/>
      <c r="AA15" s="41"/>
    </row>
    <row r="16" spans="1:27" x14ac:dyDescent="0.25">
      <c r="A16" s="46"/>
      <c r="E16" t="s">
        <v>12123</v>
      </c>
      <c r="F16" s="41">
        <v>13.07</v>
      </c>
      <c r="G16" s="41">
        <v>8.6140000000000008</v>
      </c>
      <c r="H16" s="41">
        <v>18.373000000000001</v>
      </c>
      <c r="I16" s="41">
        <v>19.98</v>
      </c>
      <c r="J16" s="41">
        <v>18.957999999999998</v>
      </c>
      <c r="K16" s="41">
        <v>45.39</v>
      </c>
      <c r="L16" s="41">
        <v>23.684000000000001</v>
      </c>
      <c r="M16" s="41">
        <v>10.493</v>
      </c>
      <c r="N16" s="41">
        <v>14.932</v>
      </c>
      <c r="O16" s="41">
        <v>13.518000000000001</v>
      </c>
      <c r="P16" s="41">
        <v>24.565000000000001</v>
      </c>
      <c r="Q16" s="41">
        <v>10.073</v>
      </c>
      <c r="R16" s="41"/>
      <c r="S16" s="41"/>
      <c r="T16" s="41"/>
      <c r="U16" s="41"/>
      <c r="V16" s="41"/>
      <c r="W16" s="41"/>
      <c r="X16" s="41"/>
      <c r="Y16" s="41"/>
      <c r="Z16" s="41"/>
      <c r="AA16" s="41"/>
    </row>
    <row r="17" spans="1:27" x14ac:dyDescent="0.25">
      <c r="A17" s="46"/>
      <c r="E17" t="s">
        <v>12122</v>
      </c>
      <c r="F17" s="41">
        <v>4.077</v>
      </c>
      <c r="G17" s="41">
        <v>3.4889999999999999</v>
      </c>
      <c r="H17" s="41">
        <v>6.05</v>
      </c>
      <c r="I17" s="41">
        <v>5.8520000000000003</v>
      </c>
      <c r="J17" s="41">
        <v>6.5759999999999996</v>
      </c>
      <c r="K17" s="41">
        <v>3.6429999999999998</v>
      </c>
      <c r="L17" s="41">
        <v>13.156000000000001</v>
      </c>
      <c r="M17" s="41">
        <v>2.2549999999999999</v>
      </c>
      <c r="N17" s="41">
        <v>6.7649999999999997</v>
      </c>
      <c r="O17" s="41">
        <v>3.1709999999999998</v>
      </c>
      <c r="P17" s="41">
        <v>2.7719999999999998</v>
      </c>
      <c r="Q17" s="41">
        <v>0.66900000000000004</v>
      </c>
      <c r="R17" s="41"/>
      <c r="S17" s="41"/>
      <c r="T17" s="41"/>
      <c r="U17" s="41"/>
      <c r="V17" s="41"/>
      <c r="W17" s="41"/>
      <c r="X17" s="41"/>
      <c r="Y17" s="41"/>
      <c r="Z17" s="41"/>
      <c r="AA17" s="41"/>
    </row>
    <row r="18" spans="1:27" x14ac:dyDescent="0.25">
      <c r="A18" s="46"/>
      <c r="E18" t="s">
        <v>12069</v>
      </c>
      <c r="F18" s="41" t="s">
        <v>12391</v>
      </c>
      <c r="G18" s="41" t="s">
        <v>12206</v>
      </c>
      <c r="H18" s="41" t="s">
        <v>12219</v>
      </c>
      <c r="I18" s="41" t="s">
        <v>12393</v>
      </c>
      <c r="J18" s="41" t="s">
        <v>12236</v>
      </c>
      <c r="K18" s="41" t="s">
        <v>12442</v>
      </c>
      <c r="L18" s="41" t="s">
        <v>12175</v>
      </c>
      <c r="M18" s="41" t="s">
        <v>12253</v>
      </c>
      <c r="N18" s="41" t="s">
        <v>12269</v>
      </c>
      <c r="O18" s="41" t="s">
        <v>12286</v>
      </c>
      <c r="P18" s="41" t="s">
        <v>12444</v>
      </c>
      <c r="Q18" s="41" t="s">
        <v>12318</v>
      </c>
      <c r="R18" s="41"/>
      <c r="S18" s="41"/>
      <c r="T18" s="41"/>
      <c r="U18" s="41"/>
      <c r="V18" s="41"/>
      <c r="W18" s="41"/>
      <c r="X18" s="41"/>
      <c r="Y18" s="41"/>
      <c r="Z18" s="41"/>
      <c r="AA18" s="41"/>
    </row>
    <row r="19" spans="1:27" x14ac:dyDescent="0.25">
      <c r="E19" t="s">
        <v>12121</v>
      </c>
      <c r="F19" s="41" t="s">
        <v>12163</v>
      </c>
      <c r="G19" s="41" t="s">
        <v>12207</v>
      </c>
      <c r="H19" s="41" t="s">
        <v>12185</v>
      </c>
      <c r="I19" s="41" t="s">
        <v>12227</v>
      </c>
      <c r="J19" s="41" t="s">
        <v>12237</v>
      </c>
      <c r="K19" s="41" t="s">
        <v>12193</v>
      </c>
      <c r="L19" s="41" t="s">
        <v>12176</v>
      </c>
      <c r="M19" s="41" t="s">
        <v>12254</v>
      </c>
      <c r="N19" s="41" t="s">
        <v>12270</v>
      </c>
      <c r="O19" s="41" t="s">
        <v>12287</v>
      </c>
      <c r="P19" s="41" t="s">
        <v>12302</v>
      </c>
      <c r="Q19" s="41" t="s">
        <v>12319</v>
      </c>
      <c r="R19" s="41"/>
      <c r="S19" s="41"/>
      <c r="T19" s="41"/>
      <c r="U19" s="41"/>
      <c r="V19" s="41"/>
      <c r="W19" s="41"/>
      <c r="X19" s="41"/>
      <c r="Y19" s="41"/>
      <c r="Z19" s="41"/>
      <c r="AA19" s="41"/>
    </row>
    <row r="20" spans="1:27" x14ac:dyDescent="0.25">
      <c r="E20" t="s">
        <v>12120</v>
      </c>
      <c r="F20" s="41">
        <v>12.2</v>
      </c>
      <c r="G20" s="41">
        <v>3.27</v>
      </c>
      <c r="H20" s="41">
        <v>41.5</v>
      </c>
      <c r="I20" s="41">
        <v>9.51</v>
      </c>
      <c r="J20" s="41">
        <v>3.78</v>
      </c>
      <c r="K20" s="41">
        <v>8.0299999999999994</v>
      </c>
      <c r="L20" s="41">
        <v>6.63</v>
      </c>
      <c r="M20" s="41">
        <v>13.92</v>
      </c>
      <c r="N20" s="41">
        <v>4.55</v>
      </c>
      <c r="O20" s="41">
        <v>1.1100000000000001</v>
      </c>
      <c r="P20" s="41">
        <v>1.07</v>
      </c>
      <c r="Q20" s="41">
        <v>4.68</v>
      </c>
      <c r="R20" s="41"/>
      <c r="S20" s="41"/>
      <c r="T20" s="41"/>
      <c r="U20" s="41"/>
      <c r="V20" s="41"/>
      <c r="W20" s="41"/>
      <c r="X20" s="41"/>
      <c r="Y20" s="41"/>
      <c r="Z20" s="41"/>
      <c r="AA20" s="41"/>
    </row>
    <row r="21" spans="1:27" x14ac:dyDescent="0.25">
      <c r="E21" t="s">
        <v>12119</v>
      </c>
      <c r="F21" s="41">
        <v>14.259836</v>
      </c>
      <c r="G21" s="41">
        <v>13.626912000000001</v>
      </c>
      <c r="H21" s="41">
        <v>25.643131</v>
      </c>
      <c r="I21" s="41">
        <v>24.550999000000001</v>
      </c>
      <c r="J21" s="41">
        <v>22.976189999999999</v>
      </c>
      <c r="K21" s="41">
        <v>146.84183999999999</v>
      </c>
      <c r="L21" s="41">
        <v>27.176469999999998</v>
      </c>
      <c r="M21" s="41">
        <v>10.95546</v>
      </c>
      <c r="N21" s="41">
        <v>22.246153</v>
      </c>
      <c r="O21" s="41">
        <v>28.873873</v>
      </c>
      <c r="P21" s="41">
        <v>32.22439</v>
      </c>
      <c r="Q21" s="41">
        <v>20.75</v>
      </c>
      <c r="R21" s="41"/>
      <c r="S21" s="41"/>
      <c r="T21" s="41"/>
      <c r="U21" s="41"/>
      <c r="V21" s="41"/>
      <c r="W21" s="41"/>
      <c r="X21" s="41"/>
      <c r="Y21" s="41"/>
      <c r="Z21" s="41"/>
      <c r="AA21" s="41"/>
    </row>
    <row r="22" spans="1:27" x14ac:dyDescent="0.25">
      <c r="E22" t="s">
        <v>12118</v>
      </c>
      <c r="F22" s="43">
        <v>8.0000000000000004E-4</v>
      </c>
      <c r="G22" s="43">
        <v>4.0000000000000002E-4</v>
      </c>
      <c r="H22" s="43">
        <v>0.11700000000000001</v>
      </c>
      <c r="I22" s="43">
        <v>8.0000000000000004E-4</v>
      </c>
      <c r="J22" s="43">
        <v>1.38E-2</v>
      </c>
      <c r="K22" s="43">
        <v>0.16500000000000001</v>
      </c>
      <c r="L22" s="43">
        <v>1.7399999999999999E-2</v>
      </c>
      <c r="M22" s="43">
        <v>8.9999999999999998E-4</v>
      </c>
      <c r="N22" s="43">
        <v>1E-3</v>
      </c>
      <c r="O22" s="43">
        <v>3.6900000000000002E-2</v>
      </c>
      <c r="P22" s="43">
        <v>0.1487</v>
      </c>
      <c r="Q22" s="43">
        <v>0.53290000000000004</v>
      </c>
      <c r="R22" s="41"/>
      <c r="S22" s="41"/>
      <c r="T22" s="41"/>
      <c r="U22" s="41"/>
      <c r="V22" s="41"/>
      <c r="W22" s="41"/>
      <c r="X22" s="41"/>
      <c r="Y22" s="41"/>
      <c r="Z22" s="41"/>
      <c r="AA22" s="41"/>
    </row>
    <row r="23" spans="1:27" x14ac:dyDescent="0.25">
      <c r="E23" t="s">
        <v>12117</v>
      </c>
      <c r="F23" s="43">
        <v>0.61719999999999997</v>
      </c>
      <c r="G23" s="43">
        <v>0.70340000000000003</v>
      </c>
      <c r="H23" s="43">
        <v>0.70799999999999996</v>
      </c>
      <c r="I23" s="43">
        <v>0.85760000000000003</v>
      </c>
      <c r="J23" s="43">
        <v>0.75480000000000003</v>
      </c>
      <c r="K23" s="43">
        <v>0.61439999999999995</v>
      </c>
      <c r="L23" s="43">
        <v>0.72889999999999999</v>
      </c>
      <c r="M23" s="43">
        <v>0.59650000000000003</v>
      </c>
      <c r="N23" s="43">
        <v>0.85629999999999995</v>
      </c>
      <c r="O23" s="43">
        <v>0.8226</v>
      </c>
      <c r="P23" s="43">
        <v>0.9768</v>
      </c>
      <c r="Q23" s="43">
        <v>0.31130000000000002</v>
      </c>
      <c r="R23" s="41"/>
      <c r="S23" s="41"/>
      <c r="T23" s="41"/>
      <c r="U23" s="41"/>
      <c r="V23" s="41"/>
      <c r="W23" s="41"/>
      <c r="X23" s="41"/>
      <c r="Y23" s="41"/>
      <c r="Z23" s="41"/>
      <c r="AA23" s="41"/>
    </row>
    <row r="24" spans="1:27" x14ac:dyDescent="0.25">
      <c r="E24" t="s">
        <v>12116</v>
      </c>
      <c r="F24" s="44">
        <v>43008</v>
      </c>
      <c r="G24" s="44">
        <v>42735</v>
      </c>
      <c r="H24" s="44">
        <v>42735</v>
      </c>
      <c r="I24" s="44">
        <v>42735</v>
      </c>
      <c r="J24" s="44">
        <v>42916</v>
      </c>
      <c r="K24" s="44">
        <v>42735</v>
      </c>
      <c r="L24" s="44">
        <v>42735</v>
      </c>
      <c r="M24" s="44">
        <v>42735</v>
      </c>
      <c r="N24" s="44">
        <v>42735</v>
      </c>
      <c r="O24" s="44">
        <v>42735</v>
      </c>
      <c r="P24" s="44">
        <v>42735</v>
      </c>
      <c r="Q24" s="44">
        <v>42766</v>
      </c>
      <c r="R24" s="41"/>
      <c r="S24" s="41"/>
      <c r="T24" s="41"/>
      <c r="U24" s="41"/>
      <c r="V24" s="41"/>
      <c r="W24" s="41"/>
      <c r="X24" s="41"/>
      <c r="Y24" s="41"/>
      <c r="Z24" s="41"/>
      <c r="AA24" s="41"/>
    </row>
    <row r="25" spans="1:27" x14ac:dyDescent="0.25">
      <c r="E25" t="s">
        <v>12115</v>
      </c>
      <c r="F25" s="44">
        <v>41799</v>
      </c>
      <c r="G25" s="44">
        <v>36738</v>
      </c>
      <c r="H25" s="44">
        <v>42121</v>
      </c>
      <c r="I25" s="44">
        <v>40310</v>
      </c>
      <c r="J25" s="44">
        <v>37670</v>
      </c>
      <c r="K25" s="44">
        <v>36405</v>
      </c>
      <c r="L25" s="41"/>
      <c r="M25" s="44">
        <v>36307</v>
      </c>
      <c r="N25" s="44">
        <v>36669</v>
      </c>
      <c r="O25" s="41"/>
      <c r="P25" s="41"/>
      <c r="Q25" s="44">
        <v>36270</v>
      </c>
      <c r="R25" s="41"/>
      <c r="S25" s="41"/>
      <c r="T25" s="41"/>
      <c r="U25" s="41"/>
      <c r="V25" s="41"/>
      <c r="W25" s="41"/>
      <c r="X25" s="41"/>
      <c r="Y25" s="41"/>
      <c r="Z25" s="41"/>
      <c r="AA25" s="41"/>
    </row>
    <row r="26" spans="1:27" x14ac:dyDescent="0.25">
      <c r="E26" t="s">
        <v>12114</v>
      </c>
      <c r="F26" s="45">
        <v>42917</v>
      </c>
      <c r="G26" s="45">
        <v>42767</v>
      </c>
      <c r="H26" s="41" t="s">
        <v>12220</v>
      </c>
      <c r="I26" s="45">
        <v>43009</v>
      </c>
      <c r="J26" s="45">
        <v>42767</v>
      </c>
      <c r="K26" s="45">
        <v>42767</v>
      </c>
      <c r="L26" s="41"/>
      <c r="M26" s="45">
        <v>42767</v>
      </c>
      <c r="N26" s="45">
        <v>42767</v>
      </c>
      <c r="O26" s="41"/>
      <c r="P26" s="41"/>
      <c r="Q26" s="45">
        <v>42767</v>
      </c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x14ac:dyDescent="0.25">
      <c r="E27" t="s">
        <v>12091</v>
      </c>
      <c r="F27" s="41">
        <v>1</v>
      </c>
      <c r="G27" s="41">
        <v>1</v>
      </c>
      <c r="H27" s="41">
        <v>1</v>
      </c>
      <c r="I27" s="41">
        <v>1</v>
      </c>
      <c r="J27" s="41">
        <v>1</v>
      </c>
      <c r="K27" s="41">
        <v>1</v>
      </c>
      <c r="L27" s="41">
        <v>1</v>
      </c>
      <c r="M27" s="41">
        <v>1</v>
      </c>
      <c r="N27" s="41">
        <v>1</v>
      </c>
      <c r="O27" s="41">
        <v>1</v>
      </c>
      <c r="P27" s="41">
        <v>1</v>
      </c>
      <c r="Q27" s="41">
        <v>1</v>
      </c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x14ac:dyDescent="0.25">
      <c r="E28" t="s">
        <v>12113</v>
      </c>
      <c r="F28" s="44">
        <v>43008</v>
      </c>
      <c r="G28" s="44">
        <v>43008</v>
      </c>
      <c r="H28" s="44">
        <v>43008</v>
      </c>
      <c r="I28" s="44">
        <v>43008</v>
      </c>
      <c r="J28" s="44">
        <v>43008</v>
      </c>
      <c r="K28" s="44">
        <v>43008</v>
      </c>
      <c r="L28" s="44">
        <v>43008</v>
      </c>
      <c r="M28" s="44">
        <v>43008</v>
      </c>
      <c r="N28" s="44">
        <v>43008</v>
      </c>
      <c r="O28" s="44">
        <v>43008</v>
      </c>
      <c r="P28" s="44">
        <v>43008</v>
      </c>
      <c r="Q28" s="44">
        <v>43039</v>
      </c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x14ac:dyDescent="0.25">
      <c r="E29" t="s">
        <v>12112</v>
      </c>
      <c r="F29" s="41" t="s">
        <v>12164</v>
      </c>
      <c r="G29" s="41" t="s">
        <v>12208</v>
      </c>
      <c r="H29" s="41" t="s">
        <v>12186</v>
      </c>
      <c r="I29" s="41" t="s">
        <v>12394</v>
      </c>
      <c r="J29" s="41" t="s">
        <v>12238</v>
      </c>
      <c r="K29" s="41" t="s">
        <v>12111</v>
      </c>
      <c r="L29" s="41" t="s">
        <v>12177</v>
      </c>
      <c r="M29" s="41" t="s">
        <v>12255</v>
      </c>
      <c r="N29" s="41" t="s">
        <v>12271</v>
      </c>
      <c r="O29" s="41" t="s">
        <v>12288</v>
      </c>
      <c r="P29" s="41" t="s">
        <v>12303</v>
      </c>
      <c r="Q29" s="41" t="s">
        <v>12320</v>
      </c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x14ac:dyDescent="0.25">
      <c r="E30" t="s">
        <v>12110</v>
      </c>
      <c r="F30" s="44">
        <v>43738</v>
      </c>
      <c r="G30" s="44">
        <v>43465</v>
      </c>
      <c r="H30" s="44">
        <v>43465</v>
      </c>
      <c r="I30" s="44">
        <v>43465</v>
      </c>
      <c r="J30" s="44">
        <v>43646</v>
      </c>
      <c r="K30" s="44">
        <v>43465</v>
      </c>
      <c r="L30" s="44">
        <v>43465</v>
      </c>
      <c r="M30" s="44">
        <v>43465</v>
      </c>
      <c r="N30" s="44">
        <v>43465</v>
      </c>
      <c r="O30" s="44">
        <v>43465</v>
      </c>
      <c r="P30" s="44">
        <v>43465</v>
      </c>
      <c r="Q30" s="44">
        <v>43496</v>
      </c>
      <c r="R30" s="41"/>
      <c r="S30" s="41"/>
      <c r="T30" s="41"/>
      <c r="U30" s="41"/>
      <c r="V30" s="41"/>
      <c r="W30" s="41"/>
      <c r="X30" s="41"/>
      <c r="Y30" s="41"/>
      <c r="Z30" s="41"/>
      <c r="AA30" s="41"/>
    </row>
    <row r="31" spans="1:27" x14ac:dyDescent="0.25">
      <c r="E31" t="s">
        <v>12109</v>
      </c>
      <c r="F31" s="41">
        <v>1.4</v>
      </c>
      <c r="G31" s="41">
        <v>1.49</v>
      </c>
      <c r="H31" s="41">
        <v>1.57</v>
      </c>
      <c r="I31" s="41">
        <v>44.13</v>
      </c>
      <c r="J31" s="41">
        <v>2.36</v>
      </c>
      <c r="K31" s="41">
        <v>33.979999999999997</v>
      </c>
      <c r="L31" s="41">
        <v>1.08</v>
      </c>
      <c r="M31" s="41">
        <v>4.7699999999999996</v>
      </c>
      <c r="N31" s="41">
        <v>2.13</v>
      </c>
      <c r="O31" s="41">
        <v>6236.24</v>
      </c>
      <c r="P31" s="41">
        <v>-5.68</v>
      </c>
      <c r="Q31" s="41">
        <v>3.78</v>
      </c>
      <c r="R31" s="41"/>
      <c r="S31" s="41"/>
      <c r="T31" s="41"/>
      <c r="U31" s="41"/>
      <c r="V31" s="41"/>
      <c r="W31" s="41"/>
      <c r="X31" s="41"/>
      <c r="Y31" s="41"/>
      <c r="Z31" s="41"/>
      <c r="AA31" s="41"/>
    </row>
    <row r="32" spans="1:27" x14ac:dyDescent="0.25">
      <c r="E32" t="s">
        <v>12108</v>
      </c>
      <c r="F32" s="41">
        <v>2</v>
      </c>
      <c r="G32" s="41">
        <v>2</v>
      </c>
      <c r="H32" s="41">
        <v>2</v>
      </c>
      <c r="I32" s="41">
        <v>2</v>
      </c>
      <c r="J32" s="41">
        <v>2</v>
      </c>
      <c r="K32" s="41">
        <v>2</v>
      </c>
      <c r="L32" s="41">
        <v>2</v>
      </c>
      <c r="M32" s="41">
        <v>2</v>
      </c>
      <c r="N32" s="41">
        <v>2</v>
      </c>
      <c r="O32" s="41">
        <v>2</v>
      </c>
      <c r="P32" s="41">
        <v>4</v>
      </c>
      <c r="Q32" s="41">
        <v>2</v>
      </c>
      <c r="R32" s="41"/>
      <c r="S32" s="41"/>
      <c r="T32" s="41"/>
      <c r="U32" s="41"/>
      <c r="V32" s="41"/>
      <c r="W32" s="41"/>
      <c r="X32" s="41"/>
      <c r="Y32" s="41"/>
      <c r="Z32" s="41"/>
      <c r="AA32" s="41"/>
    </row>
    <row r="33" spans="5:27" x14ac:dyDescent="0.25">
      <c r="E33" t="s">
        <v>12068</v>
      </c>
      <c r="F33" s="41">
        <v>6.6530269999999998</v>
      </c>
      <c r="G33" s="41">
        <v>2.9398958999999998</v>
      </c>
      <c r="H33" s="41">
        <v>4.7064934000000003</v>
      </c>
      <c r="I33" s="41">
        <v>4.9157824999999997</v>
      </c>
      <c r="J33" s="41">
        <v>7.4793314999999998</v>
      </c>
      <c r="K33" s="41">
        <v>23.048984999999998</v>
      </c>
      <c r="L33" s="41">
        <v>7.3479869999999998</v>
      </c>
      <c r="M33" s="41">
        <v>7.1933959999999999</v>
      </c>
      <c r="N33" s="41">
        <v>9.086176</v>
      </c>
      <c r="O33" s="41">
        <v>3.9344462999999998</v>
      </c>
      <c r="P33" s="41">
        <v>3.3784144</v>
      </c>
      <c r="Q33" s="41">
        <v>3.7852269999999999</v>
      </c>
      <c r="R33" s="41"/>
      <c r="S33" s="41"/>
      <c r="T33" s="41"/>
      <c r="U33" s="41"/>
      <c r="V33" s="41"/>
      <c r="W33" s="41"/>
      <c r="X33" s="41"/>
      <c r="Y33" s="41"/>
      <c r="Z33" s="41"/>
      <c r="AA33" s="41"/>
    </row>
    <row r="34" spans="5:27" x14ac:dyDescent="0.25">
      <c r="E34" t="s">
        <v>12088</v>
      </c>
      <c r="F34" s="43">
        <v>0.2109</v>
      </c>
      <c r="G34" s="43">
        <v>0.22309999999999999</v>
      </c>
      <c r="H34" s="43">
        <v>0.2009</v>
      </c>
      <c r="I34" s="43">
        <v>0.22989999999999999</v>
      </c>
      <c r="J34" s="43">
        <v>0.2389</v>
      </c>
      <c r="K34" s="43">
        <v>1.2E-2</v>
      </c>
      <c r="L34" s="43">
        <v>0.41749999999999998</v>
      </c>
      <c r="M34" s="43">
        <v>0.14430000000000001</v>
      </c>
      <c r="N34" s="43">
        <v>0.29980000000000001</v>
      </c>
      <c r="O34" s="43">
        <v>7.3300000000000004E-2</v>
      </c>
      <c r="P34" s="43">
        <v>4.2599999999999999E-2</v>
      </c>
      <c r="Q34" s="43">
        <v>2.3099999999999999E-2</v>
      </c>
      <c r="R34" s="41"/>
      <c r="S34" s="41"/>
      <c r="T34" s="41"/>
      <c r="U34" s="41"/>
      <c r="V34" s="41"/>
      <c r="W34" s="41"/>
      <c r="X34" s="41"/>
      <c r="Y34" s="41"/>
      <c r="Z34" s="41"/>
      <c r="AA34" s="41"/>
    </row>
    <row r="35" spans="5:27" x14ac:dyDescent="0.25">
      <c r="E35" t="s">
        <v>12067</v>
      </c>
      <c r="F35" s="41" t="s">
        <v>12059</v>
      </c>
      <c r="G35" s="41" t="s">
        <v>12207</v>
      </c>
      <c r="H35" s="41" t="s">
        <v>12221</v>
      </c>
      <c r="I35" s="41" t="s">
        <v>12228</v>
      </c>
      <c r="J35" s="41" t="s">
        <v>12239</v>
      </c>
      <c r="K35" s="41" t="s">
        <v>12057</v>
      </c>
      <c r="L35" s="41" t="s">
        <v>12058</v>
      </c>
      <c r="M35" s="41" t="s">
        <v>12256</v>
      </c>
      <c r="N35" s="41" t="s">
        <v>12272</v>
      </c>
      <c r="O35" s="41" t="s">
        <v>12289</v>
      </c>
      <c r="P35" s="41" t="s">
        <v>12304</v>
      </c>
      <c r="Q35" s="41" t="s">
        <v>12321</v>
      </c>
      <c r="R35" s="41"/>
      <c r="S35" s="41"/>
      <c r="T35" s="41"/>
      <c r="U35" s="41"/>
      <c r="V35" s="41"/>
      <c r="W35" s="41"/>
      <c r="X35" s="41"/>
      <c r="Y35" s="41"/>
      <c r="Z35" s="41"/>
      <c r="AA35" s="41"/>
    </row>
    <row r="36" spans="5:27" x14ac:dyDescent="0.25">
      <c r="E36" t="s">
        <v>12107</v>
      </c>
      <c r="F36" s="41" t="s">
        <v>12165</v>
      </c>
      <c r="G36" s="41" t="s">
        <v>12209</v>
      </c>
      <c r="H36" s="41" t="s">
        <v>12222</v>
      </c>
      <c r="I36" s="41" t="s">
        <v>12229</v>
      </c>
      <c r="J36" s="41" t="s">
        <v>12240</v>
      </c>
      <c r="K36" s="41" t="s">
        <v>12194</v>
      </c>
      <c r="L36" s="41" t="s">
        <v>12178</v>
      </c>
      <c r="M36" s="41" t="s">
        <v>12257</v>
      </c>
      <c r="N36" s="41" t="s">
        <v>12273</v>
      </c>
      <c r="O36" s="41" t="s">
        <v>12290</v>
      </c>
      <c r="P36" s="41" t="s">
        <v>12305</v>
      </c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</row>
    <row r="37" spans="5:27" x14ac:dyDescent="0.25">
      <c r="E37" t="s">
        <v>12106</v>
      </c>
      <c r="F37" s="41" t="s">
        <v>12166</v>
      </c>
      <c r="G37" s="41" t="s">
        <v>12210</v>
      </c>
      <c r="H37" s="41" t="s">
        <v>12223</v>
      </c>
      <c r="I37" s="41" t="s">
        <v>12230</v>
      </c>
      <c r="J37" s="41" t="s">
        <v>12241</v>
      </c>
      <c r="K37" s="41" t="s">
        <v>12195</v>
      </c>
      <c r="L37" s="41" t="s">
        <v>12179</v>
      </c>
      <c r="M37" s="41" t="s">
        <v>12258</v>
      </c>
      <c r="N37" s="41" t="s">
        <v>12274</v>
      </c>
      <c r="O37" s="41" t="s">
        <v>12291</v>
      </c>
      <c r="P37" s="41" t="s">
        <v>12306</v>
      </c>
      <c r="Q37" s="41">
        <v>100</v>
      </c>
      <c r="R37" s="41"/>
      <c r="S37" s="41"/>
      <c r="T37" s="41"/>
      <c r="U37" s="41"/>
      <c r="V37" s="41"/>
      <c r="W37" s="41"/>
      <c r="X37" s="41"/>
      <c r="Y37" s="41"/>
      <c r="Z37" s="41"/>
      <c r="AA37" s="41"/>
    </row>
    <row r="38" spans="5:27" x14ac:dyDescent="0.25">
      <c r="E38" t="s">
        <v>12105</v>
      </c>
      <c r="F38" s="43">
        <v>8.2000000000000007E-3</v>
      </c>
      <c r="G38" s="43">
        <v>3.1600000000000003E-2</v>
      </c>
      <c r="H38" s="43">
        <v>0</v>
      </c>
      <c r="I38" s="43">
        <v>0</v>
      </c>
      <c r="J38" s="43">
        <v>6.7000000000000002E-3</v>
      </c>
      <c r="K38" s="43">
        <v>1.41E-2</v>
      </c>
      <c r="L38" s="43">
        <v>9.2999999999999992E-3</v>
      </c>
      <c r="M38" s="43">
        <v>1.7899999999999999E-2</v>
      </c>
      <c r="N38" s="43">
        <v>1.2500000000000001E-2</v>
      </c>
      <c r="O38" s="43">
        <v>5.3E-3</v>
      </c>
      <c r="P38" s="43">
        <v>0.22500000000000001</v>
      </c>
      <c r="Q38" s="43">
        <v>0</v>
      </c>
      <c r="R38" s="41"/>
      <c r="S38" s="41"/>
      <c r="T38" s="41"/>
      <c r="U38" s="41"/>
      <c r="V38" s="41"/>
      <c r="W38" s="41"/>
      <c r="X38" s="41"/>
      <c r="Y38" s="41"/>
      <c r="Z38" s="41"/>
      <c r="AA38" s="41"/>
    </row>
    <row r="39" spans="5:27" x14ac:dyDescent="0.25">
      <c r="E39" t="s">
        <v>12104</v>
      </c>
      <c r="F39" s="41">
        <v>1.46</v>
      </c>
      <c r="G39" s="41">
        <v>4.88</v>
      </c>
      <c r="H39" s="41">
        <v>2.64</v>
      </c>
      <c r="I39" s="41">
        <v>1.62</v>
      </c>
      <c r="J39" s="41">
        <v>2.2599999999999998</v>
      </c>
      <c r="K39" s="41">
        <v>1.44</v>
      </c>
      <c r="L39" s="41">
        <v>1.32</v>
      </c>
      <c r="M39" s="41">
        <v>2.71</v>
      </c>
      <c r="N39" s="41">
        <v>2.52</v>
      </c>
      <c r="O39" s="41">
        <v>0.54</v>
      </c>
      <c r="P39" s="41">
        <v>4.42</v>
      </c>
      <c r="Q39" s="41">
        <v>0</v>
      </c>
      <c r="R39" s="41"/>
      <c r="S39" s="41"/>
      <c r="T39" s="41"/>
      <c r="U39" s="41"/>
      <c r="V39" s="41"/>
      <c r="W39" s="41"/>
      <c r="X39" s="41"/>
      <c r="Y39" s="41"/>
      <c r="Z39" s="41"/>
      <c r="AA39" s="41"/>
    </row>
    <row r="40" spans="5:27" x14ac:dyDescent="0.25">
      <c r="E40" t="s">
        <v>12103</v>
      </c>
      <c r="F40" s="41">
        <v>9.2100000000000009</v>
      </c>
      <c r="G40" s="41">
        <v>2.85</v>
      </c>
      <c r="H40" s="41">
        <v>29.92</v>
      </c>
      <c r="I40" s="41">
        <v>7.65</v>
      </c>
      <c r="J40" s="41">
        <v>2.83</v>
      </c>
      <c r="K40" s="41">
        <v>3.92</v>
      </c>
      <c r="L40" s="41">
        <v>5.16</v>
      </c>
      <c r="M40" s="41">
        <v>11.99</v>
      </c>
      <c r="N40" s="41">
        <v>4.28</v>
      </c>
      <c r="O40" s="41">
        <v>0.63</v>
      </c>
      <c r="P40" s="41">
        <v>0.46500000000000002</v>
      </c>
      <c r="Q40" s="41">
        <v>3.77</v>
      </c>
      <c r="R40" s="41"/>
      <c r="S40" s="41"/>
      <c r="T40" s="41"/>
      <c r="U40" s="41"/>
      <c r="V40" s="41"/>
      <c r="W40" s="41"/>
      <c r="X40" s="41"/>
      <c r="Y40" s="41"/>
      <c r="Z40" s="41"/>
      <c r="AA40" s="41"/>
    </row>
    <row r="41" spans="5:27" x14ac:dyDescent="0.25">
      <c r="E41" t="s">
        <v>12102</v>
      </c>
      <c r="F41" s="41">
        <v>173.97</v>
      </c>
      <c r="G41" s="41">
        <v>44.56</v>
      </c>
      <c r="H41" s="42">
        <v>1064.19</v>
      </c>
      <c r="I41" s="42">
        <v>233.48</v>
      </c>
      <c r="J41" s="41">
        <v>86.85</v>
      </c>
      <c r="K41" s="42">
        <v>1179.1400000000001</v>
      </c>
      <c r="L41" s="41">
        <v>180.18</v>
      </c>
      <c r="M41" s="41">
        <v>152.5</v>
      </c>
      <c r="N41" s="41">
        <v>101.22</v>
      </c>
      <c r="O41" s="41">
        <v>32.049999999999997</v>
      </c>
      <c r="P41" s="41">
        <v>34.479999999999997</v>
      </c>
      <c r="Q41" s="41">
        <v>97.11</v>
      </c>
      <c r="R41" s="41"/>
      <c r="S41" s="41"/>
      <c r="T41" s="41"/>
      <c r="U41" s="41"/>
      <c r="V41" s="41"/>
      <c r="W41" s="41"/>
      <c r="X41" s="41"/>
      <c r="Y41" s="41"/>
      <c r="Z41" s="41"/>
      <c r="AA41" s="41"/>
    </row>
    <row r="42" spans="5:27" x14ac:dyDescent="0.25">
      <c r="E42" t="s">
        <v>12101</v>
      </c>
      <c r="F42" s="41">
        <v>1.276</v>
      </c>
      <c r="G42" s="41">
        <v>1.6020000000000001</v>
      </c>
      <c r="H42" s="41">
        <v>5.7670000000000003</v>
      </c>
      <c r="I42" s="41">
        <v>1.7050000000000001</v>
      </c>
      <c r="J42" s="41">
        <v>3.12</v>
      </c>
      <c r="K42" s="41">
        <v>1.032</v>
      </c>
      <c r="L42" s="41">
        <v>13.375</v>
      </c>
      <c r="M42" s="41">
        <v>1.4119999999999999</v>
      </c>
      <c r="N42" s="41">
        <v>3.8889999999999998</v>
      </c>
      <c r="O42" s="41">
        <v>4.4690000000000003</v>
      </c>
      <c r="P42" s="41">
        <v>2.4689999999999999</v>
      </c>
      <c r="Q42" s="41">
        <v>0.81299999999999994</v>
      </c>
      <c r="R42" s="41"/>
      <c r="S42" s="41"/>
      <c r="T42" s="41"/>
      <c r="U42" s="41"/>
      <c r="V42" s="41"/>
      <c r="W42" s="41"/>
      <c r="X42" s="41"/>
      <c r="Y42" s="41"/>
      <c r="Z42" s="41"/>
      <c r="AA42" s="41"/>
    </row>
    <row r="43" spans="5:27" x14ac:dyDescent="0.25">
      <c r="E43" t="s">
        <v>12100</v>
      </c>
      <c r="F43" s="41">
        <v>86.3</v>
      </c>
      <c r="G43" s="41">
        <v>44.6</v>
      </c>
      <c r="H43" s="41">
        <v>2.52</v>
      </c>
      <c r="I43" s="41">
        <v>52.35</v>
      </c>
      <c r="J43" s="41">
        <v>99.22</v>
      </c>
      <c r="K43" s="41">
        <v>175.14</v>
      </c>
      <c r="L43" s="41"/>
      <c r="M43" s="41">
        <v>231.02</v>
      </c>
      <c r="N43" s="41">
        <v>32.61</v>
      </c>
      <c r="O43" s="41">
        <v>20.28</v>
      </c>
      <c r="P43" s="41">
        <v>19.190000000000001</v>
      </c>
      <c r="Q43" s="41">
        <v>63.72</v>
      </c>
      <c r="R43" s="41"/>
      <c r="S43" s="41"/>
      <c r="T43" s="41"/>
      <c r="U43" s="41"/>
      <c r="V43" s="41"/>
      <c r="W43" s="41"/>
      <c r="X43" s="41"/>
      <c r="Y43" s="41"/>
      <c r="Z43" s="41"/>
      <c r="AA43" s="41"/>
    </row>
    <row r="44" spans="5:27" x14ac:dyDescent="0.25">
      <c r="E44" t="s">
        <v>12099</v>
      </c>
      <c r="F44" s="43">
        <v>0.23</v>
      </c>
      <c r="G44" s="43">
        <v>0.36199999999999999</v>
      </c>
      <c r="H44" s="43">
        <v>0.32</v>
      </c>
      <c r="I44" s="43">
        <v>1.6930000000000001</v>
      </c>
      <c r="J44" s="43">
        <v>0.16700000000000001</v>
      </c>
      <c r="K44" s="43">
        <v>0</v>
      </c>
      <c r="L44" s="43">
        <v>0.77700000000000002</v>
      </c>
      <c r="M44" s="43">
        <v>-0.02</v>
      </c>
      <c r="N44" s="43">
        <v>0.28000000000000003</v>
      </c>
      <c r="O44" s="43">
        <v>-0.63600000000000001</v>
      </c>
      <c r="P44" s="43">
        <v>-0.51400000000000001</v>
      </c>
      <c r="Q44" s="43">
        <v>-0.40799999999999997</v>
      </c>
      <c r="R44" s="41"/>
      <c r="S44" s="41"/>
      <c r="T44" s="41"/>
      <c r="U44" s="41"/>
      <c r="V44" s="41"/>
      <c r="W44" s="41"/>
      <c r="X44" s="41"/>
      <c r="Y44" s="41"/>
      <c r="Z44" s="41"/>
      <c r="AA44" s="41"/>
    </row>
    <row r="45" spans="5:27" x14ac:dyDescent="0.25">
      <c r="E45" t="s">
        <v>12073</v>
      </c>
      <c r="F45" s="41" t="s">
        <v>12167</v>
      </c>
      <c r="G45" s="41" t="s">
        <v>12211</v>
      </c>
      <c r="H45" s="41" t="s">
        <v>12187</v>
      </c>
      <c r="I45" s="41" t="s">
        <v>12231</v>
      </c>
      <c r="J45" s="41" t="s">
        <v>12242</v>
      </c>
      <c r="K45" s="41" t="s">
        <v>12196</v>
      </c>
      <c r="L45" s="41" t="s">
        <v>12180</v>
      </c>
      <c r="M45" s="41" t="s">
        <v>12259</v>
      </c>
      <c r="N45" s="41" t="s">
        <v>12275</v>
      </c>
      <c r="O45" s="41" t="s">
        <v>12292</v>
      </c>
      <c r="P45" s="41" t="s">
        <v>12307</v>
      </c>
      <c r="Q45" s="41" t="s">
        <v>12322</v>
      </c>
      <c r="R45" s="41"/>
      <c r="S45" s="41"/>
      <c r="T45" s="41"/>
      <c r="U45" s="41"/>
      <c r="V45" s="41"/>
      <c r="W45" s="41"/>
      <c r="X45" s="41"/>
      <c r="Y45" s="41"/>
      <c r="Z45" s="41"/>
      <c r="AA45" s="41"/>
    </row>
    <row r="46" spans="5:27" x14ac:dyDescent="0.25">
      <c r="E46" t="s">
        <v>12098</v>
      </c>
      <c r="F46" s="43">
        <v>0.31190000000000001</v>
      </c>
      <c r="G46" s="43">
        <v>0.40500000000000003</v>
      </c>
      <c r="H46" s="43">
        <v>0.32929999999999998</v>
      </c>
      <c r="I46" s="43">
        <v>0.29289999999999999</v>
      </c>
      <c r="J46" s="43">
        <v>0.34689999999999999</v>
      </c>
      <c r="K46" s="43">
        <v>8.0299999999999996E-2</v>
      </c>
      <c r="L46" s="43">
        <v>0.55549999999999999</v>
      </c>
      <c r="M46" s="43">
        <v>0.21490000000000001</v>
      </c>
      <c r="N46" s="43">
        <v>0.4531</v>
      </c>
      <c r="O46" s="43">
        <v>0.2346</v>
      </c>
      <c r="P46" s="43">
        <v>0.1128</v>
      </c>
      <c r="Q46" s="43">
        <v>6.6400000000000001E-2</v>
      </c>
      <c r="R46" s="41"/>
      <c r="S46" s="41"/>
      <c r="T46" s="41"/>
      <c r="U46" s="41"/>
      <c r="V46" s="41"/>
      <c r="W46" s="41"/>
      <c r="X46" s="41"/>
      <c r="Y46" s="41"/>
      <c r="Z46" s="41"/>
      <c r="AA46" s="41"/>
    </row>
    <row r="47" spans="5:27" x14ac:dyDescent="0.25">
      <c r="E47" t="s">
        <v>12097</v>
      </c>
      <c r="F47" s="41" t="s">
        <v>12168</v>
      </c>
      <c r="G47" s="41" t="s">
        <v>12212</v>
      </c>
      <c r="H47" s="41" t="s">
        <v>12188</v>
      </c>
      <c r="I47" s="41"/>
      <c r="J47" s="41" t="s">
        <v>12243</v>
      </c>
      <c r="K47" s="41" t="s">
        <v>12197</v>
      </c>
      <c r="L47" s="41" t="s">
        <v>12181</v>
      </c>
      <c r="M47" s="41" t="s">
        <v>12260</v>
      </c>
      <c r="N47" s="41" t="s">
        <v>12276</v>
      </c>
      <c r="O47" s="41" t="s">
        <v>12293</v>
      </c>
      <c r="P47" s="41" t="s">
        <v>12308</v>
      </c>
      <c r="Q47" s="41" t="s">
        <v>12323</v>
      </c>
      <c r="R47" s="41"/>
      <c r="S47" s="41"/>
      <c r="T47" s="41"/>
      <c r="U47" s="41"/>
      <c r="V47" s="41"/>
      <c r="W47" s="41"/>
      <c r="X47" s="41"/>
      <c r="Y47" s="41"/>
      <c r="Z47" s="41"/>
      <c r="AA47" s="41"/>
    </row>
    <row r="48" spans="5:27" x14ac:dyDescent="0.25">
      <c r="E48" t="s">
        <v>12096</v>
      </c>
      <c r="F48" s="43">
        <v>0.38469999999999999</v>
      </c>
      <c r="G48" s="43">
        <v>0.61909999999999998</v>
      </c>
      <c r="H48" s="43">
        <v>0.59870000000000001</v>
      </c>
      <c r="I48" s="43">
        <v>0.55210000000000004</v>
      </c>
      <c r="J48" s="43">
        <v>0.62519999999999998</v>
      </c>
      <c r="K48" s="43">
        <v>0.36459999999999998</v>
      </c>
      <c r="L48" s="43">
        <v>0.86599999999999999</v>
      </c>
      <c r="M48" s="43">
        <v>0.4627</v>
      </c>
      <c r="N48" s="43">
        <v>0.63549999999999995</v>
      </c>
      <c r="O48" s="43">
        <v>0.74209999999999998</v>
      </c>
      <c r="P48" s="43">
        <v>0.9536</v>
      </c>
      <c r="Q48" s="43">
        <v>0.25559999999999999</v>
      </c>
      <c r="R48" s="41"/>
      <c r="S48" s="41"/>
      <c r="T48" s="41"/>
      <c r="U48" s="41"/>
      <c r="V48" s="41"/>
      <c r="W48" s="41"/>
      <c r="X48" s="41"/>
      <c r="Y48" s="41"/>
      <c r="Z48" s="41"/>
      <c r="AA48" s="41"/>
    </row>
    <row r="49" spans="5:27" x14ac:dyDescent="0.25">
      <c r="E49" t="s">
        <v>12095</v>
      </c>
      <c r="F49" s="41" t="s">
        <v>12094</v>
      </c>
      <c r="G49" s="41" t="s">
        <v>12213</v>
      </c>
      <c r="H49" s="41"/>
      <c r="I49" s="41" t="s">
        <v>12395</v>
      </c>
      <c r="J49" s="41" t="s">
        <v>12244</v>
      </c>
      <c r="K49" s="41" t="s">
        <v>12092</v>
      </c>
      <c r="L49" s="41" t="s">
        <v>12093</v>
      </c>
      <c r="M49" s="41" t="s">
        <v>12183</v>
      </c>
      <c r="N49" s="41" t="s">
        <v>12277</v>
      </c>
      <c r="O49" s="41" t="s">
        <v>12294</v>
      </c>
      <c r="P49" s="41" t="s">
        <v>12309</v>
      </c>
      <c r="Q49" s="41" t="s">
        <v>12324</v>
      </c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5:27" x14ac:dyDescent="0.25">
      <c r="E50" t="s">
        <v>12091</v>
      </c>
      <c r="F50" s="41">
        <v>86400</v>
      </c>
      <c r="G50" s="41">
        <v>86400</v>
      </c>
      <c r="H50" s="41">
        <v>86400</v>
      </c>
      <c r="I50" s="41">
        <v>86400</v>
      </c>
      <c r="J50" s="41">
        <v>86400</v>
      </c>
      <c r="K50" s="41">
        <v>86400</v>
      </c>
      <c r="L50" s="41">
        <v>86400</v>
      </c>
      <c r="M50" s="41">
        <v>86400</v>
      </c>
      <c r="N50" s="41">
        <v>86400</v>
      </c>
      <c r="O50" s="41">
        <v>86400</v>
      </c>
      <c r="P50" s="41">
        <v>86400</v>
      </c>
      <c r="Q50" s="41">
        <v>86400</v>
      </c>
      <c r="R50" s="41"/>
      <c r="S50" s="41"/>
      <c r="T50" s="41"/>
      <c r="U50" s="41"/>
      <c r="V50" s="41"/>
      <c r="W50" s="41"/>
      <c r="X50" s="41"/>
      <c r="Y50" s="41"/>
      <c r="Z50" s="41"/>
      <c r="AA50" s="41"/>
    </row>
    <row r="51" spans="5:27" x14ac:dyDescent="0.25">
      <c r="E51" t="s">
        <v>12066</v>
      </c>
      <c r="F51" s="41">
        <v>38</v>
      </c>
      <c r="G51" s="41">
        <v>34</v>
      </c>
      <c r="H51" s="41">
        <v>7</v>
      </c>
      <c r="I51" s="41">
        <v>31</v>
      </c>
      <c r="J51" s="41">
        <v>32</v>
      </c>
      <c r="K51" s="41">
        <v>45</v>
      </c>
      <c r="L51" s="41">
        <v>42</v>
      </c>
      <c r="M51" s="41">
        <v>23</v>
      </c>
      <c r="N51" s="41">
        <v>30</v>
      </c>
      <c r="O51" s="41">
        <v>15</v>
      </c>
      <c r="P51" s="41">
        <v>20</v>
      </c>
      <c r="Q51" s="41">
        <v>30</v>
      </c>
      <c r="R51" s="41"/>
      <c r="S51" s="41"/>
      <c r="T51" s="41"/>
      <c r="U51" s="41"/>
      <c r="V51" s="41"/>
      <c r="W51" s="41"/>
      <c r="X51" s="41"/>
      <c r="Y51" s="41"/>
      <c r="Z51" s="41"/>
      <c r="AA51" s="41"/>
    </row>
    <row r="52" spans="5:27" x14ac:dyDescent="0.25">
      <c r="E52" t="s">
        <v>12090</v>
      </c>
      <c r="F52" s="41" t="s">
        <v>12169</v>
      </c>
      <c r="G52" s="41" t="s">
        <v>12214</v>
      </c>
      <c r="H52" s="41" t="s">
        <v>12189</v>
      </c>
      <c r="I52" s="41"/>
      <c r="J52" s="41" t="s">
        <v>12245</v>
      </c>
      <c r="K52" s="41" t="s">
        <v>12198</v>
      </c>
      <c r="L52" s="41" t="s">
        <v>12182</v>
      </c>
      <c r="M52" s="41" t="s">
        <v>12261</v>
      </c>
      <c r="N52" s="41" t="s">
        <v>12278</v>
      </c>
      <c r="O52" s="41" t="s">
        <v>12295</v>
      </c>
      <c r="P52" s="41" t="s">
        <v>12310</v>
      </c>
      <c r="Q52" s="41" t="s">
        <v>12325</v>
      </c>
      <c r="R52" s="41"/>
      <c r="S52" s="41"/>
      <c r="T52" s="41"/>
      <c r="U52" s="41"/>
      <c r="V52" s="41"/>
      <c r="W52" s="41"/>
      <c r="X52" s="41"/>
      <c r="Y52" s="41"/>
      <c r="Z52" s="41"/>
      <c r="AA52" s="41"/>
    </row>
    <row r="53" spans="5:27" x14ac:dyDescent="0.25">
      <c r="E53" t="s">
        <v>12089</v>
      </c>
      <c r="F53" s="43">
        <v>0.2676</v>
      </c>
      <c r="G53" s="43">
        <v>0.27739999999999998</v>
      </c>
      <c r="H53" s="43">
        <v>0.26629999999999998</v>
      </c>
      <c r="I53" s="43">
        <v>0.16489999999999999</v>
      </c>
      <c r="J53" s="43">
        <v>0.25519999999999998</v>
      </c>
      <c r="K53" s="43">
        <v>2.01E-2</v>
      </c>
      <c r="L53" s="43">
        <v>0.47910000000000003</v>
      </c>
      <c r="M53" s="43">
        <v>0.15720000000000001</v>
      </c>
      <c r="N53" s="43">
        <v>0.39550000000000002</v>
      </c>
      <c r="O53" s="43">
        <v>0.13089999999999999</v>
      </c>
      <c r="P53" s="43">
        <v>8.1199999999999994E-2</v>
      </c>
      <c r="Q53" s="43">
        <v>4.5100000000000001E-2</v>
      </c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5:27" x14ac:dyDescent="0.25">
      <c r="E54" t="s">
        <v>12088</v>
      </c>
      <c r="F54" s="43">
        <v>0.2109</v>
      </c>
      <c r="G54" s="43">
        <v>0.22309999999999999</v>
      </c>
      <c r="H54" s="43">
        <v>0.2009</v>
      </c>
      <c r="I54" s="43">
        <v>0.22989999999999999</v>
      </c>
      <c r="J54" s="43">
        <v>0.2389</v>
      </c>
      <c r="K54" s="43">
        <v>1.2E-2</v>
      </c>
      <c r="L54" s="43">
        <v>0.41749999999999998</v>
      </c>
      <c r="M54" s="43">
        <v>0.14430000000000001</v>
      </c>
      <c r="N54" s="43">
        <v>0.29980000000000001</v>
      </c>
      <c r="O54" s="43">
        <v>7.3300000000000004E-2</v>
      </c>
      <c r="P54" s="43">
        <v>4.2599999999999999E-2</v>
      </c>
      <c r="Q54" s="43">
        <v>2.3099999999999999E-2</v>
      </c>
      <c r="R54" s="41"/>
      <c r="S54" s="41"/>
      <c r="T54" s="41"/>
      <c r="U54" s="41"/>
      <c r="V54" s="41"/>
      <c r="W54" s="41"/>
      <c r="X54" s="41"/>
      <c r="Y54" s="41"/>
      <c r="Z54" s="41"/>
      <c r="AA54" s="41"/>
    </row>
    <row r="55" spans="5:27" x14ac:dyDescent="0.25">
      <c r="E55" t="s">
        <v>12087</v>
      </c>
      <c r="F55" s="41">
        <v>1.0920000000000001</v>
      </c>
      <c r="G55" s="41">
        <v>1.1339999999999999</v>
      </c>
      <c r="H55" s="41">
        <v>5.5919999999999996</v>
      </c>
      <c r="I55" s="41">
        <v>1.488</v>
      </c>
      <c r="J55" s="41">
        <v>2.871</v>
      </c>
      <c r="K55" s="41">
        <v>0.74099999999999999</v>
      </c>
      <c r="L55" s="41">
        <v>12.923999999999999</v>
      </c>
      <c r="M55" s="41">
        <v>1.2190000000000001</v>
      </c>
      <c r="N55" s="41">
        <v>2.4430000000000001</v>
      </c>
      <c r="O55" s="41">
        <v>4.194</v>
      </c>
      <c r="P55" s="41">
        <v>2.41</v>
      </c>
      <c r="Q55" s="41">
        <v>0.16</v>
      </c>
      <c r="R55" s="41"/>
      <c r="S55" s="41"/>
      <c r="T55" s="41"/>
      <c r="U55" s="41"/>
      <c r="V55" s="41"/>
      <c r="W55" s="41"/>
      <c r="X55" s="41"/>
      <c r="Y55" s="41"/>
      <c r="Z55" s="41"/>
      <c r="AA55" s="41"/>
    </row>
    <row r="56" spans="5:27" x14ac:dyDescent="0.25">
      <c r="E56" t="s">
        <v>12065</v>
      </c>
      <c r="F56" s="41" t="s">
        <v>12056</v>
      </c>
      <c r="G56" s="41" t="s">
        <v>12056</v>
      </c>
      <c r="H56" s="41" t="s">
        <v>12056</v>
      </c>
      <c r="I56" s="41" t="s">
        <v>12056</v>
      </c>
      <c r="J56" s="41" t="s">
        <v>12056</v>
      </c>
      <c r="K56" s="41" t="s">
        <v>12056</v>
      </c>
      <c r="L56" s="41" t="s">
        <v>12056</v>
      </c>
      <c r="M56" s="41" t="s">
        <v>12262</v>
      </c>
      <c r="N56" s="41" t="s">
        <v>12056</v>
      </c>
      <c r="O56" s="41" t="s">
        <v>12056</v>
      </c>
      <c r="P56" s="41" t="s">
        <v>12262</v>
      </c>
      <c r="Q56" s="41" t="s">
        <v>12056</v>
      </c>
      <c r="R56" s="41"/>
      <c r="S56" s="41"/>
      <c r="T56" s="41"/>
      <c r="U56" s="41"/>
      <c r="V56" s="41"/>
      <c r="W56" s="41"/>
      <c r="X56" s="41"/>
      <c r="Y56" s="41"/>
      <c r="Z56" s="41"/>
      <c r="AA56" s="41"/>
    </row>
    <row r="57" spans="5:27" x14ac:dyDescent="0.25">
      <c r="E57" t="s">
        <v>12064</v>
      </c>
      <c r="F57" s="41">
        <v>1.8</v>
      </c>
      <c r="G57" s="41">
        <v>2.5</v>
      </c>
      <c r="H57" s="41">
        <v>1.8</v>
      </c>
      <c r="I57" s="41">
        <v>2.2000000000000002</v>
      </c>
      <c r="J57" s="41">
        <v>1.8</v>
      </c>
      <c r="K57" s="41">
        <v>1.8</v>
      </c>
      <c r="L57" s="41">
        <v>1.8</v>
      </c>
      <c r="M57" s="41">
        <v>2.6</v>
      </c>
      <c r="N57" s="41">
        <v>2.4</v>
      </c>
      <c r="O57" s="41">
        <v>2.2999999999999998</v>
      </c>
      <c r="P57" s="41">
        <v>3.2</v>
      </c>
      <c r="Q57" s="41">
        <v>2.4</v>
      </c>
      <c r="R57" s="41"/>
      <c r="S57" s="41"/>
      <c r="T57" s="41"/>
      <c r="U57" s="41"/>
      <c r="V57" s="41"/>
      <c r="W57" s="41"/>
      <c r="X57" s="41"/>
      <c r="Y57" s="41"/>
      <c r="Z57" s="41"/>
      <c r="AA57" s="41"/>
    </row>
    <row r="58" spans="5:27" x14ac:dyDescent="0.25">
      <c r="E58" t="s">
        <v>12086</v>
      </c>
      <c r="F58" s="43">
        <v>0.11</v>
      </c>
      <c r="G58" s="43">
        <v>0.09</v>
      </c>
      <c r="H58" s="43">
        <v>9.9599999999999994E-2</v>
      </c>
      <c r="I58" s="43">
        <v>4.0099999999999997E-2</v>
      </c>
      <c r="J58" s="43">
        <v>6.4000000000000001E-2</v>
      </c>
      <c r="K58" s="43">
        <v>2.1700000000000001E-2</v>
      </c>
      <c r="L58" s="43">
        <v>0.15759999999999999</v>
      </c>
      <c r="M58" s="43">
        <v>6.4899999999999999E-2</v>
      </c>
      <c r="N58" s="43">
        <v>0.21809999999999999</v>
      </c>
      <c r="O58" s="43">
        <v>6.0199999999999997E-2</v>
      </c>
      <c r="P58" s="43">
        <v>3.4000000000000002E-2</v>
      </c>
      <c r="Q58" s="43">
        <v>6.7000000000000004E-2</v>
      </c>
      <c r="R58" s="41"/>
      <c r="S58" s="41"/>
      <c r="T58" s="41"/>
      <c r="U58" s="41"/>
      <c r="V58" s="41"/>
      <c r="W58" s="41"/>
      <c r="X58" s="41"/>
      <c r="Y58" s="41"/>
      <c r="Z58" s="41"/>
      <c r="AA58" s="41"/>
    </row>
    <row r="59" spans="5:27" x14ac:dyDescent="0.25">
      <c r="E59" t="s">
        <v>12085</v>
      </c>
      <c r="F59" s="43">
        <v>0.36870000000000003</v>
      </c>
      <c r="G59" s="43">
        <v>0.20660000000000001</v>
      </c>
      <c r="H59" s="43">
        <v>0.14430000000000001</v>
      </c>
      <c r="I59" s="43">
        <v>0.17749999999999999</v>
      </c>
      <c r="J59" s="43">
        <v>0.27639999999999998</v>
      </c>
      <c r="K59" s="43">
        <v>9.0700000000000003E-2</v>
      </c>
      <c r="L59" s="43">
        <v>0.24310000000000001</v>
      </c>
      <c r="M59" s="43">
        <v>0.61309999999999998</v>
      </c>
      <c r="N59" s="43">
        <v>0.41220000000000001</v>
      </c>
      <c r="O59" s="43">
        <v>7.7100000000000002E-2</v>
      </c>
      <c r="P59" s="43">
        <v>4.3999999999999997E-2</v>
      </c>
      <c r="Q59" s="43">
        <v>0.15240000000000001</v>
      </c>
      <c r="R59" s="41"/>
      <c r="S59" s="41"/>
      <c r="T59" s="41"/>
      <c r="U59" s="41"/>
      <c r="V59" s="41"/>
      <c r="W59" s="41"/>
      <c r="X59" s="41"/>
      <c r="Y59" s="41"/>
      <c r="Z59" s="41"/>
      <c r="AA59" s="41"/>
    </row>
    <row r="60" spans="5:27" x14ac:dyDescent="0.25">
      <c r="E60" t="s">
        <v>12084</v>
      </c>
      <c r="F60" s="43">
        <v>0.122</v>
      </c>
      <c r="G60" s="43">
        <v>2.4E-2</v>
      </c>
      <c r="H60" s="43">
        <v>0.23699999999999999</v>
      </c>
      <c r="I60" s="43">
        <v>0.28699999999999998</v>
      </c>
      <c r="J60" s="43">
        <v>0.11899999999999999</v>
      </c>
      <c r="K60" s="43">
        <v>0.33700000000000002</v>
      </c>
      <c r="L60" s="43">
        <v>0.47299999999999998</v>
      </c>
      <c r="M60" s="43">
        <v>-4.0000000000000001E-3</v>
      </c>
      <c r="N60" s="43">
        <v>0.12</v>
      </c>
      <c r="O60" s="43">
        <v>0.215</v>
      </c>
      <c r="P60" s="43">
        <v>4.2999999999999997E-2</v>
      </c>
      <c r="Q60" s="43">
        <v>4.2000000000000003E-2</v>
      </c>
      <c r="R60" s="41"/>
      <c r="S60" s="41"/>
      <c r="T60" s="41"/>
      <c r="U60" s="41"/>
      <c r="V60" s="41"/>
      <c r="W60" s="41"/>
      <c r="X60" s="41"/>
      <c r="Y60" s="41"/>
      <c r="Z60" s="41"/>
      <c r="AA60" s="41"/>
    </row>
    <row r="61" spans="5:27" x14ac:dyDescent="0.25">
      <c r="E61" t="s">
        <v>12083</v>
      </c>
      <c r="F61" s="41">
        <v>43.94</v>
      </c>
      <c r="G61" s="41">
        <v>13.17</v>
      </c>
      <c r="H61" s="41">
        <v>151.21</v>
      </c>
      <c r="I61" s="41">
        <v>34.630000000000003</v>
      </c>
      <c r="J61" s="41">
        <v>11.98</v>
      </c>
      <c r="K61" s="41">
        <v>336.79</v>
      </c>
      <c r="L61" s="41">
        <v>12.61</v>
      </c>
      <c r="M61" s="41">
        <v>83.47</v>
      </c>
      <c r="N61" s="41">
        <v>14.7</v>
      </c>
      <c r="O61" s="41">
        <v>8.7899999999999991</v>
      </c>
      <c r="P61" s="41">
        <v>10.93</v>
      </c>
      <c r="Q61" s="41">
        <v>163.83000000000001</v>
      </c>
      <c r="R61" s="41"/>
      <c r="S61" s="41"/>
      <c r="T61" s="41"/>
      <c r="U61" s="41"/>
      <c r="V61" s="41"/>
      <c r="W61" s="41"/>
      <c r="X61" s="41"/>
      <c r="Y61" s="41"/>
      <c r="Z61" s="41"/>
      <c r="AA61" s="41"/>
    </row>
    <row r="62" spans="5:27" x14ac:dyDescent="0.25">
      <c r="E62" t="s">
        <v>12062</v>
      </c>
      <c r="F62" s="41">
        <v>235</v>
      </c>
      <c r="G62" s="41">
        <v>58</v>
      </c>
      <c r="H62" s="42">
        <v>1200</v>
      </c>
      <c r="I62" s="42">
        <v>309.12</v>
      </c>
      <c r="J62" s="41">
        <v>120</v>
      </c>
      <c r="K62" s="42">
        <v>1525</v>
      </c>
      <c r="L62" s="41">
        <v>240</v>
      </c>
      <c r="M62" s="41">
        <v>200</v>
      </c>
      <c r="N62" s="41">
        <v>120</v>
      </c>
      <c r="O62" s="41">
        <v>44.61</v>
      </c>
      <c r="P62" s="41">
        <v>60</v>
      </c>
      <c r="Q62" s="41">
        <v>120</v>
      </c>
      <c r="R62" s="41"/>
      <c r="S62" s="41"/>
      <c r="T62" s="41"/>
      <c r="U62" s="41"/>
      <c r="V62" s="41"/>
      <c r="W62" s="41"/>
      <c r="X62" s="41"/>
      <c r="Y62" s="41"/>
      <c r="Z62" s="41"/>
      <c r="AA62" s="41"/>
    </row>
    <row r="63" spans="5:27" x14ac:dyDescent="0.25">
      <c r="E63" t="s">
        <v>12061</v>
      </c>
      <c r="F63" s="41">
        <v>129.58000000000001</v>
      </c>
      <c r="G63" s="41">
        <v>32</v>
      </c>
      <c r="H63" s="42">
        <v>1000</v>
      </c>
      <c r="I63" s="41">
        <v>186.22</v>
      </c>
      <c r="J63" s="41">
        <v>57</v>
      </c>
      <c r="K63" s="41">
        <v>640</v>
      </c>
      <c r="L63" s="41">
        <v>131</v>
      </c>
      <c r="M63" s="41">
        <v>125</v>
      </c>
      <c r="N63" s="41">
        <v>74</v>
      </c>
      <c r="O63" s="41">
        <v>12.69</v>
      </c>
      <c r="P63" s="41">
        <v>27</v>
      </c>
      <c r="Q63" s="41">
        <v>72</v>
      </c>
      <c r="R63" s="41"/>
      <c r="S63" s="41"/>
      <c r="T63" s="41"/>
      <c r="U63" s="41"/>
      <c r="V63" s="41"/>
      <c r="W63" s="41"/>
      <c r="X63" s="41"/>
      <c r="Y63" s="41"/>
      <c r="Z63" s="41"/>
      <c r="AA63" s="41"/>
    </row>
    <row r="64" spans="5:27" x14ac:dyDescent="0.25">
      <c r="E64" t="s">
        <v>12060</v>
      </c>
      <c r="F64" s="41">
        <v>187.74</v>
      </c>
      <c r="G64" s="41">
        <v>46.84</v>
      </c>
      <c r="H64" s="42">
        <v>1100.8599999999999</v>
      </c>
      <c r="I64" s="42">
        <v>267.36</v>
      </c>
      <c r="J64" s="41">
        <v>92.13</v>
      </c>
      <c r="K64" s="42">
        <v>1268.71</v>
      </c>
      <c r="L64" s="41">
        <v>208.21</v>
      </c>
      <c r="M64" s="41">
        <v>163.74</v>
      </c>
      <c r="N64" s="41">
        <v>99.6</v>
      </c>
      <c r="O64" s="41">
        <v>34.19</v>
      </c>
      <c r="P64" s="41">
        <v>33.75</v>
      </c>
      <c r="Q64" s="41">
        <v>100.73</v>
      </c>
      <c r="R64" s="41"/>
      <c r="S64" s="41"/>
      <c r="T64" s="41"/>
      <c r="U64" s="41"/>
      <c r="V64" s="41"/>
      <c r="W64" s="41"/>
      <c r="X64" s="41"/>
      <c r="Y64" s="41"/>
      <c r="Z64" s="41"/>
      <c r="AA64" s="41"/>
    </row>
    <row r="65" spans="5:27" x14ac:dyDescent="0.25">
      <c r="E65" t="s">
        <v>12082</v>
      </c>
      <c r="F65" s="41">
        <v>193</v>
      </c>
      <c r="G65" s="41">
        <v>48.5</v>
      </c>
      <c r="H65" s="42">
        <v>1100</v>
      </c>
      <c r="I65" s="42">
        <v>275.32</v>
      </c>
      <c r="J65" s="41">
        <v>92</v>
      </c>
      <c r="K65" s="42">
        <v>1285</v>
      </c>
      <c r="L65" s="41">
        <v>213</v>
      </c>
      <c r="M65" s="41">
        <v>160</v>
      </c>
      <c r="N65" s="41">
        <v>100</v>
      </c>
      <c r="O65" s="41">
        <v>38.57</v>
      </c>
      <c r="P65" s="41">
        <v>32.5</v>
      </c>
      <c r="Q65" s="41">
        <v>101.5</v>
      </c>
      <c r="R65" s="41"/>
      <c r="S65" s="41"/>
      <c r="T65" s="41"/>
      <c r="U65" s="41"/>
      <c r="V65" s="41"/>
      <c r="W65" s="41"/>
      <c r="X65" s="41"/>
      <c r="Y65" s="41"/>
      <c r="Z65" s="41"/>
      <c r="AA65" s="41"/>
    </row>
    <row r="66" spans="5:27" x14ac:dyDescent="0.25">
      <c r="E66" t="s">
        <v>12081</v>
      </c>
      <c r="F66" s="41" t="s">
        <v>12170</v>
      </c>
      <c r="G66" s="41" t="s">
        <v>12215</v>
      </c>
      <c r="H66" s="41" t="s">
        <v>12190</v>
      </c>
      <c r="I66" s="41" t="s">
        <v>12396</v>
      </c>
      <c r="J66" s="41" t="s">
        <v>12246</v>
      </c>
      <c r="K66" s="41" t="s">
        <v>12199</v>
      </c>
      <c r="L66" s="41" t="s">
        <v>12183</v>
      </c>
      <c r="M66" s="41" t="s">
        <v>12129</v>
      </c>
      <c r="N66" s="41" t="s">
        <v>12279</v>
      </c>
      <c r="O66" s="41" t="s">
        <v>12296</v>
      </c>
      <c r="P66" s="41" t="s">
        <v>12311</v>
      </c>
      <c r="Q66" s="41" t="s">
        <v>12326</v>
      </c>
      <c r="R66" s="41"/>
      <c r="S66" s="41"/>
      <c r="T66" s="41"/>
      <c r="U66" s="41"/>
      <c r="V66" s="41"/>
      <c r="W66" s="41"/>
      <c r="X66" s="41"/>
      <c r="Y66" s="41"/>
      <c r="Z66" s="41"/>
      <c r="AA66" s="41"/>
    </row>
    <row r="67" spans="5:27" x14ac:dyDescent="0.25">
      <c r="E67" t="s">
        <v>12080</v>
      </c>
      <c r="F67" s="41">
        <v>14.49</v>
      </c>
      <c r="G67" s="41">
        <v>3.74</v>
      </c>
      <c r="H67" s="41">
        <v>144.13</v>
      </c>
      <c r="I67" s="41">
        <v>56.46</v>
      </c>
      <c r="J67" s="41">
        <v>17.32</v>
      </c>
      <c r="K67" s="41">
        <v>50.45</v>
      </c>
      <c r="L67" s="41">
        <v>13.18</v>
      </c>
      <c r="M67" s="41">
        <v>12.44</v>
      </c>
      <c r="N67" s="41">
        <v>3.49</v>
      </c>
      <c r="O67" s="41">
        <v>6.1</v>
      </c>
      <c r="P67" s="41">
        <v>5.49</v>
      </c>
      <c r="Q67" s="41">
        <v>2.37</v>
      </c>
      <c r="R67" s="41"/>
      <c r="S67" s="41"/>
      <c r="T67" s="41"/>
      <c r="U67" s="41"/>
      <c r="V67" s="41"/>
      <c r="W67" s="41"/>
      <c r="X67" s="41"/>
      <c r="Y67" s="41"/>
      <c r="Z67" s="41"/>
      <c r="AA67" s="41"/>
    </row>
    <row r="68" spans="5:27" x14ac:dyDescent="0.25">
      <c r="E68" t="s">
        <v>12079</v>
      </c>
      <c r="F68" s="41" t="s">
        <v>12171</v>
      </c>
      <c r="G68" s="41" t="s">
        <v>12216</v>
      </c>
      <c r="H68" s="41" t="s">
        <v>12078</v>
      </c>
      <c r="I68" s="41" t="s">
        <v>12397</v>
      </c>
      <c r="J68" s="41" t="s">
        <v>12247</v>
      </c>
      <c r="K68" s="41" t="s">
        <v>12200</v>
      </c>
      <c r="L68" s="41"/>
      <c r="M68" s="41" t="s">
        <v>12263</v>
      </c>
      <c r="N68" s="41" t="s">
        <v>12280</v>
      </c>
      <c r="O68" s="41" t="s">
        <v>12297</v>
      </c>
      <c r="P68" s="41" t="s">
        <v>12312</v>
      </c>
      <c r="Q68" s="41" t="s">
        <v>12327</v>
      </c>
      <c r="R68" s="41"/>
      <c r="S68" s="41"/>
      <c r="T68" s="41"/>
      <c r="U68" s="41"/>
      <c r="V68" s="41"/>
      <c r="W68" s="41"/>
      <c r="X68" s="41"/>
      <c r="Y68" s="41"/>
      <c r="Z68" s="41"/>
      <c r="AA68" s="41"/>
    </row>
    <row r="69" spans="5:27" x14ac:dyDescent="0.25">
      <c r="E69" t="s">
        <v>12063</v>
      </c>
      <c r="F69" s="41" t="s">
        <v>12172</v>
      </c>
      <c r="G69" s="41" t="s">
        <v>12217</v>
      </c>
      <c r="H69" s="41" t="s">
        <v>12191</v>
      </c>
      <c r="I69" s="41" t="s">
        <v>12398</v>
      </c>
      <c r="J69" s="41" t="s">
        <v>12248</v>
      </c>
      <c r="K69" s="41" t="s">
        <v>12201</v>
      </c>
      <c r="L69" s="41" t="s">
        <v>12184</v>
      </c>
      <c r="M69" s="41" t="s">
        <v>12264</v>
      </c>
      <c r="N69" s="41" t="s">
        <v>12281</v>
      </c>
      <c r="O69" s="41" t="s">
        <v>12298</v>
      </c>
      <c r="P69" s="41" t="s">
        <v>12313</v>
      </c>
      <c r="Q69" s="41" t="s">
        <v>12328</v>
      </c>
      <c r="R69" s="41"/>
      <c r="S69" s="41"/>
      <c r="T69" s="41"/>
      <c r="U69" s="41"/>
      <c r="V69" s="41"/>
      <c r="W69" s="41"/>
      <c r="X69" s="41"/>
      <c r="Y69" s="41"/>
      <c r="Z69" s="41"/>
      <c r="AA69" s="4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644C8709C9804ABE3B7426E1B15534" ma:contentTypeVersion="4" ma:contentTypeDescription="Crée un document." ma:contentTypeScope="" ma:versionID="27fea3a2469cc280e23fc0b22cef7e6d">
  <xsd:schema xmlns:xsd="http://www.w3.org/2001/XMLSchema" xmlns:xs="http://www.w3.org/2001/XMLSchema" xmlns:p="http://schemas.microsoft.com/office/2006/metadata/properties" xmlns:ns2="6a5ba3cd-b72c-47a3-9b6b-ec52a808d9a7" xmlns:ns3="76278950-b492-484f-bac4-8c7c839ded0c" targetNamespace="http://schemas.microsoft.com/office/2006/metadata/properties" ma:root="true" ma:fieldsID="236502216896e1e7f001a1f677631fd3" ns2:_="" ns3:_="">
    <xsd:import namespace="6a5ba3cd-b72c-47a3-9b6b-ec52a808d9a7"/>
    <xsd:import namespace="76278950-b492-484f-bac4-8c7c839ded0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5ba3cd-b72c-47a3-9b6b-ec52a808d9a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278950-b492-484f-bac4-8c7c839ded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7B076A6-DDB5-40FF-A228-09C7BE3957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D91855-3E15-4754-A69E-02E9091487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5ba3cd-b72c-47a3-9b6b-ec52a808d9a7"/>
    <ds:schemaRef ds:uri="76278950-b492-484f-bac4-8c7c839ded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56CC56-9F45-4FE9-9517-FB97DF04407B}">
  <ds:schemaRefs>
    <ds:schemaRef ds:uri="http://purl.org/dc/terms/"/>
    <ds:schemaRef ds:uri="76278950-b492-484f-bac4-8c7c839ded0c"/>
    <ds:schemaRef ds:uri="6a5ba3cd-b72c-47a3-9b6b-ec52a808d9a7"/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17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26</vt:i4>
      </vt:variant>
    </vt:vector>
  </HeadingPairs>
  <TitlesOfParts>
    <vt:vector size="44" baseType="lpstr">
      <vt:lpstr>Index</vt:lpstr>
      <vt:lpstr>a</vt:lpstr>
      <vt:lpstr>EquityPortfolio</vt:lpstr>
      <vt:lpstr>Close</vt:lpstr>
      <vt:lpstr>Returns</vt:lpstr>
      <vt:lpstr>PF Efficients</vt:lpstr>
      <vt:lpstr>Fundamentals</vt:lpstr>
      <vt:lpstr>PriceAnalysis</vt:lpstr>
      <vt:lpstr>b</vt:lpstr>
      <vt:lpstr>BondsPortfolio</vt:lpstr>
      <vt:lpstr>BondAnalysis</vt:lpstr>
      <vt:lpstr>c</vt:lpstr>
      <vt:lpstr>OptionPortoflio</vt:lpstr>
      <vt:lpstr>OptionAnalysis</vt:lpstr>
      <vt:lpstr>d</vt:lpstr>
      <vt:lpstr>Settings</vt:lpstr>
      <vt:lpstr>YahooData</vt:lpstr>
      <vt:lpstr>PFGraph</vt:lpstr>
      <vt:lpstr>Bond_Price</vt:lpstr>
      <vt:lpstr>Close!DatosExternos_1</vt:lpstr>
      <vt:lpstr>Close!DatosExternos_10</vt:lpstr>
      <vt:lpstr>Close!DatosExternos_11</vt:lpstr>
      <vt:lpstr>Close!DatosExternos_12</vt:lpstr>
      <vt:lpstr>Close!DatosExternos_13</vt:lpstr>
      <vt:lpstr>Close!DatosExternos_14</vt:lpstr>
      <vt:lpstr>Close!DatosExternos_15</vt:lpstr>
      <vt:lpstr>Close!DatosExternos_16</vt:lpstr>
      <vt:lpstr>Close!DatosExternos_17</vt:lpstr>
      <vt:lpstr>Close!DatosExternos_18</vt:lpstr>
      <vt:lpstr>Close!DatosExternos_19</vt:lpstr>
      <vt:lpstr>Close!DatosExternos_20</vt:lpstr>
      <vt:lpstr>Close!DatosExternos_21</vt:lpstr>
      <vt:lpstr>Close!DatosExternos_22</vt:lpstr>
      <vt:lpstr>Close!DatosExternos_23</vt:lpstr>
      <vt:lpstr>Close!DatosExternos_24</vt:lpstr>
      <vt:lpstr>Close!DatosExternos_25</vt:lpstr>
      <vt:lpstr>Close!DatosExternos_8</vt:lpstr>
      <vt:lpstr>Close!DatosExternos_9</vt:lpstr>
      <vt:lpstr>Mod_Duration</vt:lpstr>
      <vt:lpstr>Predicted_Change</vt:lpstr>
      <vt:lpstr>SheetList</vt:lpstr>
      <vt:lpstr>SpecialTags</vt:lpstr>
      <vt:lpstr>str_stock</vt:lpstr>
      <vt:lpstr>Yield_Change</vt:lpstr>
    </vt:vector>
  </TitlesOfParts>
  <Company>Groupama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NIV</dc:creator>
  <cp:lastModifiedBy>Nelson Boris Ibarra Vergara</cp:lastModifiedBy>
  <dcterms:created xsi:type="dcterms:W3CDTF">2016-09-23T09:08:21Z</dcterms:created>
  <dcterms:modified xsi:type="dcterms:W3CDTF">2018-12-17T18:16:06Z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0x0101003D644C8709C9804ABE3B7426E1B15534</vt:lpwstr>
  </property>
</Properties>
</file>